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wYug\raloa1\data\ktc\"/>
    </mc:Choice>
  </mc:AlternateContent>
  <bookViews>
    <workbookView xWindow="0" yWindow="0" windowWidth="20490" windowHeight="7755" tabRatio="792" firstSheet="5" activeTab="10"/>
  </bookViews>
  <sheets>
    <sheet name="Vasco Dpt" sheetId="1" r:id="rId1"/>
    <sheet name="Prv Dpt" sheetId="2" r:id="rId2"/>
    <sheet name="Pnj Dpt." sheetId="3" r:id="rId3"/>
    <sheet name="Mrg Dpt" sheetId="4" r:id="rId4"/>
    <sheet name="Vsd Summary" sheetId="5" r:id="rId5"/>
    <sheet name="Prv Summary" sheetId="6" r:id="rId6"/>
    <sheet name="Pnj Summary" sheetId="7" r:id="rId7"/>
    <sheet name="Mrg Summary" sheetId="8" r:id="rId8"/>
    <sheet name="TOMAKE" sheetId="9" r:id="rId9"/>
    <sheet name="Codes" sheetId="10" r:id="rId10"/>
    <sheet name="Dashboard" sheetId="11" r:id="rId11"/>
    <sheet name="Modified" sheetId="12" r:id="rId12"/>
    <sheet name="tara" sheetId="13" r:id="rId13"/>
    <sheet name="etm_routes" sheetId="14" r:id="rId14"/>
    <sheet name="etm_route_stages" sheetId="15" r:id="rId15"/>
  </sheets>
  <externalReferences>
    <externalReference r:id="rId16"/>
  </externalReferences>
  <definedNames>
    <definedName name="_xlnm._FilterDatabase" localSheetId="10" hidden="1">Dashboard!$A$1:$Q$554</definedName>
    <definedName name="_xlnm._FilterDatabase" localSheetId="14" hidden="1">etm_route_stages!$A$1:$F$9002</definedName>
    <definedName name="_xlnm._FilterDatabase" localSheetId="13" hidden="1">etm_routes!$A$1:$K$538</definedName>
    <definedName name="_xlnm._FilterDatabase" localSheetId="1" hidden="1">'Prv Dpt'!$A$55:$W$1038</definedName>
    <definedName name="_xlnm._FilterDatabase" localSheetId="12" hidden="1">tara!$A$1:$M$6146</definedName>
    <definedName name="_xlnm._FilterDatabase" localSheetId="8" hidden="1">TOMAKE!$A$1:$P$174</definedName>
    <definedName name="_xlnm._FilterDatabase" localSheetId="0" hidden="1">'Vasco Dpt'!$A$30:$W$487</definedName>
    <definedName name="_xlnm.Extract" localSheetId="12">tara!$J$1</definedName>
    <definedName name="Z_315BA204_48F2_4892_8B1E_93B49A9BC4C4_.wvu.FilterData" localSheetId="10" hidden="1">Dashboard!$A$1:$Q$554</definedName>
    <definedName name="Z_315BA204_48F2_4892_8B1E_93B49A9BC4C4_.wvu.FilterData" localSheetId="14" hidden="1">etm_route_stages!$A$1:$F$9002</definedName>
    <definedName name="Z_315BA204_48F2_4892_8B1E_93B49A9BC4C4_.wvu.FilterData" localSheetId="13" hidden="1">etm_routes!$A$1:$K$538</definedName>
    <definedName name="Z_315BA204_48F2_4892_8B1E_93B49A9BC4C4_.wvu.FilterData" localSheetId="1" hidden="1">'Prv Dpt'!$A$55:$W$1038</definedName>
    <definedName name="Z_315BA204_48F2_4892_8B1E_93B49A9BC4C4_.wvu.FilterData" localSheetId="12" hidden="1">tara!$A$1:$M$6146</definedName>
    <definedName name="Z_315BA204_48F2_4892_8B1E_93B49A9BC4C4_.wvu.FilterData" localSheetId="8" hidden="1">TOMAKE!$A$1:$P$174</definedName>
    <definedName name="Z_315BA204_48F2_4892_8B1E_93B49A9BC4C4_.wvu.FilterData" localSheetId="0" hidden="1">'Vasco Dpt'!$A$30:$W$487</definedName>
  </definedNames>
  <calcPr calcId="152511"/>
  <customWorkbookViews>
    <customWorkbookView name="Yash Ganthe - Personal View" guid="{315BA204-48F2-4892-8B1E-93B49A9BC4C4}" mergeInterval="0" personalView="1" maximized="1" xWindow="-8" yWindow="-8" windowWidth="1382" windowHeight="744" tabRatio="792" activeSheetId="11"/>
  </customWorkbookViews>
</workbook>
</file>

<file path=xl/calcChain.xml><?xml version="1.0" encoding="utf-8"?>
<calcChain xmlns="http://schemas.openxmlformats.org/spreadsheetml/2006/main">
  <c r="X167" i="8" l="1"/>
  <c r="X172" i="8" s="1"/>
  <c r="X174" i="8" s="1"/>
  <c r="Z166" i="8"/>
  <c r="Z167" i="8" s="1"/>
  <c r="Z172" i="8" s="1"/>
  <c r="Z174" i="8" s="1"/>
  <c r="Y166" i="8"/>
  <c r="Y167" i="8" s="1"/>
  <c r="Y172" i="8" s="1"/>
  <c r="Y174" i="8" s="1"/>
  <c r="Y176" i="8" s="1"/>
  <c r="AF164" i="8"/>
  <c r="AF171" i="8" s="1"/>
  <c r="AE164" i="8"/>
  <c r="AE171" i="8" s="1"/>
  <c r="AD164" i="8"/>
  <c r="AD171" i="8" s="1"/>
  <c r="AC164" i="8"/>
  <c r="AC171" i="8" s="1"/>
  <c r="C155" i="8"/>
  <c r="R153" i="8"/>
  <c r="P153" i="8"/>
  <c r="O153" i="8"/>
  <c r="H153" i="8"/>
  <c r="G153" i="8"/>
  <c r="R144" i="8"/>
  <c r="P144" i="8"/>
  <c r="O144" i="8"/>
  <c r="I144" i="8"/>
  <c r="H144" i="8"/>
  <c r="G144" i="8"/>
  <c r="R135" i="8"/>
  <c r="P135" i="8"/>
  <c r="O135" i="8"/>
  <c r="I135" i="8"/>
  <c r="H135" i="8"/>
  <c r="G135" i="8"/>
  <c r="R127" i="8"/>
  <c r="P127" i="8"/>
  <c r="O127" i="8"/>
  <c r="I127" i="8"/>
  <c r="H127" i="8"/>
  <c r="G127" i="8"/>
  <c r="R99" i="8"/>
  <c r="P99" i="8"/>
  <c r="O99" i="8"/>
  <c r="I99" i="8"/>
  <c r="H99" i="8"/>
  <c r="G99" i="8"/>
  <c r="R94" i="8"/>
  <c r="P94" i="8"/>
  <c r="O94" i="8"/>
  <c r="I94" i="8"/>
  <c r="H94" i="8"/>
  <c r="G94" i="8"/>
  <c r="R81" i="8"/>
  <c r="P81" i="8"/>
  <c r="O81" i="8"/>
  <c r="H81" i="8"/>
  <c r="G81" i="8"/>
  <c r="I37" i="8"/>
  <c r="I81" i="8" s="1"/>
  <c r="R31" i="8"/>
  <c r="P31" i="8"/>
  <c r="O31" i="8"/>
  <c r="I31" i="8"/>
  <c r="H31" i="8"/>
  <c r="G31" i="8"/>
  <c r="R16" i="8"/>
  <c r="P16" i="8"/>
  <c r="O16" i="8"/>
  <c r="I16" i="8"/>
  <c r="H16" i="8"/>
  <c r="G16" i="8"/>
  <c r="R11" i="8"/>
  <c r="P11" i="8"/>
  <c r="O11" i="8"/>
  <c r="I11" i="8"/>
  <c r="H11" i="8"/>
  <c r="G11" i="8"/>
  <c r="H155" i="8" l="1"/>
  <c r="R155" i="8"/>
  <c r="O155" i="8"/>
  <c r="G155" i="8"/>
  <c r="P155" i="8"/>
  <c r="I155" i="8"/>
  <c r="AF150" i="7" l="1"/>
  <c r="AE150" i="7"/>
  <c r="AD150" i="7"/>
  <c r="AC150" i="7"/>
  <c r="X145" i="7"/>
  <c r="X150" i="7" s="1"/>
  <c r="X152" i="7" s="1"/>
  <c r="Z144" i="7"/>
  <c r="Z145" i="7" s="1"/>
  <c r="Z150" i="7" s="1"/>
  <c r="Z152" i="7" s="1"/>
  <c r="Z154" i="7" s="1"/>
  <c r="Y144" i="7"/>
  <c r="Y145" i="7" s="1"/>
  <c r="Y150" i="7" s="1"/>
  <c r="Y152" i="7" s="1"/>
  <c r="Y154" i="7" s="1"/>
  <c r="C131" i="7"/>
  <c r="R129" i="7"/>
  <c r="P129" i="7"/>
  <c r="O129" i="7"/>
  <c r="I129" i="7"/>
  <c r="H129" i="7"/>
  <c r="R115" i="7"/>
  <c r="P115" i="7"/>
  <c r="O115" i="7"/>
  <c r="I115" i="7"/>
  <c r="H115" i="7"/>
  <c r="G115" i="7"/>
  <c r="R112" i="7"/>
  <c r="P112" i="7"/>
  <c r="O112" i="7"/>
  <c r="I112" i="7"/>
  <c r="H112" i="7"/>
  <c r="G112" i="7"/>
  <c r="R107" i="7"/>
  <c r="P107" i="7"/>
  <c r="O107" i="7"/>
  <c r="H107" i="7"/>
  <c r="G107" i="7"/>
  <c r="I103" i="7"/>
  <c r="I107" i="7" s="1"/>
  <c r="R97" i="7"/>
  <c r="P97" i="7"/>
  <c r="O97" i="7"/>
  <c r="H97" i="7"/>
  <c r="G97" i="7"/>
  <c r="I89" i="7"/>
  <c r="I97" i="7" s="1"/>
  <c r="R78" i="7"/>
  <c r="P78" i="7"/>
  <c r="O78" i="7"/>
  <c r="H78" i="7"/>
  <c r="G78" i="7"/>
  <c r="I72" i="7"/>
  <c r="I71" i="7"/>
  <c r="I61" i="7"/>
  <c r="I54" i="7"/>
  <c r="I51" i="7"/>
  <c r="I50" i="7"/>
  <c r="R42" i="7"/>
  <c r="P42" i="7"/>
  <c r="O42" i="7"/>
  <c r="H42" i="7"/>
  <c r="G42" i="7"/>
  <c r="I41" i="7"/>
  <c r="I42" i="7" s="1"/>
  <c r="R31" i="7"/>
  <c r="P31" i="7"/>
  <c r="O31" i="7"/>
  <c r="I31" i="7"/>
  <c r="H31" i="7"/>
  <c r="G31" i="7"/>
  <c r="R19" i="7"/>
  <c r="P19" i="7"/>
  <c r="O19" i="7"/>
  <c r="H19" i="7"/>
  <c r="G19" i="7"/>
  <c r="I14" i="7"/>
  <c r="I13" i="7"/>
  <c r="I8" i="7"/>
  <c r="I19" i="7" l="1"/>
  <c r="H131" i="7"/>
  <c r="I78" i="7"/>
  <c r="O131" i="7"/>
  <c r="P131" i="7"/>
  <c r="G131" i="7"/>
  <c r="R131" i="7"/>
  <c r="AC148" i="6"/>
  <c r="X143" i="6"/>
  <c r="X148" i="6" s="1"/>
  <c r="X150" i="6" s="1"/>
  <c r="Z142" i="6"/>
  <c r="Z143" i="6" s="1"/>
  <c r="Z148" i="6" s="1"/>
  <c r="Z150" i="6" s="1"/>
  <c r="Z152" i="6" s="1"/>
  <c r="Y142" i="6"/>
  <c r="Y143" i="6" s="1"/>
  <c r="Y148" i="6" s="1"/>
  <c r="Y150" i="6" s="1"/>
  <c r="Y152" i="6" s="1"/>
  <c r="AF140" i="6"/>
  <c r="AF148" i="6" s="1"/>
  <c r="AE140" i="6"/>
  <c r="AE148" i="6" s="1"/>
  <c r="AD140" i="6"/>
  <c r="AD148" i="6" s="1"/>
  <c r="C132" i="6"/>
  <c r="R130" i="6"/>
  <c r="P130" i="6"/>
  <c r="O130" i="6"/>
  <c r="N130" i="6"/>
  <c r="M130" i="6"/>
  <c r="J130" i="6"/>
  <c r="I130" i="6"/>
  <c r="H130" i="6"/>
  <c r="G130" i="6"/>
  <c r="R126" i="6"/>
  <c r="P126" i="6"/>
  <c r="O126" i="6"/>
  <c r="N126" i="6"/>
  <c r="M126" i="6"/>
  <c r="J126" i="6"/>
  <c r="I126" i="6"/>
  <c r="H126" i="6"/>
  <c r="G126" i="6"/>
  <c r="R120" i="6"/>
  <c r="P120" i="6"/>
  <c r="O120" i="6"/>
  <c r="N120" i="6"/>
  <c r="M120" i="6"/>
  <c r="J120" i="6"/>
  <c r="I120" i="6"/>
  <c r="H120" i="6"/>
  <c r="G120" i="6"/>
  <c r="R116" i="6"/>
  <c r="P116" i="6"/>
  <c r="O116" i="6"/>
  <c r="N116" i="6"/>
  <c r="M116" i="6"/>
  <c r="J116" i="6"/>
  <c r="I116" i="6"/>
  <c r="H116" i="6"/>
  <c r="G116" i="6"/>
  <c r="R101" i="6"/>
  <c r="P101" i="6"/>
  <c r="O101" i="6"/>
  <c r="N101" i="6"/>
  <c r="M101" i="6"/>
  <c r="J101" i="6"/>
  <c r="H101" i="6"/>
  <c r="G101" i="6"/>
  <c r="I96" i="6"/>
  <c r="I93" i="6"/>
  <c r="I87" i="6"/>
  <c r="I85" i="6"/>
  <c r="I71" i="6"/>
  <c r="R66" i="6"/>
  <c r="P66" i="6"/>
  <c r="O66" i="6"/>
  <c r="N66" i="6"/>
  <c r="M66" i="6"/>
  <c r="J66" i="6"/>
  <c r="I66" i="6"/>
  <c r="H66" i="6"/>
  <c r="G66" i="6"/>
  <c r="R44" i="6"/>
  <c r="P44" i="6"/>
  <c r="O44" i="6"/>
  <c r="N44" i="6"/>
  <c r="M44" i="6"/>
  <c r="J44" i="6"/>
  <c r="I44" i="6"/>
  <c r="H44" i="6"/>
  <c r="G44" i="6"/>
  <c r="R41" i="6"/>
  <c r="P41" i="6"/>
  <c r="O41" i="6"/>
  <c r="N41" i="6"/>
  <c r="M41" i="6"/>
  <c r="J41" i="6"/>
  <c r="I41" i="6"/>
  <c r="H41" i="6"/>
  <c r="G41" i="6"/>
  <c r="R34" i="6"/>
  <c r="P34" i="6"/>
  <c r="O34" i="6"/>
  <c r="N34" i="6"/>
  <c r="M34" i="6"/>
  <c r="J34" i="6"/>
  <c r="H34" i="6"/>
  <c r="G34" i="6"/>
  <c r="I32" i="6"/>
  <c r="I34" i="6" s="1"/>
  <c r="R12" i="6"/>
  <c r="P12" i="6"/>
  <c r="O12" i="6"/>
  <c r="N12" i="6"/>
  <c r="M12" i="6"/>
  <c r="J12" i="6"/>
  <c r="I12" i="6"/>
  <c r="H12" i="6"/>
  <c r="G12" i="6"/>
  <c r="R9" i="6"/>
  <c r="P9" i="6"/>
  <c r="O9" i="6"/>
  <c r="N9" i="6"/>
  <c r="M9" i="6"/>
  <c r="J9" i="6"/>
  <c r="H9" i="6"/>
  <c r="G9" i="6"/>
  <c r="I8" i="6"/>
  <c r="I9" i="6" s="1"/>
  <c r="K7" i="6"/>
  <c r="J132" i="6" l="1"/>
  <c r="P132" i="6"/>
  <c r="I131" i="7"/>
  <c r="R132" i="6"/>
  <c r="G132" i="6"/>
  <c r="H132" i="6"/>
  <c r="O132" i="6"/>
  <c r="I101" i="6"/>
  <c r="I132" i="6" s="1"/>
  <c r="AE111" i="5"/>
  <c r="AD111" i="5"/>
  <c r="AC111" i="5"/>
  <c r="X107" i="5"/>
  <c r="X112" i="5" s="1"/>
  <c r="X114" i="5" s="1"/>
  <c r="Z106" i="5"/>
  <c r="Z107" i="5" s="1"/>
  <c r="Z112" i="5" s="1"/>
  <c r="Z114" i="5" s="1"/>
  <c r="Z116" i="5" s="1"/>
  <c r="Y106" i="5"/>
  <c r="Y107" i="5" s="1"/>
  <c r="Y112" i="5" s="1"/>
  <c r="Y114" i="5" s="1"/>
  <c r="Y116" i="5" s="1"/>
  <c r="AF104" i="5"/>
  <c r="AF111" i="5" s="1"/>
  <c r="C94" i="5"/>
  <c r="J92" i="5"/>
  <c r="H92" i="5"/>
  <c r="G92" i="5"/>
  <c r="R86" i="5"/>
  <c r="P86" i="5"/>
  <c r="O86" i="5"/>
  <c r="N86" i="5"/>
  <c r="M86" i="5"/>
  <c r="J86" i="5"/>
  <c r="I86" i="5"/>
  <c r="H86" i="5"/>
  <c r="G86" i="5"/>
  <c r="R82" i="5"/>
  <c r="P82" i="5"/>
  <c r="O82" i="5"/>
  <c r="N82" i="5"/>
  <c r="M82" i="5"/>
  <c r="J82" i="5"/>
  <c r="I82" i="5"/>
  <c r="H82" i="5"/>
  <c r="G82" i="5"/>
  <c r="R78" i="5"/>
  <c r="P78" i="5"/>
  <c r="O78" i="5"/>
  <c r="N78" i="5"/>
  <c r="M78" i="5"/>
  <c r="J78" i="5"/>
  <c r="I78" i="5"/>
  <c r="H78" i="5"/>
  <c r="G78" i="5"/>
  <c r="R59" i="5"/>
  <c r="P59" i="5"/>
  <c r="O59" i="5"/>
  <c r="J59" i="5"/>
  <c r="I59" i="5"/>
  <c r="H59" i="5"/>
  <c r="G59" i="5"/>
  <c r="R37" i="5"/>
  <c r="P37" i="5"/>
  <c r="O37" i="5"/>
  <c r="N37" i="5"/>
  <c r="M37" i="5"/>
  <c r="I37" i="5"/>
  <c r="H37" i="5"/>
  <c r="G37" i="5"/>
  <c r="R31" i="5"/>
  <c r="P31" i="5"/>
  <c r="O31" i="5"/>
  <c r="N31" i="5"/>
  <c r="M31" i="5"/>
  <c r="J31" i="5"/>
  <c r="I31" i="5"/>
  <c r="H31" i="5"/>
  <c r="G31" i="5"/>
  <c r="R25" i="5"/>
  <c r="P25" i="5"/>
  <c r="O25" i="5"/>
  <c r="N25" i="5"/>
  <c r="M25" i="5"/>
  <c r="J25" i="5"/>
  <c r="I25" i="5"/>
  <c r="H25" i="5"/>
  <c r="G25" i="5"/>
  <c r="R21" i="5"/>
  <c r="P21" i="5"/>
  <c r="O21" i="5"/>
  <c r="J21" i="5"/>
  <c r="I21" i="5"/>
  <c r="H21" i="5"/>
  <c r="G21" i="5"/>
  <c r="O94" i="5" l="1"/>
  <c r="G94" i="5"/>
  <c r="P94" i="5"/>
  <c r="H94" i="5"/>
  <c r="I94" i="5"/>
  <c r="R94" i="5"/>
  <c r="J94" i="5"/>
  <c r="O851" i="4"/>
  <c r="O847" i="4"/>
  <c r="O842" i="4"/>
  <c r="O835" i="4"/>
  <c r="O832" i="4"/>
  <c r="O824" i="4"/>
  <c r="O821" i="4"/>
  <c r="O817" i="4"/>
  <c r="O814" i="4"/>
  <c r="O810" i="4"/>
  <c r="O803" i="4"/>
  <c r="O801" i="4"/>
  <c r="O796" i="4"/>
  <c r="O794" i="4"/>
  <c r="O789" i="4"/>
  <c r="O780" i="4"/>
  <c r="O773" i="4"/>
  <c r="O766" i="4"/>
  <c r="O762" i="4"/>
  <c r="O756" i="4"/>
  <c r="O752" i="4"/>
  <c r="O745" i="4"/>
  <c r="O741" i="4"/>
  <c r="O734" i="4"/>
  <c r="O730" i="4"/>
  <c r="O724" i="4"/>
  <c r="O717" i="4"/>
  <c r="O710" i="4"/>
  <c r="O703" i="4"/>
  <c r="O696" i="4"/>
  <c r="O690" i="4"/>
  <c r="O685" i="4"/>
  <c r="O679" i="4"/>
  <c r="O675" i="4"/>
  <c r="O670" i="4"/>
  <c r="O666" i="4"/>
  <c r="O660" i="4"/>
  <c r="O656" i="4"/>
  <c r="O649" i="4"/>
  <c r="O645" i="4"/>
  <c r="O638" i="4"/>
  <c r="O634" i="4"/>
  <c r="O628" i="4"/>
  <c r="O624" i="4"/>
  <c r="O617" i="4"/>
  <c r="O613" i="4"/>
  <c r="O606" i="4"/>
  <c r="O602" i="4"/>
  <c r="O596" i="4"/>
  <c r="O592" i="4"/>
  <c r="F582" i="4"/>
  <c r="O585" i="4" s="1"/>
  <c r="F578" i="4"/>
  <c r="O581" i="4" s="1"/>
  <c r="O574" i="4"/>
  <c r="O570" i="4"/>
  <c r="O564" i="4"/>
  <c r="O560" i="4"/>
  <c r="O553" i="4"/>
  <c r="O544" i="4"/>
  <c r="O536" i="4"/>
  <c r="O533" i="4"/>
  <c r="O528" i="4"/>
  <c r="O524" i="4"/>
  <c r="O517" i="4"/>
  <c r="O513" i="4"/>
  <c r="O507" i="4"/>
  <c r="O503" i="4"/>
  <c r="O496" i="4"/>
  <c r="O489" i="4"/>
  <c r="O484" i="4"/>
  <c r="O479" i="4"/>
  <c r="O474" i="4"/>
  <c r="O468" i="4"/>
  <c r="O462" i="4"/>
  <c r="O458" i="4"/>
  <c r="O452" i="4"/>
  <c r="O448" i="4"/>
  <c r="O441" i="4"/>
  <c r="O437" i="4"/>
  <c r="O430" i="4"/>
  <c r="O426" i="4"/>
  <c r="O420" i="4"/>
  <c r="O416" i="4"/>
  <c r="O409" i="4"/>
  <c r="O405" i="4"/>
  <c r="O398" i="4"/>
  <c r="O394" i="4"/>
  <c r="O388" i="4"/>
  <c r="O384" i="4"/>
  <c r="O377" i="4"/>
  <c r="O375" i="4"/>
  <c r="O371" i="4"/>
  <c r="O365" i="4"/>
  <c r="O361" i="4"/>
  <c r="O357" i="4"/>
  <c r="O354" i="4"/>
  <c r="O350" i="4"/>
  <c r="O349" i="4"/>
  <c r="O344" i="4"/>
  <c r="O343" i="4"/>
  <c r="O338" i="4"/>
  <c r="O336" i="4"/>
  <c r="O331" i="4"/>
  <c r="O328" i="4"/>
  <c r="O323" i="4"/>
  <c r="O320" i="4"/>
  <c r="O313" i="4"/>
  <c r="O311" i="4"/>
  <c r="O305" i="4"/>
  <c r="O302" i="4"/>
  <c r="O298" i="4"/>
  <c r="O295" i="4"/>
  <c r="O291" i="4"/>
  <c r="O288" i="4"/>
  <c r="O282" i="4"/>
  <c r="O279" i="4"/>
  <c r="O273" i="4"/>
  <c r="O271" i="4"/>
  <c r="O264" i="4"/>
  <c r="O263" i="4"/>
  <c r="O260" i="4"/>
  <c r="O254" i="4"/>
  <c r="O247" i="4"/>
  <c r="O244" i="4"/>
  <c r="O238" i="4"/>
  <c r="O235" i="4"/>
  <c r="O231" i="4"/>
  <c r="O228" i="4"/>
  <c r="O225" i="4"/>
  <c r="O224" i="4"/>
  <c r="O220" i="4"/>
  <c r="O217" i="4"/>
  <c r="O213" i="4"/>
  <c r="O209" i="4"/>
  <c r="O206" i="4"/>
  <c r="O203" i="4"/>
  <c r="O197" i="4"/>
  <c r="O195" i="4"/>
  <c r="O193" i="4"/>
  <c r="O191" i="4"/>
  <c r="O187" i="4"/>
  <c r="O185" i="4"/>
  <c r="O180" i="4"/>
  <c r="O177" i="4"/>
  <c r="O173" i="4"/>
  <c r="O168" i="4"/>
  <c r="O161" i="4"/>
  <c r="O157" i="4"/>
  <c r="O149" i="4"/>
  <c r="O146" i="4"/>
  <c r="O143" i="4"/>
  <c r="O133" i="4"/>
  <c r="O132" i="4"/>
  <c r="O129" i="4"/>
  <c r="O128" i="4"/>
  <c r="O124" i="4"/>
  <c r="O121" i="4"/>
  <c r="O120" i="4"/>
  <c r="O117" i="4"/>
  <c r="O114" i="4"/>
  <c r="O111" i="4"/>
  <c r="O108" i="4"/>
  <c r="O103" i="4"/>
  <c r="O96" i="4"/>
  <c r="O91" i="4"/>
  <c r="O83" i="4"/>
  <c r="O80" i="4"/>
  <c r="O77" i="4"/>
  <c r="O72" i="4"/>
  <c r="O69" i="4"/>
  <c r="O66" i="4"/>
  <c r="O63" i="4"/>
  <c r="O60" i="4"/>
  <c r="O57" i="4"/>
  <c r="O55" i="4"/>
  <c r="O52" i="4"/>
  <c r="O49" i="4"/>
  <c r="O33" i="4"/>
  <c r="O29" i="4"/>
  <c r="O22" i="4"/>
  <c r="O15" i="4"/>
  <c r="O10" i="4"/>
  <c r="O793" i="3" l="1"/>
  <c r="O789" i="3"/>
  <c r="O778" i="3"/>
  <c r="O765" i="3"/>
  <c r="O762" i="3"/>
  <c r="O755" i="3"/>
  <c r="O741" i="3"/>
  <c r="O734" i="3"/>
  <c r="O727" i="3"/>
  <c r="O720" i="3"/>
  <c r="O713" i="3"/>
  <c r="O706" i="3"/>
  <c r="O699" i="3"/>
  <c r="O693" i="3"/>
  <c r="O685" i="3"/>
  <c r="O678" i="3"/>
  <c r="O671" i="3"/>
  <c r="O665" i="3"/>
  <c r="O661" i="3"/>
  <c r="O655" i="3"/>
  <c r="O651" i="3"/>
  <c r="O644" i="3"/>
  <c r="O639" i="3"/>
  <c r="O634" i="3"/>
  <c r="O629" i="3"/>
  <c r="O623" i="3"/>
  <c r="O619" i="3"/>
  <c r="O612" i="3"/>
  <c r="O599" i="3"/>
  <c r="O596" i="3"/>
  <c r="O590" i="3"/>
  <c r="O586" i="3"/>
  <c r="O578" i="3"/>
  <c r="O573" i="3"/>
  <c r="O568" i="3"/>
  <c r="O561" i="3"/>
  <c r="O554" i="3"/>
  <c r="O549" i="3"/>
  <c r="O544" i="3"/>
  <c r="O539" i="3"/>
  <c r="O533" i="3"/>
  <c r="O526" i="3"/>
  <c r="O519" i="3"/>
  <c r="O513" i="3"/>
  <c r="O504" i="3"/>
  <c r="O500" i="3"/>
  <c r="O490" i="3"/>
  <c r="O487" i="3"/>
  <c r="O483" i="3"/>
  <c r="O478" i="3"/>
  <c r="O472" i="3"/>
  <c r="O465" i="3"/>
  <c r="O452" i="3"/>
  <c r="O449" i="3"/>
  <c r="O441" i="3"/>
  <c r="O438" i="3"/>
  <c r="O432" i="3"/>
  <c r="O431" i="3"/>
  <c r="O427" i="3"/>
  <c r="O425" i="3"/>
  <c r="O421" i="3"/>
  <c r="O419" i="3"/>
  <c r="O411" i="3"/>
  <c r="O407" i="3"/>
  <c r="O400" i="3"/>
  <c r="O396" i="3"/>
  <c r="O389" i="3"/>
  <c r="O387" i="3"/>
  <c r="O382" i="3"/>
  <c r="O378" i="3"/>
  <c r="O372" i="3"/>
  <c r="O368" i="3"/>
  <c r="O364" i="3"/>
  <c r="O362" i="3"/>
  <c r="O356" i="3"/>
  <c r="O353" i="3"/>
  <c r="O348" i="3"/>
  <c r="O346" i="3"/>
  <c r="O341" i="3"/>
  <c r="O338" i="3"/>
  <c r="O337" i="3"/>
  <c r="O334" i="3"/>
  <c r="O331" i="3"/>
  <c r="O327" i="3"/>
  <c r="O316" i="3"/>
  <c r="O315" i="3"/>
  <c r="O313" i="3"/>
  <c r="O312" i="3"/>
  <c r="O309" i="3"/>
  <c r="O304" i="3"/>
  <c r="O299" i="3"/>
  <c r="O290" i="3"/>
  <c r="O286" i="3"/>
  <c r="O277" i="3"/>
  <c r="O272" i="3"/>
  <c r="O261" i="3"/>
  <c r="O258" i="3"/>
  <c r="O254" i="3"/>
  <c r="O249" i="3"/>
  <c r="O243" i="3"/>
  <c r="O239" i="3"/>
  <c r="O232" i="3"/>
  <c r="O228" i="3"/>
  <c r="O224" i="3"/>
  <c r="O220" i="3"/>
  <c r="O213" i="3"/>
  <c r="O209" i="3"/>
  <c r="O202" i="3"/>
  <c r="O198" i="3"/>
  <c r="O191" i="3"/>
  <c r="O186" i="3"/>
  <c r="O180" i="3"/>
  <c r="O177" i="3"/>
  <c r="O171" i="3"/>
  <c r="O168" i="3"/>
  <c r="O163" i="3"/>
  <c r="O159" i="3"/>
  <c r="O153" i="3"/>
  <c r="O150" i="3"/>
  <c r="O143" i="3"/>
  <c r="O139" i="3"/>
  <c r="O133" i="3"/>
  <c r="O123" i="3"/>
  <c r="O106" i="3"/>
  <c r="O102" i="3"/>
  <c r="O96" i="3"/>
  <c r="O93" i="3"/>
  <c r="O87" i="3"/>
  <c r="O83" i="3"/>
  <c r="O76" i="3"/>
  <c r="O72" i="3"/>
  <c r="O66" i="3"/>
  <c r="O62" i="3"/>
  <c r="O55" i="3"/>
  <c r="O51" i="3"/>
  <c r="O44" i="3"/>
  <c r="O40" i="3"/>
  <c r="O34" i="3"/>
  <c r="O30" i="3"/>
  <c r="O23" i="3"/>
  <c r="O19" i="3"/>
  <c r="O780" i="3" l="1"/>
  <c r="O782" i="3" s="1"/>
  <c r="O29" i="2" l="1"/>
  <c r="O12" i="2"/>
  <c r="O1027" i="2"/>
  <c r="O1022" i="2"/>
  <c r="O1011" i="2"/>
  <c r="O996" i="2"/>
  <c r="O986" i="2"/>
  <c r="O974" i="2"/>
  <c r="O961" i="2"/>
  <c r="O959" i="2"/>
  <c r="O952" i="2"/>
  <c r="O946" i="2"/>
  <c r="O940" i="2"/>
  <c r="O928" i="2"/>
  <c r="O925" i="2"/>
  <c r="O919" i="2"/>
  <c r="O903" i="2"/>
  <c r="O897" i="2"/>
  <c r="O888" i="2"/>
  <c r="O883" i="2"/>
  <c r="O878" i="2"/>
  <c r="O868" i="2"/>
  <c r="O858" i="2"/>
  <c r="O852" i="2"/>
  <c r="O850" i="2"/>
  <c r="O843" i="2"/>
  <c r="O839" i="2"/>
  <c r="O835" i="2"/>
  <c r="O824" i="2"/>
  <c r="O815" i="2"/>
  <c r="O810" i="2"/>
  <c r="O801" i="2"/>
  <c r="O797" i="2"/>
  <c r="O789" i="2"/>
  <c r="O784" i="2"/>
  <c r="O776" i="2"/>
  <c r="O773" i="2"/>
  <c r="O768" i="2"/>
  <c r="O763" i="2"/>
  <c r="O753" i="2"/>
  <c r="O748" i="2"/>
  <c r="O741" i="2"/>
  <c r="O732" i="2"/>
  <c r="O729" i="2"/>
  <c r="O721" i="2"/>
  <c r="O719" i="2"/>
  <c r="O714" i="2"/>
  <c r="O707" i="2"/>
  <c r="O703" i="2"/>
  <c r="O692" i="2"/>
  <c r="O685" i="2"/>
  <c r="O683" i="2"/>
  <c r="O677" i="2"/>
  <c r="O673" i="2"/>
  <c r="O663" i="2"/>
  <c r="O648" i="2"/>
  <c r="O636" i="2"/>
  <c r="O628" i="2"/>
  <c r="O617" i="2"/>
  <c r="O610" i="2"/>
  <c r="O599" i="2"/>
  <c r="O589" i="2"/>
  <c r="O575" i="2"/>
  <c r="O571" i="2"/>
  <c r="O565" i="2"/>
  <c r="O550" i="2"/>
  <c r="O544" i="2"/>
  <c r="O540" i="2"/>
  <c r="O536" i="2"/>
  <c r="O528" i="2"/>
  <c r="O523" i="2"/>
  <c r="O512" i="2"/>
  <c r="O504" i="2"/>
  <c r="O497" i="2"/>
  <c r="O494" i="2"/>
  <c r="O486" i="2"/>
  <c r="O483" i="2"/>
  <c r="O478" i="2"/>
  <c r="O476" i="2"/>
  <c r="O467" i="2"/>
  <c r="O461" i="2"/>
  <c r="O451" i="2"/>
  <c r="O446" i="2"/>
  <c r="O443" i="2"/>
  <c r="O435" i="2"/>
  <c r="O425" i="2"/>
  <c r="O421" i="2"/>
  <c r="O411" i="2"/>
  <c r="O404" i="2"/>
  <c r="O395" i="2"/>
  <c r="O389" i="2"/>
  <c r="O385" i="2"/>
  <c r="O378" i="2"/>
  <c r="O374" i="2"/>
  <c r="O369" i="2"/>
  <c r="O363" i="2"/>
  <c r="O359" i="2"/>
  <c r="O355" i="2"/>
  <c r="O350" i="2"/>
  <c r="O346" i="2"/>
  <c r="O341" i="2"/>
  <c r="O337" i="2"/>
  <c r="O326" i="2"/>
  <c r="O320" i="2"/>
  <c r="O315" i="2"/>
  <c r="O309" i="2"/>
  <c r="O301" i="2"/>
  <c r="O298" i="2"/>
  <c r="O291" i="2"/>
  <c r="O285" i="2"/>
  <c r="O278" i="2"/>
  <c r="O271" i="2"/>
  <c r="O267" i="2"/>
  <c r="O260" i="2"/>
  <c r="O255" i="2"/>
  <c r="O248" i="2"/>
  <c r="O243" i="2"/>
  <c r="O228" i="2"/>
  <c r="O222" i="2"/>
  <c r="O212" i="2"/>
  <c r="O207" i="2"/>
  <c r="O203" i="2"/>
  <c r="O198" i="2"/>
  <c r="O193" i="2"/>
  <c r="O172" i="2"/>
  <c r="O165" i="2"/>
  <c r="O161" i="2"/>
  <c r="O152" i="2"/>
  <c r="O148" i="2"/>
  <c r="O142" i="2"/>
  <c r="O138" i="2"/>
  <c r="O125" i="2"/>
  <c r="O111" i="2"/>
  <c r="O107" i="2"/>
  <c r="O102" i="2"/>
  <c r="O94" i="2"/>
  <c r="O89" i="2"/>
  <c r="O81" i="2"/>
  <c r="O78" i="2"/>
  <c r="O73" i="2"/>
  <c r="O64" i="2"/>
  <c r="O486" i="1" l="1"/>
  <c r="O479" i="1"/>
  <c r="O472" i="1"/>
  <c r="O470" i="1"/>
  <c r="O465" i="1"/>
  <c r="O458" i="1"/>
  <c r="O453" i="1"/>
  <c r="O446" i="1"/>
  <c r="O441" i="1"/>
  <c r="O436" i="1"/>
  <c r="O432" i="1"/>
  <c r="O427" i="1"/>
  <c r="O419" i="1"/>
  <c r="O412" i="1"/>
  <c r="O411" i="1"/>
  <c r="O407" i="1"/>
  <c r="O405" i="1"/>
  <c r="O400" i="1"/>
  <c r="O397" i="1"/>
  <c r="O391" i="1"/>
  <c r="O388" i="1"/>
  <c r="O382" i="1"/>
  <c r="O381" i="1"/>
  <c r="O375" i="1"/>
  <c r="O367" i="1"/>
  <c r="O364" i="1"/>
  <c r="O357" i="1"/>
  <c r="O353" i="1"/>
  <c r="O346" i="1"/>
  <c r="O339" i="1"/>
  <c r="O335" i="1"/>
  <c r="O328" i="1"/>
  <c r="O324" i="1"/>
  <c r="O317" i="1"/>
  <c r="O314" i="1"/>
  <c r="O308" i="1"/>
  <c r="O304" i="1"/>
  <c r="O296" i="1"/>
  <c r="O289" i="1"/>
  <c r="O282" i="1"/>
  <c r="O278" i="1"/>
  <c r="O270" i="1"/>
  <c r="O266" i="1"/>
  <c r="O259" i="1"/>
  <c r="O255" i="1"/>
  <c r="O248" i="1"/>
  <c r="O244" i="1"/>
  <c r="O236" i="1"/>
  <c r="O232" i="1"/>
  <c r="O225" i="1"/>
  <c r="O221" i="1"/>
  <c r="O214" i="1"/>
  <c r="O207" i="1"/>
  <c r="O197" i="1"/>
  <c r="O189" i="1"/>
  <c r="O187" i="1"/>
  <c r="O180" i="1"/>
  <c r="O179" i="1"/>
  <c r="O173" i="1"/>
  <c r="O170" i="1"/>
  <c r="O164" i="1"/>
  <c r="O162" i="1"/>
  <c r="O154" i="1"/>
  <c r="O151" i="1"/>
  <c r="O142" i="1"/>
  <c r="O138" i="1"/>
  <c r="O130" i="1"/>
  <c r="O129" i="1"/>
  <c r="O124" i="1"/>
  <c r="O120" i="1"/>
  <c r="O115" i="1"/>
  <c r="O110" i="1"/>
  <c r="O104" i="1"/>
  <c r="O103" i="1"/>
  <c r="O101" i="1"/>
  <c r="O95" i="1"/>
  <c r="O94" i="1"/>
  <c r="O91" i="1"/>
  <c r="O83" i="1"/>
  <c r="O79" i="1"/>
  <c r="O72" i="1"/>
  <c r="O67" i="1"/>
  <c r="O60" i="1"/>
  <c r="O59" i="1"/>
  <c r="O54" i="1"/>
  <c r="O53" i="1"/>
  <c r="O50" i="1"/>
  <c r="O43" i="1"/>
  <c r="O37" i="1"/>
  <c r="O31" i="1"/>
  <c r="O30" i="1"/>
  <c r="U59" i="11" l="1"/>
  <c r="H539" i="11" l="1"/>
  <c r="G539" i="11"/>
  <c r="F539" i="11"/>
  <c r="H538" i="11"/>
  <c r="G538" i="11"/>
  <c r="F538" i="11"/>
  <c r="H537" i="11"/>
  <c r="G537" i="11"/>
  <c r="F537" i="11"/>
  <c r="H536" i="11"/>
  <c r="G536" i="11"/>
  <c r="F536" i="11"/>
  <c r="H535" i="11"/>
  <c r="G535" i="11"/>
  <c r="F535" i="11"/>
  <c r="H534" i="11"/>
  <c r="G534" i="11"/>
  <c r="F534" i="11"/>
  <c r="H533" i="11"/>
  <c r="G533" i="11"/>
  <c r="F533" i="11"/>
  <c r="H532" i="11"/>
  <c r="G532" i="11"/>
  <c r="F532" i="11"/>
  <c r="H531" i="11"/>
  <c r="G531" i="11"/>
  <c r="F531" i="11"/>
  <c r="H530" i="11"/>
  <c r="G530" i="11"/>
  <c r="F530" i="11"/>
  <c r="H529" i="11"/>
  <c r="G529" i="11"/>
  <c r="F529" i="11"/>
  <c r="H528" i="11"/>
  <c r="G528" i="11"/>
  <c r="F528" i="11"/>
  <c r="H527" i="11"/>
  <c r="G527" i="11"/>
  <c r="F527" i="11"/>
  <c r="H526" i="11"/>
  <c r="G526" i="11"/>
  <c r="F526" i="11"/>
  <c r="H525" i="11"/>
  <c r="G525" i="11"/>
  <c r="F525" i="11"/>
  <c r="H524" i="11"/>
  <c r="G524" i="11"/>
  <c r="F524" i="11"/>
  <c r="H523" i="11"/>
  <c r="G523" i="11"/>
  <c r="F523" i="11"/>
  <c r="H522" i="11"/>
  <c r="G522" i="11"/>
  <c r="F522" i="11"/>
  <c r="H521" i="11"/>
  <c r="G521" i="11"/>
  <c r="F521" i="11"/>
  <c r="H520" i="11"/>
  <c r="G520" i="11"/>
  <c r="F520" i="11"/>
  <c r="H519" i="11"/>
  <c r="G519" i="11"/>
  <c r="F519" i="11"/>
  <c r="H518" i="11"/>
  <c r="G518" i="11"/>
  <c r="F518" i="11"/>
  <c r="H517" i="11"/>
  <c r="G517" i="11"/>
  <c r="F517" i="11"/>
  <c r="H516" i="11"/>
  <c r="G516" i="11"/>
  <c r="F516" i="11"/>
  <c r="H515" i="11"/>
  <c r="G515" i="11"/>
  <c r="F515" i="11"/>
  <c r="H514" i="11"/>
  <c r="G514" i="11"/>
  <c r="F514" i="11"/>
  <c r="H513" i="11"/>
  <c r="G513" i="11"/>
  <c r="F513" i="11"/>
  <c r="H512" i="11"/>
  <c r="G512" i="11"/>
  <c r="F512" i="11"/>
  <c r="H511" i="11"/>
  <c r="G511" i="11"/>
  <c r="F511" i="11"/>
  <c r="H510" i="11"/>
  <c r="G510" i="11"/>
  <c r="F510" i="11"/>
  <c r="H509" i="11"/>
  <c r="G509" i="11"/>
  <c r="F509" i="11"/>
  <c r="H508" i="11"/>
  <c r="G508" i="11"/>
  <c r="F508" i="11"/>
  <c r="H507" i="11"/>
  <c r="G507" i="11"/>
  <c r="F507" i="11"/>
  <c r="H506" i="11"/>
  <c r="G506" i="11"/>
  <c r="F506" i="11"/>
  <c r="H505" i="11"/>
  <c r="G505" i="11"/>
  <c r="F505" i="11"/>
  <c r="H504" i="11"/>
  <c r="G504" i="11"/>
  <c r="F504" i="11"/>
  <c r="H503" i="11"/>
  <c r="G503" i="11"/>
  <c r="F503" i="11"/>
  <c r="H502" i="11"/>
  <c r="G502" i="11"/>
  <c r="F502" i="11"/>
  <c r="H501" i="11"/>
  <c r="G501" i="11"/>
  <c r="F501" i="11"/>
  <c r="H500" i="11"/>
  <c r="G500" i="11"/>
  <c r="F500" i="11"/>
  <c r="H499" i="11"/>
  <c r="G499" i="11"/>
  <c r="F499" i="11"/>
  <c r="H498" i="11"/>
  <c r="G498" i="11"/>
  <c r="F498" i="11"/>
  <c r="H497" i="11"/>
  <c r="G497" i="11"/>
  <c r="F497" i="11"/>
  <c r="H496" i="11"/>
  <c r="G496" i="11"/>
  <c r="F496" i="11"/>
  <c r="H495" i="11"/>
  <c r="G495" i="11"/>
  <c r="F495" i="11"/>
  <c r="H494" i="11"/>
  <c r="G494" i="11"/>
  <c r="F494" i="11"/>
  <c r="H493" i="11"/>
  <c r="G493" i="11"/>
  <c r="F493" i="11"/>
  <c r="H492" i="11"/>
  <c r="G492" i="11"/>
  <c r="F492" i="11"/>
  <c r="H491" i="11"/>
  <c r="G491" i="11"/>
  <c r="F491" i="11"/>
  <c r="H490" i="11"/>
  <c r="G490" i="11"/>
  <c r="F490" i="11"/>
  <c r="H489" i="11"/>
  <c r="G489" i="11"/>
  <c r="F489" i="11"/>
  <c r="H488" i="11"/>
  <c r="G488" i="11"/>
  <c r="F488" i="11"/>
  <c r="H487" i="11"/>
  <c r="G487" i="11"/>
  <c r="F487" i="11"/>
  <c r="H486" i="11"/>
  <c r="G486" i="11"/>
  <c r="F486" i="11"/>
  <c r="H485" i="11"/>
  <c r="G485" i="11"/>
  <c r="F485" i="11"/>
  <c r="H484" i="11"/>
  <c r="G484" i="11"/>
  <c r="F484" i="11"/>
  <c r="H483" i="11"/>
  <c r="G483" i="11"/>
  <c r="F483" i="11"/>
  <c r="H482" i="11"/>
  <c r="G482" i="11"/>
  <c r="F482" i="11"/>
  <c r="H481" i="11"/>
  <c r="G481" i="11"/>
  <c r="F481" i="11"/>
  <c r="H480" i="11"/>
  <c r="G480" i="11"/>
  <c r="F480" i="11"/>
  <c r="H479" i="11"/>
  <c r="G479" i="11"/>
  <c r="F479" i="11"/>
  <c r="H478" i="11"/>
  <c r="G478" i="11"/>
  <c r="F478" i="11"/>
  <c r="H477" i="11"/>
  <c r="G477" i="11"/>
  <c r="F477" i="11"/>
  <c r="H476" i="11"/>
  <c r="G476" i="11"/>
  <c r="F476" i="11"/>
  <c r="H475" i="11"/>
  <c r="G475" i="11"/>
  <c r="F475" i="11"/>
  <c r="H474" i="11"/>
  <c r="G474" i="11"/>
  <c r="F474" i="11"/>
  <c r="H473" i="11"/>
  <c r="G473" i="11"/>
  <c r="F473" i="11"/>
  <c r="H472" i="11"/>
  <c r="G472" i="11"/>
  <c r="F472" i="11"/>
  <c r="H471" i="11"/>
  <c r="G471" i="11"/>
  <c r="F471" i="11"/>
  <c r="H470" i="11"/>
  <c r="G470" i="11"/>
  <c r="F470" i="11"/>
  <c r="H469" i="11"/>
  <c r="G469" i="11"/>
  <c r="F469" i="11"/>
  <c r="H468" i="11"/>
  <c r="G468" i="11"/>
  <c r="F468" i="11"/>
  <c r="H467" i="11"/>
  <c r="G467" i="11"/>
  <c r="F467" i="11"/>
  <c r="H466" i="11"/>
  <c r="G466" i="11"/>
  <c r="F466" i="11"/>
  <c r="H465" i="11"/>
  <c r="G465" i="11"/>
  <c r="F465" i="11"/>
  <c r="H464" i="11"/>
  <c r="G464" i="11"/>
  <c r="F464" i="11"/>
  <c r="H463" i="11"/>
  <c r="G463" i="11"/>
  <c r="F463" i="11"/>
  <c r="H462" i="11"/>
  <c r="G462" i="11"/>
  <c r="F462" i="11"/>
  <c r="H461" i="11"/>
  <c r="G461" i="11"/>
  <c r="F461" i="11"/>
  <c r="H460" i="11"/>
  <c r="G460" i="11"/>
  <c r="F460" i="11"/>
  <c r="H459" i="11"/>
  <c r="G459" i="11"/>
  <c r="F459" i="11"/>
  <c r="H458" i="11"/>
  <c r="G458" i="11"/>
  <c r="F458" i="11"/>
  <c r="H457" i="11"/>
  <c r="G457" i="11"/>
  <c r="F457" i="11"/>
  <c r="H456" i="11"/>
  <c r="G456" i="11"/>
  <c r="F456" i="11"/>
  <c r="H455" i="11"/>
  <c r="G455" i="11"/>
  <c r="F455" i="11"/>
  <c r="H454" i="11"/>
  <c r="G454" i="11"/>
  <c r="F454" i="11"/>
  <c r="H453" i="11"/>
  <c r="G453" i="11"/>
  <c r="F453" i="11"/>
  <c r="H452" i="11"/>
  <c r="G452" i="11"/>
  <c r="F452" i="11"/>
  <c r="H451" i="11"/>
  <c r="G451" i="11"/>
  <c r="F451" i="11"/>
  <c r="H450" i="11"/>
  <c r="G450" i="11"/>
  <c r="F450" i="11"/>
  <c r="H449" i="11"/>
  <c r="G449" i="11"/>
  <c r="F449" i="11"/>
  <c r="H448" i="11"/>
  <c r="G448" i="11"/>
  <c r="F448" i="11"/>
  <c r="H447" i="11"/>
  <c r="G447" i="11"/>
  <c r="F447" i="11"/>
  <c r="H446" i="11"/>
  <c r="G446" i="11"/>
  <c r="F446" i="11"/>
  <c r="H445" i="11"/>
  <c r="G445" i="11"/>
  <c r="F445" i="11"/>
  <c r="H444" i="11"/>
  <c r="G444" i="11"/>
  <c r="F444" i="11"/>
  <c r="H443" i="11"/>
  <c r="G443" i="11"/>
  <c r="F443" i="11"/>
  <c r="H442" i="11"/>
  <c r="G442" i="11"/>
  <c r="F442" i="11"/>
  <c r="H441" i="11"/>
  <c r="G441" i="11"/>
  <c r="F441" i="11"/>
  <c r="H440" i="11"/>
  <c r="G440" i="11"/>
  <c r="F440" i="11"/>
  <c r="H439" i="11"/>
  <c r="G439" i="11"/>
  <c r="F439" i="11"/>
  <c r="H438" i="11"/>
  <c r="G438" i="11"/>
  <c r="F438" i="11"/>
  <c r="H437" i="11"/>
  <c r="G437" i="11"/>
  <c r="F437" i="11"/>
  <c r="H436" i="11"/>
  <c r="G436" i="11"/>
  <c r="F436" i="11"/>
  <c r="H435" i="11"/>
  <c r="G435" i="11"/>
  <c r="F435" i="11"/>
  <c r="H434" i="11"/>
  <c r="G434" i="11"/>
  <c r="F434" i="11"/>
  <c r="H433" i="11"/>
  <c r="G433" i="11"/>
  <c r="F433" i="11"/>
  <c r="H432" i="11"/>
  <c r="G432" i="11"/>
  <c r="F432" i="11"/>
  <c r="H431" i="11"/>
  <c r="G431" i="11"/>
  <c r="F431" i="11"/>
  <c r="H430" i="11"/>
  <c r="G430" i="11"/>
  <c r="F430" i="11"/>
  <c r="H429" i="11"/>
  <c r="G429" i="11"/>
  <c r="F429" i="11"/>
  <c r="H428" i="11"/>
  <c r="G428" i="11"/>
  <c r="F428" i="11"/>
  <c r="H427" i="11"/>
  <c r="G427" i="11"/>
  <c r="F427" i="11"/>
  <c r="H426" i="11"/>
  <c r="G426" i="11"/>
  <c r="F426" i="11"/>
  <c r="H425" i="11"/>
  <c r="G425" i="11"/>
  <c r="F425" i="11"/>
  <c r="H424" i="11"/>
  <c r="G424" i="11"/>
  <c r="F424" i="11"/>
  <c r="H423" i="11"/>
  <c r="G423" i="11"/>
  <c r="F423" i="11"/>
  <c r="H422" i="11"/>
  <c r="G422" i="11"/>
  <c r="F422" i="11"/>
  <c r="H421" i="11"/>
  <c r="G421" i="11"/>
  <c r="F421" i="11"/>
  <c r="H420" i="11"/>
  <c r="G420" i="11"/>
  <c r="F420" i="11"/>
  <c r="H419" i="11"/>
  <c r="G419" i="11"/>
  <c r="F419" i="11"/>
  <c r="H418" i="11"/>
  <c r="G418" i="11"/>
  <c r="F418" i="11"/>
  <c r="H417" i="11"/>
  <c r="G417" i="11"/>
  <c r="F417" i="11"/>
  <c r="H416" i="11"/>
  <c r="G416" i="11"/>
  <c r="F416" i="11"/>
  <c r="H415" i="11"/>
  <c r="G415" i="11"/>
  <c r="F415" i="11"/>
  <c r="H414" i="11"/>
  <c r="G414" i="11"/>
  <c r="F414" i="11"/>
  <c r="H413" i="11"/>
  <c r="G413" i="11"/>
  <c r="F413" i="11"/>
  <c r="H412" i="11"/>
  <c r="G412" i="11"/>
  <c r="F412" i="11"/>
  <c r="H411" i="11"/>
  <c r="G411" i="11"/>
  <c r="F411" i="11"/>
  <c r="H410" i="11"/>
  <c r="G410" i="11"/>
  <c r="F410" i="11"/>
  <c r="H409" i="11"/>
  <c r="G409" i="11"/>
  <c r="F409" i="11"/>
  <c r="H408" i="11"/>
  <c r="G408" i="11"/>
  <c r="F408" i="11"/>
  <c r="H407" i="11"/>
  <c r="G407" i="11"/>
  <c r="F407" i="11"/>
  <c r="H406" i="11"/>
  <c r="G406" i="11"/>
  <c r="F406" i="11"/>
  <c r="H405" i="11"/>
  <c r="G405" i="11"/>
  <c r="F405" i="11"/>
  <c r="H404" i="11"/>
  <c r="G404" i="11"/>
  <c r="F404" i="11"/>
  <c r="H403" i="11"/>
  <c r="G403" i="11"/>
  <c r="F403" i="11"/>
  <c r="H402" i="11"/>
  <c r="G402" i="11"/>
  <c r="F402" i="11"/>
  <c r="H401" i="11"/>
  <c r="G401" i="11"/>
  <c r="F401" i="11"/>
  <c r="H400" i="11"/>
  <c r="G400" i="11"/>
  <c r="F400" i="11"/>
  <c r="H399" i="11"/>
  <c r="G399" i="11"/>
  <c r="F399" i="11"/>
  <c r="H398" i="11"/>
  <c r="G398" i="11"/>
  <c r="F398" i="11"/>
  <c r="H397" i="11"/>
  <c r="G397" i="11"/>
  <c r="F397" i="11"/>
  <c r="H396" i="11"/>
  <c r="G396" i="11"/>
  <c r="F396" i="11"/>
  <c r="H395" i="11"/>
  <c r="G395" i="11"/>
  <c r="F395" i="11"/>
  <c r="H394" i="11"/>
  <c r="G394" i="11"/>
  <c r="F394" i="11"/>
  <c r="H393" i="11"/>
  <c r="G393" i="11"/>
  <c r="F393" i="11"/>
  <c r="H392" i="11"/>
  <c r="G392" i="11"/>
  <c r="F392" i="11"/>
  <c r="H391" i="11"/>
  <c r="G391" i="11"/>
  <c r="F391" i="11"/>
  <c r="H390" i="11"/>
  <c r="G390" i="11"/>
  <c r="F390" i="11"/>
  <c r="H389" i="11"/>
  <c r="G389" i="11"/>
  <c r="F389" i="11"/>
  <c r="H388" i="11"/>
  <c r="G388" i="11"/>
  <c r="F388" i="11"/>
  <c r="H387" i="11"/>
  <c r="G387" i="11"/>
  <c r="F387" i="11"/>
  <c r="H386" i="11"/>
  <c r="G386" i="11"/>
  <c r="F386" i="11"/>
  <c r="H385" i="11"/>
  <c r="G385" i="11"/>
  <c r="F385" i="11"/>
  <c r="H384" i="11"/>
  <c r="G384" i="11"/>
  <c r="F384" i="11"/>
  <c r="H383" i="11"/>
  <c r="G383" i="11"/>
  <c r="F383" i="11"/>
  <c r="H382" i="11"/>
  <c r="G382" i="11"/>
  <c r="F382" i="11"/>
  <c r="H381" i="11"/>
  <c r="G381" i="11"/>
  <c r="F381" i="11"/>
  <c r="H380" i="11"/>
  <c r="G380" i="11"/>
  <c r="F380" i="11"/>
  <c r="H379" i="11"/>
  <c r="G379" i="11"/>
  <c r="F379" i="11"/>
  <c r="H378" i="11"/>
  <c r="G378" i="11"/>
  <c r="F378" i="11"/>
  <c r="H377" i="11"/>
  <c r="G377" i="11"/>
  <c r="F377" i="11"/>
  <c r="H376" i="11"/>
  <c r="G376" i="11"/>
  <c r="F376" i="11"/>
  <c r="H375" i="11"/>
  <c r="G375" i="11"/>
  <c r="F375" i="11"/>
  <c r="H374" i="11"/>
  <c r="G374" i="11"/>
  <c r="F374" i="11"/>
  <c r="H373" i="11"/>
  <c r="G373" i="11"/>
  <c r="F373" i="11"/>
  <c r="H372" i="11"/>
  <c r="G372" i="11"/>
  <c r="F372" i="11"/>
  <c r="H371" i="11"/>
  <c r="G371" i="11"/>
  <c r="F371" i="11"/>
  <c r="H370" i="11"/>
  <c r="G370" i="11"/>
  <c r="F370" i="11"/>
  <c r="H369" i="11"/>
  <c r="G369" i="11"/>
  <c r="F369" i="11"/>
  <c r="H368" i="11"/>
  <c r="G368" i="11"/>
  <c r="F368" i="11"/>
  <c r="H367" i="11"/>
  <c r="G367" i="11"/>
  <c r="F367" i="11"/>
  <c r="H366" i="11"/>
  <c r="G366" i="11"/>
  <c r="F366" i="11"/>
  <c r="H365" i="11"/>
  <c r="G365" i="11"/>
  <c r="F365" i="11"/>
  <c r="H364" i="11"/>
  <c r="G364" i="11"/>
  <c r="F364" i="11"/>
  <c r="H363" i="11"/>
  <c r="G363" i="11"/>
  <c r="F363" i="11"/>
  <c r="H362" i="11"/>
  <c r="G362" i="11"/>
  <c r="F362" i="11"/>
  <c r="H361" i="11"/>
  <c r="G361" i="11"/>
  <c r="F361" i="11"/>
  <c r="H360" i="11"/>
  <c r="G360" i="11"/>
  <c r="F360" i="11"/>
  <c r="H359" i="11"/>
  <c r="G359" i="11"/>
  <c r="F359" i="11"/>
  <c r="H358" i="11"/>
  <c r="G358" i="11"/>
  <c r="F358" i="11"/>
  <c r="H357" i="11"/>
  <c r="G357" i="11"/>
  <c r="F357" i="11"/>
  <c r="H356" i="11"/>
  <c r="G356" i="11"/>
  <c r="F356" i="11"/>
  <c r="H355" i="11"/>
  <c r="G355" i="11"/>
  <c r="F355" i="11"/>
  <c r="H354" i="11"/>
  <c r="G354" i="11"/>
  <c r="F354" i="11"/>
  <c r="H353" i="11"/>
  <c r="G353" i="11"/>
  <c r="F353" i="11"/>
  <c r="H352" i="11"/>
  <c r="G352" i="11"/>
  <c r="F352" i="11"/>
  <c r="H351" i="11"/>
  <c r="G351" i="11"/>
  <c r="F351" i="11"/>
  <c r="H350" i="11"/>
  <c r="G350" i="11"/>
  <c r="F350" i="11"/>
  <c r="H349" i="11"/>
  <c r="G349" i="11"/>
  <c r="F349" i="11"/>
  <c r="H348" i="11"/>
  <c r="G348" i="11"/>
  <c r="F348" i="11"/>
  <c r="H347" i="11"/>
  <c r="G347" i="11"/>
  <c r="F347" i="11"/>
  <c r="H346" i="11"/>
  <c r="G346" i="11"/>
  <c r="F346" i="11"/>
  <c r="H345" i="11"/>
  <c r="G345" i="11"/>
  <c r="F345" i="11"/>
  <c r="H344" i="11"/>
  <c r="G344" i="11"/>
  <c r="F344" i="11"/>
  <c r="H343" i="11"/>
  <c r="G343" i="11"/>
  <c r="F343" i="11"/>
  <c r="H342" i="11"/>
  <c r="G342" i="11"/>
  <c r="F342" i="11"/>
  <c r="H341" i="11"/>
  <c r="G341" i="11"/>
  <c r="F341" i="11"/>
  <c r="H340" i="11"/>
  <c r="G340" i="11"/>
  <c r="F340" i="11"/>
  <c r="H339" i="11"/>
  <c r="G339" i="11"/>
  <c r="F339" i="11"/>
  <c r="H338" i="11"/>
  <c r="G338" i="11"/>
  <c r="F338" i="11"/>
  <c r="H337" i="11"/>
  <c r="G337" i="11"/>
  <c r="F337" i="11"/>
  <c r="H336" i="11"/>
  <c r="G336" i="11"/>
  <c r="F336" i="11"/>
  <c r="H335" i="11"/>
  <c r="G335" i="11"/>
  <c r="F335" i="11"/>
  <c r="H334" i="11"/>
  <c r="G334" i="11"/>
  <c r="F334" i="11"/>
  <c r="H333" i="11"/>
  <c r="G333" i="11"/>
  <c r="F333" i="11"/>
  <c r="H332" i="11"/>
  <c r="G332" i="11"/>
  <c r="F332" i="11"/>
  <c r="H331" i="11"/>
  <c r="G331" i="11"/>
  <c r="F331" i="11"/>
  <c r="H330" i="11"/>
  <c r="G330" i="11"/>
  <c r="F330" i="11"/>
  <c r="H329" i="11"/>
  <c r="G329" i="11"/>
  <c r="F329" i="11"/>
  <c r="H328" i="11"/>
  <c r="G328" i="11"/>
  <c r="F328" i="11"/>
  <c r="H327" i="11"/>
  <c r="G327" i="11"/>
  <c r="F327" i="11"/>
  <c r="H326" i="11"/>
  <c r="G326" i="11"/>
  <c r="F326" i="11"/>
  <c r="H325" i="11"/>
  <c r="G325" i="11"/>
  <c r="F325" i="11"/>
  <c r="H324" i="11"/>
  <c r="G324" i="11"/>
  <c r="F324" i="11"/>
  <c r="H323" i="11"/>
  <c r="G323" i="11"/>
  <c r="F323" i="11"/>
  <c r="H322" i="11"/>
  <c r="G322" i="11"/>
  <c r="F322" i="11"/>
  <c r="H321" i="11"/>
  <c r="G321" i="11"/>
  <c r="F321" i="11"/>
  <c r="H320" i="11"/>
  <c r="G320" i="11"/>
  <c r="F320" i="11"/>
  <c r="H319" i="11"/>
  <c r="G319" i="11"/>
  <c r="F319" i="11"/>
  <c r="H318" i="11"/>
  <c r="G318" i="11"/>
  <c r="F318" i="11"/>
  <c r="H317" i="11"/>
  <c r="G317" i="11"/>
  <c r="F317" i="11"/>
  <c r="H316" i="11"/>
  <c r="G316" i="11"/>
  <c r="F316" i="11"/>
  <c r="H315" i="11"/>
  <c r="G315" i="11"/>
  <c r="F315" i="11"/>
  <c r="H314" i="11"/>
  <c r="G314" i="11"/>
  <c r="F314" i="11"/>
  <c r="H313" i="11"/>
  <c r="G313" i="11"/>
  <c r="F313" i="11"/>
  <c r="H312" i="11"/>
  <c r="G312" i="11"/>
  <c r="F312" i="11"/>
  <c r="H311" i="11"/>
  <c r="G311" i="11"/>
  <c r="F311" i="11"/>
  <c r="H310" i="11"/>
  <c r="G310" i="11"/>
  <c r="F310" i="11"/>
  <c r="H309" i="11"/>
  <c r="G309" i="11"/>
  <c r="F309" i="11"/>
  <c r="H308" i="11"/>
  <c r="G308" i="11"/>
  <c r="F308" i="11"/>
  <c r="H307" i="11"/>
  <c r="G307" i="11"/>
  <c r="F307" i="11"/>
  <c r="H306" i="11"/>
  <c r="G306" i="11"/>
  <c r="F306" i="11"/>
  <c r="H305" i="11"/>
  <c r="G305" i="11"/>
  <c r="F305" i="11"/>
  <c r="H304" i="11"/>
  <c r="G304" i="11"/>
  <c r="F304" i="11"/>
  <c r="H303" i="11"/>
  <c r="G303" i="11"/>
  <c r="F303" i="11"/>
  <c r="H302" i="11"/>
  <c r="G302" i="11"/>
  <c r="F302" i="11"/>
  <c r="H301" i="11"/>
  <c r="G301" i="11"/>
  <c r="F301" i="11"/>
  <c r="H300" i="11"/>
  <c r="G300" i="11"/>
  <c r="F300" i="11"/>
  <c r="H299" i="11"/>
  <c r="G299" i="11"/>
  <c r="F299" i="11"/>
  <c r="H298" i="11"/>
  <c r="G298" i="11"/>
  <c r="F298" i="11"/>
  <c r="H297" i="11"/>
  <c r="G297" i="11"/>
  <c r="F297" i="11"/>
  <c r="H296" i="11"/>
  <c r="G296" i="11"/>
  <c r="F296" i="11"/>
  <c r="H295" i="11"/>
  <c r="G295" i="11"/>
  <c r="F295" i="11"/>
  <c r="H294" i="11"/>
  <c r="G294" i="11"/>
  <c r="F294" i="11"/>
  <c r="H293" i="11"/>
  <c r="G293" i="11"/>
  <c r="F293" i="11"/>
  <c r="H292" i="11"/>
  <c r="G292" i="11"/>
  <c r="F292" i="11"/>
  <c r="H291" i="11"/>
  <c r="G291" i="11"/>
  <c r="F291" i="11"/>
  <c r="H290" i="11"/>
  <c r="G290" i="11"/>
  <c r="F290" i="11"/>
  <c r="H289" i="11"/>
  <c r="G289" i="11"/>
  <c r="F289" i="11"/>
  <c r="H288" i="11"/>
  <c r="G288" i="11"/>
  <c r="F288" i="11"/>
  <c r="H287" i="11"/>
  <c r="G287" i="11"/>
  <c r="F287" i="11"/>
  <c r="H286" i="11"/>
  <c r="G286" i="11"/>
  <c r="F286" i="11"/>
  <c r="H285" i="11"/>
  <c r="G285" i="11"/>
  <c r="F285" i="11"/>
  <c r="H284" i="11"/>
  <c r="G284" i="11"/>
  <c r="F284" i="11"/>
  <c r="H283" i="11"/>
  <c r="G283" i="11"/>
  <c r="F283" i="11"/>
  <c r="H282" i="11"/>
  <c r="G282" i="11"/>
  <c r="F282" i="11"/>
  <c r="H281" i="11"/>
  <c r="G281" i="11"/>
  <c r="F281" i="11"/>
  <c r="H280" i="11"/>
  <c r="G280" i="11"/>
  <c r="F280" i="11"/>
  <c r="H279" i="11"/>
  <c r="G279" i="11"/>
  <c r="F279" i="11"/>
  <c r="H278" i="11"/>
  <c r="G278" i="11"/>
  <c r="F278" i="11"/>
  <c r="H277" i="11"/>
  <c r="G277" i="11"/>
  <c r="F277" i="11"/>
  <c r="H276" i="11"/>
  <c r="G276" i="11"/>
  <c r="F276" i="11"/>
  <c r="H275" i="11"/>
  <c r="G275" i="11"/>
  <c r="F275" i="11"/>
  <c r="H274" i="11"/>
  <c r="G274" i="11"/>
  <c r="F274" i="11"/>
  <c r="H273" i="11"/>
  <c r="G273" i="11"/>
  <c r="F273" i="11"/>
  <c r="H272" i="11"/>
  <c r="G272" i="11"/>
  <c r="F272" i="11"/>
  <c r="H271" i="11"/>
  <c r="G271" i="11"/>
  <c r="F271" i="11"/>
  <c r="H270" i="11"/>
  <c r="G270" i="11"/>
  <c r="F270" i="11"/>
  <c r="H269" i="11"/>
  <c r="G269" i="11"/>
  <c r="F269" i="11"/>
  <c r="H268" i="11"/>
  <c r="G268" i="11"/>
  <c r="F268" i="11"/>
  <c r="H267" i="11"/>
  <c r="G267" i="11"/>
  <c r="F267" i="11"/>
  <c r="H266" i="11"/>
  <c r="G266" i="11"/>
  <c r="F266" i="11"/>
  <c r="H265" i="11"/>
  <c r="G265" i="11"/>
  <c r="F265" i="11"/>
  <c r="H264" i="11"/>
  <c r="G264" i="11"/>
  <c r="F264" i="11"/>
  <c r="H263" i="11"/>
  <c r="G263" i="11"/>
  <c r="F263" i="11"/>
  <c r="H262" i="11"/>
  <c r="G262" i="11"/>
  <c r="F262" i="11"/>
  <c r="H261" i="11"/>
  <c r="G261" i="11"/>
  <c r="F261" i="11"/>
  <c r="H260" i="11"/>
  <c r="G260" i="11"/>
  <c r="F260" i="11"/>
  <c r="H259" i="11"/>
  <c r="G259" i="11"/>
  <c r="F259" i="11"/>
  <c r="H258" i="11"/>
  <c r="G258" i="11"/>
  <c r="F258" i="11"/>
  <c r="H257" i="11"/>
  <c r="G257" i="11"/>
  <c r="F257" i="11"/>
  <c r="H256" i="11"/>
  <c r="G256" i="11"/>
  <c r="F256" i="11"/>
  <c r="H255" i="11"/>
  <c r="G255" i="11"/>
  <c r="F255" i="11"/>
  <c r="H254" i="11"/>
  <c r="G254" i="11"/>
  <c r="F254" i="11"/>
  <c r="H253" i="11"/>
  <c r="G253" i="11"/>
  <c r="F253" i="11"/>
  <c r="H252" i="11"/>
  <c r="G252" i="11"/>
  <c r="F252" i="11"/>
  <c r="H251" i="11"/>
  <c r="G251" i="11"/>
  <c r="F251" i="11"/>
  <c r="H250" i="11"/>
  <c r="G250" i="11"/>
  <c r="F250" i="11"/>
  <c r="H249" i="11"/>
  <c r="G249" i="11"/>
  <c r="F249" i="11"/>
  <c r="H248" i="11"/>
  <c r="G248" i="11"/>
  <c r="F248" i="11"/>
  <c r="H247" i="11"/>
  <c r="G247" i="11"/>
  <c r="F247" i="11"/>
  <c r="H246" i="11"/>
  <c r="G246" i="11"/>
  <c r="F246" i="11"/>
  <c r="H245" i="11"/>
  <c r="G245" i="11"/>
  <c r="F245" i="11"/>
  <c r="H244" i="11"/>
  <c r="G244" i="11"/>
  <c r="F244" i="11"/>
  <c r="H243" i="11"/>
  <c r="G243" i="11"/>
  <c r="F243" i="11"/>
  <c r="H242" i="11"/>
  <c r="G242" i="11"/>
  <c r="F242" i="11"/>
  <c r="H241" i="11"/>
  <c r="G241" i="11"/>
  <c r="F241" i="11"/>
  <c r="H240" i="11"/>
  <c r="G240" i="11"/>
  <c r="F240" i="11"/>
  <c r="H239" i="11"/>
  <c r="G239" i="11"/>
  <c r="F239" i="11"/>
  <c r="H238" i="11"/>
  <c r="G238" i="11"/>
  <c r="F238" i="11"/>
  <c r="H237" i="11"/>
  <c r="G237" i="11"/>
  <c r="F237" i="11"/>
  <c r="H236" i="11"/>
  <c r="G236" i="11"/>
  <c r="F236" i="11"/>
  <c r="H235" i="11"/>
  <c r="G235" i="11"/>
  <c r="F235" i="11"/>
  <c r="H234" i="11"/>
  <c r="G234" i="11"/>
  <c r="F234" i="11"/>
  <c r="H233" i="11"/>
  <c r="G233" i="11"/>
  <c r="F233" i="11"/>
  <c r="H232" i="11"/>
  <c r="G232" i="11"/>
  <c r="F232" i="11"/>
  <c r="H231" i="11"/>
  <c r="G231" i="11"/>
  <c r="F231" i="11"/>
  <c r="H230" i="11"/>
  <c r="G230" i="11"/>
  <c r="F230" i="11"/>
  <c r="H229" i="11"/>
  <c r="G229" i="11"/>
  <c r="F229" i="11"/>
  <c r="H228" i="11"/>
  <c r="G228" i="11"/>
  <c r="F228" i="11"/>
  <c r="H227" i="11"/>
  <c r="G227" i="11"/>
  <c r="F227" i="11"/>
  <c r="H226" i="11"/>
  <c r="G226" i="11"/>
  <c r="F226" i="11"/>
  <c r="H225" i="11"/>
  <c r="G225" i="11"/>
  <c r="F225" i="11"/>
  <c r="H224" i="11"/>
  <c r="G224" i="11"/>
  <c r="F224" i="11"/>
  <c r="H223" i="11"/>
  <c r="G223" i="11"/>
  <c r="F223" i="11"/>
  <c r="H222" i="11"/>
  <c r="G222" i="11"/>
  <c r="F222" i="11"/>
  <c r="H221" i="11"/>
  <c r="G221" i="11"/>
  <c r="F221" i="11"/>
  <c r="H220" i="11"/>
  <c r="G220" i="11"/>
  <c r="F220" i="11"/>
  <c r="H219" i="11"/>
  <c r="G219" i="11"/>
  <c r="F219" i="11"/>
  <c r="H218" i="11"/>
  <c r="G218" i="11"/>
  <c r="F218" i="11"/>
  <c r="H217" i="11"/>
  <c r="G217" i="11"/>
  <c r="F217" i="11"/>
  <c r="H216" i="11"/>
  <c r="G216" i="11"/>
  <c r="F216" i="11"/>
  <c r="H215" i="11"/>
  <c r="G215" i="11"/>
  <c r="F215" i="11"/>
  <c r="H214" i="11"/>
  <c r="G214" i="11"/>
  <c r="F214" i="11"/>
  <c r="H213" i="11"/>
  <c r="G213" i="11"/>
  <c r="F213" i="11"/>
  <c r="H212" i="11"/>
  <c r="G212" i="11"/>
  <c r="F212" i="11"/>
  <c r="H211" i="11"/>
  <c r="G211" i="11"/>
  <c r="F211" i="11"/>
  <c r="H210" i="11"/>
  <c r="G210" i="11"/>
  <c r="F210" i="11"/>
  <c r="H209" i="11"/>
  <c r="G209" i="11"/>
  <c r="F209" i="11"/>
  <c r="H208" i="11"/>
  <c r="G208" i="11"/>
  <c r="F208" i="11"/>
  <c r="H207" i="11"/>
  <c r="G207" i="11"/>
  <c r="F207" i="11"/>
  <c r="H206" i="11"/>
  <c r="G206" i="11"/>
  <c r="F206" i="11"/>
  <c r="H205" i="11"/>
  <c r="G205" i="11"/>
  <c r="F205" i="11"/>
  <c r="H204" i="11"/>
  <c r="G204" i="11"/>
  <c r="F204" i="11"/>
  <c r="H203" i="11"/>
  <c r="G203" i="11"/>
  <c r="F203" i="11"/>
  <c r="H202" i="11"/>
  <c r="G202" i="11"/>
  <c r="F202" i="11"/>
  <c r="H201" i="11"/>
  <c r="G201" i="11"/>
  <c r="F201" i="11"/>
  <c r="H200" i="11"/>
  <c r="G200" i="11"/>
  <c r="F200" i="11"/>
  <c r="H199" i="11"/>
  <c r="G199" i="11"/>
  <c r="F199" i="11"/>
  <c r="H198" i="11"/>
  <c r="G198" i="11"/>
  <c r="F198" i="11"/>
  <c r="H197" i="11"/>
  <c r="G197" i="11"/>
  <c r="F197" i="11"/>
  <c r="H196" i="11"/>
  <c r="G196" i="11"/>
  <c r="F196" i="11"/>
  <c r="H195" i="11"/>
  <c r="G195" i="11"/>
  <c r="F195" i="11"/>
  <c r="H194" i="11"/>
  <c r="G194" i="11"/>
  <c r="F194" i="11"/>
  <c r="H193" i="11"/>
  <c r="G193" i="11"/>
  <c r="F193" i="11"/>
  <c r="H192" i="11"/>
  <c r="G192" i="11"/>
  <c r="F192" i="11"/>
  <c r="H191" i="11"/>
  <c r="G191" i="11"/>
  <c r="F191" i="11"/>
  <c r="H190" i="11"/>
  <c r="G190" i="11"/>
  <c r="F190" i="11"/>
  <c r="H189" i="11"/>
  <c r="G189" i="11"/>
  <c r="F189" i="11"/>
  <c r="H188" i="11"/>
  <c r="G188" i="11"/>
  <c r="F188" i="11"/>
  <c r="H187" i="11"/>
  <c r="G187" i="11"/>
  <c r="F187" i="11"/>
  <c r="H186" i="11"/>
  <c r="G186" i="11"/>
  <c r="F186" i="11"/>
  <c r="H185" i="11"/>
  <c r="G185" i="11"/>
  <c r="F185" i="11"/>
  <c r="H184" i="11"/>
  <c r="G184" i="11"/>
  <c r="F184" i="11"/>
  <c r="H183" i="11"/>
  <c r="G183" i="11"/>
  <c r="F183" i="11"/>
  <c r="H182" i="11"/>
  <c r="G182" i="11"/>
  <c r="F182" i="11"/>
  <c r="H181" i="11"/>
  <c r="G181" i="11"/>
  <c r="F181" i="11"/>
  <c r="H180" i="11"/>
  <c r="G180" i="11"/>
  <c r="F180" i="11"/>
  <c r="H179" i="11"/>
  <c r="G179" i="11"/>
  <c r="F179" i="11"/>
  <c r="H178" i="11"/>
  <c r="G178" i="11"/>
  <c r="F178" i="11"/>
  <c r="H177" i="11"/>
  <c r="G177" i="11"/>
  <c r="F177" i="11"/>
  <c r="H176" i="11"/>
  <c r="G176" i="11"/>
  <c r="F176" i="11"/>
  <c r="H175" i="11"/>
  <c r="G175" i="11"/>
  <c r="F175" i="11"/>
  <c r="H174" i="11"/>
  <c r="G174" i="11"/>
  <c r="F174" i="11"/>
  <c r="H173" i="11"/>
  <c r="G173" i="11"/>
  <c r="F173" i="11"/>
  <c r="H172" i="11"/>
  <c r="G172" i="11"/>
  <c r="F172" i="11"/>
  <c r="H171" i="11"/>
  <c r="G171" i="11"/>
  <c r="F171" i="11"/>
  <c r="H170" i="11"/>
  <c r="G170" i="11"/>
  <c r="F170" i="11"/>
  <c r="H169" i="11"/>
  <c r="G169" i="11"/>
  <c r="F169" i="11"/>
  <c r="H168" i="11"/>
  <c r="G168" i="11"/>
  <c r="F168" i="11"/>
  <c r="H167" i="11"/>
  <c r="G167" i="11"/>
  <c r="F167" i="11"/>
  <c r="H166" i="11"/>
  <c r="G166" i="11"/>
  <c r="F166" i="11"/>
  <c r="H165" i="11"/>
  <c r="G165" i="11"/>
  <c r="F165" i="11"/>
  <c r="H164" i="11"/>
  <c r="G164" i="11"/>
  <c r="F164" i="11"/>
  <c r="H163" i="11"/>
  <c r="G163" i="11"/>
  <c r="F163" i="11"/>
  <c r="H162" i="11"/>
  <c r="G162" i="11"/>
  <c r="F162" i="11"/>
  <c r="H161" i="11"/>
  <c r="G161" i="11"/>
  <c r="F161" i="11"/>
  <c r="H160" i="11"/>
  <c r="G160" i="11"/>
  <c r="F160" i="11"/>
  <c r="H159" i="11"/>
  <c r="G159" i="11"/>
  <c r="F159" i="11"/>
  <c r="H158" i="11"/>
  <c r="G158" i="11"/>
  <c r="F158" i="11"/>
  <c r="H157" i="11"/>
  <c r="G157" i="11"/>
  <c r="F157" i="11"/>
  <c r="H156" i="11"/>
  <c r="G156" i="11"/>
  <c r="F156" i="11"/>
  <c r="H155" i="11"/>
  <c r="G155" i="11"/>
  <c r="F155" i="11"/>
  <c r="H154" i="11"/>
  <c r="G154" i="11"/>
  <c r="F154" i="11"/>
  <c r="H153" i="11"/>
  <c r="G153" i="11"/>
  <c r="F153" i="11"/>
  <c r="H152" i="11"/>
  <c r="G152" i="11"/>
  <c r="F152" i="11"/>
  <c r="H151" i="11"/>
  <c r="G151" i="11"/>
  <c r="F151" i="11"/>
  <c r="H150" i="11"/>
  <c r="G150" i="11"/>
  <c r="F150" i="11"/>
  <c r="H149" i="11"/>
  <c r="G149" i="11"/>
  <c r="F149" i="11"/>
  <c r="H148" i="11"/>
  <c r="G148" i="11"/>
  <c r="F148" i="11"/>
  <c r="H147" i="11"/>
  <c r="G147" i="11"/>
  <c r="F147" i="11"/>
  <c r="H146" i="11"/>
  <c r="G146" i="11"/>
  <c r="F146" i="11"/>
  <c r="H145" i="11"/>
  <c r="G145" i="11"/>
  <c r="F145" i="11"/>
  <c r="H144" i="11"/>
  <c r="G144" i="11"/>
  <c r="F144" i="11"/>
  <c r="H143" i="11"/>
  <c r="G143" i="11"/>
  <c r="F143" i="11"/>
  <c r="H142" i="11"/>
  <c r="G142" i="11"/>
  <c r="F142" i="11"/>
  <c r="H141" i="11"/>
  <c r="G141" i="11"/>
  <c r="F141" i="11"/>
  <c r="H140" i="11"/>
  <c r="G140" i="11"/>
  <c r="F140" i="11"/>
  <c r="H139" i="11"/>
  <c r="G139" i="11"/>
  <c r="F139" i="11"/>
  <c r="H138" i="11"/>
  <c r="G138" i="11"/>
  <c r="F138" i="11"/>
  <c r="H137" i="11"/>
  <c r="G137" i="11"/>
  <c r="F137" i="11"/>
  <c r="H136" i="11"/>
  <c r="G136" i="11"/>
  <c r="F136" i="11"/>
  <c r="H135" i="11"/>
  <c r="G135" i="11"/>
  <c r="F135" i="11"/>
  <c r="H134" i="11"/>
  <c r="G134" i="11"/>
  <c r="F134" i="11"/>
  <c r="H133" i="11"/>
  <c r="G133" i="11"/>
  <c r="F133" i="11"/>
  <c r="H132" i="11"/>
  <c r="G132" i="11"/>
  <c r="F132" i="11"/>
  <c r="H131" i="11"/>
  <c r="G131" i="11"/>
  <c r="F131" i="11"/>
  <c r="H130" i="11"/>
  <c r="G130" i="11"/>
  <c r="F130" i="11"/>
  <c r="H129" i="11"/>
  <c r="G129" i="11"/>
  <c r="F129" i="11"/>
  <c r="H128" i="11"/>
  <c r="G128" i="11"/>
  <c r="F128" i="11"/>
  <c r="H127" i="11"/>
  <c r="G127" i="11"/>
  <c r="F127" i="11"/>
  <c r="H126" i="11"/>
  <c r="G126" i="11"/>
  <c r="F126" i="11"/>
  <c r="H125" i="11"/>
  <c r="G125" i="11"/>
  <c r="F125" i="11"/>
  <c r="H124" i="11"/>
  <c r="G124" i="11"/>
  <c r="F124" i="11"/>
  <c r="H123" i="11"/>
  <c r="G123" i="11"/>
  <c r="F123" i="11"/>
  <c r="H122" i="11"/>
  <c r="G122" i="11"/>
  <c r="F122" i="11"/>
  <c r="H121" i="11"/>
  <c r="G121" i="11"/>
  <c r="F121" i="11"/>
  <c r="H120" i="11"/>
  <c r="G120" i="11"/>
  <c r="F120" i="11"/>
  <c r="H119" i="11"/>
  <c r="G119" i="11"/>
  <c r="F119" i="11"/>
  <c r="H118" i="11"/>
  <c r="G118" i="11"/>
  <c r="F118" i="11"/>
  <c r="H117" i="11"/>
  <c r="G117" i="11"/>
  <c r="F117" i="11"/>
  <c r="H116" i="11"/>
  <c r="G116" i="11"/>
  <c r="F116" i="11"/>
  <c r="H115" i="11"/>
  <c r="G115" i="11"/>
  <c r="F115" i="11"/>
  <c r="H114" i="11"/>
  <c r="G114" i="11"/>
  <c r="F114" i="11"/>
  <c r="H113" i="11"/>
  <c r="G113" i="11"/>
  <c r="F113" i="11"/>
  <c r="H112" i="11"/>
  <c r="G112" i="11"/>
  <c r="F112" i="11"/>
  <c r="H111" i="11"/>
  <c r="G111" i="11"/>
  <c r="F111" i="11"/>
  <c r="H110" i="11"/>
  <c r="G110" i="11"/>
  <c r="F110" i="11"/>
  <c r="H109" i="11"/>
  <c r="G109" i="11"/>
  <c r="F109" i="11"/>
  <c r="H108" i="11"/>
  <c r="G108" i="11"/>
  <c r="F108" i="11"/>
  <c r="H107" i="11"/>
  <c r="G107" i="11"/>
  <c r="F107" i="11"/>
  <c r="H106" i="11"/>
  <c r="G106" i="11"/>
  <c r="F106" i="11"/>
  <c r="H105" i="11"/>
  <c r="G105" i="11"/>
  <c r="F105" i="11"/>
  <c r="H104" i="11"/>
  <c r="G104" i="11"/>
  <c r="F104" i="11"/>
  <c r="H103" i="11"/>
  <c r="G103" i="11"/>
  <c r="F103" i="11"/>
  <c r="H102" i="11"/>
  <c r="G102" i="11"/>
  <c r="F102" i="11"/>
  <c r="H101" i="11"/>
  <c r="G101" i="11"/>
  <c r="F101" i="11"/>
  <c r="H100" i="11"/>
  <c r="G100" i="11"/>
  <c r="F100" i="11"/>
  <c r="H99" i="11"/>
  <c r="G99" i="11"/>
  <c r="F99" i="11"/>
  <c r="H98" i="11"/>
  <c r="G98" i="11"/>
  <c r="F98" i="11"/>
  <c r="H97" i="11"/>
  <c r="G97" i="11"/>
  <c r="F97" i="11"/>
  <c r="H96" i="11"/>
  <c r="G96" i="11"/>
  <c r="F96" i="11"/>
  <c r="H95" i="11"/>
  <c r="G95" i="11"/>
  <c r="F95" i="11"/>
  <c r="H94" i="11"/>
  <c r="G94" i="11"/>
  <c r="F94" i="11"/>
  <c r="H93" i="11"/>
  <c r="G93" i="11"/>
  <c r="F93" i="11"/>
  <c r="H92" i="11"/>
  <c r="G92" i="11"/>
  <c r="F92" i="11"/>
  <c r="H91" i="11"/>
  <c r="G91" i="11"/>
  <c r="F91" i="11"/>
  <c r="H90" i="11"/>
  <c r="G90" i="11"/>
  <c r="F90" i="11"/>
  <c r="H89" i="11"/>
  <c r="G89" i="11"/>
  <c r="F89" i="11"/>
  <c r="H88" i="11"/>
  <c r="G88" i="11"/>
  <c r="F88" i="11"/>
  <c r="H87" i="11"/>
  <c r="G87" i="11"/>
  <c r="F87" i="11"/>
  <c r="H86" i="11"/>
  <c r="G86" i="11"/>
  <c r="F86" i="11"/>
  <c r="H85" i="11"/>
  <c r="G85" i="11"/>
  <c r="F85" i="11"/>
  <c r="H84" i="11"/>
  <c r="G84" i="11"/>
  <c r="F84" i="11"/>
  <c r="H83" i="11"/>
  <c r="G83" i="11"/>
  <c r="F83" i="11"/>
  <c r="H82" i="11"/>
  <c r="G82" i="11"/>
  <c r="F82" i="11"/>
  <c r="H81" i="11"/>
  <c r="G81" i="11"/>
  <c r="F81" i="11"/>
  <c r="H80" i="11"/>
  <c r="G80" i="11"/>
  <c r="F80" i="11"/>
  <c r="H79" i="11"/>
  <c r="G79" i="11"/>
  <c r="F79" i="11"/>
  <c r="H78" i="11"/>
  <c r="G78" i="11"/>
  <c r="F78" i="11"/>
  <c r="H77" i="11"/>
  <c r="G77" i="11"/>
  <c r="F77" i="11"/>
  <c r="H76" i="11"/>
  <c r="G76" i="11"/>
  <c r="F76" i="11"/>
  <c r="H75" i="11"/>
  <c r="G75" i="11"/>
  <c r="F75" i="11"/>
  <c r="H74" i="11"/>
  <c r="G74" i="11"/>
  <c r="F74" i="11"/>
  <c r="H73" i="11"/>
  <c r="G73" i="11"/>
  <c r="F73" i="11"/>
  <c r="H72" i="11"/>
  <c r="G72" i="11"/>
  <c r="F72" i="11"/>
  <c r="H71" i="11"/>
  <c r="G71" i="11"/>
  <c r="F71" i="11"/>
  <c r="H70" i="11"/>
  <c r="G70" i="11"/>
  <c r="F70" i="11"/>
  <c r="H69" i="11"/>
  <c r="G69" i="11"/>
  <c r="F69" i="11"/>
  <c r="H68" i="11"/>
  <c r="G68" i="11"/>
  <c r="F68" i="11"/>
  <c r="H67" i="11"/>
  <c r="G67" i="11"/>
  <c r="F67" i="11"/>
  <c r="H66" i="11"/>
  <c r="G66" i="11"/>
  <c r="F66" i="11"/>
  <c r="H65" i="11"/>
  <c r="G65" i="11"/>
  <c r="F65" i="11"/>
  <c r="H64" i="11"/>
  <c r="G64" i="11"/>
  <c r="F64" i="11"/>
  <c r="H63" i="11"/>
  <c r="G63" i="11"/>
  <c r="F63" i="11"/>
  <c r="H62" i="11"/>
  <c r="G62" i="11"/>
  <c r="F62" i="11"/>
  <c r="H61" i="11"/>
  <c r="G61" i="11"/>
  <c r="F61" i="11"/>
  <c r="H60" i="11"/>
  <c r="G60" i="11"/>
  <c r="F60" i="11"/>
  <c r="H59" i="11"/>
  <c r="G59" i="11"/>
  <c r="F59" i="11"/>
  <c r="H58" i="11"/>
  <c r="G58" i="11"/>
  <c r="F58" i="11"/>
  <c r="H57" i="11"/>
  <c r="G57" i="11"/>
  <c r="F57" i="11"/>
  <c r="H56" i="11"/>
  <c r="G56" i="11"/>
  <c r="F56" i="11"/>
  <c r="H55" i="11"/>
  <c r="G55" i="11"/>
  <c r="F55" i="11"/>
  <c r="H54" i="11"/>
  <c r="G54" i="11"/>
  <c r="F54" i="11"/>
  <c r="H53" i="11"/>
  <c r="G53" i="11"/>
  <c r="F53" i="11"/>
  <c r="H52" i="11"/>
  <c r="G52" i="11"/>
  <c r="F52" i="11"/>
  <c r="H51" i="11"/>
  <c r="G51" i="11"/>
  <c r="F51" i="11"/>
  <c r="H50" i="11"/>
  <c r="G50" i="11"/>
  <c r="F50" i="11"/>
  <c r="H49" i="11"/>
  <c r="G49" i="11"/>
  <c r="F49" i="11"/>
  <c r="H48" i="11"/>
  <c r="G48" i="11"/>
  <c r="F48" i="11"/>
  <c r="H47" i="11"/>
  <c r="G47" i="11"/>
  <c r="F47" i="11"/>
  <c r="H46" i="11"/>
  <c r="G46" i="11"/>
  <c r="F46" i="11"/>
  <c r="H45" i="11"/>
  <c r="G45" i="11"/>
  <c r="F45" i="11"/>
  <c r="H44" i="11"/>
  <c r="G44" i="11"/>
  <c r="F44" i="11"/>
  <c r="H43" i="11"/>
  <c r="G43" i="11"/>
  <c r="F43" i="11"/>
  <c r="H42" i="11"/>
  <c r="G42" i="11"/>
  <c r="F42" i="11"/>
  <c r="H41" i="11"/>
  <c r="G41" i="11"/>
  <c r="F41" i="11"/>
  <c r="H40" i="11"/>
  <c r="G40" i="11"/>
  <c r="F40" i="11"/>
  <c r="H39" i="11"/>
  <c r="G39" i="11"/>
  <c r="F39" i="11"/>
  <c r="H38" i="11"/>
  <c r="G38" i="11"/>
  <c r="F38" i="11"/>
  <c r="H37" i="11"/>
  <c r="G37" i="11"/>
  <c r="F37" i="11"/>
  <c r="H36" i="11"/>
  <c r="G36" i="11"/>
  <c r="F36" i="11"/>
  <c r="H35" i="11"/>
  <c r="G35" i="11"/>
  <c r="F35" i="11"/>
  <c r="H34" i="11"/>
  <c r="G34" i="11"/>
  <c r="F34" i="11"/>
  <c r="H33" i="11"/>
  <c r="G33" i="11"/>
  <c r="F33" i="11"/>
  <c r="H32" i="11"/>
  <c r="G32" i="11"/>
  <c r="F32" i="11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F2" i="11"/>
  <c r="G2" i="11"/>
  <c r="N554" i="11" l="1"/>
  <c r="M554" i="11"/>
  <c r="N553" i="11"/>
  <c r="M553" i="11"/>
  <c r="N552" i="11"/>
  <c r="M552" i="11"/>
  <c r="N551" i="11"/>
  <c r="M551" i="11"/>
  <c r="N550" i="11"/>
  <c r="M550" i="11"/>
  <c r="N549" i="11"/>
  <c r="M549" i="11"/>
  <c r="N548" i="11"/>
  <c r="M548" i="11"/>
  <c r="N547" i="11"/>
  <c r="M547" i="11"/>
  <c r="N546" i="11"/>
  <c r="M546" i="11"/>
  <c r="N545" i="11"/>
  <c r="M545" i="11"/>
  <c r="N544" i="11"/>
  <c r="M544" i="11"/>
  <c r="N543" i="11"/>
  <c r="N542" i="11"/>
  <c r="N541" i="11"/>
  <c r="N540" i="11"/>
  <c r="N539" i="11"/>
  <c r="N538" i="11"/>
  <c r="N537" i="11"/>
  <c r="N536" i="11"/>
  <c r="N535" i="11"/>
  <c r="N534" i="11"/>
  <c r="N533" i="11"/>
  <c r="N532" i="11"/>
  <c r="N531" i="11"/>
  <c r="N530" i="11"/>
  <c r="N529" i="11"/>
  <c r="N528" i="11"/>
  <c r="N527" i="11"/>
  <c r="N526" i="11"/>
  <c r="N525" i="11"/>
  <c r="N524" i="11"/>
  <c r="N523" i="11"/>
  <c r="N522" i="11"/>
  <c r="N521" i="11"/>
  <c r="N520" i="11"/>
  <c r="N519" i="11"/>
  <c r="N518" i="11"/>
  <c r="N517" i="11"/>
  <c r="N516" i="11"/>
  <c r="N515" i="11"/>
  <c r="N514" i="11"/>
  <c r="N513" i="11"/>
  <c r="N512" i="11"/>
  <c r="N511" i="11"/>
  <c r="N510" i="11"/>
  <c r="N509" i="11"/>
  <c r="N508" i="11"/>
  <c r="N507" i="11"/>
  <c r="N506" i="11"/>
  <c r="N505" i="11"/>
  <c r="N504" i="11"/>
  <c r="N503" i="11"/>
  <c r="N502" i="11"/>
  <c r="N501" i="11"/>
  <c r="N500" i="11"/>
  <c r="N499" i="11"/>
  <c r="N498" i="11"/>
  <c r="N497" i="11"/>
  <c r="N496" i="11"/>
  <c r="N495" i="11"/>
  <c r="N494" i="11"/>
  <c r="N493" i="11"/>
  <c r="N492" i="11"/>
  <c r="N491" i="11"/>
  <c r="N490" i="11"/>
  <c r="N489" i="11"/>
  <c r="N488" i="11"/>
  <c r="N487" i="11"/>
  <c r="N486" i="11"/>
  <c r="N485" i="11"/>
  <c r="N484" i="11"/>
  <c r="N483" i="11"/>
  <c r="N482" i="11"/>
  <c r="N481" i="11"/>
  <c r="N480" i="11"/>
  <c r="N479" i="11"/>
  <c r="N478" i="1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392" i="11"/>
  <c r="N391" i="11"/>
  <c r="N390" i="11"/>
  <c r="N389" i="11"/>
  <c r="N388" i="11"/>
  <c r="N387" i="11"/>
  <c r="N386" i="11"/>
  <c r="N385" i="11"/>
  <c r="N384" i="11"/>
  <c r="N383" i="11"/>
  <c r="N382" i="11"/>
  <c r="N381" i="11"/>
  <c r="N380" i="11"/>
  <c r="N379" i="11"/>
  <c r="N378" i="11"/>
  <c r="N377" i="11"/>
  <c r="N376" i="11"/>
  <c r="N375" i="11"/>
  <c r="N374" i="11"/>
  <c r="N373" i="11"/>
  <c r="N372" i="11"/>
  <c r="N371" i="11"/>
  <c r="N370" i="11"/>
  <c r="N369" i="11"/>
  <c r="N368" i="11"/>
  <c r="N367" i="11"/>
  <c r="N366" i="11"/>
  <c r="N365" i="11"/>
  <c r="N364" i="11"/>
  <c r="N363" i="11"/>
  <c r="N362" i="11"/>
  <c r="N361" i="11"/>
  <c r="N360" i="11"/>
  <c r="N359" i="11"/>
  <c r="N358" i="11"/>
  <c r="N357" i="11"/>
  <c r="N356" i="11"/>
  <c r="N355" i="11"/>
  <c r="N354" i="11"/>
  <c r="N353" i="11"/>
  <c r="N352" i="11"/>
  <c r="N351" i="11"/>
  <c r="N350" i="11"/>
  <c r="N349" i="11"/>
  <c r="N348" i="11"/>
  <c r="N347" i="11"/>
  <c r="N346" i="11"/>
  <c r="N345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9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5" i="11"/>
  <c r="N264" i="11"/>
  <c r="N263" i="11"/>
  <c r="N262" i="11"/>
  <c r="N261" i="11"/>
  <c r="N260" i="11"/>
  <c r="N259" i="11"/>
  <c r="N258" i="11"/>
  <c r="N257" i="11"/>
  <c r="N256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42" i="11"/>
  <c r="N241" i="11"/>
  <c r="N240" i="11"/>
  <c r="N239" i="11"/>
  <c r="N238" i="11"/>
  <c r="N237" i="11"/>
  <c r="N236" i="11"/>
  <c r="N235" i="11"/>
  <c r="N234" i="11"/>
  <c r="N233" i="11"/>
  <c r="N232" i="11"/>
  <c r="N231" i="11"/>
  <c r="N230" i="11"/>
  <c r="N229" i="11"/>
  <c r="N228" i="11"/>
  <c r="N227" i="11"/>
  <c r="N226" i="11"/>
  <c r="N225" i="11"/>
  <c r="N224" i="11"/>
  <c r="N223" i="11"/>
  <c r="N222" i="11"/>
  <c r="N221" i="11"/>
  <c r="N220" i="11"/>
  <c r="N219" i="11"/>
  <c r="N218" i="11"/>
  <c r="N217" i="11"/>
  <c r="N216" i="11"/>
  <c r="N215" i="11"/>
  <c r="N214" i="11"/>
  <c r="N213" i="11"/>
  <c r="N212" i="11"/>
  <c r="N211" i="11"/>
  <c r="N210" i="11"/>
  <c r="N209" i="11"/>
  <c r="N208" i="11"/>
  <c r="N207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2" i="11"/>
  <c r="H543" i="11"/>
  <c r="G543" i="11"/>
  <c r="F543" i="11"/>
  <c r="H542" i="11"/>
  <c r="G542" i="11"/>
  <c r="F542" i="11"/>
  <c r="H541" i="11"/>
  <c r="G541" i="11"/>
  <c r="F541" i="11"/>
  <c r="H540" i="11"/>
  <c r="G540" i="11"/>
  <c r="F540" i="11"/>
  <c r="M516" i="11"/>
  <c r="M512" i="11"/>
  <c r="M508" i="11"/>
  <c r="M504" i="11"/>
  <c r="M500" i="11"/>
  <c r="M496" i="11"/>
  <c r="M492" i="11"/>
  <c r="M488" i="11"/>
  <c r="M472" i="11"/>
  <c r="M468" i="11"/>
  <c r="M464" i="11"/>
  <c r="M460" i="11"/>
  <c r="M456" i="11"/>
  <c r="M452" i="11"/>
  <c r="M448" i="11"/>
  <c r="M360" i="11"/>
  <c r="M324" i="11"/>
  <c r="M320" i="11"/>
  <c r="M316" i="11"/>
  <c r="M312" i="11"/>
  <c r="M308" i="11"/>
  <c r="M304" i="11"/>
  <c r="M300" i="11"/>
  <c r="M284" i="11"/>
  <c r="M280" i="11"/>
  <c r="M276" i="11"/>
  <c r="M268" i="11"/>
  <c r="M264" i="11"/>
  <c r="M260" i="11"/>
  <c r="M256" i="11"/>
  <c r="M252" i="11"/>
  <c r="M248" i="11"/>
  <c r="M244" i="11"/>
  <c r="M240" i="11"/>
  <c r="M236" i="11"/>
  <c r="M232" i="11"/>
  <c r="M228" i="11"/>
  <c r="M224" i="11"/>
  <c r="M220" i="11"/>
  <c r="M216" i="11"/>
  <c r="M212" i="11"/>
  <c r="M208" i="11"/>
  <c r="M204" i="11"/>
  <c r="M200" i="11"/>
  <c r="M196" i="11"/>
  <c r="M192" i="11"/>
  <c r="M188" i="11"/>
  <c r="M184" i="11"/>
  <c r="M180" i="11"/>
  <c r="M176" i="11"/>
  <c r="M172" i="11"/>
  <c r="M168" i="11"/>
  <c r="M164" i="11"/>
  <c r="M160" i="11"/>
  <c r="M156" i="11"/>
  <c r="M152" i="11"/>
  <c r="M136" i="11"/>
  <c r="M132" i="11"/>
  <c r="M120" i="11"/>
  <c r="M116" i="11"/>
  <c r="M115" i="11"/>
  <c r="M112" i="11"/>
  <c r="M111" i="11"/>
  <c r="M108" i="11"/>
  <c r="M107" i="11"/>
  <c r="M104" i="11"/>
  <c r="M103" i="11"/>
  <c r="M100" i="11"/>
  <c r="M99" i="11"/>
  <c r="M96" i="11"/>
  <c r="M95" i="11"/>
  <c r="M92" i="11"/>
  <c r="M91" i="11"/>
  <c r="M88" i="11"/>
  <c r="M87" i="11"/>
  <c r="M84" i="11"/>
  <c r="M83" i="11"/>
  <c r="M79" i="11"/>
  <c r="M75" i="11"/>
  <c r="M71" i="11"/>
  <c r="M67" i="11"/>
  <c r="M64" i="11"/>
  <c r="M60" i="11"/>
  <c r="M56" i="11"/>
  <c r="M55" i="11"/>
  <c r="M52" i="11"/>
  <c r="M48" i="11"/>
  <c r="M44" i="11"/>
  <c r="M43" i="11"/>
  <c r="M39" i="11"/>
  <c r="M35" i="11"/>
  <c r="M31" i="11"/>
  <c r="M27" i="11"/>
  <c r="M23" i="11"/>
  <c r="M19" i="11"/>
  <c r="M15" i="11"/>
  <c r="N3" i="11"/>
  <c r="O18" i="1"/>
  <c r="O9" i="1"/>
  <c r="M8" i="11" l="1"/>
  <c r="M51" i="11"/>
  <c r="M63" i="11"/>
  <c r="M140" i="11"/>
  <c r="M2" i="11"/>
  <c r="M7" i="11"/>
  <c r="M11" i="11"/>
  <c r="M16" i="11"/>
  <c r="M20" i="11"/>
  <c r="M24" i="11"/>
  <c r="M28" i="11"/>
  <c r="M32" i="11"/>
  <c r="M36" i="11"/>
  <c r="M40" i="11"/>
  <c r="M68" i="11"/>
  <c r="M72" i="11"/>
  <c r="M76" i="11"/>
  <c r="M80" i="11"/>
  <c r="M128" i="11"/>
  <c r="M144" i="11"/>
  <c r="M148" i="11"/>
  <c r="M272" i="11"/>
  <c r="M332" i="11"/>
  <c r="M336" i="11"/>
  <c r="M340" i="11"/>
  <c r="M344" i="11"/>
  <c r="M348" i="11"/>
  <c r="M352" i="11"/>
  <c r="M356" i="11"/>
  <c r="M436" i="11"/>
  <c r="M440" i="11"/>
  <c r="M444" i="11"/>
  <c r="M480" i="11"/>
  <c r="M484" i="11"/>
  <c r="M536" i="11"/>
  <c r="M12" i="11"/>
  <c r="M47" i="11"/>
  <c r="M59" i="11"/>
  <c r="M124" i="11"/>
  <c r="M288" i="11"/>
  <c r="M292" i="11"/>
  <c r="M296" i="11"/>
  <c r="M328" i="11"/>
  <c r="M364" i="11"/>
  <c r="M368" i="11"/>
  <c r="M372" i="11"/>
  <c r="M376" i="11"/>
  <c r="M380" i="11"/>
  <c r="M384" i="11"/>
  <c r="M388" i="11"/>
  <c r="M392" i="11"/>
  <c r="M396" i="11"/>
  <c r="M400" i="11"/>
  <c r="M404" i="11"/>
  <c r="M408" i="11"/>
  <c r="M412" i="11"/>
  <c r="M416" i="11"/>
  <c r="M420" i="11"/>
  <c r="M424" i="11"/>
  <c r="M428" i="11"/>
  <c r="M432" i="11"/>
  <c r="M476" i="11"/>
  <c r="M520" i="11"/>
  <c r="M524" i="11"/>
  <c r="M528" i="11"/>
  <c r="M4" i="11"/>
  <c r="M5" i="11"/>
  <c r="M9" i="11"/>
  <c r="M13" i="11"/>
  <c r="M17" i="11"/>
  <c r="M21" i="11"/>
  <c r="M25" i="11"/>
  <c r="M29" i="11"/>
  <c r="M33" i="11"/>
  <c r="M37" i="11"/>
  <c r="M41" i="11"/>
  <c r="M45" i="11"/>
  <c r="M49" i="11"/>
  <c r="M53" i="11"/>
  <c r="M57" i="11"/>
  <c r="M61" i="11"/>
  <c r="M65" i="11"/>
  <c r="M69" i="11"/>
  <c r="M73" i="11"/>
  <c r="M77" i="11"/>
  <c r="M81" i="11"/>
  <c r="M85" i="11"/>
  <c r="M89" i="11"/>
  <c r="M93" i="11"/>
  <c r="M97" i="11"/>
  <c r="M101" i="11"/>
  <c r="M105" i="11"/>
  <c r="M109" i="11"/>
  <c r="M113" i="11"/>
  <c r="M117" i="11"/>
  <c r="M121" i="11"/>
  <c r="M125" i="11"/>
  <c r="M129" i="11"/>
  <c r="M133" i="11"/>
  <c r="M137" i="11"/>
  <c r="M141" i="11"/>
  <c r="M145" i="11"/>
  <c r="M149" i="11"/>
  <c r="M153" i="11"/>
  <c r="M157" i="11"/>
  <c r="M161" i="11"/>
  <c r="M165" i="11"/>
  <c r="M169" i="11"/>
  <c r="M173" i="11"/>
  <c r="M177" i="11"/>
  <c r="M181" i="11"/>
  <c r="M185" i="11"/>
  <c r="M189" i="11"/>
  <c r="M193" i="11"/>
  <c r="M197" i="11"/>
  <c r="M201" i="11"/>
  <c r="M205" i="11"/>
  <c r="M209" i="11"/>
  <c r="M213" i="11"/>
  <c r="M217" i="11"/>
  <c r="M221" i="11"/>
  <c r="M225" i="11"/>
  <c r="M229" i="11"/>
  <c r="M233" i="11"/>
  <c r="M237" i="11"/>
  <c r="M241" i="11"/>
  <c r="M245" i="11"/>
  <c r="M249" i="11"/>
  <c r="M253" i="11"/>
  <c r="M257" i="11"/>
  <c r="M261" i="11"/>
  <c r="M265" i="11"/>
  <c r="M269" i="11"/>
  <c r="M273" i="11"/>
  <c r="M277" i="11"/>
  <c r="M281" i="11"/>
  <c r="M285" i="11"/>
  <c r="M381" i="11"/>
  <c r="M413" i="11"/>
  <c r="M445" i="11"/>
  <c r="M477" i="11"/>
  <c r="M251" i="11"/>
  <c r="M259" i="11"/>
  <c r="M267" i="11"/>
  <c r="M275" i="11"/>
  <c r="M283" i="11"/>
  <c r="M291" i="11"/>
  <c r="M295" i="11"/>
  <c r="M299" i="11"/>
  <c r="M303" i="11"/>
  <c r="M307" i="11"/>
  <c r="M311" i="11"/>
  <c r="M315" i="11"/>
  <c r="M319" i="11"/>
  <c r="M323" i="11"/>
  <c r="M327" i="11"/>
  <c r="M331" i="11"/>
  <c r="M335" i="11"/>
  <c r="M339" i="11"/>
  <c r="M343" i="11"/>
  <c r="M347" i="11"/>
  <c r="M351" i="11"/>
  <c r="M355" i="11"/>
  <c r="M359" i="11"/>
  <c r="M363" i="11"/>
  <c r="M367" i="11"/>
  <c r="M371" i="11"/>
  <c r="M375" i="11"/>
  <c r="M379" i="11"/>
  <c r="M383" i="11"/>
  <c r="M387" i="11"/>
  <c r="M391" i="11"/>
  <c r="M395" i="11"/>
  <c r="M399" i="11"/>
  <c r="M403" i="11"/>
  <c r="M407" i="11"/>
  <c r="M411" i="11"/>
  <c r="M415" i="11"/>
  <c r="M419" i="11"/>
  <c r="M423" i="11"/>
  <c r="M427" i="11"/>
  <c r="M431" i="11"/>
  <c r="M435" i="11"/>
  <c r="M439" i="11"/>
  <c r="M443" i="11"/>
  <c r="M447" i="11"/>
  <c r="M451" i="11"/>
  <c r="M455" i="11"/>
  <c r="M459" i="11"/>
  <c r="M463" i="11"/>
  <c r="M467" i="11"/>
  <c r="M471" i="11"/>
  <c r="M475" i="11"/>
  <c r="M479" i="11"/>
  <c r="M483" i="11"/>
  <c r="M487" i="11"/>
  <c r="M491" i="11"/>
  <c r="M495" i="11"/>
  <c r="M499" i="11"/>
  <c r="M503" i="11"/>
  <c r="M507" i="11"/>
  <c r="M509" i="11"/>
  <c r="M511" i="11"/>
  <c r="M515" i="11"/>
  <c r="M519" i="11"/>
  <c r="M523" i="11"/>
  <c r="M527" i="11"/>
  <c r="M531" i="11"/>
  <c r="M535" i="11"/>
  <c r="M539" i="11"/>
  <c r="M541" i="11"/>
  <c r="M543" i="11"/>
  <c r="M289" i="11"/>
  <c r="M293" i="11"/>
  <c r="M297" i="11"/>
  <c r="M301" i="11"/>
  <c r="M305" i="11"/>
  <c r="M309" i="11"/>
  <c r="M313" i="11"/>
  <c r="M317" i="11"/>
  <c r="M321" i="11"/>
  <c r="M325" i="11"/>
  <c r="M329" i="11"/>
  <c r="M333" i="11"/>
  <c r="M337" i="11"/>
  <c r="M341" i="11"/>
  <c r="M345" i="11"/>
  <c r="M349" i="11"/>
  <c r="M353" i="11"/>
  <c r="M357" i="11"/>
  <c r="M361" i="11"/>
  <c r="M365" i="11"/>
  <c r="M369" i="11"/>
  <c r="M373" i="11"/>
  <c r="M377" i="11"/>
  <c r="M385" i="11"/>
  <c r="M389" i="11"/>
  <c r="M393" i="11"/>
  <c r="M397" i="11"/>
  <c r="M401" i="11"/>
  <c r="M405" i="11"/>
  <c r="M409" i="11"/>
  <c r="M417" i="11"/>
  <c r="M421" i="11"/>
  <c r="M425" i="11"/>
  <c r="M429" i="11"/>
  <c r="M433" i="11"/>
  <c r="M437" i="11"/>
  <c r="M441" i="11"/>
  <c r="M449" i="11"/>
  <c r="M453" i="11"/>
  <c r="M457" i="11"/>
  <c r="M461" i="11"/>
  <c r="M465" i="11"/>
  <c r="M469" i="11"/>
  <c r="M473" i="11"/>
  <c r="M481" i="11"/>
  <c r="M485" i="11"/>
  <c r="M493" i="11"/>
  <c r="M517" i="11"/>
  <c r="M525" i="11"/>
  <c r="M532" i="11"/>
  <c r="M540" i="11"/>
  <c r="M119" i="11"/>
  <c r="M123" i="11"/>
  <c r="M127" i="11"/>
  <c r="M131" i="11"/>
  <c r="M135" i="11"/>
  <c r="M139" i="11"/>
  <c r="M143" i="11"/>
  <c r="M147" i="11"/>
  <c r="M151" i="11"/>
  <c r="M155" i="11"/>
  <c r="M159" i="11"/>
  <c r="M163" i="11"/>
  <c r="M167" i="11"/>
  <c r="M171" i="11"/>
  <c r="M175" i="11"/>
  <c r="M179" i="11"/>
  <c r="M183" i="11"/>
  <c r="M187" i="11"/>
  <c r="M191" i="11"/>
  <c r="M195" i="11"/>
  <c r="M199" i="11"/>
  <c r="M203" i="11"/>
  <c r="M207" i="11"/>
  <c r="M211" i="11"/>
  <c r="M215" i="11"/>
  <c r="M219" i="11"/>
  <c r="M223" i="11"/>
  <c r="M227" i="11"/>
  <c r="M231" i="11"/>
  <c r="M235" i="11"/>
  <c r="M239" i="11"/>
  <c r="M243" i="11"/>
  <c r="M247" i="11"/>
  <c r="M255" i="11"/>
  <c r="M263" i="11"/>
  <c r="M271" i="11"/>
  <c r="M279" i="11"/>
  <c r="M287" i="11"/>
  <c r="M501" i="11"/>
  <c r="M533" i="11"/>
  <c r="M6" i="11"/>
  <c r="M10" i="11"/>
  <c r="M14" i="11"/>
  <c r="M18" i="11"/>
  <c r="M22" i="11"/>
  <c r="M26" i="11"/>
  <c r="M30" i="11"/>
  <c r="M34" i="11"/>
  <c r="M38" i="11"/>
  <c r="M42" i="11"/>
  <c r="M46" i="11"/>
  <c r="M50" i="11"/>
  <c r="M54" i="11"/>
  <c r="M58" i="11"/>
  <c r="M62" i="11"/>
  <c r="M66" i="11"/>
  <c r="M70" i="11"/>
  <c r="M74" i="11"/>
  <c r="M78" i="11"/>
  <c r="M82" i="11"/>
  <c r="M86" i="11"/>
  <c r="M90" i="11"/>
  <c r="M94" i="11"/>
  <c r="M98" i="11"/>
  <c r="M102" i="11"/>
  <c r="M106" i="11"/>
  <c r="M110" i="11"/>
  <c r="M114" i="11"/>
  <c r="M118" i="11"/>
  <c r="M122" i="11"/>
  <c r="M126" i="11"/>
  <c r="M130" i="11"/>
  <c r="M134" i="11"/>
  <c r="M138" i="11"/>
  <c r="M142" i="11"/>
  <c r="M146" i="11"/>
  <c r="M150" i="11"/>
  <c r="M154" i="11"/>
  <c r="M158" i="11"/>
  <c r="M162" i="11"/>
  <c r="M166" i="11"/>
  <c r="M170" i="11"/>
  <c r="M174" i="11"/>
  <c r="M178" i="11"/>
  <c r="M182" i="11"/>
  <c r="M186" i="11"/>
  <c r="M190" i="11"/>
  <c r="M194" i="11"/>
  <c r="M198" i="11"/>
  <c r="M202" i="11"/>
  <c r="M206" i="11"/>
  <c r="M210" i="11"/>
  <c r="M214" i="11"/>
  <c r="M218" i="11"/>
  <c r="M222" i="11"/>
  <c r="M226" i="11"/>
  <c r="M230" i="11"/>
  <c r="M234" i="11"/>
  <c r="M238" i="11"/>
  <c r="M242" i="11"/>
  <c r="M246" i="11"/>
  <c r="M250" i="11"/>
  <c r="M254" i="11"/>
  <c r="M258" i="11"/>
  <c r="M262" i="11"/>
  <c r="M266" i="11"/>
  <c r="M270" i="11"/>
  <c r="M274" i="11"/>
  <c r="M278" i="11"/>
  <c r="M282" i="11"/>
  <c r="M286" i="11"/>
  <c r="M290" i="11"/>
  <c r="M294" i="11"/>
  <c r="M298" i="11"/>
  <c r="M302" i="11"/>
  <c r="M306" i="11"/>
  <c r="M310" i="11"/>
  <c r="M314" i="11"/>
  <c r="M318" i="11"/>
  <c r="M322" i="11"/>
  <c r="M326" i="11"/>
  <c r="M330" i="11"/>
  <c r="M334" i="11"/>
  <c r="M338" i="11"/>
  <c r="M342" i="11"/>
  <c r="M346" i="11"/>
  <c r="M350" i="11"/>
  <c r="M354" i="11"/>
  <c r="M358" i="11"/>
  <c r="M362" i="11"/>
  <c r="M366" i="11"/>
  <c r="M370" i="11"/>
  <c r="M374" i="11"/>
  <c r="M378" i="11"/>
  <c r="M382" i="11"/>
  <c r="M386" i="11"/>
  <c r="M390" i="11"/>
  <c r="M394" i="11"/>
  <c r="M398" i="11"/>
  <c r="M402" i="11"/>
  <c r="M406" i="11"/>
  <c r="M410" i="11"/>
  <c r="M414" i="11"/>
  <c r="M418" i="11"/>
  <c r="M422" i="11"/>
  <c r="M426" i="11"/>
  <c r="M430" i="11"/>
  <c r="M434" i="11"/>
  <c r="M438" i="11"/>
  <c r="M442" i="11"/>
  <c r="M446" i="11"/>
  <c r="M450" i="11"/>
  <c r="M454" i="11"/>
  <c r="M458" i="11"/>
  <c r="M462" i="11"/>
  <c r="M466" i="11"/>
  <c r="M470" i="11"/>
  <c r="M474" i="11"/>
  <c r="M478" i="11"/>
  <c r="M482" i="11"/>
  <c r="M486" i="11"/>
  <c r="M489" i="11"/>
  <c r="M497" i="11"/>
  <c r="M505" i="11"/>
  <c r="M513" i="11"/>
  <c r="M521" i="11"/>
  <c r="M529" i="11"/>
  <c r="M537" i="11"/>
  <c r="M490" i="11"/>
  <c r="M494" i="11"/>
  <c r="M498" i="11"/>
  <c r="M502" i="11"/>
  <c r="M506" i="11"/>
  <c r="M510" i="11"/>
  <c r="M514" i="11"/>
  <c r="M518" i="11"/>
  <c r="M522" i="11"/>
  <c r="M526" i="11"/>
  <c r="M530" i="11"/>
  <c r="M534" i="11"/>
  <c r="M538" i="11"/>
  <c r="M542" i="11"/>
  <c r="M3" i="11"/>
  <c r="T977" i="2" l="1"/>
  <c r="U977" i="2" s="1"/>
  <c r="T98" i="2"/>
  <c r="U98" i="2" s="1"/>
  <c r="T720" i="2"/>
  <c r="U720" i="2" s="1"/>
  <c r="T119" i="2"/>
  <c r="U119" i="2" s="1"/>
  <c r="T348" i="2"/>
  <c r="U348" i="2" s="1"/>
  <c r="T794" i="2"/>
  <c r="U794" i="2" s="1"/>
  <c r="T694" i="2"/>
  <c r="U694" i="2" s="1"/>
  <c r="T156" i="2"/>
  <c r="U156" i="2" s="1"/>
  <c r="T797" i="2"/>
  <c r="U797" i="2" s="1"/>
  <c r="T338" i="2"/>
  <c r="U338" i="2" s="1"/>
  <c r="T686" i="2"/>
  <c r="U686" i="2" s="1"/>
  <c r="T173" i="2"/>
  <c r="U173" i="2" s="1"/>
  <c r="T301" i="2"/>
  <c r="U301" i="2" s="1"/>
  <c r="T397" i="2"/>
  <c r="U397" i="2" s="1"/>
  <c r="T524" i="2"/>
  <c r="U524" i="2" s="1"/>
  <c r="T915" i="2"/>
  <c r="U915" i="2" s="1"/>
  <c r="T219" i="2"/>
  <c r="U219" i="2" s="1"/>
  <c r="T123" i="2"/>
  <c r="U123" i="2" s="1"/>
  <c r="T290" i="2"/>
  <c r="U290" i="2" s="1"/>
  <c r="T858" i="2"/>
  <c r="U858" i="2" s="1"/>
  <c r="T64" i="2"/>
  <c r="U64" i="2" s="1"/>
  <c r="T202" i="2"/>
  <c r="U202" i="2" s="1"/>
  <c r="T625" i="2"/>
  <c r="U625" i="2" s="1"/>
  <c r="T206" i="2"/>
  <c r="U206" i="2" s="1"/>
  <c r="T90" i="2"/>
  <c r="U90" i="2" s="1"/>
  <c r="T236" i="2"/>
  <c r="U236" i="2" s="1"/>
  <c r="T769" i="2"/>
  <c r="U769" i="2" s="1"/>
  <c r="T388" i="2"/>
  <c r="U388" i="2" s="1"/>
  <c r="T546" i="2"/>
  <c r="U546" i="2" s="1"/>
  <c r="T683" i="2"/>
  <c r="U683" i="2" s="1"/>
  <c r="T845" i="2"/>
  <c r="U845" i="2" s="1"/>
  <c r="T1028" i="2"/>
  <c r="U1028" i="2" s="1"/>
  <c r="T434" i="2"/>
  <c r="U434" i="2" s="1"/>
  <c r="T593" i="2"/>
  <c r="U593" i="2" s="1"/>
  <c r="T743" i="2"/>
  <c r="U743" i="2" s="1"/>
  <c r="T921" i="2"/>
  <c r="U921" i="2" s="1"/>
  <c r="T92" i="2"/>
  <c r="U92" i="2" s="1"/>
  <c r="T180" i="2"/>
  <c r="U180" i="2" s="1"/>
  <c r="T332" i="2"/>
  <c r="U332" i="2" s="1"/>
  <c r="T510" i="2"/>
  <c r="U510" i="2" s="1"/>
  <c r="T676" i="2"/>
  <c r="U676" i="2" s="1"/>
  <c r="T841" i="2"/>
  <c r="U841" i="2" s="1"/>
  <c r="T825" i="2"/>
  <c r="U825" i="2" s="1"/>
  <c r="T952" i="2"/>
  <c r="U952" i="2" s="1"/>
  <c r="T210" i="2"/>
  <c r="U210" i="2" s="1"/>
  <c r="T382" i="2"/>
  <c r="U382" i="2" s="1"/>
  <c r="T564" i="2"/>
  <c r="U564" i="2" s="1"/>
  <c r="T725" i="2"/>
  <c r="U725" i="2" s="1"/>
  <c r="T901" i="2"/>
  <c r="U901" i="2" s="1"/>
  <c r="T205" i="2"/>
  <c r="U205" i="2" s="1"/>
  <c r="T333" i="2"/>
  <c r="U333" i="2" s="1"/>
  <c r="T428" i="2"/>
  <c r="U428" i="2" s="1"/>
  <c r="T556" i="2"/>
  <c r="U556" i="2" s="1"/>
  <c r="T687" i="2"/>
  <c r="U687" i="2" s="1"/>
  <c r="T821" i="2"/>
  <c r="U821" i="2" s="1"/>
  <c r="T946" i="2"/>
  <c r="U946" i="2" s="1"/>
  <c r="T95" i="2"/>
  <c r="U95" i="2" s="1"/>
  <c r="T146" i="2"/>
  <c r="U146" i="2" s="1"/>
  <c r="T58" i="2"/>
  <c r="U58" i="2" s="1"/>
  <c r="T512" i="2"/>
  <c r="U512" i="2" s="1"/>
  <c r="T400" i="2"/>
  <c r="U400" i="2" s="1"/>
  <c r="T870" i="2"/>
  <c r="U870" i="2" s="1"/>
  <c r="T469" i="2"/>
  <c r="U469" i="2" s="1"/>
  <c r="T994" i="2"/>
  <c r="U994" i="2" s="1"/>
  <c r="T517" i="2"/>
  <c r="U517" i="2" s="1"/>
  <c r="T855" i="2"/>
  <c r="U855" i="2" s="1"/>
  <c r="T655" i="2"/>
  <c r="U655" i="2" s="1"/>
  <c r="T635" i="2"/>
  <c r="U635" i="2" s="1"/>
  <c r="T155" i="2"/>
  <c r="U155" i="2" s="1"/>
  <c r="T414" i="2"/>
  <c r="U414" i="2" s="1"/>
  <c r="T1011" i="2"/>
  <c r="U1011" i="2" s="1"/>
  <c r="T96" i="2"/>
  <c r="U96" i="2" s="1"/>
  <c r="T247" i="2"/>
  <c r="U247" i="2" s="1"/>
  <c r="T742" i="2"/>
  <c r="U742" i="2" s="1"/>
  <c r="T408" i="2"/>
  <c r="U408" i="2" s="1"/>
  <c r="T118" i="2"/>
  <c r="U118" i="2" s="1"/>
  <c r="T302" i="2"/>
  <c r="U302" i="2" s="1"/>
  <c r="T934" i="2"/>
  <c r="U934" i="2" s="1"/>
  <c r="T433" i="2"/>
  <c r="U433" i="2" s="1"/>
  <c r="T580" i="2"/>
  <c r="U580" i="2" s="1"/>
  <c r="T716" i="2"/>
  <c r="U716" i="2" s="1"/>
  <c r="T883" i="2"/>
  <c r="U883" i="2" s="1"/>
  <c r="T321" i="2"/>
  <c r="U321" i="2" s="1"/>
  <c r="T474" i="2"/>
  <c r="U474" i="2" s="1"/>
  <c r="T622" i="2"/>
  <c r="U622" i="2" s="1"/>
  <c r="T772" i="2"/>
  <c r="U772" i="2" s="1"/>
  <c r="T993" i="2"/>
  <c r="U993" i="2" s="1"/>
  <c r="T113" i="2"/>
  <c r="U113" i="2" s="1"/>
  <c r="T227" i="2"/>
  <c r="U227" i="2" s="1"/>
  <c r="T401" i="2"/>
  <c r="U401" i="2" s="1"/>
  <c r="T544" i="2"/>
  <c r="U544" i="2" s="1"/>
  <c r="T723" i="2"/>
  <c r="U723" i="2" s="1"/>
  <c r="T895" i="2"/>
  <c r="U895" i="2" s="1"/>
  <c r="T854" i="2"/>
  <c r="U854" i="2" s="1"/>
  <c r="T987" i="2"/>
  <c r="U987" i="2" s="1"/>
  <c r="T249" i="2"/>
  <c r="U249" i="2" s="1"/>
  <c r="T436" i="2"/>
  <c r="U436" i="2" s="1"/>
  <c r="T611" i="2"/>
  <c r="U611" i="2" s="1"/>
  <c r="T762" i="2"/>
  <c r="U762" i="2" s="1"/>
  <c r="T951" i="2"/>
  <c r="U951" i="2" s="1"/>
  <c r="T237" i="2"/>
  <c r="U237" i="2" s="1"/>
  <c r="T365" i="2"/>
  <c r="U365" i="2" s="1"/>
  <c r="T460" i="2"/>
  <c r="U460" i="2" s="1"/>
  <c r="T588" i="2"/>
  <c r="U588" i="2" s="1"/>
  <c r="T719" i="2"/>
  <c r="U719" i="2" s="1"/>
  <c r="T853" i="2"/>
  <c r="U853" i="2" s="1"/>
  <c r="T1024" i="2"/>
  <c r="U1024" i="2" s="1"/>
  <c r="T233" i="2"/>
  <c r="U233" i="2" s="1"/>
  <c r="T567" i="2"/>
  <c r="U567" i="2" s="1"/>
  <c r="T488" i="2"/>
  <c r="U488" i="2" s="1"/>
  <c r="T191" i="2"/>
  <c r="U191" i="2" s="1"/>
  <c r="T608" i="2"/>
  <c r="U608" i="2" s="1"/>
  <c r="T659" i="2"/>
  <c r="U659" i="2" s="1"/>
  <c r="T984" i="2"/>
  <c r="U984" i="2" s="1"/>
  <c r="T542" i="2"/>
  <c r="U542" i="2" s="1"/>
  <c r="T68" i="2"/>
  <c r="U68" i="2" s="1"/>
  <c r="T298" i="2"/>
  <c r="U298" i="2" s="1"/>
  <c r="T618" i="2"/>
  <c r="U618" i="2" s="1"/>
  <c r="T920" i="2"/>
  <c r="U920" i="2" s="1"/>
  <c r="T171" i="2"/>
  <c r="U171" i="2" s="1"/>
  <c r="T789" i="2"/>
  <c r="U789" i="2" s="1"/>
  <c r="T673" i="2"/>
  <c r="U673" i="2" s="1"/>
  <c r="T70" i="2"/>
  <c r="U70" i="2" s="1"/>
  <c r="T195" i="2"/>
  <c r="U195" i="2" s="1"/>
  <c r="T528" i="2"/>
  <c r="U528" i="2" s="1"/>
  <c r="T193" i="2"/>
  <c r="U193" i="2" s="1"/>
  <c r="T117" i="2"/>
  <c r="U117" i="2" s="1"/>
  <c r="T291" i="2"/>
  <c r="U291" i="2" s="1"/>
  <c r="T988" i="2"/>
  <c r="U988" i="2" s="1"/>
  <c r="T734" i="2"/>
  <c r="U734" i="2" s="1"/>
  <c r="T143" i="2"/>
  <c r="U143" i="2" s="1"/>
  <c r="T494" i="2"/>
  <c r="U494" i="2" s="1"/>
  <c r="T319" i="2"/>
  <c r="U319" i="2" s="1"/>
  <c r="T467" i="2"/>
  <c r="U467" i="2" s="1"/>
  <c r="T626" i="2"/>
  <c r="U626" i="2" s="1"/>
  <c r="T765" i="2"/>
  <c r="U765" i="2" s="1"/>
  <c r="T928" i="2"/>
  <c r="U928" i="2" s="1"/>
  <c r="T354" i="2"/>
  <c r="U354" i="2" s="1"/>
  <c r="T514" i="2"/>
  <c r="U514" i="2" s="1"/>
  <c r="T656" i="2"/>
  <c r="U656" i="2" s="1"/>
  <c r="T823" i="2"/>
  <c r="U823" i="2" s="1"/>
  <c r="T1029" i="2"/>
  <c r="U1029" i="2" s="1"/>
  <c r="T132" i="2"/>
  <c r="U132" i="2" s="1"/>
  <c r="T275" i="2"/>
  <c r="U275" i="2" s="1"/>
  <c r="T430" i="2"/>
  <c r="U430" i="2" s="1"/>
  <c r="T583" i="2"/>
  <c r="U583" i="2" s="1"/>
  <c r="T756" i="2"/>
  <c r="U756" i="2" s="1"/>
  <c r="T948" i="2"/>
  <c r="U948" i="2" s="1"/>
  <c r="T887" i="2"/>
  <c r="U887" i="2" s="1"/>
  <c r="T1031" i="2"/>
  <c r="U1031" i="2" s="1"/>
  <c r="T295" i="2"/>
  <c r="U295" i="2" s="1"/>
  <c r="T483" i="2"/>
  <c r="U483" i="2" s="1"/>
  <c r="T645" i="2"/>
  <c r="U645" i="2" s="1"/>
  <c r="T809" i="2"/>
  <c r="U809" i="2" s="1"/>
  <c r="T1002" i="2"/>
  <c r="U1002" i="2" s="1"/>
  <c r="T269" i="2"/>
  <c r="U269" i="2" s="1"/>
  <c r="T381" i="2"/>
  <c r="U381" i="2" s="1"/>
  <c r="T492" i="2"/>
  <c r="U492" i="2" s="1"/>
  <c r="T620" i="2"/>
  <c r="U620" i="2" s="1"/>
  <c r="T757" i="2"/>
  <c r="U757" i="2" s="1"/>
  <c r="T888" i="2"/>
  <c r="U888" i="2" s="1"/>
  <c r="T1010" i="2"/>
  <c r="U1010" i="2" s="1"/>
  <c r="T244" i="2"/>
  <c r="U244" i="2" s="1"/>
  <c r="T74" i="2"/>
  <c r="U74" i="2" s="1"/>
  <c r="T134" i="2"/>
  <c r="U134" i="2" s="1"/>
  <c r="T201" i="2"/>
  <c r="U201" i="2" s="1"/>
  <c r="T297" i="2"/>
  <c r="U297" i="2" s="1"/>
  <c r="T596" i="2"/>
  <c r="U596" i="2" s="1"/>
  <c r="T889" i="2"/>
  <c r="U889" i="2" s="1"/>
  <c r="T225" i="2"/>
  <c r="U225" i="2" s="1"/>
  <c r="T71" i="2"/>
  <c r="U71" i="2" s="1"/>
  <c r="T128" i="2"/>
  <c r="U128" i="2" s="1"/>
  <c r="T209" i="2"/>
  <c r="U209" i="2" s="1"/>
  <c r="T314" i="2"/>
  <c r="U314" i="2" s="1"/>
  <c r="T647" i="2"/>
  <c r="U647" i="2" s="1"/>
  <c r="T66" i="2"/>
  <c r="U66" i="2" s="1"/>
  <c r="T238" i="2"/>
  <c r="U238" i="2" s="1"/>
  <c r="T752" i="2"/>
  <c r="U752" i="2" s="1"/>
  <c r="T93" i="2"/>
  <c r="U93" i="2" s="1"/>
  <c r="T154" i="2"/>
  <c r="U154" i="2" s="1"/>
  <c r="T243" i="2"/>
  <c r="U243" i="2" s="1"/>
  <c r="T516" i="2"/>
  <c r="U516" i="2" s="1"/>
  <c r="T815" i="2"/>
  <c r="U815" i="2" s="1"/>
  <c r="T329" i="2"/>
  <c r="U329" i="2" s="1"/>
  <c r="T404" i="2"/>
  <c r="U404" i="2" s="1"/>
  <c r="T478" i="2"/>
  <c r="U478" i="2" s="1"/>
  <c r="T552" i="2"/>
  <c r="U552" i="2" s="1"/>
  <c r="T631" i="2"/>
  <c r="U631" i="2" s="1"/>
  <c r="T692" i="2"/>
  <c r="U692" i="2" s="1"/>
  <c r="T771" i="2"/>
  <c r="U771" i="2" s="1"/>
  <c r="T852" i="2"/>
  <c r="U852" i="2" s="1"/>
  <c r="T944" i="2"/>
  <c r="U944" i="2" s="1"/>
  <c r="T1035" i="2"/>
  <c r="U1035" i="2" s="1"/>
  <c r="T364" i="2"/>
  <c r="U364" i="2" s="1"/>
  <c r="T446" i="2"/>
  <c r="U446" i="2" s="1"/>
  <c r="T519" i="2"/>
  <c r="U519" i="2" s="1"/>
  <c r="T599" i="2"/>
  <c r="U599" i="2" s="1"/>
  <c r="T665" i="2"/>
  <c r="U665" i="2" s="1"/>
  <c r="T750" i="2"/>
  <c r="U750" i="2" s="1"/>
  <c r="T832" i="2"/>
  <c r="U832" i="2" s="1"/>
  <c r="T954" i="2"/>
  <c r="U954" i="2" s="1"/>
  <c r="T1038" i="2"/>
  <c r="U1038" i="2" s="1"/>
  <c r="T97" i="2"/>
  <c r="U97" i="2" s="1"/>
  <c r="T140" i="2"/>
  <c r="U140" i="2" s="1"/>
  <c r="T190" i="2"/>
  <c r="U190" i="2" s="1"/>
  <c r="T279" i="2"/>
  <c r="U279" i="2" s="1"/>
  <c r="T355" i="2"/>
  <c r="U355" i="2" s="1"/>
  <c r="T435" i="2"/>
  <c r="U435" i="2" s="1"/>
  <c r="T515" i="2"/>
  <c r="U515" i="2" s="1"/>
  <c r="T595" i="2"/>
  <c r="U595" i="2" s="1"/>
  <c r="T685" i="2"/>
  <c r="U685" i="2" s="1"/>
  <c r="T768" i="2"/>
  <c r="U768" i="2" s="1"/>
  <c r="T857" i="2"/>
  <c r="U857" i="2" s="1"/>
  <c r="T956" i="2"/>
  <c r="U956" i="2" s="1"/>
  <c r="T831" i="2"/>
  <c r="U831" i="2" s="1"/>
  <c r="T898" i="2"/>
  <c r="U898" i="2" s="1"/>
  <c r="T958" i="2"/>
  <c r="U958" i="2" s="1"/>
  <c r="T1037" i="2"/>
  <c r="U1037" i="2" s="1"/>
  <c r="T214" i="2"/>
  <c r="U214" i="2" s="1"/>
  <c r="T342" i="2"/>
  <c r="U342" i="2" s="1"/>
  <c r="T440" i="2"/>
  <c r="U440" i="2" s="1"/>
  <c r="T487" i="2"/>
  <c r="U487" i="2" s="1"/>
  <c r="T568" i="2"/>
  <c r="U568" i="2" s="1"/>
  <c r="T650" i="2"/>
  <c r="U650" i="2" s="1"/>
  <c r="T766" i="2"/>
  <c r="U766" i="2" s="1"/>
  <c r="T860" i="2"/>
  <c r="U860" i="2" s="1"/>
  <c r="T955" i="2"/>
  <c r="U955" i="2" s="1"/>
  <c r="T176" i="2"/>
  <c r="U176" i="2" s="1"/>
  <c r="T240" i="2"/>
  <c r="U240" i="2" s="1"/>
  <c r="T304" i="2"/>
  <c r="U304" i="2" s="1"/>
  <c r="T367" i="2"/>
  <c r="U367" i="2" s="1"/>
  <c r="T399" i="2"/>
  <c r="U399" i="2" s="1"/>
  <c r="T463" i="2"/>
  <c r="U463" i="2" s="1"/>
  <c r="T527" i="2"/>
  <c r="U527" i="2" s="1"/>
  <c r="T591" i="2"/>
  <c r="U591" i="2" s="1"/>
  <c r="T658" i="2"/>
  <c r="U658" i="2" s="1"/>
  <c r="T722" i="2"/>
  <c r="U722" i="2" s="1"/>
  <c r="T792" i="2"/>
  <c r="U792" i="2" s="1"/>
  <c r="T856" i="2"/>
  <c r="U856" i="2" s="1"/>
  <c r="T918" i="2"/>
  <c r="U918" i="2" s="1"/>
  <c r="T983" i="2"/>
  <c r="U983" i="2" s="1"/>
  <c r="T697" i="2"/>
  <c r="U697" i="2" s="1"/>
  <c r="T739" i="2"/>
  <c r="U739" i="2" s="1"/>
  <c r="T782" i="2"/>
  <c r="U782" i="2" s="1"/>
  <c r="T816" i="2"/>
  <c r="U816" i="2" s="1"/>
  <c r="T861" i="2"/>
  <c r="U861" i="2" s="1"/>
  <c r="T905" i="2"/>
  <c r="U905" i="2" s="1"/>
  <c r="T953" i="2"/>
  <c r="U953" i="2" s="1"/>
  <c r="T999" i="2"/>
  <c r="U999" i="2" s="1"/>
  <c r="T311" i="2"/>
  <c r="U311" i="2" s="1"/>
  <c r="T335" i="2"/>
  <c r="U335" i="2" s="1"/>
  <c r="T378" i="2"/>
  <c r="U378" i="2" s="1"/>
  <c r="T417" i="2"/>
  <c r="U417" i="2" s="1"/>
  <c r="T451" i="2"/>
  <c r="U451" i="2" s="1"/>
  <c r="T485" i="2"/>
  <c r="U485" i="2" s="1"/>
  <c r="T531" i="2"/>
  <c r="U531" i="2" s="1"/>
  <c r="T565" i="2"/>
  <c r="U565" i="2" s="1"/>
  <c r="T605" i="2"/>
  <c r="U605" i="2" s="1"/>
  <c r="T644" i="2"/>
  <c r="U644" i="2" s="1"/>
  <c r="T670" i="2"/>
  <c r="U670" i="2" s="1"/>
  <c r="T717" i="2"/>
  <c r="U717" i="2" s="1"/>
  <c r="T761" i="2"/>
  <c r="U761" i="2" s="1"/>
  <c r="T790" i="2"/>
  <c r="U790" i="2" s="1"/>
  <c r="T839" i="2"/>
  <c r="U839" i="2" s="1"/>
  <c r="T907" i="2"/>
  <c r="U907" i="2" s="1"/>
  <c r="T962" i="2"/>
  <c r="U962" i="2" s="1"/>
  <c r="T1007" i="2"/>
  <c r="U1007" i="2" s="1"/>
  <c r="T60" i="2"/>
  <c r="U60" i="2" s="1"/>
  <c r="T81" i="2"/>
  <c r="U81" i="2" s="1"/>
  <c r="T100" i="2"/>
  <c r="U100" i="2" s="1"/>
  <c r="T124" i="2"/>
  <c r="U124" i="2" s="1"/>
  <c r="T145" i="2"/>
  <c r="U145" i="2" s="1"/>
  <c r="T166" i="2"/>
  <c r="U166" i="2" s="1"/>
  <c r="T204" i="2"/>
  <c r="U204" i="2" s="1"/>
  <c r="T255" i="2"/>
  <c r="U255" i="2" s="1"/>
  <c r="T284" i="2"/>
  <c r="U284" i="2" s="1"/>
  <c r="T318" i="2"/>
  <c r="U318" i="2" s="1"/>
  <c r="T368" i="2"/>
  <c r="U368" i="2" s="1"/>
  <c r="T413" i="2"/>
  <c r="U413" i="2" s="1"/>
  <c r="T452" i="2"/>
  <c r="U452" i="2" s="1"/>
  <c r="T493" i="2"/>
  <c r="U493" i="2" s="1"/>
  <c r="T520" i="2"/>
  <c r="U520" i="2" s="1"/>
  <c r="T571" i="2"/>
  <c r="U571" i="2" s="1"/>
  <c r="T600" i="2"/>
  <c r="U600" i="2" s="1"/>
  <c r="T640" i="2"/>
  <c r="U640" i="2" s="1"/>
  <c r="T709" i="2"/>
  <c r="U709" i="2" s="1"/>
  <c r="T737" i="2"/>
  <c r="U737" i="2" s="1"/>
  <c r="T774" i="2"/>
  <c r="U774" i="2" s="1"/>
  <c r="T819" i="2"/>
  <c r="U819" i="2" s="1"/>
  <c r="T863" i="2"/>
  <c r="U863" i="2" s="1"/>
  <c r="T923" i="2"/>
  <c r="U923" i="2" s="1"/>
  <c r="T972" i="2"/>
  <c r="U972" i="2" s="1"/>
  <c r="T1016" i="2"/>
  <c r="U1016" i="2" s="1"/>
  <c r="T836" i="2"/>
  <c r="U836" i="2" s="1"/>
  <c r="T876" i="2"/>
  <c r="U876" i="2" s="1"/>
  <c r="T904" i="2"/>
  <c r="U904" i="2" s="1"/>
  <c r="T933" i="2"/>
  <c r="U933" i="2" s="1"/>
  <c r="T970" i="2"/>
  <c r="U970" i="2" s="1"/>
  <c r="T1008" i="2"/>
  <c r="U1008" i="2" s="1"/>
  <c r="T161" i="2"/>
  <c r="U161" i="2" s="1"/>
  <c r="T185" i="2"/>
  <c r="U185" i="2" s="1"/>
  <c r="T231" i="2"/>
  <c r="U231" i="2" s="1"/>
  <c r="T274" i="2"/>
  <c r="U274" i="2" s="1"/>
  <c r="T313" i="2"/>
  <c r="U313" i="2" s="1"/>
  <c r="T359" i="2"/>
  <c r="U359" i="2" s="1"/>
  <c r="T419" i="2"/>
  <c r="U419" i="2" s="1"/>
  <c r="T453" i="2"/>
  <c r="U453" i="2" s="1"/>
  <c r="T500" i="2"/>
  <c r="U500" i="2" s="1"/>
  <c r="T547" i="2"/>
  <c r="U547" i="2" s="1"/>
  <c r="T581" i="2"/>
  <c r="U581" i="2" s="1"/>
  <c r="T628" i="2"/>
  <c r="U628" i="2" s="1"/>
  <c r="T661" i="2"/>
  <c r="U661" i="2" s="1"/>
  <c r="T704" i="2"/>
  <c r="U704" i="2" s="1"/>
  <c r="T745" i="2"/>
  <c r="U745" i="2" s="1"/>
  <c r="T791" i="2"/>
  <c r="U791" i="2" s="1"/>
  <c r="T826" i="2"/>
  <c r="U826" i="2" s="1"/>
  <c r="T877" i="2"/>
  <c r="U877" i="2" s="1"/>
  <c r="T927" i="2"/>
  <c r="U927" i="2" s="1"/>
  <c r="T973" i="2"/>
  <c r="U973" i="2" s="1"/>
  <c r="T1023" i="2"/>
  <c r="U1023" i="2" s="1"/>
  <c r="T189" i="2"/>
  <c r="U189" i="2" s="1"/>
  <c r="T221" i="2"/>
  <c r="U221" i="2" s="1"/>
  <c r="T253" i="2"/>
  <c r="U253" i="2" s="1"/>
  <c r="T285" i="2"/>
  <c r="U285" i="2" s="1"/>
  <c r="T317" i="2"/>
  <c r="U317" i="2" s="1"/>
  <c r="T349" i="2"/>
  <c r="U349" i="2" s="1"/>
  <c r="T373" i="2"/>
  <c r="U373" i="2" s="1"/>
  <c r="T389" i="2"/>
  <c r="U389" i="2" s="1"/>
  <c r="T412" i="2"/>
  <c r="U412" i="2" s="1"/>
  <c r="T444" i="2"/>
  <c r="U444" i="2" s="1"/>
  <c r="T476" i="2"/>
  <c r="U476" i="2" s="1"/>
  <c r="T508" i="2"/>
  <c r="U508" i="2" s="1"/>
  <c r="T540" i="2"/>
  <c r="U540" i="2" s="1"/>
  <c r="T572" i="2"/>
  <c r="U572" i="2" s="1"/>
  <c r="T604" i="2"/>
  <c r="U604" i="2" s="1"/>
  <c r="T636" i="2"/>
  <c r="U636" i="2" s="1"/>
  <c r="T671" i="2"/>
  <c r="U671" i="2" s="1"/>
  <c r="T703" i="2"/>
  <c r="U703" i="2" s="1"/>
  <c r="T735" i="2"/>
  <c r="U735" i="2" s="1"/>
  <c r="T773" i="2"/>
  <c r="U773" i="2" s="1"/>
  <c r="T805" i="2"/>
  <c r="U805" i="2" s="1"/>
  <c r="T837" i="2"/>
  <c r="U837" i="2" s="1"/>
  <c r="T869" i="2"/>
  <c r="U869" i="2" s="1"/>
  <c r="T903" i="2"/>
  <c r="U903" i="2" s="1"/>
  <c r="T932" i="2"/>
  <c r="U932" i="2" s="1"/>
  <c r="T964" i="2"/>
  <c r="U964" i="2" s="1"/>
  <c r="T992" i="2"/>
  <c r="U992" i="2" s="1"/>
  <c r="T798" i="3"/>
  <c r="U798" i="3" s="1"/>
  <c r="T794" i="3"/>
  <c r="U794" i="3" s="1"/>
  <c r="T790" i="3"/>
  <c r="U790" i="3" s="1"/>
  <c r="T786" i="3"/>
  <c r="U786" i="3" s="1"/>
  <c r="T782" i="3"/>
  <c r="U782" i="3" s="1"/>
  <c r="T778" i="3"/>
  <c r="U778" i="3" s="1"/>
  <c r="T774" i="3"/>
  <c r="U774" i="3" s="1"/>
  <c r="T770" i="3"/>
  <c r="U770" i="3" s="1"/>
  <c r="T766" i="3"/>
  <c r="U766" i="3" s="1"/>
  <c r="T762" i="3"/>
  <c r="U762" i="3" s="1"/>
  <c r="T758" i="3"/>
  <c r="U758" i="3" s="1"/>
  <c r="T754" i="3"/>
  <c r="U754" i="3" s="1"/>
  <c r="T750" i="3"/>
  <c r="U750" i="3" s="1"/>
  <c r="T746" i="3"/>
  <c r="U746" i="3" s="1"/>
  <c r="T742" i="3"/>
  <c r="U742" i="3" s="1"/>
  <c r="T738" i="3"/>
  <c r="U738" i="3" s="1"/>
  <c r="T731" i="3"/>
  <c r="U731" i="3" s="1"/>
  <c r="T728" i="3"/>
  <c r="U728" i="3" s="1"/>
  <c r="T725" i="3"/>
  <c r="U725" i="3" s="1"/>
  <c r="T722" i="3"/>
  <c r="U722" i="3" s="1"/>
  <c r="T715" i="3"/>
  <c r="U715" i="3" s="1"/>
  <c r="T712" i="3"/>
  <c r="U712" i="3" s="1"/>
  <c r="T709" i="3"/>
  <c r="U709" i="3" s="1"/>
  <c r="T706" i="3"/>
  <c r="U706" i="3" s="1"/>
  <c r="T699" i="3"/>
  <c r="U699" i="3" s="1"/>
  <c r="T696" i="3"/>
  <c r="U696" i="3" s="1"/>
  <c r="T693" i="3"/>
  <c r="U693" i="3" s="1"/>
  <c r="T690" i="3"/>
  <c r="U690" i="3" s="1"/>
  <c r="T683" i="3"/>
  <c r="U683" i="3" s="1"/>
  <c r="T680" i="3"/>
  <c r="U680" i="3" s="1"/>
  <c r="T677" i="3"/>
  <c r="U677" i="3" s="1"/>
  <c r="T674" i="3"/>
  <c r="U674" i="3" s="1"/>
  <c r="T667" i="3"/>
  <c r="U667" i="3" s="1"/>
  <c r="T664" i="3"/>
  <c r="U664" i="3" s="1"/>
  <c r="T661" i="3"/>
  <c r="U661" i="3" s="1"/>
  <c r="T658" i="3"/>
  <c r="U658" i="3" s="1"/>
  <c r="T651" i="3"/>
  <c r="U651" i="3" s="1"/>
  <c r="T648" i="3"/>
  <c r="U648" i="3" s="1"/>
  <c r="T645" i="3"/>
  <c r="U645" i="3" s="1"/>
  <c r="T642" i="3"/>
  <c r="U642" i="3" s="1"/>
  <c r="T635" i="3"/>
  <c r="U635" i="3" s="1"/>
  <c r="T632" i="3"/>
  <c r="U632" i="3" s="1"/>
  <c r="T629" i="3"/>
  <c r="U629" i="3" s="1"/>
  <c r="T625" i="3"/>
  <c r="U625" i="3" s="1"/>
  <c r="T621" i="3"/>
  <c r="U621" i="3" s="1"/>
  <c r="T617" i="3"/>
  <c r="U617" i="3" s="1"/>
  <c r="T613" i="3"/>
  <c r="U613" i="3" s="1"/>
  <c r="T609" i="3"/>
  <c r="U609" i="3" s="1"/>
  <c r="T605" i="3"/>
  <c r="U605" i="3" s="1"/>
  <c r="T602" i="3"/>
  <c r="U602" i="3" s="1"/>
  <c r="T595" i="3"/>
  <c r="U595" i="3" s="1"/>
  <c r="T592" i="3"/>
  <c r="U592" i="3" s="1"/>
  <c r="T589" i="3"/>
  <c r="U589" i="3" s="1"/>
  <c r="T586" i="3"/>
  <c r="U586" i="3" s="1"/>
  <c r="T579" i="3"/>
  <c r="U579" i="3" s="1"/>
  <c r="T576" i="3"/>
  <c r="U576" i="3" s="1"/>
  <c r="T573" i="3"/>
  <c r="U573" i="3" s="1"/>
  <c r="T570" i="3"/>
  <c r="U570" i="3" s="1"/>
  <c r="T563" i="3"/>
  <c r="U563" i="3" s="1"/>
  <c r="T560" i="3"/>
  <c r="U560" i="3" s="1"/>
  <c r="T557" i="3"/>
  <c r="U557" i="3" s="1"/>
  <c r="T554" i="3"/>
  <c r="U554" i="3" s="1"/>
  <c r="T547" i="3"/>
  <c r="U547" i="3" s="1"/>
  <c r="T544" i="3"/>
  <c r="U544" i="3" s="1"/>
  <c r="T541" i="3"/>
  <c r="U541" i="3" s="1"/>
  <c r="T538" i="3"/>
  <c r="U538" i="3" s="1"/>
  <c r="T531" i="3"/>
  <c r="U531" i="3" s="1"/>
  <c r="T528" i="3"/>
  <c r="U528" i="3" s="1"/>
  <c r="T525" i="3"/>
  <c r="U525" i="3" s="1"/>
  <c r="T522" i="3"/>
  <c r="U522" i="3" s="1"/>
  <c r="T515" i="3"/>
  <c r="U515" i="3" s="1"/>
  <c r="T512" i="3"/>
  <c r="U512" i="3" s="1"/>
  <c r="T509" i="3"/>
  <c r="U509" i="3" s="1"/>
  <c r="T506" i="3"/>
  <c r="U506" i="3" s="1"/>
  <c r="T499" i="3"/>
  <c r="U499" i="3" s="1"/>
  <c r="T496" i="3"/>
  <c r="U496" i="3" s="1"/>
  <c r="T493" i="3"/>
  <c r="U493" i="3" s="1"/>
  <c r="T490" i="3"/>
  <c r="U490" i="3" s="1"/>
  <c r="T483" i="3"/>
  <c r="U483" i="3" s="1"/>
  <c r="T480" i="3"/>
  <c r="U480" i="3" s="1"/>
  <c r="T795" i="3"/>
  <c r="U795" i="3" s="1"/>
  <c r="T789" i="3"/>
  <c r="U789" i="3" s="1"/>
  <c r="T784" i="3"/>
  <c r="U784" i="3" s="1"/>
  <c r="T779" i="3"/>
  <c r="U779" i="3" s="1"/>
  <c r="T773" i="3"/>
  <c r="U773" i="3" s="1"/>
  <c r="T768" i="3"/>
  <c r="U768" i="3" s="1"/>
  <c r="T763" i="3"/>
  <c r="U763" i="3" s="1"/>
  <c r="T757" i="3"/>
  <c r="U757" i="3" s="1"/>
  <c r="T752" i="3"/>
  <c r="U752" i="3" s="1"/>
  <c r="T747" i="3"/>
  <c r="U747" i="3" s="1"/>
  <c r="T741" i="3"/>
  <c r="U741" i="3" s="1"/>
  <c r="T736" i="3"/>
  <c r="U736" i="3" s="1"/>
  <c r="T732" i="3"/>
  <c r="U732" i="3" s="1"/>
  <c r="T727" i="3"/>
  <c r="U727" i="3" s="1"/>
  <c r="T723" i="3"/>
  <c r="U723" i="3" s="1"/>
  <c r="T719" i="3"/>
  <c r="U719" i="3" s="1"/>
  <c r="T702" i="3"/>
  <c r="U702" i="3" s="1"/>
  <c r="T698" i="3"/>
  <c r="U698" i="3" s="1"/>
  <c r="T694" i="3"/>
  <c r="U694" i="3" s="1"/>
  <c r="T689" i="3"/>
  <c r="U689" i="3" s="1"/>
  <c r="T685" i="3"/>
  <c r="U685" i="3" s="1"/>
  <c r="T681" i="3"/>
  <c r="U681" i="3" s="1"/>
  <c r="T676" i="3"/>
  <c r="U676" i="3" s="1"/>
  <c r="T672" i="3"/>
  <c r="U672" i="3" s="1"/>
  <c r="T668" i="3"/>
  <c r="U668" i="3" s="1"/>
  <c r="T663" i="3"/>
  <c r="U663" i="3" s="1"/>
  <c r="T659" i="3"/>
  <c r="U659" i="3" s="1"/>
  <c r="T655" i="3"/>
  <c r="U655" i="3" s="1"/>
  <c r="T638" i="3"/>
  <c r="U638" i="3" s="1"/>
  <c r="T634" i="3"/>
  <c r="U634" i="3" s="1"/>
  <c r="T630" i="3"/>
  <c r="U630" i="3" s="1"/>
  <c r="T624" i="3"/>
  <c r="U624" i="3" s="1"/>
  <c r="T619" i="3"/>
  <c r="U619" i="3" s="1"/>
  <c r="T614" i="3"/>
  <c r="U614" i="3" s="1"/>
  <c r="T608" i="3"/>
  <c r="U608" i="3" s="1"/>
  <c r="T603" i="3"/>
  <c r="U603" i="3" s="1"/>
  <c r="T599" i="3"/>
  <c r="U599" i="3" s="1"/>
  <c r="T582" i="3"/>
  <c r="U582" i="3" s="1"/>
  <c r="T578" i="3"/>
  <c r="U578" i="3" s="1"/>
  <c r="T574" i="3"/>
  <c r="U574" i="3" s="1"/>
  <c r="T569" i="3"/>
  <c r="U569" i="3" s="1"/>
  <c r="T565" i="3"/>
  <c r="U565" i="3" s="1"/>
  <c r="T561" i="3"/>
  <c r="U561" i="3" s="1"/>
  <c r="T556" i="3"/>
  <c r="U556" i="3" s="1"/>
  <c r="T552" i="3"/>
  <c r="U552" i="3" s="1"/>
  <c r="T548" i="3"/>
  <c r="U548" i="3" s="1"/>
  <c r="T543" i="3"/>
  <c r="U543" i="3" s="1"/>
  <c r="T539" i="3"/>
  <c r="U539" i="3" s="1"/>
  <c r="T535" i="3"/>
  <c r="U535" i="3" s="1"/>
  <c r="T518" i="3"/>
  <c r="U518" i="3" s="1"/>
  <c r="T514" i="3"/>
  <c r="U514" i="3" s="1"/>
  <c r="T510" i="3"/>
  <c r="U510" i="3" s="1"/>
  <c r="T505" i="3"/>
  <c r="U505" i="3" s="1"/>
  <c r="T501" i="3"/>
  <c r="U501" i="3" s="1"/>
  <c r="T497" i="3"/>
  <c r="U497" i="3" s="1"/>
  <c r="T492" i="3"/>
  <c r="U492" i="3" s="1"/>
  <c r="T488" i="3"/>
  <c r="U488" i="3" s="1"/>
  <c r="T484" i="3"/>
  <c r="U484" i="3" s="1"/>
  <c r="T479" i="3"/>
  <c r="U479" i="3" s="1"/>
  <c r="T476" i="3"/>
  <c r="U476" i="3" s="1"/>
  <c r="T473" i="3"/>
  <c r="U473" i="3" s="1"/>
  <c r="T470" i="3"/>
  <c r="U470" i="3" s="1"/>
  <c r="T463" i="3"/>
  <c r="U463" i="3" s="1"/>
  <c r="T460" i="3"/>
  <c r="U460" i="3" s="1"/>
  <c r="T457" i="3"/>
  <c r="U457" i="3" s="1"/>
  <c r="T454" i="3"/>
  <c r="U454" i="3" s="1"/>
  <c r="T447" i="3"/>
  <c r="U447" i="3" s="1"/>
  <c r="T444" i="3"/>
  <c r="U444" i="3" s="1"/>
  <c r="T441" i="3"/>
  <c r="U441" i="3" s="1"/>
  <c r="T438" i="3"/>
  <c r="U438" i="3" s="1"/>
  <c r="T431" i="3"/>
  <c r="U431" i="3" s="1"/>
  <c r="T428" i="3"/>
  <c r="U428" i="3" s="1"/>
  <c r="T425" i="3"/>
  <c r="U425" i="3" s="1"/>
  <c r="T422" i="3"/>
  <c r="U422" i="3" s="1"/>
  <c r="T415" i="3"/>
  <c r="U415" i="3" s="1"/>
  <c r="T412" i="3"/>
  <c r="U412" i="3" s="1"/>
  <c r="T409" i="3"/>
  <c r="U409" i="3" s="1"/>
  <c r="T406" i="3"/>
  <c r="U406" i="3" s="1"/>
  <c r="T399" i="3"/>
  <c r="U399" i="3" s="1"/>
  <c r="T396" i="3"/>
  <c r="U396" i="3" s="1"/>
  <c r="T393" i="3"/>
  <c r="U393" i="3" s="1"/>
  <c r="T390" i="3"/>
  <c r="U390" i="3" s="1"/>
  <c r="T383" i="3"/>
  <c r="U383" i="3" s="1"/>
  <c r="T380" i="3"/>
  <c r="U380" i="3" s="1"/>
  <c r="T377" i="3"/>
  <c r="U377" i="3" s="1"/>
  <c r="T374" i="3"/>
  <c r="U374" i="3" s="1"/>
  <c r="T367" i="3"/>
  <c r="U367" i="3" s="1"/>
  <c r="T364" i="3"/>
  <c r="U364" i="3" s="1"/>
  <c r="T361" i="3"/>
  <c r="U361" i="3" s="1"/>
  <c r="T358" i="3"/>
  <c r="U358" i="3" s="1"/>
  <c r="T351" i="3"/>
  <c r="U351" i="3" s="1"/>
  <c r="T348" i="3"/>
  <c r="U348" i="3" s="1"/>
  <c r="T345" i="3"/>
  <c r="U345" i="3" s="1"/>
  <c r="T342" i="3"/>
  <c r="U342" i="3" s="1"/>
  <c r="T335" i="3"/>
  <c r="U335" i="3" s="1"/>
  <c r="T332" i="3"/>
  <c r="U332" i="3" s="1"/>
  <c r="T329" i="3"/>
  <c r="U329" i="3" s="1"/>
  <c r="T326" i="3"/>
  <c r="U326" i="3" s="1"/>
  <c r="T319" i="3"/>
  <c r="U319" i="3" s="1"/>
  <c r="T316" i="3"/>
  <c r="U316" i="3" s="1"/>
  <c r="T312" i="3"/>
  <c r="U312" i="3" s="1"/>
  <c r="T308" i="3"/>
  <c r="U308" i="3" s="1"/>
  <c r="T304" i="3"/>
  <c r="U304" i="3" s="1"/>
  <c r="T300" i="3"/>
  <c r="U300" i="3" s="1"/>
  <c r="T296" i="3"/>
  <c r="U296" i="3" s="1"/>
  <c r="T292" i="3"/>
  <c r="U292" i="3" s="1"/>
  <c r="T288" i="3"/>
  <c r="U288" i="3" s="1"/>
  <c r="T284" i="3"/>
  <c r="U284" i="3" s="1"/>
  <c r="T280" i="3"/>
  <c r="U280" i="3" s="1"/>
  <c r="T276" i="3"/>
  <c r="U276" i="3" s="1"/>
  <c r="T272" i="3"/>
  <c r="U272" i="3" s="1"/>
  <c r="T268" i="3"/>
  <c r="U268" i="3" s="1"/>
  <c r="T264" i="3"/>
  <c r="U264" i="3" s="1"/>
  <c r="T260" i="3"/>
  <c r="U260" i="3" s="1"/>
  <c r="T256" i="3"/>
  <c r="U256" i="3" s="1"/>
  <c r="T252" i="3"/>
  <c r="U252" i="3" s="1"/>
  <c r="T248" i="3"/>
  <c r="U248" i="3" s="1"/>
  <c r="T244" i="3"/>
  <c r="U244" i="3" s="1"/>
  <c r="T240" i="3"/>
  <c r="U240" i="3" s="1"/>
  <c r="T236" i="3"/>
  <c r="U236" i="3" s="1"/>
  <c r="T232" i="3"/>
  <c r="U232" i="3" s="1"/>
  <c r="T228" i="3"/>
  <c r="U228" i="3" s="1"/>
  <c r="T224" i="3"/>
  <c r="U224" i="3" s="1"/>
  <c r="T220" i="3"/>
  <c r="U220" i="3" s="1"/>
  <c r="T213" i="3"/>
  <c r="U213" i="3" s="1"/>
  <c r="T210" i="3"/>
  <c r="U210" i="3" s="1"/>
  <c r="T207" i="3"/>
  <c r="U207" i="3" s="1"/>
  <c r="T204" i="3"/>
  <c r="U204" i="3" s="1"/>
  <c r="T197" i="3"/>
  <c r="U197" i="3" s="1"/>
  <c r="T194" i="3"/>
  <c r="U194" i="3" s="1"/>
  <c r="T190" i="3"/>
  <c r="U190" i="3" s="1"/>
  <c r="T186" i="3"/>
  <c r="U186" i="3" s="1"/>
  <c r="T182" i="3"/>
  <c r="U182" i="3" s="1"/>
  <c r="T178" i="3"/>
  <c r="U178" i="3" s="1"/>
  <c r="T174" i="3"/>
  <c r="U174" i="3" s="1"/>
  <c r="T170" i="3"/>
  <c r="U170" i="3" s="1"/>
  <c r="T166" i="3"/>
  <c r="U166" i="3" s="1"/>
  <c r="T162" i="3"/>
  <c r="U162" i="3" s="1"/>
  <c r="T158" i="3"/>
  <c r="U158" i="3" s="1"/>
  <c r="T154" i="3"/>
  <c r="U154" i="3" s="1"/>
  <c r="T150" i="3"/>
  <c r="U150" i="3" s="1"/>
  <c r="T146" i="3"/>
  <c r="U146" i="3" s="1"/>
  <c r="T142" i="3"/>
  <c r="U142" i="3" s="1"/>
  <c r="T138" i="3"/>
  <c r="U138" i="3" s="1"/>
  <c r="T134" i="3"/>
  <c r="U134" i="3" s="1"/>
  <c r="T130" i="3"/>
  <c r="U130" i="3" s="1"/>
  <c r="T126" i="3"/>
  <c r="U126" i="3" s="1"/>
  <c r="T122" i="3"/>
  <c r="U122" i="3" s="1"/>
  <c r="T118" i="3"/>
  <c r="U118" i="3" s="1"/>
  <c r="T114" i="3"/>
  <c r="U114" i="3" s="1"/>
  <c r="T110" i="3"/>
  <c r="U110" i="3" s="1"/>
  <c r="T106" i="3"/>
  <c r="U106" i="3" s="1"/>
  <c r="T102" i="3"/>
  <c r="U102" i="3" s="1"/>
  <c r="T98" i="3"/>
  <c r="U98" i="3" s="1"/>
  <c r="T94" i="3"/>
  <c r="U94" i="3" s="1"/>
  <c r="T90" i="3"/>
  <c r="U90" i="3" s="1"/>
  <c r="T86" i="3"/>
  <c r="U86" i="3" s="1"/>
  <c r="T82" i="3"/>
  <c r="U82" i="3" s="1"/>
  <c r="T78" i="3"/>
  <c r="U78" i="3" s="1"/>
  <c r="T74" i="3"/>
  <c r="U74" i="3" s="1"/>
  <c r="T70" i="3"/>
  <c r="U70" i="3" s="1"/>
  <c r="T66" i="3"/>
  <c r="U66" i="3" s="1"/>
  <c r="T62" i="3"/>
  <c r="U62" i="3" s="1"/>
  <c r="T58" i="3"/>
  <c r="U58" i="3" s="1"/>
  <c r="T54" i="3"/>
  <c r="U54" i="3" s="1"/>
  <c r="T50" i="3"/>
  <c r="U50" i="3" s="1"/>
  <c r="T46" i="3"/>
  <c r="U46" i="3" s="1"/>
  <c r="T42" i="3"/>
  <c r="U42" i="3" s="1"/>
  <c r="T38" i="3"/>
  <c r="U38" i="3" s="1"/>
  <c r="T34" i="3"/>
  <c r="U34" i="3" s="1"/>
  <c r="T30" i="3"/>
  <c r="U30" i="3" s="1"/>
  <c r="T26" i="3"/>
  <c r="U26" i="3" s="1"/>
  <c r="T22" i="3"/>
  <c r="U22" i="3" s="1"/>
  <c r="T18" i="3"/>
  <c r="U18" i="3" s="1"/>
  <c r="T792" i="3"/>
  <c r="U792" i="3" s="1"/>
  <c r="T785" i="3"/>
  <c r="U785" i="3" s="1"/>
  <c r="T777" i="3"/>
  <c r="U777" i="3" s="1"/>
  <c r="T771" i="3"/>
  <c r="U771" i="3" s="1"/>
  <c r="T764" i="3"/>
  <c r="U764" i="3" s="1"/>
  <c r="T756" i="3"/>
  <c r="U756" i="3" s="1"/>
  <c r="T749" i="3"/>
  <c r="U749" i="3" s="1"/>
  <c r="T743" i="3"/>
  <c r="U743" i="3" s="1"/>
  <c r="T735" i="3"/>
  <c r="U735" i="3" s="1"/>
  <c r="T730" i="3"/>
  <c r="U730" i="3" s="1"/>
  <c r="T724" i="3"/>
  <c r="U724" i="3" s="1"/>
  <c r="T718" i="3"/>
  <c r="U718" i="3" s="1"/>
  <c r="T713" i="3"/>
  <c r="U713" i="3" s="1"/>
  <c r="T707" i="3"/>
  <c r="U707" i="3" s="1"/>
  <c r="T701" i="3"/>
  <c r="U701" i="3" s="1"/>
  <c r="T695" i="3"/>
  <c r="U695" i="3" s="1"/>
  <c r="T684" i="3"/>
  <c r="U684" i="3" s="1"/>
  <c r="T673" i="3"/>
  <c r="U673" i="3" s="1"/>
  <c r="T662" i="3"/>
  <c r="U662" i="3" s="1"/>
  <c r="T656" i="3"/>
  <c r="U656" i="3" s="1"/>
  <c r="T650" i="3"/>
  <c r="U650" i="3" s="1"/>
  <c r="T644" i="3"/>
  <c r="U644" i="3" s="1"/>
  <c r="T639" i="3"/>
  <c r="U639" i="3" s="1"/>
  <c r="T633" i="3"/>
  <c r="U633" i="3" s="1"/>
  <c r="T627" i="3"/>
  <c r="U627" i="3" s="1"/>
  <c r="T620" i="3"/>
  <c r="U620" i="3" s="1"/>
  <c r="T612" i="3"/>
  <c r="U612" i="3" s="1"/>
  <c r="T606" i="3"/>
  <c r="U606" i="3" s="1"/>
  <c r="T600" i="3"/>
  <c r="U600" i="3" s="1"/>
  <c r="T594" i="3"/>
  <c r="U594" i="3" s="1"/>
  <c r="T588" i="3"/>
  <c r="U588" i="3" s="1"/>
  <c r="T583" i="3"/>
  <c r="U583" i="3" s="1"/>
  <c r="T577" i="3"/>
  <c r="U577" i="3" s="1"/>
  <c r="T571" i="3"/>
  <c r="U571" i="3" s="1"/>
  <c r="T566" i="3"/>
  <c r="U566" i="3" s="1"/>
  <c r="T559" i="3"/>
  <c r="U559" i="3" s="1"/>
  <c r="T549" i="3"/>
  <c r="U549" i="3" s="1"/>
  <c r="T537" i="3"/>
  <c r="U537" i="3" s="1"/>
  <c r="T532" i="3"/>
  <c r="U532" i="3" s="1"/>
  <c r="T526" i="3"/>
  <c r="U526" i="3" s="1"/>
  <c r="T520" i="3"/>
  <c r="U520" i="3" s="1"/>
  <c r="T508" i="3"/>
  <c r="U508" i="3" s="1"/>
  <c r="T503" i="3"/>
  <c r="U503" i="3" s="1"/>
  <c r="T498" i="3"/>
  <c r="U498" i="3" s="1"/>
  <c r="T491" i="3"/>
  <c r="U491" i="3" s="1"/>
  <c r="T486" i="3"/>
  <c r="U486" i="3" s="1"/>
  <c r="T481" i="3"/>
  <c r="U481" i="3" s="1"/>
  <c r="T475" i="3"/>
  <c r="U475" i="3" s="1"/>
  <c r="T471" i="3"/>
  <c r="U471" i="3" s="1"/>
  <c r="T467" i="3"/>
  <c r="U467" i="3" s="1"/>
  <c r="T450" i="3"/>
  <c r="U450" i="3" s="1"/>
  <c r="T446" i="3"/>
  <c r="U446" i="3" s="1"/>
  <c r="T442" i="3"/>
  <c r="U442" i="3" s="1"/>
  <c r="T437" i="3"/>
  <c r="U437" i="3" s="1"/>
  <c r="T433" i="3"/>
  <c r="U433" i="3" s="1"/>
  <c r="T429" i="3"/>
  <c r="U429" i="3" s="1"/>
  <c r="T424" i="3"/>
  <c r="U424" i="3" s="1"/>
  <c r="T420" i="3"/>
  <c r="U420" i="3" s="1"/>
  <c r="T416" i="3"/>
  <c r="U416" i="3" s="1"/>
  <c r="T411" i="3"/>
  <c r="U411" i="3" s="1"/>
  <c r="T407" i="3"/>
  <c r="U407" i="3" s="1"/>
  <c r="T403" i="3"/>
  <c r="U403" i="3" s="1"/>
  <c r="T386" i="3"/>
  <c r="U386" i="3" s="1"/>
  <c r="T382" i="3"/>
  <c r="U382" i="3" s="1"/>
  <c r="T378" i="3"/>
  <c r="U378" i="3" s="1"/>
  <c r="T373" i="3"/>
  <c r="U373" i="3" s="1"/>
  <c r="T369" i="3"/>
  <c r="U369" i="3" s="1"/>
  <c r="T365" i="3"/>
  <c r="U365" i="3" s="1"/>
  <c r="T360" i="3"/>
  <c r="U360" i="3" s="1"/>
  <c r="T356" i="3"/>
  <c r="U356" i="3" s="1"/>
  <c r="T352" i="3"/>
  <c r="U352" i="3" s="1"/>
  <c r="T347" i="3"/>
  <c r="U347" i="3" s="1"/>
  <c r="T343" i="3"/>
  <c r="U343" i="3" s="1"/>
  <c r="T339" i="3"/>
  <c r="U339" i="3" s="1"/>
  <c r="T322" i="3"/>
  <c r="U322" i="3" s="1"/>
  <c r="T318" i="3"/>
  <c r="U318" i="3" s="1"/>
  <c r="T313" i="3"/>
  <c r="U313" i="3" s="1"/>
  <c r="T307" i="3"/>
  <c r="U307" i="3" s="1"/>
  <c r="T302" i="3"/>
  <c r="U302" i="3" s="1"/>
  <c r="T297" i="3"/>
  <c r="U297" i="3" s="1"/>
  <c r="T291" i="3"/>
  <c r="U291" i="3" s="1"/>
  <c r="T286" i="3"/>
  <c r="U286" i="3" s="1"/>
  <c r="T281" i="3"/>
  <c r="U281" i="3" s="1"/>
  <c r="T275" i="3"/>
  <c r="U275" i="3" s="1"/>
  <c r="T270" i="3"/>
  <c r="U270" i="3" s="1"/>
  <c r="T265" i="3"/>
  <c r="U265" i="3" s="1"/>
  <c r="T259" i="3"/>
  <c r="U259" i="3" s="1"/>
  <c r="T254" i="3"/>
  <c r="U254" i="3" s="1"/>
  <c r="T249" i="3"/>
  <c r="U249" i="3" s="1"/>
  <c r="T243" i="3"/>
  <c r="U243" i="3" s="1"/>
  <c r="T238" i="3"/>
  <c r="U238" i="3" s="1"/>
  <c r="T233" i="3"/>
  <c r="U233" i="3" s="1"/>
  <c r="T227" i="3"/>
  <c r="U227" i="3" s="1"/>
  <c r="T222" i="3"/>
  <c r="U222" i="3" s="1"/>
  <c r="T217" i="3"/>
  <c r="U217" i="3" s="1"/>
  <c r="T200" i="3"/>
  <c r="U200" i="3" s="1"/>
  <c r="T196" i="3"/>
  <c r="U196" i="3" s="1"/>
  <c r="T191" i="3"/>
  <c r="U191" i="3" s="1"/>
  <c r="T185" i="3"/>
  <c r="U185" i="3" s="1"/>
  <c r="T180" i="3"/>
  <c r="U180" i="3" s="1"/>
  <c r="T175" i="3"/>
  <c r="U175" i="3" s="1"/>
  <c r="T169" i="3"/>
  <c r="U169" i="3" s="1"/>
  <c r="T164" i="3"/>
  <c r="U164" i="3" s="1"/>
  <c r="T159" i="3"/>
  <c r="U159" i="3" s="1"/>
  <c r="T153" i="3"/>
  <c r="U153" i="3" s="1"/>
  <c r="T148" i="3"/>
  <c r="U148" i="3" s="1"/>
  <c r="T143" i="3"/>
  <c r="U143" i="3" s="1"/>
  <c r="T137" i="3"/>
  <c r="U137" i="3" s="1"/>
  <c r="T132" i="3"/>
  <c r="U132" i="3" s="1"/>
  <c r="T127" i="3"/>
  <c r="U127" i="3" s="1"/>
  <c r="T121" i="3"/>
  <c r="U121" i="3" s="1"/>
  <c r="T116" i="3"/>
  <c r="U116" i="3" s="1"/>
  <c r="T111" i="3"/>
  <c r="U111" i="3" s="1"/>
  <c r="T105" i="3"/>
  <c r="U105" i="3" s="1"/>
  <c r="T100" i="3"/>
  <c r="U100" i="3" s="1"/>
  <c r="T95" i="3"/>
  <c r="U95" i="3" s="1"/>
  <c r="T89" i="3"/>
  <c r="U89" i="3" s="1"/>
  <c r="T84" i="3"/>
  <c r="U84" i="3" s="1"/>
  <c r="T79" i="3"/>
  <c r="U79" i="3" s="1"/>
  <c r="T73" i="3"/>
  <c r="U73" i="3" s="1"/>
  <c r="T68" i="3"/>
  <c r="U68" i="3" s="1"/>
  <c r="T63" i="3"/>
  <c r="U63" i="3" s="1"/>
  <c r="T57" i="3"/>
  <c r="U57" i="3" s="1"/>
  <c r="T52" i="3"/>
  <c r="U52" i="3" s="1"/>
  <c r="T47" i="3"/>
  <c r="U47" i="3" s="1"/>
  <c r="T41" i="3"/>
  <c r="U41" i="3" s="1"/>
  <c r="T36" i="3"/>
  <c r="U36" i="3" s="1"/>
  <c r="T31" i="3"/>
  <c r="U31" i="3" s="1"/>
  <c r="T25" i="3"/>
  <c r="U25" i="3" s="1"/>
  <c r="T20" i="3"/>
  <c r="U20" i="3" s="1"/>
  <c r="T15" i="3"/>
  <c r="U15" i="3" s="1"/>
  <c r="T791" i="3"/>
  <c r="U791" i="3" s="1"/>
  <c r="T781" i="3"/>
  <c r="U781" i="3" s="1"/>
  <c r="T772" i="3"/>
  <c r="U772" i="3" s="1"/>
  <c r="T761" i="3"/>
  <c r="U761" i="3" s="1"/>
  <c r="T753" i="3"/>
  <c r="U753" i="3" s="1"/>
  <c r="T744" i="3"/>
  <c r="U744" i="3" s="1"/>
  <c r="T734" i="3"/>
  <c r="U734" i="3" s="1"/>
  <c r="T797" i="3"/>
  <c r="U797" i="3" s="1"/>
  <c r="T788" i="3"/>
  <c r="U788" i="3" s="1"/>
  <c r="T780" i="3"/>
  <c r="U780" i="3" s="1"/>
  <c r="T783" i="3"/>
  <c r="U783" i="3" s="1"/>
  <c r="T767" i="3"/>
  <c r="U767" i="3" s="1"/>
  <c r="T755" i="3"/>
  <c r="U755" i="3" s="1"/>
  <c r="T740" i="3"/>
  <c r="U740" i="3" s="1"/>
  <c r="T716" i="3"/>
  <c r="U716" i="3" s="1"/>
  <c r="T708" i="3"/>
  <c r="U708" i="3" s="1"/>
  <c r="T700" i="3"/>
  <c r="U700" i="3" s="1"/>
  <c r="T692" i="3"/>
  <c r="U692" i="3" s="1"/>
  <c r="T686" i="3"/>
  <c r="U686" i="3" s="1"/>
  <c r="T678" i="3"/>
  <c r="U678" i="3" s="1"/>
  <c r="T670" i="3"/>
  <c r="U670" i="3" s="1"/>
  <c r="T654" i="3"/>
  <c r="U654" i="3" s="1"/>
  <c r="T647" i="3"/>
  <c r="U647" i="3" s="1"/>
  <c r="T640" i="3"/>
  <c r="U640" i="3" s="1"/>
  <c r="T631" i="3"/>
  <c r="U631" i="3" s="1"/>
  <c r="T623" i="3"/>
  <c r="U623" i="3" s="1"/>
  <c r="T615" i="3"/>
  <c r="U615" i="3" s="1"/>
  <c r="T604" i="3"/>
  <c r="U604" i="3" s="1"/>
  <c r="T597" i="3"/>
  <c r="U597" i="3" s="1"/>
  <c r="T590" i="3"/>
  <c r="U590" i="3" s="1"/>
  <c r="T581" i="3"/>
  <c r="U581" i="3" s="1"/>
  <c r="T567" i="3"/>
  <c r="U567" i="3" s="1"/>
  <c r="T551" i="3"/>
  <c r="U551" i="3" s="1"/>
  <c r="T545" i="3"/>
  <c r="U545" i="3" s="1"/>
  <c r="T536" i="3"/>
  <c r="U536" i="3" s="1"/>
  <c r="T529" i="3"/>
  <c r="U529" i="3" s="1"/>
  <c r="T521" i="3"/>
  <c r="U521" i="3" s="1"/>
  <c r="T513" i="3"/>
  <c r="U513" i="3" s="1"/>
  <c r="T477" i="3"/>
  <c r="U477" i="3" s="1"/>
  <c r="T465" i="3"/>
  <c r="U465" i="3" s="1"/>
  <c r="T459" i="3"/>
  <c r="U459" i="3" s="1"/>
  <c r="T453" i="3"/>
  <c r="U453" i="3" s="1"/>
  <c r="T448" i="3"/>
  <c r="U448" i="3" s="1"/>
  <c r="T436" i="3"/>
  <c r="U436" i="3" s="1"/>
  <c r="T426" i="3"/>
  <c r="U426" i="3" s="1"/>
  <c r="T419" i="3"/>
  <c r="U419" i="3" s="1"/>
  <c r="T414" i="3"/>
  <c r="U414" i="3" s="1"/>
  <c r="T408" i="3"/>
  <c r="U408" i="3" s="1"/>
  <c r="T402" i="3"/>
  <c r="U402" i="3" s="1"/>
  <c r="T397" i="3"/>
  <c r="U397" i="3" s="1"/>
  <c r="T391" i="3"/>
  <c r="U391" i="3" s="1"/>
  <c r="T385" i="3"/>
  <c r="U385" i="3" s="1"/>
  <c r="T379" i="3"/>
  <c r="U379" i="3" s="1"/>
  <c r="T368" i="3"/>
  <c r="U368" i="3" s="1"/>
  <c r="T357" i="3"/>
  <c r="U357" i="3" s="1"/>
  <c r="T346" i="3"/>
  <c r="U346" i="3" s="1"/>
  <c r="T340" i="3"/>
  <c r="U340" i="3" s="1"/>
  <c r="T334" i="3"/>
  <c r="U334" i="3" s="1"/>
  <c r="T328" i="3"/>
  <c r="U328" i="3" s="1"/>
  <c r="T323" i="3"/>
  <c r="U323" i="3" s="1"/>
  <c r="T317" i="3"/>
  <c r="U317" i="3" s="1"/>
  <c r="T310" i="3"/>
  <c r="U310" i="3" s="1"/>
  <c r="T303" i="3"/>
  <c r="U303" i="3" s="1"/>
  <c r="T295" i="3"/>
  <c r="U295" i="3" s="1"/>
  <c r="T289" i="3"/>
  <c r="U289" i="3" s="1"/>
  <c r="T282" i="3"/>
  <c r="U282" i="3" s="1"/>
  <c r="T274" i="3"/>
  <c r="U274" i="3" s="1"/>
  <c r="T267" i="3"/>
  <c r="U267" i="3" s="1"/>
  <c r="T261" i="3"/>
  <c r="U261" i="3" s="1"/>
  <c r="T253" i="3"/>
  <c r="U253" i="3" s="1"/>
  <c r="T246" i="3"/>
  <c r="U246" i="3" s="1"/>
  <c r="T239" i="3"/>
  <c r="U239" i="3" s="1"/>
  <c r="T231" i="3"/>
  <c r="U231" i="3" s="1"/>
  <c r="T225" i="3"/>
  <c r="U225" i="3" s="1"/>
  <c r="T218" i="3"/>
  <c r="U218" i="3" s="1"/>
  <c r="T212" i="3"/>
  <c r="U212" i="3" s="1"/>
  <c r="T206" i="3"/>
  <c r="U206" i="3" s="1"/>
  <c r="T201" i="3"/>
  <c r="U201" i="3" s="1"/>
  <c r="T195" i="3"/>
  <c r="U195" i="3" s="1"/>
  <c r="T188" i="3"/>
  <c r="U188" i="3" s="1"/>
  <c r="T181" i="3"/>
  <c r="U181" i="3" s="1"/>
  <c r="T173" i="3"/>
  <c r="U173" i="3" s="1"/>
  <c r="T167" i="3"/>
  <c r="U167" i="3" s="1"/>
  <c r="T160" i="3"/>
  <c r="U160" i="3" s="1"/>
  <c r="T152" i="3"/>
  <c r="U152" i="3" s="1"/>
  <c r="T145" i="3"/>
  <c r="U145" i="3" s="1"/>
  <c r="T139" i="3"/>
  <c r="U139" i="3" s="1"/>
  <c r="T131" i="3"/>
  <c r="U131" i="3" s="1"/>
  <c r="T124" i="3"/>
  <c r="U124" i="3" s="1"/>
  <c r="T117" i="3"/>
  <c r="U117" i="3" s="1"/>
  <c r="T109" i="3"/>
  <c r="U109" i="3" s="1"/>
  <c r="T103" i="3"/>
  <c r="U103" i="3" s="1"/>
  <c r="T96" i="3"/>
  <c r="U96" i="3" s="1"/>
  <c r="T88" i="3"/>
  <c r="U88" i="3" s="1"/>
  <c r="T81" i="3"/>
  <c r="U81" i="3" s="1"/>
  <c r="T75" i="3"/>
  <c r="U75" i="3" s="1"/>
  <c r="T67" i="3"/>
  <c r="U67" i="3" s="1"/>
  <c r="T60" i="3"/>
  <c r="U60" i="3" s="1"/>
  <c r="T53" i="3"/>
  <c r="U53" i="3" s="1"/>
  <c r="T45" i="3"/>
  <c r="U45" i="3" s="1"/>
  <c r="T39" i="3"/>
  <c r="U39" i="3" s="1"/>
  <c r="T32" i="3"/>
  <c r="U32" i="3" s="1"/>
  <c r="T24" i="3"/>
  <c r="U24" i="3" s="1"/>
  <c r="T17" i="3"/>
  <c r="U17" i="3" s="1"/>
  <c r="T796" i="3"/>
  <c r="U796" i="3" s="1"/>
  <c r="T776" i="3"/>
  <c r="U776" i="3" s="1"/>
  <c r="T765" i="3"/>
  <c r="U765" i="3" s="1"/>
  <c r="T751" i="3"/>
  <c r="U751" i="3" s="1"/>
  <c r="T739" i="3"/>
  <c r="U739" i="3" s="1"/>
  <c r="T729" i="3"/>
  <c r="U729" i="3" s="1"/>
  <c r="T721" i="3"/>
  <c r="U721" i="3" s="1"/>
  <c r="T714" i="3"/>
  <c r="U714" i="3" s="1"/>
  <c r="T705" i="3"/>
  <c r="U705" i="3" s="1"/>
  <c r="T691" i="3"/>
  <c r="U691" i="3" s="1"/>
  <c r="T675" i="3"/>
  <c r="U675" i="3" s="1"/>
  <c r="T669" i="3"/>
  <c r="U669" i="3" s="1"/>
  <c r="T660" i="3"/>
  <c r="U660" i="3" s="1"/>
  <c r="T653" i="3"/>
  <c r="U653" i="3" s="1"/>
  <c r="T646" i="3"/>
  <c r="U646" i="3" s="1"/>
  <c r="T637" i="3"/>
  <c r="U637" i="3" s="1"/>
  <c r="T622" i="3"/>
  <c r="U622" i="3" s="1"/>
  <c r="T611" i="3"/>
  <c r="U611" i="3" s="1"/>
  <c r="T596" i="3"/>
  <c r="U596" i="3" s="1"/>
  <c r="T587" i="3"/>
  <c r="U587" i="3" s="1"/>
  <c r="T580" i="3"/>
  <c r="U580" i="3" s="1"/>
  <c r="T572" i="3"/>
  <c r="U572" i="3" s="1"/>
  <c r="T564" i="3"/>
  <c r="U564" i="3" s="1"/>
  <c r="T558" i="3"/>
  <c r="U558" i="3" s="1"/>
  <c r="T550" i="3"/>
  <c r="U550" i="3" s="1"/>
  <c r="T542" i="3"/>
  <c r="U542" i="3" s="1"/>
  <c r="T534" i="3"/>
  <c r="U534" i="3" s="1"/>
  <c r="T527" i="3"/>
  <c r="U527" i="3" s="1"/>
  <c r="T519" i="3"/>
  <c r="U519" i="3" s="1"/>
  <c r="T511" i="3"/>
  <c r="U511" i="3" s="1"/>
  <c r="T504" i="3"/>
  <c r="U504" i="3" s="1"/>
  <c r="T495" i="3"/>
  <c r="U495" i="3" s="1"/>
  <c r="T489" i="3"/>
  <c r="U489" i="3" s="1"/>
  <c r="T482" i="3"/>
  <c r="U482" i="3" s="1"/>
  <c r="T469" i="3"/>
  <c r="U469" i="3" s="1"/>
  <c r="T464" i="3"/>
  <c r="U464" i="3" s="1"/>
  <c r="T458" i="3"/>
  <c r="U458" i="3" s="1"/>
  <c r="T452" i="3"/>
  <c r="U452" i="3" s="1"/>
  <c r="T440" i="3"/>
  <c r="U440" i="3" s="1"/>
  <c r="T435" i="3"/>
  <c r="U435" i="3" s="1"/>
  <c r="T430" i="3"/>
  <c r="U430" i="3" s="1"/>
  <c r="T423" i="3"/>
  <c r="U423" i="3" s="1"/>
  <c r="T418" i="3"/>
  <c r="U418" i="3" s="1"/>
  <c r="T413" i="3"/>
  <c r="U413" i="3" s="1"/>
  <c r="T401" i="3"/>
  <c r="U401" i="3" s="1"/>
  <c r="T395" i="3"/>
  <c r="U395" i="3" s="1"/>
  <c r="T389" i="3"/>
  <c r="U389" i="3" s="1"/>
  <c r="T384" i="3"/>
  <c r="U384" i="3" s="1"/>
  <c r="T372" i="3"/>
  <c r="U372" i="3" s="1"/>
  <c r="T362" i="3"/>
  <c r="U362" i="3" s="1"/>
  <c r="T355" i="3"/>
  <c r="U355" i="3" s="1"/>
  <c r="T350" i="3"/>
  <c r="U350" i="3" s="1"/>
  <c r="T344" i="3"/>
  <c r="U344" i="3" s="1"/>
  <c r="T338" i="3"/>
  <c r="U338" i="3" s="1"/>
  <c r="T333" i="3"/>
  <c r="U333" i="3" s="1"/>
  <c r="T327" i="3"/>
  <c r="U327" i="3" s="1"/>
  <c r="T321" i="3"/>
  <c r="U321" i="3" s="1"/>
  <c r="T315" i="3"/>
  <c r="U315" i="3" s="1"/>
  <c r="T309" i="3"/>
  <c r="U309" i="3" s="1"/>
  <c r="T301" i="3"/>
  <c r="U301" i="3" s="1"/>
  <c r="T294" i="3"/>
  <c r="U294" i="3" s="1"/>
  <c r="T287" i="3"/>
  <c r="U287" i="3" s="1"/>
  <c r="T279" i="3"/>
  <c r="U279" i="3" s="1"/>
  <c r="T273" i="3"/>
  <c r="U273" i="3" s="1"/>
  <c r="T266" i="3"/>
  <c r="U266" i="3" s="1"/>
  <c r="T258" i="3"/>
  <c r="U258" i="3" s="1"/>
  <c r="T251" i="3"/>
  <c r="U251" i="3" s="1"/>
  <c r="T245" i="3"/>
  <c r="U245" i="3" s="1"/>
  <c r="T237" i="3"/>
  <c r="U237" i="3" s="1"/>
  <c r="T230" i="3"/>
  <c r="U230" i="3" s="1"/>
  <c r="T223" i="3"/>
  <c r="U223" i="3" s="1"/>
  <c r="T216" i="3"/>
  <c r="U216" i="3" s="1"/>
  <c r="T211" i="3"/>
  <c r="U211" i="3" s="1"/>
  <c r="T205" i="3"/>
  <c r="U205" i="3" s="1"/>
  <c r="T199" i="3"/>
  <c r="U199" i="3" s="1"/>
  <c r="T193" i="3"/>
  <c r="U193" i="3" s="1"/>
  <c r="T187" i="3"/>
  <c r="U187" i="3" s="1"/>
  <c r="T179" i="3"/>
  <c r="U179" i="3" s="1"/>
  <c r="T172" i="3"/>
  <c r="U172" i="3" s="1"/>
  <c r="T165" i="3"/>
  <c r="U165" i="3" s="1"/>
  <c r="T157" i="3"/>
  <c r="U157" i="3" s="1"/>
  <c r="T151" i="3"/>
  <c r="U151" i="3" s="1"/>
  <c r="T144" i="3"/>
  <c r="U144" i="3" s="1"/>
  <c r="T136" i="3"/>
  <c r="U136" i="3" s="1"/>
  <c r="T129" i="3"/>
  <c r="U129" i="3" s="1"/>
  <c r="T123" i="3"/>
  <c r="U123" i="3" s="1"/>
  <c r="T115" i="3"/>
  <c r="U115" i="3" s="1"/>
  <c r="T108" i="3"/>
  <c r="U108" i="3" s="1"/>
  <c r="T793" i="3"/>
  <c r="U793" i="3" s="1"/>
  <c r="T775" i="3"/>
  <c r="U775" i="3" s="1"/>
  <c r="T760" i="3"/>
  <c r="U760" i="3" s="1"/>
  <c r="T748" i="3"/>
  <c r="U748" i="3" s="1"/>
  <c r="T737" i="3"/>
  <c r="U737" i="3" s="1"/>
  <c r="T720" i="3"/>
  <c r="U720" i="3" s="1"/>
  <c r="T711" i="3"/>
  <c r="U711" i="3" s="1"/>
  <c r="T704" i="3"/>
  <c r="U704" i="3" s="1"/>
  <c r="T697" i="3"/>
  <c r="U697" i="3" s="1"/>
  <c r="T688" i="3"/>
  <c r="U688" i="3" s="1"/>
  <c r="T682" i="3"/>
  <c r="U682" i="3" s="1"/>
  <c r="T666" i="3"/>
  <c r="U666" i="3" s="1"/>
  <c r="T652" i="3"/>
  <c r="U652" i="3" s="1"/>
  <c r="T643" i="3"/>
  <c r="U643" i="3" s="1"/>
  <c r="T636" i="3"/>
  <c r="U636" i="3" s="1"/>
  <c r="T628" i="3"/>
  <c r="U628" i="3" s="1"/>
  <c r="T618" i="3"/>
  <c r="U618" i="3" s="1"/>
  <c r="T610" i="3"/>
  <c r="U610" i="3" s="1"/>
  <c r="T601" i="3"/>
  <c r="U601" i="3" s="1"/>
  <c r="T593" i="3"/>
  <c r="U593" i="3" s="1"/>
  <c r="T585" i="3"/>
  <c r="U585" i="3" s="1"/>
  <c r="T555" i="3"/>
  <c r="U555" i="3" s="1"/>
  <c r="T540" i="3"/>
  <c r="U540" i="3" s="1"/>
  <c r="T533" i="3"/>
  <c r="U533" i="3" s="1"/>
  <c r="T524" i="3"/>
  <c r="U524" i="3" s="1"/>
  <c r="T517" i="3"/>
  <c r="U517" i="3" s="1"/>
  <c r="T502" i="3"/>
  <c r="U502" i="3" s="1"/>
  <c r="T487" i="3"/>
  <c r="U487" i="3" s="1"/>
  <c r="T474" i="3"/>
  <c r="U474" i="3" s="1"/>
  <c r="T468" i="3"/>
  <c r="U468" i="3" s="1"/>
  <c r="T462" i="3"/>
  <c r="U462" i="3" s="1"/>
  <c r="T456" i="3"/>
  <c r="U456" i="3" s="1"/>
  <c r="T451" i="3"/>
  <c r="U451" i="3" s="1"/>
  <c r="T445" i="3"/>
  <c r="U445" i="3" s="1"/>
  <c r="T439" i="3"/>
  <c r="U439" i="3" s="1"/>
  <c r="T434" i="3"/>
  <c r="U434" i="3" s="1"/>
  <c r="T427" i="3"/>
  <c r="U427" i="3" s="1"/>
  <c r="T417" i="3"/>
  <c r="U417" i="3" s="1"/>
  <c r="T405" i="3"/>
  <c r="U405" i="3" s="1"/>
  <c r="T400" i="3"/>
  <c r="U400" i="3" s="1"/>
  <c r="T394" i="3"/>
  <c r="U394" i="3" s="1"/>
  <c r="T388" i="3"/>
  <c r="U388" i="3" s="1"/>
  <c r="T376" i="3"/>
  <c r="U376" i="3" s="1"/>
  <c r="T371" i="3"/>
  <c r="U371" i="3" s="1"/>
  <c r="T366" i="3"/>
  <c r="U366" i="3" s="1"/>
  <c r="T359" i="3"/>
  <c r="U359" i="3" s="1"/>
  <c r="T354" i="3"/>
  <c r="U354" i="3" s="1"/>
  <c r="T349" i="3"/>
  <c r="U349" i="3" s="1"/>
  <c r="T337" i="3"/>
  <c r="U337" i="3" s="1"/>
  <c r="T331" i="3"/>
  <c r="U331" i="3" s="1"/>
  <c r="T325" i="3"/>
  <c r="U325" i="3" s="1"/>
  <c r="T320" i="3"/>
  <c r="U320" i="3" s="1"/>
  <c r="T314" i="3"/>
  <c r="U314" i="3" s="1"/>
  <c r="T306" i="3"/>
  <c r="U306" i="3" s="1"/>
  <c r="T299" i="3"/>
  <c r="U299" i="3" s="1"/>
  <c r="T293" i="3"/>
  <c r="U293" i="3" s="1"/>
  <c r="T285" i="3"/>
  <c r="U285" i="3" s="1"/>
  <c r="T278" i="3"/>
  <c r="U278" i="3" s="1"/>
  <c r="T271" i="3"/>
  <c r="U271" i="3" s="1"/>
  <c r="T263" i="3"/>
  <c r="U263" i="3" s="1"/>
  <c r="T257" i="3"/>
  <c r="U257" i="3" s="1"/>
  <c r="T250" i="3"/>
  <c r="U250" i="3" s="1"/>
  <c r="T242" i="3"/>
  <c r="U242" i="3" s="1"/>
  <c r="T235" i="3"/>
  <c r="U235" i="3" s="1"/>
  <c r="T229" i="3"/>
  <c r="U229" i="3" s="1"/>
  <c r="T221" i="3"/>
  <c r="U221" i="3" s="1"/>
  <c r="T215" i="3"/>
  <c r="U215" i="3" s="1"/>
  <c r="T209" i="3"/>
  <c r="U209" i="3" s="1"/>
  <c r="T203" i="3"/>
  <c r="U203" i="3" s="1"/>
  <c r="T198" i="3"/>
  <c r="U198" i="3" s="1"/>
  <c r="T192" i="3"/>
  <c r="U192" i="3" s="1"/>
  <c r="T184" i="3"/>
  <c r="U184" i="3" s="1"/>
  <c r="T177" i="3"/>
  <c r="U177" i="3" s="1"/>
  <c r="T171" i="3"/>
  <c r="U171" i="3" s="1"/>
  <c r="T163" i="3"/>
  <c r="U163" i="3" s="1"/>
  <c r="T156" i="3"/>
  <c r="U156" i="3" s="1"/>
  <c r="T149" i="3"/>
  <c r="U149" i="3" s="1"/>
  <c r="T141" i="3"/>
  <c r="U141" i="3" s="1"/>
  <c r="T135" i="3"/>
  <c r="U135" i="3" s="1"/>
  <c r="T128" i="3"/>
  <c r="U128" i="3" s="1"/>
  <c r="T120" i="3"/>
  <c r="U120" i="3" s="1"/>
  <c r="T113" i="3"/>
  <c r="U113" i="3" s="1"/>
  <c r="T107" i="3"/>
  <c r="U107" i="3" s="1"/>
  <c r="T759" i="3"/>
  <c r="U759" i="3" s="1"/>
  <c r="T717" i="3"/>
  <c r="U717" i="3" s="1"/>
  <c r="T687" i="3"/>
  <c r="U687" i="3" s="1"/>
  <c r="T657" i="3"/>
  <c r="U657" i="3" s="1"/>
  <c r="T626" i="3"/>
  <c r="U626" i="3" s="1"/>
  <c r="T591" i="3"/>
  <c r="U591" i="3" s="1"/>
  <c r="T562" i="3"/>
  <c r="U562" i="3" s="1"/>
  <c r="T530" i="3"/>
  <c r="U530" i="3" s="1"/>
  <c r="T500" i="3"/>
  <c r="U500" i="3" s="1"/>
  <c r="T472" i="3"/>
  <c r="U472" i="3" s="1"/>
  <c r="T449" i="3"/>
  <c r="U449" i="3" s="1"/>
  <c r="T404" i="3"/>
  <c r="U404" i="3" s="1"/>
  <c r="T381" i="3"/>
  <c r="U381" i="3" s="1"/>
  <c r="T336" i="3"/>
  <c r="U336" i="3" s="1"/>
  <c r="T311" i="3"/>
  <c r="U311" i="3" s="1"/>
  <c r="T283" i="3"/>
  <c r="U283" i="3" s="1"/>
  <c r="T255" i="3"/>
  <c r="U255" i="3" s="1"/>
  <c r="T226" i="3"/>
  <c r="U226" i="3" s="1"/>
  <c r="T202" i="3"/>
  <c r="U202" i="3" s="1"/>
  <c r="T176" i="3"/>
  <c r="U176" i="3" s="1"/>
  <c r="T147" i="3"/>
  <c r="U147" i="3" s="1"/>
  <c r="T119" i="3"/>
  <c r="U119" i="3" s="1"/>
  <c r="T99" i="3"/>
  <c r="U99" i="3" s="1"/>
  <c r="T91" i="3"/>
  <c r="U91" i="3" s="1"/>
  <c r="T80" i="3"/>
  <c r="U80" i="3" s="1"/>
  <c r="T71" i="3"/>
  <c r="U71" i="3" s="1"/>
  <c r="T61" i="3"/>
  <c r="U61" i="3" s="1"/>
  <c r="T51" i="3"/>
  <c r="U51" i="3" s="1"/>
  <c r="T43" i="3"/>
  <c r="U43" i="3" s="1"/>
  <c r="T33" i="3"/>
  <c r="U33" i="3" s="1"/>
  <c r="T23" i="3"/>
  <c r="U23" i="3" s="1"/>
  <c r="T14" i="3"/>
  <c r="U14" i="3" s="1"/>
  <c r="T745" i="3"/>
  <c r="U745" i="3" s="1"/>
  <c r="T710" i="3"/>
  <c r="U710" i="3" s="1"/>
  <c r="T679" i="3"/>
  <c r="U679" i="3" s="1"/>
  <c r="T649" i="3"/>
  <c r="U649" i="3" s="1"/>
  <c r="T616" i="3"/>
  <c r="U616" i="3" s="1"/>
  <c r="T584" i="3"/>
  <c r="U584" i="3" s="1"/>
  <c r="T553" i="3"/>
  <c r="U553" i="3" s="1"/>
  <c r="T523" i="3"/>
  <c r="U523" i="3" s="1"/>
  <c r="T494" i="3"/>
  <c r="U494" i="3" s="1"/>
  <c r="T466" i="3"/>
  <c r="U466" i="3" s="1"/>
  <c r="T443" i="3"/>
  <c r="U443" i="3" s="1"/>
  <c r="T421" i="3"/>
  <c r="U421" i="3" s="1"/>
  <c r="T398" i="3"/>
  <c r="U398" i="3" s="1"/>
  <c r="T375" i="3"/>
  <c r="U375" i="3" s="1"/>
  <c r="T353" i="3"/>
  <c r="U353" i="3" s="1"/>
  <c r="T330" i="3"/>
  <c r="U330" i="3" s="1"/>
  <c r="T305" i="3"/>
  <c r="U305" i="3" s="1"/>
  <c r="T277" i="3"/>
  <c r="U277" i="3" s="1"/>
  <c r="T247" i="3"/>
  <c r="U247" i="3" s="1"/>
  <c r="T219" i="3"/>
  <c r="U219" i="3" s="1"/>
  <c r="T168" i="3"/>
  <c r="U168" i="3" s="1"/>
  <c r="T140" i="3"/>
  <c r="U140" i="3" s="1"/>
  <c r="T112" i="3"/>
  <c r="U112" i="3" s="1"/>
  <c r="T97" i="3"/>
  <c r="U97" i="3" s="1"/>
  <c r="T87" i="3"/>
  <c r="U87" i="3" s="1"/>
  <c r="T77" i="3"/>
  <c r="U77" i="3" s="1"/>
  <c r="T69" i="3"/>
  <c r="U69" i="3" s="1"/>
  <c r="T59" i="3"/>
  <c r="U59" i="3" s="1"/>
  <c r="T49" i="3"/>
  <c r="U49" i="3" s="1"/>
  <c r="T40" i="3"/>
  <c r="U40" i="3" s="1"/>
  <c r="T29" i="3"/>
  <c r="U29" i="3" s="1"/>
  <c r="T21" i="3"/>
  <c r="U21" i="3" s="1"/>
  <c r="T787" i="3"/>
  <c r="U787" i="3" s="1"/>
  <c r="T733" i="3"/>
  <c r="U733" i="3" s="1"/>
  <c r="T703" i="3"/>
  <c r="U703" i="3" s="1"/>
  <c r="T671" i="3"/>
  <c r="U671" i="3" s="1"/>
  <c r="T641" i="3"/>
  <c r="U641" i="3" s="1"/>
  <c r="T607" i="3"/>
  <c r="U607" i="3" s="1"/>
  <c r="T575" i="3"/>
  <c r="U575" i="3" s="1"/>
  <c r="T546" i="3"/>
  <c r="U546" i="3" s="1"/>
  <c r="T516" i="3"/>
  <c r="U516" i="3" s="1"/>
  <c r="T485" i="3"/>
  <c r="U485" i="3" s="1"/>
  <c r="T461" i="3"/>
  <c r="U461" i="3" s="1"/>
  <c r="T392" i="3"/>
  <c r="U392" i="3" s="1"/>
  <c r="T370" i="3"/>
  <c r="U370" i="3" s="1"/>
  <c r="T324" i="3"/>
  <c r="U324" i="3" s="1"/>
  <c r="T298" i="3"/>
  <c r="U298" i="3" s="1"/>
  <c r="T269" i="3"/>
  <c r="U269" i="3" s="1"/>
  <c r="T241" i="3"/>
  <c r="U241" i="3" s="1"/>
  <c r="T214" i="3"/>
  <c r="U214" i="3" s="1"/>
  <c r="T189" i="3"/>
  <c r="U189" i="3" s="1"/>
  <c r="T161" i="3"/>
  <c r="U161" i="3" s="1"/>
  <c r="T133" i="3"/>
  <c r="U133" i="3" s="1"/>
  <c r="T104" i="3"/>
  <c r="U104" i="3" s="1"/>
  <c r="T93" i="3"/>
  <c r="U93" i="3" s="1"/>
  <c r="T85" i="3"/>
  <c r="U85" i="3" s="1"/>
  <c r="T76" i="3"/>
  <c r="U76" i="3" s="1"/>
  <c r="T65" i="3"/>
  <c r="U65" i="3" s="1"/>
  <c r="T56" i="3"/>
  <c r="U56" i="3" s="1"/>
  <c r="T48" i="3"/>
  <c r="U48" i="3" s="1"/>
  <c r="T37" i="3"/>
  <c r="U37" i="3" s="1"/>
  <c r="T28" i="3"/>
  <c r="U28" i="3" s="1"/>
  <c r="T19" i="3"/>
  <c r="U19" i="3" s="1"/>
  <c r="T665" i="3"/>
  <c r="U665" i="3" s="1"/>
  <c r="T432" i="3"/>
  <c r="U432" i="3" s="1"/>
  <c r="T341" i="3"/>
  <c r="U341" i="3" s="1"/>
  <c r="T234" i="3"/>
  <c r="U234" i="3" s="1"/>
  <c r="T125" i="3"/>
  <c r="U125" i="3" s="1"/>
  <c r="T72" i="3"/>
  <c r="U72" i="3" s="1"/>
  <c r="T35" i="3"/>
  <c r="U35" i="3" s="1"/>
  <c r="T155" i="3"/>
  <c r="U155" i="3" s="1"/>
  <c r="T44" i="3"/>
  <c r="U44" i="3" s="1"/>
  <c r="T769" i="3"/>
  <c r="U769" i="3" s="1"/>
  <c r="T507" i="3"/>
  <c r="U507" i="3" s="1"/>
  <c r="T410" i="3"/>
  <c r="U410" i="3" s="1"/>
  <c r="T208" i="3"/>
  <c r="U208" i="3" s="1"/>
  <c r="T101" i="3"/>
  <c r="U101" i="3" s="1"/>
  <c r="T64" i="3"/>
  <c r="U64" i="3" s="1"/>
  <c r="T27" i="3"/>
  <c r="U27" i="3" s="1"/>
  <c r="T455" i="3"/>
  <c r="U455" i="3" s="1"/>
  <c r="T262" i="3"/>
  <c r="U262" i="3" s="1"/>
  <c r="T726" i="3"/>
  <c r="U726" i="3" s="1"/>
  <c r="T598" i="3"/>
  <c r="U598" i="3" s="1"/>
  <c r="T478" i="3"/>
  <c r="U478" i="3" s="1"/>
  <c r="T387" i="3"/>
  <c r="U387" i="3" s="1"/>
  <c r="T290" i="3"/>
  <c r="U290" i="3" s="1"/>
  <c r="T183" i="3"/>
  <c r="U183" i="3" s="1"/>
  <c r="T92" i="3"/>
  <c r="U92" i="3" s="1"/>
  <c r="T55" i="3"/>
  <c r="U55" i="3" s="1"/>
  <c r="T16" i="3"/>
  <c r="U16" i="3" s="1"/>
  <c r="T568" i="3"/>
  <c r="U568" i="3" s="1"/>
  <c r="T363" i="3"/>
  <c r="U363" i="3" s="1"/>
  <c r="T83" i="3"/>
  <c r="U83" i="3" s="1"/>
  <c r="T115" i="2"/>
  <c r="U115" i="2" s="1"/>
  <c r="T798" i="2"/>
  <c r="U798" i="2" s="1"/>
  <c r="T102" i="2"/>
  <c r="U102" i="2" s="1"/>
  <c r="T159" i="2"/>
  <c r="U159" i="2" s="1"/>
  <c r="T252" i="2"/>
  <c r="U252" i="2" s="1"/>
  <c r="T437" i="2"/>
  <c r="U437" i="2" s="1"/>
  <c r="T738" i="2"/>
  <c r="U738" i="2" s="1"/>
  <c r="T87" i="2"/>
  <c r="U87" i="2" s="1"/>
  <c r="T696" i="2"/>
  <c r="U696" i="2" s="1"/>
  <c r="T99" i="2"/>
  <c r="U99" i="2" s="1"/>
  <c r="T160" i="2"/>
  <c r="U160" i="2" s="1"/>
  <c r="T254" i="2"/>
  <c r="U254" i="2" s="1"/>
  <c r="T533" i="2"/>
  <c r="U533" i="2" s="1"/>
  <c r="T810" i="2"/>
  <c r="U810" i="2" s="1"/>
  <c r="T130" i="2"/>
  <c r="U130" i="2" s="1"/>
  <c r="T499" i="2"/>
  <c r="U499" i="2" s="1"/>
  <c r="T72" i="2"/>
  <c r="U72" i="2" s="1"/>
  <c r="T122" i="2"/>
  <c r="U122" i="2" s="1"/>
  <c r="T198" i="2"/>
  <c r="U198" i="2" s="1"/>
  <c r="T403" i="2"/>
  <c r="U403" i="2" s="1"/>
  <c r="T653" i="2"/>
  <c r="U653" i="2" s="1"/>
  <c r="T967" i="2"/>
  <c r="U967" i="2" s="1"/>
  <c r="T358" i="2"/>
  <c r="U358" i="2" s="1"/>
  <c r="T443" i="2"/>
  <c r="U443" i="2" s="1"/>
  <c r="T523" i="2"/>
  <c r="U523" i="2" s="1"/>
  <c r="T597" i="2"/>
  <c r="U597" i="2" s="1"/>
  <c r="T664" i="2"/>
  <c r="U664" i="2" s="1"/>
  <c r="T726" i="2"/>
  <c r="U726" i="2" s="1"/>
  <c r="T806" i="2"/>
  <c r="U806" i="2" s="1"/>
  <c r="T890" i="2"/>
  <c r="U890" i="2" s="1"/>
  <c r="T991" i="2"/>
  <c r="U991" i="2" s="1"/>
  <c r="T330" i="2"/>
  <c r="U330" i="2" s="1"/>
  <c r="T405" i="2"/>
  <c r="U405" i="2" s="1"/>
  <c r="T480" i="2"/>
  <c r="U480" i="2" s="1"/>
  <c r="T554" i="2"/>
  <c r="U554" i="2" s="1"/>
  <c r="T627" i="2"/>
  <c r="U627" i="2" s="1"/>
  <c r="T708" i="2"/>
  <c r="U708" i="2" s="1"/>
  <c r="T784" i="2"/>
  <c r="U784" i="2" s="1"/>
  <c r="T878" i="2"/>
  <c r="U878" i="2" s="1"/>
  <c r="T1000" i="2"/>
  <c r="U1000" i="2" s="1"/>
  <c r="T76" i="2"/>
  <c r="U76" i="2" s="1"/>
  <c r="T116" i="2"/>
  <c r="U116" i="2" s="1"/>
  <c r="T162" i="2"/>
  <c r="U162" i="2" s="1"/>
  <c r="T251" i="2"/>
  <c r="U251" i="2" s="1"/>
  <c r="T303" i="2"/>
  <c r="U303" i="2" s="1"/>
  <c r="T407" i="2"/>
  <c r="U407" i="2" s="1"/>
  <c r="T481" i="2"/>
  <c r="U481" i="2" s="1"/>
  <c r="T549" i="2"/>
  <c r="U549" i="2" s="1"/>
  <c r="T629" i="2"/>
  <c r="U629" i="2" s="1"/>
  <c r="T733" i="2"/>
  <c r="U733" i="2" s="1"/>
  <c r="T807" i="2"/>
  <c r="U807" i="2" s="1"/>
  <c r="T900" i="2"/>
  <c r="U900" i="2" s="1"/>
  <c r="T1009" i="2"/>
  <c r="U1009" i="2" s="1"/>
  <c r="T865" i="2"/>
  <c r="U865" i="2" s="1"/>
  <c r="T926" i="2"/>
  <c r="U926" i="2" s="1"/>
  <c r="T1003" i="2"/>
  <c r="U1003" i="2" s="1"/>
  <c r="T178" i="2"/>
  <c r="U178" i="2" s="1"/>
  <c r="T260" i="2"/>
  <c r="U260" i="2" s="1"/>
  <c r="T299" i="2"/>
  <c r="U299" i="2" s="1"/>
  <c r="T390" i="2"/>
  <c r="U390" i="2" s="1"/>
  <c r="T522" i="2"/>
  <c r="U522" i="2" s="1"/>
  <c r="T615" i="2"/>
  <c r="U615" i="2" s="1"/>
  <c r="T689" i="2"/>
  <c r="U689" i="2" s="1"/>
  <c r="T732" i="2"/>
  <c r="U732" i="2" s="1"/>
  <c r="T813" i="2"/>
  <c r="U813" i="2" s="1"/>
  <c r="T910" i="2"/>
  <c r="U910" i="2" s="1"/>
  <c r="T1006" i="2"/>
  <c r="U1006" i="2" s="1"/>
  <c r="T208" i="2"/>
  <c r="U208" i="2" s="1"/>
  <c r="T272" i="2"/>
  <c r="U272" i="2" s="1"/>
  <c r="T336" i="2"/>
  <c r="U336" i="2" s="1"/>
  <c r="T383" i="2"/>
  <c r="U383" i="2" s="1"/>
  <c r="T431" i="2"/>
  <c r="U431" i="2" s="1"/>
  <c r="T495" i="2"/>
  <c r="U495" i="2" s="1"/>
  <c r="T559" i="2"/>
  <c r="U559" i="2" s="1"/>
  <c r="T623" i="2"/>
  <c r="U623" i="2" s="1"/>
  <c r="T690" i="2"/>
  <c r="U690" i="2" s="1"/>
  <c r="T760" i="2"/>
  <c r="U760" i="2" s="1"/>
  <c r="T824" i="2"/>
  <c r="U824" i="2" s="1"/>
  <c r="T891" i="2"/>
  <c r="U891" i="2" s="1"/>
  <c r="T950" i="2"/>
  <c r="U950" i="2" s="1"/>
  <c r="T1013" i="2"/>
  <c r="U1013" i="2" s="1"/>
  <c r="T861" i="4"/>
  <c r="U861" i="4" s="1"/>
  <c r="T858" i="4"/>
  <c r="U858" i="4" s="1"/>
  <c r="T855" i="4"/>
  <c r="U855" i="4" s="1"/>
  <c r="T851" i="4"/>
  <c r="U851" i="4" s="1"/>
  <c r="T848" i="4"/>
  <c r="U848" i="4" s="1"/>
  <c r="T842" i="4"/>
  <c r="U842" i="4" s="1"/>
  <c r="T838" i="4"/>
  <c r="U838" i="4" s="1"/>
  <c r="T835" i="4"/>
  <c r="U835" i="4" s="1"/>
  <c r="T829" i="4"/>
  <c r="U829" i="4" s="1"/>
  <c r="T824" i="4"/>
  <c r="U824" i="4" s="1"/>
  <c r="T818" i="4"/>
  <c r="U818" i="4" s="1"/>
  <c r="T814" i="4"/>
  <c r="U814" i="4" s="1"/>
  <c r="T811" i="4"/>
  <c r="U811" i="4" s="1"/>
  <c r="T808" i="4"/>
  <c r="U808" i="4" s="1"/>
  <c r="T802" i="4"/>
  <c r="U802" i="4" s="1"/>
  <c r="T799" i="4"/>
  <c r="U799" i="4" s="1"/>
  <c r="T796" i="4"/>
  <c r="U796" i="4" s="1"/>
  <c r="T793" i="4"/>
  <c r="U793" i="4" s="1"/>
  <c r="T790" i="4"/>
  <c r="U790" i="4" s="1"/>
  <c r="T787" i="4"/>
  <c r="U787" i="4" s="1"/>
  <c r="T784" i="4"/>
  <c r="U784" i="4" s="1"/>
  <c r="T778" i="4"/>
  <c r="U778" i="4" s="1"/>
  <c r="T774" i="4"/>
  <c r="U774" i="4" s="1"/>
  <c r="T771" i="4"/>
  <c r="U771" i="4" s="1"/>
  <c r="T765" i="4"/>
  <c r="U765" i="4" s="1"/>
  <c r="T760" i="4"/>
  <c r="U760" i="4" s="1"/>
  <c r="T754" i="4"/>
  <c r="U754" i="4" s="1"/>
  <c r="T750" i="4"/>
  <c r="U750" i="4" s="1"/>
  <c r="T747" i="4"/>
  <c r="U747" i="4" s="1"/>
  <c r="T744" i="4"/>
  <c r="U744" i="4" s="1"/>
  <c r="T738" i="4"/>
  <c r="U738" i="4" s="1"/>
  <c r="T735" i="4"/>
  <c r="U735" i="4" s="1"/>
  <c r="T732" i="4"/>
  <c r="U732" i="4" s="1"/>
  <c r="T729" i="4"/>
  <c r="U729" i="4" s="1"/>
  <c r="T726" i="4"/>
  <c r="U726" i="4" s="1"/>
  <c r="T723" i="4"/>
  <c r="U723" i="4" s="1"/>
  <c r="T720" i="4"/>
  <c r="U720" i="4" s="1"/>
  <c r="T714" i="4"/>
  <c r="U714" i="4" s="1"/>
  <c r="T710" i="4"/>
  <c r="U710" i="4" s="1"/>
  <c r="T707" i="4"/>
  <c r="U707" i="4" s="1"/>
  <c r="T701" i="4"/>
  <c r="U701" i="4" s="1"/>
  <c r="T696" i="4"/>
  <c r="U696" i="4" s="1"/>
  <c r="T694" i="4"/>
  <c r="U694" i="4" s="1"/>
  <c r="T692" i="4"/>
  <c r="U692" i="4" s="1"/>
  <c r="T690" i="4"/>
  <c r="U690" i="4" s="1"/>
  <c r="T688" i="4"/>
  <c r="U688" i="4" s="1"/>
  <c r="T686" i="4"/>
  <c r="U686" i="4" s="1"/>
  <c r="T684" i="4"/>
  <c r="U684" i="4" s="1"/>
  <c r="T682" i="4"/>
  <c r="U682" i="4" s="1"/>
  <c r="T680" i="4"/>
  <c r="U680" i="4" s="1"/>
  <c r="T678" i="4"/>
  <c r="U678" i="4" s="1"/>
  <c r="T676" i="4"/>
  <c r="U676" i="4" s="1"/>
  <c r="T674" i="4"/>
  <c r="U674" i="4" s="1"/>
  <c r="T672" i="4"/>
  <c r="U672" i="4" s="1"/>
  <c r="T670" i="4"/>
  <c r="U670" i="4" s="1"/>
  <c r="T668" i="4"/>
  <c r="U668" i="4" s="1"/>
  <c r="T666" i="4"/>
  <c r="U666" i="4" s="1"/>
  <c r="T664" i="4"/>
  <c r="U664" i="4" s="1"/>
  <c r="T662" i="4"/>
  <c r="U662" i="4" s="1"/>
  <c r="T660" i="4"/>
  <c r="U660" i="4" s="1"/>
  <c r="T658" i="4"/>
  <c r="U658" i="4" s="1"/>
  <c r="T656" i="4"/>
  <c r="U656" i="4" s="1"/>
  <c r="T654" i="4"/>
  <c r="U654" i="4" s="1"/>
  <c r="T652" i="4"/>
  <c r="U652" i="4" s="1"/>
  <c r="T650" i="4"/>
  <c r="U650" i="4" s="1"/>
  <c r="T648" i="4"/>
  <c r="U648" i="4" s="1"/>
  <c r="T646" i="4"/>
  <c r="U646" i="4" s="1"/>
  <c r="T644" i="4"/>
  <c r="U644" i="4" s="1"/>
  <c r="T642" i="4"/>
  <c r="U642" i="4" s="1"/>
  <c r="T640" i="4"/>
  <c r="U640" i="4" s="1"/>
  <c r="T638" i="4"/>
  <c r="U638" i="4" s="1"/>
  <c r="T864" i="4"/>
  <c r="U864" i="4" s="1"/>
  <c r="T859" i="4"/>
  <c r="U859" i="4" s="1"/>
  <c r="T856" i="4"/>
  <c r="U856" i="4" s="1"/>
  <c r="T846" i="4"/>
  <c r="U846" i="4" s="1"/>
  <c r="T837" i="4"/>
  <c r="U837" i="4" s="1"/>
  <c r="T834" i="4"/>
  <c r="U834" i="4" s="1"/>
  <c r="T830" i="4"/>
  <c r="U830" i="4" s="1"/>
  <c r="T826" i="4"/>
  <c r="U826" i="4" s="1"/>
  <c r="T822" i="4"/>
  <c r="U822" i="4" s="1"/>
  <c r="T813" i="4"/>
  <c r="U813" i="4" s="1"/>
  <c r="T810" i="4"/>
  <c r="U810" i="4" s="1"/>
  <c r="T805" i="4"/>
  <c r="U805" i="4" s="1"/>
  <c r="T801" i="4"/>
  <c r="U801" i="4" s="1"/>
  <c r="T797" i="4"/>
  <c r="U797" i="4" s="1"/>
  <c r="T794" i="4"/>
  <c r="U794" i="4" s="1"/>
  <c r="T789" i="4"/>
  <c r="U789" i="4" s="1"/>
  <c r="T786" i="4"/>
  <c r="U786" i="4" s="1"/>
  <c r="T781" i="4"/>
  <c r="U781" i="4" s="1"/>
  <c r="T777" i="4"/>
  <c r="U777" i="4" s="1"/>
  <c r="T769" i="4"/>
  <c r="U769" i="4" s="1"/>
  <c r="T761" i="4"/>
  <c r="U761" i="4" s="1"/>
  <c r="T757" i="4"/>
  <c r="U757" i="4" s="1"/>
  <c r="T753" i="4"/>
  <c r="U753" i="4" s="1"/>
  <c r="T745" i="4"/>
  <c r="U745" i="4" s="1"/>
  <c r="T740" i="4"/>
  <c r="U740" i="4" s="1"/>
  <c r="T721" i="4"/>
  <c r="U721" i="4" s="1"/>
  <c r="T716" i="4"/>
  <c r="U716" i="4" s="1"/>
  <c r="T712" i="4"/>
  <c r="U712" i="4" s="1"/>
  <c r="T708" i="4"/>
  <c r="U708" i="4" s="1"/>
  <c r="T704" i="4"/>
  <c r="U704" i="4" s="1"/>
  <c r="T700" i="4"/>
  <c r="U700" i="4" s="1"/>
  <c r="T691" i="4"/>
  <c r="U691" i="4" s="1"/>
  <c r="T683" i="4"/>
  <c r="U683" i="4" s="1"/>
  <c r="T675" i="4"/>
  <c r="U675" i="4" s="1"/>
  <c r="T667" i="4"/>
  <c r="U667" i="4" s="1"/>
  <c r="T659" i="4"/>
  <c r="U659" i="4" s="1"/>
  <c r="T651" i="4"/>
  <c r="U651" i="4" s="1"/>
  <c r="T643" i="4"/>
  <c r="U643" i="4" s="1"/>
  <c r="T519" i="4"/>
  <c r="U519" i="4" s="1"/>
  <c r="T515" i="4"/>
  <c r="U515" i="4" s="1"/>
  <c r="T509" i="4"/>
  <c r="U509" i="4" s="1"/>
  <c r="T506" i="4"/>
  <c r="U506" i="4" s="1"/>
  <c r="T503" i="4"/>
  <c r="U503" i="4" s="1"/>
  <c r="T499" i="4"/>
  <c r="U499" i="4" s="1"/>
  <c r="T493" i="4"/>
  <c r="U493" i="4" s="1"/>
  <c r="T490" i="4"/>
  <c r="U490" i="4" s="1"/>
  <c r="T487" i="4"/>
  <c r="U487" i="4" s="1"/>
  <c r="T483" i="4"/>
  <c r="U483" i="4" s="1"/>
  <c r="T477" i="4"/>
  <c r="U477" i="4" s="1"/>
  <c r="T474" i="4"/>
  <c r="U474" i="4" s="1"/>
  <c r="T471" i="4"/>
  <c r="U471" i="4" s="1"/>
  <c r="T467" i="4"/>
  <c r="U467" i="4" s="1"/>
  <c r="T461" i="4"/>
  <c r="U461" i="4" s="1"/>
  <c r="T458" i="4"/>
  <c r="U458" i="4" s="1"/>
  <c r="T455" i="4"/>
  <c r="U455" i="4" s="1"/>
  <c r="T451" i="4"/>
  <c r="U451" i="4" s="1"/>
  <c r="T445" i="4"/>
  <c r="U445" i="4" s="1"/>
  <c r="T442" i="4"/>
  <c r="U442" i="4" s="1"/>
  <c r="T439" i="4"/>
  <c r="U439" i="4" s="1"/>
  <c r="T435" i="4"/>
  <c r="U435" i="4" s="1"/>
  <c r="T429" i="4"/>
  <c r="U429" i="4" s="1"/>
  <c r="T426" i="4"/>
  <c r="U426" i="4" s="1"/>
  <c r="T423" i="4"/>
  <c r="U423" i="4" s="1"/>
  <c r="T419" i="4"/>
  <c r="U419" i="4" s="1"/>
  <c r="T413" i="4"/>
  <c r="U413" i="4" s="1"/>
  <c r="T410" i="4"/>
  <c r="U410" i="4" s="1"/>
  <c r="T407" i="4"/>
  <c r="U407" i="4" s="1"/>
  <c r="T403" i="4"/>
  <c r="U403" i="4" s="1"/>
  <c r="T397" i="4"/>
  <c r="U397" i="4" s="1"/>
  <c r="T394" i="4"/>
  <c r="U394" i="4" s="1"/>
  <c r="T391" i="4"/>
  <c r="U391" i="4" s="1"/>
  <c r="T387" i="4"/>
  <c r="U387" i="4" s="1"/>
  <c r="T381" i="4"/>
  <c r="U381" i="4" s="1"/>
  <c r="T378" i="4"/>
  <c r="U378" i="4" s="1"/>
  <c r="T375" i="4"/>
  <c r="U375" i="4" s="1"/>
  <c r="T371" i="4"/>
  <c r="U371" i="4" s="1"/>
  <c r="T863" i="4"/>
  <c r="U863" i="4" s="1"/>
  <c r="T857" i="4"/>
  <c r="U857" i="4" s="1"/>
  <c r="T852" i="4"/>
  <c r="U852" i="4" s="1"/>
  <c r="T845" i="4"/>
  <c r="U845" i="4" s="1"/>
  <c r="T840" i="4"/>
  <c r="U840" i="4" s="1"/>
  <c r="T819" i="4"/>
  <c r="U819" i="4" s="1"/>
  <c r="T807" i="4"/>
  <c r="U807" i="4" s="1"/>
  <c r="T792" i="4"/>
  <c r="U792" i="4" s="1"/>
  <c r="T780" i="4"/>
  <c r="U780" i="4" s="1"/>
  <c r="T775" i="4"/>
  <c r="U775" i="4" s="1"/>
  <c r="T770" i="4"/>
  <c r="U770" i="4" s="1"/>
  <c r="T764" i="4"/>
  <c r="U764" i="4" s="1"/>
  <c r="T759" i="4"/>
  <c r="U759" i="4" s="1"/>
  <c r="T748" i="4"/>
  <c r="U748" i="4" s="1"/>
  <c r="T742" i="4"/>
  <c r="U742" i="4" s="1"/>
  <c r="T737" i="4"/>
  <c r="U737" i="4" s="1"/>
  <c r="T731" i="4"/>
  <c r="U731" i="4" s="1"/>
  <c r="T727" i="4"/>
  <c r="U727" i="4" s="1"/>
  <c r="T722" i="4"/>
  <c r="U722" i="4" s="1"/>
  <c r="T715" i="4"/>
  <c r="U715" i="4" s="1"/>
  <c r="T709" i="4"/>
  <c r="U709" i="4" s="1"/>
  <c r="T705" i="4"/>
  <c r="U705" i="4" s="1"/>
  <c r="T699" i="4"/>
  <c r="U699" i="4" s="1"/>
  <c r="T695" i="4"/>
  <c r="U695" i="4" s="1"/>
  <c r="T681" i="4"/>
  <c r="U681" i="4" s="1"/>
  <c r="T677" i="4"/>
  <c r="U677" i="4" s="1"/>
  <c r="T663" i="4"/>
  <c r="U663" i="4" s="1"/>
  <c r="T649" i="4"/>
  <c r="U649" i="4" s="1"/>
  <c r="T645" i="4"/>
  <c r="U645" i="4" s="1"/>
  <c r="T635" i="4"/>
  <c r="U635" i="4" s="1"/>
  <c r="T630" i="4"/>
  <c r="U630" i="4" s="1"/>
  <c r="T627" i="4"/>
  <c r="U627" i="4" s="1"/>
  <c r="T622" i="4"/>
  <c r="U622" i="4" s="1"/>
  <c r="T619" i="4"/>
  <c r="U619" i="4" s="1"/>
  <c r="T614" i="4"/>
  <c r="U614" i="4" s="1"/>
  <c r="T611" i="4"/>
  <c r="U611" i="4" s="1"/>
  <c r="T606" i="4"/>
  <c r="U606" i="4" s="1"/>
  <c r="T603" i="4"/>
  <c r="U603" i="4" s="1"/>
  <c r="T598" i="4"/>
  <c r="U598" i="4" s="1"/>
  <c r="T595" i="4"/>
  <c r="U595" i="4" s="1"/>
  <c r="T590" i="4"/>
  <c r="U590" i="4" s="1"/>
  <c r="T587" i="4"/>
  <c r="U587" i="4" s="1"/>
  <c r="T582" i="4"/>
  <c r="U582" i="4" s="1"/>
  <c r="T579" i="4"/>
  <c r="U579" i="4" s="1"/>
  <c r="T574" i="4"/>
  <c r="U574" i="4" s="1"/>
  <c r="T571" i="4"/>
  <c r="U571" i="4" s="1"/>
  <c r="T566" i="4"/>
  <c r="U566" i="4" s="1"/>
  <c r="T563" i="4"/>
  <c r="U563" i="4" s="1"/>
  <c r="T558" i="4"/>
  <c r="U558" i="4" s="1"/>
  <c r="T555" i="4"/>
  <c r="U555" i="4" s="1"/>
  <c r="T550" i="4"/>
  <c r="U550" i="4" s="1"/>
  <c r="T547" i="4"/>
  <c r="U547" i="4" s="1"/>
  <c r="T542" i="4"/>
  <c r="U542" i="4" s="1"/>
  <c r="T539" i="4"/>
  <c r="U539" i="4" s="1"/>
  <c r="T534" i="4"/>
  <c r="U534" i="4" s="1"/>
  <c r="T531" i="4"/>
  <c r="U531" i="4" s="1"/>
  <c r="T526" i="4"/>
  <c r="U526" i="4" s="1"/>
  <c r="T523" i="4"/>
  <c r="U523" i="4" s="1"/>
  <c r="T516" i="4"/>
  <c r="U516" i="4" s="1"/>
  <c r="T512" i="4"/>
  <c r="U512" i="4" s="1"/>
  <c r="T507" i="4"/>
  <c r="U507" i="4" s="1"/>
  <c r="T504" i="4"/>
  <c r="U504" i="4" s="1"/>
  <c r="T495" i="4"/>
  <c r="U495" i="4" s="1"/>
  <c r="T486" i="4"/>
  <c r="U486" i="4" s="1"/>
  <c r="T482" i="4"/>
  <c r="U482" i="4" s="1"/>
  <c r="T478" i="4"/>
  <c r="U478" i="4" s="1"/>
  <c r="T473" i="4"/>
  <c r="U473" i="4" s="1"/>
  <c r="T469" i="4"/>
  <c r="U469" i="4" s="1"/>
  <c r="T465" i="4"/>
  <c r="U465" i="4" s="1"/>
  <c r="T460" i="4"/>
  <c r="U460" i="4" s="1"/>
  <c r="T452" i="4"/>
  <c r="U452" i="4" s="1"/>
  <c r="T448" i="4"/>
  <c r="U448" i="4" s="1"/>
  <c r="T443" i="4"/>
  <c r="U443" i="4" s="1"/>
  <c r="T440" i="4"/>
  <c r="U440" i="4" s="1"/>
  <c r="T431" i="4"/>
  <c r="U431" i="4" s="1"/>
  <c r="T422" i="4"/>
  <c r="U422" i="4" s="1"/>
  <c r="T418" i="4"/>
  <c r="U418" i="4" s="1"/>
  <c r="T414" i="4"/>
  <c r="U414" i="4" s="1"/>
  <c r="T409" i="4"/>
  <c r="U409" i="4" s="1"/>
  <c r="T405" i="4"/>
  <c r="U405" i="4" s="1"/>
  <c r="T401" i="4"/>
  <c r="U401" i="4" s="1"/>
  <c r="T396" i="4"/>
  <c r="U396" i="4" s="1"/>
  <c r="T388" i="4"/>
  <c r="U388" i="4" s="1"/>
  <c r="T384" i="4"/>
  <c r="U384" i="4" s="1"/>
  <c r="T379" i="4"/>
  <c r="U379" i="4" s="1"/>
  <c r="T376" i="4"/>
  <c r="U376" i="4" s="1"/>
  <c r="T367" i="4"/>
  <c r="U367" i="4" s="1"/>
  <c r="T363" i="4"/>
  <c r="U363" i="4" s="1"/>
  <c r="T357" i="4"/>
  <c r="U357" i="4" s="1"/>
  <c r="T354" i="4"/>
  <c r="U354" i="4" s="1"/>
  <c r="T351" i="4"/>
  <c r="U351" i="4" s="1"/>
  <c r="T346" i="4"/>
  <c r="U346" i="4" s="1"/>
  <c r="T343" i="4"/>
  <c r="U343" i="4" s="1"/>
  <c r="T338" i="4"/>
  <c r="U338" i="4" s="1"/>
  <c r="T335" i="4"/>
  <c r="U335" i="4" s="1"/>
  <c r="T330" i="4"/>
  <c r="U330" i="4" s="1"/>
  <c r="T327" i="4"/>
  <c r="U327" i="4" s="1"/>
  <c r="T322" i="4"/>
  <c r="U322" i="4" s="1"/>
  <c r="T319" i="4"/>
  <c r="U319" i="4" s="1"/>
  <c r="T314" i="4"/>
  <c r="U314" i="4" s="1"/>
  <c r="T311" i="4"/>
  <c r="U311" i="4" s="1"/>
  <c r="T306" i="4"/>
  <c r="U306" i="4" s="1"/>
  <c r="T303" i="4"/>
  <c r="U303" i="4" s="1"/>
  <c r="T298" i="4"/>
  <c r="U298" i="4" s="1"/>
  <c r="T295" i="4"/>
  <c r="U295" i="4" s="1"/>
  <c r="T290" i="4"/>
  <c r="U290" i="4" s="1"/>
  <c r="T287" i="4"/>
  <c r="U287" i="4" s="1"/>
  <c r="T282" i="4"/>
  <c r="U282" i="4" s="1"/>
  <c r="T279" i="4"/>
  <c r="U279" i="4" s="1"/>
  <c r="T274" i="4"/>
  <c r="U274" i="4" s="1"/>
  <c r="T271" i="4"/>
  <c r="U271" i="4" s="1"/>
  <c r="T266" i="4"/>
  <c r="U266" i="4" s="1"/>
  <c r="T263" i="4"/>
  <c r="U263" i="4" s="1"/>
  <c r="T258" i="4"/>
  <c r="U258" i="4" s="1"/>
  <c r="T255" i="4"/>
  <c r="U255" i="4" s="1"/>
  <c r="T250" i="4"/>
  <c r="U250" i="4" s="1"/>
  <c r="T247" i="4"/>
  <c r="U247" i="4" s="1"/>
  <c r="T242" i="4"/>
  <c r="U242" i="4" s="1"/>
  <c r="T239" i="4"/>
  <c r="U239" i="4" s="1"/>
  <c r="T234" i="4"/>
  <c r="U234" i="4" s="1"/>
  <c r="T231" i="4"/>
  <c r="U231" i="4" s="1"/>
  <c r="T226" i="4"/>
  <c r="U226" i="4" s="1"/>
  <c r="T223" i="4"/>
  <c r="U223" i="4" s="1"/>
  <c r="T218" i="4"/>
  <c r="U218" i="4" s="1"/>
  <c r="T215" i="4"/>
  <c r="U215" i="4" s="1"/>
  <c r="T210" i="4"/>
  <c r="U210" i="4" s="1"/>
  <c r="T207" i="4"/>
  <c r="U207" i="4" s="1"/>
  <c r="T202" i="4"/>
  <c r="U202" i="4" s="1"/>
  <c r="T199" i="4"/>
  <c r="U199" i="4" s="1"/>
  <c r="T194" i="4"/>
  <c r="U194" i="4" s="1"/>
  <c r="T191" i="4"/>
  <c r="U191" i="4" s="1"/>
  <c r="T186" i="4"/>
  <c r="U186" i="4" s="1"/>
  <c r="T183" i="4"/>
  <c r="U183" i="4" s="1"/>
  <c r="T178" i="4"/>
  <c r="U178" i="4" s="1"/>
  <c r="T175" i="4"/>
  <c r="U175" i="4" s="1"/>
  <c r="T170" i="4"/>
  <c r="U170" i="4" s="1"/>
  <c r="T167" i="4"/>
  <c r="U167" i="4" s="1"/>
  <c r="T162" i="4"/>
  <c r="U162" i="4" s="1"/>
  <c r="T159" i="4"/>
  <c r="U159" i="4" s="1"/>
  <c r="T154" i="4"/>
  <c r="U154" i="4" s="1"/>
  <c r="T151" i="4"/>
  <c r="U151" i="4" s="1"/>
  <c r="T146" i="4"/>
  <c r="U146" i="4" s="1"/>
  <c r="T143" i="4"/>
  <c r="U143" i="4" s="1"/>
  <c r="T138" i="4"/>
  <c r="U138" i="4" s="1"/>
  <c r="T135" i="4"/>
  <c r="U135" i="4" s="1"/>
  <c r="T130" i="4"/>
  <c r="U130" i="4" s="1"/>
  <c r="T127" i="4"/>
  <c r="U127" i="4" s="1"/>
  <c r="T122" i="4"/>
  <c r="U122" i="4" s="1"/>
  <c r="T119" i="4"/>
  <c r="U119" i="4" s="1"/>
  <c r="T114" i="4"/>
  <c r="U114" i="4" s="1"/>
  <c r="T111" i="4"/>
  <c r="U111" i="4" s="1"/>
  <c r="T106" i="4"/>
  <c r="U106" i="4" s="1"/>
  <c r="T103" i="4"/>
  <c r="U103" i="4" s="1"/>
  <c r="T98" i="4"/>
  <c r="U98" i="4" s="1"/>
  <c r="T95" i="4"/>
  <c r="U95" i="4" s="1"/>
  <c r="T90" i="4"/>
  <c r="U90" i="4" s="1"/>
  <c r="T87" i="4"/>
  <c r="U87" i="4" s="1"/>
  <c r="T82" i="4"/>
  <c r="U82" i="4" s="1"/>
  <c r="T79" i="4"/>
  <c r="U79" i="4" s="1"/>
  <c r="T74" i="4"/>
  <c r="U74" i="4" s="1"/>
  <c r="T71" i="4"/>
  <c r="U71" i="4" s="1"/>
  <c r="T66" i="4"/>
  <c r="U66" i="4" s="1"/>
  <c r="T63" i="4"/>
  <c r="U63" i="4" s="1"/>
  <c r="T58" i="4"/>
  <c r="U58" i="4" s="1"/>
  <c r="T55" i="4"/>
  <c r="U55" i="4" s="1"/>
  <c r="T50" i="4"/>
  <c r="U50" i="4" s="1"/>
  <c r="T862" i="4"/>
  <c r="U862" i="4" s="1"/>
  <c r="T854" i="4"/>
  <c r="U854" i="4" s="1"/>
  <c r="T847" i="4"/>
  <c r="U847" i="4" s="1"/>
  <c r="T839" i="4"/>
  <c r="U839" i="4" s="1"/>
  <c r="T832" i="4"/>
  <c r="U832" i="4" s="1"/>
  <c r="T825" i="4"/>
  <c r="U825" i="4" s="1"/>
  <c r="T817" i="4"/>
  <c r="U817" i="4" s="1"/>
  <c r="T803" i="4"/>
  <c r="U803" i="4" s="1"/>
  <c r="T795" i="4"/>
  <c r="U795" i="4" s="1"/>
  <c r="T782" i="4"/>
  <c r="U782" i="4" s="1"/>
  <c r="T773" i="4"/>
  <c r="U773" i="4" s="1"/>
  <c r="T767" i="4"/>
  <c r="U767" i="4" s="1"/>
  <c r="T752" i="4"/>
  <c r="U752" i="4" s="1"/>
  <c r="T746" i="4"/>
  <c r="U746" i="4" s="1"/>
  <c r="T724" i="4"/>
  <c r="U724" i="4" s="1"/>
  <c r="T717" i="4"/>
  <c r="U717" i="4" s="1"/>
  <c r="T702" i="4"/>
  <c r="U702" i="4" s="1"/>
  <c r="T653" i="4"/>
  <c r="U653" i="4" s="1"/>
  <c r="T639" i="4"/>
  <c r="U639" i="4" s="1"/>
  <c r="T631" i="4"/>
  <c r="U631" i="4" s="1"/>
  <c r="T628" i="4"/>
  <c r="U628" i="4" s="1"/>
  <c r="T624" i="4"/>
  <c r="U624" i="4" s="1"/>
  <c r="T617" i="4"/>
  <c r="U617" i="4" s="1"/>
  <c r="T613" i="4"/>
  <c r="U613" i="4" s="1"/>
  <c r="T610" i="4"/>
  <c r="U610" i="4" s="1"/>
  <c r="T599" i="4"/>
  <c r="U599" i="4" s="1"/>
  <c r="T596" i="4"/>
  <c r="U596" i="4" s="1"/>
  <c r="T592" i="4"/>
  <c r="U592" i="4" s="1"/>
  <c r="T585" i="4"/>
  <c r="U585" i="4" s="1"/>
  <c r="T581" i="4"/>
  <c r="U581" i="4" s="1"/>
  <c r="T578" i="4"/>
  <c r="U578" i="4" s="1"/>
  <c r="T567" i="4"/>
  <c r="U567" i="4" s="1"/>
  <c r="T564" i="4"/>
  <c r="U564" i="4" s="1"/>
  <c r="T560" i="4"/>
  <c r="U560" i="4" s="1"/>
  <c r="T553" i="4"/>
  <c r="U553" i="4" s="1"/>
  <c r="T549" i="4"/>
  <c r="U549" i="4" s="1"/>
  <c r="T546" i="4"/>
  <c r="U546" i="4" s="1"/>
  <c r="T535" i="4"/>
  <c r="U535" i="4" s="1"/>
  <c r="T532" i="4"/>
  <c r="U532" i="4" s="1"/>
  <c r="T528" i="4"/>
  <c r="U528" i="4" s="1"/>
  <c r="T521" i="4"/>
  <c r="U521" i="4" s="1"/>
  <c r="T510" i="4"/>
  <c r="U510" i="4" s="1"/>
  <c r="T498" i="4"/>
  <c r="U498" i="4" s="1"/>
  <c r="T492" i="4"/>
  <c r="U492" i="4" s="1"/>
  <c r="T488" i="4"/>
  <c r="U488" i="4" s="1"/>
  <c r="T481" i="4"/>
  <c r="U481" i="4" s="1"/>
  <c r="T475" i="4"/>
  <c r="U475" i="4" s="1"/>
  <c r="T470" i="4"/>
  <c r="U470" i="4" s="1"/>
  <c r="T464" i="4"/>
  <c r="U464" i="4" s="1"/>
  <c r="T453" i="4"/>
  <c r="U453" i="4" s="1"/>
  <c r="T447" i="4"/>
  <c r="U447" i="4" s="1"/>
  <c r="T441" i="4"/>
  <c r="U441" i="4" s="1"/>
  <c r="T436" i="4"/>
  <c r="U436" i="4" s="1"/>
  <c r="T430" i="4"/>
  <c r="U430" i="4" s="1"/>
  <c r="T412" i="4"/>
  <c r="U412" i="4" s="1"/>
  <c r="T408" i="4"/>
  <c r="U408" i="4" s="1"/>
  <c r="T402" i="4"/>
  <c r="U402" i="4" s="1"/>
  <c r="T395" i="4"/>
  <c r="U395" i="4" s="1"/>
  <c r="T390" i="4"/>
  <c r="U390" i="4" s="1"/>
  <c r="T385" i="4"/>
  <c r="U385" i="4" s="1"/>
  <c r="T373" i="4"/>
  <c r="U373" i="4" s="1"/>
  <c r="T368" i="4"/>
  <c r="U368" i="4" s="1"/>
  <c r="T359" i="4"/>
  <c r="U359" i="4" s="1"/>
  <c r="T347" i="4"/>
  <c r="U347" i="4" s="1"/>
  <c r="T344" i="4"/>
  <c r="U344" i="4" s="1"/>
  <c r="T340" i="4"/>
  <c r="U340" i="4" s="1"/>
  <c r="T333" i="4"/>
  <c r="U333" i="4" s="1"/>
  <c r="T329" i="4"/>
  <c r="U329" i="4" s="1"/>
  <c r="T326" i="4"/>
  <c r="U326" i="4" s="1"/>
  <c r="T315" i="4"/>
  <c r="U315" i="4" s="1"/>
  <c r="T312" i="4"/>
  <c r="U312" i="4" s="1"/>
  <c r="T308" i="4"/>
  <c r="U308" i="4" s="1"/>
  <c r="T301" i="4"/>
  <c r="U301" i="4" s="1"/>
  <c r="T297" i="4"/>
  <c r="U297" i="4" s="1"/>
  <c r="T294" i="4"/>
  <c r="U294" i="4" s="1"/>
  <c r="T283" i="4"/>
  <c r="U283" i="4" s="1"/>
  <c r="T280" i="4"/>
  <c r="U280" i="4" s="1"/>
  <c r="T276" i="4"/>
  <c r="U276" i="4" s="1"/>
  <c r="T269" i="4"/>
  <c r="U269" i="4" s="1"/>
  <c r="T265" i="4"/>
  <c r="U265" i="4" s="1"/>
  <c r="T262" i="4"/>
  <c r="U262" i="4" s="1"/>
  <c r="T251" i="4"/>
  <c r="U251" i="4" s="1"/>
  <c r="T248" i="4"/>
  <c r="U248" i="4" s="1"/>
  <c r="T244" i="4"/>
  <c r="U244" i="4" s="1"/>
  <c r="T237" i="4"/>
  <c r="U237" i="4" s="1"/>
  <c r="T233" i="4"/>
  <c r="U233" i="4" s="1"/>
  <c r="T230" i="4"/>
  <c r="U230" i="4" s="1"/>
  <c r="T219" i="4"/>
  <c r="U219" i="4" s="1"/>
  <c r="T216" i="4"/>
  <c r="U216" i="4" s="1"/>
  <c r="T212" i="4"/>
  <c r="U212" i="4" s="1"/>
  <c r="T205" i="4"/>
  <c r="U205" i="4" s="1"/>
  <c r="T201" i="4"/>
  <c r="U201" i="4" s="1"/>
  <c r="T198" i="4"/>
  <c r="U198" i="4" s="1"/>
  <c r="T187" i="4"/>
  <c r="U187" i="4" s="1"/>
  <c r="T184" i="4"/>
  <c r="U184" i="4" s="1"/>
  <c r="T180" i="4"/>
  <c r="U180" i="4" s="1"/>
  <c r="T173" i="4"/>
  <c r="U173" i="4" s="1"/>
  <c r="T169" i="4"/>
  <c r="U169" i="4" s="1"/>
  <c r="T166" i="4"/>
  <c r="U166" i="4" s="1"/>
  <c r="T155" i="4"/>
  <c r="U155" i="4" s="1"/>
  <c r="T152" i="4"/>
  <c r="U152" i="4" s="1"/>
  <c r="T148" i="4"/>
  <c r="U148" i="4" s="1"/>
  <c r="T141" i="4"/>
  <c r="U141" i="4" s="1"/>
  <c r="T137" i="4"/>
  <c r="U137" i="4" s="1"/>
  <c r="T134" i="4"/>
  <c r="U134" i="4" s="1"/>
  <c r="T123" i="4"/>
  <c r="U123" i="4" s="1"/>
  <c r="T120" i="4"/>
  <c r="U120" i="4" s="1"/>
  <c r="T116" i="4"/>
  <c r="U116" i="4" s="1"/>
  <c r="T109" i="4"/>
  <c r="U109" i="4" s="1"/>
  <c r="T105" i="4"/>
  <c r="U105" i="4" s="1"/>
  <c r="T102" i="4"/>
  <c r="U102" i="4" s="1"/>
  <c r="T91" i="4"/>
  <c r="U91" i="4" s="1"/>
  <c r="T88" i="4"/>
  <c r="U88" i="4" s="1"/>
  <c r="T84" i="4"/>
  <c r="U84" i="4" s="1"/>
  <c r="T77" i="4"/>
  <c r="U77" i="4" s="1"/>
  <c r="T73" i="4"/>
  <c r="U73" i="4" s="1"/>
  <c r="T70" i="4"/>
  <c r="U70" i="4" s="1"/>
  <c r="T59" i="4"/>
  <c r="U59" i="4" s="1"/>
  <c r="T56" i="4"/>
  <c r="U56" i="4" s="1"/>
  <c r="T52" i="4"/>
  <c r="U52" i="4" s="1"/>
  <c r="T48" i="4"/>
  <c r="U48" i="4" s="1"/>
  <c r="T865" i="4"/>
  <c r="U865" i="4" s="1"/>
  <c r="T853" i="4"/>
  <c r="U853" i="4" s="1"/>
  <c r="T843" i="4"/>
  <c r="U843" i="4" s="1"/>
  <c r="T833" i="4"/>
  <c r="U833" i="4" s="1"/>
  <c r="T823" i="4"/>
  <c r="U823" i="4" s="1"/>
  <c r="T815" i="4"/>
  <c r="U815" i="4" s="1"/>
  <c r="T804" i="4"/>
  <c r="U804" i="4" s="1"/>
  <c r="T785" i="4"/>
  <c r="U785" i="4" s="1"/>
  <c r="T776" i="4"/>
  <c r="U776" i="4" s="1"/>
  <c r="T766" i="4"/>
  <c r="U766" i="4" s="1"/>
  <c r="T756" i="4"/>
  <c r="U756" i="4" s="1"/>
  <c r="T736" i="4"/>
  <c r="U736" i="4" s="1"/>
  <c r="T728" i="4"/>
  <c r="U728" i="4" s="1"/>
  <c r="T718" i="4"/>
  <c r="U718" i="4" s="1"/>
  <c r="T698" i="4"/>
  <c r="U698" i="4" s="1"/>
  <c r="T685" i="4"/>
  <c r="U685" i="4" s="1"/>
  <c r="T679" i="4"/>
  <c r="U679" i="4" s="1"/>
  <c r="T673" i="4"/>
  <c r="U673" i="4" s="1"/>
  <c r="T647" i="4"/>
  <c r="U647" i="4" s="1"/>
  <c r="T641" i="4"/>
  <c r="U641" i="4" s="1"/>
  <c r="T636" i="4"/>
  <c r="U636" i="4" s="1"/>
  <c r="T626" i="4"/>
  <c r="U626" i="4" s="1"/>
  <c r="T621" i="4"/>
  <c r="U621" i="4" s="1"/>
  <c r="T616" i="4"/>
  <c r="U616" i="4" s="1"/>
  <c r="T612" i="4"/>
  <c r="U612" i="4" s="1"/>
  <c r="T607" i="4"/>
  <c r="U607" i="4" s="1"/>
  <c r="T602" i="4"/>
  <c r="U602" i="4" s="1"/>
  <c r="T597" i="4"/>
  <c r="U597" i="4" s="1"/>
  <c r="T593" i="4"/>
  <c r="U593" i="4" s="1"/>
  <c r="T588" i="4"/>
  <c r="U588" i="4" s="1"/>
  <c r="T583" i="4"/>
  <c r="U583" i="4" s="1"/>
  <c r="T573" i="4"/>
  <c r="U573" i="4" s="1"/>
  <c r="T569" i="4"/>
  <c r="U569" i="4" s="1"/>
  <c r="T559" i="4"/>
  <c r="U559" i="4" s="1"/>
  <c r="T545" i="4"/>
  <c r="U545" i="4" s="1"/>
  <c r="T536" i="4"/>
  <c r="U536" i="4" s="1"/>
  <c r="T522" i="4"/>
  <c r="U522" i="4" s="1"/>
  <c r="T514" i="4"/>
  <c r="U514" i="4" s="1"/>
  <c r="T500" i="4"/>
  <c r="U500" i="4" s="1"/>
  <c r="T491" i="4"/>
  <c r="U491" i="4" s="1"/>
  <c r="T484" i="4"/>
  <c r="U484" i="4" s="1"/>
  <c r="T476" i="4"/>
  <c r="U476" i="4" s="1"/>
  <c r="T468" i="4"/>
  <c r="U468" i="4" s="1"/>
  <c r="T462" i="4"/>
  <c r="U462" i="4" s="1"/>
  <c r="T454" i="4"/>
  <c r="U454" i="4" s="1"/>
  <c r="T446" i="4"/>
  <c r="U446" i="4" s="1"/>
  <c r="T438" i="4"/>
  <c r="U438" i="4" s="1"/>
  <c r="T432" i="4"/>
  <c r="U432" i="4" s="1"/>
  <c r="T424" i="4"/>
  <c r="U424" i="4" s="1"/>
  <c r="T416" i="4"/>
  <c r="U416" i="4" s="1"/>
  <c r="T400" i="4"/>
  <c r="U400" i="4" s="1"/>
  <c r="T393" i="4"/>
  <c r="U393" i="4" s="1"/>
  <c r="T386" i="4"/>
  <c r="U386" i="4" s="1"/>
  <c r="T377" i="4"/>
  <c r="U377" i="4" s="1"/>
  <c r="T370" i="4"/>
  <c r="U370" i="4" s="1"/>
  <c r="T364" i="4"/>
  <c r="U364" i="4" s="1"/>
  <c r="T358" i="4"/>
  <c r="U358" i="4" s="1"/>
  <c r="T348" i="4"/>
  <c r="U348" i="4" s="1"/>
  <c r="T334" i="4"/>
  <c r="U334" i="4" s="1"/>
  <c r="T324" i="4"/>
  <c r="U324" i="4" s="1"/>
  <c r="T320" i="4"/>
  <c r="U320" i="4" s="1"/>
  <c r="T310" i="4"/>
  <c r="U310" i="4" s="1"/>
  <c r="T305" i="4"/>
  <c r="U305" i="4" s="1"/>
  <c r="T860" i="4"/>
  <c r="U860" i="4" s="1"/>
  <c r="T850" i="4"/>
  <c r="U850" i="4" s="1"/>
  <c r="T841" i="4"/>
  <c r="U841" i="4" s="1"/>
  <c r="T831" i="4"/>
  <c r="U831" i="4" s="1"/>
  <c r="T821" i="4"/>
  <c r="U821" i="4" s="1"/>
  <c r="T812" i="4"/>
  <c r="U812" i="4" s="1"/>
  <c r="T783" i="4"/>
  <c r="U783" i="4" s="1"/>
  <c r="T772" i="4"/>
  <c r="U772" i="4" s="1"/>
  <c r="T763" i="4"/>
  <c r="U763" i="4" s="1"/>
  <c r="T755" i="4"/>
  <c r="U755" i="4" s="1"/>
  <c r="T743" i="4"/>
  <c r="U743" i="4" s="1"/>
  <c r="T734" i="4"/>
  <c r="U734" i="4" s="1"/>
  <c r="T725" i="4"/>
  <c r="U725" i="4" s="1"/>
  <c r="T706" i="4"/>
  <c r="U706" i="4" s="1"/>
  <c r="T697" i="4"/>
  <c r="U697" i="4" s="1"/>
  <c r="T671" i="4"/>
  <c r="U671" i="4" s="1"/>
  <c r="T665" i="4"/>
  <c r="U665" i="4" s="1"/>
  <c r="T634" i="4"/>
  <c r="U634" i="4" s="1"/>
  <c r="T629" i="4"/>
  <c r="U629" i="4" s="1"/>
  <c r="T625" i="4"/>
  <c r="U625" i="4" s="1"/>
  <c r="T620" i="4"/>
  <c r="U620" i="4" s="1"/>
  <c r="T615" i="4"/>
  <c r="U615" i="4" s="1"/>
  <c r="T605" i="4"/>
  <c r="U605" i="4" s="1"/>
  <c r="T601" i="4"/>
  <c r="U601" i="4" s="1"/>
  <c r="T591" i="4"/>
  <c r="U591" i="4" s="1"/>
  <c r="T577" i="4"/>
  <c r="U577" i="4" s="1"/>
  <c r="T568" i="4"/>
  <c r="U568" i="4" s="1"/>
  <c r="T554" i="4"/>
  <c r="U554" i="4" s="1"/>
  <c r="T544" i="4"/>
  <c r="U544" i="4" s="1"/>
  <c r="T540" i="4"/>
  <c r="U540" i="4" s="1"/>
  <c r="T530" i="4"/>
  <c r="U530" i="4" s="1"/>
  <c r="T525" i="4"/>
  <c r="U525" i="4" s="1"/>
  <c r="T520" i="4"/>
  <c r="U520" i="4" s="1"/>
  <c r="T513" i="4"/>
  <c r="U513" i="4" s="1"/>
  <c r="T505" i="4"/>
  <c r="U505" i="4" s="1"/>
  <c r="T497" i="4"/>
  <c r="U497" i="4" s="1"/>
  <c r="T489" i="4"/>
  <c r="U489" i="4" s="1"/>
  <c r="T459" i="4"/>
  <c r="U459" i="4" s="1"/>
  <c r="T444" i="4"/>
  <c r="U444" i="4" s="1"/>
  <c r="T437" i="4"/>
  <c r="U437" i="4" s="1"/>
  <c r="T428" i="4"/>
  <c r="U428" i="4" s="1"/>
  <c r="T421" i="4"/>
  <c r="U421" i="4" s="1"/>
  <c r="T415" i="4"/>
  <c r="U415" i="4" s="1"/>
  <c r="T406" i="4"/>
  <c r="U406" i="4" s="1"/>
  <c r="T399" i="4"/>
  <c r="U399" i="4" s="1"/>
  <c r="T392" i="4"/>
  <c r="U392" i="4" s="1"/>
  <c r="T383" i="4"/>
  <c r="U383" i="4" s="1"/>
  <c r="T369" i="4"/>
  <c r="U369" i="4" s="1"/>
  <c r="T362" i="4"/>
  <c r="U362" i="4" s="1"/>
  <c r="T356" i="4"/>
  <c r="U356" i="4" s="1"/>
  <c r="T352" i="4"/>
  <c r="U352" i="4" s="1"/>
  <c r="T342" i="4"/>
  <c r="U342" i="4" s="1"/>
  <c r="T337" i="4"/>
  <c r="U337" i="4" s="1"/>
  <c r="T332" i="4"/>
  <c r="U332" i="4" s="1"/>
  <c r="T328" i="4"/>
  <c r="U328" i="4" s="1"/>
  <c r="T323" i="4"/>
  <c r="U323" i="4" s="1"/>
  <c r="T318" i="4"/>
  <c r="U318" i="4" s="1"/>
  <c r="T313" i="4"/>
  <c r="U313" i="4" s="1"/>
  <c r="T309" i="4"/>
  <c r="U309" i="4" s="1"/>
  <c r="T304" i="4"/>
  <c r="U304" i="4" s="1"/>
  <c r="T299" i="4"/>
  <c r="U299" i="4" s="1"/>
  <c r="T289" i="4"/>
  <c r="U289" i="4" s="1"/>
  <c r="T285" i="4"/>
  <c r="U285" i="4" s="1"/>
  <c r="T275" i="4"/>
  <c r="U275" i="4" s="1"/>
  <c r="T261" i="4"/>
  <c r="U261" i="4" s="1"/>
  <c r="T252" i="4"/>
  <c r="U252" i="4" s="1"/>
  <c r="T238" i="4"/>
  <c r="U238" i="4" s="1"/>
  <c r="T228" i="4"/>
  <c r="U228" i="4" s="1"/>
  <c r="T224" i="4"/>
  <c r="U224" i="4" s="1"/>
  <c r="T214" i="4"/>
  <c r="U214" i="4" s="1"/>
  <c r="T209" i="4"/>
  <c r="U209" i="4" s="1"/>
  <c r="T204" i="4"/>
  <c r="U204" i="4" s="1"/>
  <c r="T200" i="4"/>
  <c r="U200" i="4" s="1"/>
  <c r="T195" i="4"/>
  <c r="U195" i="4" s="1"/>
  <c r="T190" i="4"/>
  <c r="U190" i="4" s="1"/>
  <c r="T185" i="4"/>
  <c r="U185" i="4" s="1"/>
  <c r="T181" i="4"/>
  <c r="U181" i="4" s="1"/>
  <c r="T176" i="4"/>
  <c r="U176" i="4" s="1"/>
  <c r="T171" i="4"/>
  <c r="U171" i="4" s="1"/>
  <c r="T161" i="4"/>
  <c r="U161" i="4" s="1"/>
  <c r="T157" i="4"/>
  <c r="U157" i="4" s="1"/>
  <c r="T147" i="4"/>
  <c r="U147" i="4" s="1"/>
  <c r="T133" i="4"/>
  <c r="U133" i="4" s="1"/>
  <c r="T124" i="4"/>
  <c r="U124" i="4" s="1"/>
  <c r="T110" i="4"/>
  <c r="U110" i="4" s="1"/>
  <c r="T100" i="4"/>
  <c r="U100" i="4" s="1"/>
  <c r="T96" i="4"/>
  <c r="U96" i="4" s="1"/>
  <c r="T86" i="4"/>
  <c r="U86" i="4" s="1"/>
  <c r="T81" i="4"/>
  <c r="U81" i="4" s="1"/>
  <c r="T76" i="4"/>
  <c r="U76" i="4" s="1"/>
  <c r="T72" i="4"/>
  <c r="U72" i="4" s="1"/>
  <c r="T67" i="4"/>
  <c r="U67" i="4" s="1"/>
  <c r="T62" i="4"/>
  <c r="U62" i="4" s="1"/>
  <c r="T57" i="4"/>
  <c r="U57" i="4" s="1"/>
  <c r="T53" i="4"/>
  <c r="U53" i="4" s="1"/>
  <c r="T820" i="4"/>
  <c r="U820" i="4" s="1"/>
  <c r="T800" i="4"/>
  <c r="U800" i="4" s="1"/>
  <c r="T779" i="4"/>
  <c r="U779" i="4" s="1"/>
  <c r="T762" i="4"/>
  <c r="U762" i="4" s="1"/>
  <c r="T741" i="4"/>
  <c r="U741" i="4" s="1"/>
  <c r="T703" i="4"/>
  <c r="U703" i="4" s="1"/>
  <c r="T689" i="4"/>
  <c r="U689" i="4" s="1"/>
  <c r="T637" i="4"/>
  <c r="U637" i="4" s="1"/>
  <c r="T609" i="4"/>
  <c r="U609" i="4" s="1"/>
  <c r="T600" i="4"/>
  <c r="U600" i="4" s="1"/>
  <c r="T572" i="4"/>
  <c r="U572" i="4" s="1"/>
  <c r="T562" i="4"/>
  <c r="U562" i="4" s="1"/>
  <c r="T552" i="4"/>
  <c r="U552" i="4" s="1"/>
  <c r="T543" i="4"/>
  <c r="U543" i="4" s="1"/>
  <c r="T533" i="4"/>
  <c r="U533" i="4" s="1"/>
  <c r="T524" i="4"/>
  <c r="U524" i="4" s="1"/>
  <c r="T511" i="4"/>
  <c r="U511" i="4" s="1"/>
  <c r="T496" i="4"/>
  <c r="U496" i="4" s="1"/>
  <c r="T480" i="4"/>
  <c r="U480" i="4" s="1"/>
  <c r="T466" i="4"/>
  <c r="U466" i="4" s="1"/>
  <c r="T450" i="4"/>
  <c r="U450" i="4" s="1"/>
  <c r="T434" i="4"/>
  <c r="U434" i="4" s="1"/>
  <c r="T420" i="4"/>
  <c r="U420" i="4" s="1"/>
  <c r="T404" i="4"/>
  <c r="U404" i="4" s="1"/>
  <c r="T389" i="4"/>
  <c r="U389" i="4" s="1"/>
  <c r="T374" i="4"/>
  <c r="U374" i="4" s="1"/>
  <c r="T361" i="4"/>
  <c r="U361" i="4" s="1"/>
  <c r="T350" i="4"/>
  <c r="U350" i="4" s="1"/>
  <c r="T341" i="4"/>
  <c r="U341" i="4" s="1"/>
  <c r="T331" i="4"/>
  <c r="U331" i="4" s="1"/>
  <c r="T321" i="4"/>
  <c r="U321" i="4" s="1"/>
  <c r="T291" i="4"/>
  <c r="U291" i="4" s="1"/>
  <c r="T284" i="4"/>
  <c r="U284" i="4" s="1"/>
  <c r="T278" i="4"/>
  <c r="U278" i="4" s="1"/>
  <c r="T272" i="4"/>
  <c r="U272" i="4" s="1"/>
  <c r="T259" i="4"/>
  <c r="U259" i="4" s="1"/>
  <c r="T253" i="4"/>
  <c r="U253" i="4" s="1"/>
  <c r="T246" i="4"/>
  <c r="U246" i="4" s="1"/>
  <c r="T240" i="4"/>
  <c r="U240" i="4" s="1"/>
  <c r="T227" i="4"/>
  <c r="U227" i="4" s="1"/>
  <c r="T221" i="4"/>
  <c r="U221" i="4" s="1"/>
  <c r="T208" i="4"/>
  <c r="U208" i="4" s="1"/>
  <c r="T196" i="4"/>
  <c r="U196" i="4" s="1"/>
  <c r="T189" i="4"/>
  <c r="U189" i="4" s="1"/>
  <c r="T177" i="4"/>
  <c r="U177" i="4" s="1"/>
  <c r="T164" i="4"/>
  <c r="U164" i="4" s="1"/>
  <c r="T158" i="4"/>
  <c r="U158" i="4" s="1"/>
  <c r="T145" i="4"/>
  <c r="U145" i="4" s="1"/>
  <c r="T139" i="4"/>
  <c r="U139" i="4" s="1"/>
  <c r="T132" i="4"/>
  <c r="U132" i="4" s="1"/>
  <c r="T126" i="4"/>
  <c r="U126" i="4" s="1"/>
  <c r="T113" i="4"/>
  <c r="U113" i="4" s="1"/>
  <c r="T107" i="4"/>
  <c r="U107" i="4" s="1"/>
  <c r="T101" i="4"/>
  <c r="U101" i="4" s="1"/>
  <c r="T94" i="4"/>
  <c r="U94" i="4" s="1"/>
  <c r="T836" i="4"/>
  <c r="U836" i="4" s="1"/>
  <c r="T816" i="4"/>
  <c r="U816" i="4" s="1"/>
  <c r="T798" i="4"/>
  <c r="U798" i="4" s="1"/>
  <c r="T758" i="4"/>
  <c r="U758" i="4" s="1"/>
  <c r="T739" i="4"/>
  <c r="U739" i="4" s="1"/>
  <c r="T719" i="4"/>
  <c r="U719" i="4" s="1"/>
  <c r="T687" i="4"/>
  <c r="U687" i="4" s="1"/>
  <c r="T661" i="4"/>
  <c r="U661" i="4" s="1"/>
  <c r="T618" i="4"/>
  <c r="U618" i="4" s="1"/>
  <c r="T608" i="4"/>
  <c r="U608" i="4" s="1"/>
  <c r="T589" i="4"/>
  <c r="U589" i="4" s="1"/>
  <c r="T580" i="4"/>
  <c r="U580" i="4" s="1"/>
  <c r="T570" i="4"/>
  <c r="U570" i="4" s="1"/>
  <c r="T561" i="4"/>
  <c r="U561" i="4" s="1"/>
  <c r="T551" i="4"/>
  <c r="U551" i="4" s="1"/>
  <c r="T541" i="4"/>
  <c r="U541" i="4" s="1"/>
  <c r="T508" i="4"/>
  <c r="U508" i="4" s="1"/>
  <c r="T494" i="4"/>
  <c r="U494" i="4" s="1"/>
  <c r="T479" i="4"/>
  <c r="U479" i="4" s="1"/>
  <c r="T463" i="4"/>
  <c r="U463" i="4" s="1"/>
  <c r="T449" i="4"/>
  <c r="U449" i="4" s="1"/>
  <c r="T433" i="4"/>
  <c r="U433" i="4" s="1"/>
  <c r="T417" i="4"/>
  <c r="U417" i="4" s="1"/>
  <c r="T372" i="4"/>
  <c r="U372" i="4" s="1"/>
  <c r="T360" i="4"/>
  <c r="U360" i="4" s="1"/>
  <c r="T349" i="4"/>
  <c r="U349" i="4" s="1"/>
  <c r="T339" i="4"/>
  <c r="U339" i="4" s="1"/>
  <c r="T302" i="4"/>
  <c r="U302" i="4" s="1"/>
  <c r="T296" i="4"/>
  <c r="U296" i="4" s="1"/>
  <c r="T277" i="4"/>
  <c r="U277" i="4" s="1"/>
  <c r="T270" i="4"/>
  <c r="U270" i="4" s="1"/>
  <c r="T264" i="4"/>
  <c r="U264" i="4" s="1"/>
  <c r="T257" i="4"/>
  <c r="U257" i="4" s="1"/>
  <c r="T245" i="4"/>
  <c r="U245" i="4" s="1"/>
  <c r="T232" i="4"/>
  <c r="U232" i="4" s="1"/>
  <c r="T225" i="4"/>
  <c r="U225" i="4" s="1"/>
  <c r="T220" i="4"/>
  <c r="U220" i="4" s="1"/>
  <c r="T213" i="4"/>
  <c r="U213" i="4" s="1"/>
  <c r="T193" i="4"/>
  <c r="U193" i="4" s="1"/>
  <c r="T188" i="4"/>
  <c r="U188" i="4" s="1"/>
  <c r="T182" i="4"/>
  <c r="U182" i="4" s="1"/>
  <c r="T163" i="4"/>
  <c r="U163" i="4" s="1"/>
  <c r="T156" i="4"/>
  <c r="U156" i="4" s="1"/>
  <c r="T150" i="4"/>
  <c r="U150" i="4" s="1"/>
  <c r="T144" i="4"/>
  <c r="U144" i="4" s="1"/>
  <c r="T131" i="4"/>
  <c r="U131" i="4" s="1"/>
  <c r="T125" i="4"/>
  <c r="U125" i="4" s="1"/>
  <c r="T118" i="4"/>
  <c r="U118" i="4" s="1"/>
  <c r="T112" i="4"/>
  <c r="U112" i="4" s="1"/>
  <c r="T99" i="4"/>
  <c r="U99" i="4" s="1"/>
  <c r="T93" i="4"/>
  <c r="U93" i="4" s="1"/>
  <c r="T80" i="4"/>
  <c r="U80" i="4" s="1"/>
  <c r="T68" i="4"/>
  <c r="U68" i="4" s="1"/>
  <c r="T61" i="4"/>
  <c r="U61" i="4" s="1"/>
  <c r="T49" i="4"/>
  <c r="U49" i="4" s="1"/>
  <c r="T849" i="4"/>
  <c r="U849" i="4" s="1"/>
  <c r="T828" i="4"/>
  <c r="U828" i="4" s="1"/>
  <c r="T809" i="4"/>
  <c r="U809" i="4" s="1"/>
  <c r="T791" i="4"/>
  <c r="U791" i="4" s="1"/>
  <c r="T751" i="4"/>
  <c r="U751" i="4" s="1"/>
  <c r="T733" i="4"/>
  <c r="U733" i="4" s="1"/>
  <c r="T713" i="4"/>
  <c r="U713" i="4" s="1"/>
  <c r="T669" i="4"/>
  <c r="U669" i="4" s="1"/>
  <c r="T657" i="4"/>
  <c r="U657" i="4" s="1"/>
  <c r="T633" i="4"/>
  <c r="U633" i="4" s="1"/>
  <c r="T623" i="4"/>
  <c r="U623" i="4" s="1"/>
  <c r="T586" i="4"/>
  <c r="U586" i="4" s="1"/>
  <c r="T576" i="4"/>
  <c r="U576" i="4" s="1"/>
  <c r="T557" i="4"/>
  <c r="U557" i="4" s="1"/>
  <c r="T548" i="4"/>
  <c r="U548" i="4" s="1"/>
  <c r="T538" i="4"/>
  <c r="U538" i="4" s="1"/>
  <c r="T529" i="4"/>
  <c r="U529" i="4" s="1"/>
  <c r="T518" i="4"/>
  <c r="U518" i="4" s="1"/>
  <c r="T502" i="4"/>
  <c r="U502" i="4" s="1"/>
  <c r="T457" i="4"/>
  <c r="U457" i="4" s="1"/>
  <c r="T427" i="4"/>
  <c r="U427" i="4" s="1"/>
  <c r="T411" i="4"/>
  <c r="U411" i="4" s="1"/>
  <c r="T398" i="4"/>
  <c r="U398" i="4" s="1"/>
  <c r="T382" i="4"/>
  <c r="U382" i="4" s="1"/>
  <c r="T366" i="4"/>
  <c r="U366" i="4" s="1"/>
  <c r="T355" i="4"/>
  <c r="U355" i="4" s="1"/>
  <c r="T345" i="4"/>
  <c r="U345" i="4" s="1"/>
  <c r="T336" i="4"/>
  <c r="U336" i="4" s="1"/>
  <c r="T317" i="4"/>
  <c r="U317" i="4" s="1"/>
  <c r="T307" i="4"/>
  <c r="U307" i="4" s="1"/>
  <c r="T300" i="4"/>
  <c r="U300" i="4" s="1"/>
  <c r="T293" i="4"/>
  <c r="U293" i="4" s="1"/>
  <c r="T288" i="4"/>
  <c r="U288" i="4" s="1"/>
  <c r="T281" i="4"/>
  <c r="U281" i="4" s="1"/>
  <c r="T268" i="4"/>
  <c r="U268" i="4" s="1"/>
  <c r="T256" i="4"/>
  <c r="U256" i="4" s="1"/>
  <c r="T249" i="4"/>
  <c r="U249" i="4" s="1"/>
  <c r="T243" i="4"/>
  <c r="U243" i="4" s="1"/>
  <c r="T236" i="4"/>
  <c r="U236" i="4" s="1"/>
  <c r="T217" i="4"/>
  <c r="U217" i="4" s="1"/>
  <c r="T211" i="4"/>
  <c r="U211" i="4" s="1"/>
  <c r="T206" i="4"/>
  <c r="U206" i="4" s="1"/>
  <c r="T179" i="4"/>
  <c r="U179" i="4" s="1"/>
  <c r="T174" i="4"/>
  <c r="U174" i="4" s="1"/>
  <c r="T168" i="4"/>
  <c r="U168" i="4" s="1"/>
  <c r="T149" i="4"/>
  <c r="U149" i="4" s="1"/>
  <c r="T142" i="4"/>
  <c r="U142" i="4" s="1"/>
  <c r="T136" i="4"/>
  <c r="U136" i="4" s="1"/>
  <c r="T129" i="4"/>
  <c r="U129" i="4" s="1"/>
  <c r="T117" i="4"/>
  <c r="U117" i="4" s="1"/>
  <c r="T104" i="4"/>
  <c r="U104" i="4" s="1"/>
  <c r="T97" i="4"/>
  <c r="U97" i="4" s="1"/>
  <c r="T92" i="4"/>
  <c r="U92" i="4" s="1"/>
  <c r="T85" i="4"/>
  <c r="U85" i="4" s="1"/>
  <c r="T65" i="4"/>
  <c r="U65" i="4" s="1"/>
  <c r="T60" i="4"/>
  <c r="U60" i="4" s="1"/>
  <c r="T54" i="4"/>
  <c r="U54" i="4" s="1"/>
  <c r="T844" i="4"/>
  <c r="U844" i="4" s="1"/>
  <c r="T768" i="4"/>
  <c r="U768" i="4" s="1"/>
  <c r="T693" i="4"/>
  <c r="U693" i="4" s="1"/>
  <c r="T604" i="4"/>
  <c r="U604" i="4" s="1"/>
  <c r="T565" i="4"/>
  <c r="U565" i="4" s="1"/>
  <c r="T527" i="4"/>
  <c r="U527" i="4" s="1"/>
  <c r="T472" i="4"/>
  <c r="U472" i="4" s="1"/>
  <c r="T353" i="4"/>
  <c r="U353" i="4" s="1"/>
  <c r="T316" i="4"/>
  <c r="U316" i="4" s="1"/>
  <c r="T286" i="4"/>
  <c r="U286" i="4" s="1"/>
  <c r="T260" i="4"/>
  <c r="U260" i="4" s="1"/>
  <c r="T235" i="4"/>
  <c r="U235" i="4" s="1"/>
  <c r="T160" i="4"/>
  <c r="U160" i="4" s="1"/>
  <c r="T108" i="4"/>
  <c r="U108" i="4" s="1"/>
  <c r="T75" i="4"/>
  <c r="U75" i="4" s="1"/>
  <c r="T64" i="4"/>
  <c r="U64" i="4" s="1"/>
  <c r="T827" i="4"/>
  <c r="U827" i="4" s="1"/>
  <c r="T749" i="4"/>
  <c r="U749" i="4" s="1"/>
  <c r="T632" i="4"/>
  <c r="U632" i="4" s="1"/>
  <c r="T594" i="4"/>
  <c r="U594" i="4" s="1"/>
  <c r="T556" i="4"/>
  <c r="U556" i="4" s="1"/>
  <c r="T517" i="4"/>
  <c r="U517" i="4" s="1"/>
  <c r="T456" i="4"/>
  <c r="U456" i="4" s="1"/>
  <c r="T254" i="4"/>
  <c r="U254" i="4" s="1"/>
  <c r="T229" i="4"/>
  <c r="U229" i="4" s="1"/>
  <c r="T203" i="4"/>
  <c r="U203" i="4" s="1"/>
  <c r="T153" i="4"/>
  <c r="U153" i="4" s="1"/>
  <c r="T128" i="4"/>
  <c r="U128" i="4" s="1"/>
  <c r="T83" i="4"/>
  <c r="U83" i="4" s="1"/>
  <c r="T806" i="4"/>
  <c r="U806" i="4" s="1"/>
  <c r="T730" i="4"/>
  <c r="U730" i="4" s="1"/>
  <c r="T584" i="4"/>
  <c r="U584" i="4" s="1"/>
  <c r="T501" i="4"/>
  <c r="U501" i="4" s="1"/>
  <c r="T380" i="4"/>
  <c r="U380" i="4" s="1"/>
  <c r="T273" i="4"/>
  <c r="U273" i="4" s="1"/>
  <c r="T222" i="4"/>
  <c r="U222" i="4" s="1"/>
  <c r="T197" i="4"/>
  <c r="U197" i="4" s="1"/>
  <c r="T172" i="4"/>
  <c r="U172" i="4" s="1"/>
  <c r="T121" i="4"/>
  <c r="U121" i="4" s="1"/>
  <c r="T69" i="4"/>
  <c r="U69" i="4" s="1"/>
  <c r="T788" i="4"/>
  <c r="U788" i="4" s="1"/>
  <c r="T575" i="4"/>
  <c r="U575" i="4" s="1"/>
  <c r="T365" i="4"/>
  <c r="U365" i="4" s="1"/>
  <c r="T241" i="4"/>
  <c r="U241" i="4" s="1"/>
  <c r="T140" i="4"/>
  <c r="U140" i="4" s="1"/>
  <c r="T711" i="4"/>
  <c r="U711" i="4" s="1"/>
  <c r="T537" i="4"/>
  <c r="U537" i="4" s="1"/>
  <c r="T325" i="4"/>
  <c r="U325" i="4" s="1"/>
  <c r="T115" i="4"/>
  <c r="U115" i="4" s="1"/>
  <c r="T51" i="4"/>
  <c r="U51" i="4" s="1"/>
  <c r="T655" i="4"/>
  <c r="U655" i="4" s="1"/>
  <c r="T485" i="4"/>
  <c r="U485" i="4" s="1"/>
  <c r="T292" i="4"/>
  <c r="U292" i="4" s="1"/>
  <c r="T192" i="4"/>
  <c r="U192" i="4" s="1"/>
  <c r="T89" i="4"/>
  <c r="U89" i="4" s="1"/>
  <c r="T78" i="4"/>
  <c r="U78" i="4" s="1"/>
  <c r="T165" i="4"/>
  <c r="U165" i="4" s="1"/>
  <c r="T425" i="4"/>
  <c r="U425" i="4" s="1"/>
  <c r="T267" i="4"/>
  <c r="U267" i="4" s="1"/>
  <c r="T133" i="2"/>
  <c r="U133" i="2" s="1"/>
  <c r="T376" i="2"/>
  <c r="U376" i="2" s="1"/>
  <c r="T942" i="2"/>
  <c r="U942" i="2" s="1"/>
  <c r="T77" i="2"/>
  <c r="U77" i="2" s="1"/>
  <c r="T109" i="2"/>
  <c r="U109" i="2" s="1"/>
  <c r="T138" i="2"/>
  <c r="U138" i="2" s="1"/>
  <c r="T163" i="2"/>
  <c r="U163" i="2" s="1"/>
  <c r="T220" i="2"/>
  <c r="U220" i="2" s="1"/>
  <c r="T258" i="2"/>
  <c r="U258" i="2" s="1"/>
  <c r="T347" i="2"/>
  <c r="U347" i="2" s="1"/>
  <c r="T482" i="2"/>
  <c r="U482" i="2" s="1"/>
  <c r="T642" i="2"/>
  <c r="U642" i="2" s="1"/>
  <c r="T781" i="2"/>
  <c r="U781" i="2" s="1"/>
  <c r="T949" i="2"/>
  <c r="U949" i="2" s="1"/>
  <c r="T112" i="2"/>
  <c r="U112" i="2" s="1"/>
  <c r="T257" i="2"/>
  <c r="U257" i="2" s="1"/>
  <c r="T911" i="2"/>
  <c r="U911" i="2" s="1"/>
  <c r="T78" i="2"/>
  <c r="U78" i="2" s="1"/>
  <c r="T103" i="2"/>
  <c r="U103" i="2" s="1"/>
  <c r="T135" i="2"/>
  <c r="U135" i="2" s="1"/>
  <c r="T172" i="2"/>
  <c r="U172" i="2" s="1"/>
  <c r="T215" i="2"/>
  <c r="U215" i="2" s="1"/>
  <c r="T266" i="2"/>
  <c r="U266" i="2" s="1"/>
  <c r="T351" i="2"/>
  <c r="U351" i="2" s="1"/>
  <c r="T557" i="2"/>
  <c r="U557" i="2" s="1"/>
  <c r="T705" i="2"/>
  <c r="U705" i="2" s="1"/>
  <c r="T835" i="2"/>
  <c r="U835" i="2" s="1"/>
  <c r="T80" i="2"/>
  <c r="U80" i="2" s="1"/>
  <c r="T151" i="2"/>
  <c r="U151" i="2" s="1"/>
  <c r="T250" i="2"/>
  <c r="U250" i="2" s="1"/>
  <c r="T545" i="2"/>
  <c r="U545" i="2" s="1"/>
  <c r="T880" i="2"/>
  <c r="U880" i="2" s="1"/>
  <c r="T75" i="2"/>
  <c r="U75" i="2" s="1"/>
  <c r="T104" i="2"/>
  <c r="U104" i="2" s="1"/>
  <c r="T136" i="2"/>
  <c r="U136" i="2" s="1"/>
  <c r="T157" i="2"/>
  <c r="U157" i="2" s="1"/>
  <c r="T211" i="2"/>
  <c r="U211" i="2" s="1"/>
  <c r="T268" i="2"/>
  <c r="U268" i="2" s="1"/>
  <c r="T426" i="2"/>
  <c r="U426" i="2" s="1"/>
  <c r="T539" i="2"/>
  <c r="U539" i="2" s="1"/>
  <c r="T710" i="2"/>
  <c r="U710" i="2" s="1"/>
  <c r="T844" i="2"/>
  <c r="U844" i="2" s="1"/>
  <c r="T1026" i="2"/>
  <c r="U1026" i="2" s="1"/>
  <c r="T339" i="2"/>
  <c r="U339" i="2" s="1"/>
  <c r="T362" i="2"/>
  <c r="U362" i="2" s="1"/>
  <c r="T410" i="2"/>
  <c r="U410" i="2" s="1"/>
  <c r="T455" i="2"/>
  <c r="U455" i="2" s="1"/>
  <c r="T484" i="2"/>
  <c r="U484" i="2" s="1"/>
  <c r="T529" i="2"/>
  <c r="U529" i="2" s="1"/>
  <c r="T563" i="2"/>
  <c r="U563" i="2" s="1"/>
  <c r="T603" i="2"/>
  <c r="U603" i="2" s="1"/>
  <c r="T638" i="2"/>
  <c r="U638" i="2" s="1"/>
  <c r="T492" i="1"/>
  <c r="U492" i="1" s="1"/>
  <c r="T488" i="1"/>
  <c r="U488" i="1" s="1"/>
  <c r="T484" i="1"/>
  <c r="U484" i="1" s="1"/>
  <c r="T480" i="1"/>
  <c r="U480" i="1" s="1"/>
  <c r="T476" i="1"/>
  <c r="U476" i="1" s="1"/>
  <c r="T472" i="1"/>
  <c r="U472" i="1" s="1"/>
  <c r="T468" i="1"/>
  <c r="U468" i="1" s="1"/>
  <c r="T464" i="1"/>
  <c r="U464" i="1" s="1"/>
  <c r="T460" i="1"/>
  <c r="U460" i="1" s="1"/>
  <c r="T456" i="1"/>
  <c r="U456" i="1" s="1"/>
  <c r="T452" i="1"/>
  <c r="U452" i="1" s="1"/>
  <c r="T448" i="1"/>
  <c r="U448" i="1" s="1"/>
  <c r="T444" i="1"/>
  <c r="U444" i="1" s="1"/>
  <c r="T440" i="1"/>
  <c r="U440" i="1" s="1"/>
  <c r="T436" i="1"/>
  <c r="U436" i="1" s="1"/>
  <c r="T432" i="1"/>
  <c r="U432" i="1" s="1"/>
  <c r="T428" i="1"/>
  <c r="U428" i="1" s="1"/>
  <c r="T424" i="1"/>
  <c r="U424" i="1" s="1"/>
  <c r="T420" i="1"/>
  <c r="U420" i="1" s="1"/>
  <c r="T491" i="1"/>
  <c r="U491" i="1" s="1"/>
  <c r="T486" i="1"/>
  <c r="U486" i="1" s="1"/>
  <c r="T481" i="1"/>
  <c r="U481" i="1" s="1"/>
  <c r="T475" i="1"/>
  <c r="U475" i="1" s="1"/>
  <c r="T470" i="1"/>
  <c r="U470" i="1" s="1"/>
  <c r="T465" i="1"/>
  <c r="U465" i="1" s="1"/>
  <c r="T459" i="1"/>
  <c r="U459" i="1" s="1"/>
  <c r="T454" i="1"/>
  <c r="U454" i="1" s="1"/>
  <c r="T449" i="1"/>
  <c r="U449" i="1" s="1"/>
  <c r="T443" i="1"/>
  <c r="U443" i="1" s="1"/>
  <c r="T438" i="1"/>
  <c r="U438" i="1" s="1"/>
  <c r="T433" i="1"/>
  <c r="U433" i="1" s="1"/>
  <c r="T427" i="1"/>
  <c r="U427" i="1" s="1"/>
  <c r="T422" i="1"/>
  <c r="U422" i="1" s="1"/>
  <c r="T417" i="1"/>
  <c r="U417" i="1" s="1"/>
  <c r="T413" i="1"/>
  <c r="U413" i="1" s="1"/>
  <c r="T409" i="1"/>
  <c r="U409" i="1" s="1"/>
  <c r="T405" i="1"/>
  <c r="U405" i="1" s="1"/>
  <c r="T401" i="1"/>
  <c r="U401" i="1" s="1"/>
  <c r="T397" i="1"/>
  <c r="U397" i="1" s="1"/>
  <c r="T393" i="1"/>
  <c r="U393" i="1" s="1"/>
  <c r="T389" i="1"/>
  <c r="U389" i="1" s="1"/>
  <c r="T385" i="1"/>
  <c r="U385" i="1" s="1"/>
  <c r="T381" i="1"/>
  <c r="U381" i="1" s="1"/>
  <c r="T377" i="1"/>
  <c r="U377" i="1" s="1"/>
  <c r="T373" i="1"/>
  <c r="U373" i="1" s="1"/>
  <c r="T369" i="1"/>
  <c r="U369" i="1" s="1"/>
  <c r="T365" i="1"/>
  <c r="U365" i="1" s="1"/>
  <c r="T361" i="1"/>
  <c r="U361" i="1" s="1"/>
  <c r="T357" i="1"/>
  <c r="U357" i="1" s="1"/>
  <c r="T353" i="1"/>
  <c r="U353" i="1" s="1"/>
  <c r="T349" i="1"/>
  <c r="U349" i="1" s="1"/>
  <c r="T345" i="1"/>
  <c r="U345" i="1" s="1"/>
  <c r="T341" i="1"/>
  <c r="U341" i="1" s="1"/>
  <c r="T337" i="1"/>
  <c r="U337" i="1" s="1"/>
  <c r="T333" i="1"/>
  <c r="U333" i="1" s="1"/>
  <c r="T329" i="1"/>
  <c r="U329" i="1" s="1"/>
  <c r="T325" i="1"/>
  <c r="U325" i="1" s="1"/>
  <c r="T320" i="1"/>
  <c r="U320" i="1" s="1"/>
  <c r="T317" i="1"/>
  <c r="U317" i="1" s="1"/>
  <c r="T312" i="1"/>
  <c r="U312" i="1" s="1"/>
  <c r="T309" i="1"/>
  <c r="U309" i="1" s="1"/>
  <c r="T304" i="1"/>
  <c r="U304" i="1" s="1"/>
  <c r="T301" i="1"/>
  <c r="U301" i="1" s="1"/>
  <c r="T296" i="1"/>
  <c r="U296" i="1" s="1"/>
  <c r="T293" i="1"/>
  <c r="U293" i="1" s="1"/>
  <c r="T288" i="1"/>
  <c r="U288" i="1" s="1"/>
  <c r="T285" i="1"/>
  <c r="U285" i="1" s="1"/>
  <c r="T280" i="1"/>
  <c r="U280" i="1" s="1"/>
  <c r="T277" i="1"/>
  <c r="U277" i="1" s="1"/>
  <c r="T272" i="1"/>
  <c r="U272" i="1" s="1"/>
  <c r="T269" i="1"/>
  <c r="U269" i="1" s="1"/>
  <c r="T264" i="1"/>
  <c r="U264" i="1" s="1"/>
  <c r="T261" i="1"/>
  <c r="U261" i="1" s="1"/>
  <c r="T256" i="1"/>
  <c r="U256" i="1" s="1"/>
  <c r="T253" i="1"/>
  <c r="U253" i="1" s="1"/>
  <c r="T248" i="1"/>
  <c r="U248" i="1" s="1"/>
  <c r="T245" i="1"/>
  <c r="U245" i="1" s="1"/>
  <c r="T240" i="1"/>
  <c r="U240" i="1" s="1"/>
  <c r="T237" i="1"/>
  <c r="U237" i="1" s="1"/>
  <c r="T234" i="1"/>
  <c r="U234" i="1" s="1"/>
  <c r="T230" i="1"/>
  <c r="U230" i="1" s="1"/>
  <c r="T226" i="1"/>
  <c r="U226" i="1" s="1"/>
  <c r="T222" i="1"/>
  <c r="U222" i="1" s="1"/>
  <c r="T218" i="1"/>
  <c r="U218" i="1" s="1"/>
  <c r="T214" i="1"/>
  <c r="U214" i="1" s="1"/>
  <c r="T210" i="1"/>
  <c r="U210" i="1" s="1"/>
  <c r="T206" i="1"/>
  <c r="U206" i="1" s="1"/>
  <c r="T202" i="1"/>
  <c r="U202" i="1" s="1"/>
  <c r="T198" i="1"/>
  <c r="U198" i="1" s="1"/>
  <c r="T194" i="1"/>
  <c r="U194" i="1" s="1"/>
  <c r="T190" i="1"/>
  <c r="U190" i="1" s="1"/>
  <c r="T186" i="1"/>
  <c r="U186" i="1" s="1"/>
  <c r="T182" i="1"/>
  <c r="U182" i="1" s="1"/>
  <c r="T178" i="1"/>
  <c r="U178" i="1" s="1"/>
  <c r="T174" i="1"/>
  <c r="U174" i="1" s="1"/>
  <c r="T170" i="1"/>
  <c r="U170" i="1" s="1"/>
  <c r="T166" i="1"/>
  <c r="U166" i="1" s="1"/>
  <c r="T162" i="1"/>
  <c r="U162" i="1" s="1"/>
  <c r="T158" i="1"/>
  <c r="U158" i="1" s="1"/>
  <c r="T154" i="1"/>
  <c r="U154" i="1" s="1"/>
  <c r="T150" i="1"/>
  <c r="U150" i="1" s="1"/>
  <c r="T146" i="1"/>
  <c r="U146" i="1" s="1"/>
  <c r="T142" i="1"/>
  <c r="U142" i="1" s="1"/>
  <c r="T138" i="1"/>
  <c r="U138" i="1" s="1"/>
  <c r="T134" i="1"/>
  <c r="U134" i="1" s="1"/>
  <c r="T130" i="1"/>
  <c r="U130" i="1" s="1"/>
  <c r="T126" i="1"/>
  <c r="U126" i="1" s="1"/>
  <c r="T122" i="1"/>
  <c r="T118" i="1"/>
  <c r="U118" i="1" s="1"/>
  <c r="T114" i="1"/>
  <c r="U114" i="1" s="1"/>
  <c r="T110" i="1"/>
  <c r="U110" i="1" s="1"/>
  <c r="T106" i="1"/>
  <c r="U106" i="1" s="1"/>
  <c r="T102" i="1"/>
  <c r="U102" i="1" s="1"/>
  <c r="T98" i="1"/>
  <c r="U98" i="1" s="1"/>
  <c r="T94" i="1"/>
  <c r="U94" i="1" s="1"/>
  <c r="T90" i="1"/>
  <c r="U90" i="1" s="1"/>
  <c r="T86" i="1"/>
  <c r="U86" i="1" s="1"/>
  <c r="T82" i="1"/>
  <c r="U82" i="1" s="1"/>
  <c r="T78" i="1"/>
  <c r="U78" i="1" s="1"/>
  <c r="T74" i="1"/>
  <c r="U74" i="1" s="1"/>
  <c r="T70" i="1"/>
  <c r="U70" i="1" s="1"/>
  <c r="T66" i="1"/>
  <c r="U66" i="1" s="1"/>
  <c r="T60" i="1"/>
  <c r="U60" i="1" s="1"/>
  <c r="T56" i="1"/>
  <c r="U56" i="1" s="1"/>
  <c r="T53" i="1"/>
  <c r="U53" i="1" s="1"/>
  <c r="T50" i="1"/>
  <c r="U50" i="1" s="1"/>
  <c r="T44" i="1"/>
  <c r="U44" i="1" s="1"/>
  <c r="T40" i="1"/>
  <c r="U40" i="1" s="1"/>
  <c r="T37" i="1"/>
  <c r="U37" i="1" s="1"/>
  <c r="T34" i="1"/>
  <c r="U34" i="1" s="1"/>
  <c r="T274" i="1"/>
  <c r="U274" i="1" s="1"/>
  <c r="T266" i="1"/>
  <c r="U266" i="1" s="1"/>
  <c r="T263" i="1"/>
  <c r="U263" i="1" s="1"/>
  <c r="T255" i="1"/>
  <c r="U255" i="1" s="1"/>
  <c r="T250" i="1"/>
  <c r="U250" i="1" s="1"/>
  <c r="T242" i="1"/>
  <c r="U242" i="1" s="1"/>
  <c r="T239" i="1"/>
  <c r="U239" i="1" s="1"/>
  <c r="T233" i="1"/>
  <c r="U233" i="1" s="1"/>
  <c r="T30" i="1"/>
  <c r="T80" i="1"/>
  <c r="U80" i="1" s="1"/>
  <c r="T76" i="1"/>
  <c r="U76" i="1" s="1"/>
  <c r="T68" i="1"/>
  <c r="U68" i="1" s="1"/>
  <c r="T61" i="1"/>
  <c r="U61" i="1" s="1"/>
  <c r="T58" i="1"/>
  <c r="U58" i="1" s="1"/>
  <c r="T48" i="1"/>
  <c r="U48" i="1" s="1"/>
  <c r="T45" i="1"/>
  <c r="U45" i="1" s="1"/>
  <c r="T32" i="1"/>
  <c r="U32" i="1" s="1"/>
  <c r="T493" i="1"/>
  <c r="U493" i="1" s="1"/>
  <c r="T477" i="1"/>
  <c r="U477" i="1" s="1"/>
  <c r="T466" i="1"/>
  <c r="U466" i="1" s="1"/>
  <c r="T455" i="1"/>
  <c r="U455" i="1" s="1"/>
  <c r="T439" i="1"/>
  <c r="U439" i="1" s="1"/>
  <c r="T434" i="1"/>
  <c r="T418" i="1"/>
  <c r="U418" i="1" s="1"/>
  <c r="T410" i="1"/>
  <c r="U410" i="1" s="1"/>
  <c r="T402" i="1"/>
  <c r="U402" i="1" s="1"/>
  <c r="T390" i="1"/>
  <c r="U390" i="1" s="1"/>
  <c r="T386" i="1"/>
  <c r="U386" i="1" s="1"/>
  <c r="T374" i="1"/>
  <c r="U374" i="1" s="1"/>
  <c r="T366" i="1"/>
  <c r="U366" i="1" s="1"/>
  <c r="T358" i="1"/>
  <c r="U358" i="1" s="1"/>
  <c r="T350" i="1"/>
  <c r="U350" i="1" s="1"/>
  <c r="T342" i="1"/>
  <c r="U342" i="1" s="1"/>
  <c r="T334" i="1"/>
  <c r="U334" i="1" s="1"/>
  <c r="T323" i="1"/>
  <c r="U323" i="1" s="1"/>
  <c r="T318" i="1"/>
  <c r="U318" i="1" s="1"/>
  <c r="T307" i="1"/>
  <c r="U307" i="1" s="1"/>
  <c r="T302" i="1"/>
  <c r="U302" i="1" s="1"/>
  <c r="T291" i="1"/>
  <c r="U291" i="1" s="1"/>
  <c r="T286" i="1"/>
  <c r="U286" i="1" s="1"/>
  <c r="T278" i="1"/>
  <c r="U278" i="1" s="1"/>
  <c r="T270" i="1"/>
  <c r="U270" i="1" s="1"/>
  <c r="T262" i="1"/>
  <c r="U262" i="1" s="1"/>
  <c r="T254" i="1"/>
  <c r="U254" i="1" s="1"/>
  <c r="T243" i="1"/>
  <c r="U243" i="1" s="1"/>
  <c r="T235" i="1"/>
  <c r="U235" i="1" s="1"/>
  <c r="T227" i="1"/>
  <c r="U227" i="1" s="1"/>
  <c r="T215" i="1"/>
  <c r="U215" i="1" s="1"/>
  <c r="T211" i="1"/>
  <c r="U211" i="1" s="1"/>
  <c r="T199" i="1"/>
  <c r="U199" i="1" s="1"/>
  <c r="T195" i="1"/>
  <c r="U195" i="1" s="1"/>
  <c r="T183" i="1"/>
  <c r="U183" i="1" s="1"/>
  <c r="T171" i="1"/>
  <c r="U171" i="1" s="1"/>
  <c r="T167" i="1"/>
  <c r="U167" i="1" s="1"/>
  <c r="T155" i="1"/>
  <c r="U155" i="1" s="1"/>
  <c r="T151" i="1"/>
  <c r="U151" i="1" s="1"/>
  <c r="T139" i="1"/>
  <c r="U139" i="1" s="1"/>
  <c r="T131" i="1"/>
  <c r="U131" i="1" s="1"/>
  <c r="T123" i="1"/>
  <c r="T111" i="1"/>
  <c r="U111" i="1" s="1"/>
  <c r="T107" i="1"/>
  <c r="U107" i="1" s="1"/>
  <c r="T95" i="1"/>
  <c r="U95" i="1" s="1"/>
  <c r="T83" i="1"/>
  <c r="U83" i="1" s="1"/>
  <c r="T79" i="1"/>
  <c r="U79" i="1" s="1"/>
  <c r="T67" i="1"/>
  <c r="U67" i="1" s="1"/>
  <c r="T54" i="1"/>
  <c r="U54" i="1" s="1"/>
  <c r="T51" i="1"/>
  <c r="U51" i="1" s="1"/>
  <c r="T41" i="1"/>
  <c r="U41" i="1" s="1"/>
  <c r="T31" i="1"/>
  <c r="U31" i="1" s="1"/>
  <c r="T490" i="1"/>
  <c r="U490" i="1" s="1"/>
  <c r="T485" i="1"/>
  <c r="U485" i="1" s="1"/>
  <c r="T479" i="1"/>
  <c r="U479" i="1" s="1"/>
  <c r="T474" i="1"/>
  <c r="U474" i="1" s="1"/>
  <c r="T469" i="1"/>
  <c r="U469" i="1" s="1"/>
  <c r="T463" i="1"/>
  <c r="U463" i="1" s="1"/>
  <c r="T458" i="1"/>
  <c r="U458" i="1" s="1"/>
  <c r="T453" i="1"/>
  <c r="U453" i="1" s="1"/>
  <c r="T447" i="1"/>
  <c r="U447" i="1" s="1"/>
  <c r="T442" i="1"/>
  <c r="U442" i="1" s="1"/>
  <c r="T437" i="1"/>
  <c r="U437" i="1" s="1"/>
  <c r="T431" i="1"/>
  <c r="U431" i="1" s="1"/>
  <c r="T426" i="1"/>
  <c r="U426" i="1" s="1"/>
  <c r="T421" i="1"/>
  <c r="U421" i="1" s="1"/>
  <c r="T416" i="1"/>
  <c r="U416" i="1" s="1"/>
  <c r="T412" i="1"/>
  <c r="U412" i="1" s="1"/>
  <c r="T408" i="1"/>
  <c r="U408" i="1" s="1"/>
  <c r="T404" i="1"/>
  <c r="U404" i="1" s="1"/>
  <c r="T400" i="1"/>
  <c r="U400" i="1" s="1"/>
  <c r="T396" i="1"/>
  <c r="U396" i="1" s="1"/>
  <c r="T392" i="1"/>
  <c r="U392" i="1" s="1"/>
  <c r="T388" i="1"/>
  <c r="U388" i="1" s="1"/>
  <c r="T384" i="1"/>
  <c r="U384" i="1" s="1"/>
  <c r="T380" i="1"/>
  <c r="U380" i="1" s="1"/>
  <c r="T376" i="1"/>
  <c r="U376" i="1" s="1"/>
  <c r="T372" i="1"/>
  <c r="U372" i="1" s="1"/>
  <c r="T368" i="1"/>
  <c r="U368" i="1" s="1"/>
  <c r="T364" i="1"/>
  <c r="U364" i="1" s="1"/>
  <c r="T360" i="1"/>
  <c r="U360" i="1" s="1"/>
  <c r="T356" i="1"/>
  <c r="U356" i="1" s="1"/>
  <c r="T352" i="1"/>
  <c r="U352" i="1" s="1"/>
  <c r="T348" i="1"/>
  <c r="U348" i="1" s="1"/>
  <c r="T344" i="1"/>
  <c r="U344" i="1" s="1"/>
  <c r="T340" i="1"/>
  <c r="U340" i="1" s="1"/>
  <c r="T336" i="1"/>
  <c r="U336" i="1" s="1"/>
  <c r="T332" i="1"/>
  <c r="U332" i="1" s="1"/>
  <c r="T328" i="1"/>
  <c r="U328" i="1" s="1"/>
  <c r="T322" i="1"/>
  <c r="U322" i="1" s="1"/>
  <c r="T319" i="1"/>
  <c r="U319" i="1" s="1"/>
  <c r="T314" i="1"/>
  <c r="U314" i="1" s="1"/>
  <c r="T311" i="1"/>
  <c r="U311" i="1" s="1"/>
  <c r="T306" i="1"/>
  <c r="U306" i="1" s="1"/>
  <c r="T303" i="1"/>
  <c r="U303" i="1" s="1"/>
  <c r="T298" i="1"/>
  <c r="U298" i="1" s="1"/>
  <c r="T295" i="1"/>
  <c r="U295" i="1" s="1"/>
  <c r="T290" i="1"/>
  <c r="U290" i="1" s="1"/>
  <c r="T287" i="1"/>
  <c r="U287" i="1" s="1"/>
  <c r="T282" i="1"/>
  <c r="U282" i="1" s="1"/>
  <c r="T279" i="1"/>
  <c r="U279" i="1" s="1"/>
  <c r="T271" i="1"/>
  <c r="U271" i="1" s="1"/>
  <c r="T258" i="1"/>
  <c r="U258" i="1" s="1"/>
  <c r="T247" i="1"/>
  <c r="U247" i="1" s="1"/>
  <c r="T229" i="1"/>
  <c r="U229" i="1" s="1"/>
  <c r="T225" i="1"/>
  <c r="U225" i="1" s="1"/>
  <c r="T221" i="1"/>
  <c r="U221" i="1" s="1"/>
  <c r="T217" i="1"/>
  <c r="U217" i="1" s="1"/>
  <c r="T213" i="1"/>
  <c r="U213" i="1" s="1"/>
  <c r="T209" i="1"/>
  <c r="U209" i="1" s="1"/>
  <c r="T205" i="1"/>
  <c r="U205" i="1" s="1"/>
  <c r="T201" i="1"/>
  <c r="U201" i="1" s="1"/>
  <c r="T197" i="1"/>
  <c r="U197" i="1" s="1"/>
  <c r="T193" i="1"/>
  <c r="U193" i="1" s="1"/>
  <c r="T189" i="1"/>
  <c r="U189" i="1" s="1"/>
  <c r="T185" i="1"/>
  <c r="U185" i="1" s="1"/>
  <c r="T181" i="1"/>
  <c r="U181" i="1" s="1"/>
  <c r="T177" i="1"/>
  <c r="U177" i="1" s="1"/>
  <c r="T173" i="1"/>
  <c r="U173" i="1" s="1"/>
  <c r="T169" i="1"/>
  <c r="U169" i="1" s="1"/>
  <c r="T165" i="1"/>
  <c r="U165" i="1" s="1"/>
  <c r="T161" i="1"/>
  <c r="U161" i="1" s="1"/>
  <c r="T157" i="1"/>
  <c r="U157" i="1" s="1"/>
  <c r="T153" i="1"/>
  <c r="U153" i="1" s="1"/>
  <c r="T149" i="1"/>
  <c r="U149" i="1" s="1"/>
  <c r="T145" i="1"/>
  <c r="U145" i="1" s="1"/>
  <c r="T141" i="1"/>
  <c r="U141" i="1" s="1"/>
  <c r="T137" i="1"/>
  <c r="U137" i="1" s="1"/>
  <c r="T133" i="1"/>
  <c r="U133" i="1" s="1"/>
  <c r="T129" i="1"/>
  <c r="U129" i="1" s="1"/>
  <c r="T125" i="1"/>
  <c r="U125" i="1" s="1"/>
  <c r="T121" i="1"/>
  <c r="T117" i="1"/>
  <c r="U117" i="1" s="1"/>
  <c r="T113" i="1"/>
  <c r="T109" i="1"/>
  <c r="U109" i="1" s="1"/>
  <c r="T105" i="1"/>
  <c r="U105" i="1" s="1"/>
  <c r="T101" i="1"/>
  <c r="U101" i="1" s="1"/>
  <c r="T97" i="1"/>
  <c r="U97" i="1" s="1"/>
  <c r="T93" i="1"/>
  <c r="U93" i="1" s="1"/>
  <c r="T89" i="1"/>
  <c r="U89" i="1" s="1"/>
  <c r="T85" i="1"/>
  <c r="U85" i="1" s="1"/>
  <c r="T81" i="1"/>
  <c r="U81" i="1" s="1"/>
  <c r="T77" i="1"/>
  <c r="U77" i="1" s="1"/>
  <c r="T73" i="1"/>
  <c r="U73" i="1" s="1"/>
  <c r="T69" i="1"/>
  <c r="U69" i="1" s="1"/>
  <c r="T65" i="1"/>
  <c r="U65" i="1" s="1"/>
  <c r="T62" i="1"/>
  <c r="U62" i="1" s="1"/>
  <c r="T59" i="1"/>
  <c r="U59" i="1" s="1"/>
  <c r="T55" i="1"/>
  <c r="U55" i="1" s="1"/>
  <c r="T49" i="1"/>
  <c r="U49" i="1" s="1"/>
  <c r="T46" i="1"/>
  <c r="U46" i="1" s="1"/>
  <c r="T43" i="1"/>
  <c r="U43" i="1" s="1"/>
  <c r="T39" i="1"/>
  <c r="U39" i="1" s="1"/>
  <c r="T33" i="1"/>
  <c r="U33" i="1" s="1"/>
  <c r="T84" i="1"/>
  <c r="U84" i="1" s="1"/>
  <c r="T72" i="1"/>
  <c r="U72" i="1" s="1"/>
  <c r="T64" i="1"/>
  <c r="U64" i="1" s="1"/>
  <c r="T52" i="1"/>
  <c r="U52" i="1" s="1"/>
  <c r="T42" i="1"/>
  <c r="U42" i="1" s="1"/>
  <c r="T482" i="1"/>
  <c r="U482" i="1" s="1"/>
  <c r="T461" i="1"/>
  <c r="U461" i="1" s="1"/>
  <c r="T445" i="1"/>
  <c r="U445" i="1" s="1"/>
  <c r="T423" i="1"/>
  <c r="U423" i="1" s="1"/>
  <c r="T406" i="1"/>
  <c r="U406" i="1" s="1"/>
  <c r="T394" i="1"/>
  <c r="U394" i="1" s="1"/>
  <c r="T378" i="1"/>
  <c r="U378" i="1" s="1"/>
  <c r="T362" i="1"/>
  <c r="U362" i="1" s="1"/>
  <c r="T346" i="1"/>
  <c r="U346" i="1" s="1"/>
  <c r="T330" i="1"/>
  <c r="U330" i="1" s="1"/>
  <c r="T315" i="1"/>
  <c r="U315" i="1" s="1"/>
  <c r="T294" i="1"/>
  <c r="U294" i="1" s="1"/>
  <c r="T275" i="1"/>
  <c r="U275" i="1" s="1"/>
  <c r="T259" i="1"/>
  <c r="U259" i="1" s="1"/>
  <c r="T246" i="1"/>
  <c r="U246" i="1" s="1"/>
  <c r="T231" i="1"/>
  <c r="U231" i="1" s="1"/>
  <c r="T219" i="1"/>
  <c r="U219" i="1" s="1"/>
  <c r="T203" i="1"/>
  <c r="U203" i="1" s="1"/>
  <c r="T191" i="1"/>
  <c r="U191" i="1" s="1"/>
  <c r="T175" i="1"/>
  <c r="U175" i="1" s="1"/>
  <c r="T159" i="1"/>
  <c r="U159" i="1" s="1"/>
  <c r="T147" i="1"/>
  <c r="U147" i="1" s="1"/>
  <c r="T135" i="1"/>
  <c r="U135" i="1" s="1"/>
  <c r="T119" i="1"/>
  <c r="U119" i="1" s="1"/>
  <c r="T103" i="1"/>
  <c r="U103" i="1" s="1"/>
  <c r="T91" i="1"/>
  <c r="U91" i="1" s="1"/>
  <c r="T75" i="1"/>
  <c r="U75" i="1" s="1"/>
  <c r="T63" i="1"/>
  <c r="U63" i="1" s="1"/>
  <c r="T47" i="1"/>
  <c r="U47" i="1" s="1"/>
  <c r="T35" i="1"/>
  <c r="U35" i="1" s="1"/>
  <c r="T494" i="1"/>
  <c r="U494" i="1" s="1"/>
  <c r="T489" i="1"/>
  <c r="U489" i="1" s="1"/>
  <c r="T483" i="1"/>
  <c r="U483" i="1" s="1"/>
  <c r="T478" i="1"/>
  <c r="U478" i="1" s="1"/>
  <c r="T473" i="1"/>
  <c r="U473" i="1" s="1"/>
  <c r="T467" i="1"/>
  <c r="U467" i="1" s="1"/>
  <c r="T462" i="1"/>
  <c r="U462" i="1" s="1"/>
  <c r="T457" i="1"/>
  <c r="U457" i="1" s="1"/>
  <c r="T451" i="1"/>
  <c r="U451" i="1" s="1"/>
  <c r="T446" i="1"/>
  <c r="U446" i="1" s="1"/>
  <c r="T441" i="1"/>
  <c r="U441" i="1" s="1"/>
  <c r="T435" i="1"/>
  <c r="U435" i="1" s="1"/>
  <c r="T430" i="1"/>
  <c r="T425" i="1"/>
  <c r="U425" i="1" s="1"/>
  <c r="T419" i="1"/>
  <c r="U419" i="1" s="1"/>
  <c r="T415" i="1"/>
  <c r="U415" i="1" s="1"/>
  <c r="T411" i="1"/>
  <c r="U411" i="1" s="1"/>
  <c r="T407" i="1"/>
  <c r="U407" i="1" s="1"/>
  <c r="T403" i="1"/>
  <c r="U403" i="1" s="1"/>
  <c r="T399" i="1"/>
  <c r="U399" i="1" s="1"/>
  <c r="T395" i="1"/>
  <c r="U395" i="1" s="1"/>
  <c r="T391" i="1"/>
  <c r="U391" i="1" s="1"/>
  <c r="T387" i="1"/>
  <c r="U387" i="1" s="1"/>
  <c r="T383" i="1"/>
  <c r="U383" i="1" s="1"/>
  <c r="T379" i="1"/>
  <c r="U379" i="1" s="1"/>
  <c r="T375" i="1"/>
  <c r="U375" i="1" s="1"/>
  <c r="T371" i="1"/>
  <c r="U371" i="1" s="1"/>
  <c r="T367" i="1"/>
  <c r="U367" i="1" s="1"/>
  <c r="T363" i="1"/>
  <c r="U363" i="1" s="1"/>
  <c r="T359" i="1"/>
  <c r="U359" i="1" s="1"/>
  <c r="T355" i="1"/>
  <c r="U355" i="1" s="1"/>
  <c r="T351" i="1"/>
  <c r="U351" i="1" s="1"/>
  <c r="T347" i="1"/>
  <c r="U347" i="1" s="1"/>
  <c r="T343" i="1"/>
  <c r="U343" i="1" s="1"/>
  <c r="T339" i="1"/>
  <c r="U339" i="1" s="1"/>
  <c r="T335" i="1"/>
  <c r="U335" i="1" s="1"/>
  <c r="T331" i="1"/>
  <c r="U331" i="1" s="1"/>
  <c r="T327" i="1"/>
  <c r="U327" i="1" s="1"/>
  <c r="T324" i="1"/>
  <c r="U324" i="1" s="1"/>
  <c r="T321" i="1"/>
  <c r="U321" i="1" s="1"/>
  <c r="T316" i="1"/>
  <c r="U316" i="1" s="1"/>
  <c r="T313" i="1"/>
  <c r="U313" i="1" s="1"/>
  <c r="T308" i="1"/>
  <c r="U308" i="1" s="1"/>
  <c r="T305" i="1"/>
  <c r="U305" i="1" s="1"/>
  <c r="T300" i="1"/>
  <c r="U300" i="1" s="1"/>
  <c r="T297" i="1"/>
  <c r="U297" i="1" s="1"/>
  <c r="T292" i="1"/>
  <c r="U292" i="1" s="1"/>
  <c r="T289" i="1"/>
  <c r="U289" i="1" s="1"/>
  <c r="T284" i="1"/>
  <c r="U284" i="1" s="1"/>
  <c r="T281" i="1"/>
  <c r="U281" i="1" s="1"/>
  <c r="T276" i="1"/>
  <c r="U276" i="1" s="1"/>
  <c r="T273" i="1"/>
  <c r="U273" i="1" s="1"/>
  <c r="T268" i="1"/>
  <c r="U268" i="1" s="1"/>
  <c r="T265" i="1"/>
  <c r="U265" i="1" s="1"/>
  <c r="T260" i="1"/>
  <c r="U260" i="1" s="1"/>
  <c r="T257" i="1"/>
  <c r="U257" i="1" s="1"/>
  <c r="T252" i="1"/>
  <c r="U252" i="1" s="1"/>
  <c r="T249" i="1"/>
  <c r="U249" i="1" s="1"/>
  <c r="T244" i="1"/>
  <c r="U244" i="1" s="1"/>
  <c r="T241" i="1"/>
  <c r="U241" i="1" s="1"/>
  <c r="T236" i="1"/>
  <c r="U236" i="1" s="1"/>
  <c r="T232" i="1"/>
  <c r="U232" i="1" s="1"/>
  <c r="T228" i="1"/>
  <c r="U228" i="1" s="1"/>
  <c r="T224" i="1"/>
  <c r="U224" i="1" s="1"/>
  <c r="T220" i="1"/>
  <c r="U220" i="1" s="1"/>
  <c r="T216" i="1"/>
  <c r="U216" i="1" s="1"/>
  <c r="T212" i="1"/>
  <c r="U212" i="1" s="1"/>
  <c r="T208" i="1"/>
  <c r="U208" i="1" s="1"/>
  <c r="T204" i="1"/>
  <c r="U204" i="1" s="1"/>
  <c r="T200" i="1"/>
  <c r="U200" i="1" s="1"/>
  <c r="T196" i="1"/>
  <c r="U196" i="1" s="1"/>
  <c r="T192" i="1"/>
  <c r="U192" i="1" s="1"/>
  <c r="T188" i="1"/>
  <c r="U188" i="1" s="1"/>
  <c r="T184" i="1"/>
  <c r="U184" i="1" s="1"/>
  <c r="T180" i="1"/>
  <c r="U180" i="1" s="1"/>
  <c r="T176" i="1"/>
  <c r="U176" i="1" s="1"/>
  <c r="T172" i="1"/>
  <c r="U172" i="1" s="1"/>
  <c r="T168" i="1"/>
  <c r="U168" i="1" s="1"/>
  <c r="T164" i="1"/>
  <c r="U164" i="1" s="1"/>
  <c r="T160" i="1"/>
  <c r="U160" i="1" s="1"/>
  <c r="T156" i="1"/>
  <c r="U156" i="1" s="1"/>
  <c r="T152" i="1"/>
  <c r="U152" i="1" s="1"/>
  <c r="T148" i="1"/>
  <c r="T144" i="1"/>
  <c r="U144" i="1" s="1"/>
  <c r="T140" i="1"/>
  <c r="U140" i="1" s="1"/>
  <c r="T136" i="1"/>
  <c r="U136" i="1" s="1"/>
  <c r="T132" i="1"/>
  <c r="U132" i="1" s="1"/>
  <c r="T128" i="1"/>
  <c r="U128" i="1" s="1"/>
  <c r="T124" i="1"/>
  <c r="T120" i="1"/>
  <c r="U120" i="1" s="1"/>
  <c r="T116" i="1"/>
  <c r="U116" i="1" s="1"/>
  <c r="T112" i="1"/>
  <c r="T108" i="1"/>
  <c r="U108" i="1" s="1"/>
  <c r="T104" i="1"/>
  <c r="U104" i="1" s="1"/>
  <c r="T100" i="1"/>
  <c r="U100" i="1" s="1"/>
  <c r="T96" i="1"/>
  <c r="U96" i="1" s="1"/>
  <c r="T92" i="1"/>
  <c r="U92" i="1" s="1"/>
  <c r="T88" i="1"/>
  <c r="U88" i="1" s="1"/>
  <c r="T36" i="1"/>
  <c r="U36" i="1" s="1"/>
  <c r="T487" i="1"/>
  <c r="U487" i="1" s="1"/>
  <c r="T471" i="1"/>
  <c r="U471" i="1" s="1"/>
  <c r="T450" i="1"/>
  <c r="U450" i="1" s="1"/>
  <c r="T429" i="1"/>
  <c r="U429" i="1" s="1"/>
  <c r="T414" i="1"/>
  <c r="U414" i="1" s="1"/>
  <c r="T398" i="1"/>
  <c r="U398" i="1" s="1"/>
  <c r="T382" i="1"/>
  <c r="U382" i="1" s="1"/>
  <c r="T370" i="1"/>
  <c r="U370" i="1" s="1"/>
  <c r="T354" i="1"/>
  <c r="U354" i="1" s="1"/>
  <c r="T338" i="1"/>
  <c r="U338" i="1" s="1"/>
  <c r="T326" i="1"/>
  <c r="U326" i="1" s="1"/>
  <c r="T310" i="1"/>
  <c r="U310" i="1" s="1"/>
  <c r="T299" i="1"/>
  <c r="U299" i="1" s="1"/>
  <c r="T283" i="1"/>
  <c r="U283" i="1" s="1"/>
  <c r="T267" i="1"/>
  <c r="U267" i="1" s="1"/>
  <c r="T251" i="1"/>
  <c r="U251" i="1" s="1"/>
  <c r="T238" i="1"/>
  <c r="U238" i="1" s="1"/>
  <c r="T223" i="1"/>
  <c r="U223" i="1" s="1"/>
  <c r="T207" i="1"/>
  <c r="U207" i="1" s="1"/>
  <c r="T187" i="1"/>
  <c r="U187" i="1" s="1"/>
  <c r="T179" i="1"/>
  <c r="U179" i="1" s="1"/>
  <c r="T163" i="1"/>
  <c r="U163" i="1" s="1"/>
  <c r="T143" i="1"/>
  <c r="U143" i="1" s="1"/>
  <c r="T127" i="1"/>
  <c r="U127" i="1" s="1"/>
  <c r="T115" i="1"/>
  <c r="U115" i="1" s="1"/>
  <c r="T99" i="1"/>
  <c r="U99" i="1" s="1"/>
  <c r="T87" i="1"/>
  <c r="U87" i="1" s="1"/>
  <c r="T71" i="1"/>
  <c r="U71" i="1" s="1"/>
  <c r="T57" i="1"/>
  <c r="U57" i="1" s="1"/>
  <c r="T38" i="1"/>
  <c r="U38" i="1" s="1"/>
  <c r="T1036" i="2"/>
  <c r="U1036" i="2" s="1"/>
  <c r="T1020" i="2"/>
  <c r="U1020" i="2" s="1"/>
  <c r="T1004" i="2"/>
  <c r="U1004" i="2" s="1"/>
  <c r="T989" i="2"/>
  <c r="U989" i="2" s="1"/>
  <c r="T974" i="2"/>
  <c r="U974" i="2" s="1"/>
  <c r="T961" i="2"/>
  <c r="U961" i="2" s="1"/>
  <c r="T943" i="2"/>
  <c r="U943" i="2" s="1"/>
  <c r="T929" i="2"/>
  <c r="U929" i="2" s="1"/>
  <c r="T912" i="2"/>
  <c r="U912" i="2" s="1"/>
  <c r="T897" i="2"/>
  <c r="U897" i="2" s="1"/>
  <c r="T884" i="2"/>
  <c r="U884" i="2" s="1"/>
  <c r="T866" i="2"/>
  <c r="U866" i="2" s="1"/>
  <c r="T850" i="2"/>
  <c r="U850" i="2" s="1"/>
  <c r="T834" i="2"/>
  <c r="U834" i="2" s="1"/>
  <c r="T818" i="2"/>
  <c r="U818" i="2" s="1"/>
  <c r="T802" i="2"/>
  <c r="U802" i="2" s="1"/>
  <c r="T786" i="2"/>
  <c r="U786" i="2" s="1"/>
  <c r="T770" i="2"/>
  <c r="U770" i="2" s="1"/>
  <c r="T754" i="2"/>
  <c r="U754" i="2" s="1"/>
  <c r="T730" i="2"/>
  <c r="U730" i="2" s="1"/>
  <c r="T714" i="2"/>
  <c r="U714" i="2" s="1"/>
  <c r="T698" i="2"/>
  <c r="U698" i="2" s="1"/>
  <c r="T682" i="2"/>
  <c r="U682" i="2" s="1"/>
  <c r="T666" i="2"/>
  <c r="U666" i="2" s="1"/>
  <c r="T649" i="2"/>
  <c r="U649" i="2" s="1"/>
  <c r="T633" i="2"/>
  <c r="U633" i="2" s="1"/>
  <c r="T617" i="2"/>
  <c r="U617" i="2" s="1"/>
  <c r="T601" i="2"/>
  <c r="U601" i="2" s="1"/>
  <c r="T585" i="2"/>
  <c r="U585" i="2" s="1"/>
  <c r="T569" i="2"/>
  <c r="U569" i="2" s="1"/>
  <c r="T553" i="2"/>
  <c r="U553" i="2" s="1"/>
  <c r="T537" i="2"/>
  <c r="U537" i="2" s="1"/>
  <c r="T521" i="2"/>
  <c r="U521" i="2" s="1"/>
  <c r="T505" i="2"/>
  <c r="U505" i="2" s="1"/>
  <c r="T489" i="2"/>
  <c r="U489" i="2" s="1"/>
  <c r="T473" i="2"/>
  <c r="U473" i="2" s="1"/>
  <c r="T457" i="2"/>
  <c r="U457" i="2" s="1"/>
  <c r="T441" i="2"/>
  <c r="U441" i="2" s="1"/>
  <c r="T425" i="2"/>
  <c r="U425" i="2" s="1"/>
  <c r="T409" i="2"/>
  <c r="U409" i="2" s="1"/>
  <c r="T395" i="2"/>
  <c r="U395" i="2" s="1"/>
  <c r="T387" i="2"/>
  <c r="U387" i="2" s="1"/>
  <c r="T379" i="2"/>
  <c r="U379" i="2" s="1"/>
  <c r="T371" i="2"/>
  <c r="U371" i="2" s="1"/>
  <c r="T360" i="2"/>
  <c r="U360" i="2" s="1"/>
  <c r="T344" i="2"/>
  <c r="U344" i="2" s="1"/>
  <c r="T328" i="2"/>
  <c r="U328" i="2" s="1"/>
  <c r="T312" i="2"/>
  <c r="U312" i="2" s="1"/>
  <c r="T296" i="2"/>
  <c r="U296" i="2" s="1"/>
  <c r="T280" i="2"/>
  <c r="U280" i="2" s="1"/>
  <c r="T264" i="2"/>
  <c r="U264" i="2" s="1"/>
  <c r="T248" i="2"/>
  <c r="U248" i="2" s="1"/>
  <c r="T232" i="2"/>
  <c r="U232" i="2" s="1"/>
  <c r="T216" i="2"/>
  <c r="U216" i="2" s="1"/>
  <c r="T200" i="2"/>
  <c r="U200" i="2" s="1"/>
  <c r="T184" i="2"/>
  <c r="U184" i="2" s="1"/>
  <c r="T168" i="2"/>
  <c r="U168" i="2" s="1"/>
  <c r="T1018" i="2"/>
  <c r="U1018" i="2" s="1"/>
  <c r="T997" i="2"/>
  <c r="U997" i="2" s="1"/>
  <c r="T965" i="2"/>
  <c r="U965" i="2" s="1"/>
  <c r="T941" i="2"/>
  <c r="U941" i="2" s="1"/>
  <c r="T922" i="2"/>
  <c r="U922" i="2" s="1"/>
  <c r="T893" i="2"/>
  <c r="U893" i="2" s="1"/>
  <c r="T868" i="2"/>
  <c r="U868" i="2" s="1"/>
  <c r="T851" i="2"/>
  <c r="U851" i="2" s="1"/>
  <c r="T822" i="2"/>
  <c r="U822" i="2" s="1"/>
  <c r="T804" i="2"/>
  <c r="U804" i="2" s="1"/>
  <c r="T787" i="2"/>
  <c r="U787" i="2" s="1"/>
  <c r="T758" i="2"/>
  <c r="U758" i="2" s="1"/>
  <c r="T741" i="2"/>
  <c r="U741" i="2" s="1"/>
  <c r="T721" i="2"/>
  <c r="U721" i="2" s="1"/>
  <c r="T700" i="2"/>
  <c r="U700" i="2" s="1"/>
  <c r="T675" i="2"/>
  <c r="U675" i="2" s="1"/>
  <c r="T657" i="2"/>
  <c r="U657" i="2" s="1"/>
  <c r="T641" i="2"/>
  <c r="U641" i="2" s="1"/>
  <c r="T624" i="2"/>
  <c r="U624" i="2" s="1"/>
  <c r="T594" i="2"/>
  <c r="U594" i="2" s="1"/>
  <c r="T577" i="2"/>
  <c r="U577" i="2" s="1"/>
  <c r="T560" i="2"/>
  <c r="U560" i="2" s="1"/>
  <c r="T530" i="2"/>
  <c r="U530" i="2" s="1"/>
  <c r="T513" i="2"/>
  <c r="U513" i="2" s="1"/>
  <c r="T496" i="2"/>
  <c r="U496" i="2" s="1"/>
  <c r="T466" i="2"/>
  <c r="U466" i="2" s="1"/>
  <c r="T449" i="2"/>
  <c r="U449" i="2" s="1"/>
  <c r="T432" i="2"/>
  <c r="U432" i="2" s="1"/>
  <c r="T402" i="2"/>
  <c r="U402" i="2" s="1"/>
  <c r="T374" i="2"/>
  <c r="U374" i="2" s="1"/>
  <c r="T356" i="2"/>
  <c r="U356" i="2" s="1"/>
  <c r="T331" i="2"/>
  <c r="U331" i="2" s="1"/>
  <c r="T310" i="2"/>
  <c r="U310" i="2" s="1"/>
  <c r="T292" i="2"/>
  <c r="U292" i="2" s="1"/>
  <c r="T267" i="2"/>
  <c r="U267" i="2" s="1"/>
  <c r="T246" i="2"/>
  <c r="U246" i="2" s="1"/>
  <c r="T228" i="2"/>
  <c r="U228" i="2" s="1"/>
  <c r="T203" i="2"/>
  <c r="U203" i="2" s="1"/>
  <c r="T182" i="2"/>
  <c r="U182" i="2" s="1"/>
  <c r="T164" i="2"/>
  <c r="U164" i="2" s="1"/>
  <c r="T1019" i="2"/>
  <c r="U1019" i="2" s="1"/>
  <c r="T996" i="2"/>
  <c r="U996" i="2" s="1"/>
  <c r="T963" i="2"/>
  <c r="U963" i="2" s="1"/>
  <c r="T938" i="2"/>
  <c r="U938" i="2" s="1"/>
  <c r="T914" i="2"/>
  <c r="U914" i="2" s="1"/>
  <c r="T892" i="2"/>
  <c r="U892" i="2" s="1"/>
  <c r="T871" i="2"/>
  <c r="U871" i="2" s="1"/>
  <c r="T842" i="2"/>
  <c r="U842" i="2" s="1"/>
  <c r="T1033" i="2"/>
  <c r="U1033" i="2" s="1"/>
  <c r="T1001" i="2"/>
  <c r="U1001" i="2" s="1"/>
  <c r="T966" i="2"/>
  <c r="U966" i="2" s="1"/>
  <c r="T930" i="2"/>
  <c r="U930" i="2" s="1"/>
  <c r="T886" i="2"/>
  <c r="U886" i="2" s="1"/>
  <c r="T849" i="2"/>
  <c r="U849" i="2" s="1"/>
  <c r="T814" i="2"/>
  <c r="U814" i="2" s="1"/>
  <c r="T780" i="2"/>
  <c r="U780" i="2" s="1"/>
  <c r="T751" i="2"/>
  <c r="U751" i="2" s="1"/>
  <c r="T728" i="2"/>
  <c r="U728" i="2" s="1"/>
  <c r="T699" i="2"/>
  <c r="U699" i="2" s="1"/>
  <c r="T652" i="2"/>
  <c r="U652" i="2" s="1"/>
  <c r="T612" i="2"/>
  <c r="U612" i="2" s="1"/>
  <c r="T589" i="2"/>
  <c r="U589" i="2" s="1"/>
  <c r="T561" i="2"/>
  <c r="U561" i="2" s="1"/>
  <c r="T532" i="2"/>
  <c r="U532" i="2" s="1"/>
  <c r="T503" i="2"/>
  <c r="U503" i="2" s="1"/>
  <c r="T475" i="2"/>
  <c r="U475" i="2" s="1"/>
  <c r="T442" i="2"/>
  <c r="U442" i="2" s="1"/>
  <c r="T418" i="2"/>
  <c r="U418" i="2" s="1"/>
  <c r="T386" i="2"/>
  <c r="U386" i="2" s="1"/>
  <c r="T346" i="2"/>
  <c r="U346" i="2" s="1"/>
  <c r="T308" i="2"/>
  <c r="U308" i="2" s="1"/>
  <c r="T289" i="2"/>
  <c r="U289" i="2" s="1"/>
  <c r="T270" i="2"/>
  <c r="U270" i="2" s="1"/>
  <c r="T241" i="2"/>
  <c r="U241" i="2" s="1"/>
  <c r="T194" i="2"/>
  <c r="U194" i="2" s="1"/>
  <c r="T170" i="2"/>
  <c r="U170" i="2" s="1"/>
  <c r="T153" i="2"/>
  <c r="U153" i="2" s="1"/>
  <c r="T137" i="2"/>
  <c r="U137" i="2" s="1"/>
  <c r="T121" i="2"/>
  <c r="U121" i="2" s="1"/>
  <c r="T105" i="2"/>
  <c r="U105" i="2" s="1"/>
  <c r="T89" i="2"/>
  <c r="U89" i="2" s="1"/>
  <c r="T73" i="2"/>
  <c r="U73" i="2" s="1"/>
  <c r="T57" i="2"/>
  <c r="U57" i="2" s="1"/>
  <c r="T1015" i="2"/>
  <c r="U1015" i="2" s="1"/>
  <c r="T985" i="2"/>
  <c r="U985" i="2" s="1"/>
  <c r="T947" i="2"/>
  <c r="U947" i="2" s="1"/>
  <c r="T899" i="2"/>
  <c r="U899" i="2" s="1"/>
  <c r="T846" i="2"/>
  <c r="U846" i="2" s="1"/>
  <c r="T812" i="2"/>
  <c r="U812" i="2" s="1"/>
  <c r="T778" i="2"/>
  <c r="U778" i="2" s="1"/>
  <c r="T755" i="2"/>
  <c r="U755" i="2" s="1"/>
  <c r="T731" i="2"/>
  <c r="U731" i="2" s="1"/>
  <c r="T684" i="2"/>
  <c r="U684" i="2" s="1"/>
  <c r="T660" i="2"/>
  <c r="U660" i="2" s="1"/>
  <c r="T634" i="2"/>
  <c r="U634" i="2" s="1"/>
  <c r="T610" i="2"/>
  <c r="U610" i="2" s="1"/>
  <c r="T587" i="2"/>
  <c r="U587" i="2" s="1"/>
  <c r="T548" i="2"/>
  <c r="U548" i="2" s="1"/>
  <c r="T525" i="2"/>
  <c r="U525" i="2" s="1"/>
  <c r="T497" i="2"/>
  <c r="U497" i="2" s="1"/>
  <c r="T468" i="2"/>
  <c r="U468" i="2" s="1"/>
  <c r="T439" i="2"/>
  <c r="U439" i="2" s="1"/>
  <c r="T411" i="2"/>
  <c r="U411" i="2" s="1"/>
  <c r="T392" i="2"/>
  <c r="U392" i="2" s="1"/>
  <c r="T350" i="2"/>
  <c r="U350" i="2" s="1"/>
  <c r="T326" i="2"/>
  <c r="U326" i="2" s="1"/>
  <c r="T307" i="2"/>
  <c r="U307" i="2" s="1"/>
  <c r="T1005" i="2"/>
  <c r="U1005" i="2" s="1"/>
  <c r="T976" i="2"/>
  <c r="U976" i="2" s="1"/>
  <c r="T935" i="2"/>
  <c r="U935" i="2" s="1"/>
  <c r="T896" i="2"/>
  <c r="U896" i="2" s="1"/>
  <c r="T867" i="2"/>
  <c r="U867" i="2" s="1"/>
  <c r="T838" i="2"/>
  <c r="U838" i="2" s="1"/>
  <c r="T799" i="2"/>
  <c r="U799" i="2" s="1"/>
  <c r="T777" i="2"/>
  <c r="U777" i="2" s="1"/>
  <c r="T748" i="2"/>
  <c r="U748" i="2" s="1"/>
  <c r="T712" i="2"/>
  <c r="U712" i="2" s="1"/>
  <c r="T688" i="2"/>
  <c r="U688" i="2" s="1"/>
  <c r="T669" i="2"/>
  <c r="U669" i="2" s="1"/>
  <c r="T643" i="2"/>
  <c r="U643" i="2" s="1"/>
  <c r="T621" i="2"/>
  <c r="U621" i="2" s="1"/>
  <c r="T592" i="2"/>
  <c r="U592" i="2" s="1"/>
  <c r="T558" i="2"/>
  <c r="U558" i="2" s="1"/>
  <c r="T535" i="2"/>
  <c r="U535" i="2" s="1"/>
  <c r="T501" i="2"/>
  <c r="U501" i="2" s="1"/>
  <c r="T472" i="2"/>
  <c r="U472" i="2" s="1"/>
  <c r="T450" i="2"/>
  <c r="U450" i="2" s="1"/>
  <c r="T416" i="2"/>
  <c r="U416" i="2" s="1"/>
  <c r="T384" i="2"/>
  <c r="U384" i="2" s="1"/>
  <c r="T353" i="2"/>
  <c r="U353" i="2" s="1"/>
  <c r="T334" i="2"/>
  <c r="U334" i="2" s="1"/>
  <c r="T305" i="2"/>
  <c r="U305" i="2" s="1"/>
  <c r="T902" i="2"/>
  <c r="U902" i="2" s="1"/>
  <c r="T793" i="2"/>
  <c r="U793" i="2" s="1"/>
  <c r="T691" i="2"/>
  <c r="U691" i="2" s="1"/>
  <c r="T562" i="2"/>
  <c r="U562" i="2" s="1"/>
  <c r="T471" i="2"/>
  <c r="U471" i="2" s="1"/>
  <c r="T337" i="2"/>
  <c r="U337" i="2" s="1"/>
  <c r="T262" i="2"/>
  <c r="U262" i="2" s="1"/>
  <c r="T223" i="2"/>
  <c r="U223" i="2" s="1"/>
  <c r="T186" i="2"/>
  <c r="U186" i="2" s="1"/>
  <c r="T150" i="2"/>
  <c r="U150" i="2" s="1"/>
  <c r="T125" i="2"/>
  <c r="U125" i="2" s="1"/>
  <c r="T107" i="2"/>
  <c r="U107" i="2" s="1"/>
  <c r="T86" i="2"/>
  <c r="U86" i="2" s="1"/>
  <c r="T61" i="2"/>
  <c r="U61" i="2" s="1"/>
  <c r="T820" i="2"/>
  <c r="U820" i="2" s="1"/>
  <c r="T613" i="2"/>
  <c r="U613" i="2" s="1"/>
  <c r="T323" i="2"/>
  <c r="U323" i="2" s="1"/>
  <c r="T212" i="2"/>
  <c r="U212" i="2" s="1"/>
  <c r="T144" i="2"/>
  <c r="U144" i="2" s="1"/>
  <c r="T94" i="2"/>
  <c r="U94" i="2" s="1"/>
  <c r="T959" i="2"/>
  <c r="U959" i="2" s="1"/>
  <c r="T764" i="2"/>
  <c r="U764" i="2" s="1"/>
  <c r="T667" i="2"/>
  <c r="U667" i="2" s="1"/>
  <c r="T579" i="2"/>
  <c r="U579" i="2" s="1"/>
  <c r="T465" i="2"/>
  <c r="U465" i="2" s="1"/>
  <c r="T300" i="2"/>
  <c r="U300" i="2" s="1"/>
  <c r="T259" i="2"/>
  <c r="U259" i="2" s="1"/>
  <c r="T222" i="2"/>
  <c r="U222" i="2" s="1"/>
  <c r="T183" i="2"/>
  <c r="U183" i="2" s="1"/>
  <c r="T149" i="2"/>
  <c r="U149" i="2" s="1"/>
  <c r="T131" i="2"/>
  <c r="U131" i="2" s="1"/>
  <c r="T110" i="2"/>
  <c r="U110" i="2" s="1"/>
  <c r="T85" i="2"/>
  <c r="U85" i="2" s="1"/>
  <c r="T67" i="2"/>
  <c r="U67" i="2" s="1"/>
  <c r="T775" i="2"/>
  <c r="U775" i="2" s="1"/>
  <c r="T287" i="2"/>
  <c r="U287" i="2" s="1"/>
  <c r="T147" i="2"/>
  <c r="U147" i="2" s="1"/>
  <c r="T62" i="2"/>
  <c r="U62" i="2" s="1"/>
  <c r="T916" i="2"/>
  <c r="U916" i="2" s="1"/>
  <c r="T803" i="2"/>
  <c r="U803" i="2" s="1"/>
  <c r="T701" i="2"/>
  <c r="U701" i="2" s="1"/>
  <c r="T574" i="2"/>
  <c r="U574" i="2" s="1"/>
  <c r="T459" i="2"/>
  <c r="U459" i="2" s="1"/>
  <c r="T380" i="2"/>
  <c r="U380" i="2" s="1"/>
  <c r="T283" i="2"/>
  <c r="U283" i="2" s="1"/>
  <c r="T239" i="2"/>
  <c r="U239" i="2" s="1"/>
  <c r="T207" i="2"/>
  <c r="U207" i="2" s="1"/>
  <c r="T169" i="2"/>
  <c r="U169" i="2" s="1"/>
  <c r="T152" i="2"/>
  <c r="U152" i="2" s="1"/>
  <c r="T127" i="2"/>
  <c r="U127" i="2" s="1"/>
  <c r="T106" i="2"/>
  <c r="U106" i="2" s="1"/>
  <c r="T88" i="2"/>
  <c r="U88" i="2" s="1"/>
  <c r="T63" i="2"/>
  <c r="U63" i="2" s="1"/>
  <c r="T715" i="2"/>
  <c r="U715" i="2" s="1"/>
  <c r="T282" i="2"/>
  <c r="U282" i="2" s="1"/>
  <c r="T158" i="2"/>
  <c r="U158" i="2" s="1"/>
  <c r="T83" i="2"/>
  <c r="U83" i="2" s="1"/>
  <c r="T1030" i="2"/>
  <c r="U1030" i="2" s="1"/>
  <c r="T1017" i="2"/>
  <c r="U1017" i="2" s="1"/>
  <c r="T998" i="2"/>
  <c r="U998" i="2" s="1"/>
  <c r="T986" i="2"/>
  <c r="U986" i="2" s="1"/>
  <c r="T971" i="2"/>
  <c r="U971" i="2" s="1"/>
  <c r="T957" i="2"/>
  <c r="U957" i="2" s="1"/>
  <c r="T939" i="2"/>
  <c r="U939" i="2" s="1"/>
  <c r="T925" i="2"/>
  <c r="U925" i="2" s="1"/>
  <c r="T909" i="2"/>
  <c r="U909" i="2" s="1"/>
  <c r="T894" i="2"/>
  <c r="U894" i="2" s="1"/>
  <c r="T879" i="2"/>
  <c r="U879" i="2" s="1"/>
  <c r="T859" i="2"/>
  <c r="U859" i="2" s="1"/>
  <c r="T843" i="2"/>
  <c r="U843" i="2" s="1"/>
  <c r="T827" i="2"/>
  <c r="U827" i="2" s="1"/>
  <c r="T811" i="2"/>
  <c r="U811" i="2" s="1"/>
  <c r="T795" i="2"/>
  <c r="U795" i="2" s="1"/>
  <c r="T779" i="2"/>
  <c r="U779" i="2" s="1"/>
  <c r="T763" i="2"/>
  <c r="U763" i="2" s="1"/>
  <c r="T747" i="2"/>
  <c r="U747" i="2" s="1"/>
  <c r="T727" i="2"/>
  <c r="U727" i="2" s="1"/>
  <c r="T711" i="2"/>
  <c r="U711" i="2" s="1"/>
  <c r="T695" i="2"/>
  <c r="U695" i="2" s="1"/>
  <c r="T679" i="2"/>
  <c r="U679" i="2" s="1"/>
  <c r="T663" i="2"/>
  <c r="U663" i="2" s="1"/>
  <c r="T646" i="2"/>
  <c r="U646" i="2" s="1"/>
  <c r="T630" i="2"/>
  <c r="U630" i="2" s="1"/>
  <c r="T614" i="2"/>
  <c r="U614" i="2" s="1"/>
  <c r="T598" i="2"/>
  <c r="U598" i="2" s="1"/>
  <c r="T582" i="2"/>
  <c r="U582" i="2" s="1"/>
  <c r="T566" i="2"/>
  <c r="U566" i="2" s="1"/>
  <c r="T550" i="2"/>
  <c r="U550" i="2" s="1"/>
  <c r="T534" i="2"/>
  <c r="U534" i="2" s="1"/>
  <c r="T518" i="2"/>
  <c r="U518" i="2" s="1"/>
  <c r="T502" i="2"/>
  <c r="U502" i="2" s="1"/>
  <c r="T486" i="2"/>
  <c r="U486" i="2" s="1"/>
  <c r="T470" i="2"/>
  <c r="U470" i="2" s="1"/>
  <c r="T454" i="2"/>
  <c r="U454" i="2" s="1"/>
  <c r="T438" i="2"/>
  <c r="U438" i="2" s="1"/>
  <c r="T422" i="2"/>
  <c r="U422" i="2" s="1"/>
  <c r="T406" i="2"/>
  <c r="U406" i="2" s="1"/>
  <c r="T393" i="2"/>
  <c r="U393" i="2" s="1"/>
  <c r="T385" i="2"/>
  <c r="U385" i="2" s="1"/>
  <c r="T377" i="2"/>
  <c r="U377" i="2" s="1"/>
  <c r="T369" i="2"/>
  <c r="U369" i="2" s="1"/>
  <c r="T357" i="2"/>
  <c r="U357" i="2" s="1"/>
  <c r="T341" i="2"/>
  <c r="U341" i="2" s="1"/>
  <c r="T325" i="2"/>
  <c r="U325" i="2" s="1"/>
  <c r="T309" i="2"/>
  <c r="U309" i="2" s="1"/>
  <c r="T293" i="2"/>
  <c r="U293" i="2" s="1"/>
  <c r="T277" i="2"/>
  <c r="U277" i="2" s="1"/>
  <c r="T261" i="2"/>
  <c r="U261" i="2" s="1"/>
  <c r="T245" i="2"/>
  <c r="U245" i="2" s="1"/>
  <c r="T229" i="2"/>
  <c r="U229" i="2" s="1"/>
  <c r="T213" i="2"/>
  <c r="U213" i="2" s="1"/>
  <c r="T197" i="2"/>
  <c r="U197" i="2" s="1"/>
  <c r="T181" i="2"/>
  <c r="U181" i="2" s="1"/>
  <c r="T165" i="2"/>
  <c r="U165" i="2" s="1"/>
  <c r="T1014" i="2"/>
  <c r="U1014" i="2" s="1"/>
  <c r="T990" i="2"/>
  <c r="U990" i="2" s="1"/>
  <c r="T960" i="2"/>
  <c r="U960" i="2" s="1"/>
  <c r="T937" i="2"/>
  <c r="U937" i="2" s="1"/>
  <c r="T917" i="2"/>
  <c r="U917" i="2" s="1"/>
  <c r="T885" i="2"/>
  <c r="U885" i="2" s="1"/>
  <c r="T864" i="2"/>
  <c r="U864" i="2" s="1"/>
  <c r="T847" i="2"/>
  <c r="U847" i="2" s="1"/>
  <c r="T817" i="2"/>
  <c r="U817" i="2" s="1"/>
  <c r="T800" i="2"/>
  <c r="U800" i="2" s="1"/>
  <c r="T783" i="2"/>
  <c r="U783" i="2" s="1"/>
  <c r="T753" i="2"/>
  <c r="U753" i="2" s="1"/>
  <c r="T736" i="2"/>
  <c r="U736" i="2" s="1"/>
  <c r="T718" i="2"/>
  <c r="U718" i="2" s="1"/>
  <c r="T693" i="2"/>
  <c r="U693" i="2" s="1"/>
  <c r="T672" i="2"/>
  <c r="U672" i="2" s="1"/>
  <c r="T654" i="2"/>
  <c r="U654" i="2" s="1"/>
  <c r="T637" i="2"/>
  <c r="U637" i="2" s="1"/>
  <c r="T619" i="2"/>
  <c r="U619" i="2" s="1"/>
  <c r="T590" i="2"/>
  <c r="U590" i="2" s="1"/>
  <c r="T573" i="2"/>
  <c r="U573" i="2" s="1"/>
  <c r="T555" i="2"/>
  <c r="U555" i="2" s="1"/>
  <c r="T526" i="2"/>
  <c r="U526" i="2" s="1"/>
  <c r="T509" i="2"/>
  <c r="U509" i="2" s="1"/>
  <c r="T491" i="2"/>
  <c r="U491" i="2" s="1"/>
  <c r="T462" i="2"/>
  <c r="U462" i="2" s="1"/>
  <c r="T445" i="2"/>
  <c r="U445" i="2" s="1"/>
  <c r="T427" i="2"/>
  <c r="U427" i="2" s="1"/>
  <c r="T398" i="2"/>
  <c r="U398" i="2" s="1"/>
  <c r="T366" i="2"/>
  <c r="U366" i="2" s="1"/>
  <c r="T345" i="2"/>
  <c r="U345" i="2" s="1"/>
  <c r="T327" i="2"/>
  <c r="U327" i="2" s="1"/>
  <c r="T306" i="2"/>
  <c r="U306" i="2" s="1"/>
  <c r="T281" i="2"/>
  <c r="U281" i="2" s="1"/>
  <c r="T263" i="2"/>
  <c r="U263" i="2" s="1"/>
  <c r="T242" i="2"/>
  <c r="U242" i="2" s="1"/>
  <c r="T217" i="2"/>
  <c r="U217" i="2" s="1"/>
  <c r="T199" i="2"/>
  <c r="U199" i="2" s="1"/>
  <c r="T69" i="2"/>
  <c r="U69" i="2" s="1"/>
  <c r="T187" i="2"/>
  <c r="U187" i="2" s="1"/>
  <c r="T477" i="2"/>
  <c r="U477" i="2" s="1"/>
  <c r="T59" i="2"/>
  <c r="U59" i="2" s="1"/>
  <c r="T91" i="2"/>
  <c r="U91" i="2" s="1"/>
  <c r="T120" i="2"/>
  <c r="U120" i="2" s="1"/>
  <c r="T141" i="2"/>
  <c r="U141" i="2" s="1"/>
  <c r="T188" i="2"/>
  <c r="U188" i="2" s="1"/>
  <c r="T226" i="2"/>
  <c r="U226" i="2" s="1"/>
  <c r="T271" i="2"/>
  <c r="U271" i="2" s="1"/>
  <c r="T394" i="2"/>
  <c r="U394" i="2" s="1"/>
  <c r="T506" i="2"/>
  <c r="U506" i="2" s="1"/>
  <c r="T681" i="2"/>
  <c r="U681" i="2" s="1"/>
  <c r="T828" i="2"/>
  <c r="U828" i="2" s="1"/>
  <c r="T982" i="2"/>
  <c r="U982" i="2" s="1"/>
  <c r="T126" i="2"/>
  <c r="U126" i="2" s="1"/>
  <c r="T361" i="2"/>
  <c r="U361" i="2" s="1"/>
  <c r="T1034" i="2"/>
  <c r="U1034" i="2" s="1"/>
  <c r="T82" i="2"/>
  <c r="U82" i="2" s="1"/>
  <c r="T114" i="2"/>
  <c r="U114" i="2" s="1"/>
  <c r="T142" i="2"/>
  <c r="U142" i="2" s="1"/>
  <c r="T177" i="2"/>
  <c r="U177" i="2" s="1"/>
  <c r="T234" i="2"/>
  <c r="U234" i="2" s="1"/>
  <c r="T286" i="2"/>
  <c r="U286" i="2" s="1"/>
  <c r="T420" i="2"/>
  <c r="U420" i="2" s="1"/>
  <c r="T602" i="2"/>
  <c r="U602" i="2" s="1"/>
  <c r="T724" i="2"/>
  <c r="U724" i="2" s="1"/>
  <c r="T924" i="2"/>
  <c r="U924" i="2" s="1"/>
  <c r="T101" i="2"/>
  <c r="U101" i="2" s="1"/>
  <c r="T174" i="2"/>
  <c r="U174" i="2" s="1"/>
  <c r="T276" i="2"/>
  <c r="U276" i="2" s="1"/>
  <c r="T677" i="2"/>
  <c r="U677" i="2" s="1"/>
  <c r="T975" i="2"/>
  <c r="U975" i="2" s="1"/>
  <c r="T79" i="2"/>
  <c r="U79" i="2" s="1"/>
  <c r="T111" i="2"/>
  <c r="U111" i="2" s="1"/>
  <c r="T139" i="2"/>
  <c r="U139" i="2" s="1"/>
  <c r="T179" i="2"/>
  <c r="U179" i="2" s="1"/>
  <c r="T230" i="2"/>
  <c r="U230" i="2" s="1"/>
  <c r="T273" i="2"/>
  <c r="U273" i="2" s="1"/>
  <c r="T448" i="2"/>
  <c r="U448" i="2" s="1"/>
  <c r="T584" i="2"/>
  <c r="U584" i="2" s="1"/>
  <c r="T729" i="2"/>
  <c r="U729" i="2" s="1"/>
  <c r="T874" i="2"/>
  <c r="U874" i="2" s="1"/>
  <c r="T315" i="2"/>
  <c r="U315" i="2" s="1"/>
  <c r="T343" i="2"/>
  <c r="U343" i="2" s="1"/>
  <c r="T370" i="2"/>
  <c r="U370" i="2" s="1"/>
  <c r="T421" i="2"/>
  <c r="U421" i="2" s="1"/>
  <c r="T461" i="2"/>
  <c r="U461" i="2" s="1"/>
  <c r="T490" i="2"/>
  <c r="U490" i="2" s="1"/>
  <c r="T541" i="2"/>
  <c r="U541" i="2" s="1"/>
  <c r="T570" i="2"/>
  <c r="U570" i="2" s="1"/>
  <c r="T609" i="2"/>
  <c r="U609" i="2" s="1"/>
  <c r="T648" i="2"/>
  <c r="U648" i="2" s="1"/>
  <c r="T678" i="2"/>
  <c r="U678" i="2" s="1"/>
  <c r="T702" i="2"/>
  <c r="U702" i="2" s="1"/>
  <c r="T759" i="2"/>
  <c r="U759" i="2" s="1"/>
  <c r="T788" i="2"/>
  <c r="U788" i="2" s="1"/>
  <c r="T829" i="2"/>
  <c r="U829" i="2" s="1"/>
  <c r="T875" i="2"/>
  <c r="U875" i="2" s="1"/>
  <c r="T919" i="2"/>
  <c r="U919" i="2" s="1"/>
  <c r="T969" i="2"/>
  <c r="U969" i="2" s="1"/>
  <c r="T1021" i="2"/>
  <c r="U1021" i="2" s="1"/>
  <c r="T316" i="2"/>
  <c r="U316" i="2" s="1"/>
  <c r="T340" i="2"/>
  <c r="U340" i="2" s="1"/>
  <c r="T396" i="2"/>
  <c r="U396" i="2" s="1"/>
  <c r="T429" i="2"/>
  <c r="U429" i="2" s="1"/>
  <c r="T456" i="2"/>
  <c r="U456" i="2" s="1"/>
  <c r="T507" i="2"/>
  <c r="U507" i="2" s="1"/>
  <c r="T536" i="2"/>
  <c r="U536" i="2" s="1"/>
  <c r="T576" i="2"/>
  <c r="U576" i="2" s="1"/>
  <c r="T616" i="2"/>
  <c r="U616" i="2" s="1"/>
  <c r="T651" i="2"/>
  <c r="U651" i="2" s="1"/>
  <c r="T680" i="2"/>
  <c r="U680" i="2" s="1"/>
  <c r="T740" i="2"/>
  <c r="U740" i="2" s="1"/>
  <c r="T767" i="2"/>
  <c r="U767" i="2" s="1"/>
  <c r="T801" i="2"/>
  <c r="U801" i="2" s="1"/>
  <c r="T862" i="2"/>
  <c r="U862" i="2" s="1"/>
  <c r="T913" i="2"/>
  <c r="U913" i="2" s="1"/>
  <c r="T978" i="2"/>
  <c r="U978" i="2" s="1"/>
  <c r="T1022" i="2"/>
  <c r="U1022" i="2" s="1"/>
  <c r="T65" i="2"/>
  <c r="U65" i="2" s="1"/>
  <c r="T84" i="2"/>
  <c r="U84" i="2" s="1"/>
  <c r="T108" i="2"/>
  <c r="U108" i="2" s="1"/>
  <c r="T129" i="2"/>
  <c r="U129" i="2" s="1"/>
  <c r="T148" i="2"/>
  <c r="U148" i="2" s="1"/>
  <c r="T175" i="2"/>
  <c r="U175" i="2" s="1"/>
  <c r="T218" i="2"/>
  <c r="U218" i="2" s="1"/>
  <c r="T265" i="2"/>
  <c r="U265" i="2" s="1"/>
  <c r="T294" i="2"/>
  <c r="U294" i="2" s="1"/>
  <c r="T322" i="2"/>
  <c r="U322" i="2" s="1"/>
  <c r="T372" i="2"/>
  <c r="U372" i="2" s="1"/>
  <c r="T424" i="2"/>
  <c r="U424" i="2" s="1"/>
  <c r="T464" i="2"/>
  <c r="U464" i="2" s="1"/>
  <c r="T498" i="2"/>
  <c r="U498" i="2" s="1"/>
  <c r="T538" i="2"/>
  <c r="U538" i="2" s="1"/>
  <c r="T578" i="2"/>
  <c r="U578" i="2" s="1"/>
  <c r="T606" i="2"/>
  <c r="U606" i="2" s="1"/>
  <c r="T662" i="2"/>
  <c r="U662" i="2" s="1"/>
  <c r="T713" i="2"/>
  <c r="U713" i="2" s="1"/>
  <c r="T746" i="2"/>
  <c r="U746" i="2" s="1"/>
  <c r="T785" i="2"/>
  <c r="U785" i="2" s="1"/>
  <c r="T833" i="2"/>
  <c r="U833" i="2" s="1"/>
  <c r="T872" i="2"/>
  <c r="U872" i="2" s="1"/>
  <c r="T940" i="2"/>
  <c r="U940" i="2" s="1"/>
  <c r="T979" i="2"/>
  <c r="U979" i="2" s="1"/>
  <c r="T1025" i="2"/>
  <c r="U1025" i="2" s="1"/>
  <c r="T848" i="2"/>
  <c r="U848" i="2" s="1"/>
  <c r="T882" i="2"/>
  <c r="U882" i="2" s="1"/>
  <c r="T908" i="2"/>
  <c r="U908" i="2" s="1"/>
  <c r="T945" i="2"/>
  <c r="U945" i="2" s="1"/>
  <c r="T980" i="2"/>
  <c r="U980" i="2" s="1"/>
  <c r="T1012" i="2"/>
  <c r="U1012" i="2" s="1"/>
  <c r="T167" i="2"/>
  <c r="U167" i="2" s="1"/>
  <c r="T196" i="2"/>
  <c r="U196" i="2" s="1"/>
  <c r="T235" i="2"/>
  <c r="U235" i="2" s="1"/>
  <c r="T278" i="2"/>
  <c r="U278" i="2" s="1"/>
  <c r="T324" i="2"/>
  <c r="U324" i="2" s="1"/>
  <c r="T363" i="2"/>
  <c r="U363" i="2" s="1"/>
  <c r="T423" i="2"/>
  <c r="U423" i="2" s="1"/>
  <c r="T458" i="2"/>
  <c r="U458" i="2" s="1"/>
  <c r="T504" i="2"/>
  <c r="U504" i="2" s="1"/>
  <c r="T551" i="2"/>
  <c r="U551" i="2" s="1"/>
  <c r="T586" i="2"/>
  <c r="U586" i="2" s="1"/>
  <c r="T632" i="2"/>
  <c r="U632" i="2" s="1"/>
  <c r="T668" i="2"/>
  <c r="U668" i="2" s="1"/>
  <c r="T707" i="2"/>
  <c r="U707" i="2" s="1"/>
  <c r="T749" i="2"/>
  <c r="U749" i="2" s="1"/>
  <c r="T796" i="2"/>
  <c r="U796" i="2" s="1"/>
  <c r="T830" i="2"/>
  <c r="U830" i="2" s="1"/>
  <c r="T881" i="2"/>
  <c r="U881" i="2" s="1"/>
  <c r="T931" i="2"/>
  <c r="U931" i="2" s="1"/>
  <c r="T981" i="2"/>
  <c r="U981" i="2" s="1"/>
  <c r="T1032" i="2"/>
  <c r="U1032" i="2" s="1"/>
  <c r="T192" i="2"/>
  <c r="U192" i="2" s="1"/>
  <c r="T224" i="2"/>
  <c r="U224" i="2" s="1"/>
  <c r="T256" i="2"/>
  <c r="U256" i="2" s="1"/>
  <c r="T288" i="2"/>
  <c r="U288" i="2" s="1"/>
  <c r="T320" i="2"/>
  <c r="U320" i="2" s="1"/>
  <c r="T352" i="2"/>
  <c r="U352" i="2" s="1"/>
  <c r="T375" i="2"/>
  <c r="U375" i="2" s="1"/>
  <c r="T391" i="2"/>
  <c r="U391" i="2" s="1"/>
  <c r="T415" i="2"/>
  <c r="U415" i="2" s="1"/>
  <c r="T447" i="2"/>
  <c r="U447" i="2" s="1"/>
  <c r="T479" i="2"/>
  <c r="U479" i="2" s="1"/>
  <c r="T511" i="2"/>
  <c r="U511" i="2" s="1"/>
  <c r="T543" i="2"/>
  <c r="U543" i="2" s="1"/>
  <c r="T575" i="2"/>
  <c r="U575" i="2" s="1"/>
  <c r="T607" i="2"/>
  <c r="U607" i="2" s="1"/>
  <c r="T639" i="2"/>
  <c r="U639" i="2" s="1"/>
  <c r="T674" i="2"/>
  <c r="U674" i="2" s="1"/>
  <c r="T706" i="2"/>
  <c r="U706" i="2" s="1"/>
  <c r="T744" i="2"/>
  <c r="U744" i="2" s="1"/>
  <c r="T776" i="2"/>
  <c r="U776" i="2" s="1"/>
  <c r="T808" i="2"/>
  <c r="U808" i="2" s="1"/>
  <c r="T840" i="2"/>
  <c r="U840" i="2" s="1"/>
  <c r="T873" i="2"/>
  <c r="U873" i="2" s="1"/>
  <c r="T906" i="2"/>
  <c r="U906" i="2" s="1"/>
  <c r="T936" i="2"/>
  <c r="U936" i="2" s="1"/>
  <c r="T968" i="2"/>
  <c r="U968" i="2" s="1"/>
  <c r="T995" i="2"/>
  <c r="U995" i="2" s="1"/>
  <c r="T1027" i="2"/>
  <c r="U1027" i="2" s="1"/>
  <c r="L316" i="11"/>
  <c r="L320" i="11"/>
  <c r="L303" i="11"/>
  <c r="L311" i="11"/>
  <c r="L319" i="11"/>
  <c r="L472" i="11"/>
  <c r="L315" i="11"/>
  <c r="L314" i="11"/>
  <c r="L305" i="11"/>
  <c r="L322" i="11"/>
  <c r="L433" i="11"/>
  <c r="L423" i="11"/>
  <c r="L424" i="11"/>
  <c r="L428" i="11"/>
  <c r="L444" i="11"/>
  <c r="L439" i="11"/>
  <c r="L404" i="11"/>
  <c r="L357" i="11"/>
  <c r="L386" i="11"/>
  <c r="L425" i="11"/>
  <c r="L377" i="11"/>
  <c r="L463" i="11"/>
  <c r="L427" i="11"/>
  <c r="L460" i="11"/>
  <c r="L448" i="11"/>
  <c r="L317" i="11"/>
  <c r="L437" i="11"/>
  <c r="L385" i="11"/>
  <c r="L365" i="11"/>
  <c r="L431" i="11"/>
  <c r="L391" i="11"/>
  <c r="L398" i="11"/>
  <c r="L436" i="11"/>
  <c r="L422" i="11"/>
  <c r="L421" i="11"/>
  <c r="L400" i="11"/>
  <c r="L449" i="11"/>
  <c r="L452" i="11"/>
  <c r="L409" i="11"/>
  <c r="L407" i="11"/>
  <c r="L325" i="11"/>
  <c r="L412" i="11"/>
  <c r="L464" i="11"/>
  <c r="L402" i="11"/>
  <c r="L350" i="11"/>
  <c r="L393" i="11"/>
  <c r="L363" i="11"/>
  <c r="L334" i="11"/>
  <c r="L414" i="11"/>
  <c r="L413" i="11"/>
  <c r="L395" i="11"/>
  <c r="L366" i="11"/>
  <c r="L388" i="11"/>
  <c r="L321" i="11"/>
  <c r="L440" i="11"/>
  <c r="L446" i="11"/>
  <c r="L456" i="11"/>
  <c r="L451" i="11"/>
  <c r="L392" i="11"/>
  <c r="L403" i="11"/>
  <c r="L312" i="11"/>
  <c r="L352" i="11"/>
  <c r="L419" i="11"/>
  <c r="L383" i="11"/>
  <c r="L397" i="11"/>
  <c r="L361" i="11"/>
  <c r="L420" i="11"/>
  <c r="L410" i="11"/>
  <c r="L399" i="11"/>
  <c r="L387" i="11"/>
  <c r="L308" i="11"/>
  <c r="L432" i="11"/>
  <c r="L355" i="11"/>
  <c r="L438" i="11"/>
  <c r="L345" i="11"/>
  <c r="L369" i="11"/>
  <c r="L415" i="11"/>
  <c r="L354" i="11"/>
  <c r="L379" i="11"/>
  <c r="L394" i="11"/>
  <c r="L301" i="11"/>
  <c r="L368" i="11"/>
  <c r="L338" i="11"/>
  <c r="L469" i="11"/>
  <c r="L417" i="11"/>
  <c r="L353" i="11"/>
  <c r="L416" i="11"/>
  <c r="L376" i="11"/>
  <c r="L450" i="11"/>
  <c r="L323" i="11"/>
  <c r="L406" i="11"/>
  <c r="L442" i="11"/>
  <c r="L360" i="11"/>
  <c r="L333" i="11"/>
  <c r="L374" i="11"/>
  <c r="L390" i="11"/>
  <c r="L405" i="11"/>
  <c r="L411" i="11"/>
  <c r="L384" i="11"/>
  <c r="L457" i="11"/>
  <c r="L371" i="11"/>
  <c r="L356" i="11"/>
  <c r="L341" i="11"/>
  <c r="L359" i="11"/>
  <c r="L454" i="11"/>
  <c r="L364" i="11"/>
  <c r="L455" i="11"/>
  <c r="L337" i="11"/>
  <c r="L332" i="11"/>
  <c r="L327" i="11"/>
  <c r="L461" i="11"/>
  <c r="L389" i="11"/>
  <c r="L300" i="11"/>
  <c r="L330" i="11"/>
  <c r="L418" i="11"/>
  <c r="L340" i="11"/>
  <c r="L467" i="11"/>
  <c r="K424" i="11"/>
  <c r="K439" i="11"/>
  <c r="K425" i="11"/>
  <c r="K385" i="11"/>
  <c r="K422" i="11"/>
  <c r="K421" i="11"/>
  <c r="K334" i="11"/>
  <c r="K414" i="11"/>
  <c r="K388" i="11"/>
  <c r="K419" i="11"/>
  <c r="K420" i="11"/>
  <c r="K308" i="11"/>
  <c r="K369" i="11"/>
  <c r="K415" i="11"/>
  <c r="K354" i="11"/>
  <c r="K368" i="11"/>
  <c r="K417" i="11"/>
  <c r="K416" i="11"/>
  <c r="K376" i="11"/>
  <c r="K374" i="11"/>
  <c r="K390" i="11"/>
  <c r="K401" i="11"/>
  <c r="K384" i="11"/>
  <c r="K371" i="11"/>
  <c r="K364" i="11"/>
  <c r="K330" i="11"/>
  <c r="I6" i="14"/>
  <c r="I5" i="14"/>
  <c r="I4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366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6" i="14"/>
  <c r="F145" i="14"/>
  <c r="F144" i="14"/>
  <c r="F143" i="14"/>
  <c r="F147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00" i="14"/>
  <c r="A143" i="14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K7" i="13"/>
  <c r="L7" i="13" s="1"/>
  <c r="K51" i="13"/>
  <c r="L51" i="13" s="1"/>
  <c r="K52" i="13"/>
  <c r="L52" i="13" s="1"/>
  <c r="K53" i="13"/>
  <c r="L53" i="13" s="1"/>
  <c r="K54" i="13"/>
  <c r="L54" i="13" s="1"/>
  <c r="K55" i="13"/>
  <c r="L55" i="13" s="1"/>
  <c r="K56" i="13"/>
  <c r="L56" i="13" s="1"/>
  <c r="K57" i="13"/>
  <c r="L57" i="13" s="1"/>
  <c r="K58" i="13"/>
  <c r="L58" i="13" s="1"/>
  <c r="K59" i="13"/>
  <c r="L59" i="13" s="1"/>
  <c r="K60" i="13"/>
  <c r="L60" i="13" s="1"/>
  <c r="K61" i="13"/>
  <c r="L61" i="13" s="1"/>
  <c r="K62" i="13"/>
  <c r="L62" i="13" s="1"/>
  <c r="K63" i="13"/>
  <c r="L63" i="13" s="1"/>
  <c r="K64" i="13"/>
  <c r="L64" i="13" s="1"/>
  <c r="K65" i="13"/>
  <c r="L65" i="13" s="1"/>
  <c r="K66" i="13"/>
  <c r="L66" i="13" s="1"/>
  <c r="K67" i="13"/>
  <c r="L67" i="13" s="1"/>
  <c r="K68" i="13"/>
  <c r="L68" i="13" s="1"/>
  <c r="K69" i="13"/>
  <c r="L69" i="13" s="1"/>
  <c r="K70" i="13"/>
  <c r="L70" i="13" s="1"/>
  <c r="K71" i="13"/>
  <c r="L71" i="13" s="1"/>
  <c r="K72" i="13"/>
  <c r="L72" i="13" s="1"/>
  <c r="K73" i="13"/>
  <c r="L73" i="13" s="1"/>
  <c r="K74" i="13"/>
  <c r="L74" i="13" s="1"/>
  <c r="K75" i="13"/>
  <c r="L75" i="13" s="1"/>
  <c r="K76" i="13"/>
  <c r="L76" i="13" s="1"/>
  <c r="K77" i="13"/>
  <c r="L77" i="13" s="1"/>
  <c r="K78" i="13"/>
  <c r="L78" i="13" s="1"/>
  <c r="K79" i="13"/>
  <c r="L79" i="13" s="1"/>
  <c r="K80" i="13"/>
  <c r="L80" i="13" s="1"/>
  <c r="K81" i="13"/>
  <c r="L81" i="13" s="1"/>
  <c r="K82" i="13"/>
  <c r="L82" i="13" s="1"/>
  <c r="K83" i="13"/>
  <c r="L83" i="13" s="1"/>
  <c r="K84" i="13"/>
  <c r="L84" i="13" s="1"/>
  <c r="K85" i="13"/>
  <c r="L85" i="13" s="1"/>
  <c r="K86" i="13"/>
  <c r="L86" i="13" s="1"/>
  <c r="K87" i="13"/>
  <c r="L87" i="13" s="1"/>
  <c r="K88" i="13"/>
  <c r="L88" i="13" s="1"/>
  <c r="K89" i="13"/>
  <c r="L89" i="13" s="1"/>
  <c r="K90" i="13"/>
  <c r="L90" i="13" s="1"/>
  <c r="K91" i="13"/>
  <c r="L91" i="13" s="1"/>
  <c r="K92" i="13"/>
  <c r="L92" i="13" s="1"/>
  <c r="K93" i="13"/>
  <c r="L93" i="13" s="1"/>
  <c r="K94" i="13"/>
  <c r="L94" i="13" s="1"/>
  <c r="K95" i="13"/>
  <c r="L95" i="13" s="1"/>
  <c r="K96" i="13"/>
  <c r="L96" i="13" s="1"/>
  <c r="K97" i="13"/>
  <c r="L97" i="13" s="1"/>
  <c r="K98" i="13"/>
  <c r="L98" i="13" s="1"/>
  <c r="K99" i="13"/>
  <c r="L99" i="13" s="1"/>
  <c r="K100" i="13"/>
  <c r="L100" i="13" s="1"/>
  <c r="K101" i="13"/>
  <c r="L101" i="13" s="1"/>
  <c r="K102" i="13"/>
  <c r="L102" i="13" s="1"/>
  <c r="K103" i="13"/>
  <c r="L103" i="13" s="1"/>
  <c r="K104" i="13"/>
  <c r="L104" i="13" s="1"/>
  <c r="K105" i="13"/>
  <c r="L105" i="13" s="1"/>
  <c r="K106" i="13"/>
  <c r="L106" i="13" s="1"/>
  <c r="K107" i="13"/>
  <c r="L107" i="13" s="1"/>
  <c r="K108" i="13"/>
  <c r="L108" i="13" s="1"/>
  <c r="K109" i="13"/>
  <c r="L109" i="13" s="1"/>
  <c r="K110" i="13"/>
  <c r="L110" i="13" s="1"/>
  <c r="K111" i="13"/>
  <c r="L111" i="13" s="1"/>
  <c r="K112" i="13"/>
  <c r="L112" i="13" s="1"/>
  <c r="K113" i="13"/>
  <c r="L113" i="13" s="1"/>
  <c r="K114" i="13"/>
  <c r="L114" i="13" s="1"/>
  <c r="K115" i="13"/>
  <c r="L115" i="13" s="1"/>
  <c r="K116" i="13"/>
  <c r="L116" i="13" s="1"/>
  <c r="K117" i="13"/>
  <c r="L117" i="13" s="1"/>
  <c r="K118" i="13"/>
  <c r="L118" i="13" s="1"/>
  <c r="K119" i="13"/>
  <c r="L119" i="13" s="1"/>
  <c r="K120" i="13"/>
  <c r="L120" i="13" s="1"/>
  <c r="K121" i="13"/>
  <c r="L121" i="13" s="1"/>
  <c r="K122" i="13"/>
  <c r="L122" i="13" s="1"/>
  <c r="K123" i="13"/>
  <c r="L123" i="13" s="1"/>
  <c r="K124" i="13"/>
  <c r="L124" i="13" s="1"/>
  <c r="K125" i="13"/>
  <c r="L125" i="13" s="1"/>
  <c r="K126" i="13"/>
  <c r="L126" i="13" s="1"/>
  <c r="K127" i="13"/>
  <c r="L127" i="13" s="1"/>
  <c r="K128" i="13"/>
  <c r="L128" i="13" s="1"/>
  <c r="K129" i="13"/>
  <c r="L129" i="13" s="1"/>
  <c r="K130" i="13"/>
  <c r="L130" i="13" s="1"/>
  <c r="K131" i="13"/>
  <c r="L131" i="13" s="1"/>
  <c r="K132" i="13"/>
  <c r="L132" i="13" s="1"/>
  <c r="K133" i="13"/>
  <c r="L133" i="13" s="1"/>
  <c r="K134" i="13"/>
  <c r="L134" i="13" s="1"/>
  <c r="K135" i="13"/>
  <c r="L135" i="13" s="1"/>
  <c r="K136" i="13"/>
  <c r="L136" i="13" s="1"/>
  <c r="K137" i="13"/>
  <c r="L137" i="13" s="1"/>
  <c r="K138" i="13"/>
  <c r="L138" i="13" s="1"/>
  <c r="K139" i="13"/>
  <c r="L139" i="13" s="1"/>
  <c r="K140" i="13"/>
  <c r="L140" i="13" s="1"/>
  <c r="K141" i="13"/>
  <c r="L141" i="13" s="1"/>
  <c r="K142" i="13"/>
  <c r="L142" i="13" s="1"/>
  <c r="K143" i="13"/>
  <c r="L143" i="13" s="1"/>
  <c r="K144" i="13"/>
  <c r="L144" i="13" s="1"/>
  <c r="K145" i="13"/>
  <c r="L145" i="13" s="1"/>
  <c r="K146" i="13"/>
  <c r="L146" i="13" s="1"/>
  <c r="K147" i="13"/>
  <c r="L147" i="13" s="1"/>
  <c r="K148" i="13"/>
  <c r="L148" i="13" s="1"/>
  <c r="K149" i="13"/>
  <c r="L149" i="13" s="1"/>
  <c r="K150" i="13"/>
  <c r="L150" i="13" s="1"/>
  <c r="K151" i="13"/>
  <c r="L151" i="13" s="1"/>
  <c r="K152" i="13"/>
  <c r="L152" i="13" s="1"/>
  <c r="K153" i="13"/>
  <c r="L153" i="13" s="1"/>
  <c r="K154" i="13"/>
  <c r="L154" i="13" s="1"/>
  <c r="K155" i="13"/>
  <c r="L155" i="13" s="1"/>
  <c r="K156" i="13"/>
  <c r="L156" i="13" s="1"/>
  <c r="K157" i="13"/>
  <c r="L157" i="13" s="1"/>
  <c r="K158" i="13"/>
  <c r="L158" i="13" s="1"/>
  <c r="K159" i="13"/>
  <c r="L159" i="13" s="1"/>
  <c r="K160" i="13"/>
  <c r="L160" i="13" s="1"/>
  <c r="K161" i="13"/>
  <c r="L161" i="13" s="1"/>
  <c r="K162" i="13"/>
  <c r="L162" i="13" s="1"/>
  <c r="K163" i="13"/>
  <c r="L163" i="13" s="1"/>
  <c r="K164" i="13"/>
  <c r="L164" i="13" s="1"/>
  <c r="K165" i="13"/>
  <c r="L165" i="13" s="1"/>
  <c r="K166" i="13"/>
  <c r="L166" i="13" s="1"/>
  <c r="K167" i="13"/>
  <c r="L167" i="13" s="1"/>
  <c r="K168" i="13"/>
  <c r="L168" i="13" s="1"/>
  <c r="K169" i="13"/>
  <c r="L169" i="13" s="1"/>
  <c r="K170" i="13"/>
  <c r="L170" i="13" s="1"/>
  <c r="K171" i="13"/>
  <c r="L171" i="13" s="1"/>
  <c r="K172" i="13"/>
  <c r="L172" i="13" s="1"/>
  <c r="K173" i="13"/>
  <c r="L173" i="13" s="1"/>
  <c r="K174" i="13"/>
  <c r="L174" i="13" s="1"/>
  <c r="K8" i="13"/>
  <c r="L8" i="13" s="1"/>
  <c r="K9" i="13"/>
  <c r="L9" i="13" s="1"/>
  <c r="K10" i="13"/>
  <c r="L10" i="13" s="1"/>
  <c r="K11" i="13"/>
  <c r="L11" i="13" s="1"/>
  <c r="K12" i="13"/>
  <c r="L12" i="13" s="1"/>
  <c r="K13" i="13"/>
  <c r="L13" i="13" s="1"/>
  <c r="K14" i="13"/>
  <c r="L14" i="13" s="1"/>
  <c r="K15" i="13"/>
  <c r="L15" i="13" s="1"/>
  <c r="K16" i="13"/>
  <c r="L16" i="13" s="1"/>
  <c r="K17" i="13"/>
  <c r="L17" i="13" s="1"/>
  <c r="K18" i="13"/>
  <c r="L18" i="13" s="1"/>
  <c r="K19" i="13"/>
  <c r="L19" i="13" s="1"/>
  <c r="K20" i="13"/>
  <c r="L20" i="13" s="1"/>
  <c r="K21" i="13"/>
  <c r="L21" i="13" s="1"/>
  <c r="K22" i="13"/>
  <c r="L22" i="13" s="1"/>
  <c r="K23" i="13"/>
  <c r="L23" i="13" s="1"/>
  <c r="K24" i="13"/>
  <c r="L24" i="13" s="1"/>
  <c r="K25" i="13"/>
  <c r="L25" i="13" s="1"/>
  <c r="K26" i="13"/>
  <c r="L26" i="13" s="1"/>
  <c r="K27" i="13"/>
  <c r="L27" i="13" s="1"/>
  <c r="K28" i="13"/>
  <c r="L28" i="13" s="1"/>
  <c r="K29" i="13"/>
  <c r="L29" i="13" s="1"/>
  <c r="K30" i="13"/>
  <c r="L30" i="13" s="1"/>
  <c r="K31" i="13"/>
  <c r="L31" i="13" s="1"/>
  <c r="K32" i="13"/>
  <c r="L32" i="13" s="1"/>
  <c r="K33" i="13"/>
  <c r="L33" i="13" s="1"/>
  <c r="K34" i="13"/>
  <c r="L34" i="13" s="1"/>
  <c r="K35" i="13"/>
  <c r="L35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2" i="13"/>
  <c r="L42" i="13" s="1"/>
  <c r="K43" i="13"/>
  <c r="L43" i="13" s="1"/>
  <c r="K44" i="13"/>
  <c r="L44" i="13" s="1"/>
  <c r="K45" i="13"/>
  <c r="L45" i="13" s="1"/>
  <c r="K46" i="13"/>
  <c r="L46" i="13" s="1"/>
  <c r="K47" i="13"/>
  <c r="L47" i="13" s="1"/>
  <c r="K48" i="13"/>
  <c r="L48" i="13" s="1"/>
  <c r="K49" i="13"/>
  <c r="L49" i="13" s="1"/>
  <c r="K50" i="13"/>
  <c r="L50" i="13" s="1"/>
  <c r="K3" i="13"/>
  <c r="L3" i="13" s="1"/>
  <c r="K4" i="13"/>
  <c r="L4" i="13" s="1"/>
  <c r="K5" i="13"/>
  <c r="L5" i="13" s="1"/>
  <c r="K6" i="13"/>
  <c r="L6" i="13" s="1"/>
  <c r="K2" i="13"/>
  <c r="F37" i="14"/>
  <c r="O1" i="9"/>
  <c r="F246" i="14"/>
  <c r="K1" i="14" l="1"/>
  <c r="L1" i="13"/>
  <c r="M1" i="13" s="1"/>
  <c r="L2" i="13"/>
  <c r="I395" i="11"/>
  <c r="I63" i="11"/>
  <c r="I112" i="11"/>
  <c r="I227" i="11"/>
  <c r="J163" i="11"/>
  <c r="J250" i="11"/>
  <c r="I412" i="11"/>
  <c r="J221" i="11"/>
  <c r="I228" i="11"/>
  <c r="J219" i="11"/>
  <c r="J112" i="11"/>
  <c r="I22" i="11"/>
  <c r="I110" i="11"/>
  <c r="I445" i="11"/>
  <c r="J165" i="11"/>
  <c r="I381" i="11"/>
  <c r="J139" i="11"/>
  <c r="J379" i="11"/>
  <c r="I302" i="11"/>
  <c r="I80" i="11"/>
  <c r="J276" i="11"/>
  <c r="J352" i="11"/>
  <c r="I404" i="11"/>
  <c r="I357" i="11"/>
  <c r="J178" i="11"/>
  <c r="I199" i="11"/>
  <c r="I436" i="11"/>
  <c r="J498" i="11"/>
  <c r="I373" i="11"/>
  <c r="J272" i="11"/>
  <c r="J516" i="11"/>
  <c r="J282" i="11"/>
  <c r="I204" i="11"/>
  <c r="I470" i="11"/>
  <c r="I189" i="11"/>
  <c r="I203" i="11"/>
  <c r="J536" i="11"/>
  <c r="J523" i="11"/>
  <c r="J288" i="11"/>
  <c r="I109" i="11"/>
  <c r="J476" i="11"/>
  <c r="J413" i="11"/>
  <c r="J369" i="11"/>
  <c r="J499" i="11"/>
  <c r="J273" i="11"/>
  <c r="J136" i="11"/>
  <c r="I336" i="11"/>
  <c r="J494" i="11"/>
  <c r="J408" i="11"/>
  <c r="J400" i="11"/>
  <c r="J418" i="11"/>
  <c r="J115" i="11"/>
  <c r="J159" i="11"/>
  <c r="J119" i="11"/>
  <c r="I322" i="11"/>
  <c r="J80" i="11"/>
  <c r="I323" i="11"/>
  <c r="I375" i="11"/>
  <c r="J374" i="11"/>
  <c r="I36" i="11"/>
  <c r="I129" i="11"/>
  <c r="I536" i="11"/>
  <c r="J455" i="11"/>
  <c r="I215" i="11"/>
  <c r="I221" i="11"/>
  <c r="I185" i="11"/>
  <c r="I367" i="11"/>
  <c r="I116" i="11"/>
  <c r="J320" i="11"/>
  <c r="I502" i="11"/>
  <c r="I175" i="11"/>
  <c r="J537" i="11"/>
  <c r="J461" i="11"/>
  <c r="I330" i="11"/>
  <c r="J86" i="11"/>
  <c r="I537" i="11"/>
  <c r="I38" i="11"/>
  <c r="J479" i="11"/>
  <c r="J327" i="11"/>
  <c r="J382" i="11"/>
  <c r="I420" i="11"/>
  <c r="I218" i="11"/>
  <c r="I359" i="11"/>
  <c r="J281" i="11"/>
  <c r="I24" i="11"/>
  <c r="J90" i="11"/>
  <c r="I407" i="11"/>
  <c r="J64" i="11"/>
  <c r="J226" i="11"/>
  <c r="I465" i="11"/>
  <c r="J433" i="11"/>
  <c r="I119" i="11"/>
  <c r="J94" i="11"/>
  <c r="J177" i="11"/>
  <c r="J384" i="11"/>
  <c r="J47" i="11"/>
  <c r="J360" i="11"/>
  <c r="J8" i="11"/>
  <c r="J453" i="11"/>
  <c r="J331" i="11"/>
  <c r="I284" i="11"/>
  <c r="J389" i="11"/>
  <c r="J169" i="11"/>
  <c r="J474" i="11"/>
  <c r="J304" i="11"/>
  <c r="I530" i="11"/>
  <c r="I53" i="11"/>
  <c r="I478" i="11"/>
  <c r="J187" i="11"/>
  <c r="J254" i="11"/>
  <c r="J52" i="11"/>
  <c r="J121" i="11"/>
  <c r="I238" i="11"/>
  <c r="I519" i="11"/>
  <c r="J324" i="11"/>
  <c r="J525" i="11"/>
  <c r="I223" i="11"/>
  <c r="J213" i="11"/>
  <c r="J36" i="11"/>
  <c r="I518" i="11"/>
  <c r="I89" i="11"/>
  <c r="I259" i="11"/>
  <c r="J361" i="11"/>
  <c r="J517" i="11"/>
  <c r="I8" i="11"/>
  <c r="J469" i="11"/>
  <c r="I20" i="11"/>
  <c r="J496" i="11"/>
  <c r="I207" i="11"/>
  <c r="I239" i="11"/>
  <c r="I52" i="11"/>
  <c r="J448" i="11"/>
  <c r="J510" i="11"/>
  <c r="J471" i="11"/>
  <c r="I387" i="11"/>
  <c r="J244" i="11"/>
  <c r="I37" i="11"/>
  <c r="I136" i="11"/>
  <c r="I86" i="11"/>
  <c r="J85" i="11"/>
  <c r="I181" i="11"/>
  <c r="I120" i="11"/>
  <c r="J407" i="11"/>
  <c r="J37" i="11"/>
  <c r="I51" i="11"/>
  <c r="I182" i="11"/>
  <c r="J457" i="11"/>
  <c r="J493" i="11"/>
  <c r="I343" i="11"/>
  <c r="J183" i="11"/>
  <c r="I128" i="11"/>
  <c r="J60" i="11"/>
  <c r="J150" i="11"/>
  <c r="J209" i="11"/>
  <c r="J102" i="11"/>
  <c r="I303" i="11"/>
  <c r="I60" i="11"/>
  <c r="J534" i="11"/>
  <c r="J347" i="11"/>
  <c r="J274" i="11"/>
  <c r="J127" i="11"/>
  <c r="I474" i="11"/>
  <c r="I108" i="11"/>
  <c r="J117" i="11"/>
  <c r="J378" i="11"/>
  <c r="J309" i="11"/>
  <c r="I111" i="11"/>
  <c r="I311" i="11"/>
  <c r="I167" i="11"/>
  <c r="I159" i="11"/>
  <c r="J459" i="11"/>
  <c r="I87" i="11"/>
  <c r="J162" i="11"/>
  <c r="J3" i="11"/>
  <c r="I232" i="11"/>
  <c r="I164" i="11"/>
  <c r="I348" i="11"/>
  <c r="I482" i="11"/>
  <c r="J257" i="11"/>
  <c r="J261" i="11"/>
  <c r="I142" i="11"/>
  <c r="I40" i="11"/>
  <c r="J193" i="11"/>
  <c r="I471" i="11"/>
  <c r="I114" i="11"/>
  <c r="I165" i="11"/>
  <c r="J21" i="11"/>
  <c r="J212" i="11"/>
  <c r="I388" i="11"/>
  <c r="J421" i="11"/>
  <c r="I411" i="11"/>
  <c r="I466" i="11"/>
  <c r="I240" i="11"/>
  <c r="J452" i="11"/>
  <c r="I141" i="11"/>
  <c r="I229" i="11"/>
  <c r="J255" i="11"/>
  <c r="J208" i="11"/>
  <c r="I333" i="11"/>
  <c r="J521" i="11"/>
  <c r="J466" i="11"/>
  <c r="I326" i="11"/>
  <c r="J147" i="11"/>
  <c r="I433" i="11"/>
  <c r="I68" i="11"/>
  <c r="I511" i="11"/>
  <c r="I372" i="11"/>
  <c r="J396" i="11"/>
  <c r="I421" i="11"/>
  <c r="I220" i="11"/>
  <c r="J406" i="11"/>
  <c r="I61" i="11"/>
  <c r="I332" i="11"/>
  <c r="J325" i="11"/>
  <c r="I124" i="11"/>
  <c r="I168" i="11"/>
  <c r="I460" i="11"/>
  <c r="I71" i="11"/>
  <c r="J174" i="11"/>
  <c r="I437" i="11"/>
  <c r="J409" i="11"/>
  <c r="I29" i="11"/>
  <c r="I74" i="11"/>
  <c r="I79" i="11"/>
  <c r="J207" i="11"/>
  <c r="I423" i="11"/>
  <c r="I456" i="11"/>
  <c r="I273" i="11"/>
  <c r="J502" i="11"/>
  <c r="J354" i="11"/>
  <c r="I105" i="11"/>
  <c r="J415" i="11"/>
  <c r="J148" i="11"/>
  <c r="I481" i="11"/>
  <c r="I351" i="11"/>
  <c r="I325" i="11"/>
  <c r="J264" i="11"/>
  <c r="J532" i="11"/>
  <c r="I11" i="11"/>
  <c r="I499" i="11"/>
  <c r="I406" i="11"/>
  <c r="I515" i="11"/>
  <c r="I339" i="11"/>
  <c r="J265" i="11"/>
  <c r="I131" i="11"/>
  <c r="J68" i="11"/>
  <c r="I277" i="11"/>
  <c r="I319" i="11"/>
  <c r="I222" i="11"/>
  <c r="J380" i="11"/>
  <c r="J214" i="11"/>
  <c r="I513" i="11"/>
  <c r="J512" i="11"/>
  <c r="I257" i="11"/>
  <c r="I190" i="11"/>
  <c r="J20" i="11"/>
  <c r="I58" i="11"/>
  <c r="J297" i="11"/>
  <c r="I59" i="11"/>
  <c r="J122" i="11"/>
  <c r="I144" i="11"/>
  <c r="J478" i="11"/>
  <c r="J185" i="11"/>
  <c r="J63" i="11"/>
  <c r="J432" i="11"/>
  <c r="I256" i="11"/>
  <c r="J19" i="11"/>
  <c r="J528" i="11"/>
  <c r="I230" i="11"/>
  <c r="I202" i="11"/>
  <c r="J173" i="11"/>
  <c r="J143" i="11"/>
  <c r="I458" i="11"/>
  <c r="I365" i="11"/>
  <c r="J11" i="11"/>
  <c r="J93" i="11"/>
  <c r="I448" i="11"/>
  <c r="J132" i="11"/>
  <c r="I340" i="11"/>
  <c r="I12" i="11"/>
  <c r="J168" i="11"/>
  <c r="J462" i="11"/>
  <c r="I310" i="11"/>
  <c r="I337" i="11"/>
  <c r="I146" i="11"/>
  <c r="I21" i="11"/>
  <c r="J458" i="11"/>
  <c r="I514" i="11"/>
  <c r="J170" i="11"/>
  <c r="J484" i="11"/>
  <c r="I438" i="11"/>
  <c r="J158" i="11"/>
  <c r="I318" i="11"/>
  <c r="I157" i="11"/>
  <c r="J527" i="11"/>
  <c r="I279" i="11"/>
  <c r="J236" i="11"/>
  <c r="J251" i="11"/>
  <c r="J394" i="11"/>
  <c r="I479" i="11"/>
  <c r="I520" i="11"/>
  <c r="I270" i="11"/>
  <c r="J161" i="11"/>
  <c r="J426" i="11"/>
  <c r="I180" i="11"/>
  <c r="I341" i="11"/>
  <c r="I346" i="11"/>
  <c r="I457" i="11"/>
  <c r="J67" i="11"/>
  <c r="I531" i="11"/>
  <c r="J248" i="11"/>
  <c r="J362" i="11"/>
  <c r="I208" i="11"/>
  <c r="I428" i="11"/>
  <c r="I214" i="11"/>
  <c r="J385" i="11"/>
  <c r="I81" i="11"/>
  <c r="J206" i="11"/>
  <c r="I201" i="11"/>
  <c r="I451" i="11"/>
  <c r="I282" i="11"/>
  <c r="I25" i="11"/>
  <c r="J289" i="11"/>
  <c r="I231" i="11"/>
  <c r="J337" i="11"/>
  <c r="I216" i="11"/>
  <c r="J16" i="11"/>
  <c r="I69" i="11"/>
  <c r="I91" i="11"/>
  <c r="I55" i="11"/>
  <c r="J307" i="11"/>
  <c r="I219" i="11"/>
  <c r="I206" i="11"/>
  <c r="I176" i="11"/>
  <c r="I495" i="11"/>
  <c r="I409" i="11"/>
  <c r="J191" i="11"/>
  <c r="J405" i="11"/>
  <c r="I18" i="11"/>
  <c r="I281" i="11"/>
  <c r="I393" i="11"/>
  <c r="J376" i="11"/>
  <c r="J482" i="11"/>
  <c r="I138" i="11"/>
  <c r="I486" i="11"/>
  <c r="J446" i="11"/>
  <c r="I135" i="11"/>
  <c r="J391" i="11"/>
  <c r="J234" i="11"/>
  <c r="J445" i="11"/>
  <c r="I491" i="11"/>
  <c r="J126" i="11"/>
  <c r="J367" i="11"/>
  <c r="I272" i="11"/>
  <c r="J401" i="11"/>
  <c r="J175" i="11"/>
  <c r="J75" i="11"/>
  <c r="I45" i="11"/>
  <c r="J135" i="11"/>
  <c r="I435" i="11"/>
  <c r="J518" i="11"/>
  <c r="J451" i="11"/>
  <c r="I169" i="11"/>
  <c r="J268" i="11"/>
  <c r="I522" i="11"/>
  <c r="I7" i="11"/>
  <c r="I194" i="11"/>
  <c r="I78" i="11"/>
  <c r="I50" i="11"/>
  <c r="I252" i="11"/>
  <c r="I186" i="11"/>
  <c r="I226" i="11"/>
  <c r="I162" i="11"/>
  <c r="J468" i="11"/>
  <c r="I444" i="11"/>
  <c r="I485" i="11"/>
  <c r="I380" i="11"/>
  <c r="J404" i="11"/>
  <c r="I439" i="11"/>
  <c r="J430" i="11"/>
  <c r="J29" i="11"/>
  <c r="J225" i="11"/>
  <c r="J520" i="11"/>
  <c r="I296" i="11"/>
  <c r="J519" i="11"/>
  <c r="J133" i="11"/>
  <c r="J349" i="11"/>
  <c r="J61" i="11"/>
  <c r="I427" i="11"/>
  <c r="J538" i="11"/>
  <c r="I46" i="11"/>
  <c r="I294" i="11"/>
  <c r="I328" i="11"/>
  <c r="J387" i="11"/>
  <c r="I383" i="11"/>
  <c r="I133" i="11"/>
  <c r="I307" i="11"/>
  <c r="J160" i="11"/>
  <c r="J188" i="11"/>
  <c r="I73" i="11"/>
  <c r="I113" i="11"/>
  <c r="I476" i="11"/>
  <c r="I64" i="11"/>
  <c r="I205" i="11"/>
  <c r="I389" i="11"/>
  <c r="I488" i="11"/>
  <c r="I92" i="11"/>
  <c r="I147" i="11"/>
  <c r="J416" i="11"/>
  <c r="J253" i="11"/>
  <c r="I374" i="11"/>
  <c r="I306" i="11"/>
  <c r="I353" i="11"/>
  <c r="I498" i="11"/>
  <c r="I235" i="11"/>
  <c r="J449" i="11"/>
  <c r="J285" i="11"/>
  <c r="J199" i="11"/>
  <c r="I414" i="11"/>
  <c r="J422" i="11"/>
  <c r="I267" i="11"/>
  <c r="I309" i="11"/>
  <c r="J180" i="11"/>
  <c r="I23" i="11"/>
  <c r="J531" i="11"/>
  <c r="I198" i="11"/>
  <c r="J332" i="11"/>
  <c r="J164" i="11"/>
  <c r="I248" i="11"/>
  <c r="J153" i="11"/>
  <c r="J267" i="11"/>
  <c r="J87" i="11"/>
  <c r="I234" i="11"/>
  <c r="I454" i="11"/>
  <c r="I249" i="11"/>
  <c r="J51" i="11"/>
  <c r="J156" i="11"/>
  <c r="I415" i="11"/>
  <c r="I287" i="11"/>
  <c r="J233" i="11"/>
  <c r="I217" i="11"/>
  <c r="J488" i="11"/>
  <c r="J194" i="11"/>
  <c r="I508" i="11"/>
  <c r="J65" i="11"/>
  <c r="J12" i="11"/>
  <c r="I533" i="11"/>
  <c r="J313" i="11"/>
  <c r="J535" i="11"/>
  <c r="J105" i="11"/>
  <c r="J58" i="11"/>
  <c r="J279" i="11"/>
  <c r="J104" i="11"/>
  <c r="J423" i="11"/>
  <c r="I283" i="11"/>
  <c r="J137" i="11"/>
  <c r="I123" i="11"/>
  <c r="I132" i="11"/>
  <c r="I505" i="11"/>
  <c r="J125" i="11"/>
  <c r="J370" i="11"/>
  <c r="I334" i="11"/>
  <c r="I95" i="11"/>
  <c r="J116" i="11"/>
  <c r="J48" i="11"/>
  <c r="J54" i="11"/>
  <c r="I269" i="11"/>
  <c r="J270" i="11"/>
  <c r="I450" i="11"/>
  <c r="J186" i="11"/>
  <c r="I247" i="11"/>
  <c r="J15" i="11"/>
  <c r="J66" i="11"/>
  <c r="I184" i="11"/>
  <c r="I250" i="11"/>
  <c r="J526" i="11"/>
  <c r="I390" i="11"/>
  <c r="I242" i="11"/>
  <c r="I243" i="11"/>
  <c r="J223" i="11"/>
  <c r="J330" i="11"/>
  <c r="J463" i="11"/>
  <c r="I145" i="11"/>
  <c r="I506" i="11"/>
  <c r="J103" i="11"/>
  <c r="I461" i="11"/>
  <c r="J210" i="11"/>
  <c r="I163" i="11"/>
  <c r="I212" i="11"/>
  <c r="I329" i="11"/>
  <c r="I525" i="11"/>
  <c r="I158" i="11"/>
  <c r="I301" i="11"/>
  <c r="I349" i="11"/>
  <c r="J323" i="11"/>
  <c r="J368" i="11"/>
  <c r="J198" i="11"/>
  <c r="J182" i="11"/>
  <c r="J434" i="11"/>
  <c r="J497" i="11"/>
  <c r="I422" i="11"/>
  <c r="J149" i="11"/>
  <c r="J437" i="11"/>
  <c r="J227" i="11"/>
  <c r="J411" i="11"/>
  <c r="J26" i="11"/>
  <c r="I255" i="11"/>
  <c r="I161" i="11"/>
  <c r="J23" i="11"/>
  <c r="J249" i="11"/>
  <c r="J342" i="11"/>
  <c r="I27" i="11"/>
  <c r="J232" i="11"/>
  <c r="I503" i="11"/>
  <c r="J299" i="11"/>
  <c r="J131" i="11"/>
  <c r="J2" i="11"/>
  <c r="J358" i="11"/>
  <c r="I268" i="11"/>
  <c r="I523" i="11"/>
  <c r="I246" i="11"/>
  <c r="I170" i="11"/>
  <c r="J501" i="11"/>
  <c r="I324" i="11"/>
  <c r="I33" i="11"/>
  <c r="I352" i="11"/>
  <c r="J110" i="11"/>
  <c r="J55" i="11"/>
  <c r="J431" i="11"/>
  <c r="J377" i="11"/>
  <c r="I305" i="11"/>
  <c r="I468" i="11"/>
  <c r="I258" i="11"/>
  <c r="I368" i="11"/>
  <c r="J277" i="11"/>
  <c r="I93" i="11"/>
  <c r="J271" i="11"/>
  <c r="I278" i="11"/>
  <c r="I447" i="11"/>
  <c r="J350" i="11"/>
  <c r="I394" i="11"/>
  <c r="J503" i="11"/>
  <c r="I382" i="11"/>
  <c r="J91" i="11"/>
  <c r="J522" i="11"/>
  <c r="J355" i="11"/>
  <c r="J303" i="11"/>
  <c r="J483" i="11"/>
  <c r="I47" i="11"/>
  <c r="J506" i="11"/>
  <c r="J108" i="11"/>
  <c r="J111" i="11"/>
  <c r="J189" i="11"/>
  <c r="J390" i="11"/>
  <c r="I483" i="11"/>
  <c r="J22" i="11"/>
  <c r="I347" i="11"/>
  <c r="I475" i="11"/>
  <c r="J69" i="11"/>
  <c r="J77" i="11"/>
  <c r="J314" i="11"/>
  <c r="I245" i="11"/>
  <c r="I360" i="11"/>
  <c r="J200" i="11"/>
  <c r="J465" i="11"/>
  <c r="I378" i="11"/>
  <c r="J365" i="11"/>
  <c r="J440" i="11"/>
  <c r="I41" i="11"/>
  <c r="J509" i="11"/>
  <c r="I401" i="11"/>
  <c r="J444" i="11"/>
  <c r="I297" i="11"/>
  <c r="J25" i="11"/>
  <c r="J59" i="11"/>
  <c r="I315" i="11"/>
  <c r="J154" i="11"/>
  <c r="J79" i="11"/>
  <c r="I379" i="11"/>
  <c r="I271" i="11"/>
  <c r="J529" i="11"/>
  <c r="J30" i="11"/>
  <c r="J481" i="11"/>
  <c r="J53" i="11"/>
  <c r="J456" i="11"/>
  <c r="J184" i="11"/>
  <c r="I361" i="11"/>
  <c r="I521" i="11"/>
  <c r="I312" i="11"/>
  <c r="I524" i="11"/>
  <c r="J141" i="11"/>
  <c r="I535" i="11"/>
  <c r="J381" i="11"/>
  <c r="J412" i="11"/>
  <c r="J533" i="11"/>
  <c r="J13" i="11"/>
  <c r="J373" i="11"/>
  <c r="J339" i="11"/>
  <c r="J417" i="11"/>
  <c r="I264" i="11"/>
  <c r="I295" i="11"/>
  <c r="J218" i="11"/>
  <c r="J197" i="11"/>
  <c r="J372" i="11"/>
  <c r="J485" i="11"/>
  <c r="I429" i="11"/>
  <c r="I364" i="11"/>
  <c r="I253" i="11"/>
  <c r="J256" i="11"/>
  <c r="J238" i="11"/>
  <c r="I156" i="11"/>
  <c r="I233" i="11"/>
  <c r="J145" i="11"/>
  <c r="J500" i="11"/>
  <c r="J202" i="11"/>
  <c r="I442" i="11"/>
  <c r="J146" i="11"/>
  <c r="I298" i="11"/>
  <c r="I397" i="11"/>
  <c r="I2" i="11"/>
  <c r="J403" i="11"/>
  <c r="I370" i="11"/>
  <c r="J71" i="11"/>
  <c r="J442" i="11"/>
  <c r="I516" i="11"/>
  <c r="I376" i="11"/>
  <c r="J114" i="11"/>
  <c r="I434" i="11"/>
  <c r="J247" i="11"/>
  <c r="I236" i="11"/>
  <c r="J258" i="11"/>
  <c r="I496" i="11"/>
  <c r="J292" i="11"/>
  <c r="J326" i="11"/>
  <c r="I9" i="11"/>
  <c r="I399" i="11"/>
  <c r="I441" i="11"/>
  <c r="J96" i="11"/>
  <c r="J140" i="11"/>
  <c r="I85" i="11"/>
  <c r="I453" i="11"/>
  <c r="I291" i="11"/>
  <c r="I224" i="11"/>
  <c r="I244" i="11"/>
  <c r="I384" i="11"/>
  <c r="J49" i="11"/>
  <c r="J179" i="11"/>
  <c r="J475" i="11"/>
  <c r="J344" i="11"/>
  <c r="J328" i="11"/>
  <c r="I490" i="11"/>
  <c r="I424" i="11"/>
  <c r="J269" i="11"/>
  <c r="I292" i="11"/>
  <c r="I314" i="11"/>
  <c r="J106" i="11"/>
  <c r="I288" i="11"/>
  <c r="I166" i="11"/>
  <c r="I237" i="11"/>
  <c r="J524" i="11"/>
  <c r="J441" i="11"/>
  <c r="I3" i="11"/>
  <c r="J402" i="11"/>
  <c r="I286" i="11"/>
  <c r="J359" i="11"/>
  <c r="I345" i="11"/>
  <c r="I17" i="11"/>
  <c r="I213" i="11"/>
  <c r="I391" i="11"/>
  <c r="I276" i="11"/>
  <c r="I510" i="11"/>
  <c r="I293" i="11"/>
  <c r="I432" i="11"/>
  <c r="I500" i="11"/>
  <c r="I425" i="11"/>
  <c r="I266" i="11"/>
  <c r="J18" i="11"/>
  <c r="J371" i="11"/>
  <c r="I517" i="11"/>
  <c r="I473" i="11"/>
  <c r="J217" i="11"/>
  <c r="J489" i="11"/>
  <c r="J425" i="11"/>
  <c r="J266" i="11"/>
  <c r="I410" i="11"/>
  <c r="J375" i="11"/>
  <c r="J9" i="11"/>
  <c r="J329" i="11"/>
  <c r="J107" i="11"/>
  <c r="J239" i="11"/>
  <c r="I130" i="11"/>
  <c r="J345" i="11"/>
  <c r="J83" i="11"/>
  <c r="I150" i="11"/>
  <c r="I262" i="11"/>
  <c r="I449" i="11"/>
  <c r="I430" i="11"/>
  <c r="J341" i="11"/>
  <c r="I260" i="11"/>
  <c r="J284" i="11"/>
  <c r="J155" i="11"/>
  <c r="J363" i="11"/>
  <c r="J216" i="11"/>
  <c r="I327" i="11"/>
  <c r="I32" i="11"/>
  <c r="J17" i="11"/>
  <c r="J450" i="11"/>
  <c r="J491" i="11"/>
  <c r="J397" i="11"/>
  <c r="J50" i="11"/>
  <c r="J123" i="11"/>
  <c r="I274" i="11"/>
  <c r="J78" i="11"/>
  <c r="J316" i="11"/>
  <c r="J101" i="11"/>
  <c r="I104" i="11"/>
  <c r="I126" i="11"/>
  <c r="I241" i="11"/>
  <c r="I529" i="11"/>
  <c r="J290" i="11"/>
  <c r="I103" i="11"/>
  <c r="I54" i="11"/>
  <c r="J386" i="11"/>
  <c r="J472" i="11"/>
  <c r="I67" i="11"/>
  <c r="I512" i="11"/>
  <c r="I290" i="11"/>
  <c r="J356" i="11"/>
  <c r="I178" i="11"/>
  <c r="J473" i="11"/>
  <c r="I26" i="11"/>
  <c r="J237" i="11"/>
  <c r="I210" i="11"/>
  <c r="I66" i="11"/>
  <c r="J176" i="11"/>
  <c r="I501" i="11"/>
  <c r="J287" i="11"/>
  <c r="I115" i="11"/>
  <c r="I28" i="11"/>
  <c r="J35" i="11"/>
  <c r="I418" i="11"/>
  <c r="I106" i="11"/>
  <c r="J508" i="11"/>
  <c r="I10" i="11"/>
  <c r="J322" i="11"/>
  <c r="I538" i="11"/>
  <c r="I193" i="11"/>
  <c r="I402" i="11"/>
  <c r="J205" i="11"/>
  <c r="I187" i="11"/>
  <c r="J70" i="11"/>
  <c r="I362" i="11"/>
  <c r="I413" i="11"/>
  <c r="I177" i="11"/>
  <c r="J138" i="11"/>
  <c r="J293" i="11"/>
  <c r="I489" i="11"/>
  <c r="I396" i="11"/>
  <c r="J399" i="11"/>
  <c r="I480" i="11"/>
  <c r="J62" i="11"/>
  <c r="J203" i="11"/>
  <c r="J515" i="11"/>
  <c r="I211" i="11"/>
  <c r="I261" i="11"/>
  <c r="I82" i="11"/>
  <c r="I494" i="11"/>
  <c r="I317" i="11"/>
  <c r="I152" i="11"/>
  <c r="J124" i="11"/>
  <c r="J305" i="11"/>
  <c r="I57" i="11"/>
  <c r="J505" i="11"/>
  <c r="J507" i="11"/>
  <c r="J241" i="11"/>
  <c r="I173" i="11"/>
  <c r="I148" i="11"/>
  <c r="I56" i="11"/>
  <c r="J242" i="11"/>
  <c r="I308" i="11"/>
  <c r="J280" i="11"/>
  <c r="J215" i="11"/>
  <c r="I97" i="11"/>
  <c r="I155" i="11"/>
  <c r="J286" i="11"/>
  <c r="I403" i="11"/>
  <c r="J439" i="11"/>
  <c r="J436" i="11"/>
  <c r="I385" i="11"/>
  <c r="J504" i="11"/>
  <c r="I386" i="11"/>
  <c r="I122" i="11"/>
  <c r="J420" i="11"/>
  <c r="J530" i="11"/>
  <c r="J98" i="11"/>
  <c r="J181" i="11"/>
  <c r="I304" i="11"/>
  <c r="J84" i="11"/>
  <c r="J27" i="11"/>
  <c r="J513" i="11"/>
  <c r="J99" i="11"/>
  <c r="J486" i="11"/>
  <c r="J495" i="11"/>
  <c r="I83" i="11"/>
  <c r="I90" i="11"/>
  <c r="J383" i="11"/>
  <c r="I443" i="11"/>
  <c r="J31" i="11"/>
  <c r="I88" i="11"/>
  <c r="I4" i="11"/>
  <c r="I118" i="11"/>
  <c r="I44" i="11"/>
  <c r="J487" i="11"/>
  <c r="I528" i="11"/>
  <c r="J317" i="11"/>
  <c r="I472" i="11"/>
  <c r="J335" i="11"/>
  <c r="J144" i="11"/>
  <c r="I77" i="11"/>
  <c r="J128" i="11"/>
  <c r="J246" i="11"/>
  <c r="I408" i="11"/>
  <c r="I197" i="11"/>
  <c r="J334" i="11"/>
  <c r="I356" i="11"/>
  <c r="I98" i="11"/>
  <c r="I19" i="11"/>
  <c r="J129" i="11"/>
  <c r="J72" i="11"/>
  <c r="J46" i="11"/>
  <c r="I338" i="11"/>
  <c r="I527" i="11"/>
  <c r="I484" i="11"/>
  <c r="I392" i="11"/>
  <c r="J298" i="11"/>
  <c r="I358" i="11"/>
  <c r="J357" i="11"/>
  <c r="I526" i="11"/>
  <c r="J100" i="11"/>
  <c r="I39" i="11"/>
  <c r="I75" i="11"/>
  <c r="J259" i="11"/>
  <c r="J10" i="11"/>
  <c r="J82" i="11"/>
  <c r="I139" i="11"/>
  <c r="J447" i="11"/>
  <c r="I285" i="11"/>
  <c r="J245" i="11"/>
  <c r="J222" i="11"/>
  <c r="J243" i="11"/>
  <c r="I151" i="11"/>
  <c r="I469" i="11"/>
  <c r="I320" i="11"/>
  <c r="J470" i="11"/>
  <c r="I172" i="11"/>
  <c r="I107" i="11"/>
  <c r="I416" i="11"/>
  <c r="J312" i="11"/>
  <c r="I192" i="11"/>
  <c r="I5" i="11"/>
  <c r="J211" i="11"/>
  <c r="J142" i="11"/>
  <c r="J152" i="11"/>
  <c r="I493" i="11"/>
  <c r="I446" i="11"/>
  <c r="I14" i="11"/>
  <c r="J348" i="11"/>
  <c r="J95" i="11"/>
  <c r="I263" i="11"/>
  <c r="J7" i="11"/>
  <c r="I504" i="11"/>
  <c r="I280" i="11"/>
  <c r="I6" i="11"/>
  <c r="I188" i="11"/>
  <c r="I464" i="11"/>
  <c r="J240" i="11"/>
  <c r="J192" i="11"/>
  <c r="I101" i="11"/>
  <c r="I179" i="11"/>
  <c r="J464" i="11"/>
  <c r="J24" i="11"/>
  <c r="J89" i="11"/>
  <c r="I492" i="11"/>
  <c r="J364" i="11"/>
  <c r="I377" i="11"/>
  <c r="J118" i="11"/>
  <c r="I191" i="11"/>
  <c r="J228" i="11"/>
  <c r="J511" i="11"/>
  <c r="J310" i="11"/>
  <c r="I369" i="11"/>
  <c r="I313" i="11"/>
  <c r="I134" i="11"/>
  <c r="I121" i="11"/>
  <c r="J32" i="11"/>
  <c r="J76" i="11"/>
  <c r="J263" i="11"/>
  <c r="J306" i="11"/>
  <c r="J204" i="11"/>
  <c r="I72" i="11"/>
  <c r="I15" i="11"/>
  <c r="I149" i="11"/>
  <c r="J477" i="11"/>
  <c r="I363" i="11"/>
  <c r="J308" i="11"/>
  <c r="I96" i="11"/>
  <c r="I160" i="11"/>
  <c r="I153" i="11"/>
  <c r="I94" i="11"/>
  <c r="I507" i="11"/>
  <c r="J224" i="11"/>
  <c r="J5" i="11"/>
  <c r="J43" i="11"/>
  <c r="I195" i="11"/>
  <c r="I534" i="11"/>
  <c r="J40" i="11"/>
  <c r="I355" i="11"/>
  <c r="J443" i="11"/>
  <c r="J113" i="11"/>
  <c r="J291" i="11"/>
  <c r="I350" i="11"/>
  <c r="J73" i="11"/>
  <c r="I43" i="11"/>
  <c r="I137" i="11"/>
  <c r="J151" i="11"/>
  <c r="J92" i="11"/>
  <c r="I487" i="11"/>
  <c r="J157" i="11"/>
  <c r="I354" i="11"/>
  <c r="J340" i="11"/>
  <c r="I65" i="11"/>
  <c r="J28" i="11"/>
  <c r="J88" i="11"/>
  <c r="I100" i="11"/>
  <c r="I342" i="11"/>
  <c r="I344" i="11"/>
  <c r="J333" i="11"/>
  <c r="J196" i="11"/>
  <c r="I140" i="11"/>
  <c r="J428" i="11"/>
  <c r="I254" i="11"/>
  <c r="J492" i="11"/>
  <c r="I31" i="11"/>
  <c r="J252" i="11"/>
  <c r="J33" i="11"/>
  <c r="I196" i="11"/>
  <c r="I171" i="11"/>
  <c r="I117" i="11"/>
  <c r="J230" i="11"/>
  <c r="I299" i="11"/>
  <c r="J294" i="11"/>
  <c r="J201" i="11"/>
  <c r="I463" i="11"/>
  <c r="J231" i="11"/>
  <c r="I419" i="11"/>
  <c r="I154" i="11"/>
  <c r="I497" i="11"/>
  <c r="I426" i="11"/>
  <c r="I35" i="11"/>
  <c r="J346" i="11"/>
  <c r="J38" i="11"/>
  <c r="J130" i="11"/>
  <c r="J45" i="11"/>
  <c r="I127" i="11"/>
  <c r="I440" i="11"/>
  <c r="J392" i="11"/>
  <c r="J301" i="11"/>
  <c r="J393" i="11"/>
  <c r="J318" i="11"/>
  <c r="I400" i="11"/>
  <c r="J336" i="11"/>
  <c r="I477" i="11"/>
  <c r="J395" i="11"/>
  <c r="J490" i="11"/>
  <c r="I275" i="11"/>
  <c r="I459" i="11"/>
  <c r="I289" i="11"/>
  <c r="I84" i="11"/>
  <c r="I331" i="11"/>
  <c r="I200" i="11"/>
  <c r="I125" i="11"/>
  <c r="J195" i="11"/>
  <c r="J351" i="11"/>
  <c r="I532" i="11"/>
  <c r="I48" i="11"/>
  <c r="I76" i="11"/>
  <c r="J167" i="11"/>
  <c r="I321" i="11"/>
  <c r="J454" i="11"/>
  <c r="J260" i="11"/>
  <c r="I316" i="11"/>
  <c r="I99" i="11"/>
  <c r="J34" i="11"/>
  <c r="J480" i="11"/>
  <c r="I13" i="11"/>
  <c r="J319" i="11"/>
  <c r="I42" i="11"/>
  <c r="J278" i="11"/>
  <c r="J262" i="11"/>
  <c r="J296" i="11"/>
  <c r="J172" i="11"/>
  <c r="I300" i="11"/>
  <c r="I371" i="11"/>
  <c r="J4" i="11"/>
  <c r="I398" i="11"/>
  <c r="J514" i="11"/>
  <c r="J229" i="11"/>
  <c r="I16" i="11"/>
  <c r="I265" i="11"/>
  <c r="I366" i="11"/>
  <c r="J343" i="11"/>
  <c r="I335" i="11"/>
  <c r="J295" i="11"/>
  <c r="J56" i="11"/>
  <c r="I225" i="11"/>
  <c r="J6" i="11"/>
  <c r="J42" i="11"/>
  <c r="I467" i="11"/>
  <c r="J338" i="11"/>
  <c r="J235" i="11"/>
  <c r="J14" i="11"/>
  <c r="I102" i="11"/>
  <c r="J388" i="11"/>
  <c r="I143" i="11"/>
  <c r="J435" i="11"/>
  <c r="I455" i="11"/>
  <c r="J366" i="11"/>
  <c r="J410" i="11"/>
  <c r="J171" i="11"/>
  <c r="J134" i="11"/>
  <c r="J283" i="11"/>
  <c r="I509" i="11"/>
  <c r="J398" i="11"/>
  <c r="I49" i="11"/>
  <c r="J419" i="11"/>
  <c r="J429" i="11"/>
  <c r="J97" i="11"/>
  <c r="I183" i="11"/>
  <c r="J220" i="11"/>
  <c r="I431" i="11"/>
  <c r="J166" i="11"/>
  <c r="I405" i="11"/>
  <c r="J321" i="11"/>
  <c r="J460" i="11"/>
  <c r="J39" i="11"/>
  <c r="J57" i="11"/>
  <c r="J424" i="11"/>
  <c r="J81" i="11"/>
  <c r="I70" i="11"/>
  <c r="I62" i="11"/>
  <c r="J74" i="11"/>
  <c r="I251" i="11"/>
  <c r="J438" i="11"/>
  <c r="I30" i="11"/>
  <c r="I34" i="11"/>
  <c r="J414" i="11"/>
  <c r="J300" i="11"/>
  <c r="J275" i="11"/>
  <c r="J44" i="11"/>
  <c r="J302" i="11"/>
  <c r="J315" i="11"/>
  <c r="J120" i="11"/>
  <c r="J353" i="11"/>
  <c r="I174" i="11"/>
  <c r="I452" i="11"/>
  <c r="I417" i="11"/>
  <c r="I209" i="11"/>
  <c r="J109" i="11"/>
  <c r="J427" i="11"/>
  <c r="J467" i="11"/>
  <c r="J311" i="11"/>
  <c r="J41" i="11"/>
  <c r="I462" i="11"/>
  <c r="J190" i="11"/>
  <c r="P1" i="11" l="1"/>
</calcChain>
</file>

<file path=xl/sharedStrings.xml><?xml version="1.0" encoding="utf-8"?>
<sst xmlns="http://schemas.openxmlformats.org/spreadsheetml/2006/main" count="66165" uniqueCount="7761">
  <si>
    <t>erm_route_no</t>
  </si>
  <si>
    <t>erm_start_stage</t>
  </si>
  <si>
    <t>erm_end_stage</t>
  </si>
  <si>
    <t>erm_no_of_stages</t>
  </si>
  <si>
    <t>VASCO</t>
  </si>
  <si>
    <t>MUDDEBEHAL</t>
  </si>
  <si>
    <t xml:space="preserve"> MARGAO</t>
  </si>
  <si>
    <t>KARWAR</t>
  </si>
  <si>
    <t>MARGAO</t>
  </si>
  <si>
    <t>VELSAO</t>
  </si>
  <si>
    <t>PANAJI</t>
  </si>
  <si>
    <t>MOLKOPON</t>
  </si>
  <si>
    <t>DONBOSCO</t>
  </si>
  <si>
    <t>UNIVERSITY</t>
  </si>
  <si>
    <t>PANJIM</t>
  </si>
  <si>
    <t>UNIVERCITY</t>
  </si>
  <si>
    <t>RLY STATION</t>
  </si>
  <si>
    <t>CANACONA</t>
  </si>
  <si>
    <t>KUSKEM</t>
  </si>
  <si>
    <t>CURCHOREM</t>
  </si>
  <si>
    <t>DHAPOT</t>
  </si>
  <si>
    <t>CAJUMOL</t>
  </si>
  <si>
    <t>MACAZAN</t>
  </si>
  <si>
    <t>RAICHUR</t>
  </si>
  <si>
    <t>CURCH/GPLYT</t>
  </si>
  <si>
    <t>GPLYTCURCHO</t>
  </si>
  <si>
    <t>PONDA</t>
  </si>
  <si>
    <t>RAJBAG</t>
  </si>
  <si>
    <t>UNDIR</t>
  </si>
  <si>
    <t>KARMALI RLY</t>
  </si>
  <si>
    <t>BAINGINIM</t>
  </si>
  <si>
    <t>GOA DARSHAN</t>
  </si>
  <si>
    <t>VELLIM</t>
  </si>
  <si>
    <t>GMFC DAYANA</t>
  </si>
  <si>
    <t>CUNCOLIEN</t>
  </si>
  <si>
    <t>CAB-DE-RAM</t>
  </si>
  <si>
    <t>MIRAJ</t>
  </si>
  <si>
    <t>PIRLA</t>
  </si>
  <si>
    <t>NETURLIM</t>
  </si>
  <si>
    <t>KALAY</t>
  </si>
  <si>
    <t>KAMARKHAN</t>
  </si>
  <si>
    <t>SAVAI S.BHT</t>
  </si>
  <si>
    <t>ZARME</t>
  </si>
  <si>
    <t>SAL</t>
  </si>
  <si>
    <t>KOLHAPUR</t>
  </si>
  <si>
    <t>TUDAL</t>
  </si>
  <si>
    <t>SHIRODA</t>
  </si>
  <si>
    <t>BICHOLIM</t>
  </si>
  <si>
    <t>HARBOUR</t>
  </si>
  <si>
    <t>VAL</t>
  </si>
  <si>
    <t>VP BETALBAT</t>
  </si>
  <si>
    <t>COLLEM</t>
  </si>
  <si>
    <t>BELGAUM CBT</t>
  </si>
  <si>
    <t>KARASHI/DAN</t>
  </si>
  <si>
    <t>CBT BELGAUM</t>
  </si>
  <si>
    <t>MALVAN</t>
  </si>
  <si>
    <t>TIRVAN</t>
  </si>
  <si>
    <t>MOLLEM</t>
  </si>
  <si>
    <t>SAWANTWADI</t>
  </si>
  <si>
    <t>KHARGAL</t>
  </si>
  <si>
    <t>VADDEM</t>
  </si>
  <si>
    <t>TITAN IND</t>
  </si>
  <si>
    <t>IND EST</t>
  </si>
  <si>
    <t>COTTA</t>
  </si>
  <si>
    <t>GOKARNA</t>
  </si>
  <si>
    <t>BETUL</t>
  </si>
  <si>
    <t>CUNCOLIM</t>
  </si>
  <si>
    <t>VELHIM</t>
  </si>
  <si>
    <t xml:space="preserve">MARGAO </t>
  </si>
  <si>
    <t>MRG RLY</t>
  </si>
  <si>
    <t>OLD GOA</t>
  </si>
  <si>
    <t>AIRPORT</t>
  </si>
  <si>
    <t>VALPOI</t>
  </si>
  <si>
    <t>LOLYEM</t>
  </si>
  <si>
    <t>CURCHOREM P</t>
  </si>
  <si>
    <t>VAIPOI</t>
  </si>
  <si>
    <t>CHURCHORE P</t>
  </si>
  <si>
    <t>TUDLA</t>
  </si>
  <si>
    <t>LOLYE</t>
  </si>
  <si>
    <t>BELGAO</t>
  </si>
  <si>
    <t>SALJINI</t>
  </si>
  <si>
    <t>POPAIDANDA</t>
  </si>
  <si>
    <t>POPAIDANDO</t>
  </si>
  <si>
    <t>TT IND.EST.</t>
  </si>
  <si>
    <t>HUBLI</t>
  </si>
  <si>
    <t>CURCHUREM</t>
  </si>
  <si>
    <t>SAVOI</t>
  </si>
  <si>
    <t>SULKARNA</t>
  </si>
  <si>
    <t>HARBOUR/VSD</t>
  </si>
  <si>
    <t>TT IND.ESTE</t>
  </si>
  <si>
    <t>SANVORDEM</t>
  </si>
  <si>
    <t>BELGAUM</t>
  </si>
  <si>
    <t>AGONDA</t>
  </si>
  <si>
    <t>CABDERAM</t>
  </si>
  <si>
    <t>MATIMOL</t>
  </si>
  <si>
    <t>CIPLA</t>
  </si>
  <si>
    <t>DHARMAPUR</t>
  </si>
  <si>
    <t>DIKARPAL</t>
  </si>
  <si>
    <t>DON CROSS</t>
  </si>
  <si>
    <t>MANGALORE</t>
  </si>
  <si>
    <t>HOSPET</t>
  </si>
  <si>
    <t>SECRETREAT</t>
  </si>
  <si>
    <t>MIRAMAR</t>
  </si>
  <si>
    <t>HARMAL</t>
  </si>
  <si>
    <t>PANAJIM</t>
  </si>
  <si>
    <t>PIRNATALAP</t>
  </si>
  <si>
    <t>MAPUSA</t>
  </si>
  <si>
    <t>CALANGUTE</t>
  </si>
  <si>
    <t>AKHADA</t>
  </si>
  <si>
    <t>NARVA FERRY</t>
  </si>
  <si>
    <t>OLDGOA FERY</t>
  </si>
  <si>
    <t xml:space="preserve">NARVA </t>
  </si>
  <si>
    <t>VIRDI</t>
  </si>
  <si>
    <t>FATORPHA</t>
  </si>
  <si>
    <t>MALPAN</t>
  </si>
  <si>
    <t>SIOLIM</t>
  </si>
  <si>
    <t>MARCEL</t>
  </si>
  <si>
    <t>SANVARDEM</t>
  </si>
  <si>
    <t>MARKET</t>
  </si>
  <si>
    <t>SHIRODA CGE</t>
  </si>
  <si>
    <t>R COLLEGE</t>
  </si>
  <si>
    <t>VOLVAI</t>
  </si>
  <si>
    <t>AMTHANE</t>
  </si>
  <si>
    <t>SOLYE</t>
  </si>
  <si>
    <t>CODLI TISK</t>
  </si>
  <si>
    <t>SAKHALI</t>
  </si>
  <si>
    <t>SRD.COLLAGE</t>
  </si>
  <si>
    <t>R.E.COLLAGE</t>
  </si>
  <si>
    <t>TEREKHOL</t>
  </si>
  <si>
    <t>PEDNE</t>
  </si>
  <si>
    <t>PETHCHEWADI</t>
  </si>
  <si>
    <t>KODLI TISK</t>
  </si>
  <si>
    <t>TAMDI SURLA</t>
  </si>
  <si>
    <t>PNJ MKT</t>
  </si>
  <si>
    <t>VAGURME</t>
  </si>
  <si>
    <t>SIOLIM TAR</t>
  </si>
  <si>
    <t>BADEM</t>
  </si>
  <si>
    <t>ENG COLLEGE</t>
  </si>
  <si>
    <t>RIVE</t>
  </si>
  <si>
    <t>AGARWADA</t>
  </si>
  <si>
    <t>TITAN</t>
  </si>
  <si>
    <t>GOA UNVRSTY</t>
  </si>
  <si>
    <t>BAMBOLI GMC</t>
  </si>
  <si>
    <t>COPARDE</t>
  </si>
  <si>
    <t>VOLVOI</t>
  </si>
  <si>
    <t>SURLA</t>
  </si>
  <si>
    <t>VENGURLA</t>
  </si>
  <si>
    <t>MOPA</t>
  </si>
  <si>
    <t>ALTINO</t>
  </si>
  <si>
    <t>GHOTKATAL</t>
  </si>
  <si>
    <t>SANQUELIM</t>
  </si>
  <si>
    <t>KUDCHIRE</t>
  </si>
  <si>
    <t>CALANGUT</t>
  </si>
  <si>
    <t>RAJBHAVAN</t>
  </si>
  <si>
    <t>PRV EDU.</t>
  </si>
  <si>
    <t>SECRETARIAT</t>
  </si>
  <si>
    <t>GAWANDALI</t>
  </si>
  <si>
    <t xml:space="preserve"> BELGAUMCBT</t>
  </si>
  <si>
    <t>SHEMECHEADV</t>
  </si>
  <si>
    <t>AGP SHIMER</t>
  </si>
  <si>
    <t>KUDACHIRE</t>
  </si>
  <si>
    <t>MORLE</t>
  </si>
  <si>
    <t>BADAMI</t>
  </si>
  <si>
    <t>VASHI FERY</t>
  </si>
  <si>
    <t xml:space="preserve">SAO PEDRO </t>
  </si>
  <si>
    <t>PEDNEM</t>
  </si>
  <si>
    <t>PINTO GARAG</t>
  </si>
  <si>
    <t>OLDGOA</t>
  </si>
  <si>
    <t>NEVRA</t>
  </si>
  <si>
    <t>MARGAO STN</t>
  </si>
  <si>
    <t>KARMALI STN</t>
  </si>
  <si>
    <t>CUJIRA</t>
  </si>
  <si>
    <t>RAJ BHAVAN</t>
  </si>
  <si>
    <t>PNJ MARKET</t>
  </si>
  <si>
    <t>PNJ STAND</t>
  </si>
  <si>
    <t>BMBL/ IPHB</t>
  </si>
  <si>
    <t>NAVSHI</t>
  </si>
  <si>
    <t>GMC COLNY</t>
  </si>
  <si>
    <t>OLD BAMBOLI</t>
  </si>
  <si>
    <t>G.M.C.BAMBL</t>
  </si>
  <si>
    <t>TONCA</t>
  </si>
  <si>
    <t>VALPAI</t>
  </si>
  <si>
    <t>SHIRSHIRE</t>
  </si>
  <si>
    <t>KENDRIYVIDY</t>
  </si>
  <si>
    <t>BELGAVI</t>
  </si>
  <si>
    <t>DBL/AIRPORT</t>
  </si>
  <si>
    <t>CALGUTE/PNJ</t>
  </si>
  <si>
    <t>PNJ/C-GUTE</t>
  </si>
  <si>
    <t>AKKALKOT</t>
  </si>
  <si>
    <t>PNJ(SHUTTLE</t>
  </si>
  <si>
    <t>PONDA(SHUT</t>
  </si>
  <si>
    <t>OLDGOA(SHUT</t>
  </si>
  <si>
    <t>ALTINOH</t>
  </si>
  <si>
    <t xml:space="preserve">KARWAR </t>
  </si>
  <si>
    <t>HEDODE</t>
  </si>
  <si>
    <t>MALWAN</t>
  </si>
  <si>
    <t>SADA</t>
  </si>
  <si>
    <t>MRG(SHUTTLE</t>
  </si>
  <si>
    <t>R/COLLEGE</t>
  </si>
  <si>
    <t>BHUTNATH</t>
  </si>
  <si>
    <t>ASSOLDA</t>
  </si>
  <si>
    <t>R. COLLEGE</t>
  </si>
  <si>
    <t>BHRADE</t>
  </si>
  <si>
    <t>KORJAI</t>
  </si>
  <si>
    <t>DEVSU</t>
  </si>
  <si>
    <t>FARMAGUDI</t>
  </si>
  <si>
    <t>SOLAPUR</t>
  </si>
  <si>
    <t>BHARADE</t>
  </si>
  <si>
    <t>KAMARK MOL</t>
  </si>
  <si>
    <t>VANTE/SWRS</t>
  </si>
  <si>
    <t>SONAL</t>
  </si>
  <si>
    <t>HONNAWAR</t>
  </si>
  <si>
    <t>HEDODE(TITN</t>
  </si>
  <si>
    <t>POLLEM</t>
  </si>
  <si>
    <t>MANDREM</t>
  </si>
  <si>
    <t>SANKHALI</t>
  </si>
  <si>
    <t>BHUTWADI</t>
  </si>
  <si>
    <t>MARGAOCITY</t>
  </si>
  <si>
    <t>PANJIM CITY</t>
  </si>
  <si>
    <t>KARANZOL</t>
  </si>
  <si>
    <t>HIVRE/CHARV</t>
  </si>
  <si>
    <t>MADEL</t>
  </si>
  <si>
    <t>MADEL FERRY</t>
  </si>
  <si>
    <t>VELGUEM</t>
  </si>
  <si>
    <t>COSTI</t>
  </si>
  <si>
    <t>AMADI</t>
  </si>
  <si>
    <t>SINQUIREM</t>
  </si>
  <si>
    <t>KAIRAT</t>
  </si>
  <si>
    <t>MADLAMAZ</t>
  </si>
  <si>
    <t>CALVI TAR</t>
  </si>
  <si>
    <t>KRJM/GLJM</t>
  </si>
  <si>
    <t>ASHWEM</t>
  </si>
  <si>
    <t>PORVORIM</t>
  </si>
  <si>
    <t>BETUEL</t>
  </si>
  <si>
    <t>ADVAI</t>
  </si>
  <si>
    <t>AMADI/CALVI</t>
  </si>
  <si>
    <t>HARAMBOL</t>
  </si>
  <si>
    <t>VIJAYDURGA</t>
  </si>
  <si>
    <t>KER</t>
  </si>
  <si>
    <t>SAUNDATTI</t>
  </si>
  <si>
    <t>BANDA</t>
  </si>
  <si>
    <t>GULBARGABA</t>
  </si>
  <si>
    <t>MYSORE</t>
  </si>
  <si>
    <t>KERI</t>
  </si>
  <si>
    <t>HIVREM</t>
  </si>
  <si>
    <t>KALA AKADAM</t>
  </si>
  <si>
    <t>QUITLA</t>
  </si>
  <si>
    <t>NANELI</t>
  </si>
  <si>
    <t>KUMBARWADA</t>
  </si>
  <si>
    <t>PIPLAk/BADE</t>
  </si>
  <si>
    <t>SATRE</t>
  </si>
  <si>
    <t>SHIGNE</t>
  </si>
  <si>
    <t>KARNZOL</t>
  </si>
  <si>
    <t>MORLLEM</t>
  </si>
  <si>
    <t>DHUMASEM</t>
  </si>
  <si>
    <t>NARVA</t>
  </si>
  <si>
    <t>USTE</t>
  </si>
  <si>
    <t>NANODA</t>
  </si>
  <si>
    <t>K.AKADAMI</t>
  </si>
  <si>
    <t>MHADAI</t>
  </si>
  <si>
    <t>USAP</t>
  </si>
  <si>
    <t>KUJIRA</t>
  </si>
  <si>
    <t>NERUL</t>
  </si>
  <si>
    <t>BAINGINI PE</t>
  </si>
  <si>
    <t>MRG RLY STN</t>
  </si>
  <si>
    <t>HYDERABAD</t>
  </si>
  <si>
    <t>MPS/PNJ</t>
  </si>
  <si>
    <t>KUMARKHAND</t>
  </si>
  <si>
    <t>HALARNA</t>
  </si>
  <si>
    <t>MORJIM TEM</t>
  </si>
  <si>
    <t>FATORPA</t>
  </si>
  <si>
    <t>PURVA</t>
  </si>
  <si>
    <t>IBRAMPUR</t>
  </si>
  <si>
    <t>PRV DEPOT</t>
  </si>
  <si>
    <t>GONDIVLE</t>
  </si>
  <si>
    <t>KORGAO</t>
  </si>
  <si>
    <t>KORGAON</t>
  </si>
  <si>
    <t>OZARI/MADKA</t>
  </si>
  <si>
    <t>VARPAL</t>
  </si>
  <si>
    <t>GOA INTERNA</t>
  </si>
  <si>
    <t>NANACHEPANI</t>
  </si>
  <si>
    <t>BAGA</t>
  </si>
  <si>
    <t>BOSTORA</t>
  </si>
  <si>
    <t>SIQUERIM</t>
  </si>
  <si>
    <t>VELGEM</t>
  </si>
  <si>
    <t>KORJM/GLJM</t>
  </si>
  <si>
    <t>MHADAI/ADVA</t>
  </si>
  <si>
    <t>HIVRE</t>
  </si>
  <si>
    <t>MHAUSHI</t>
  </si>
  <si>
    <t>VERE/VOLVOI</t>
  </si>
  <si>
    <t>DEF.COLONY</t>
  </si>
  <si>
    <t>USTEM</t>
  </si>
  <si>
    <t>SANKHALIM</t>
  </si>
  <si>
    <t>KUJ</t>
  </si>
  <si>
    <t>prv174</t>
  </si>
  <si>
    <t>PNJ</t>
  </si>
  <si>
    <t>BETIM</t>
  </si>
  <si>
    <t>BET</t>
  </si>
  <si>
    <t>VEREM</t>
  </si>
  <si>
    <t>VER</t>
  </si>
  <si>
    <t>NER</t>
  </si>
  <si>
    <t>NAR</t>
  </si>
  <si>
    <t>prv173</t>
  </si>
  <si>
    <t>HATURLI</t>
  </si>
  <si>
    <t>HAT</t>
  </si>
  <si>
    <t>TIKHAJAN</t>
  </si>
  <si>
    <t>TIK</t>
  </si>
  <si>
    <t>SADETIR</t>
  </si>
  <si>
    <t>SAD</t>
  </si>
  <si>
    <t>SAUD CHURCH</t>
  </si>
  <si>
    <t>SAU</t>
  </si>
  <si>
    <t>DEVJIN</t>
  </si>
  <si>
    <t>DEV</t>
  </si>
  <si>
    <t>CHAMERAN</t>
  </si>
  <si>
    <t>CHA</t>
  </si>
  <si>
    <t>MDL</t>
  </si>
  <si>
    <t>MPS</t>
  </si>
  <si>
    <t>prv172</t>
  </si>
  <si>
    <t>TAR</t>
  </si>
  <si>
    <t>MOIRA BRIDG</t>
  </si>
  <si>
    <t>MRB</t>
  </si>
  <si>
    <t>MOIRA CLUB</t>
  </si>
  <si>
    <t>MRC</t>
  </si>
  <si>
    <t>NACHINOLA</t>
  </si>
  <si>
    <t>NAC</t>
  </si>
  <si>
    <t>TALYAKADE</t>
  </si>
  <si>
    <t>TAL</t>
  </si>
  <si>
    <t>ALDONA</t>
  </si>
  <si>
    <t>ALD</t>
  </si>
  <si>
    <t>CARONA</t>
  </si>
  <si>
    <t>CAR</t>
  </si>
  <si>
    <t>CALVI</t>
  </si>
  <si>
    <t>CAL</t>
  </si>
  <si>
    <t>BHAVKAI/PON</t>
  </si>
  <si>
    <t>BHA</t>
  </si>
  <si>
    <t>VAINGANE</t>
  </si>
  <si>
    <t>VAI</t>
  </si>
  <si>
    <t>GDS</t>
  </si>
  <si>
    <t>prv171</t>
  </si>
  <si>
    <t>BAI</t>
  </si>
  <si>
    <t>prv170</t>
  </si>
  <si>
    <t>KRM</t>
  </si>
  <si>
    <t>prv169</t>
  </si>
  <si>
    <t>prv168</t>
  </si>
  <si>
    <t>MRG</t>
  </si>
  <si>
    <t>HDR</t>
  </si>
  <si>
    <t>prv167</t>
  </si>
  <si>
    <t>MEHBOBNAGR</t>
  </si>
  <si>
    <t>MHB</t>
  </si>
  <si>
    <t>MAKTAL</t>
  </si>
  <si>
    <t>MKL</t>
  </si>
  <si>
    <t>RCH</t>
  </si>
  <si>
    <t>HBL</t>
  </si>
  <si>
    <t>MPJ</t>
  </si>
  <si>
    <t>KUM</t>
  </si>
  <si>
    <t>prv166</t>
  </si>
  <si>
    <t>REDEGATHI</t>
  </si>
  <si>
    <t>RED</t>
  </si>
  <si>
    <t>VLP</t>
  </si>
  <si>
    <t>HAL</t>
  </si>
  <si>
    <t>prv165</t>
  </si>
  <si>
    <t>KHUTVAL</t>
  </si>
  <si>
    <t>KHU</t>
  </si>
  <si>
    <t>TALARNA</t>
  </si>
  <si>
    <t>THARMAS</t>
  </si>
  <si>
    <t>THA</t>
  </si>
  <si>
    <t>SANGAVWADA</t>
  </si>
  <si>
    <t>SAN</t>
  </si>
  <si>
    <t>NAGZAR</t>
  </si>
  <si>
    <t>NAG</t>
  </si>
  <si>
    <t>DADACHIWADI</t>
  </si>
  <si>
    <t>DAD</t>
  </si>
  <si>
    <t>KULAN</t>
  </si>
  <si>
    <t>KUL</t>
  </si>
  <si>
    <t>DHARGAL</t>
  </si>
  <si>
    <t>DHA</t>
  </si>
  <si>
    <t>COLVAL</t>
  </si>
  <si>
    <t>COL</t>
  </si>
  <si>
    <t>BINANI</t>
  </si>
  <si>
    <t>BIN</t>
  </si>
  <si>
    <t>KARASWADA</t>
  </si>
  <si>
    <t>KAR</t>
  </si>
  <si>
    <t>DHULER</t>
  </si>
  <si>
    <t>DHU</t>
  </si>
  <si>
    <t>GIRI CHAPEL</t>
  </si>
  <si>
    <t>GRH</t>
  </si>
  <si>
    <t>GIRI CROSS</t>
  </si>
  <si>
    <t>GRC</t>
  </si>
  <si>
    <t>PRV.BAZAR</t>
  </si>
  <si>
    <t>PRB</t>
  </si>
  <si>
    <t>WADAKADE</t>
  </si>
  <si>
    <t>WAD</t>
  </si>
  <si>
    <t>GULY/CHAPEL</t>
  </si>
  <si>
    <t>GUL</t>
  </si>
  <si>
    <t>T.BLD/T.COL</t>
  </si>
  <si>
    <t>TBL</t>
  </si>
  <si>
    <t>MRK</t>
  </si>
  <si>
    <t>prv164</t>
  </si>
  <si>
    <t>THARM/TALAR</t>
  </si>
  <si>
    <t>BAILPUR</t>
  </si>
  <si>
    <t>KASARVARNE</t>
  </si>
  <si>
    <t>KAS</t>
  </si>
  <si>
    <t>PUR</t>
  </si>
  <si>
    <t>DADACHI WAD</t>
  </si>
  <si>
    <t>GHA</t>
  </si>
  <si>
    <t>GCH</t>
  </si>
  <si>
    <t>GCR</t>
  </si>
  <si>
    <t>PRV BAZAR</t>
  </si>
  <si>
    <t>PBZ</t>
  </si>
  <si>
    <t>EAD</t>
  </si>
  <si>
    <t>TBD</t>
  </si>
  <si>
    <t>BCH</t>
  </si>
  <si>
    <t>prv163</t>
  </si>
  <si>
    <t>KELBAIWADA</t>
  </si>
  <si>
    <t>KEB</t>
  </si>
  <si>
    <t>MAYEM</t>
  </si>
  <si>
    <t>MYA</t>
  </si>
  <si>
    <t>POIRA</t>
  </si>
  <si>
    <t>PRO</t>
  </si>
  <si>
    <t>KHORJUVE X</t>
  </si>
  <si>
    <t>KRX</t>
  </si>
  <si>
    <t>ALDONA BRDG</t>
  </si>
  <si>
    <t>ALB</t>
  </si>
  <si>
    <t>CARONA CHP</t>
  </si>
  <si>
    <t>CRC</t>
  </si>
  <si>
    <t>OLAVLIM</t>
  </si>
  <si>
    <t>OLM</t>
  </si>
  <si>
    <t>CHURCH</t>
  </si>
  <si>
    <t>CRH</t>
  </si>
  <si>
    <t>RAM TEMPLE</t>
  </si>
  <si>
    <t>RTM</t>
  </si>
  <si>
    <t>SALVADOR</t>
  </si>
  <si>
    <t>SLD</t>
  </si>
  <si>
    <t>BRITONA</t>
  </si>
  <si>
    <t>BRT</t>
  </si>
  <si>
    <t>HLR</t>
  </si>
  <si>
    <t>prv162</t>
  </si>
  <si>
    <t>BORALWADA</t>
  </si>
  <si>
    <t>BRD</t>
  </si>
  <si>
    <t>TLE</t>
  </si>
  <si>
    <t>KHUTWAL</t>
  </si>
  <si>
    <t>KTW</t>
  </si>
  <si>
    <t>BAILPAR</t>
  </si>
  <si>
    <t>BLP</t>
  </si>
  <si>
    <t>KASARWALNE</t>
  </si>
  <si>
    <t>KSV</t>
  </si>
  <si>
    <t>NZR</t>
  </si>
  <si>
    <t>DADACHI XRO</t>
  </si>
  <si>
    <t>DWX</t>
  </si>
  <si>
    <t>KLN</t>
  </si>
  <si>
    <t>DRG</t>
  </si>
  <si>
    <t>CLV</t>
  </si>
  <si>
    <t>BNN</t>
  </si>
  <si>
    <t>KRS</t>
  </si>
  <si>
    <t xml:space="preserve">GUIRIM </t>
  </si>
  <si>
    <t>GRM</t>
  </si>
  <si>
    <t>PRV TISK</t>
  </si>
  <si>
    <t>PRT</t>
  </si>
  <si>
    <t>PRV WADAKAD</t>
  </si>
  <si>
    <t>PRW</t>
  </si>
  <si>
    <t>PRV COPPEL</t>
  </si>
  <si>
    <t>PRL</t>
  </si>
  <si>
    <t>PRV COLLEGE</t>
  </si>
  <si>
    <t>PRC</t>
  </si>
  <si>
    <t>TIN BUILDIN</t>
  </si>
  <si>
    <t>TNB</t>
  </si>
  <si>
    <t>BIC</t>
  </si>
  <si>
    <t>prv161</t>
  </si>
  <si>
    <t>WADYAR</t>
  </si>
  <si>
    <t>MAYE</t>
  </si>
  <si>
    <t>MAY</t>
  </si>
  <si>
    <t>kHORJU/POIR</t>
  </si>
  <si>
    <t>KHO</t>
  </si>
  <si>
    <t>OLAULIM</t>
  </si>
  <si>
    <t>OLA</t>
  </si>
  <si>
    <t>CHU</t>
  </si>
  <si>
    <t>BRI</t>
  </si>
  <si>
    <t>prv160</t>
  </si>
  <si>
    <t>FATORDA</t>
  </si>
  <si>
    <t>FAT</t>
  </si>
  <si>
    <t>ARLEM</t>
  </si>
  <si>
    <t>ARL</t>
  </si>
  <si>
    <t>RAI CHURCH</t>
  </si>
  <si>
    <t>RAI</t>
  </si>
  <si>
    <t>AMODA</t>
  </si>
  <si>
    <t>AMO</t>
  </si>
  <si>
    <t>BORI BRIDGE</t>
  </si>
  <si>
    <t>BOB</t>
  </si>
  <si>
    <t>BORI SAKWAR</t>
  </si>
  <si>
    <t>BOR</t>
  </si>
  <si>
    <t>TOP COLA</t>
  </si>
  <si>
    <t>TOP</t>
  </si>
  <si>
    <t>PND</t>
  </si>
  <si>
    <t>FAR</t>
  </si>
  <si>
    <t>PATYEKADE</t>
  </si>
  <si>
    <t>PAT</t>
  </si>
  <si>
    <t>MANG/MARDOL</t>
  </si>
  <si>
    <t>MAN</t>
  </si>
  <si>
    <t>KUNDAI I E</t>
  </si>
  <si>
    <t>KNI</t>
  </si>
  <si>
    <t>KUNDAI</t>
  </si>
  <si>
    <t>KUN</t>
  </si>
  <si>
    <t>BHOMA</t>
  </si>
  <si>
    <t>BHO</t>
  </si>
  <si>
    <t>BANASTARI</t>
  </si>
  <si>
    <t>BAN</t>
  </si>
  <si>
    <t>TIVRE</t>
  </si>
  <si>
    <t>TIV</t>
  </si>
  <si>
    <t>MAR</t>
  </si>
  <si>
    <t>KHANDOLA</t>
  </si>
  <si>
    <t>KHN</t>
  </si>
  <si>
    <t>AMONA</t>
  </si>
  <si>
    <t>AMN</t>
  </si>
  <si>
    <t>NAVELI</t>
  </si>
  <si>
    <t>NAV</t>
  </si>
  <si>
    <t xml:space="preserve">KUDNE </t>
  </si>
  <si>
    <t>SAK</t>
  </si>
  <si>
    <t>KARAPUR TIS</t>
  </si>
  <si>
    <t>SARVAN TISK</t>
  </si>
  <si>
    <t>SAR</t>
  </si>
  <si>
    <t>BICHOLIN</t>
  </si>
  <si>
    <t>VALSHI</t>
  </si>
  <si>
    <t>MULGAO</t>
  </si>
  <si>
    <t>MUL</t>
  </si>
  <si>
    <t>ASNODA</t>
  </si>
  <si>
    <t>ASN</t>
  </si>
  <si>
    <t>SHIRSAI CHA</t>
  </si>
  <si>
    <t>SHC</t>
  </si>
  <si>
    <t>SHIRSAIWADA</t>
  </si>
  <si>
    <t>SHW</t>
  </si>
  <si>
    <t>CANSA</t>
  </si>
  <si>
    <t>CAN</t>
  </si>
  <si>
    <t>THIVI</t>
  </si>
  <si>
    <t>TVM</t>
  </si>
  <si>
    <t>DUL</t>
  </si>
  <si>
    <t>GULYA/CHAPE</t>
  </si>
  <si>
    <t>TBLD/TT. CO</t>
  </si>
  <si>
    <t>USP</t>
  </si>
  <si>
    <t>prv159</t>
  </si>
  <si>
    <t>DHURIWADI</t>
  </si>
  <si>
    <t>KHOKRAL TIT</t>
  </si>
  <si>
    <t>PIKULE TITA</t>
  </si>
  <si>
    <t>PIK</t>
  </si>
  <si>
    <t>KAJULWADI</t>
  </si>
  <si>
    <t>KAJ</t>
  </si>
  <si>
    <t>ZAREBAMBAR</t>
  </si>
  <si>
    <t>ZAR</t>
  </si>
  <si>
    <t>AMBELI</t>
  </si>
  <si>
    <t>AMB</t>
  </si>
  <si>
    <t>D.MARG BAZA</t>
  </si>
  <si>
    <t>DMB</t>
  </si>
  <si>
    <t>GOA BORDER</t>
  </si>
  <si>
    <t>GBD</t>
  </si>
  <si>
    <t>GOA DODAMAR</t>
  </si>
  <si>
    <t>GDM</t>
  </si>
  <si>
    <t>KASARPAL</t>
  </si>
  <si>
    <t>NND</t>
  </si>
  <si>
    <t>SHIRSAI</t>
  </si>
  <si>
    <t>SHI</t>
  </si>
  <si>
    <t>TIVI GROUND</t>
  </si>
  <si>
    <t>TVG</t>
  </si>
  <si>
    <t>BAZ</t>
  </si>
  <si>
    <t>T.BLD/TT CO</t>
  </si>
  <si>
    <t>FTR</t>
  </si>
  <si>
    <t>prv158</t>
  </si>
  <si>
    <t>prv157</t>
  </si>
  <si>
    <t>MHALULE</t>
  </si>
  <si>
    <t>MHA</t>
  </si>
  <si>
    <t>POSTAR</t>
  </si>
  <si>
    <t>PST</t>
  </si>
  <si>
    <t>jAMLIKADE</t>
  </si>
  <si>
    <t>JAM</t>
  </si>
  <si>
    <t>DHAVE</t>
  </si>
  <si>
    <t>DHV</t>
  </si>
  <si>
    <t>NAGARGAO</t>
  </si>
  <si>
    <t>SONAL CROSS</t>
  </si>
  <si>
    <t>SNC</t>
  </si>
  <si>
    <t>BHUIPAL</t>
  </si>
  <si>
    <t>BHU</t>
  </si>
  <si>
    <t>SALELI</t>
  </si>
  <si>
    <t>HND WADAKAD</t>
  </si>
  <si>
    <t>HWD</t>
  </si>
  <si>
    <t>HONDA</t>
  </si>
  <si>
    <t>HND</t>
  </si>
  <si>
    <t>HARVALE</t>
  </si>
  <si>
    <t>HRV</t>
  </si>
  <si>
    <t>SNQ</t>
  </si>
  <si>
    <t>KUDNE</t>
  </si>
  <si>
    <t>KUD</t>
  </si>
  <si>
    <t>KHA</t>
  </si>
  <si>
    <t>TIVREM</t>
  </si>
  <si>
    <t>BNS</t>
  </si>
  <si>
    <t>DHULAPER</t>
  </si>
  <si>
    <t>CORLIM</t>
  </si>
  <si>
    <t>COR</t>
  </si>
  <si>
    <t>OGA</t>
  </si>
  <si>
    <t>SAPER</t>
  </si>
  <si>
    <t>SAP</t>
  </si>
  <si>
    <t>RIBANDAR</t>
  </si>
  <si>
    <t>RIB</t>
  </si>
  <si>
    <t>BAMBRAR</t>
  </si>
  <si>
    <t>BMB</t>
  </si>
  <si>
    <t>PRU</t>
  </si>
  <si>
    <t>prv156</t>
  </si>
  <si>
    <t>HANKHANE</t>
  </si>
  <si>
    <t>HNK</t>
  </si>
  <si>
    <t>HASAPUR</t>
  </si>
  <si>
    <t>HSP</t>
  </si>
  <si>
    <t>CHANDEL</t>
  </si>
  <si>
    <t>CDL</t>
  </si>
  <si>
    <t>BPR</t>
  </si>
  <si>
    <t>KASAVALNE</t>
  </si>
  <si>
    <t>KSR</t>
  </si>
  <si>
    <t>NAZ</t>
  </si>
  <si>
    <t>DADACHI WDX</t>
  </si>
  <si>
    <t>VALPE</t>
  </si>
  <si>
    <t>VPL</t>
  </si>
  <si>
    <t>MALPE</t>
  </si>
  <si>
    <t>MPL</t>
  </si>
  <si>
    <t>PEDENE</t>
  </si>
  <si>
    <t>PDN</t>
  </si>
  <si>
    <t>MLP</t>
  </si>
  <si>
    <t>IBM</t>
  </si>
  <si>
    <t>prv155</t>
  </si>
  <si>
    <t>CHD</t>
  </si>
  <si>
    <t>prv154</t>
  </si>
  <si>
    <t>OLG</t>
  </si>
  <si>
    <t>prv153</t>
  </si>
  <si>
    <t>prv152</t>
  </si>
  <si>
    <t>SAI SERVICE</t>
  </si>
  <si>
    <t>SSR</t>
  </si>
  <si>
    <t>TIN BUILD</t>
  </si>
  <si>
    <t>COLLAGE</t>
  </si>
  <si>
    <t>CLG</t>
  </si>
  <si>
    <t>GULAYKODE</t>
  </si>
  <si>
    <t>GUK</t>
  </si>
  <si>
    <t>PRV COPEL</t>
  </si>
  <si>
    <t>PRV</t>
  </si>
  <si>
    <t>ZRM</t>
  </si>
  <si>
    <t>prv151</t>
  </si>
  <si>
    <t>DABE</t>
  </si>
  <si>
    <t>DBE</t>
  </si>
  <si>
    <t>HONDA VADAK</t>
  </si>
  <si>
    <t>HNV</t>
  </si>
  <si>
    <t>HAR</t>
  </si>
  <si>
    <t>SARVON X</t>
  </si>
  <si>
    <t>SRV</t>
  </si>
  <si>
    <t>SIRSAI CHAP</t>
  </si>
  <si>
    <t>SRC</t>
  </si>
  <si>
    <t>SIRSAI VADA</t>
  </si>
  <si>
    <t>THIVIM</t>
  </si>
  <si>
    <t>GRS</t>
  </si>
  <si>
    <t>VADAKADE</t>
  </si>
  <si>
    <t>VAD</t>
  </si>
  <si>
    <t>TBLD/TTCOL</t>
  </si>
  <si>
    <t>KWR</t>
  </si>
  <si>
    <t>prv150</t>
  </si>
  <si>
    <t>SADASHIVGAD</t>
  </si>
  <si>
    <t>SGD</t>
  </si>
  <si>
    <t>MAZALI</t>
  </si>
  <si>
    <t>MZL</t>
  </si>
  <si>
    <t>POLEM</t>
  </si>
  <si>
    <t>POL</t>
  </si>
  <si>
    <t>SHELIM</t>
  </si>
  <si>
    <t>SHE</t>
  </si>
  <si>
    <t>LOL</t>
  </si>
  <si>
    <t>MASHEM</t>
  </si>
  <si>
    <t>MAS</t>
  </si>
  <si>
    <t>POINGIN</t>
  </si>
  <si>
    <t>POI</t>
  </si>
  <si>
    <t>PARTGAL</t>
  </si>
  <si>
    <t>BHATPAL</t>
  </si>
  <si>
    <t>BTP</t>
  </si>
  <si>
    <t>SHRISTHAL</t>
  </si>
  <si>
    <t>SRI</t>
  </si>
  <si>
    <t>CANCONA</t>
  </si>
  <si>
    <t>GULEM</t>
  </si>
  <si>
    <t>PALAKODE</t>
  </si>
  <si>
    <t>PAL</t>
  </si>
  <si>
    <t>PISURNEM</t>
  </si>
  <si>
    <t>PIS</t>
  </si>
  <si>
    <t>PADDI</t>
  </si>
  <si>
    <t>PAD</t>
  </si>
  <si>
    <t>GHODEVAL</t>
  </si>
  <si>
    <t>GHO</t>
  </si>
  <si>
    <t>BALLI</t>
  </si>
  <si>
    <t>BAL</t>
  </si>
  <si>
    <t>CUN</t>
  </si>
  <si>
    <t>PAZORKHAN</t>
  </si>
  <si>
    <t>PAZ</t>
  </si>
  <si>
    <t>DANDEWADI</t>
  </si>
  <si>
    <t>DAN</t>
  </si>
  <si>
    <t>NVL</t>
  </si>
  <si>
    <t>GON</t>
  </si>
  <si>
    <t>prv149</t>
  </si>
  <si>
    <t>DAHIVADI</t>
  </si>
  <si>
    <t>DWI</t>
  </si>
  <si>
    <t>VADUZ</t>
  </si>
  <si>
    <t>BDZ</t>
  </si>
  <si>
    <t>PUSESAWAL</t>
  </si>
  <si>
    <t>PUS</t>
  </si>
  <si>
    <t>OGLEWADI</t>
  </si>
  <si>
    <t>OGL</t>
  </si>
  <si>
    <t>KARAD B. S.</t>
  </si>
  <si>
    <t>KRD</t>
  </si>
  <si>
    <t>PETH NAKA</t>
  </si>
  <si>
    <t>PNK</t>
  </si>
  <si>
    <t>KINI</t>
  </si>
  <si>
    <t>KIN</t>
  </si>
  <si>
    <t>NAGVA MIDC</t>
  </si>
  <si>
    <t>KLP</t>
  </si>
  <si>
    <t>KALE</t>
  </si>
  <si>
    <t>KLE</t>
  </si>
  <si>
    <t>SALVAN</t>
  </si>
  <si>
    <t>SLV</t>
  </si>
  <si>
    <t>GAGANBAUDA</t>
  </si>
  <si>
    <t>GAG</t>
  </si>
  <si>
    <t>VAIBHAVWADI</t>
  </si>
  <si>
    <t>VWD</t>
  </si>
  <si>
    <t>TALERE</t>
  </si>
  <si>
    <t>TLR</t>
  </si>
  <si>
    <t>NANDGAO</t>
  </si>
  <si>
    <t>NAN</t>
  </si>
  <si>
    <t>KANKAWALI</t>
  </si>
  <si>
    <t>KNK</t>
  </si>
  <si>
    <t>KASAL</t>
  </si>
  <si>
    <t>KSL</t>
  </si>
  <si>
    <t>ORAS PHATA</t>
  </si>
  <si>
    <t>ORS</t>
  </si>
  <si>
    <t>KUDAL</t>
  </si>
  <si>
    <t>KDL</t>
  </si>
  <si>
    <t>ZARAP TITHA</t>
  </si>
  <si>
    <t>ZRP</t>
  </si>
  <si>
    <t>SWD</t>
  </si>
  <si>
    <t>BND</t>
  </si>
  <si>
    <t>PATRADEVI</t>
  </si>
  <si>
    <t>PTR</t>
  </si>
  <si>
    <t>UGVEM</t>
  </si>
  <si>
    <t>UGV</t>
  </si>
  <si>
    <t>COLVALE</t>
  </si>
  <si>
    <t>KAD</t>
  </si>
  <si>
    <t>prv147</t>
  </si>
  <si>
    <t>P.DVI/KADSH</t>
  </si>
  <si>
    <t>DHUSKI</t>
  </si>
  <si>
    <t>DHS</t>
  </si>
  <si>
    <t>TORSHE</t>
  </si>
  <si>
    <t>TRS</t>
  </si>
  <si>
    <t>UGUEM</t>
  </si>
  <si>
    <t>UGM</t>
  </si>
  <si>
    <t>PORASKADE</t>
  </si>
  <si>
    <t>POR</t>
  </si>
  <si>
    <t>NAIBAG</t>
  </si>
  <si>
    <t>NBG</t>
  </si>
  <si>
    <t>WALPE</t>
  </si>
  <si>
    <t>WLP</t>
  </si>
  <si>
    <t>KULNAN</t>
  </si>
  <si>
    <t>GULYK/CHAPE</t>
  </si>
  <si>
    <t>KOR</t>
  </si>
  <si>
    <t>prv146</t>
  </si>
  <si>
    <t>DEVASU</t>
  </si>
  <si>
    <t>KONADI</t>
  </si>
  <si>
    <t>KND</t>
  </si>
  <si>
    <t>PARASTE</t>
  </si>
  <si>
    <t>PRS</t>
  </si>
  <si>
    <t>PED</t>
  </si>
  <si>
    <t>MAL</t>
  </si>
  <si>
    <t>VIRNODA</t>
  </si>
  <si>
    <t>VIR</t>
  </si>
  <si>
    <t>DHR</t>
  </si>
  <si>
    <t>WADWKADE</t>
  </si>
  <si>
    <t>prv145</t>
  </si>
  <si>
    <t>PETHECHA WA</t>
  </si>
  <si>
    <t>PTW</t>
  </si>
  <si>
    <t>BHAID WADA</t>
  </si>
  <si>
    <t>BWD</t>
  </si>
  <si>
    <t>TUE HOSP</t>
  </si>
  <si>
    <t>TUH</t>
  </si>
  <si>
    <t>TUEM</t>
  </si>
  <si>
    <t>TUE</t>
  </si>
  <si>
    <t>TUEM CROSS</t>
  </si>
  <si>
    <t>TCR</t>
  </si>
  <si>
    <t>AROBA</t>
  </si>
  <si>
    <t>ARO</t>
  </si>
  <si>
    <t>DON KHAMB</t>
  </si>
  <si>
    <t>DON</t>
  </si>
  <si>
    <t>GULYCHAPEL</t>
  </si>
  <si>
    <t>TBLD/TT.COL</t>
  </si>
  <si>
    <t>OZA</t>
  </si>
  <si>
    <t>prv144</t>
  </si>
  <si>
    <t>DWDI/HTEMPL</t>
  </si>
  <si>
    <t>DWD</t>
  </si>
  <si>
    <t>CHICHULE</t>
  </si>
  <si>
    <t>CHI</t>
  </si>
  <si>
    <t>DNK</t>
  </si>
  <si>
    <t>KARASWADW</t>
  </si>
  <si>
    <t>PRV. BAZAR</t>
  </si>
  <si>
    <t>DML</t>
  </si>
  <si>
    <t>prv143</t>
  </si>
  <si>
    <t>JUNASWADA</t>
  </si>
  <si>
    <t>JUN</t>
  </si>
  <si>
    <t>MARATHWADA</t>
  </si>
  <si>
    <t>MTW</t>
  </si>
  <si>
    <t>DANDOSWADA</t>
  </si>
  <si>
    <t>DND</t>
  </si>
  <si>
    <t>SAWANTWADA</t>
  </si>
  <si>
    <t>SWT</t>
  </si>
  <si>
    <t>PETHECHAWAD</t>
  </si>
  <si>
    <t>BHAIDWADA</t>
  </si>
  <si>
    <t>TUEM HOSPIT</t>
  </si>
  <si>
    <t>THS</t>
  </si>
  <si>
    <t>TUC</t>
  </si>
  <si>
    <t>DKH</t>
  </si>
  <si>
    <t>KARASWADE</t>
  </si>
  <si>
    <t>GIR</t>
  </si>
  <si>
    <t>GULYAK/CHAP</t>
  </si>
  <si>
    <t>NRL</t>
  </si>
  <si>
    <t>prv142</t>
  </si>
  <si>
    <t>VERE MARKET</t>
  </si>
  <si>
    <t>prv141</t>
  </si>
  <si>
    <t>MAYE LAKE</t>
  </si>
  <si>
    <t>MYL</t>
  </si>
  <si>
    <t>KWADA/BWADI</t>
  </si>
  <si>
    <t>BHAVKAI</t>
  </si>
  <si>
    <t>TIKHANE</t>
  </si>
  <si>
    <t>SAUD</t>
  </si>
  <si>
    <t>PWD/MDR/SCH</t>
  </si>
  <si>
    <t>PWD</t>
  </si>
  <si>
    <t>BLBHAT/PMB</t>
  </si>
  <si>
    <t>BLB</t>
  </si>
  <si>
    <t>KARABHAT</t>
  </si>
  <si>
    <t>KERE VDKD</t>
  </si>
  <si>
    <t>SHIRSAT</t>
  </si>
  <si>
    <t>BSH</t>
  </si>
  <si>
    <t>prv140</t>
  </si>
  <si>
    <t>MAYE TISK</t>
  </si>
  <si>
    <t>PMB</t>
  </si>
  <si>
    <t>KERE DVKD</t>
  </si>
  <si>
    <t>prv139</t>
  </si>
  <si>
    <t>SCH</t>
  </si>
  <si>
    <t>SDE</t>
  </si>
  <si>
    <t>NRV</t>
  </si>
  <si>
    <t>PANCHAYAT</t>
  </si>
  <si>
    <t>PAN</t>
  </si>
  <si>
    <t>SAPTAKOTESH</t>
  </si>
  <si>
    <t>PILGAO</t>
  </si>
  <si>
    <t>PIL</t>
  </si>
  <si>
    <t>DHABDHABA</t>
  </si>
  <si>
    <t>prv138</t>
  </si>
  <si>
    <t>SAPTKOTESHW</t>
  </si>
  <si>
    <t>SMANAS/PILG</t>
  </si>
  <si>
    <t>SMN</t>
  </si>
  <si>
    <t>prv137</t>
  </si>
  <si>
    <t>BTWDI/KMRWD</t>
  </si>
  <si>
    <t>BTW</t>
  </si>
  <si>
    <t>MAYEM LAKE</t>
  </si>
  <si>
    <t>VRP</t>
  </si>
  <si>
    <t>prv136</t>
  </si>
  <si>
    <t xml:space="preserve"> MAYEM TISK</t>
  </si>
  <si>
    <t>MYT</t>
  </si>
  <si>
    <t>KHORJU/POIR</t>
  </si>
  <si>
    <t>prv135</t>
  </si>
  <si>
    <t>MOB</t>
  </si>
  <si>
    <t>MOC</t>
  </si>
  <si>
    <t>BHAVAKAI</t>
  </si>
  <si>
    <t>BHATW/KUMAR</t>
  </si>
  <si>
    <t>prv134</t>
  </si>
  <si>
    <t>VAR</t>
  </si>
  <si>
    <t>KMR</t>
  </si>
  <si>
    <t>prv133</t>
  </si>
  <si>
    <t>WDR</t>
  </si>
  <si>
    <t>MYE</t>
  </si>
  <si>
    <t>TLY</t>
  </si>
  <si>
    <t>MBC</t>
  </si>
  <si>
    <t>MBR</t>
  </si>
  <si>
    <t>prv132</t>
  </si>
  <si>
    <t>ASNORA</t>
  </si>
  <si>
    <t>SHIRGAO</t>
  </si>
  <si>
    <t>SIR</t>
  </si>
  <si>
    <t>SIRSAIM CPL</t>
  </si>
  <si>
    <t>SIRSAIM VDK</t>
  </si>
  <si>
    <t>CNS</t>
  </si>
  <si>
    <t>DLR</t>
  </si>
  <si>
    <t>GIN</t>
  </si>
  <si>
    <t>prv131</t>
  </si>
  <si>
    <t>GOA UNIVERC</t>
  </si>
  <si>
    <t>GUN</t>
  </si>
  <si>
    <t>GMC</t>
  </si>
  <si>
    <t>STR</t>
  </si>
  <si>
    <t>prv130</t>
  </si>
  <si>
    <t>KODAL/NANOD</t>
  </si>
  <si>
    <t>KOD</t>
  </si>
  <si>
    <t>BAMBAR</t>
  </si>
  <si>
    <t>POSTR/MHALU</t>
  </si>
  <si>
    <t>POS</t>
  </si>
  <si>
    <t>JAMLIKADE</t>
  </si>
  <si>
    <t>N.GAO/AMEDE</t>
  </si>
  <si>
    <t>NGO</t>
  </si>
  <si>
    <t>SLX</t>
  </si>
  <si>
    <t>REDEGHATI</t>
  </si>
  <si>
    <t>RGT</t>
  </si>
  <si>
    <t>BUIPAL</t>
  </si>
  <si>
    <t>BPL</t>
  </si>
  <si>
    <t>SLL</t>
  </si>
  <si>
    <t>HNDVADAKADE</t>
  </si>
  <si>
    <t>HNW</t>
  </si>
  <si>
    <t>HARVALEM</t>
  </si>
  <si>
    <t>HVM</t>
  </si>
  <si>
    <t>SQM</t>
  </si>
  <si>
    <t>SARVAN X</t>
  </si>
  <si>
    <t>SRX</t>
  </si>
  <si>
    <t>VSH</t>
  </si>
  <si>
    <t>MGO</t>
  </si>
  <si>
    <t>ASSONORA</t>
  </si>
  <si>
    <t>ANR</t>
  </si>
  <si>
    <t>CPL</t>
  </si>
  <si>
    <t>SIRSAIM VKD</t>
  </si>
  <si>
    <t>VKD</t>
  </si>
  <si>
    <t>CSA</t>
  </si>
  <si>
    <t>TIVIM</t>
  </si>
  <si>
    <t>KWD</t>
  </si>
  <si>
    <t>DULER</t>
  </si>
  <si>
    <t>GURIM CHAPE</t>
  </si>
  <si>
    <t>GRL</t>
  </si>
  <si>
    <t>BZR</t>
  </si>
  <si>
    <t>WADAKODE</t>
  </si>
  <si>
    <t>WKD</t>
  </si>
  <si>
    <t>GKD</t>
  </si>
  <si>
    <t>TBLD/TTCOLG</t>
  </si>
  <si>
    <t>TIN</t>
  </si>
  <si>
    <t>prv129</t>
  </si>
  <si>
    <t>FRM</t>
  </si>
  <si>
    <t>MNG</t>
  </si>
  <si>
    <t>KUI</t>
  </si>
  <si>
    <t>BHM</t>
  </si>
  <si>
    <t>TVR</t>
  </si>
  <si>
    <t>NAVELIM</t>
  </si>
  <si>
    <t>SNK</t>
  </si>
  <si>
    <t>BDH</t>
  </si>
  <si>
    <t>DHADHABA</t>
  </si>
  <si>
    <t>PILGAON</t>
  </si>
  <si>
    <t>PLG</t>
  </si>
  <si>
    <t>SAPT.NARV</t>
  </si>
  <si>
    <t>SPT</t>
  </si>
  <si>
    <t>PANCHYAT</t>
  </si>
  <si>
    <t>PNC</t>
  </si>
  <si>
    <t>BAG</t>
  </si>
  <si>
    <t>prv128</t>
  </si>
  <si>
    <t>ARPORA</t>
  </si>
  <si>
    <t>ARP</t>
  </si>
  <si>
    <t>BOKECHE ARD</t>
  </si>
  <si>
    <t>BKC</t>
  </si>
  <si>
    <t>PARRA</t>
  </si>
  <si>
    <t>PRA</t>
  </si>
  <si>
    <t>prv127</t>
  </si>
  <si>
    <t>CRS</t>
  </si>
  <si>
    <t>GULAKODE</t>
  </si>
  <si>
    <t>TBLD/TTCLG</t>
  </si>
  <si>
    <t>BLD</t>
  </si>
  <si>
    <t>HOUSING BRD</t>
  </si>
  <si>
    <t>HBD</t>
  </si>
  <si>
    <t>MANDRI BRDG</t>
  </si>
  <si>
    <t>BGE</t>
  </si>
  <si>
    <t>prv126</t>
  </si>
  <si>
    <t>TIN BULD</t>
  </si>
  <si>
    <t>GULEKODE</t>
  </si>
  <si>
    <t>GLK</t>
  </si>
  <si>
    <t>WDK</t>
  </si>
  <si>
    <t>PVB</t>
  </si>
  <si>
    <t>GIRI COPEL</t>
  </si>
  <si>
    <t>GRP</t>
  </si>
  <si>
    <t>BST</t>
  </si>
  <si>
    <t>SRM</t>
  </si>
  <si>
    <t>prv125</t>
  </si>
  <si>
    <t>HALDANVADI</t>
  </si>
  <si>
    <t>HVD</t>
  </si>
  <si>
    <t>MEYEM</t>
  </si>
  <si>
    <t>MYM</t>
  </si>
  <si>
    <t>WADEYAR</t>
  </si>
  <si>
    <t>VLS</t>
  </si>
  <si>
    <t>prv124</t>
  </si>
  <si>
    <t>HATHURLY</t>
  </si>
  <si>
    <t>HLY</t>
  </si>
  <si>
    <t>TKH</t>
  </si>
  <si>
    <t>VAINGANI</t>
  </si>
  <si>
    <t>VNG</t>
  </si>
  <si>
    <t>BVK</t>
  </si>
  <si>
    <t>MAYEM TISK</t>
  </si>
  <si>
    <t>BDM</t>
  </si>
  <si>
    <t>prv123</t>
  </si>
  <si>
    <t>CHARRASTA</t>
  </si>
  <si>
    <t>BOBISTORE</t>
  </si>
  <si>
    <t>MSHAL/KAMAT</t>
  </si>
  <si>
    <t>MSH</t>
  </si>
  <si>
    <t>G TIL/PALOT</t>
  </si>
  <si>
    <t>GTL</t>
  </si>
  <si>
    <t>KHORLIM</t>
  </si>
  <si>
    <t>KHR</t>
  </si>
  <si>
    <t>prv122</t>
  </si>
  <si>
    <t>RBD</t>
  </si>
  <si>
    <t>SPR</t>
  </si>
  <si>
    <t>OLD</t>
  </si>
  <si>
    <t>DHL</t>
  </si>
  <si>
    <t>BHANASTARI</t>
  </si>
  <si>
    <t>SKL</t>
  </si>
  <si>
    <t>HVR</t>
  </si>
  <si>
    <t>HON.VADAKAD</t>
  </si>
  <si>
    <t>BHP</t>
  </si>
  <si>
    <t>RDG</t>
  </si>
  <si>
    <t>CPD</t>
  </si>
  <si>
    <t>HDD</t>
  </si>
  <si>
    <t>KARMALI</t>
  </si>
  <si>
    <t>NNL</t>
  </si>
  <si>
    <t>QTL</t>
  </si>
  <si>
    <t>prv121</t>
  </si>
  <si>
    <t>TOLYAR</t>
  </si>
  <si>
    <t>TOL</t>
  </si>
  <si>
    <t>NACHNOLA JU</t>
  </si>
  <si>
    <t>NAJ</t>
  </si>
  <si>
    <t>SOPYAR</t>
  </si>
  <si>
    <t>SOP</t>
  </si>
  <si>
    <t>BASTODA JUN</t>
  </si>
  <si>
    <t>GREEN PARK</t>
  </si>
  <si>
    <t>GRI</t>
  </si>
  <si>
    <t>T.BUIL/TT C</t>
  </si>
  <si>
    <t>prv120</t>
  </si>
  <si>
    <t>ASHRAM</t>
  </si>
  <si>
    <t>ASH</t>
  </si>
  <si>
    <t>BRB</t>
  </si>
  <si>
    <t>BORI SAQUAR</t>
  </si>
  <si>
    <t>BRS</t>
  </si>
  <si>
    <t>DHAVLI</t>
  </si>
  <si>
    <t>PTY</t>
  </si>
  <si>
    <t>MANGE/MARDO</t>
  </si>
  <si>
    <t>KUNDAI  IE</t>
  </si>
  <si>
    <t>prv119</t>
  </si>
  <si>
    <t>SARVAN CROS</t>
  </si>
  <si>
    <t>SARVAN GAV</t>
  </si>
  <si>
    <t>SRG</t>
  </si>
  <si>
    <t>KARAPUR</t>
  </si>
  <si>
    <t>SQL</t>
  </si>
  <si>
    <t>KUNADI  MAN</t>
  </si>
  <si>
    <t>KUNDAI  I E</t>
  </si>
  <si>
    <t>MARDOL/MANG</t>
  </si>
  <si>
    <t>MRD</t>
  </si>
  <si>
    <t>prv118</t>
  </si>
  <si>
    <t>NUVEM</t>
  </si>
  <si>
    <t>NVM</t>
  </si>
  <si>
    <t>AGNEL ASHRA</t>
  </si>
  <si>
    <t>AGA</t>
  </si>
  <si>
    <t>VERNA</t>
  </si>
  <si>
    <t>PIRNI</t>
  </si>
  <si>
    <t>PRN</t>
  </si>
  <si>
    <t>TTN</t>
  </si>
  <si>
    <t>THANE</t>
  </si>
  <si>
    <t>THN</t>
  </si>
  <si>
    <t>KELSHI</t>
  </si>
  <si>
    <t>KLS</t>
  </si>
  <si>
    <t>RASOI</t>
  </si>
  <si>
    <t>RAS</t>
  </si>
  <si>
    <t>ANGDI</t>
  </si>
  <si>
    <t>ANG</t>
  </si>
  <si>
    <t>BBR</t>
  </si>
  <si>
    <t>BSQ</t>
  </si>
  <si>
    <t>MANGES/MARD</t>
  </si>
  <si>
    <t>KDI</t>
  </si>
  <si>
    <t xml:space="preserve">KUNDAI </t>
  </si>
  <si>
    <t>KORLIM</t>
  </si>
  <si>
    <t>RBR</t>
  </si>
  <si>
    <t>VLG</t>
  </si>
  <si>
    <t>prv117</t>
  </si>
  <si>
    <t>KHADKI</t>
  </si>
  <si>
    <t>KDK</t>
  </si>
  <si>
    <t>SAVARSHE</t>
  </si>
  <si>
    <t>SVR</t>
  </si>
  <si>
    <t>NANUS</t>
  </si>
  <si>
    <t>NNS</t>
  </si>
  <si>
    <t>prv116</t>
  </si>
  <si>
    <t>FERRYBOAT</t>
  </si>
  <si>
    <t>FBT</t>
  </si>
  <si>
    <t>CRL</t>
  </si>
  <si>
    <t>HO.VADAKADE</t>
  </si>
  <si>
    <t>PISURLE</t>
  </si>
  <si>
    <t>PSR</t>
  </si>
  <si>
    <t>MHADA/ADVOI</t>
  </si>
  <si>
    <t>PADELI</t>
  </si>
  <si>
    <t>PDL</t>
  </si>
  <si>
    <t>BHIRONDA</t>
  </si>
  <si>
    <t>BHR</t>
  </si>
  <si>
    <t>prv115</t>
  </si>
  <si>
    <t>PMK</t>
  </si>
  <si>
    <t>CAMPAL</t>
  </si>
  <si>
    <t>CMP</t>
  </si>
  <si>
    <t>ALTINHO</t>
  </si>
  <si>
    <t>ALT</t>
  </si>
  <si>
    <t>prv114</t>
  </si>
  <si>
    <t>HO. VADAKAD</t>
  </si>
  <si>
    <t>HARVALIM</t>
  </si>
  <si>
    <t>KHONDALA</t>
  </si>
  <si>
    <t>prv113</t>
  </si>
  <si>
    <t>prv112</t>
  </si>
  <si>
    <t>PALI</t>
  </si>
  <si>
    <t>PLI</t>
  </si>
  <si>
    <t>COPARD/HEDO</t>
  </si>
  <si>
    <t>CPR</t>
  </si>
  <si>
    <t>prv111</t>
  </si>
  <si>
    <t>AGNEL ASRAM</t>
  </si>
  <si>
    <t>SANQUAR</t>
  </si>
  <si>
    <t>SQR</t>
  </si>
  <si>
    <t>TCL</t>
  </si>
  <si>
    <t>DVL</t>
  </si>
  <si>
    <t>prv110</t>
  </si>
  <si>
    <t>SARVAN  X</t>
  </si>
  <si>
    <t>CSNSA</t>
  </si>
  <si>
    <t>SAT</t>
  </si>
  <si>
    <t>prv109</t>
  </si>
  <si>
    <t>POSTA/MHALU</t>
  </si>
  <si>
    <t>JML</t>
  </si>
  <si>
    <t>N.GAO/AMBED</t>
  </si>
  <si>
    <t>SONAL TISK</t>
  </si>
  <si>
    <t>SNT</t>
  </si>
  <si>
    <t>prv108</t>
  </si>
  <si>
    <t>BRN</t>
  </si>
  <si>
    <t>prv107</t>
  </si>
  <si>
    <t>HALDANWADI</t>
  </si>
  <si>
    <t>HLD</t>
  </si>
  <si>
    <t>P0IRA</t>
  </si>
  <si>
    <t>prv106</t>
  </si>
  <si>
    <t>MADAI/ADVAI</t>
  </si>
  <si>
    <t>MAD</t>
  </si>
  <si>
    <t>KARPUR TIS</t>
  </si>
  <si>
    <t>SARVAN   X</t>
  </si>
  <si>
    <t>SIRS.CHAPEL</t>
  </si>
  <si>
    <t>SIRSAI RAIL</t>
  </si>
  <si>
    <t>SRR</t>
  </si>
  <si>
    <t>KRW</t>
  </si>
  <si>
    <t>T.BUILD/TTC</t>
  </si>
  <si>
    <t>prv105</t>
  </si>
  <si>
    <t>VLV</t>
  </si>
  <si>
    <t>prv104</t>
  </si>
  <si>
    <t>CHAIWADA</t>
  </si>
  <si>
    <t>CHW</t>
  </si>
  <si>
    <t>SADYARHALI</t>
  </si>
  <si>
    <t>SDR</t>
  </si>
  <si>
    <t>VELKASHI</t>
  </si>
  <si>
    <t>VEL</t>
  </si>
  <si>
    <t>ARLE</t>
  </si>
  <si>
    <t>KARMANE</t>
  </si>
  <si>
    <t>KEM</t>
  </si>
  <si>
    <t>APEVAL</t>
  </si>
  <si>
    <t>APE</t>
  </si>
  <si>
    <t>CURTI</t>
  </si>
  <si>
    <t>CRI</t>
  </si>
  <si>
    <t>prv103</t>
  </si>
  <si>
    <t>DFC</t>
  </si>
  <si>
    <t>prv102</t>
  </si>
  <si>
    <t>UST</t>
  </si>
  <si>
    <t>prv101</t>
  </si>
  <si>
    <t>VOILE DHAVE</t>
  </si>
  <si>
    <t>VDH</t>
  </si>
  <si>
    <t>SNL</t>
  </si>
  <si>
    <t>prv100</t>
  </si>
  <si>
    <t>PALSARE</t>
  </si>
  <si>
    <t>PLS</t>
  </si>
  <si>
    <t>GIMONE</t>
  </si>
  <si>
    <t>GMN</t>
  </si>
  <si>
    <t>GAUTHAN</t>
  </si>
  <si>
    <t>GAT</t>
  </si>
  <si>
    <t>KRZ</t>
  </si>
  <si>
    <t>prv99</t>
  </si>
  <si>
    <t>KUMTHAL</t>
  </si>
  <si>
    <t>KMT</t>
  </si>
  <si>
    <t>PANASMAL</t>
  </si>
  <si>
    <t>PNS</t>
  </si>
  <si>
    <t>VELGE</t>
  </si>
  <si>
    <t>prv98</t>
  </si>
  <si>
    <t>TNE</t>
  </si>
  <si>
    <t>COPRD/HEDOD</t>
  </si>
  <si>
    <t>KR</t>
  </si>
  <si>
    <t>prv97</t>
  </si>
  <si>
    <t>SST</t>
  </si>
  <si>
    <t>KBT</t>
  </si>
  <si>
    <t>PMB/BLBHAT</t>
  </si>
  <si>
    <t>PWAD/MUDDER</t>
  </si>
  <si>
    <t>SAUD SCHOOL</t>
  </si>
  <si>
    <t>MUDDER/PWAD</t>
  </si>
  <si>
    <t>MDR</t>
  </si>
  <si>
    <t>BKBHAT/PMB</t>
  </si>
  <si>
    <t>BBT</t>
  </si>
  <si>
    <t>SRT</t>
  </si>
  <si>
    <t>prv96</t>
  </si>
  <si>
    <t>KDN</t>
  </si>
  <si>
    <t>KANDOLA</t>
  </si>
  <si>
    <t>DLP</t>
  </si>
  <si>
    <t>CLM</t>
  </si>
  <si>
    <t>prv95</t>
  </si>
  <si>
    <t>CHM</t>
  </si>
  <si>
    <t>DVJ</t>
  </si>
  <si>
    <t>CHR</t>
  </si>
  <si>
    <t>KEREM DVKD</t>
  </si>
  <si>
    <t>SHISAT</t>
  </si>
  <si>
    <t>SHT</t>
  </si>
  <si>
    <t>prv94</t>
  </si>
  <si>
    <t>DJN</t>
  </si>
  <si>
    <t>SDT</t>
  </si>
  <si>
    <t>prv93</t>
  </si>
  <si>
    <t>DDB</t>
  </si>
  <si>
    <t>BG/MT JNCTN</t>
  </si>
  <si>
    <t>JNC</t>
  </si>
  <si>
    <t>SARMANASFER</t>
  </si>
  <si>
    <t>BAGA/MATI</t>
  </si>
  <si>
    <t>BGA</t>
  </si>
  <si>
    <t>prv92</t>
  </si>
  <si>
    <t>TIN BLD/CLG</t>
  </si>
  <si>
    <t>CPL/GULAKOD</t>
  </si>
  <si>
    <t>GRX</t>
  </si>
  <si>
    <t>USKAI</t>
  </si>
  <si>
    <t>USK</t>
  </si>
  <si>
    <t>GALVAR</t>
  </si>
  <si>
    <t>GVR</t>
  </si>
  <si>
    <t>ARRAO/OLVLI</t>
  </si>
  <si>
    <t>ARR</t>
  </si>
  <si>
    <t>PMB FERRY</t>
  </si>
  <si>
    <t>PWDA/MUDDER</t>
  </si>
  <si>
    <t>DEVJIN/SAUD</t>
  </si>
  <si>
    <t>CMN</t>
  </si>
  <si>
    <t>prv91</t>
  </si>
  <si>
    <t>FGD</t>
  </si>
  <si>
    <t>PKD</t>
  </si>
  <si>
    <t>MGSHI/MRDL</t>
  </si>
  <si>
    <t>MGH</t>
  </si>
  <si>
    <t xml:space="preserve">INDUSTRIAL </t>
  </si>
  <si>
    <t>IND</t>
  </si>
  <si>
    <t>DPR</t>
  </si>
  <si>
    <t>CRM</t>
  </si>
  <si>
    <t>RIBANDER</t>
  </si>
  <si>
    <t>VGM</t>
  </si>
  <si>
    <t>prv90</t>
  </si>
  <si>
    <t>NANEUS</t>
  </si>
  <si>
    <t>ADI</t>
  </si>
  <si>
    <t>prv89</t>
  </si>
  <si>
    <t>CARNOA</t>
  </si>
  <si>
    <t>CRN</t>
  </si>
  <si>
    <t>TOLEKODE</t>
  </si>
  <si>
    <t>TKD</t>
  </si>
  <si>
    <t>CLB</t>
  </si>
  <si>
    <t>VSD</t>
  </si>
  <si>
    <t>prv88</t>
  </si>
  <si>
    <t>SHIPYARD</t>
  </si>
  <si>
    <t>SPD</t>
  </si>
  <si>
    <t>VADEM</t>
  </si>
  <si>
    <t>VDM</t>
  </si>
  <si>
    <t>CHIKALIM</t>
  </si>
  <si>
    <t>CKL</t>
  </si>
  <si>
    <t>DABOLIM</t>
  </si>
  <si>
    <t>DAB</t>
  </si>
  <si>
    <t>ZUYAR</t>
  </si>
  <si>
    <t>ZYR</t>
  </si>
  <si>
    <t>ZAREER</t>
  </si>
  <si>
    <t>ZRR</t>
  </si>
  <si>
    <t>SANCORALE</t>
  </si>
  <si>
    <t>CORTALIM</t>
  </si>
  <si>
    <t>CRT</t>
  </si>
  <si>
    <t>AGACIM</t>
  </si>
  <si>
    <t>AGC</t>
  </si>
  <si>
    <t>PILLAR</t>
  </si>
  <si>
    <t>PLR</t>
  </si>
  <si>
    <t>GOA VELHA</t>
  </si>
  <si>
    <t>GVL</t>
  </si>
  <si>
    <t>SHIRDAO</t>
  </si>
  <si>
    <t>SRD</t>
  </si>
  <si>
    <t>BAMBOLI W/S</t>
  </si>
  <si>
    <t>ST CRUZ</t>
  </si>
  <si>
    <t>STC</t>
  </si>
  <si>
    <t>prv87</t>
  </si>
  <si>
    <t>SCT</t>
  </si>
  <si>
    <t>prv86</t>
  </si>
  <si>
    <t>KRT</t>
  </si>
  <si>
    <t>prv85</t>
  </si>
  <si>
    <t>VAGALI</t>
  </si>
  <si>
    <t>VGL</t>
  </si>
  <si>
    <t>CAMURLI TAR</t>
  </si>
  <si>
    <t>CAMURLI PAN</t>
  </si>
  <si>
    <t>CHIKALI</t>
  </si>
  <si>
    <t>CHK</t>
  </si>
  <si>
    <t>GRAJAGE</t>
  </si>
  <si>
    <t>GRJ</t>
  </si>
  <si>
    <t xml:space="preserve">KUCHELI JN </t>
  </si>
  <si>
    <t>KCL</t>
  </si>
  <si>
    <t>prv84</t>
  </si>
  <si>
    <t>PET</t>
  </si>
  <si>
    <t>VIRNO VALPE</t>
  </si>
  <si>
    <t>VRV</t>
  </si>
  <si>
    <t>MANSHI</t>
  </si>
  <si>
    <t>KATURLI</t>
  </si>
  <si>
    <t>KAT</t>
  </si>
  <si>
    <t>ARABO</t>
  </si>
  <si>
    <t>ARB</t>
  </si>
  <si>
    <t>SHIRGAL</t>
  </si>
  <si>
    <t>MAHAKHAJAN</t>
  </si>
  <si>
    <t>MAH</t>
  </si>
  <si>
    <t>TBLD/TT COL</t>
  </si>
  <si>
    <t>prv83</t>
  </si>
  <si>
    <t>TALEKODE</t>
  </si>
  <si>
    <t>MOIRA</t>
  </si>
  <si>
    <t>MRA</t>
  </si>
  <si>
    <t>prv82</t>
  </si>
  <si>
    <t>CAMURLM TAR</t>
  </si>
  <si>
    <t>CAMURLM PAN</t>
  </si>
  <si>
    <t xml:space="preserve">GRAJAGE </t>
  </si>
  <si>
    <t>KUCHELI JN</t>
  </si>
  <si>
    <t>KCH</t>
  </si>
  <si>
    <t>KJM</t>
  </si>
  <si>
    <t>prv81</t>
  </si>
  <si>
    <t>TALEKADE</t>
  </si>
  <si>
    <t>MOIRA BRDGE</t>
  </si>
  <si>
    <t>prv80</t>
  </si>
  <si>
    <t>TIN BLD/TTC</t>
  </si>
  <si>
    <t>AWM</t>
  </si>
  <si>
    <t>prv79</t>
  </si>
  <si>
    <t>MMZ</t>
  </si>
  <si>
    <t>ASKAWADA</t>
  </si>
  <si>
    <t>AWD</t>
  </si>
  <si>
    <t>NAIKWADA</t>
  </si>
  <si>
    <t>NWD</t>
  </si>
  <si>
    <t>SACCHE BHAT</t>
  </si>
  <si>
    <t>SBT</t>
  </si>
  <si>
    <t>PETHECHOWAD</t>
  </si>
  <si>
    <t>BHAILWADA</t>
  </si>
  <si>
    <t>TUYEM HOSP</t>
  </si>
  <si>
    <t>TYM</t>
  </si>
  <si>
    <t>MPE</t>
  </si>
  <si>
    <t>VALPAE</t>
  </si>
  <si>
    <t>VND</t>
  </si>
  <si>
    <t>MANASHI</t>
  </si>
  <si>
    <t>SONYAM</t>
  </si>
  <si>
    <t>SYM</t>
  </si>
  <si>
    <t>ABO</t>
  </si>
  <si>
    <t>SIRGAL</t>
  </si>
  <si>
    <t>SGL</t>
  </si>
  <si>
    <t>CVL</t>
  </si>
  <si>
    <t>prv78</t>
  </si>
  <si>
    <t>MCL</t>
  </si>
  <si>
    <t>prv77</t>
  </si>
  <si>
    <t>NANUES</t>
  </si>
  <si>
    <t>KADKI BRIDG</t>
  </si>
  <si>
    <t>KKI</t>
  </si>
  <si>
    <t>PISSURLIM</t>
  </si>
  <si>
    <t>PSM</t>
  </si>
  <si>
    <t>HVL</t>
  </si>
  <si>
    <t>prv76</t>
  </si>
  <si>
    <t>BAMBOLIM</t>
  </si>
  <si>
    <t>BAMBOLIMW/S</t>
  </si>
  <si>
    <t>BWS</t>
  </si>
  <si>
    <t>BBM</t>
  </si>
  <si>
    <t>MDM</t>
  </si>
  <si>
    <t>prv75</t>
  </si>
  <si>
    <t>JWD</t>
  </si>
  <si>
    <t>MWD</t>
  </si>
  <si>
    <t>DHANDOSWADA</t>
  </si>
  <si>
    <t>PETCHOWADA</t>
  </si>
  <si>
    <t>PARSHE</t>
  </si>
  <si>
    <t>PSH</t>
  </si>
  <si>
    <t>CHONSAI</t>
  </si>
  <si>
    <t>CHN</t>
  </si>
  <si>
    <t>CHOPDE</t>
  </si>
  <si>
    <t>SLM</t>
  </si>
  <si>
    <t>SIOLIM CHRC</t>
  </si>
  <si>
    <t>MARNA</t>
  </si>
  <si>
    <t>MRN</t>
  </si>
  <si>
    <t>ATN</t>
  </si>
  <si>
    <t>prv74</t>
  </si>
  <si>
    <t xml:space="preserve">A I R </t>
  </si>
  <si>
    <t>AIR</t>
  </si>
  <si>
    <t>MANDVI BRDG</t>
  </si>
  <si>
    <t>MDV</t>
  </si>
  <si>
    <t>VIRLOSA</t>
  </si>
  <si>
    <t>BTN</t>
  </si>
  <si>
    <t>TORDA</t>
  </si>
  <si>
    <t>TDA</t>
  </si>
  <si>
    <t>PAITAN</t>
  </si>
  <si>
    <t>PTN</t>
  </si>
  <si>
    <t>DEM</t>
  </si>
  <si>
    <t>prv73</t>
  </si>
  <si>
    <t>VELI</t>
  </si>
  <si>
    <t>CNC</t>
  </si>
  <si>
    <t>ASLONA</t>
  </si>
  <si>
    <t>PZR</t>
  </si>
  <si>
    <t>CHINCH/SHLN</t>
  </si>
  <si>
    <t>DEW</t>
  </si>
  <si>
    <t>DRM</t>
  </si>
  <si>
    <t xml:space="preserve">NUVEM </t>
  </si>
  <si>
    <t>NUM</t>
  </si>
  <si>
    <t>AGNEL ASHRM</t>
  </si>
  <si>
    <t>SERAVALIM</t>
  </si>
  <si>
    <t>SRL</t>
  </si>
  <si>
    <t>VRN</t>
  </si>
  <si>
    <t>PIRINI</t>
  </si>
  <si>
    <t>FAZENTAR</t>
  </si>
  <si>
    <t>RZT</t>
  </si>
  <si>
    <t>AGASAIM</t>
  </si>
  <si>
    <t>AGS</t>
  </si>
  <si>
    <t>GVH</t>
  </si>
  <si>
    <t>SHD</t>
  </si>
  <si>
    <t>AWS</t>
  </si>
  <si>
    <t>ST.CRUZ X</t>
  </si>
  <si>
    <t>STX</t>
  </si>
  <si>
    <t>prv72</t>
  </si>
  <si>
    <t>GCP</t>
  </si>
  <si>
    <t>PRV.BAXAR</t>
  </si>
  <si>
    <t>ADV</t>
  </si>
  <si>
    <t>prv71</t>
  </si>
  <si>
    <t>PISSURLEM</t>
  </si>
  <si>
    <t>AMD</t>
  </si>
  <si>
    <t>prv70</t>
  </si>
  <si>
    <t>NACHNOLA</t>
  </si>
  <si>
    <t>NCH</t>
  </si>
  <si>
    <t>BGM</t>
  </si>
  <si>
    <t>prv69</t>
  </si>
  <si>
    <t>BGM RLY STN</t>
  </si>
  <si>
    <t>RLY</t>
  </si>
  <si>
    <t>PIRANWADI</t>
  </si>
  <si>
    <t>KHANAPUR</t>
  </si>
  <si>
    <t>KPR</t>
  </si>
  <si>
    <t>GUNJI</t>
  </si>
  <si>
    <t>GJI</t>
  </si>
  <si>
    <t>LONDA</t>
  </si>
  <si>
    <t>LDA</t>
  </si>
  <si>
    <t>RAM NAGAR</t>
  </si>
  <si>
    <t>RNR</t>
  </si>
  <si>
    <t>TINAIGHAT</t>
  </si>
  <si>
    <t>TNG</t>
  </si>
  <si>
    <t>ANMOD</t>
  </si>
  <si>
    <t>MLM</t>
  </si>
  <si>
    <t>DHATFARM</t>
  </si>
  <si>
    <t>DTF</t>
  </si>
  <si>
    <t>DARBANDORA</t>
  </si>
  <si>
    <t>DRB</t>
  </si>
  <si>
    <t>USGAOTISK</t>
  </si>
  <si>
    <t>UGT</t>
  </si>
  <si>
    <t>PDA</t>
  </si>
  <si>
    <t>BNT</t>
  </si>
  <si>
    <t>PJM</t>
  </si>
  <si>
    <t>prv68</t>
  </si>
  <si>
    <t>BHATWADI</t>
  </si>
  <si>
    <t>BTD</t>
  </si>
  <si>
    <t>KARGAO</t>
  </si>
  <si>
    <t>KGO</t>
  </si>
  <si>
    <t>DSU</t>
  </si>
  <si>
    <t>prv67</t>
  </si>
  <si>
    <t>prv66</t>
  </si>
  <si>
    <t>MAZGAO NALA</t>
  </si>
  <si>
    <t>MZN</t>
  </si>
  <si>
    <t>XETHRAPAL X</t>
  </si>
  <si>
    <t>XPL</t>
  </si>
  <si>
    <t>KONDWADA</t>
  </si>
  <si>
    <t>INS</t>
  </si>
  <si>
    <t>BANDA/RTO</t>
  </si>
  <si>
    <t>UGVE/TAMBOS</t>
  </si>
  <si>
    <t>PRZ</t>
  </si>
  <si>
    <t>T BLD/TT CO</t>
  </si>
  <si>
    <t>prv65</t>
  </si>
  <si>
    <t>BASTODA</t>
  </si>
  <si>
    <t>prv64</t>
  </si>
  <si>
    <t>SVD</t>
  </si>
  <si>
    <t>prv63</t>
  </si>
  <si>
    <t>MAPA</t>
  </si>
  <si>
    <t>MPA</t>
  </si>
  <si>
    <t>PANCHAWADI</t>
  </si>
  <si>
    <t>PCW</t>
  </si>
  <si>
    <t>AMAI</t>
  </si>
  <si>
    <t>AMI</t>
  </si>
  <si>
    <t>VAZANGAL</t>
  </si>
  <si>
    <t>VZL</t>
  </si>
  <si>
    <t>DBM</t>
  </si>
  <si>
    <t>VAZEM</t>
  </si>
  <si>
    <t>VZM</t>
  </si>
  <si>
    <t>BRM BRIDGE</t>
  </si>
  <si>
    <t>BRM SANCVAR</t>
  </si>
  <si>
    <t>FMD</t>
  </si>
  <si>
    <t>BMA</t>
  </si>
  <si>
    <t>RBP</t>
  </si>
  <si>
    <t>HRB</t>
  </si>
  <si>
    <t>prv62</t>
  </si>
  <si>
    <t>ZAPRINT</t>
  </si>
  <si>
    <t>ZNT</t>
  </si>
  <si>
    <t>prv61</t>
  </si>
  <si>
    <t>KESARVAL</t>
  </si>
  <si>
    <t>PAZENTAR</t>
  </si>
  <si>
    <t>PNT</t>
  </si>
  <si>
    <t>VLH</t>
  </si>
  <si>
    <t>ZUARER</t>
  </si>
  <si>
    <t>SHIRIDAO</t>
  </si>
  <si>
    <t>BAMBOLIM X</t>
  </si>
  <si>
    <t>BBX</t>
  </si>
  <si>
    <t>SANTA CRUZ</t>
  </si>
  <si>
    <t>prv60</t>
  </si>
  <si>
    <t>D HOSPITLA</t>
  </si>
  <si>
    <t>KLY</t>
  </si>
  <si>
    <t>prv59</t>
  </si>
  <si>
    <t>DEVLAMOL</t>
  </si>
  <si>
    <t>DVM</t>
  </si>
  <si>
    <t>CHECK POST</t>
  </si>
  <si>
    <t>GUDEMOL</t>
  </si>
  <si>
    <t>prv58</t>
  </si>
  <si>
    <t>APT</t>
  </si>
  <si>
    <t>MES COLLEGE</t>
  </si>
  <si>
    <t>MES</t>
  </si>
  <si>
    <t>ZUARI NAGAR</t>
  </si>
  <si>
    <t>ZRN</t>
  </si>
  <si>
    <t>UPAS NAGAR</t>
  </si>
  <si>
    <t>UNG</t>
  </si>
  <si>
    <t>SANCOVALE</t>
  </si>
  <si>
    <t>CORTALIM X</t>
  </si>
  <si>
    <t>CRX</t>
  </si>
  <si>
    <t>VHA</t>
  </si>
  <si>
    <t>BAMBOLI WSP</t>
  </si>
  <si>
    <t>prv57</t>
  </si>
  <si>
    <t>AGNEL ASRM</t>
  </si>
  <si>
    <t>SERVALIM</t>
  </si>
  <si>
    <t>PRI</t>
  </si>
  <si>
    <t>FAZANTER</t>
  </si>
  <si>
    <t>FZN</t>
  </si>
  <si>
    <t>AGM</t>
  </si>
  <si>
    <t>GVA</t>
  </si>
  <si>
    <t>SHIRDONA</t>
  </si>
  <si>
    <t>VDU</t>
  </si>
  <si>
    <t>prv56</t>
  </si>
  <si>
    <t>RAMESHWAR</t>
  </si>
  <si>
    <t>RAM</t>
  </si>
  <si>
    <t>BANDI/GIRYE</t>
  </si>
  <si>
    <t>REDEB/HURSH</t>
  </si>
  <si>
    <t>RDB</t>
  </si>
  <si>
    <t>PADELCANTEE</t>
  </si>
  <si>
    <t>POKARBAO</t>
  </si>
  <si>
    <t>POK</t>
  </si>
  <si>
    <t>MONDTITHA</t>
  </si>
  <si>
    <t>MDT</t>
  </si>
  <si>
    <t>SADEVAGHOTA</t>
  </si>
  <si>
    <t>SVG</t>
  </si>
  <si>
    <t>VAGHOTAN</t>
  </si>
  <si>
    <t>VAG</t>
  </si>
  <si>
    <t>R.TAKA/MUTA</t>
  </si>
  <si>
    <t>RTK</t>
  </si>
  <si>
    <t>BAPARDE</t>
  </si>
  <si>
    <t>BPD</t>
  </si>
  <si>
    <t>PENDRI</t>
  </si>
  <si>
    <t>MALPE/MANCH</t>
  </si>
  <si>
    <t>DATTAMANDIR</t>
  </si>
  <si>
    <t>DAT</t>
  </si>
  <si>
    <t>FANASGAO</t>
  </si>
  <si>
    <t>FAN</t>
  </si>
  <si>
    <t>U.TITA/HASN</t>
  </si>
  <si>
    <t>UTT</t>
  </si>
  <si>
    <t>BURRWAWADE</t>
  </si>
  <si>
    <t>BUR</t>
  </si>
  <si>
    <t>TARALA</t>
  </si>
  <si>
    <t>TRL</t>
  </si>
  <si>
    <t>HUMRAT</t>
  </si>
  <si>
    <t>HUM</t>
  </si>
  <si>
    <t>KANLAWALI</t>
  </si>
  <si>
    <t>KAN</t>
  </si>
  <si>
    <t>OSARGAO</t>
  </si>
  <si>
    <t>OSR</t>
  </si>
  <si>
    <t>ORAS</t>
  </si>
  <si>
    <t>PANDUR</t>
  </si>
  <si>
    <t>ZARAP</t>
  </si>
  <si>
    <t>AKERI</t>
  </si>
  <si>
    <t>AKR</t>
  </si>
  <si>
    <t>PDV</t>
  </si>
  <si>
    <t>SATARDA BRI</t>
  </si>
  <si>
    <t>prv55</t>
  </si>
  <si>
    <t>SDS</t>
  </si>
  <si>
    <t>POLLEM BRDR</t>
  </si>
  <si>
    <t>BDR</t>
  </si>
  <si>
    <t>XELIM</t>
  </si>
  <si>
    <t>XLM</t>
  </si>
  <si>
    <t>LYM</t>
  </si>
  <si>
    <t>MAXEM</t>
  </si>
  <si>
    <t>MXM</t>
  </si>
  <si>
    <t>POIGUINIM</t>
  </si>
  <si>
    <t>PGM</t>
  </si>
  <si>
    <t>PARTAGAL</t>
  </si>
  <si>
    <t>BLI</t>
  </si>
  <si>
    <t>CCM</t>
  </si>
  <si>
    <t>CTM</t>
  </si>
  <si>
    <t>prv54</t>
  </si>
  <si>
    <t>MRL</t>
  </si>
  <si>
    <t>GHOTGEWADI</t>
  </si>
  <si>
    <t>GTW</t>
  </si>
  <si>
    <t>TILLARI</t>
  </si>
  <si>
    <t>KONALKATT</t>
  </si>
  <si>
    <t>KNT</t>
  </si>
  <si>
    <t>VIGANTAD</t>
  </si>
  <si>
    <t>AWADA</t>
  </si>
  <si>
    <t>BHEDSHI</t>
  </si>
  <si>
    <t>BDS</t>
  </si>
  <si>
    <t>USAP TITHA</t>
  </si>
  <si>
    <t>KUDAS TITHA</t>
  </si>
  <si>
    <t>KDS</t>
  </si>
  <si>
    <t>ZAREBAMBER</t>
  </si>
  <si>
    <t>ZBR</t>
  </si>
  <si>
    <t>DODAMARG</t>
  </si>
  <si>
    <t>DMG</t>
  </si>
  <si>
    <t>GOA DMARG</t>
  </si>
  <si>
    <t>KRL</t>
  </si>
  <si>
    <t>NDN</t>
  </si>
  <si>
    <t>ASR</t>
  </si>
  <si>
    <t>SIRSAIM</t>
  </si>
  <si>
    <t>SAM</t>
  </si>
  <si>
    <t>THIVIM GRD</t>
  </si>
  <si>
    <t>GURIM CROSS</t>
  </si>
  <si>
    <t>PRV VADAKAD</t>
  </si>
  <si>
    <t>GULKD/CHAPL</t>
  </si>
  <si>
    <t>SWW</t>
  </si>
  <si>
    <t>prv53</t>
  </si>
  <si>
    <t>MAZGAO</t>
  </si>
  <si>
    <t>MZG</t>
  </si>
  <si>
    <t>XETRAFAL</t>
  </si>
  <si>
    <t>XTF</t>
  </si>
  <si>
    <t>INSULI RTO</t>
  </si>
  <si>
    <t>RTO</t>
  </si>
  <si>
    <t>PANVAL</t>
  </si>
  <si>
    <t>PVL</t>
  </si>
  <si>
    <t>DEGRE</t>
  </si>
  <si>
    <t>DGR</t>
  </si>
  <si>
    <t>MORGAO</t>
  </si>
  <si>
    <t>MOR</t>
  </si>
  <si>
    <t>ADALI</t>
  </si>
  <si>
    <t>ADL</t>
  </si>
  <si>
    <t>KALNE</t>
  </si>
  <si>
    <t>SASOLI</t>
  </si>
  <si>
    <t>SSL</t>
  </si>
  <si>
    <t>HEDUS</t>
  </si>
  <si>
    <t>HDS</t>
  </si>
  <si>
    <t>MANERI</t>
  </si>
  <si>
    <t>MNR</t>
  </si>
  <si>
    <t>DMG BAZAR</t>
  </si>
  <si>
    <t>KSP</t>
  </si>
  <si>
    <t>AND</t>
  </si>
  <si>
    <t>prv52</t>
  </si>
  <si>
    <t>KAWEKUTTI</t>
  </si>
  <si>
    <t>KWT</t>
  </si>
  <si>
    <t>BAILWADI</t>
  </si>
  <si>
    <t>BAILUNGAL</t>
  </si>
  <si>
    <t>BGL</t>
  </si>
  <si>
    <t>SAMPGAO</t>
  </si>
  <si>
    <t>SGO</t>
  </si>
  <si>
    <t>BAGEWADI</t>
  </si>
  <si>
    <t>BGW</t>
  </si>
  <si>
    <t>CBT</t>
  </si>
  <si>
    <t>BELGAUM STN</t>
  </si>
  <si>
    <t>STN</t>
  </si>
  <si>
    <t>JAMBOTI</t>
  </si>
  <si>
    <t>JBT</t>
  </si>
  <si>
    <t>AMTA</t>
  </si>
  <si>
    <t>AMT</t>
  </si>
  <si>
    <t>BETNE</t>
  </si>
  <si>
    <t>KANKUMBI</t>
  </si>
  <si>
    <t>KKB</t>
  </si>
  <si>
    <t>CHOWKI</t>
  </si>
  <si>
    <t>CHORLA</t>
  </si>
  <si>
    <t>CHORLA BRDR</t>
  </si>
  <si>
    <t>JKD</t>
  </si>
  <si>
    <t>KRI</t>
  </si>
  <si>
    <t>PARYE</t>
  </si>
  <si>
    <t>PRY</t>
  </si>
  <si>
    <t xml:space="preserve">THIVIM RLY </t>
  </si>
  <si>
    <t>GUIRIM</t>
  </si>
  <si>
    <t>GULAKD/COPL</t>
  </si>
  <si>
    <t>TBLD/TTCGE</t>
  </si>
  <si>
    <t>prv51</t>
  </si>
  <si>
    <t>DHARWAD</t>
  </si>
  <si>
    <t>ALNAWAR</t>
  </si>
  <si>
    <t>AWR</t>
  </si>
  <si>
    <t>GODALI</t>
  </si>
  <si>
    <t>GDL</t>
  </si>
  <si>
    <t>TAVARKATTI</t>
  </si>
  <si>
    <t>TKT</t>
  </si>
  <si>
    <t>NAGARGALI</t>
  </si>
  <si>
    <t>NGG</t>
  </si>
  <si>
    <t>KUMBHARDA</t>
  </si>
  <si>
    <t>KBR</t>
  </si>
  <si>
    <t>TINAI GHAT</t>
  </si>
  <si>
    <t>TGT</t>
  </si>
  <si>
    <t>DFM</t>
  </si>
  <si>
    <t>DHARBANDODA</t>
  </si>
  <si>
    <t>DBD</t>
  </si>
  <si>
    <t>USGAO TISK</t>
  </si>
  <si>
    <t>UGO</t>
  </si>
  <si>
    <t>prv50</t>
  </si>
  <si>
    <t>SALVON</t>
  </si>
  <si>
    <t>SVN</t>
  </si>
  <si>
    <t>GGB</t>
  </si>
  <si>
    <t>VBW</t>
  </si>
  <si>
    <t>KKW</t>
  </si>
  <si>
    <t>SAWANTHWADI</t>
  </si>
  <si>
    <t>PTD</t>
  </si>
  <si>
    <t>SATORDA BGE</t>
  </si>
  <si>
    <t>STD</t>
  </si>
  <si>
    <t>KOLVALE</t>
  </si>
  <si>
    <t>KVL</t>
  </si>
  <si>
    <t xml:space="preserve">GULAKADE </t>
  </si>
  <si>
    <t>prv49</t>
  </si>
  <si>
    <t>prv48</t>
  </si>
  <si>
    <t>SHERLA</t>
  </si>
  <si>
    <t>SHR</t>
  </si>
  <si>
    <t>SCHOOL</t>
  </si>
  <si>
    <t>TITHA</t>
  </si>
  <si>
    <t>TTH</t>
  </si>
  <si>
    <t>MADURA DEVL</t>
  </si>
  <si>
    <t>REKWADI</t>
  </si>
  <si>
    <t>RWD</t>
  </si>
  <si>
    <t>SATOSHE</t>
  </si>
  <si>
    <t>STS</t>
  </si>
  <si>
    <t>SATARDA</t>
  </si>
  <si>
    <t>NAIBAG BRDR</t>
  </si>
  <si>
    <t>KNN</t>
  </si>
  <si>
    <t>PRV CHAPEL</t>
  </si>
  <si>
    <t>GBR</t>
  </si>
  <si>
    <t>prv47</t>
  </si>
  <si>
    <t>CHAUDAPUR</t>
  </si>
  <si>
    <t>GANGAPUR</t>
  </si>
  <si>
    <t>GPR</t>
  </si>
  <si>
    <t>AFZALPUR</t>
  </si>
  <si>
    <t>APR</t>
  </si>
  <si>
    <t>DEVAN GAO</t>
  </si>
  <si>
    <t>DGO</t>
  </si>
  <si>
    <t>ALMEL</t>
  </si>
  <si>
    <t>AML</t>
  </si>
  <si>
    <t>SINDAGI</t>
  </si>
  <si>
    <t>SGI</t>
  </si>
  <si>
    <t>DIVAL HIPPA</t>
  </si>
  <si>
    <t>BIJAPUR</t>
  </si>
  <si>
    <t>BABLESHWAR</t>
  </si>
  <si>
    <t>BSR</t>
  </si>
  <si>
    <t>JAMKHANDI</t>
  </si>
  <si>
    <t>JKH</t>
  </si>
  <si>
    <t>MUDHOL</t>
  </si>
  <si>
    <t>LOKAPUR</t>
  </si>
  <si>
    <t>LPR</t>
  </si>
  <si>
    <t>SALALI</t>
  </si>
  <si>
    <t>YARGATTI</t>
  </si>
  <si>
    <t>YGT</t>
  </si>
  <si>
    <t>NESARGI</t>
  </si>
  <si>
    <t>NSG</t>
  </si>
  <si>
    <t xml:space="preserve">RAILWAY </t>
  </si>
  <si>
    <t>LND</t>
  </si>
  <si>
    <t>MSR</t>
  </si>
  <si>
    <t>prv46</t>
  </si>
  <si>
    <t>SHRIRANGPAT</t>
  </si>
  <si>
    <t>SRP</t>
  </si>
  <si>
    <t>PANDAV PURA</t>
  </si>
  <si>
    <t>K R PET</t>
  </si>
  <si>
    <t>KRP</t>
  </si>
  <si>
    <t>KIKKERI</t>
  </si>
  <si>
    <t>KKR</t>
  </si>
  <si>
    <t>CHANDRAPATN</t>
  </si>
  <si>
    <t>CPT</t>
  </si>
  <si>
    <t>GHANSI</t>
  </si>
  <si>
    <t>GHS</t>
  </si>
  <si>
    <t>ARSIKERI</t>
  </si>
  <si>
    <t>ARS</t>
  </si>
  <si>
    <t>KADUR</t>
  </si>
  <si>
    <t>KDR</t>
  </si>
  <si>
    <t>BIRUR</t>
  </si>
  <si>
    <t>BRR</t>
  </si>
  <si>
    <t>TARIKERI</t>
  </si>
  <si>
    <t>TKR</t>
  </si>
  <si>
    <t>BHADRAVATI</t>
  </si>
  <si>
    <t>BRV</t>
  </si>
  <si>
    <t>SHIMOGA</t>
  </si>
  <si>
    <t>SHM</t>
  </si>
  <si>
    <t>SAGAR</t>
  </si>
  <si>
    <t>SGR</t>
  </si>
  <si>
    <t>TALAGUPPA</t>
  </si>
  <si>
    <t>TGP</t>
  </si>
  <si>
    <t>MAVINGUDI</t>
  </si>
  <si>
    <t>MGD</t>
  </si>
  <si>
    <t>JERUSAPPO</t>
  </si>
  <si>
    <t>JSP</t>
  </si>
  <si>
    <t>HONAWAR</t>
  </si>
  <si>
    <t>HWR</t>
  </si>
  <si>
    <t>KUNTA</t>
  </si>
  <si>
    <t>ANKOLA</t>
  </si>
  <si>
    <t>ANK</t>
  </si>
  <si>
    <t>POLE BORDER</t>
  </si>
  <si>
    <t>PAINGINI</t>
  </si>
  <si>
    <t>PNG</t>
  </si>
  <si>
    <t>CCN</t>
  </si>
  <si>
    <t>prv45</t>
  </si>
  <si>
    <t>ARSIKEZI</t>
  </si>
  <si>
    <t>prv44</t>
  </si>
  <si>
    <t>CTI</t>
  </si>
  <si>
    <t>APL</t>
  </si>
  <si>
    <t>KARMALE</t>
  </si>
  <si>
    <t>KML</t>
  </si>
  <si>
    <t>ARLA</t>
  </si>
  <si>
    <t>VALKASHI</t>
  </si>
  <si>
    <t>VKH</t>
  </si>
  <si>
    <t>SADYAR HALI</t>
  </si>
  <si>
    <t>SDH</t>
  </si>
  <si>
    <t>CHAIEWADA</t>
  </si>
  <si>
    <t>VRM</t>
  </si>
  <si>
    <t>SATERI BHAT</t>
  </si>
  <si>
    <t>STB</t>
  </si>
  <si>
    <t>SAVAI</t>
  </si>
  <si>
    <t>SVI</t>
  </si>
  <si>
    <t>GHANO</t>
  </si>
  <si>
    <t>GHN</t>
  </si>
  <si>
    <t>BETKI</t>
  </si>
  <si>
    <t>BTK</t>
  </si>
  <si>
    <t>BETKI HOSPL</t>
  </si>
  <si>
    <t>TAMSULI</t>
  </si>
  <si>
    <t>TSL</t>
  </si>
  <si>
    <t>KRR</t>
  </si>
  <si>
    <t>prv43</t>
  </si>
  <si>
    <t>KIRAN PANI</t>
  </si>
  <si>
    <t>PALYEM</t>
  </si>
  <si>
    <t>PLY</t>
  </si>
  <si>
    <t>DEULWADA</t>
  </si>
  <si>
    <t>AKW</t>
  </si>
  <si>
    <t>AGW</t>
  </si>
  <si>
    <t>HRM</t>
  </si>
  <si>
    <t>prv42</t>
  </si>
  <si>
    <t>CHARVANE X</t>
  </si>
  <si>
    <t>CHX</t>
  </si>
  <si>
    <t>VAILE PALI</t>
  </si>
  <si>
    <t>COPADEM X</t>
  </si>
  <si>
    <t>CPX</t>
  </si>
  <si>
    <t>HNDVADAKODE</t>
  </si>
  <si>
    <t>prv41</t>
  </si>
  <si>
    <t>KUMYAMAL</t>
  </si>
  <si>
    <t>KASARDAL</t>
  </si>
  <si>
    <t>NANORA</t>
  </si>
  <si>
    <t>NNR</t>
  </si>
  <si>
    <t>SUR</t>
  </si>
  <si>
    <t>prv40</t>
  </si>
  <si>
    <t>CHAUKI</t>
  </si>
  <si>
    <t>CHO</t>
  </si>
  <si>
    <t>ZAMLIKADE</t>
  </si>
  <si>
    <t>ZAM</t>
  </si>
  <si>
    <t>PAR</t>
  </si>
  <si>
    <t>RAIBANDAR</t>
  </si>
  <si>
    <t>KLA</t>
  </si>
  <si>
    <t>prv39</t>
  </si>
  <si>
    <t>BRIONDA PNC</t>
  </si>
  <si>
    <t>BDN</t>
  </si>
  <si>
    <t>NUS</t>
  </si>
  <si>
    <t>prv38</t>
  </si>
  <si>
    <t>BRAMKARMALI</t>
  </si>
  <si>
    <t>BKM</t>
  </si>
  <si>
    <t>NAGAR GAO</t>
  </si>
  <si>
    <t>SNX</t>
  </si>
  <si>
    <t>REDEGHAT</t>
  </si>
  <si>
    <t>prv37</t>
  </si>
  <si>
    <t>MOUSHI</t>
  </si>
  <si>
    <t>KBW</t>
  </si>
  <si>
    <t>prv36</t>
  </si>
  <si>
    <t>SHG</t>
  </si>
  <si>
    <t>PSL</t>
  </si>
  <si>
    <t>HON. VADAKA</t>
  </si>
  <si>
    <t>prv35</t>
  </si>
  <si>
    <t>CHAR RASTA</t>
  </si>
  <si>
    <t>BOBI STORE</t>
  </si>
  <si>
    <t>BBS</t>
  </si>
  <si>
    <t>PANCHAYATH</t>
  </si>
  <si>
    <t>GAN.TIL/PAL</t>
  </si>
  <si>
    <t>KHORLI</t>
  </si>
  <si>
    <t>prv34</t>
  </si>
  <si>
    <t>GURIM</t>
  </si>
  <si>
    <t>PALYE</t>
  </si>
  <si>
    <t>DUKEN</t>
  </si>
  <si>
    <t>DKN</t>
  </si>
  <si>
    <t>KHIREE</t>
  </si>
  <si>
    <t>SUCCURO</t>
  </si>
  <si>
    <t>SRO</t>
  </si>
  <si>
    <t>PAITHAN</t>
  </si>
  <si>
    <t xml:space="preserve"> TORDA</t>
  </si>
  <si>
    <t>VIRLSA</t>
  </si>
  <si>
    <t>MNDVI/MLIM</t>
  </si>
  <si>
    <t>prv33</t>
  </si>
  <si>
    <t>KODAL</t>
  </si>
  <si>
    <t>MALOLI</t>
  </si>
  <si>
    <t>MLL</t>
  </si>
  <si>
    <t>SONAL X</t>
  </si>
  <si>
    <t>REDGHAT</t>
  </si>
  <si>
    <t>prv32</t>
  </si>
  <si>
    <t>VOILE PALI</t>
  </si>
  <si>
    <t>CDX</t>
  </si>
  <si>
    <t>SGN</t>
  </si>
  <si>
    <t>prv31</t>
  </si>
  <si>
    <t>SHLEP</t>
  </si>
  <si>
    <t>SLP</t>
  </si>
  <si>
    <t>KZL</t>
  </si>
  <si>
    <t>prv30</t>
  </si>
  <si>
    <t>KTL</t>
  </si>
  <si>
    <t>PANAS MALA</t>
  </si>
  <si>
    <t>PML</t>
  </si>
  <si>
    <t>MDI</t>
  </si>
  <si>
    <t>prv29</t>
  </si>
  <si>
    <t>MORLLEM GAO</t>
  </si>
  <si>
    <t>GAONKAR WAD</t>
  </si>
  <si>
    <t>DMS</t>
  </si>
  <si>
    <t>prv28</t>
  </si>
  <si>
    <t>MENKURE</t>
  </si>
  <si>
    <t>MKR</t>
  </si>
  <si>
    <t>PIRNA</t>
  </si>
  <si>
    <t>ADVALPAL</t>
  </si>
  <si>
    <t>ADP</t>
  </si>
  <si>
    <t>SALGAONKERW</t>
  </si>
  <si>
    <t>SGW</t>
  </si>
  <si>
    <t>JAMLEKODE</t>
  </si>
  <si>
    <t>prv27</t>
  </si>
  <si>
    <t>HTL</t>
  </si>
  <si>
    <t>TIKAZNEM</t>
  </si>
  <si>
    <t>TKM</t>
  </si>
  <si>
    <t>VAIGNEM</t>
  </si>
  <si>
    <t>prv26</t>
  </si>
  <si>
    <t>CHEMERAN</t>
  </si>
  <si>
    <t>DEVAIN</t>
  </si>
  <si>
    <t>DVN</t>
  </si>
  <si>
    <t>SOUAD</t>
  </si>
  <si>
    <t>SUD</t>
  </si>
  <si>
    <t>TNM</t>
  </si>
  <si>
    <t>prv25</t>
  </si>
  <si>
    <t>prv24</t>
  </si>
  <si>
    <t>DHAVEM</t>
  </si>
  <si>
    <t>NGAO/AMDEM</t>
  </si>
  <si>
    <t>STK</t>
  </si>
  <si>
    <t>KARAOUR TIS</t>
  </si>
  <si>
    <t>prv23</t>
  </si>
  <si>
    <t>KARAPUR X</t>
  </si>
  <si>
    <t>prv22</t>
  </si>
  <si>
    <t>HND WADKDE</t>
  </si>
  <si>
    <t>prv21</t>
  </si>
  <si>
    <t>CNX</t>
  </si>
  <si>
    <t>VOILI PALI</t>
  </si>
  <si>
    <t>COPARDE X</t>
  </si>
  <si>
    <t>NANUS/BKWDA</t>
  </si>
  <si>
    <t>VRD</t>
  </si>
  <si>
    <t>prv20</t>
  </si>
  <si>
    <t>SHIROLI</t>
  </si>
  <si>
    <t>SHL</t>
  </si>
  <si>
    <t>GOTLELI</t>
  </si>
  <si>
    <t>GLL</t>
  </si>
  <si>
    <t>COLONY</t>
  </si>
  <si>
    <t>CLN</t>
  </si>
  <si>
    <t>RAVAN</t>
  </si>
  <si>
    <t>RVN</t>
  </si>
  <si>
    <t>PARAYE</t>
  </si>
  <si>
    <t>prv19</t>
  </si>
  <si>
    <t>KMN</t>
  </si>
  <si>
    <t>APEWAL</t>
  </si>
  <si>
    <t>APW</t>
  </si>
  <si>
    <t>PRIYOL</t>
  </si>
  <si>
    <t>PYL</t>
  </si>
  <si>
    <t>TMP</t>
  </si>
  <si>
    <t>prv18</t>
  </si>
  <si>
    <t>KPN</t>
  </si>
  <si>
    <t>VDG</t>
  </si>
  <si>
    <t>prv17</t>
  </si>
  <si>
    <t>ALE</t>
  </si>
  <si>
    <t>AWL</t>
  </si>
  <si>
    <t>TEM</t>
  </si>
  <si>
    <t>prv16</t>
  </si>
  <si>
    <t>MORJI DWADA</t>
  </si>
  <si>
    <t>BEACH CROSS</t>
  </si>
  <si>
    <t>BCX</t>
  </si>
  <si>
    <t>CHOPDEM</t>
  </si>
  <si>
    <t>CDM</t>
  </si>
  <si>
    <t>MANDRE X</t>
  </si>
  <si>
    <t>MDX</t>
  </si>
  <si>
    <t>P CHONSOI</t>
  </si>
  <si>
    <t>PCH</t>
  </si>
  <si>
    <t>PARSEM</t>
  </si>
  <si>
    <t>KHADPAKADE</t>
  </si>
  <si>
    <t>KKD</t>
  </si>
  <si>
    <t>HOSPITAL</t>
  </si>
  <si>
    <t>TUYEM</t>
  </si>
  <si>
    <t>TUYEM CROSS</t>
  </si>
  <si>
    <t>TMX</t>
  </si>
  <si>
    <t>ARABO PRI</t>
  </si>
  <si>
    <t>MKH</t>
  </si>
  <si>
    <t>prv15</t>
  </si>
  <si>
    <t>PORASTE</t>
  </si>
  <si>
    <t>GULYACHAPE</t>
  </si>
  <si>
    <t>prv14</t>
  </si>
  <si>
    <t>KURGAO</t>
  </si>
  <si>
    <t>DVS</t>
  </si>
  <si>
    <t>DGL</t>
  </si>
  <si>
    <t>NNP</t>
  </si>
  <si>
    <t>prv13</t>
  </si>
  <si>
    <t>VARKHAND</t>
  </si>
  <si>
    <t>NAGZER</t>
  </si>
  <si>
    <t>MZR</t>
  </si>
  <si>
    <t>DA WA/TMPLE</t>
  </si>
  <si>
    <t>DDW</t>
  </si>
  <si>
    <t>PALYA</t>
  </si>
  <si>
    <t>CHICHULENI</t>
  </si>
  <si>
    <t>MJN</t>
  </si>
  <si>
    <t>prv12</t>
  </si>
  <si>
    <t>prv11</t>
  </si>
  <si>
    <t>T BLD/TTCG</t>
  </si>
  <si>
    <t>CVT</t>
  </si>
  <si>
    <t>prv10</t>
  </si>
  <si>
    <t>CST</t>
  </si>
  <si>
    <t>prv9</t>
  </si>
  <si>
    <t>PERUNDAK</t>
  </si>
  <si>
    <t>PDK</t>
  </si>
  <si>
    <t>GUDEMOL FST</t>
  </si>
  <si>
    <t>FST</t>
  </si>
  <si>
    <t>SAVORDEN</t>
  </si>
  <si>
    <t>SDN</t>
  </si>
  <si>
    <t>PANCHWADI</t>
  </si>
  <si>
    <t>AMLAI</t>
  </si>
  <si>
    <t>VAZUNGAL</t>
  </si>
  <si>
    <t>BORIM BRDGE</t>
  </si>
  <si>
    <t>BORIM SAMCV</t>
  </si>
  <si>
    <t>FRY</t>
  </si>
  <si>
    <t>prv8</t>
  </si>
  <si>
    <t>DEUGIN</t>
  </si>
  <si>
    <t>DGN</t>
  </si>
  <si>
    <t>MUDDR/PDWAD</t>
  </si>
  <si>
    <t>POMBURPHA F</t>
  </si>
  <si>
    <t>PBF</t>
  </si>
  <si>
    <t>OLARM/ARRAO</t>
  </si>
  <si>
    <t>ORM</t>
  </si>
  <si>
    <t>prv7</t>
  </si>
  <si>
    <t>FTD</t>
  </si>
  <si>
    <t>ALM</t>
  </si>
  <si>
    <t>MMR</t>
  </si>
  <si>
    <t>prv6</t>
  </si>
  <si>
    <t>TALIGAO X</t>
  </si>
  <si>
    <t>TGX</t>
  </si>
  <si>
    <t>POST OFFICE</t>
  </si>
  <si>
    <t>POF</t>
  </si>
  <si>
    <t>A I R</t>
  </si>
  <si>
    <t>INCOM TAX</t>
  </si>
  <si>
    <t>TAX</t>
  </si>
  <si>
    <t>prv5</t>
  </si>
  <si>
    <t>INDUSTRIAL</t>
  </si>
  <si>
    <t>TRM</t>
  </si>
  <si>
    <t>QTA</t>
  </si>
  <si>
    <t>prv4</t>
  </si>
  <si>
    <t>CARONA CHAP</t>
  </si>
  <si>
    <t>CHP</t>
  </si>
  <si>
    <t>BRITONA MKT</t>
  </si>
  <si>
    <t>MKT</t>
  </si>
  <si>
    <t>FER</t>
  </si>
  <si>
    <t>prv3</t>
  </si>
  <si>
    <t>SAPTA NARVA</t>
  </si>
  <si>
    <t>SPN</t>
  </si>
  <si>
    <t>PGO</t>
  </si>
  <si>
    <t>DDA</t>
  </si>
  <si>
    <t>prv2</t>
  </si>
  <si>
    <t>prv1</t>
  </si>
  <si>
    <t>ST.CRUZX</t>
  </si>
  <si>
    <t>GMW</t>
  </si>
  <si>
    <t>SRN</t>
  </si>
  <si>
    <t>SANCAVALE</t>
  </si>
  <si>
    <t>ZRE</t>
  </si>
  <si>
    <t>ZUR</t>
  </si>
  <si>
    <t>DBL</t>
  </si>
  <si>
    <t>CHICALIM</t>
  </si>
  <si>
    <t>CHL</t>
  </si>
  <si>
    <t>VEM</t>
  </si>
  <si>
    <t>SDA</t>
  </si>
  <si>
    <t>ert_stage_name</t>
  </si>
  <si>
    <t>ert_stage_code</t>
  </si>
  <si>
    <t>ert_stage_no</t>
  </si>
  <si>
    <t xml:space="preserve"> ert_route_no)</t>
  </si>
  <si>
    <t>concat(database()</t>
  </si>
  <si>
    <t>VSC</t>
  </si>
  <si>
    <t>vsg66</t>
  </si>
  <si>
    <t>MP</t>
  </si>
  <si>
    <t>SKL/BCL/ASR</t>
  </si>
  <si>
    <t>SBA</t>
  </si>
  <si>
    <t>BGV</t>
  </si>
  <si>
    <t>AKT</t>
  </si>
  <si>
    <t>vsg65</t>
  </si>
  <si>
    <t>VALSANG</t>
  </si>
  <si>
    <t>VSG</t>
  </si>
  <si>
    <t>MOHAL</t>
  </si>
  <si>
    <t>MHL</t>
  </si>
  <si>
    <t>PANDARPUR</t>
  </si>
  <si>
    <t>PDR</t>
  </si>
  <si>
    <t>SANGOLA</t>
  </si>
  <si>
    <t>MRJ</t>
  </si>
  <si>
    <t>SANGLI</t>
  </si>
  <si>
    <t>JAISINGPUR</t>
  </si>
  <si>
    <t>JPR</t>
  </si>
  <si>
    <t>HATKALINGE</t>
  </si>
  <si>
    <t>HLG</t>
  </si>
  <si>
    <t>KOLAPUR</t>
  </si>
  <si>
    <t>GAGANBAWDA</t>
  </si>
  <si>
    <t>GWD</t>
  </si>
  <si>
    <t>VAIBAVWADI</t>
  </si>
  <si>
    <t>NANGAO</t>
  </si>
  <si>
    <t>KWL</t>
  </si>
  <si>
    <t>PERNEM</t>
  </si>
  <si>
    <t>PNM</t>
  </si>
  <si>
    <t>GYD</t>
  </si>
  <si>
    <t>vsg64</t>
  </si>
  <si>
    <t>vsg63</t>
  </si>
  <si>
    <t>vsg62</t>
  </si>
  <si>
    <t>ST. CRUZ</t>
  </si>
  <si>
    <t>SCZ</t>
  </si>
  <si>
    <t>GOA-VELHA</t>
  </si>
  <si>
    <t>AGASSIM</t>
  </si>
  <si>
    <t>SANCOALE</t>
  </si>
  <si>
    <t>SCL</t>
  </si>
  <si>
    <t>JUYAR</t>
  </si>
  <si>
    <t>JYR</t>
  </si>
  <si>
    <t>GOASHIPYARD</t>
  </si>
  <si>
    <t>GSD</t>
  </si>
  <si>
    <t>vsg61</t>
  </si>
  <si>
    <t>BLG</t>
  </si>
  <si>
    <t>RLY STN</t>
  </si>
  <si>
    <t>RSB</t>
  </si>
  <si>
    <t>KALMADI</t>
  </si>
  <si>
    <t>KMD</t>
  </si>
  <si>
    <t>AMTE</t>
  </si>
  <si>
    <t>ATE</t>
  </si>
  <si>
    <t>CHIKLA</t>
  </si>
  <si>
    <t>BHATNA</t>
  </si>
  <si>
    <t>GDR</t>
  </si>
  <si>
    <t>MORLEM</t>
  </si>
  <si>
    <t>BTR</t>
  </si>
  <si>
    <t>BORIMBRIDGE</t>
  </si>
  <si>
    <t>BRG</t>
  </si>
  <si>
    <t>BIRLA</t>
  </si>
  <si>
    <t>BRL</t>
  </si>
  <si>
    <t>vsg60</t>
  </si>
  <si>
    <t>GOA SHIPYAD</t>
  </si>
  <si>
    <t>ZUIAR</t>
  </si>
  <si>
    <t>ZER</t>
  </si>
  <si>
    <t>AGACAIM</t>
  </si>
  <si>
    <t>PILAR</t>
  </si>
  <si>
    <t>GWS</t>
  </si>
  <si>
    <t>STZ</t>
  </si>
  <si>
    <t>vsg59</t>
  </si>
  <si>
    <t>vsg58</t>
  </si>
  <si>
    <t>vsg57</t>
  </si>
  <si>
    <t>vsg56</t>
  </si>
  <si>
    <t>ATH</t>
  </si>
  <si>
    <t>vsg55</t>
  </si>
  <si>
    <t>ST.INEZ</t>
  </si>
  <si>
    <t>SIZ</t>
  </si>
  <si>
    <t>PNJMARKET</t>
  </si>
  <si>
    <t>vsg54</t>
  </si>
  <si>
    <t>MONTIGUIRIM</t>
  </si>
  <si>
    <t>MGR</t>
  </si>
  <si>
    <t>PRVWADAKADE</t>
  </si>
  <si>
    <t>PRVGULEKADE</t>
  </si>
  <si>
    <t>PGD</t>
  </si>
  <si>
    <t>PCL</t>
  </si>
  <si>
    <t>PRV 3BLDG</t>
  </si>
  <si>
    <t>3BG</t>
  </si>
  <si>
    <t>SVC</t>
  </si>
  <si>
    <t>ST. CRUZ X</t>
  </si>
  <si>
    <t>GOAVELHA</t>
  </si>
  <si>
    <t>AGASSAIM</t>
  </si>
  <si>
    <t>SANCVALE</t>
  </si>
  <si>
    <t>SVL</t>
  </si>
  <si>
    <t>BBL</t>
  </si>
  <si>
    <t>vsg53</t>
  </si>
  <si>
    <t>BIBAL</t>
  </si>
  <si>
    <t>PAZ TEMPEL</t>
  </si>
  <si>
    <t>PZT</t>
  </si>
  <si>
    <t>SAKARWAL</t>
  </si>
  <si>
    <t>TORL JUNCTI</t>
  </si>
  <si>
    <t>TJN</t>
  </si>
  <si>
    <t>BAIKADE</t>
  </si>
  <si>
    <t>BKD</t>
  </si>
  <si>
    <t>TARWALE</t>
  </si>
  <si>
    <t>BORIM</t>
  </si>
  <si>
    <t>BRM</t>
  </si>
  <si>
    <t>LOUTLIM</t>
  </si>
  <si>
    <t>LTM</t>
  </si>
  <si>
    <t>ANGADI</t>
  </si>
  <si>
    <t>AGD</t>
  </si>
  <si>
    <t>RASSAIM</t>
  </si>
  <si>
    <t>RSM</t>
  </si>
  <si>
    <t>CURPAWADA</t>
  </si>
  <si>
    <t>CWD</t>
  </si>
  <si>
    <t>THANA</t>
  </si>
  <si>
    <t>CRZ</t>
  </si>
  <si>
    <t>vsg52</t>
  </si>
  <si>
    <t>KHADIMACHIN</t>
  </si>
  <si>
    <t>METASTRIP</t>
  </si>
  <si>
    <t>MRP</t>
  </si>
  <si>
    <t>UPASNAGER</t>
  </si>
  <si>
    <t>UNR</t>
  </si>
  <si>
    <t>ZUARINAGER</t>
  </si>
  <si>
    <t>ZGR</t>
  </si>
  <si>
    <t>BIRLA ZHARI</t>
  </si>
  <si>
    <t>BLA</t>
  </si>
  <si>
    <t>VIDYAMANDIR</t>
  </si>
  <si>
    <t>VDR</t>
  </si>
  <si>
    <t>SHP</t>
  </si>
  <si>
    <t>PLM</t>
  </si>
  <si>
    <t>vsg51</t>
  </si>
  <si>
    <t>SHELLEM</t>
  </si>
  <si>
    <t>LOLIEM</t>
  </si>
  <si>
    <t>LEM</t>
  </si>
  <si>
    <t>MARSHEM</t>
  </si>
  <si>
    <t>MHM</t>
  </si>
  <si>
    <t>PAIGINIM</t>
  </si>
  <si>
    <t>PARTHGAL</t>
  </si>
  <si>
    <t>PGL</t>
  </si>
  <si>
    <t>SRISTAL</t>
  </si>
  <si>
    <t>STL</t>
  </si>
  <si>
    <t>CNA</t>
  </si>
  <si>
    <t>GULE</t>
  </si>
  <si>
    <t>GLE</t>
  </si>
  <si>
    <t>POLAKADE</t>
  </si>
  <si>
    <t>PDE</t>
  </si>
  <si>
    <t>PISURNE</t>
  </si>
  <si>
    <t>PDD</t>
  </si>
  <si>
    <t>GHODEWAL</t>
  </si>
  <si>
    <t>GWL</t>
  </si>
  <si>
    <t>DEMANI</t>
  </si>
  <si>
    <t>DNI</t>
  </si>
  <si>
    <t>PAZARKHAN</t>
  </si>
  <si>
    <t>PKN</t>
  </si>
  <si>
    <t>RUMDER</t>
  </si>
  <si>
    <t>RDR</t>
  </si>
  <si>
    <t>AGNELASHRAM</t>
  </si>
  <si>
    <t>ARM</t>
  </si>
  <si>
    <t>SERAVALI</t>
  </si>
  <si>
    <t>VNA</t>
  </si>
  <si>
    <t>PERNI</t>
  </si>
  <si>
    <t>META STRIP</t>
  </si>
  <si>
    <t>MSP</t>
  </si>
  <si>
    <t>UPASNAGAR</t>
  </si>
  <si>
    <t>UGR</t>
  </si>
  <si>
    <t>M.S.COLLEGE</t>
  </si>
  <si>
    <t>MSC</t>
  </si>
  <si>
    <t>vsg50</t>
  </si>
  <si>
    <t>PAJENTAR</t>
  </si>
  <si>
    <t>SONAULIM</t>
  </si>
  <si>
    <t>vsg49</t>
  </si>
  <si>
    <t>SARVAN</t>
  </si>
  <si>
    <t>SKH</t>
  </si>
  <si>
    <t>GVT</t>
  </si>
  <si>
    <t>KUDNEM</t>
  </si>
  <si>
    <t>MARDOL</t>
  </si>
  <si>
    <t>FRG</t>
  </si>
  <si>
    <t>TPC</t>
  </si>
  <si>
    <t>AMORA</t>
  </si>
  <si>
    <t>AMR</t>
  </si>
  <si>
    <t>RAIA</t>
  </si>
  <si>
    <t>vsg48</t>
  </si>
  <si>
    <t>LLO</t>
  </si>
  <si>
    <t>MSE</t>
  </si>
  <si>
    <t>PGN</t>
  </si>
  <si>
    <t>PTG</t>
  </si>
  <si>
    <t>BPT</t>
  </si>
  <si>
    <t>PSN</t>
  </si>
  <si>
    <t>PDI</t>
  </si>
  <si>
    <t>BLL</t>
  </si>
  <si>
    <t>DMN</t>
  </si>
  <si>
    <t>PZK</t>
  </si>
  <si>
    <t>RND</t>
  </si>
  <si>
    <t>VEN</t>
  </si>
  <si>
    <t>MTP</t>
  </si>
  <si>
    <t>UPN</t>
  </si>
  <si>
    <t>ZNG</t>
  </si>
  <si>
    <t>SYP</t>
  </si>
  <si>
    <t>RCR</t>
  </si>
  <si>
    <t>vsg47</t>
  </si>
  <si>
    <t>SHIRWAL</t>
  </si>
  <si>
    <t>SWL</t>
  </si>
  <si>
    <t>KAWTAL</t>
  </si>
  <si>
    <t>LINGSUR</t>
  </si>
  <si>
    <t>LSR</t>
  </si>
  <si>
    <t>MUDGAL</t>
  </si>
  <si>
    <t>MGL</t>
  </si>
  <si>
    <t>HUNGUN</t>
  </si>
  <si>
    <t>HGN</t>
  </si>
  <si>
    <t>BAGALKOT</t>
  </si>
  <si>
    <t>BKT</t>
  </si>
  <si>
    <t>GOGHANGIRI</t>
  </si>
  <si>
    <t>GNR</t>
  </si>
  <si>
    <t>KALATGI</t>
  </si>
  <si>
    <t>KLG</t>
  </si>
  <si>
    <t>NESARGICROS</t>
  </si>
  <si>
    <t>NSC</t>
  </si>
  <si>
    <t>B.RAILWAYST</t>
  </si>
  <si>
    <t>GNJ</t>
  </si>
  <si>
    <t>RAMNAGAR</t>
  </si>
  <si>
    <t>DHB</t>
  </si>
  <si>
    <t>UTK</t>
  </si>
  <si>
    <t>vsg46</t>
  </si>
  <si>
    <t>ASD</t>
  </si>
  <si>
    <t>vsg45</t>
  </si>
  <si>
    <t>DHW</t>
  </si>
  <si>
    <t>ALN</t>
  </si>
  <si>
    <t>GODHALI</t>
  </si>
  <si>
    <t>GDH</t>
  </si>
  <si>
    <t>TAVARGATTI</t>
  </si>
  <si>
    <t>NGL</t>
  </si>
  <si>
    <t>RMN</t>
  </si>
  <si>
    <t>ANM</t>
  </si>
  <si>
    <t>U.TISK</t>
  </si>
  <si>
    <t>FAATORDA</t>
  </si>
  <si>
    <t>AGNEL ASHR</t>
  </si>
  <si>
    <t>VDS</t>
  </si>
  <si>
    <t>vsg44</t>
  </si>
  <si>
    <t>VAZE</t>
  </si>
  <si>
    <t>VZE</t>
  </si>
  <si>
    <t>TARVALE</t>
  </si>
  <si>
    <t>TVL</t>
  </si>
  <si>
    <t>MPL W/S</t>
  </si>
  <si>
    <t>BORIMBRIGDE</t>
  </si>
  <si>
    <t>SAKHWAR</t>
  </si>
  <si>
    <t>SWR</t>
  </si>
  <si>
    <t>TOP-COLA</t>
  </si>
  <si>
    <t>PATYKADE</t>
  </si>
  <si>
    <t>SAIPER</t>
  </si>
  <si>
    <t>vsg43</t>
  </si>
  <si>
    <t>SANVORDETAR</t>
  </si>
  <si>
    <t>KUDSHE</t>
  </si>
  <si>
    <t>VPI</t>
  </si>
  <si>
    <t>NAGIA</t>
  </si>
  <si>
    <t>NGA</t>
  </si>
  <si>
    <t>TELCO</t>
  </si>
  <si>
    <t>H. WADAKADE</t>
  </si>
  <si>
    <t>DHULAPAI</t>
  </si>
  <si>
    <t>DPI</t>
  </si>
  <si>
    <t>SAIPAR</t>
  </si>
  <si>
    <t>RIT</t>
  </si>
  <si>
    <t>vsg42</t>
  </si>
  <si>
    <t>TWL</t>
  </si>
  <si>
    <t>LOUTALIM</t>
  </si>
  <si>
    <t>TNA</t>
  </si>
  <si>
    <t>SANCWALE</t>
  </si>
  <si>
    <t>GSP</t>
  </si>
  <si>
    <t>vsg41</t>
  </si>
  <si>
    <t>GOVAL</t>
  </si>
  <si>
    <t>XELDEM</t>
  </si>
  <si>
    <t>XDM</t>
  </si>
  <si>
    <t>TILAMOL</t>
  </si>
  <si>
    <t>TML</t>
  </si>
  <si>
    <t>QUEPEM</t>
  </si>
  <si>
    <t>QPM</t>
  </si>
  <si>
    <t>PARODA</t>
  </si>
  <si>
    <t>PRD</t>
  </si>
  <si>
    <t>AGRAMAD</t>
  </si>
  <si>
    <t>ARD</t>
  </si>
  <si>
    <t>GUDI</t>
  </si>
  <si>
    <t>GDI</t>
  </si>
  <si>
    <t>PADRIBHAT</t>
  </si>
  <si>
    <t>PBT</t>
  </si>
  <si>
    <t>TCS</t>
  </si>
  <si>
    <t>LAKAKI</t>
  </si>
  <si>
    <t>LKI</t>
  </si>
  <si>
    <t>GANPATITEMP</t>
  </si>
  <si>
    <t>M.E.S.</t>
  </si>
  <si>
    <t>RAVONFOND</t>
  </si>
  <si>
    <t>RFD</t>
  </si>
  <si>
    <t>POWERHOUSE</t>
  </si>
  <si>
    <t>PHE</t>
  </si>
  <si>
    <t>MMKT/PFOND</t>
  </si>
  <si>
    <t>AQM</t>
  </si>
  <si>
    <t>KRJ</t>
  </si>
  <si>
    <t>vsg40</t>
  </si>
  <si>
    <t>PARULA</t>
  </si>
  <si>
    <t>VETOBATEMPL</t>
  </si>
  <si>
    <t>VTL</t>
  </si>
  <si>
    <t>MHAPAN</t>
  </si>
  <si>
    <t>MPN</t>
  </si>
  <si>
    <t>KELUS</t>
  </si>
  <si>
    <t>KALVI TITA</t>
  </si>
  <si>
    <t>KLT</t>
  </si>
  <si>
    <t>AWERA PULL</t>
  </si>
  <si>
    <t>AVP</t>
  </si>
  <si>
    <t>GANESHTEMPL</t>
  </si>
  <si>
    <t>DABOLI</t>
  </si>
  <si>
    <t>SHALA NO.3</t>
  </si>
  <si>
    <t>SN3</t>
  </si>
  <si>
    <t>MOCHEMAD</t>
  </si>
  <si>
    <t>MCD</t>
  </si>
  <si>
    <t>NAHAICHIAAD</t>
  </si>
  <si>
    <t>NCD</t>
  </si>
  <si>
    <t>TAKAR</t>
  </si>
  <si>
    <t>ARAVALI</t>
  </si>
  <si>
    <t>AVL</t>
  </si>
  <si>
    <t>AJGAOSHALA</t>
  </si>
  <si>
    <t>ASL</t>
  </si>
  <si>
    <t>MALEWAD</t>
  </si>
  <si>
    <t>KUNDURATITA</t>
  </si>
  <si>
    <t>KTT</t>
  </si>
  <si>
    <t>SATELITEMPL</t>
  </si>
  <si>
    <t xml:space="preserve">NAIBAG </t>
  </si>
  <si>
    <t>NGB</t>
  </si>
  <si>
    <t>GULEAKADE</t>
  </si>
  <si>
    <t>TINBUILDING</t>
  </si>
  <si>
    <t>TBG</t>
  </si>
  <si>
    <t>BAMBOLI/GMC</t>
  </si>
  <si>
    <t>BAMBOLI/W/S</t>
  </si>
  <si>
    <t>SHRIDONA</t>
  </si>
  <si>
    <t>VRL</t>
  </si>
  <si>
    <t>vsg39</t>
  </si>
  <si>
    <t>SHALANO.2</t>
  </si>
  <si>
    <t>SN2</t>
  </si>
  <si>
    <t>BHATJIDUKAN</t>
  </si>
  <si>
    <t>MMD</t>
  </si>
  <si>
    <t>TAK/NAIAD</t>
  </si>
  <si>
    <t>TND</t>
  </si>
  <si>
    <t>TIRODATITA</t>
  </si>
  <si>
    <t>TTA</t>
  </si>
  <si>
    <t>KUNDURA</t>
  </si>
  <si>
    <t>SATELI</t>
  </si>
  <si>
    <t>STRD.DEWOL</t>
  </si>
  <si>
    <t>SDL</t>
  </si>
  <si>
    <t>STRD.POOL</t>
  </si>
  <si>
    <t>SPL</t>
  </si>
  <si>
    <t>GULEKADE</t>
  </si>
  <si>
    <t>AGASIM</t>
  </si>
  <si>
    <t>BHT</t>
  </si>
  <si>
    <t>vsg38</t>
  </si>
  <si>
    <t>TBN</t>
  </si>
  <si>
    <t>SHIRDON</t>
  </si>
  <si>
    <t>SANCAVAL</t>
  </si>
  <si>
    <t>ZARRER</t>
  </si>
  <si>
    <t>vsg37</t>
  </si>
  <si>
    <t>VATHADEV</t>
  </si>
  <si>
    <t>GVD</t>
  </si>
  <si>
    <t>BCL</t>
  </si>
  <si>
    <t>GTN</t>
  </si>
  <si>
    <t>BOMA</t>
  </si>
  <si>
    <t>vsg36</t>
  </si>
  <si>
    <t>MAJGAONALA</t>
  </si>
  <si>
    <t>MNL</t>
  </si>
  <si>
    <t>DOBACHISHEL</t>
  </si>
  <si>
    <t>DSL</t>
  </si>
  <si>
    <t>INSULIEXCIS</t>
  </si>
  <si>
    <t>TORSEM</t>
  </si>
  <si>
    <t>RAILBRIGDE</t>
  </si>
  <si>
    <t>RBG</t>
  </si>
  <si>
    <t>PORASCADEM</t>
  </si>
  <si>
    <t>PDM</t>
  </si>
  <si>
    <t>NAIBAGPOOL</t>
  </si>
  <si>
    <t>NPL</t>
  </si>
  <si>
    <t>PRV. CHAPEL</t>
  </si>
  <si>
    <t>TDG</t>
  </si>
  <si>
    <t>SANKVALE</t>
  </si>
  <si>
    <t>MRM</t>
  </si>
  <si>
    <t>vsg35</t>
  </si>
  <si>
    <t>MORJIM</t>
  </si>
  <si>
    <t>MJM</t>
  </si>
  <si>
    <t>MAINAN</t>
  </si>
  <si>
    <t>MNN</t>
  </si>
  <si>
    <t>SHELPE</t>
  </si>
  <si>
    <t>PRV.BAZZAR</t>
  </si>
  <si>
    <t>GULYAKADE</t>
  </si>
  <si>
    <t>SHRIDAO</t>
  </si>
  <si>
    <t>SDO</t>
  </si>
  <si>
    <t>ASM</t>
  </si>
  <si>
    <t>SANCWAL</t>
  </si>
  <si>
    <t>ADA</t>
  </si>
  <si>
    <t>vsg34</t>
  </si>
  <si>
    <t>KEPEM</t>
  </si>
  <si>
    <t xml:space="preserve">GUDI </t>
  </si>
  <si>
    <t>GCD</t>
  </si>
  <si>
    <t>PDT</t>
  </si>
  <si>
    <t>TOX</t>
  </si>
  <si>
    <t>LKK</t>
  </si>
  <si>
    <t>GANPATI TEM</t>
  </si>
  <si>
    <t>ROUNDFOND</t>
  </si>
  <si>
    <t>POWER HOUSE</t>
  </si>
  <si>
    <t>PWR</t>
  </si>
  <si>
    <t>MMKET/PFOND</t>
  </si>
  <si>
    <t>AGNEL SHRM</t>
  </si>
  <si>
    <t>ZAREER MES</t>
  </si>
  <si>
    <t>vsg33</t>
  </si>
  <si>
    <t>VDV</t>
  </si>
  <si>
    <t>BLM</t>
  </si>
  <si>
    <t>KUNDNE</t>
  </si>
  <si>
    <t>DAVLI</t>
  </si>
  <si>
    <t>vsg32</t>
  </si>
  <si>
    <t>GOA VELLA</t>
  </si>
  <si>
    <t>VLA</t>
  </si>
  <si>
    <t xml:space="preserve">VASCO </t>
  </si>
  <si>
    <t>HBR</t>
  </si>
  <si>
    <t>vsg31</t>
  </si>
  <si>
    <t>CARMEL COLG</t>
  </si>
  <si>
    <t>CGE</t>
  </si>
  <si>
    <t>SONHALE</t>
  </si>
  <si>
    <t>KHANDKA</t>
  </si>
  <si>
    <t>KDA</t>
  </si>
  <si>
    <t>VERNA CHRCH</t>
  </si>
  <si>
    <t>PIRNI/NAGOA</t>
  </si>
  <si>
    <t>HOTELMARAJA</t>
  </si>
  <si>
    <t>HMJ</t>
  </si>
  <si>
    <t>BIRLA/ZHARI</t>
  </si>
  <si>
    <t>VDYA/REGINA</t>
  </si>
  <si>
    <t>VDY</t>
  </si>
  <si>
    <t>CKM</t>
  </si>
  <si>
    <t>HML</t>
  </si>
  <si>
    <t>vsg30</t>
  </si>
  <si>
    <t>JUNSER</t>
  </si>
  <si>
    <t>JSZ</t>
  </si>
  <si>
    <t>MADHALAMAJ</t>
  </si>
  <si>
    <t>MDJ</t>
  </si>
  <si>
    <t>MANDRE</t>
  </si>
  <si>
    <t>SCC</t>
  </si>
  <si>
    <t>MARNAN</t>
  </si>
  <si>
    <t>KUCHELI</t>
  </si>
  <si>
    <t>MSA</t>
  </si>
  <si>
    <t>GUIRIMCOPEL</t>
  </si>
  <si>
    <t>GPK</t>
  </si>
  <si>
    <t>GUIRIM X</t>
  </si>
  <si>
    <t>PRV  BAZAR</t>
  </si>
  <si>
    <t>COLLEGE</t>
  </si>
  <si>
    <t>vsg29</t>
  </si>
  <si>
    <t>BORIMSACWAR</t>
  </si>
  <si>
    <t>RASSAI</t>
  </si>
  <si>
    <t>RSI</t>
  </si>
  <si>
    <t>CBM</t>
  </si>
  <si>
    <t>vsg28</t>
  </si>
  <si>
    <t>RLY.STN.BGM</t>
  </si>
  <si>
    <t>JAMBOTY</t>
  </si>
  <si>
    <t>JTY</t>
  </si>
  <si>
    <t>KSW</t>
  </si>
  <si>
    <t>vsg27</t>
  </si>
  <si>
    <t>vsg26</t>
  </si>
  <si>
    <t>GIRI-COPEL</t>
  </si>
  <si>
    <t>GPL</t>
  </si>
  <si>
    <t>GREENPARK</t>
  </si>
  <si>
    <t>GIX</t>
  </si>
  <si>
    <t>vsg25</t>
  </si>
  <si>
    <t xml:space="preserve">GOA-VELHA </t>
  </si>
  <si>
    <t>VSO</t>
  </si>
  <si>
    <t>CANSAULIM</t>
  </si>
  <si>
    <t>CSM</t>
  </si>
  <si>
    <t>UTORDA</t>
  </si>
  <si>
    <t>UTD</t>
  </si>
  <si>
    <t>MAJORDA</t>
  </si>
  <si>
    <t>MJD</t>
  </si>
  <si>
    <t>vsg24</t>
  </si>
  <si>
    <t>SAPHER</t>
  </si>
  <si>
    <t>vsg23</t>
  </si>
  <si>
    <t>SAVODEM TAR</t>
  </si>
  <si>
    <t>TEL</t>
  </si>
  <si>
    <t>BTM</t>
  </si>
  <si>
    <t>ODG</t>
  </si>
  <si>
    <t>CARMALI</t>
  </si>
  <si>
    <t>MANDUR TITO</t>
  </si>
  <si>
    <t>MTO</t>
  </si>
  <si>
    <t>NEURA</t>
  </si>
  <si>
    <t>NRA</t>
  </si>
  <si>
    <t>vsg22</t>
  </si>
  <si>
    <t>VCH</t>
  </si>
  <si>
    <t>SATRANT</t>
  </si>
  <si>
    <t>vsg21</t>
  </si>
  <si>
    <t>BOMBOLI GMC</t>
  </si>
  <si>
    <t>BOMBOLI W/S</t>
  </si>
  <si>
    <t>vsg20</t>
  </si>
  <si>
    <t>NGR</t>
  </si>
  <si>
    <t>NAGAO</t>
  </si>
  <si>
    <t>HRL</t>
  </si>
  <si>
    <t>DVU</t>
  </si>
  <si>
    <t>vsg19</t>
  </si>
  <si>
    <t>SUKALE</t>
  </si>
  <si>
    <t>BAHIDWADA</t>
  </si>
  <si>
    <t>BHW</t>
  </si>
  <si>
    <t>PARCEM-HOSP</t>
  </si>
  <si>
    <t>P+H</t>
  </si>
  <si>
    <t>PARCEM</t>
  </si>
  <si>
    <t>PRM</t>
  </si>
  <si>
    <t>CHOPEM</t>
  </si>
  <si>
    <t>CPM</t>
  </si>
  <si>
    <t>GUIRM</t>
  </si>
  <si>
    <t>PBR</t>
  </si>
  <si>
    <t>QKR</t>
  </si>
  <si>
    <t>CLE</t>
  </si>
  <si>
    <t>3-BUILDING</t>
  </si>
  <si>
    <t>3BD</t>
  </si>
  <si>
    <t>SAI-SERVICE</t>
  </si>
  <si>
    <t>SYD</t>
  </si>
  <si>
    <t>vsg18</t>
  </si>
  <si>
    <t>DULAPER</t>
  </si>
  <si>
    <t>TIT</t>
  </si>
  <si>
    <t>IND. ESTATE</t>
  </si>
  <si>
    <t>MLW</t>
  </si>
  <si>
    <t>vsg17</t>
  </si>
  <si>
    <t>KUMBHARMATH</t>
  </si>
  <si>
    <t>KBM</t>
  </si>
  <si>
    <t>GOVEKARDKAN</t>
  </si>
  <si>
    <t>CHOWKE</t>
  </si>
  <si>
    <t>CKW</t>
  </si>
  <si>
    <t>GODHANWADI</t>
  </si>
  <si>
    <t>GDW</t>
  </si>
  <si>
    <t>DHAMAPUR</t>
  </si>
  <si>
    <t>DHM</t>
  </si>
  <si>
    <t>KALSHE</t>
  </si>
  <si>
    <t>NERURPAR</t>
  </si>
  <si>
    <t>NRR</t>
  </si>
  <si>
    <t>JAKAT</t>
  </si>
  <si>
    <t>JKT</t>
  </si>
  <si>
    <t>UDHAN NAGER</t>
  </si>
  <si>
    <t>UDN</t>
  </si>
  <si>
    <t>ZARAPI</t>
  </si>
  <si>
    <t>ZPR</t>
  </si>
  <si>
    <t xml:space="preserve">MALGAO </t>
  </si>
  <si>
    <t>MGX</t>
  </si>
  <si>
    <t>NIROVADE</t>
  </si>
  <si>
    <t>MLG</t>
  </si>
  <si>
    <t>GHODEMUKH</t>
  </si>
  <si>
    <t>FOREST CHOW</t>
  </si>
  <si>
    <t>FRW</t>
  </si>
  <si>
    <t>KONDUR TITA</t>
  </si>
  <si>
    <t>KDT</t>
  </si>
  <si>
    <t>AROS TITA</t>
  </si>
  <si>
    <t>AST</t>
  </si>
  <si>
    <t>STERI MNDR</t>
  </si>
  <si>
    <t>STM</t>
  </si>
  <si>
    <t>KSD</t>
  </si>
  <si>
    <t>vsg16</t>
  </si>
  <si>
    <t>POLLEM BORD</t>
  </si>
  <si>
    <t>SRISTHAL</t>
  </si>
  <si>
    <t>CARMEL CLG</t>
  </si>
  <si>
    <t>vsg15</t>
  </si>
  <si>
    <t>GOL</t>
  </si>
  <si>
    <t>GOGHALI</t>
  </si>
  <si>
    <t>TRT</t>
  </si>
  <si>
    <t>NGN</t>
  </si>
  <si>
    <t>KUB</t>
  </si>
  <si>
    <t>AGNELO ASHR</t>
  </si>
  <si>
    <t>vsg14</t>
  </si>
  <si>
    <t>SFR</t>
  </si>
  <si>
    <t>CBA</t>
  </si>
  <si>
    <t>VNT</t>
  </si>
  <si>
    <t>vsg13</t>
  </si>
  <si>
    <t>PADELIM</t>
  </si>
  <si>
    <t>PISURLEM</t>
  </si>
  <si>
    <t>VADAKODEM</t>
  </si>
  <si>
    <t>KUNDE</t>
  </si>
  <si>
    <t>BNR</t>
  </si>
  <si>
    <t xml:space="preserve">CORLIM </t>
  </si>
  <si>
    <t xml:space="preserve">RIBANDAR </t>
  </si>
  <si>
    <t>vsg12</t>
  </si>
  <si>
    <t>TRV</t>
  </si>
  <si>
    <t>BORIM BRIDG</t>
  </si>
  <si>
    <t>SANKVAR</t>
  </si>
  <si>
    <t>BSC</t>
  </si>
  <si>
    <t>BANASTARIM</t>
  </si>
  <si>
    <t>vsg11</t>
  </si>
  <si>
    <t>SANGALI</t>
  </si>
  <si>
    <t>HATHKALANGE</t>
  </si>
  <si>
    <t>HKL</t>
  </si>
  <si>
    <t>RANKALA</t>
  </si>
  <si>
    <t>KLR</t>
  </si>
  <si>
    <t>KALARE</t>
  </si>
  <si>
    <t>GAGANBAVDA</t>
  </si>
  <si>
    <t>VAIBHAIWADI</t>
  </si>
  <si>
    <t>VBH</t>
  </si>
  <si>
    <t>NNG</t>
  </si>
  <si>
    <t>KANKAVLI</t>
  </si>
  <si>
    <t>KNV</t>
  </si>
  <si>
    <t>SPY</t>
  </si>
  <si>
    <t>vsg10</t>
  </si>
  <si>
    <t>PANDHARPUR</t>
  </si>
  <si>
    <t>SNG</t>
  </si>
  <si>
    <t>HTK</t>
  </si>
  <si>
    <t>GBV</t>
  </si>
  <si>
    <t>VAIBAIWADI</t>
  </si>
  <si>
    <t>KANKAVALI</t>
  </si>
  <si>
    <t>KKL</t>
  </si>
  <si>
    <t>S. WADI</t>
  </si>
  <si>
    <t>vsg9</t>
  </si>
  <si>
    <t>SAS</t>
  </si>
  <si>
    <t>HNR</t>
  </si>
  <si>
    <t>vsg8</t>
  </si>
  <si>
    <t>KUMTA</t>
  </si>
  <si>
    <t>MIRJAN</t>
  </si>
  <si>
    <t>MADANGIRI</t>
  </si>
  <si>
    <t>MDN</t>
  </si>
  <si>
    <t>AWARSA</t>
  </si>
  <si>
    <t>PALEMBORDER</t>
  </si>
  <si>
    <t>MSM</t>
  </si>
  <si>
    <t>P. STATION</t>
  </si>
  <si>
    <t>BALLIM</t>
  </si>
  <si>
    <t>CARMELCOLGE</t>
  </si>
  <si>
    <t>ZUARINAGAR</t>
  </si>
  <si>
    <t>vsg7</t>
  </si>
  <si>
    <t>KHANKPUR</t>
  </si>
  <si>
    <t>RAJWAL</t>
  </si>
  <si>
    <t>RJW</t>
  </si>
  <si>
    <t>JALKATTI</t>
  </si>
  <si>
    <t>DATFARM</t>
  </si>
  <si>
    <t>CARMEL</t>
  </si>
  <si>
    <t>CML</t>
  </si>
  <si>
    <t>AKH</t>
  </si>
  <si>
    <t>vsg6</t>
  </si>
  <si>
    <t>ST. ESTEVE</t>
  </si>
  <si>
    <t>STE</t>
  </si>
  <si>
    <t>AMAYAWADDA</t>
  </si>
  <si>
    <t>AMW</t>
  </si>
  <si>
    <t>NUR</t>
  </si>
  <si>
    <t xml:space="preserve">DABOLIM </t>
  </si>
  <si>
    <t>CCL</t>
  </si>
  <si>
    <t>vsg5</t>
  </si>
  <si>
    <t>DLM</t>
  </si>
  <si>
    <t>MCY</t>
  </si>
  <si>
    <t>vsg4</t>
  </si>
  <si>
    <t>SATRAN</t>
  </si>
  <si>
    <t>vsg3</t>
  </si>
  <si>
    <t>vsg2</t>
  </si>
  <si>
    <t>vsg1</t>
  </si>
  <si>
    <t>GMF</t>
  </si>
  <si>
    <t>mrg157</t>
  </si>
  <si>
    <t>DAYANANAD N</t>
  </si>
  <si>
    <t>DNN</t>
  </si>
  <si>
    <t>TISK</t>
  </si>
  <si>
    <t>TSK</t>
  </si>
  <si>
    <t>NESTLE</t>
  </si>
  <si>
    <t>NSL</t>
  </si>
  <si>
    <t>KHANDEPAR</t>
  </si>
  <si>
    <t>VLM</t>
  </si>
  <si>
    <t>mrg156</t>
  </si>
  <si>
    <t>MURIDA</t>
  </si>
  <si>
    <t>COR BANK</t>
  </si>
  <si>
    <t>COB</t>
  </si>
  <si>
    <t>SRI DEVSTHA</t>
  </si>
  <si>
    <t>BANE CHAPPE</t>
  </si>
  <si>
    <t>ASSOLNA</t>
  </si>
  <si>
    <t>CHINCHNI</t>
  </si>
  <si>
    <t>CHINCHINI X</t>
  </si>
  <si>
    <t>DRAMAPUR</t>
  </si>
  <si>
    <t>DRP</t>
  </si>
  <si>
    <t>mrg155</t>
  </si>
  <si>
    <t>G. M. C</t>
  </si>
  <si>
    <t>CHOULE COLL</t>
  </si>
  <si>
    <t>CLC</t>
  </si>
  <si>
    <t>MAINA</t>
  </si>
  <si>
    <t>MNA</t>
  </si>
  <si>
    <t>CURTORIM</t>
  </si>
  <si>
    <t>CARME COLLE</t>
  </si>
  <si>
    <t>CMC</t>
  </si>
  <si>
    <t>TEMBI</t>
  </si>
  <si>
    <t>TMB</t>
  </si>
  <si>
    <t>MCZ</t>
  </si>
  <si>
    <t>ROHINI BHAT</t>
  </si>
  <si>
    <t>RHB</t>
  </si>
  <si>
    <t>GIRDOLIM</t>
  </si>
  <si>
    <t>GRD</t>
  </si>
  <si>
    <t>CTT</t>
  </si>
  <si>
    <t>ASOOLDA</t>
  </si>
  <si>
    <t>XELVON CROS</t>
  </si>
  <si>
    <t>XLN</t>
  </si>
  <si>
    <t>VORRA</t>
  </si>
  <si>
    <t>VRA</t>
  </si>
  <si>
    <t>mrg154</t>
  </si>
  <si>
    <t>ASSOLDA TEM</t>
  </si>
  <si>
    <t>RNB</t>
  </si>
  <si>
    <t>CARMEL COLL</t>
  </si>
  <si>
    <t>MIN</t>
  </si>
  <si>
    <t>CHOUGULE CO</t>
  </si>
  <si>
    <t>mrg153</t>
  </si>
  <si>
    <t>GDN</t>
  </si>
  <si>
    <t>mrg152</t>
  </si>
  <si>
    <t>BGN</t>
  </si>
  <si>
    <t>mrg151</t>
  </si>
  <si>
    <t>mrg150</t>
  </si>
  <si>
    <t>mrg149</t>
  </si>
  <si>
    <t>mrg148</t>
  </si>
  <si>
    <t>mrg147</t>
  </si>
  <si>
    <t>G MC</t>
  </si>
  <si>
    <t>B  WORK SHO</t>
  </si>
  <si>
    <t>SIRDONA</t>
  </si>
  <si>
    <t>PILLR</t>
  </si>
  <si>
    <t>PLL</t>
  </si>
  <si>
    <t>AGSSAIM</t>
  </si>
  <si>
    <t>FAZENTER</t>
  </si>
  <si>
    <t>FZT</t>
  </si>
  <si>
    <t xml:space="preserve">VERNA </t>
  </si>
  <si>
    <t>AGL</t>
  </si>
  <si>
    <t xml:space="preserve">RUMDER </t>
  </si>
  <si>
    <t>RMD</t>
  </si>
  <si>
    <t>LLY</t>
  </si>
  <si>
    <t>mrg146</t>
  </si>
  <si>
    <t>KATEBAG</t>
  </si>
  <si>
    <t>KTB</t>
  </si>
  <si>
    <t>GALGIBAG</t>
  </si>
  <si>
    <t>GLG</t>
  </si>
  <si>
    <t>TALPAN</t>
  </si>
  <si>
    <t>TPN</t>
  </si>
  <si>
    <t>SADOLXEM</t>
  </si>
  <si>
    <t>SDM</t>
  </si>
  <si>
    <t>ARDFOND</t>
  </si>
  <si>
    <t>ADF</t>
  </si>
  <si>
    <t>GULLEM</t>
  </si>
  <si>
    <t>POLAKODE</t>
  </si>
  <si>
    <t>PLK</t>
  </si>
  <si>
    <t>PISORNEM</t>
  </si>
  <si>
    <t>GODEWAL</t>
  </si>
  <si>
    <t>GDV</t>
  </si>
  <si>
    <t>PAZORKONI</t>
  </si>
  <si>
    <t>BAM</t>
  </si>
  <si>
    <t>TDL</t>
  </si>
  <si>
    <t>mrg145</t>
  </si>
  <si>
    <t>BUPOR</t>
  </si>
  <si>
    <t>INDRAWADA</t>
  </si>
  <si>
    <t>IWD</t>
  </si>
  <si>
    <t>GAODONGRI</t>
  </si>
  <si>
    <t>GDG</t>
  </si>
  <si>
    <t>KAVREM</t>
  </si>
  <si>
    <t>KRV</t>
  </si>
  <si>
    <t>GLM</t>
  </si>
  <si>
    <t>BARSHEM</t>
  </si>
  <si>
    <t>ADNE</t>
  </si>
  <si>
    <t>ADN</t>
  </si>
  <si>
    <t>DEVTIMOL</t>
  </si>
  <si>
    <t>DTM</t>
  </si>
  <si>
    <t>AMOLEM</t>
  </si>
  <si>
    <t>KPM</t>
  </si>
  <si>
    <t>TLM</t>
  </si>
  <si>
    <t>TANKI</t>
  </si>
  <si>
    <t>TAN</t>
  </si>
  <si>
    <t>KAKUMADDI</t>
  </si>
  <si>
    <t>KKM</t>
  </si>
  <si>
    <t>SAVORDEM</t>
  </si>
  <si>
    <t>CUP</t>
  </si>
  <si>
    <t>mrg144</t>
  </si>
  <si>
    <t>BARAZAN</t>
  </si>
  <si>
    <t>BRZ</t>
  </si>
  <si>
    <t>KHOTODE</t>
  </si>
  <si>
    <t>KTD</t>
  </si>
  <si>
    <t>GULELI</t>
  </si>
  <si>
    <t>GANJE</t>
  </si>
  <si>
    <t>NANSA</t>
  </si>
  <si>
    <t>USGAO</t>
  </si>
  <si>
    <t>USG</t>
  </si>
  <si>
    <t>U TISK</t>
  </si>
  <si>
    <t>MRF</t>
  </si>
  <si>
    <t>KDP</t>
  </si>
  <si>
    <t>SAKVAR</t>
  </si>
  <si>
    <t>SKR</t>
  </si>
  <si>
    <t>B BRIDGE</t>
  </si>
  <si>
    <t>mrg143</t>
  </si>
  <si>
    <t>MAZALLIM</t>
  </si>
  <si>
    <t>SHLIM</t>
  </si>
  <si>
    <t>LOILEM</t>
  </si>
  <si>
    <t>LLM</t>
  </si>
  <si>
    <t>POIGINIM</t>
  </si>
  <si>
    <t>PARTEGAL</t>
  </si>
  <si>
    <t>BATPAL</t>
  </si>
  <si>
    <t>BTL</t>
  </si>
  <si>
    <t>SHRISTAL</t>
  </si>
  <si>
    <t>POLAKADEIN</t>
  </si>
  <si>
    <t>BSM</t>
  </si>
  <si>
    <t>PADI</t>
  </si>
  <si>
    <t>GODEVAL</t>
  </si>
  <si>
    <t>DAVTIMOL</t>
  </si>
  <si>
    <t>KEP</t>
  </si>
  <si>
    <t>TNK</t>
  </si>
  <si>
    <t>KAKUMADI</t>
  </si>
  <si>
    <t>CUR</t>
  </si>
  <si>
    <t>mrg142</t>
  </si>
  <si>
    <t>mrg141</t>
  </si>
  <si>
    <t>KATEBHAG</t>
  </si>
  <si>
    <t>GLB</t>
  </si>
  <si>
    <t>TALPON</t>
  </si>
  <si>
    <t>TLP</t>
  </si>
  <si>
    <t>POLAKDEM</t>
  </si>
  <si>
    <t>BALI</t>
  </si>
  <si>
    <t>PAZARCONI</t>
  </si>
  <si>
    <t>CHINCHINIM</t>
  </si>
  <si>
    <t>mrg140</t>
  </si>
  <si>
    <t>NAGVEM</t>
  </si>
  <si>
    <t>NGV</t>
  </si>
  <si>
    <t>REDIGHAT</t>
  </si>
  <si>
    <t>KUMARKHAN</t>
  </si>
  <si>
    <t>KMK</t>
  </si>
  <si>
    <t>HONDA VODAK</t>
  </si>
  <si>
    <t>SANQUALIM</t>
  </si>
  <si>
    <t>KHUNLAND</t>
  </si>
  <si>
    <t>TIRVEM</t>
  </si>
  <si>
    <t>DHULAPE</t>
  </si>
  <si>
    <t>mrg139</t>
  </si>
  <si>
    <t>mrg138</t>
  </si>
  <si>
    <t>mrg137</t>
  </si>
  <si>
    <t>mrg136</t>
  </si>
  <si>
    <t>mrg135</t>
  </si>
  <si>
    <t>mrg134</t>
  </si>
  <si>
    <t>PLD</t>
  </si>
  <si>
    <t>mrg133</t>
  </si>
  <si>
    <t>mrg132</t>
  </si>
  <si>
    <t>mrg131</t>
  </si>
  <si>
    <t>TALC/VELHIM</t>
  </si>
  <si>
    <t>TAV</t>
  </si>
  <si>
    <t>MUR</t>
  </si>
  <si>
    <t>BIVSA</t>
  </si>
  <si>
    <t>BIV</t>
  </si>
  <si>
    <t>PANZORKHONI</t>
  </si>
  <si>
    <t>PNZ</t>
  </si>
  <si>
    <t>CHINX/DANDE</t>
  </si>
  <si>
    <t>SHIRLIM</t>
  </si>
  <si>
    <t>mrg130</t>
  </si>
  <si>
    <t>DMP</t>
  </si>
  <si>
    <t>SHIRLIM/BAN</t>
  </si>
  <si>
    <t>DANDE/CHINX</t>
  </si>
  <si>
    <t>mrg129</t>
  </si>
  <si>
    <t>mrg128</t>
  </si>
  <si>
    <t>BVS</t>
  </si>
  <si>
    <t>BAR/TOL/VEL</t>
  </si>
  <si>
    <t>BTV</t>
  </si>
  <si>
    <t>mrg127</t>
  </si>
  <si>
    <t>S.WADI</t>
  </si>
  <si>
    <t>KPH</t>
  </si>
  <si>
    <t>mrg126</t>
  </si>
  <si>
    <t>KANKALI</t>
  </si>
  <si>
    <t>PANNJI</t>
  </si>
  <si>
    <t>mrg125</t>
  </si>
  <si>
    <t>SIRVAL</t>
  </si>
  <si>
    <t>KAVTAL</t>
  </si>
  <si>
    <t>LINGSOOR</t>
  </si>
  <si>
    <t>LGR</t>
  </si>
  <si>
    <t>ILKAL</t>
  </si>
  <si>
    <t>IKL</t>
  </si>
  <si>
    <t>HUNGUND</t>
  </si>
  <si>
    <t>HGD</t>
  </si>
  <si>
    <t>AMINGAD</t>
  </si>
  <si>
    <t>AMG</t>
  </si>
  <si>
    <t>BGK</t>
  </si>
  <si>
    <t>GADANGIRI X</t>
  </si>
  <si>
    <t>KALADGI</t>
  </si>
  <si>
    <t>KLD</t>
  </si>
  <si>
    <t>LKP</t>
  </si>
  <si>
    <t>NAISARGI</t>
  </si>
  <si>
    <t>NEG</t>
  </si>
  <si>
    <t>BGM/RLY</t>
  </si>
  <si>
    <t>KNP</t>
  </si>
  <si>
    <t>G/BORDER</t>
  </si>
  <si>
    <t>U/TISK</t>
  </si>
  <si>
    <t>TIS</t>
  </si>
  <si>
    <t>mrg124</t>
  </si>
  <si>
    <t>mrg123</t>
  </si>
  <si>
    <t>BGT</t>
  </si>
  <si>
    <t>GADANGIRI</t>
  </si>
  <si>
    <t>LKR</t>
  </si>
  <si>
    <t>BGM CBT</t>
  </si>
  <si>
    <t>B/RLY/STATI</t>
  </si>
  <si>
    <t>RMR</t>
  </si>
  <si>
    <t>G.BORDER</t>
  </si>
  <si>
    <t>mrg122</t>
  </si>
  <si>
    <t>BLG CBT</t>
  </si>
  <si>
    <t>BGC</t>
  </si>
  <si>
    <t>BLG/RLY</t>
  </si>
  <si>
    <t>BGR</t>
  </si>
  <si>
    <t>KMB</t>
  </si>
  <si>
    <t>SAKHALIM</t>
  </si>
  <si>
    <t>VODAKADE</t>
  </si>
  <si>
    <t>VDK</t>
  </si>
  <si>
    <t>UND</t>
  </si>
  <si>
    <t>mrg121</t>
  </si>
  <si>
    <t>KHARVODE</t>
  </si>
  <si>
    <t>TALULE</t>
  </si>
  <si>
    <t>TLL</t>
  </si>
  <si>
    <t>RAMNATHI/SA</t>
  </si>
  <si>
    <t>RMT</t>
  </si>
  <si>
    <t>DONKHAMB/KA</t>
  </si>
  <si>
    <t>DBK</t>
  </si>
  <si>
    <t>DHAVALI/KAP</t>
  </si>
  <si>
    <t>DVK</t>
  </si>
  <si>
    <t>mrg120</t>
  </si>
  <si>
    <t>KURTI</t>
  </si>
  <si>
    <t>NTL</t>
  </si>
  <si>
    <t>DAYANAND NA</t>
  </si>
  <si>
    <t>DABAL</t>
  </si>
  <si>
    <t>VAGON</t>
  </si>
  <si>
    <t>VGN</t>
  </si>
  <si>
    <t>KIRLPAL</t>
  </si>
  <si>
    <t>KPL</t>
  </si>
  <si>
    <t>SAVARGAL</t>
  </si>
  <si>
    <t>BANDOLI</t>
  </si>
  <si>
    <t>BDL</t>
  </si>
  <si>
    <t>PERIUDAK</t>
  </si>
  <si>
    <t>GUDDEMOL</t>
  </si>
  <si>
    <t>DHADE</t>
  </si>
  <si>
    <t>mrg119</t>
  </si>
  <si>
    <t>DHAVALI</t>
  </si>
  <si>
    <t>TOPCOLA</t>
  </si>
  <si>
    <t>TPL</t>
  </si>
  <si>
    <t>SAKWAR</t>
  </si>
  <si>
    <t>VAJE</t>
  </si>
  <si>
    <t>VAJ</t>
  </si>
  <si>
    <t>VAJANGAL</t>
  </si>
  <si>
    <t>MUSHER</t>
  </si>
  <si>
    <t>MAP</t>
  </si>
  <si>
    <t>CAPXEM</t>
  </si>
  <si>
    <t>SVD /TISK</t>
  </si>
  <si>
    <t>SVK</t>
  </si>
  <si>
    <t>GPC</t>
  </si>
  <si>
    <t>CGT</t>
  </si>
  <si>
    <t>mrg118</t>
  </si>
  <si>
    <t>XELVON</t>
  </si>
  <si>
    <t>XVN</t>
  </si>
  <si>
    <t>CHANDOR</t>
  </si>
  <si>
    <t>CND</t>
  </si>
  <si>
    <t>GUD</t>
  </si>
  <si>
    <t>PALI/DON/PA</t>
  </si>
  <si>
    <t>PDP</t>
  </si>
  <si>
    <t>RAV/MES/GAN</t>
  </si>
  <si>
    <t>RMG</t>
  </si>
  <si>
    <t>PAJI/AKAY</t>
  </si>
  <si>
    <t>PJF</t>
  </si>
  <si>
    <t>mrg117</t>
  </si>
  <si>
    <t>mrg116</t>
  </si>
  <si>
    <t>SIL</t>
  </si>
  <si>
    <t>BELGAUM/RLY</t>
  </si>
  <si>
    <t>KNB</t>
  </si>
  <si>
    <t>mrg115</t>
  </si>
  <si>
    <t>KVT</t>
  </si>
  <si>
    <t>LNG</t>
  </si>
  <si>
    <t>MDG</t>
  </si>
  <si>
    <t>HNG</t>
  </si>
  <si>
    <t>ILK</t>
  </si>
  <si>
    <t>GODHANGIRI</t>
  </si>
  <si>
    <t>KOLARGI</t>
  </si>
  <si>
    <t>LOP</t>
  </si>
  <si>
    <t>YRG</t>
  </si>
  <si>
    <t>BELGAUM R/S</t>
  </si>
  <si>
    <t>CHORLA BORD</t>
  </si>
  <si>
    <t>CRB</t>
  </si>
  <si>
    <t>PRV/COPEL</t>
  </si>
  <si>
    <t>mrg114</t>
  </si>
  <si>
    <t>TEB</t>
  </si>
  <si>
    <t>CARMI CHAPP</t>
  </si>
  <si>
    <t>CAP</t>
  </si>
  <si>
    <t>CHOUGULE/CO</t>
  </si>
  <si>
    <t>DPT</t>
  </si>
  <si>
    <t>mrg113</t>
  </si>
  <si>
    <t>POINGUINIM</t>
  </si>
  <si>
    <t>PTL</t>
  </si>
  <si>
    <t>CJL</t>
  </si>
  <si>
    <t>mrg112</t>
  </si>
  <si>
    <t>SALERI</t>
  </si>
  <si>
    <t>SLR</t>
  </si>
  <si>
    <t>PARVEM</t>
  </si>
  <si>
    <t>KARASHIMOL</t>
  </si>
  <si>
    <t>PANNA</t>
  </si>
  <si>
    <t>DHUMANE</t>
  </si>
  <si>
    <t>DEVBAG</t>
  </si>
  <si>
    <t>DVG</t>
  </si>
  <si>
    <t>mrg111</t>
  </si>
  <si>
    <t>PNA</t>
  </si>
  <si>
    <t>DGB</t>
  </si>
  <si>
    <t>mrg110</t>
  </si>
  <si>
    <t>BHTPAL</t>
  </si>
  <si>
    <t>PISONE/BARS</t>
  </si>
  <si>
    <t>BENODE</t>
  </si>
  <si>
    <t>CUC</t>
  </si>
  <si>
    <t>PANZORKONI</t>
  </si>
  <si>
    <t>PZN</t>
  </si>
  <si>
    <t>DANDEVADI</t>
  </si>
  <si>
    <t>DDV</t>
  </si>
  <si>
    <t>mrg109</t>
  </si>
  <si>
    <t>IND ESTATE</t>
  </si>
  <si>
    <t>M</t>
  </si>
  <si>
    <t>mrg108</t>
  </si>
  <si>
    <t>PAZORKHONI</t>
  </si>
  <si>
    <t>BARSE/PISON</t>
  </si>
  <si>
    <t>BRP</t>
  </si>
  <si>
    <t>SHISHEVAL</t>
  </si>
  <si>
    <t>TIRVAL/DABE</t>
  </si>
  <si>
    <t>TVD</t>
  </si>
  <si>
    <t>AVEM</t>
  </si>
  <si>
    <t>AVM</t>
  </si>
  <si>
    <t>YEDA</t>
  </si>
  <si>
    <t>YED</t>
  </si>
  <si>
    <t>KSM</t>
  </si>
  <si>
    <t>mrg107</t>
  </si>
  <si>
    <t>BARSEM</t>
  </si>
  <si>
    <t>BENODEM</t>
  </si>
  <si>
    <t>CHINCHNIMX</t>
  </si>
  <si>
    <t>mrg106</t>
  </si>
  <si>
    <t>KTC STAND</t>
  </si>
  <si>
    <t>MRT</t>
  </si>
  <si>
    <t>RST</t>
  </si>
  <si>
    <t>UNY</t>
  </si>
  <si>
    <t>mrg105</t>
  </si>
  <si>
    <t>G.M.C.</t>
  </si>
  <si>
    <t>UVR</t>
  </si>
  <si>
    <t>mrg104</t>
  </si>
  <si>
    <t>BAMBOLIM/WS</t>
  </si>
  <si>
    <t>FAJENTAR</t>
  </si>
  <si>
    <t>SNM</t>
  </si>
  <si>
    <t>DBC</t>
  </si>
  <si>
    <t>mrg103</t>
  </si>
  <si>
    <t>KELVONA</t>
  </si>
  <si>
    <t>COLOMB</t>
  </si>
  <si>
    <t>RIVONA</t>
  </si>
  <si>
    <t>BANSI</t>
  </si>
  <si>
    <t>MOLKERNE</t>
  </si>
  <si>
    <t>MLK</t>
  </si>
  <si>
    <t>mrg102</t>
  </si>
  <si>
    <t>SADASHIVGHA</t>
  </si>
  <si>
    <t>SDG</t>
  </si>
  <si>
    <t>MAZALLI</t>
  </si>
  <si>
    <t>POLLEM BRD</t>
  </si>
  <si>
    <t>SHELLIM</t>
  </si>
  <si>
    <t>POIGNIM</t>
  </si>
  <si>
    <t xml:space="preserve">BAMBOLIM </t>
  </si>
  <si>
    <t>mrg101</t>
  </si>
  <si>
    <t>AROSSIM</t>
  </si>
  <si>
    <t>CALATA</t>
  </si>
  <si>
    <t>CLT</t>
  </si>
  <si>
    <t>MURDA</t>
  </si>
  <si>
    <t>mrg100</t>
  </si>
  <si>
    <t>VASCO CHURC</t>
  </si>
  <si>
    <t>VCC</t>
  </si>
  <si>
    <t>VASCOKTC</t>
  </si>
  <si>
    <t>CHICALIM/VA</t>
  </si>
  <si>
    <t>CCV</t>
  </si>
  <si>
    <t>RAJ/VIDHYAM</t>
  </si>
  <si>
    <t>RJV</t>
  </si>
  <si>
    <t>NOFRA/AIRP</t>
  </si>
  <si>
    <t>DABOLIM JUN</t>
  </si>
  <si>
    <t>DBJ</t>
  </si>
  <si>
    <t>DOBO/NSD/HO</t>
  </si>
  <si>
    <t>DNH</t>
  </si>
  <si>
    <t>MESCOLLEGE</t>
  </si>
  <si>
    <t>MSG</t>
  </si>
  <si>
    <t>BLZ</t>
  </si>
  <si>
    <t>BIRLA/PUMP</t>
  </si>
  <si>
    <t>BAP</t>
  </si>
  <si>
    <t>ZUARI /GOVT</t>
  </si>
  <si>
    <t>ZAG</t>
  </si>
  <si>
    <t>MUDDER</t>
  </si>
  <si>
    <t>CSN</t>
  </si>
  <si>
    <t>mrg99</t>
  </si>
  <si>
    <t>RVFOND/MES</t>
  </si>
  <si>
    <t>DKP</t>
  </si>
  <si>
    <t>mrg98</t>
  </si>
  <si>
    <t>mrg97</t>
  </si>
  <si>
    <t>DHARMAPUR X</t>
  </si>
  <si>
    <t>DPX</t>
  </si>
  <si>
    <t>mrg96</t>
  </si>
  <si>
    <t>SERVLN/VERN</t>
  </si>
  <si>
    <t>NUVM/RMDER</t>
  </si>
  <si>
    <t>mrg95</t>
  </si>
  <si>
    <t>DDN</t>
  </si>
  <si>
    <t>PSB</t>
  </si>
  <si>
    <t>AFD</t>
  </si>
  <si>
    <t>MASHE</t>
  </si>
  <si>
    <t>mrg94</t>
  </si>
  <si>
    <t>FTP</t>
  </si>
  <si>
    <t>NAKERI</t>
  </si>
  <si>
    <t>NKR</t>
  </si>
  <si>
    <t>KHANGINIM</t>
  </si>
  <si>
    <t>MGM</t>
  </si>
  <si>
    <t>MOLEREM</t>
  </si>
  <si>
    <t>GANAPATI DE</t>
  </si>
  <si>
    <t>GPD</t>
  </si>
  <si>
    <t>MATAMOL</t>
  </si>
  <si>
    <t>MTL</t>
  </si>
  <si>
    <t>KAJUMOL</t>
  </si>
  <si>
    <t>KJL</t>
  </si>
  <si>
    <t>SLI</t>
  </si>
  <si>
    <t>VAL/PARV</t>
  </si>
  <si>
    <t>PNN</t>
  </si>
  <si>
    <t>DEG</t>
  </si>
  <si>
    <t>mrg93</t>
  </si>
  <si>
    <t>GADAR</t>
  </si>
  <si>
    <t>SEM</t>
  </si>
  <si>
    <t>RJB</t>
  </si>
  <si>
    <t>mrg92</t>
  </si>
  <si>
    <t>SHIROTI</t>
  </si>
  <si>
    <t>CAZUMOL</t>
  </si>
  <si>
    <t>CZL</t>
  </si>
  <si>
    <t>CARASHIMOL</t>
  </si>
  <si>
    <t>DBG</t>
  </si>
  <si>
    <t>mrg91</t>
  </si>
  <si>
    <t>GOVOL</t>
  </si>
  <si>
    <t xml:space="preserve"> GANAPATI/T</t>
  </si>
  <si>
    <t>GPT</t>
  </si>
  <si>
    <t>KARASHIMOLL</t>
  </si>
  <si>
    <t>mrg90</t>
  </si>
  <si>
    <t>G .M.C.</t>
  </si>
  <si>
    <t xml:space="preserve"> CHOUGULE C</t>
  </si>
  <si>
    <t>CGL</t>
  </si>
  <si>
    <t xml:space="preserve">CURTORIM </t>
  </si>
  <si>
    <t>CARMIN CHAP</t>
  </si>
  <si>
    <t xml:space="preserve">TEMBI </t>
  </si>
  <si>
    <t>MACAZAN CHU</t>
  </si>
  <si>
    <t>MZC</t>
  </si>
  <si>
    <t>CHAN/GUIRD</t>
  </si>
  <si>
    <t>COT</t>
  </si>
  <si>
    <t>mrg89</t>
  </si>
  <si>
    <t>GUIRDOLI/CH</t>
  </si>
  <si>
    <t>CCP</t>
  </si>
  <si>
    <t>CHOULI COLL</t>
  </si>
  <si>
    <t>mrg88</t>
  </si>
  <si>
    <t>RUMDI</t>
  </si>
  <si>
    <t>SOUNAULIM</t>
  </si>
  <si>
    <t>EST</t>
  </si>
  <si>
    <t>TTI</t>
  </si>
  <si>
    <t>mrg87</t>
  </si>
  <si>
    <t>KASARVAL</t>
  </si>
  <si>
    <t>DONGRIM</t>
  </si>
  <si>
    <t>DGM</t>
  </si>
  <si>
    <t>AJOSHIM</t>
  </si>
  <si>
    <t>AJS</t>
  </si>
  <si>
    <t>0LD</t>
  </si>
  <si>
    <t>DHULAPI</t>
  </si>
  <si>
    <t>KDM</t>
  </si>
  <si>
    <t>SAKHLIM</t>
  </si>
  <si>
    <t>SKM</t>
  </si>
  <si>
    <t>mrg86</t>
  </si>
  <si>
    <t>GOA SHIPYAR</t>
  </si>
  <si>
    <t>GPS</t>
  </si>
  <si>
    <t>SANKVAL</t>
  </si>
  <si>
    <t>GOA VRLLHA</t>
  </si>
  <si>
    <t>BAMBOLIM WS</t>
  </si>
  <si>
    <t>BMW</t>
  </si>
  <si>
    <t>SRZ</t>
  </si>
  <si>
    <t>PAJ</t>
  </si>
  <si>
    <t>mrg85</t>
  </si>
  <si>
    <t>mrg84</t>
  </si>
  <si>
    <t>ST CRUZ X</t>
  </si>
  <si>
    <t>AQUEM</t>
  </si>
  <si>
    <t>RAVON FOND</t>
  </si>
  <si>
    <t>DNX</t>
  </si>
  <si>
    <t>GUDI CHADAV</t>
  </si>
  <si>
    <t>GUDI PEDAR</t>
  </si>
  <si>
    <t>SHIRVOI</t>
  </si>
  <si>
    <t>ZAMBAULIM</t>
  </si>
  <si>
    <t>ZBM</t>
  </si>
  <si>
    <t>COLOUMBA</t>
  </si>
  <si>
    <t>KLV</t>
  </si>
  <si>
    <t>DON BOSCO</t>
  </si>
  <si>
    <t>SULCORNA</t>
  </si>
  <si>
    <t>SCR</t>
  </si>
  <si>
    <t>DEVREM</t>
  </si>
  <si>
    <t>VICHD/CAZIR</t>
  </si>
  <si>
    <t>CZR</t>
  </si>
  <si>
    <t>NTR</t>
  </si>
  <si>
    <t>mrg83</t>
  </si>
  <si>
    <t>NTM</t>
  </si>
  <si>
    <t>ZAMBHAVALIM</t>
  </si>
  <si>
    <t>mrg82</t>
  </si>
  <si>
    <t>VICHUNDRE</t>
  </si>
  <si>
    <t>VNR</t>
  </si>
  <si>
    <t>KAZUR/DEVRE</t>
  </si>
  <si>
    <t>KZD</t>
  </si>
  <si>
    <t>SLC</t>
  </si>
  <si>
    <t>RAVANFOND</t>
  </si>
  <si>
    <t>mrg81</t>
  </si>
  <si>
    <t>PAZARKHANI</t>
  </si>
  <si>
    <t>GODEWAD</t>
  </si>
  <si>
    <t>PISURNE/BSM</t>
  </si>
  <si>
    <t>POINGINI</t>
  </si>
  <si>
    <t>CHIPLEM</t>
  </si>
  <si>
    <t>KHG</t>
  </si>
  <si>
    <t>mrg80</t>
  </si>
  <si>
    <t>AGN</t>
  </si>
  <si>
    <t>VAJEM</t>
  </si>
  <si>
    <t>VJM</t>
  </si>
  <si>
    <t>ANAND WADI</t>
  </si>
  <si>
    <t>TORLA</t>
  </si>
  <si>
    <t>SAKHARWAL</t>
  </si>
  <si>
    <t>SKW</t>
  </si>
  <si>
    <t>KONOSHE</t>
  </si>
  <si>
    <t>KNS</t>
  </si>
  <si>
    <t>NIRANKAL</t>
  </si>
  <si>
    <t>NKL</t>
  </si>
  <si>
    <t>SATERI MOL</t>
  </si>
  <si>
    <t>DABHAL</t>
  </si>
  <si>
    <t>VAGONA</t>
  </si>
  <si>
    <t>mrg79</t>
  </si>
  <si>
    <t>CHINCHINIMX</t>
  </si>
  <si>
    <t>CMX</t>
  </si>
  <si>
    <t>PKH</t>
  </si>
  <si>
    <t>BARCEM</t>
  </si>
  <si>
    <t>BCM</t>
  </si>
  <si>
    <t>KARVE</t>
  </si>
  <si>
    <t>IDR</t>
  </si>
  <si>
    <t>mrg78</t>
  </si>
  <si>
    <t>M E S</t>
  </si>
  <si>
    <t>BANSAI</t>
  </si>
  <si>
    <t>BSI</t>
  </si>
  <si>
    <t>DDE</t>
  </si>
  <si>
    <t>PRIUDOK</t>
  </si>
  <si>
    <t>BHANDOL</t>
  </si>
  <si>
    <t>SAVORGAL</t>
  </si>
  <si>
    <t>KARMANI</t>
  </si>
  <si>
    <t>VOLDEON</t>
  </si>
  <si>
    <t>VDN</t>
  </si>
  <si>
    <t>SHIGAO</t>
  </si>
  <si>
    <t>mrg77</t>
  </si>
  <si>
    <t>URDAFOND</t>
  </si>
  <si>
    <t>UDF</t>
  </si>
  <si>
    <t>IDDAR</t>
  </si>
  <si>
    <t>BOURS</t>
  </si>
  <si>
    <t>TVN</t>
  </si>
  <si>
    <t>mrg76</t>
  </si>
  <si>
    <t>CACODA</t>
  </si>
  <si>
    <t>CCD</t>
  </si>
  <si>
    <t>COURT</t>
  </si>
  <si>
    <t>DANDO</t>
  </si>
  <si>
    <t>DDO</t>
  </si>
  <si>
    <t>SANGUEM</t>
  </si>
  <si>
    <t>SGM</t>
  </si>
  <si>
    <t>PAJIMOL</t>
  </si>
  <si>
    <t>VALKINI</t>
  </si>
  <si>
    <t>VKN</t>
  </si>
  <si>
    <t>BARAJANTISK</t>
  </si>
  <si>
    <t>BJN</t>
  </si>
  <si>
    <t>BHATI</t>
  </si>
  <si>
    <t>BTI</t>
  </si>
  <si>
    <t>VILLIAN</t>
  </si>
  <si>
    <t>VLN</t>
  </si>
  <si>
    <t>VALSHE</t>
  </si>
  <si>
    <t>VADE COLONY</t>
  </si>
  <si>
    <t>VDE</t>
  </si>
  <si>
    <t>VICHUNDRE X</t>
  </si>
  <si>
    <t>VDX</t>
  </si>
  <si>
    <t>mrg75</t>
  </si>
  <si>
    <t>CHICHINIMX</t>
  </si>
  <si>
    <t>QUITTLA</t>
  </si>
  <si>
    <t>KHANGINI</t>
  </si>
  <si>
    <t>KGN</t>
  </si>
  <si>
    <t>MOLLOREM</t>
  </si>
  <si>
    <t>MLR</t>
  </si>
  <si>
    <t>CDR</t>
  </si>
  <si>
    <t>mrg74</t>
  </si>
  <si>
    <t>POWARHOUSE</t>
  </si>
  <si>
    <t>PRH</t>
  </si>
  <si>
    <t>MES/RFD/GPT</t>
  </si>
  <si>
    <t>RVF</t>
  </si>
  <si>
    <t>GUDI PEDD</t>
  </si>
  <si>
    <t>AGRAMOL</t>
  </si>
  <si>
    <t>AMBAULIM</t>
  </si>
  <si>
    <t>PKR</t>
  </si>
  <si>
    <t>KUPAR</t>
  </si>
  <si>
    <t>KAUREM</t>
  </si>
  <si>
    <t>ZALAREM</t>
  </si>
  <si>
    <t>MAINNA</t>
  </si>
  <si>
    <t>mrg73</t>
  </si>
  <si>
    <t>ZAMBAVALIM</t>
  </si>
  <si>
    <t>MKP</t>
  </si>
  <si>
    <t>mrg72</t>
  </si>
  <si>
    <t>NLM</t>
  </si>
  <si>
    <t>AGONDA CHRC</t>
  </si>
  <si>
    <t>mrg71</t>
  </si>
  <si>
    <t>CHC</t>
  </si>
  <si>
    <t>MLV</t>
  </si>
  <si>
    <t>mrg70</t>
  </si>
  <si>
    <t>GOVEKAR DUK</t>
  </si>
  <si>
    <t xml:space="preserve">AZGAONKAR </t>
  </si>
  <si>
    <t>AZG</t>
  </si>
  <si>
    <t>GHODHYCHIWA</t>
  </si>
  <si>
    <t>GAVALDEV</t>
  </si>
  <si>
    <t>KALSE</t>
  </si>
  <si>
    <t>NPR</t>
  </si>
  <si>
    <t>THAKURWADI</t>
  </si>
  <si>
    <t>TKW</t>
  </si>
  <si>
    <t>JAKAT NAKA</t>
  </si>
  <si>
    <t>S WADI</t>
  </si>
  <si>
    <t>MOLGAO</t>
  </si>
  <si>
    <t>NIRWADA RLW</t>
  </si>
  <si>
    <t>KARKHONA</t>
  </si>
  <si>
    <t>KKN</t>
  </si>
  <si>
    <t>NAVELI SCHL</t>
  </si>
  <si>
    <t>FOREST CHWK</t>
  </si>
  <si>
    <t>MALEWAD PO</t>
  </si>
  <si>
    <t>KONDURA</t>
  </si>
  <si>
    <t>mrg69</t>
  </si>
  <si>
    <t>CHINCHNIM X</t>
  </si>
  <si>
    <t>PANZARCONI</t>
  </si>
  <si>
    <t>PZC</t>
  </si>
  <si>
    <t>COTTO</t>
  </si>
  <si>
    <t>KHANGINNI</t>
  </si>
  <si>
    <t>NUV</t>
  </si>
  <si>
    <t>MOLOREM</t>
  </si>
  <si>
    <t>GANAPATI MA</t>
  </si>
  <si>
    <t>MATREMOLL</t>
  </si>
  <si>
    <t>VAGOUN</t>
  </si>
  <si>
    <t>SALARY</t>
  </si>
  <si>
    <t>SLY</t>
  </si>
  <si>
    <t>PARVAM</t>
  </si>
  <si>
    <t>mrg68</t>
  </si>
  <si>
    <t>RLY.STATION</t>
  </si>
  <si>
    <t>RLS</t>
  </si>
  <si>
    <t>RAMNAGER</t>
  </si>
  <si>
    <t>MOL</t>
  </si>
  <si>
    <t>SUKTALEM</t>
  </si>
  <si>
    <t>SKT</t>
  </si>
  <si>
    <t>mrg67</t>
  </si>
  <si>
    <t>mrg66</t>
  </si>
  <si>
    <t>DHP</t>
  </si>
  <si>
    <t>IND.ESTATE</t>
  </si>
  <si>
    <t>INE</t>
  </si>
  <si>
    <t>CUT</t>
  </si>
  <si>
    <t>KHP</t>
  </si>
  <si>
    <t>NST</t>
  </si>
  <si>
    <t>SUGAR FACTY</t>
  </si>
  <si>
    <t>SRF</t>
  </si>
  <si>
    <t>NAVE VADDA</t>
  </si>
  <si>
    <t>NVD</t>
  </si>
  <si>
    <t>BTB</t>
  </si>
  <si>
    <t>mrg65</t>
  </si>
  <si>
    <t>GANDAULIM</t>
  </si>
  <si>
    <t>COLVA BEACH</t>
  </si>
  <si>
    <t>BENAULIM X</t>
  </si>
  <si>
    <t>BNX</t>
  </si>
  <si>
    <t>RELIANCE PZ</t>
  </si>
  <si>
    <t>RLP</t>
  </si>
  <si>
    <t>MONGUL X</t>
  </si>
  <si>
    <t>mrg64</t>
  </si>
  <si>
    <t>AGONDA CHUR</t>
  </si>
  <si>
    <t>BRC</t>
  </si>
  <si>
    <t>CHICHINIM X</t>
  </si>
  <si>
    <t>TRN</t>
  </si>
  <si>
    <t>mrg63</t>
  </si>
  <si>
    <t>PRG</t>
  </si>
  <si>
    <t>URD</t>
  </si>
  <si>
    <t>GLU</t>
  </si>
  <si>
    <t xml:space="preserve">CHICHINIMX </t>
  </si>
  <si>
    <t>SLJ</t>
  </si>
  <si>
    <t>mrg62</t>
  </si>
  <si>
    <t>VERLE</t>
  </si>
  <si>
    <t>TUDAV</t>
  </si>
  <si>
    <t>TDV</t>
  </si>
  <si>
    <t>VDC</t>
  </si>
  <si>
    <t>VLK</t>
  </si>
  <si>
    <t>UGN</t>
  </si>
  <si>
    <t>DCR</t>
  </si>
  <si>
    <t>mrg61</t>
  </si>
  <si>
    <t>KARASHUMOL</t>
  </si>
  <si>
    <t>KSU</t>
  </si>
  <si>
    <t>PRR</t>
  </si>
  <si>
    <t>CJM</t>
  </si>
  <si>
    <t>SHIROTTI</t>
  </si>
  <si>
    <t>MTM</t>
  </si>
  <si>
    <t>GANPATI MDR</t>
  </si>
  <si>
    <t>GNP</t>
  </si>
  <si>
    <t>MOLLOVEM</t>
  </si>
  <si>
    <t>KHANAGINIM</t>
  </si>
  <si>
    <t>CTA</t>
  </si>
  <si>
    <t>PZA</t>
  </si>
  <si>
    <t>mrg60</t>
  </si>
  <si>
    <t>mrg59</t>
  </si>
  <si>
    <t>VELLEM</t>
  </si>
  <si>
    <t>VICHND TISK</t>
  </si>
  <si>
    <t>VCT</t>
  </si>
  <si>
    <t>VALSHEM</t>
  </si>
  <si>
    <t>WILLIAN</t>
  </si>
  <si>
    <t>WLN</t>
  </si>
  <si>
    <t>BARAJAN</t>
  </si>
  <si>
    <t>BRJ</t>
  </si>
  <si>
    <t>DESSAIWADO</t>
  </si>
  <si>
    <t>DSW</t>
  </si>
  <si>
    <t>COURT/DANDO</t>
  </si>
  <si>
    <t>mrg58</t>
  </si>
  <si>
    <t>LOTULIM</t>
  </si>
  <si>
    <t>LUT</t>
  </si>
  <si>
    <t>RASSAI FERY</t>
  </si>
  <si>
    <t>RSF</t>
  </si>
  <si>
    <t>RASSAI DOCK</t>
  </si>
  <si>
    <t>RSD</t>
  </si>
  <si>
    <t>KELOSHI</t>
  </si>
  <si>
    <t>BIRLA CROSS</t>
  </si>
  <si>
    <t>GHV</t>
  </si>
  <si>
    <t>mrg57</t>
  </si>
  <si>
    <t>LTU</t>
  </si>
  <si>
    <t>mrg56</t>
  </si>
  <si>
    <t>ZUN</t>
  </si>
  <si>
    <t>MTS</t>
  </si>
  <si>
    <t>SUK</t>
  </si>
  <si>
    <t>mrg55</t>
  </si>
  <si>
    <t>ZAMBAVLIM</t>
  </si>
  <si>
    <t>ZMB</t>
  </si>
  <si>
    <t>GDP</t>
  </si>
  <si>
    <t>DNC</t>
  </si>
  <si>
    <t>LKA</t>
  </si>
  <si>
    <t>SVO</t>
  </si>
  <si>
    <t>mrg54</t>
  </si>
  <si>
    <t>VALVOI</t>
  </si>
  <si>
    <t>SAVOI VEREM</t>
  </si>
  <si>
    <t>APPEVAL</t>
  </si>
  <si>
    <t>CURTI DAIRY</t>
  </si>
  <si>
    <t>CRD</t>
  </si>
  <si>
    <t>mrg53</t>
  </si>
  <si>
    <t>CDT</t>
  </si>
  <si>
    <t>DBH</t>
  </si>
  <si>
    <t>SATERIMOL</t>
  </si>
  <si>
    <t>NRK</t>
  </si>
  <si>
    <t>ANW</t>
  </si>
  <si>
    <t>VZA</t>
  </si>
  <si>
    <t>BORIM BRDG</t>
  </si>
  <si>
    <t>SKV</t>
  </si>
  <si>
    <t>mrg52</t>
  </si>
  <si>
    <t>NAVAVADA</t>
  </si>
  <si>
    <t>DHADEM</t>
  </si>
  <si>
    <t>mrg51</t>
  </si>
  <si>
    <t>SVD TISK</t>
  </si>
  <si>
    <t>SVT</t>
  </si>
  <si>
    <t>MUS</t>
  </si>
  <si>
    <t>VAJAANGAL</t>
  </si>
  <si>
    <t>VJN</t>
  </si>
  <si>
    <t>mrg50</t>
  </si>
  <si>
    <t>DEUNAMOL</t>
  </si>
  <si>
    <t>DNM</t>
  </si>
  <si>
    <t>AMBEUDAK</t>
  </si>
  <si>
    <t>ABK</t>
  </si>
  <si>
    <t>PAL/DON/PAD</t>
  </si>
  <si>
    <t>PAJI/AKEY</t>
  </si>
  <si>
    <t>PGK</t>
  </si>
  <si>
    <t>mrg49</t>
  </si>
  <si>
    <t>DUMANE</t>
  </si>
  <si>
    <t>DUM</t>
  </si>
  <si>
    <t>KARASHIRMOL</t>
  </si>
  <si>
    <t>KRA</t>
  </si>
  <si>
    <t>CHICHINIM</t>
  </si>
  <si>
    <t>mrg48</t>
  </si>
  <si>
    <t>KINNAKATO</t>
  </si>
  <si>
    <t>INDRAWADO</t>
  </si>
  <si>
    <t>INW</t>
  </si>
  <si>
    <t>BHATPALGATE</t>
  </si>
  <si>
    <t>BPG</t>
  </si>
  <si>
    <t>KSK</t>
  </si>
  <si>
    <t>mrg47</t>
  </si>
  <si>
    <t>YDA</t>
  </si>
  <si>
    <t>SHV</t>
  </si>
  <si>
    <t>CON</t>
  </si>
  <si>
    <t>mrg46</t>
  </si>
  <si>
    <t>KUNDAI IND.</t>
  </si>
  <si>
    <t>KID</t>
  </si>
  <si>
    <t>TID</t>
  </si>
  <si>
    <t>mrg45</t>
  </si>
  <si>
    <t>PAGIF/AK</t>
  </si>
  <si>
    <t>PGF</t>
  </si>
  <si>
    <t>PPD</t>
  </si>
  <si>
    <t>mrg44</t>
  </si>
  <si>
    <t>SOLIEM</t>
  </si>
  <si>
    <t>SLO</t>
  </si>
  <si>
    <t>KARASHUMAOL</t>
  </si>
  <si>
    <t>KRH</t>
  </si>
  <si>
    <t>DVB</t>
  </si>
  <si>
    <t>mrg43</t>
  </si>
  <si>
    <t>ZUARI NAGER</t>
  </si>
  <si>
    <t>HBO</t>
  </si>
  <si>
    <t>PERINI</t>
  </si>
  <si>
    <t>mrg42</t>
  </si>
  <si>
    <t>mrg41</t>
  </si>
  <si>
    <t>SOL</t>
  </si>
  <si>
    <t>MATVE</t>
  </si>
  <si>
    <t>MTV</t>
  </si>
  <si>
    <t>CAJ</t>
  </si>
  <si>
    <t>mrg40</t>
  </si>
  <si>
    <t>VELHEM</t>
  </si>
  <si>
    <t>VEV</t>
  </si>
  <si>
    <t>TULDAV</t>
  </si>
  <si>
    <t>VICHUNDREM</t>
  </si>
  <si>
    <t>DEVERM</t>
  </si>
  <si>
    <t>DVR</t>
  </si>
  <si>
    <t>DNB</t>
  </si>
  <si>
    <t>COLOMBA</t>
  </si>
  <si>
    <t>KAKUMODDI</t>
  </si>
  <si>
    <t>mrg39</t>
  </si>
  <si>
    <t>mrg38</t>
  </si>
  <si>
    <t>ST CRUZX</t>
  </si>
  <si>
    <t>BAMBOLIM GM</t>
  </si>
  <si>
    <t>BAMBOLIM/W</t>
  </si>
  <si>
    <t>BBW</t>
  </si>
  <si>
    <t>LOTULIM/CHU</t>
  </si>
  <si>
    <t>UZRAKADE</t>
  </si>
  <si>
    <t>UZK</t>
  </si>
  <si>
    <t>mrg37</t>
  </si>
  <si>
    <t>mrg36</t>
  </si>
  <si>
    <t>mrg35</t>
  </si>
  <si>
    <t>UPASNAGAR X</t>
  </si>
  <si>
    <t>UTTORDA</t>
  </si>
  <si>
    <t>mrg34</t>
  </si>
  <si>
    <t>GOV</t>
  </si>
  <si>
    <t>FAZANTAR</t>
  </si>
  <si>
    <t>SNU</t>
  </si>
  <si>
    <t>mrg33</t>
  </si>
  <si>
    <t>KARAMBOLI</t>
  </si>
  <si>
    <t>DONGARI</t>
  </si>
  <si>
    <t>DNG</t>
  </si>
  <si>
    <t>mrg32</t>
  </si>
  <si>
    <t>TEMBER</t>
  </si>
  <si>
    <t>mrg31</t>
  </si>
  <si>
    <t>PAJIFON/AK</t>
  </si>
  <si>
    <t>mrg30</t>
  </si>
  <si>
    <t>BHUPAR</t>
  </si>
  <si>
    <t>GAODONGARI</t>
  </si>
  <si>
    <t>GOD</t>
  </si>
  <si>
    <t>BHG</t>
  </si>
  <si>
    <t>mrg29</t>
  </si>
  <si>
    <t>THV</t>
  </si>
  <si>
    <t>ASSONODA</t>
  </si>
  <si>
    <t>SONSHI</t>
  </si>
  <si>
    <t>SNS</t>
  </si>
  <si>
    <t>DIGNE</t>
  </si>
  <si>
    <t>VELGEUM</t>
  </si>
  <si>
    <t>AMULI</t>
  </si>
  <si>
    <t>U. TISK</t>
  </si>
  <si>
    <t>UTS</t>
  </si>
  <si>
    <t>mrg28</t>
  </si>
  <si>
    <t>VADAVAL</t>
  </si>
  <si>
    <t>VDL</t>
  </si>
  <si>
    <t>LADFE</t>
  </si>
  <si>
    <t>LDF</t>
  </si>
  <si>
    <t>VANAT</t>
  </si>
  <si>
    <t>NEL</t>
  </si>
  <si>
    <t>KOTHAMBI</t>
  </si>
  <si>
    <t>KTM</t>
  </si>
  <si>
    <t>AMULLI</t>
  </si>
  <si>
    <t>BORIM BGRDG</t>
  </si>
  <si>
    <t>mrg27</t>
  </si>
  <si>
    <t>MAUSHI</t>
  </si>
  <si>
    <t>MUH</t>
  </si>
  <si>
    <t>KHOTODEM</t>
  </si>
  <si>
    <t>DHAMSHE</t>
  </si>
  <si>
    <t>GANJA</t>
  </si>
  <si>
    <t>KHD</t>
  </si>
  <si>
    <t>RBN</t>
  </si>
  <si>
    <t>SVA</t>
  </si>
  <si>
    <t>mrg26</t>
  </si>
  <si>
    <t>VELKASI</t>
  </si>
  <si>
    <t>VKS</t>
  </si>
  <si>
    <t>CUD</t>
  </si>
  <si>
    <t>mrg25</t>
  </si>
  <si>
    <t>mrg24</t>
  </si>
  <si>
    <t>mrg23</t>
  </si>
  <si>
    <t>DNL</t>
  </si>
  <si>
    <t>AMBE UDAK</t>
  </si>
  <si>
    <t>GDE</t>
  </si>
  <si>
    <t>XELVANA</t>
  </si>
  <si>
    <t>MACAZAN CHR</t>
  </si>
  <si>
    <t>TEMLO</t>
  </si>
  <si>
    <t>CHAWGULECOL</t>
  </si>
  <si>
    <t>mrg22</t>
  </si>
  <si>
    <t>TANK/KAKUMD</t>
  </si>
  <si>
    <t>QUP</t>
  </si>
  <si>
    <t>mrg21</t>
  </si>
  <si>
    <t>TAKAR/KUPAR</t>
  </si>
  <si>
    <t>TKP</t>
  </si>
  <si>
    <t>PAJIFOND/AK</t>
  </si>
  <si>
    <t>CBD</t>
  </si>
  <si>
    <t>mrg20</t>
  </si>
  <si>
    <t>NKI</t>
  </si>
  <si>
    <t>mrg19</t>
  </si>
  <si>
    <t>GPM</t>
  </si>
  <si>
    <t>MOLORE</t>
  </si>
  <si>
    <t>CDB</t>
  </si>
  <si>
    <t>KUS</t>
  </si>
  <si>
    <t>mrg18</t>
  </si>
  <si>
    <t>TIRVAL-DABL</t>
  </si>
  <si>
    <t>SSV</t>
  </si>
  <si>
    <t>URDOFOND</t>
  </si>
  <si>
    <t>GHD</t>
  </si>
  <si>
    <t>CHICHINI  X</t>
  </si>
  <si>
    <t>mrg17</t>
  </si>
  <si>
    <t>mrg16</t>
  </si>
  <si>
    <t>FRD</t>
  </si>
  <si>
    <t>LOT</t>
  </si>
  <si>
    <t>IDE</t>
  </si>
  <si>
    <t>mrg15</t>
  </si>
  <si>
    <t>NAVA VADA</t>
  </si>
  <si>
    <t>SIG</t>
  </si>
  <si>
    <t>VLD</t>
  </si>
  <si>
    <t>BHD</t>
  </si>
  <si>
    <t>PER</t>
  </si>
  <si>
    <t>DHD</t>
  </si>
  <si>
    <t>PAWARHOUSE</t>
  </si>
  <si>
    <t>mrg14</t>
  </si>
  <si>
    <t>CHIPLEN</t>
  </si>
  <si>
    <t>POG</t>
  </si>
  <si>
    <t>GALJIBAG</t>
  </si>
  <si>
    <t>GJB</t>
  </si>
  <si>
    <t>SDX</t>
  </si>
  <si>
    <t>URDAPOND</t>
  </si>
  <si>
    <t>SRS</t>
  </si>
  <si>
    <t>mrg13</t>
  </si>
  <si>
    <t>MOLKORNEM</t>
  </si>
  <si>
    <t>MKM</t>
  </si>
  <si>
    <t>PALI/DONX/P</t>
  </si>
  <si>
    <t>LAK</t>
  </si>
  <si>
    <t>PGA</t>
  </si>
  <si>
    <t>mrg12</t>
  </si>
  <si>
    <t>BARSHE</t>
  </si>
  <si>
    <t>PZO</t>
  </si>
  <si>
    <t>NAVELIIM</t>
  </si>
  <si>
    <t>mrg11</t>
  </si>
  <si>
    <t>SHELLIN</t>
  </si>
  <si>
    <t>LOE</t>
  </si>
  <si>
    <t>CANOCONA</t>
  </si>
  <si>
    <t>PWH</t>
  </si>
  <si>
    <t>AKAMOL</t>
  </si>
  <si>
    <t>AKM</t>
  </si>
  <si>
    <t>mrg10</t>
  </si>
  <si>
    <t>LOIYEM</t>
  </si>
  <si>
    <t>LOY</t>
  </si>
  <si>
    <t>SHISTAL</t>
  </si>
  <si>
    <t>GKN</t>
  </si>
  <si>
    <t>mrg9</t>
  </si>
  <si>
    <t>DEVNA</t>
  </si>
  <si>
    <t>TORKI</t>
  </si>
  <si>
    <t>TRK</t>
  </si>
  <si>
    <t>MND</t>
  </si>
  <si>
    <t>mrg8</t>
  </si>
  <si>
    <t>NALA</t>
  </si>
  <si>
    <t>NLA</t>
  </si>
  <si>
    <t>INSULI</t>
  </si>
  <si>
    <t>TAMBUSHE</t>
  </si>
  <si>
    <t>TBS</t>
  </si>
  <si>
    <t>PORASKODE</t>
  </si>
  <si>
    <t>mrg7</t>
  </si>
  <si>
    <t>mrg6</t>
  </si>
  <si>
    <t>RYS</t>
  </si>
  <si>
    <t>SUKTALIM</t>
  </si>
  <si>
    <t>SUT</t>
  </si>
  <si>
    <t>DABHAL TISK</t>
  </si>
  <si>
    <t>DBT</t>
  </si>
  <si>
    <t>KIRLAPAL</t>
  </si>
  <si>
    <t>mrg5</t>
  </si>
  <si>
    <t>mrg4</t>
  </si>
  <si>
    <t>KAGAL</t>
  </si>
  <si>
    <t>KGL</t>
  </si>
  <si>
    <t>NIPPANI</t>
  </si>
  <si>
    <t>NPN</t>
  </si>
  <si>
    <t>SANKESHWAR</t>
  </si>
  <si>
    <t>HATTARGI</t>
  </si>
  <si>
    <t>HTG</t>
  </si>
  <si>
    <t>mrg3</t>
  </si>
  <si>
    <t>RANKANA</t>
  </si>
  <si>
    <t>RKN</t>
  </si>
  <si>
    <t>GNB</t>
  </si>
  <si>
    <t>TARALE</t>
  </si>
  <si>
    <t>PRK</t>
  </si>
  <si>
    <t>mrg2</t>
  </si>
  <si>
    <t>HATHKALAGLE</t>
  </si>
  <si>
    <t>RNK</t>
  </si>
  <si>
    <t>VASHINAKA</t>
  </si>
  <si>
    <t>VSN</t>
  </si>
  <si>
    <t>BHOGAVATI</t>
  </si>
  <si>
    <t>BOG</t>
  </si>
  <si>
    <t>RADHANAGARI</t>
  </si>
  <si>
    <t>RDN</t>
  </si>
  <si>
    <t>DAJIPUR</t>
  </si>
  <si>
    <t>DJP</t>
  </si>
  <si>
    <t>FONDAGHAT</t>
  </si>
  <si>
    <t>FDG</t>
  </si>
  <si>
    <t>MDE</t>
  </si>
  <si>
    <t>mrg1</t>
  </si>
  <si>
    <t>NADIGUNDI</t>
  </si>
  <si>
    <t>NDG</t>
  </si>
  <si>
    <t>RAMPUR</t>
  </si>
  <si>
    <t>RMP</t>
  </si>
  <si>
    <t>NAVNAGAR</t>
  </si>
  <si>
    <t>GGR</t>
  </si>
  <si>
    <t>YRT</t>
  </si>
  <si>
    <t>BEM</t>
  </si>
  <si>
    <t xml:space="preserve">RLY. STAND </t>
  </si>
  <si>
    <t>RBM</t>
  </si>
  <si>
    <t>SUKTALI</t>
  </si>
  <si>
    <t>pnj141</t>
  </si>
  <si>
    <t>MARITA BAKY</t>
  </si>
  <si>
    <t>DIVAR CENTR</t>
  </si>
  <si>
    <t>DVC</t>
  </si>
  <si>
    <t>VSF</t>
  </si>
  <si>
    <t>pnj140</t>
  </si>
  <si>
    <t>DIVAR CENT</t>
  </si>
  <si>
    <t>DIVAR SCH</t>
  </si>
  <si>
    <t>CONVENT</t>
  </si>
  <si>
    <t>CNT</t>
  </si>
  <si>
    <t>ST.PEDRO</t>
  </si>
  <si>
    <t>STP</t>
  </si>
  <si>
    <t>OGF</t>
  </si>
  <si>
    <t>pnj139</t>
  </si>
  <si>
    <t>ST. PEDRO</t>
  </si>
  <si>
    <t>pnj138</t>
  </si>
  <si>
    <t>pnj137</t>
  </si>
  <si>
    <t>pnj136</t>
  </si>
  <si>
    <t>pnj135</t>
  </si>
  <si>
    <t>NVR</t>
  </si>
  <si>
    <t>pnj134</t>
  </si>
  <si>
    <t>pnj133</t>
  </si>
  <si>
    <t>MRS</t>
  </si>
  <si>
    <t>pnj132</t>
  </si>
  <si>
    <t>pnj131</t>
  </si>
  <si>
    <t>pnj130</t>
  </si>
  <si>
    <t>pnj129</t>
  </si>
  <si>
    <t>pnj128</t>
  </si>
  <si>
    <t>CJR</t>
  </si>
  <si>
    <t>pnj127</t>
  </si>
  <si>
    <t>pnj126</t>
  </si>
  <si>
    <t>AMONA X</t>
  </si>
  <si>
    <t>AMX</t>
  </si>
  <si>
    <t>BHNASTARI</t>
  </si>
  <si>
    <t>MRD/MANGESH</t>
  </si>
  <si>
    <t>pnj125</t>
  </si>
  <si>
    <t>CUTTI</t>
  </si>
  <si>
    <t>AMEDI</t>
  </si>
  <si>
    <t>DHAMSARE</t>
  </si>
  <si>
    <t>T.GIMONE</t>
  </si>
  <si>
    <t>TGM</t>
  </si>
  <si>
    <t>BHN</t>
  </si>
  <si>
    <t>DUP</t>
  </si>
  <si>
    <t>R.PATO</t>
  </si>
  <si>
    <t>RPT</t>
  </si>
  <si>
    <t>pnj124</t>
  </si>
  <si>
    <t>GAWANE</t>
  </si>
  <si>
    <t>GWN</t>
  </si>
  <si>
    <t>SHIRSODE</t>
  </si>
  <si>
    <t xml:space="preserve">XELAP </t>
  </si>
  <si>
    <t>BIMBEL</t>
  </si>
  <si>
    <t>DHAMSE</t>
  </si>
  <si>
    <t>KANKIRE</t>
  </si>
  <si>
    <t>NUN</t>
  </si>
  <si>
    <t>FMG</t>
  </si>
  <si>
    <t>PTK</t>
  </si>
  <si>
    <t>RIB-PATO</t>
  </si>
  <si>
    <t>DONAPAUL</t>
  </si>
  <si>
    <t>DNP</t>
  </si>
  <si>
    <t>pnj123</t>
  </si>
  <si>
    <t>AZADMAIDAN</t>
  </si>
  <si>
    <t>AZM</t>
  </si>
  <si>
    <t>ARCLO/NCLUB</t>
  </si>
  <si>
    <t>ARN</t>
  </si>
  <si>
    <t>MNSH/ZARIKD</t>
  </si>
  <si>
    <t>MNZ</t>
  </si>
  <si>
    <t>SATI TEMP</t>
  </si>
  <si>
    <t>GOVT. QUORT</t>
  </si>
  <si>
    <t>GVQ</t>
  </si>
  <si>
    <t>TB HSP/DMDR</t>
  </si>
  <si>
    <t>TBM</t>
  </si>
  <si>
    <t>MADHUBAN</t>
  </si>
  <si>
    <t>MDB</t>
  </si>
  <si>
    <t>BRANCOS X</t>
  </si>
  <si>
    <t>BRX</t>
  </si>
  <si>
    <t>CCLO/ST.INZ</t>
  </si>
  <si>
    <t>CNZ</t>
  </si>
  <si>
    <t>pnj122</t>
  </si>
  <si>
    <t>pnj121</t>
  </si>
  <si>
    <t>pnj120</t>
  </si>
  <si>
    <t>pnj119</t>
  </si>
  <si>
    <t>IPB</t>
  </si>
  <si>
    <t>pnj118</t>
  </si>
  <si>
    <t>ST.CRUZ</t>
  </si>
  <si>
    <t>pnj117</t>
  </si>
  <si>
    <t>TOLL NAKA</t>
  </si>
  <si>
    <t>TLK</t>
  </si>
  <si>
    <t>PTC</t>
  </si>
  <si>
    <t>MANGESHI</t>
  </si>
  <si>
    <t>ASSNORA</t>
  </si>
  <si>
    <t>RLY.STN</t>
  </si>
  <si>
    <t>CANSABODIA</t>
  </si>
  <si>
    <t>CNB</t>
  </si>
  <si>
    <t>GURIM COPEL</t>
  </si>
  <si>
    <t>PVT</t>
  </si>
  <si>
    <t>PVW</t>
  </si>
  <si>
    <t>PVC</t>
  </si>
  <si>
    <t>TNB/TCLG</t>
  </si>
  <si>
    <t>TTC</t>
  </si>
  <si>
    <t>pnj116</t>
  </si>
  <si>
    <t>GOLJUVE X</t>
  </si>
  <si>
    <t>GLX</t>
  </si>
  <si>
    <t>OLV</t>
  </si>
  <si>
    <t>NSH</t>
  </si>
  <si>
    <t>pnj115</t>
  </si>
  <si>
    <t>AKASHWANI</t>
  </si>
  <si>
    <t>SBI COLNY</t>
  </si>
  <si>
    <t>SBI</t>
  </si>
  <si>
    <t>GML</t>
  </si>
  <si>
    <t>pnj114</t>
  </si>
  <si>
    <t>OBL</t>
  </si>
  <si>
    <t>pnj113</t>
  </si>
  <si>
    <t>pnj112</t>
  </si>
  <si>
    <t>EZYMTH .SCH</t>
  </si>
  <si>
    <t>EMS</t>
  </si>
  <si>
    <t>KAKRA JUNC.</t>
  </si>
  <si>
    <t>MALA</t>
  </si>
  <si>
    <t>MLA</t>
  </si>
  <si>
    <t>MRRY IM.H.S</t>
  </si>
  <si>
    <t>MIS</t>
  </si>
  <si>
    <t>pnj111</t>
  </si>
  <si>
    <t>pnj110</t>
  </si>
  <si>
    <t>BBG</t>
  </si>
  <si>
    <t>BOM</t>
  </si>
  <si>
    <t>pnj109</t>
  </si>
  <si>
    <t>pnj108</t>
  </si>
  <si>
    <t>A.I.R.</t>
  </si>
  <si>
    <t>G.R.D.</t>
  </si>
  <si>
    <t>UNIV. LBRY</t>
  </si>
  <si>
    <t>UNL</t>
  </si>
  <si>
    <t>UNIV. COLNY</t>
  </si>
  <si>
    <t>UNC</t>
  </si>
  <si>
    <t>VILLA SOL</t>
  </si>
  <si>
    <t>N.I.O.CIRCL</t>
  </si>
  <si>
    <t>NIO</t>
  </si>
  <si>
    <t>LAXIMI REST</t>
  </si>
  <si>
    <t>LXR</t>
  </si>
  <si>
    <t>TLG</t>
  </si>
  <si>
    <t>TNC</t>
  </si>
  <si>
    <t>pnj107</t>
  </si>
  <si>
    <t>pnj106</t>
  </si>
  <si>
    <t>NAGVE</t>
  </si>
  <si>
    <t>RDEGHAT</t>
  </si>
  <si>
    <t>BHUAIPAL</t>
  </si>
  <si>
    <t>SALELI CROS</t>
  </si>
  <si>
    <t>SLE</t>
  </si>
  <si>
    <t>HND VODAKOD</t>
  </si>
  <si>
    <t>HVK</t>
  </si>
  <si>
    <t>pnj105</t>
  </si>
  <si>
    <t>KARAPURTISK</t>
  </si>
  <si>
    <t>SHIRSAIM</t>
  </si>
  <si>
    <t>CANSA BODIA</t>
  </si>
  <si>
    <t>GURIUM COPE</t>
  </si>
  <si>
    <t>PRV COLLAGE</t>
  </si>
  <si>
    <t>pnj104</t>
  </si>
  <si>
    <t>HARVADE</t>
  </si>
  <si>
    <t>KHUNLADA</t>
  </si>
  <si>
    <t>TIVNEM</t>
  </si>
  <si>
    <t>BANASTON</t>
  </si>
  <si>
    <t>SAPAR</t>
  </si>
  <si>
    <t>pnj103</t>
  </si>
  <si>
    <t>KKH</t>
  </si>
  <si>
    <t>HDV</t>
  </si>
  <si>
    <t>HONDA B/S</t>
  </si>
  <si>
    <t>HARWALLE</t>
  </si>
  <si>
    <t>HRW</t>
  </si>
  <si>
    <t xml:space="preserve">SIRSEI RLY </t>
  </si>
  <si>
    <t xml:space="preserve"> CANSA BRD</t>
  </si>
  <si>
    <t>THIVEM</t>
  </si>
  <si>
    <t>GUIRI COPEL</t>
  </si>
  <si>
    <t>GUIRI CROSS</t>
  </si>
  <si>
    <t>PR VADAKADE</t>
  </si>
  <si>
    <t>pnj102</t>
  </si>
  <si>
    <t>pnj101</t>
  </si>
  <si>
    <t>KVD</t>
  </si>
  <si>
    <t>pnj100</t>
  </si>
  <si>
    <t>KURTTI</t>
  </si>
  <si>
    <t>KTI</t>
  </si>
  <si>
    <t>pnj99</t>
  </si>
  <si>
    <t>MULKI</t>
  </si>
  <si>
    <t>UDUPI</t>
  </si>
  <si>
    <t>UDP</t>
  </si>
  <si>
    <t>BRAMHAWAR</t>
  </si>
  <si>
    <t>KUNDAPUR</t>
  </si>
  <si>
    <t>TRRASI</t>
  </si>
  <si>
    <t>BAINDUR</t>
  </si>
  <si>
    <t>BHATKAL</t>
  </si>
  <si>
    <t>SHIRALI</t>
  </si>
  <si>
    <t>BASTI</t>
  </si>
  <si>
    <t>MURDESHWARX</t>
  </si>
  <si>
    <t>MUD</t>
  </si>
  <si>
    <t>HONNAWARA</t>
  </si>
  <si>
    <t>PLB</t>
  </si>
  <si>
    <t>GMC BAMBOLI</t>
  </si>
  <si>
    <t>HPT</t>
  </si>
  <si>
    <t>pnj98</t>
  </si>
  <si>
    <t>T.B.DAM JUN</t>
  </si>
  <si>
    <t>GINGERI</t>
  </si>
  <si>
    <t>KOPPEL</t>
  </si>
  <si>
    <t>BANAPUR</t>
  </si>
  <si>
    <t>BNP</t>
  </si>
  <si>
    <t>TARKAL</t>
  </si>
  <si>
    <t>BANNIKOPA</t>
  </si>
  <si>
    <t>BNK</t>
  </si>
  <si>
    <t>GADAG</t>
  </si>
  <si>
    <t>ANNI GIREA</t>
  </si>
  <si>
    <t>DRW</t>
  </si>
  <si>
    <t>ALW</t>
  </si>
  <si>
    <t>TRG</t>
  </si>
  <si>
    <t>NAGARGALLI</t>
  </si>
  <si>
    <t>KUMBHARWADA</t>
  </si>
  <si>
    <t>GRB</t>
  </si>
  <si>
    <t>pnj97</t>
  </si>
  <si>
    <t>pnj96</t>
  </si>
  <si>
    <t>pnj95</t>
  </si>
  <si>
    <t>KRG</t>
  </si>
  <si>
    <t>DHG</t>
  </si>
  <si>
    <t>BNA</t>
  </si>
  <si>
    <t>GURIMCOPEL</t>
  </si>
  <si>
    <t>TNBL/TNCOLL</t>
  </si>
  <si>
    <t>TTB</t>
  </si>
  <si>
    <t>pnj94</t>
  </si>
  <si>
    <t>JUNSHER</t>
  </si>
  <si>
    <t>MDZ</t>
  </si>
  <si>
    <t>ASKAVWADA</t>
  </si>
  <si>
    <t>ASW</t>
  </si>
  <si>
    <t>CHPD/AGRW</t>
  </si>
  <si>
    <t>CPA</t>
  </si>
  <si>
    <t>SIOLIMBRDGE</t>
  </si>
  <si>
    <t>SLB</t>
  </si>
  <si>
    <t>SIOLIM CROS</t>
  </si>
  <si>
    <t>SOLM CHURCH</t>
  </si>
  <si>
    <t>PRVGULEKODE</t>
  </si>
  <si>
    <t>TINBULDGE</t>
  </si>
  <si>
    <t>pnj93</t>
  </si>
  <si>
    <t>WALSHI</t>
  </si>
  <si>
    <t>WSH</t>
  </si>
  <si>
    <t>CANSABOD</t>
  </si>
  <si>
    <t>GUC</t>
  </si>
  <si>
    <t>TRNCOLLAGE</t>
  </si>
  <si>
    <t>pnj92</t>
  </si>
  <si>
    <t>NKW</t>
  </si>
  <si>
    <t>DESSAIWADA</t>
  </si>
  <si>
    <t>KELIN</t>
  </si>
  <si>
    <t>CSB</t>
  </si>
  <si>
    <t>TINBUILDG</t>
  </si>
  <si>
    <t>pnj91</t>
  </si>
  <si>
    <t>CANAKA</t>
  </si>
  <si>
    <t>CNK</t>
  </si>
  <si>
    <t>SALIGAO</t>
  </si>
  <si>
    <t>ARADI</t>
  </si>
  <si>
    <t>pnj90</t>
  </si>
  <si>
    <t>PILERNA</t>
  </si>
  <si>
    <t>MADANI</t>
  </si>
  <si>
    <t>pnj89</t>
  </si>
  <si>
    <t>JSR</t>
  </si>
  <si>
    <t>MAJ</t>
  </si>
  <si>
    <t>CHPDE/AGARW</t>
  </si>
  <si>
    <t>SIOLIM BRGE</t>
  </si>
  <si>
    <t>SIOLIM X</t>
  </si>
  <si>
    <t>pnj88</t>
  </si>
  <si>
    <t>MALAR</t>
  </si>
  <si>
    <t>NVA</t>
  </si>
  <si>
    <t>pnj87</t>
  </si>
  <si>
    <t>NARVA S C</t>
  </si>
  <si>
    <t>MALAR S C</t>
  </si>
  <si>
    <t>DIWAR CENTR</t>
  </si>
  <si>
    <t>DRC</t>
  </si>
  <si>
    <t>MADDER</t>
  </si>
  <si>
    <t>PATTO</t>
  </si>
  <si>
    <t>PTO</t>
  </si>
  <si>
    <t>pnj86</t>
  </si>
  <si>
    <t>GURIM COPAL</t>
  </si>
  <si>
    <t>GCL</t>
  </si>
  <si>
    <t>RAILWAY STN</t>
  </si>
  <si>
    <t>RWY</t>
  </si>
  <si>
    <t>KARAPUR TSK</t>
  </si>
  <si>
    <t>KTK</t>
  </si>
  <si>
    <t>VDI</t>
  </si>
  <si>
    <t>pnj85</t>
  </si>
  <si>
    <t>pnj84</t>
  </si>
  <si>
    <t>pnj83</t>
  </si>
  <si>
    <t>KAREKHAJAN</t>
  </si>
  <si>
    <t>RAIBANDER</t>
  </si>
  <si>
    <t>pnj82</t>
  </si>
  <si>
    <t>XELAP</t>
  </si>
  <si>
    <t>XEL</t>
  </si>
  <si>
    <t>BIMBAL</t>
  </si>
  <si>
    <t>BML</t>
  </si>
  <si>
    <t>GJE</t>
  </si>
  <si>
    <t>PALYE KADE</t>
  </si>
  <si>
    <t>MGS</t>
  </si>
  <si>
    <t>KHUNDAI</t>
  </si>
  <si>
    <t>BSN</t>
  </si>
  <si>
    <t>R.PATTO</t>
  </si>
  <si>
    <t>pnj81</t>
  </si>
  <si>
    <t>SALPE</t>
  </si>
  <si>
    <t>SPE</t>
  </si>
  <si>
    <t>VODDA</t>
  </si>
  <si>
    <t>VDA</t>
  </si>
  <si>
    <t>KANDOLI</t>
  </si>
  <si>
    <t>KALANGUTE</t>
  </si>
  <si>
    <t>KGT</t>
  </si>
  <si>
    <t>ANJUNA</t>
  </si>
  <si>
    <t>AJN</t>
  </si>
  <si>
    <t>ASKGAO</t>
  </si>
  <si>
    <t>AGO</t>
  </si>
  <si>
    <t>pnj80</t>
  </si>
  <si>
    <t>CORTIM</t>
  </si>
  <si>
    <t>BANASTAN</t>
  </si>
  <si>
    <t>MAYGUSHI</t>
  </si>
  <si>
    <t>MGI</t>
  </si>
  <si>
    <t>PATYE KADE</t>
  </si>
  <si>
    <t>F  GUDI</t>
  </si>
  <si>
    <t>CULTI</t>
  </si>
  <si>
    <t>KHANDAPUR</t>
  </si>
  <si>
    <t>MARICO</t>
  </si>
  <si>
    <t>MCO</t>
  </si>
  <si>
    <t>MURDI</t>
  </si>
  <si>
    <t>VNM</t>
  </si>
  <si>
    <t>VVI</t>
  </si>
  <si>
    <t>SATIBHAT</t>
  </si>
  <si>
    <t>GNO</t>
  </si>
  <si>
    <t>TOMSUDI</t>
  </si>
  <si>
    <t>TSD</t>
  </si>
  <si>
    <t>pnj79</t>
  </si>
  <si>
    <t>TARAVALE</t>
  </si>
  <si>
    <t>SAKAVER</t>
  </si>
  <si>
    <t>DHAVELI</t>
  </si>
  <si>
    <t>F GUDI</t>
  </si>
  <si>
    <t>MGSH/MRDOL</t>
  </si>
  <si>
    <t>R PALTO</t>
  </si>
  <si>
    <t>MVN</t>
  </si>
  <si>
    <t>pnj78</t>
  </si>
  <si>
    <t>KUMARMATH</t>
  </si>
  <si>
    <t>ANAND/G.DKN</t>
  </si>
  <si>
    <t>NANGARBHAT</t>
  </si>
  <si>
    <t>KUNKAVALI</t>
  </si>
  <si>
    <t>KKV</t>
  </si>
  <si>
    <t>KATTA</t>
  </si>
  <si>
    <t>SAWARWAD</t>
  </si>
  <si>
    <t>GAWRAI</t>
  </si>
  <si>
    <t>SUKALWAD</t>
  </si>
  <si>
    <t>RANBAMBOLI</t>
  </si>
  <si>
    <t>RBB</t>
  </si>
  <si>
    <t>PADVE</t>
  </si>
  <si>
    <t>JAITAPKAR C</t>
  </si>
  <si>
    <t>CNY</t>
  </si>
  <si>
    <t>UMARMALA</t>
  </si>
  <si>
    <t>UML</t>
  </si>
  <si>
    <t>PANADUR</t>
  </si>
  <si>
    <t>VETAL BAMBA</t>
  </si>
  <si>
    <t>VBB</t>
  </si>
  <si>
    <t>PAVASHI</t>
  </si>
  <si>
    <t>PVS</t>
  </si>
  <si>
    <t xml:space="preserve">KUDAL BUS </t>
  </si>
  <si>
    <t>SRM COLLEGE</t>
  </si>
  <si>
    <t>MALGAO BZR</t>
  </si>
  <si>
    <t xml:space="preserve">MALGAO RLY </t>
  </si>
  <si>
    <t>NIRAWADE</t>
  </si>
  <si>
    <t>NHAVELI</t>
  </si>
  <si>
    <t>GKH</t>
  </si>
  <si>
    <t>W MALEWAD</t>
  </si>
  <si>
    <t>WMD</t>
  </si>
  <si>
    <t>KONDURA TIT</t>
  </si>
  <si>
    <t>VALAE/MALPE</t>
  </si>
  <si>
    <t>VME</t>
  </si>
  <si>
    <t>DHARGHAL</t>
  </si>
  <si>
    <t>pnj77</t>
  </si>
  <si>
    <t>SANCVR/BABA</t>
  </si>
  <si>
    <t>pnj76</t>
  </si>
  <si>
    <t>KUNDAIGATE</t>
  </si>
  <si>
    <t>MGSH/MARDOL</t>
  </si>
  <si>
    <t>PATYELKADE</t>
  </si>
  <si>
    <t>DHAVALIM</t>
  </si>
  <si>
    <t>SANCAVAR</t>
  </si>
  <si>
    <t>BUS</t>
  </si>
  <si>
    <t>pnj75</t>
  </si>
  <si>
    <t>VCO</t>
  </si>
  <si>
    <t>KELESHI</t>
  </si>
  <si>
    <t>KSH</t>
  </si>
  <si>
    <t>RASAI</t>
  </si>
  <si>
    <t>LOUTALIM JN</t>
  </si>
  <si>
    <t>HOS</t>
  </si>
  <si>
    <t>SAIBABA MDR</t>
  </si>
  <si>
    <t>SAI</t>
  </si>
  <si>
    <t>pnj74</t>
  </si>
  <si>
    <t>FARORDA</t>
  </si>
  <si>
    <t>FDA</t>
  </si>
  <si>
    <t>SANKAVAR</t>
  </si>
  <si>
    <t>SVZ</t>
  </si>
  <si>
    <t>pnj73</t>
  </si>
  <si>
    <t>THEEN BUILD</t>
  </si>
  <si>
    <t>THE</t>
  </si>
  <si>
    <t>PRV COPAL</t>
  </si>
  <si>
    <t>GIRI COPAL</t>
  </si>
  <si>
    <t>DHULAR</t>
  </si>
  <si>
    <t>REVODA</t>
  </si>
  <si>
    <t>RVD</t>
  </si>
  <si>
    <t>NADODA</t>
  </si>
  <si>
    <t>NDD</t>
  </si>
  <si>
    <t>MNK</t>
  </si>
  <si>
    <t>pnj72</t>
  </si>
  <si>
    <t>pnj71</t>
  </si>
  <si>
    <t>KAKORDA</t>
  </si>
  <si>
    <t>pnj70</t>
  </si>
  <si>
    <t>SAPTHER</t>
  </si>
  <si>
    <t>SPH</t>
  </si>
  <si>
    <t>BHS</t>
  </si>
  <si>
    <t>BMH</t>
  </si>
  <si>
    <t>KUNDAI  I.E</t>
  </si>
  <si>
    <t>KIE</t>
  </si>
  <si>
    <t>MARDOL/MNGS</t>
  </si>
  <si>
    <t>BETHODA</t>
  </si>
  <si>
    <t>BTH</t>
  </si>
  <si>
    <t>B.PANCHAYAT</t>
  </si>
  <si>
    <t>BPC</t>
  </si>
  <si>
    <t>CHAFEGAL</t>
  </si>
  <si>
    <t>CFG</t>
  </si>
  <si>
    <t>GAVLAR</t>
  </si>
  <si>
    <t>pnj69</t>
  </si>
  <si>
    <t>BHI</t>
  </si>
  <si>
    <t>pnj68</t>
  </si>
  <si>
    <t>DEVULWADA</t>
  </si>
  <si>
    <t>DLW</t>
  </si>
  <si>
    <t>pnj67</t>
  </si>
  <si>
    <t>MEK</t>
  </si>
  <si>
    <t>MULGAO G.W.</t>
  </si>
  <si>
    <t>MGW</t>
  </si>
  <si>
    <t>REC</t>
  </si>
  <si>
    <t>pnj66</t>
  </si>
  <si>
    <t>TRE</t>
  </si>
  <si>
    <t>pnj65</t>
  </si>
  <si>
    <t>TATA METALI</t>
  </si>
  <si>
    <t>TTM</t>
  </si>
  <si>
    <t>REDI</t>
  </si>
  <si>
    <t>RDI</t>
  </si>
  <si>
    <t>ARND CROSS</t>
  </si>
  <si>
    <t>ARC</t>
  </si>
  <si>
    <t>TIRODA/AJGA</t>
  </si>
  <si>
    <t>TRODA/AJGAO</t>
  </si>
  <si>
    <t>ART</t>
  </si>
  <si>
    <t>VALPE/MALPE</t>
  </si>
  <si>
    <t>VMP</t>
  </si>
  <si>
    <t>DHARG/KULAN</t>
  </si>
  <si>
    <t>DHK</t>
  </si>
  <si>
    <t>COLVAL/BINA</t>
  </si>
  <si>
    <t>WADAKADE/BZ</t>
  </si>
  <si>
    <t>WDB</t>
  </si>
  <si>
    <t>GULE/COPEL</t>
  </si>
  <si>
    <t>TNB/CLG</t>
  </si>
  <si>
    <t>pnj64</t>
  </si>
  <si>
    <t>VPE</t>
  </si>
  <si>
    <t>SUKE KULAN</t>
  </si>
  <si>
    <t>DRL</t>
  </si>
  <si>
    <t>CLVLE/MKJN</t>
  </si>
  <si>
    <t>KARASUWADA</t>
  </si>
  <si>
    <t>MAFSA</t>
  </si>
  <si>
    <t>PORVORIM BZ</t>
  </si>
  <si>
    <t>VDD</t>
  </si>
  <si>
    <t>pnj63</t>
  </si>
  <si>
    <t>BHAIDA</t>
  </si>
  <si>
    <t>BDA</t>
  </si>
  <si>
    <t>HPL</t>
  </si>
  <si>
    <t>MKJN/DHRGAL</t>
  </si>
  <si>
    <t>MKN</t>
  </si>
  <si>
    <t>pnj62</t>
  </si>
  <si>
    <t>GAULAR</t>
  </si>
  <si>
    <t>GLR</t>
  </si>
  <si>
    <t>CHAFE GAL</t>
  </si>
  <si>
    <t>GAL</t>
  </si>
  <si>
    <t>PANJAYATH</t>
  </si>
  <si>
    <t>PJT</t>
  </si>
  <si>
    <t>BETODA</t>
  </si>
  <si>
    <t>TMD</t>
  </si>
  <si>
    <t>pnj61</t>
  </si>
  <si>
    <t>DHARGE</t>
  </si>
  <si>
    <t>ATI</t>
  </si>
  <si>
    <t>BOLKARNE</t>
  </si>
  <si>
    <t>SATPAL</t>
  </si>
  <si>
    <t>NVE</t>
  </si>
  <si>
    <t>SACORDA</t>
  </si>
  <si>
    <t>UDALSHE</t>
  </si>
  <si>
    <t>UDS</t>
  </si>
  <si>
    <t>TALSAI</t>
  </si>
  <si>
    <t>TSI</t>
  </si>
  <si>
    <t>DHARBANDORA</t>
  </si>
  <si>
    <t>SUGAR FACTO</t>
  </si>
  <si>
    <t>FAC</t>
  </si>
  <si>
    <t>PATAPTYKADE</t>
  </si>
  <si>
    <t>PTT</t>
  </si>
  <si>
    <t>MSH/MDOL</t>
  </si>
  <si>
    <t>DOL</t>
  </si>
  <si>
    <t>KUNDAI GATE</t>
  </si>
  <si>
    <t>REBENDER</t>
  </si>
  <si>
    <t>R PATTO</t>
  </si>
  <si>
    <t>pnj60</t>
  </si>
  <si>
    <t>BKR</t>
  </si>
  <si>
    <t>MURGE</t>
  </si>
  <si>
    <t>MGE</t>
  </si>
  <si>
    <t>AGLOTI</t>
  </si>
  <si>
    <t>NAVE</t>
  </si>
  <si>
    <t>pnj59</t>
  </si>
  <si>
    <t>TAMBSULI</t>
  </si>
  <si>
    <t>SATERIBHAT</t>
  </si>
  <si>
    <t>SBH</t>
  </si>
  <si>
    <t>VLO</t>
  </si>
  <si>
    <t>VGR</t>
  </si>
  <si>
    <t>pnj58</t>
  </si>
  <si>
    <t>MARICCO</t>
  </si>
  <si>
    <t>KHADEPAR</t>
  </si>
  <si>
    <t>pnj57</t>
  </si>
  <si>
    <t>SIOLIM CRCH</t>
  </si>
  <si>
    <t>SIOLIM THRE</t>
  </si>
  <si>
    <t>STH</t>
  </si>
  <si>
    <t>pnj56</t>
  </si>
  <si>
    <t>PIMPAL</t>
  </si>
  <si>
    <t>PPL</t>
  </si>
  <si>
    <t>KAMAT/PANJT</t>
  </si>
  <si>
    <t>PALOTI/ASGA</t>
  </si>
  <si>
    <t>PLT</t>
  </si>
  <si>
    <t>GANGA TILES</t>
  </si>
  <si>
    <t>GGT</t>
  </si>
  <si>
    <t>DMC COLLAGE</t>
  </si>
  <si>
    <t>pnj55</t>
  </si>
  <si>
    <t>ENG</t>
  </si>
  <si>
    <t>pnj54</t>
  </si>
  <si>
    <t>MGSHI/MRDOL</t>
  </si>
  <si>
    <t>RIV</t>
  </si>
  <si>
    <t>pnj53</t>
  </si>
  <si>
    <t>GOLV/CHRVN</t>
  </si>
  <si>
    <t>THAVE</t>
  </si>
  <si>
    <t>PALE</t>
  </si>
  <si>
    <t>COPARLE</t>
  </si>
  <si>
    <t>COP</t>
  </si>
  <si>
    <t>pnj52</t>
  </si>
  <si>
    <t>TM HOSPITAL</t>
  </si>
  <si>
    <t>TUYEM FERRY</t>
  </si>
  <si>
    <t>pnj51</t>
  </si>
  <si>
    <t>UVS</t>
  </si>
  <si>
    <t>pnj50</t>
  </si>
  <si>
    <t>pnj49</t>
  </si>
  <si>
    <t>RVE</t>
  </si>
  <si>
    <t>pnj48</t>
  </si>
  <si>
    <t>GOLAWALI</t>
  </si>
  <si>
    <t>GLW</t>
  </si>
  <si>
    <t>CHARVANE</t>
  </si>
  <si>
    <t>PLE</t>
  </si>
  <si>
    <t>pnj47</t>
  </si>
  <si>
    <t>pnj46</t>
  </si>
  <si>
    <t>MARICO/TEMP</t>
  </si>
  <si>
    <t xml:space="preserve"> R PATTO</t>
  </si>
  <si>
    <t>pnj45</t>
  </si>
  <si>
    <t>ST KANDEPAR</t>
  </si>
  <si>
    <t>MERICCO</t>
  </si>
  <si>
    <t>SATRIBHAT</t>
  </si>
  <si>
    <t>BETKI HSP</t>
  </si>
  <si>
    <t>DULAPI</t>
  </si>
  <si>
    <t>pnj44</t>
  </si>
  <si>
    <t>pnj43</t>
  </si>
  <si>
    <t>SURLA CHOOK</t>
  </si>
  <si>
    <t>JAMBELIKEDE</t>
  </si>
  <si>
    <t>JBL</t>
  </si>
  <si>
    <t>M PANCHAYAT</t>
  </si>
  <si>
    <t>PCT</t>
  </si>
  <si>
    <t>SAQUILIM</t>
  </si>
  <si>
    <t>pnj42</t>
  </si>
  <si>
    <t>MCH</t>
  </si>
  <si>
    <t>NAICHIAL</t>
  </si>
  <si>
    <t>NCL</t>
  </si>
  <si>
    <t>NAICHIAD</t>
  </si>
  <si>
    <t>ARV</t>
  </si>
  <si>
    <t>TDR</t>
  </si>
  <si>
    <t>KONDRATITA</t>
  </si>
  <si>
    <t>KONDURATITA</t>
  </si>
  <si>
    <t>AROSTITA</t>
  </si>
  <si>
    <t>DHRGL/KULAN</t>
  </si>
  <si>
    <t>BINANI/COLV</t>
  </si>
  <si>
    <t>BNC</t>
  </si>
  <si>
    <t>GIRIM</t>
  </si>
  <si>
    <t>WADKD/BAZAR</t>
  </si>
  <si>
    <t>WKB</t>
  </si>
  <si>
    <t>GULKD/COPL</t>
  </si>
  <si>
    <t>GKC</t>
  </si>
  <si>
    <t>GULEKD/COPE</t>
  </si>
  <si>
    <t>TINB/COLG</t>
  </si>
  <si>
    <t>TBC</t>
  </si>
  <si>
    <t>MOP</t>
  </si>
  <si>
    <t>pnj41</t>
  </si>
  <si>
    <t>TAMOSHE</t>
  </si>
  <si>
    <t>TMS</t>
  </si>
  <si>
    <t>RLY BRIDGE</t>
  </si>
  <si>
    <t>NAIBAG BRDG</t>
  </si>
  <si>
    <t>NBB</t>
  </si>
  <si>
    <t>GIRNIKADE</t>
  </si>
  <si>
    <t>GRK</t>
  </si>
  <si>
    <t>GUIRI</t>
  </si>
  <si>
    <t>pnj40</t>
  </si>
  <si>
    <t>pnj39</t>
  </si>
  <si>
    <t>JNS</t>
  </si>
  <si>
    <t>ARW</t>
  </si>
  <si>
    <t>SIOLIM JN.</t>
  </si>
  <si>
    <t>SJN</t>
  </si>
  <si>
    <t>ASSAGAO</t>
  </si>
  <si>
    <t>ASG</t>
  </si>
  <si>
    <t>ANJ</t>
  </si>
  <si>
    <t>CONDOLIM ED</t>
  </si>
  <si>
    <t>CED</t>
  </si>
  <si>
    <t>ORDA CONDOL</t>
  </si>
  <si>
    <t>OCM</t>
  </si>
  <si>
    <t>SAIPEM</t>
  </si>
  <si>
    <t>SPM</t>
  </si>
  <si>
    <t>GKT</t>
  </si>
  <si>
    <t>pnj38</t>
  </si>
  <si>
    <t>GHADIWADA</t>
  </si>
  <si>
    <t>CEMENT FCTR</t>
  </si>
  <si>
    <t>CMT</t>
  </si>
  <si>
    <t>GAUTHAM</t>
  </si>
  <si>
    <t>GTM</t>
  </si>
  <si>
    <t>pnj37</t>
  </si>
  <si>
    <t>pnj36</t>
  </si>
  <si>
    <t>VAN</t>
  </si>
  <si>
    <t>RLW</t>
  </si>
  <si>
    <t>pnj35</t>
  </si>
  <si>
    <t>SLG</t>
  </si>
  <si>
    <t>pnj34</t>
  </si>
  <si>
    <t>MAULINGE</t>
  </si>
  <si>
    <t>LAKHARE</t>
  </si>
  <si>
    <t>pnj33</t>
  </si>
  <si>
    <t>SANGOLDA</t>
  </si>
  <si>
    <t>PRVGULRKODE</t>
  </si>
  <si>
    <t>pnj32</t>
  </si>
  <si>
    <t>DONAPAUL X</t>
  </si>
  <si>
    <t>MIRAMER</t>
  </si>
  <si>
    <t>CAMPEL</t>
  </si>
  <si>
    <t>pnj31</t>
  </si>
  <si>
    <t>pnj30</t>
  </si>
  <si>
    <t>pnj29</t>
  </si>
  <si>
    <t>ICE FACTORY</t>
  </si>
  <si>
    <t>ICE</t>
  </si>
  <si>
    <t>pnj28</t>
  </si>
  <si>
    <t>BLG RLY STN</t>
  </si>
  <si>
    <t>PIRANAWADI</t>
  </si>
  <si>
    <t>TINAIGARH</t>
  </si>
  <si>
    <t>DRD</t>
  </si>
  <si>
    <t>SMC</t>
  </si>
  <si>
    <t>pnj27</t>
  </si>
  <si>
    <t>TULASKARWAD</t>
  </si>
  <si>
    <t>NGZ</t>
  </si>
  <si>
    <t>CLVLE/MKAJN</t>
  </si>
  <si>
    <t>UDR</t>
  </si>
  <si>
    <t>pnj26</t>
  </si>
  <si>
    <t>KARWADA</t>
  </si>
  <si>
    <t>TALAULIM</t>
  </si>
  <si>
    <t>BANDODA SAK</t>
  </si>
  <si>
    <t>RAMNATHI</t>
  </si>
  <si>
    <t>DON/KHAVLM</t>
  </si>
  <si>
    <t>KAPILESHWAR</t>
  </si>
  <si>
    <t>pnj25</t>
  </si>
  <si>
    <t>AGAPUR</t>
  </si>
  <si>
    <t>AGP</t>
  </si>
  <si>
    <t>ADPAI</t>
  </si>
  <si>
    <t>DURBHAT</t>
  </si>
  <si>
    <t>DON KHAMBA</t>
  </si>
  <si>
    <t>pnj24</t>
  </si>
  <si>
    <t>MANGUSHI</t>
  </si>
  <si>
    <t>pnj23</t>
  </si>
  <si>
    <t>BMX</t>
  </si>
  <si>
    <t>SANTA CRUZE</t>
  </si>
  <si>
    <t>pnj22</t>
  </si>
  <si>
    <t>SHRDON/ZURI</t>
  </si>
  <si>
    <t>KDC</t>
  </si>
  <si>
    <t>pnj21</t>
  </si>
  <si>
    <t>MAUNLINGEX</t>
  </si>
  <si>
    <t>MLX</t>
  </si>
  <si>
    <t>CKP</t>
  </si>
  <si>
    <t>LAKERE</t>
  </si>
  <si>
    <t>BHL</t>
  </si>
  <si>
    <t>RALWY STATN</t>
  </si>
  <si>
    <t>SIRSAI</t>
  </si>
  <si>
    <t>SSI</t>
  </si>
  <si>
    <t>CANSA BOARD</t>
  </si>
  <si>
    <t>GUIRIM COPL</t>
  </si>
  <si>
    <t>GUIRIM CROS</t>
  </si>
  <si>
    <t>pnj20</t>
  </si>
  <si>
    <t>KSRL/TITAN</t>
  </si>
  <si>
    <t>SIRDON/ZUAR</t>
  </si>
  <si>
    <t>pnj19</t>
  </si>
  <si>
    <t>GULELGUD</t>
  </si>
  <si>
    <t>GGD</t>
  </si>
  <si>
    <t>SIRUR</t>
  </si>
  <si>
    <t>NOWNAGAR</t>
  </si>
  <si>
    <t>VIDYAGIRI</t>
  </si>
  <si>
    <t>GDX</t>
  </si>
  <si>
    <t>YARRA GATTI</t>
  </si>
  <si>
    <t>YAR</t>
  </si>
  <si>
    <t>NGI</t>
  </si>
  <si>
    <t>pnj18</t>
  </si>
  <si>
    <t>SIOLIM BRDG</t>
  </si>
  <si>
    <t>CDE</t>
  </si>
  <si>
    <t>DEVALAKADE</t>
  </si>
  <si>
    <t>DKD</t>
  </si>
  <si>
    <t>JNR</t>
  </si>
  <si>
    <t>pnj17</t>
  </si>
  <si>
    <t>pnj16</t>
  </si>
  <si>
    <t>pnj15</t>
  </si>
  <si>
    <t>pnj14</t>
  </si>
  <si>
    <t>LOLYE/DAPOT</t>
  </si>
  <si>
    <t>pnj13</t>
  </si>
  <si>
    <t>pnj12</t>
  </si>
  <si>
    <t>ARA</t>
  </si>
  <si>
    <t>BBD</t>
  </si>
  <si>
    <t xml:space="preserve"> BORIM SAVR</t>
  </si>
  <si>
    <t>KUNDAIM</t>
  </si>
  <si>
    <t>ST PEDRO</t>
  </si>
  <si>
    <t>pnj11</t>
  </si>
  <si>
    <t>SHINOLI</t>
  </si>
  <si>
    <t>SHN</t>
  </si>
  <si>
    <t>PATNE FATA</t>
  </si>
  <si>
    <t>PTF</t>
  </si>
  <si>
    <t>HALKARNE</t>
  </si>
  <si>
    <t>HLK</t>
  </si>
  <si>
    <t>NAGANWADI</t>
  </si>
  <si>
    <t>CHANDGAD X</t>
  </si>
  <si>
    <t>KANUR</t>
  </si>
  <si>
    <t>KNR</t>
  </si>
  <si>
    <t>AMBOLI</t>
  </si>
  <si>
    <t>DANOLI</t>
  </si>
  <si>
    <t>UGVEM/TABUS</t>
  </si>
  <si>
    <t>LMP</t>
  </si>
  <si>
    <t>KWS</t>
  </si>
  <si>
    <t>pnj10</t>
  </si>
  <si>
    <t>CHECKPOINT</t>
  </si>
  <si>
    <t>RIBANDER PT</t>
  </si>
  <si>
    <t>pnj9</t>
  </si>
  <si>
    <t>ST.EST/KUMB</t>
  </si>
  <si>
    <t>STV</t>
  </si>
  <si>
    <t>pnj8</t>
  </si>
  <si>
    <t>pnj7</t>
  </si>
  <si>
    <t>pnj6</t>
  </si>
  <si>
    <t>pnj5</t>
  </si>
  <si>
    <t>PIMPALAKADE</t>
  </si>
  <si>
    <t>KAMAT/PNJYT</t>
  </si>
  <si>
    <t>PALOTI/SHAL</t>
  </si>
  <si>
    <t>GNT</t>
  </si>
  <si>
    <t>DMC COLLEGE</t>
  </si>
  <si>
    <t>DMC</t>
  </si>
  <si>
    <t>PR GULEKADE</t>
  </si>
  <si>
    <t>pnj4</t>
  </si>
  <si>
    <t>ST.INEZ CH</t>
  </si>
  <si>
    <t>STI</t>
  </si>
  <si>
    <t>pnj3</t>
  </si>
  <si>
    <t>A.I.RADIO</t>
  </si>
  <si>
    <t>pnj2</t>
  </si>
  <si>
    <t>KUDAS TITA</t>
  </si>
  <si>
    <t>PRV GULAKAD</t>
  </si>
  <si>
    <t>pnj1</t>
  </si>
  <si>
    <t>MAJGAO/NALA</t>
  </si>
  <si>
    <t>INSULI/XTFA</t>
  </si>
  <si>
    <t>INX</t>
  </si>
  <si>
    <t>UGVEM/TAMBU</t>
  </si>
  <si>
    <t>PORASCODE</t>
  </si>
  <si>
    <t>WADAK/BAZAR</t>
  </si>
  <si>
    <t>GULEK/COPEL</t>
  </si>
  <si>
    <t>Solye</t>
  </si>
  <si>
    <t>NULL</t>
  </si>
  <si>
    <t>Cacoda (ITI College)</t>
  </si>
  <si>
    <t>Kakorda</t>
  </si>
  <si>
    <t xml:space="preserve"> Kakoda</t>
  </si>
  <si>
    <t>Shivaji Chowk</t>
  </si>
  <si>
    <t>Sanvordem</t>
  </si>
  <si>
    <t>Curchorem - Savordem KTC Bus Stand</t>
  </si>
  <si>
    <t>Taluale</t>
  </si>
  <si>
    <t>Talaulim</t>
  </si>
  <si>
    <t>Kavlem</t>
  </si>
  <si>
    <t>Don Khamb/ Kavlem</t>
  </si>
  <si>
    <t>Don Khamb</t>
  </si>
  <si>
    <t>Undir</t>
  </si>
  <si>
    <t>Kharvode</t>
  </si>
  <si>
    <t>Bandoda</t>
  </si>
  <si>
    <t>Ramnathi</t>
  </si>
  <si>
    <t>Kapileshwar</t>
  </si>
  <si>
    <t>Ponda Tisk</t>
  </si>
  <si>
    <t>Ponda</t>
  </si>
  <si>
    <t>Old Bus Stand Ponda</t>
  </si>
  <si>
    <t>Ponda RTO Office</t>
  </si>
  <si>
    <t>Ponda KTC Bus Stand</t>
  </si>
  <si>
    <t>Agastipur Shimer</t>
  </si>
  <si>
    <t>AGP Shimer</t>
  </si>
  <si>
    <t>Agstipura</t>
  </si>
  <si>
    <t>Agapur</t>
  </si>
  <si>
    <t>Adpai</t>
  </si>
  <si>
    <t>Dhurbat</t>
  </si>
  <si>
    <t>Durbhat</t>
  </si>
  <si>
    <t>Amadi</t>
  </si>
  <si>
    <t>Palsare</t>
  </si>
  <si>
    <t>Dhamsare</t>
  </si>
  <si>
    <t>Gimone</t>
  </si>
  <si>
    <t>T.Gimone</t>
  </si>
  <si>
    <t>Divar Ferry</t>
  </si>
  <si>
    <t>Ribander</t>
  </si>
  <si>
    <t>Ribandar Police Sation</t>
  </si>
  <si>
    <t>Ribander Copel</t>
  </si>
  <si>
    <t>Ribander Church</t>
  </si>
  <si>
    <t>Chodna Ferry</t>
  </si>
  <si>
    <t>Ribander Patto</t>
  </si>
  <si>
    <t>Ribandar Patto</t>
  </si>
  <si>
    <t>Naga Masjid</t>
  </si>
  <si>
    <t>Curti-Savitri Hall</t>
  </si>
  <si>
    <t>Curti</t>
  </si>
  <si>
    <t>Apewal</t>
  </si>
  <si>
    <t>Arla Keri</t>
  </si>
  <si>
    <t>Keri</t>
  </si>
  <si>
    <t>Karmane</t>
  </si>
  <si>
    <t>Arle</t>
  </si>
  <si>
    <t>Tamsule</t>
  </si>
  <si>
    <t>Marcel</t>
  </si>
  <si>
    <t>Marcel KTC Bus Stand</t>
  </si>
  <si>
    <t>Marcela Theatre</t>
  </si>
  <si>
    <t>Tivrem</t>
  </si>
  <si>
    <t>Banastari Bazaar</t>
  </si>
  <si>
    <t>Banastari</t>
  </si>
  <si>
    <t>Dhulaper</t>
  </si>
  <si>
    <t>Syngenta</t>
  </si>
  <si>
    <t>Corlim</t>
  </si>
  <si>
    <t>Corlim Industrial Estate</t>
  </si>
  <si>
    <t>Corlim Petrol Pump</t>
  </si>
  <si>
    <t>Old Goa Police Station</t>
  </si>
  <si>
    <t>Old Goa</t>
  </si>
  <si>
    <t>Old Goa Gandhi Circle</t>
  </si>
  <si>
    <t>Baingini</t>
  </si>
  <si>
    <t>Saper</t>
  </si>
  <si>
    <t>St. Pedro</t>
  </si>
  <si>
    <t>Panjim Ferry</t>
  </si>
  <si>
    <t>Panaji</t>
  </si>
  <si>
    <t>Panaji KTC Bus Stand</t>
  </si>
  <si>
    <t>Shirsode</t>
  </si>
  <si>
    <t>Raj Bhavan</t>
  </si>
  <si>
    <t>Malpon</t>
  </si>
  <si>
    <t>Gawane</t>
  </si>
  <si>
    <t>gawane</t>
  </si>
  <si>
    <t>Xelape</t>
  </si>
  <si>
    <t>Xelapo</t>
  </si>
  <si>
    <t>Bimbal</t>
  </si>
  <si>
    <t>Khotodem</t>
  </si>
  <si>
    <t>Dhamshem</t>
  </si>
  <si>
    <t>Guleli</t>
  </si>
  <si>
    <t>Kankirem</t>
  </si>
  <si>
    <t>Ganje</t>
  </si>
  <si>
    <t>Usgao</t>
  </si>
  <si>
    <t>Usgao Tisk</t>
  </si>
  <si>
    <t>Nestle</t>
  </si>
  <si>
    <t>Holy Cross</t>
  </si>
  <si>
    <t>Khandepar</t>
  </si>
  <si>
    <t>Chowgule workshop</t>
  </si>
  <si>
    <t>St Marys</t>
  </si>
  <si>
    <t>Ponda Market</t>
  </si>
  <si>
    <t>Farmagudi</t>
  </si>
  <si>
    <t>Konem</t>
  </si>
  <si>
    <t>Patyekade</t>
  </si>
  <si>
    <t>Mardol</t>
  </si>
  <si>
    <t>Mardol Masjid</t>
  </si>
  <si>
    <t>Veling Cross</t>
  </si>
  <si>
    <t>Mangeshi Temple</t>
  </si>
  <si>
    <t>Kundaim Industrial Estate</t>
  </si>
  <si>
    <t>Kundaim</t>
  </si>
  <si>
    <t>Boma</t>
  </si>
  <si>
    <t>Banantari</t>
  </si>
  <si>
    <t>Çorlim</t>
  </si>
  <si>
    <t>Ribandar</t>
  </si>
  <si>
    <t>Betim Ferry</t>
  </si>
  <si>
    <t>Panaji Market</t>
  </si>
  <si>
    <t>Kala Academy</t>
  </si>
  <si>
    <t>Kala Acedemy</t>
  </si>
  <si>
    <t>Miramar</t>
  </si>
  <si>
    <t>Dona Paula</t>
  </si>
  <si>
    <t>Arlem</t>
  </si>
  <si>
    <t>Bori Sanquar</t>
  </si>
  <si>
    <t>Sankvar</t>
  </si>
  <si>
    <t>Kalmamal</t>
  </si>
  <si>
    <t>Top Cola</t>
  </si>
  <si>
    <t>Margao KTC Bus Stand</t>
  </si>
  <si>
    <t>Margao</t>
  </si>
  <si>
    <t>Fatorda Stadium</t>
  </si>
  <si>
    <t>Fatorda</t>
  </si>
  <si>
    <t>Raia</t>
  </si>
  <si>
    <t>Uzro Junction</t>
  </si>
  <si>
    <t>Amoda</t>
  </si>
  <si>
    <t>Tembyer</t>
  </si>
  <si>
    <t xml:space="preserve"> Ambora</t>
  </si>
  <si>
    <t>Camorlim</t>
  </si>
  <si>
    <t>Chowgule Dock</t>
  </si>
  <si>
    <t>Borim Bridge</t>
  </si>
  <si>
    <t>Borim</t>
  </si>
  <si>
    <t>Saibaba Temple</t>
  </si>
  <si>
    <t>Dhavli</t>
  </si>
  <si>
    <t>Bhoma</t>
  </si>
  <si>
    <t>Khandola</t>
  </si>
  <si>
    <t>Amona</t>
  </si>
  <si>
    <t>Amona Junction</t>
  </si>
  <si>
    <t xml:space="preserve"> Amona</t>
  </si>
  <si>
    <t>Sesa Goa</t>
  </si>
  <si>
    <t>Naveli Junction</t>
  </si>
  <si>
    <t>Naveli</t>
  </si>
  <si>
    <t>Kudne</t>
  </si>
  <si>
    <t>Gavthan</t>
  </si>
  <si>
    <t>Sakhali</t>
  </si>
  <si>
    <t>Sakhali Hospital</t>
  </si>
  <si>
    <t>Sakhali KTC Bus Stand</t>
  </si>
  <si>
    <t>Datt Mandir</t>
  </si>
  <si>
    <t>Karapur Tisk</t>
  </si>
  <si>
    <t>Sarvan</t>
  </si>
  <si>
    <t xml:space="preserve"> Sarvan</t>
  </si>
  <si>
    <t>Adhar Hospital</t>
  </si>
  <si>
    <t>Sarvan Cross</t>
  </si>
  <si>
    <t>Zantye College</t>
  </si>
  <si>
    <t>Bicholim</t>
  </si>
  <si>
    <t>Bicholim Hospital</t>
  </si>
  <si>
    <t>Bicholim Muslim wada</t>
  </si>
  <si>
    <t>Bicholim KTC Bus Stand</t>
  </si>
  <si>
    <t>Mardol / Mangeshi</t>
  </si>
  <si>
    <t>Shirshire</t>
  </si>
  <si>
    <t>Oshalbag</t>
  </si>
  <si>
    <t>Virnoda</t>
  </si>
  <si>
    <t>Binani</t>
  </si>
  <si>
    <t>Dhuler</t>
  </si>
  <si>
    <t>Guirim Copel</t>
  </si>
  <si>
    <t>Green Park</t>
  </si>
  <si>
    <t>Porvorim Tisk</t>
  </si>
  <si>
    <t>Vadakade</t>
  </si>
  <si>
    <t>Porvorim Vadakade</t>
  </si>
  <si>
    <t>Porvorim Copel</t>
  </si>
  <si>
    <t>Porvorim Gulyakade</t>
  </si>
  <si>
    <t>Gulyakade</t>
  </si>
  <si>
    <t>Harambol</t>
  </si>
  <si>
    <t>Bhatwadi</t>
  </si>
  <si>
    <t>Korgao</t>
  </si>
  <si>
    <t>Devsu</t>
  </si>
  <si>
    <t>Konadi</t>
  </si>
  <si>
    <t>Konade</t>
  </si>
  <si>
    <t>Paraste</t>
  </si>
  <si>
    <t>Pedne Bazaar</t>
  </si>
  <si>
    <t>Pedne</t>
  </si>
  <si>
    <t>Pedne  KTC Bus Stand</t>
  </si>
  <si>
    <t>Malpe</t>
  </si>
  <si>
    <t>Pernem Railway Station</t>
  </si>
  <si>
    <t>Govt. College Pernem</t>
  </si>
  <si>
    <t>Valpe</t>
  </si>
  <si>
    <t>Suke Kulan</t>
  </si>
  <si>
    <t>Kaloji Wines</t>
  </si>
  <si>
    <t>Colvale</t>
  </si>
  <si>
    <t>Don Khambe</t>
  </si>
  <si>
    <t>Mahakhazan</t>
  </si>
  <si>
    <t>Colvale Char Rasta</t>
  </si>
  <si>
    <t>Dhargal High School</t>
  </si>
  <si>
    <t>Dhargal</t>
  </si>
  <si>
    <t>Colvale Housing Board</t>
  </si>
  <si>
    <t>Karaswada</t>
  </si>
  <si>
    <t>Karaswada IDC</t>
  </si>
  <si>
    <t>Karaswada Char Rasta</t>
  </si>
  <si>
    <t>Mapusa Court</t>
  </si>
  <si>
    <t>Mapusa</t>
  </si>
  <si>
    <t>Mapusa  KTC Bus Stand</t>
  </si>
  <si>
    <t>Posrare</t>
  </si>
  <si>
    <t>Guirim Cross</t>
  </si>
  <si>
    <t>Training College</t>
  </si>
  <si>
    <t>Porvorim Teen Bldg./College</t>
  </si>
  <si>
    <t>Teen Building</t>
  </si>
  <si>
    <t>Pundalik Nagar</t>
  </si>
  <si>
    <t>Sai Service</t>
  </si>
  <si>
    <t>Junaswada</t>
  </si>
  <si>
    <t>Askawada</t>
  </si>
  <si>
    <t>Madlamaz</t>
  </si>
  <si>
    <t>Deulwada</t>
  </si>
  <si>
    <t>Agarwada Jn.</t>
  </si>
  <si>
    <t>Agarwada</t>
  </si>
  <si>
    <t>Agarwada titha</t>
  </si>
  <si>
    <t>Chopdem</t>
  </si>
  <si>
    <t>Siolim</t>
  </si>
  <si>
    <t>SFX HIGH SCHOOL</t>
  </si>
  <si>
    <t>Siolim Church</t>
  </si>
  <si>
    <t>Marna</t>
  </si>
  <si>
    <t>Kucheli</t>
  </si>
  <si>
    <t>Xelpem Duler</t>
  </si>
  <si>
    <t>Guirim</t>
  </si>
  <si>
    <t>Porvorim</t>
  </si>
  <si>
    <t>Canca</t>
  </si>
  <si>
    <t>Parra</t>
  </si>
  <si>
    <t>Saligao Junction</t>
  </si>
  <si>
    <t>Saligao</t>
  </si>
  <si>
    <t xml:space="preserve"> Saligao</t>
  </si>
  <si>
    <t>Aradi</t>
  </si>
  <si>
    <t>Calangute</t>
  </si>
  <si>
    <t>Madani/V.P. Pilerne</t>
  </si>
  <si>
    <t>Madani</t>
  </si>
  <si>
    <t>Pilerne IDC</t>
  </si>
  <si>
    <t>Pilerne</t>
  </si>
  <si>
    <t>Verem Market</t>
  </si>
  <si>
    <t>Verem</t>
  </si>
  <si>
    <t>Betim</t>
  </si>
  <si>
    <t>Malem</t>
  </si>
  <si>
    <t>Teen Bldg.</t>
  </si>
  <si>
    <t>Porvorim College</t>
  </si>
  <si>
    <t>Porvorim Bazaar</t>
  </si>
  <si>
    <t xml:space="preserve"> Taaki</t>
  </si>
  <si>
    <t>Manguirish Colony</t>
  </si>
  <si>
    <t>Madel</t>
  </si>
  <si>
    <t>Madel Housing Board</t>
  </si>
  <si>
    <t xml:space="preserve"> Madel</t>
  </si>
  <si>
    <t>Omkar Colony</t>
  </si>
  <si>
    <t>Tivim Banglyakade</t>
  </si>
  <si>
    <t>Tivim</t>
  </si>
  <si>
    <t>Thivim Ground</t>
  </si>
  <si>
    <t>Tivim-Colvale Rasta</t>
  </si>
  <si>
    <t xml:space="preserve"> Cansa Bodiem</t>
  </si>
  <si>
    <t>Tivim Rly. Stn.</t>
  </si>
  <si>
    <t>Cansa Bodiem</t>
  </si>
  <si>
    <t xml:space="preserve"> Cansa</t>
  </si>
  <si>
    <t>Blooming Bud</t>
  </si>
  <si>
    <t>Tivim Railway Stn.</t>
  </si>
  <si>
    <t>Sirsaim Copel</t>
  </si>
  <si>
    <t>Assnora</t>
  </si>
  <si>
    <t>Zarapkar Petrol Pump</t>
  </si>
  <si>
    <t xml:space="preserve"> Bainkade</t>
  </si>
  <si>
    <t>St.Clara H.S. Asnoda</t>
  </si>
  <si>
    <t>Assnoda KTC Bus Stand</t>
  </si>
  <si>
    <t>Assnoda Paar</t>
  </si>
  <si>
    <t>Tamda Rasta</t>
  </si>
  <si>
    <t>Mulgao</t>
  </si>
  <si>
    <t xml:space="preserve"> Mahatme Hospital</t>
  </si>
  <si>
    <t>Valshi</t>
  </si>
  <si>
    <t>Vaalshi</t>
  </si>
  <si>
    <t>ITI Bicholim</t>
  </si>
  <si>
    <t>Bicholim Housing Board</t>
  </si>
  <si>
    <t>Bordem</t>
  </si>
  <si>
    <t>Shantadurga Highschool</t>
  </si>
  <si>
    <t>Virdi</t>
  </si>
  <si>
    <t>Malpan</t>
  </si>
  <si>
    <t>Dhamshe</t>
  </si>
  <si>
    <t>Nanus Cross</t>
  </si>
  <si>
    <t>Nanus</t>
  </si>
  <si>
    <t>Pale</t>
  </si>
  <si>
    <t>Bainguinim</t>
  </si>
  <si>
    <t>Teen Bldg</t>
  </si>
  <si>
    <t>Colvale Naka</t>
  </si>
  <si>
    <t>Colvale Tar</t>
  </si>
  <si>
    <t>Revora</t>
  </si>
  <si>
    <t>Nadora</t>
  </si>
  <si>
    <t>Pirna</t>
  </si>
  <si>
    <t>Menkurem</t>
  </si>
  <si>
    <t>Amthane</t>
  </si>
  <si>
    <t>Sacorda</t>
  </si>
  <si>
    <t>Udalshe</t>
  </si>
  <si>
    <t>Dharbandora</t>
  </si>
  <si>
    <t>Dharbandoda</t>
  </si>
  <si>
    <t>Piliem</t>
  </si>
  <si>
    <t>Sanjivani Sugar Factory</t>
  </si>
  <si>
    <t>Safa Masjid</t>
  </si>
  <si>
    <t>Golauli</t>
  </si>
  <si>
    <t>Golauli/Charavane</t>
  </si>
  <si>
    <t>Charavane</t>
  </si>
  <si>
    <t>ACGL Honda</t>
  </si>
  <si>
    <t>Honda Vdakade</t>
  </si>
  <si>
    <t>Vadakade Honda</t>
  </si>
  <si>
    <t>Rivem</t>
  </si>
  <si>
    <t>Charavne Titha</t>
  </si>
  <si>
    <t>Thane</t>
  </si>
  <si>
    <t>Pali</t>
  </si>
  <si>
    <t>Naneli</t>
  </si>
  <si>
    <t>Hedode</t>
  </si>
  <si>
    <t>Hedode Titha</t>
  </si>
  <si>
    <t>Koparde</t>
  </si>
  <si>
    <t>Valpoi KTC Bus Stand</t>
  </si>
  <si>
    <t>Valpoi</t>
  </si>
  <si>
    <t>Valpoi Bazaar</t>
  </si>
  <si>
    <t>Naguem</t>
  </si>
  <si>
    <t>Redighati</t>
  </si>
  <si>
    <t>Redegathi</t>
  </si>
  <si>
    <t>Kumarkhan</t>
  </si>
  <si>
    <t>ACGL Bhuipal</t>
  </si>
  <si>
    <t>Bhuipal</t>
  </si>
  <si>
    <t>Saleli Cross</t>
  </si>
  <si>
    <t>Saleli</t>
  </si>
  <si>
    <t>Honda KTC Bus Stand</t>
  </si>
  <si>
    <t>Honda</t>
  </si>
  <si>
    <t>Honda Market</t>
  </si>
  <si>
    <t>Harvale</t>
  </si>
  <si>
    <t>Housing Board</t>
  </si>
  <si>
    <t>Navelim</t>
  </si>
  <si>
    <t>Cortalim Pajent</t>
  </si>
  <si>
    <t>Pajentar</t>
  </si>
  <si>
    <t>CPWD</t>
  </si>
  <si>
    <t>Bambolim Cross</t>
  </si>
  <si>
    <t>Verna Titan</t>
  </si>
  <si>
    <t>Titan</t>
  </si>
  <si>
    <t>Verna Birla Bypass</t>
  </si>
  <si>
    <t>Kesarval Garden Cortalim</t>
  </si>
  <si>
    <t>Kesarval</t>
  </si>
  <si>
    <t>Cortalim Sancoale Junction</t>
  </si>
  <si>
    <t>Cortalim</t>
  </si>
  <si>
    <t>Cortalim Junction</t>
  </si>
  <si>
    <t>Agacaim Police Station</t>
  </si>
  <si>
    <t>Agassiam</t>
  </si>
  <si>
    <t>Agacaim Bypass</t>
  </si>
  <si>
    <t>Agacaim Mkt</t>
  </si>
  <si>
    <t>Chichekade</t>
  </si>
  <si>
    <t>Pillar</t>
  </si>
  <si>
    <t>Sojikade</t>
  </si>
  <si>
    <t>Goa Velha</t>
  </si>
  <si>
    <t>Zuarer</t>
  </si>
  <si>
    <t>Shirdao</t>
  </si>
  <si>
    <t>Workshop Bambolim</t>
  </si>
  <si>
    <t>Bambolim</t>
  </si>
  <si>
    <t>Curca</t>
  </si>
  <si>
    <t>Military Camp</t>
  </si>
  <si>
    <t>GMC Bambolim</t>
  </si>
  <si>
    <t>St Cruz 2nd</t>
  </si>
  <si>
    <t>St.Cruz</t>
  </si>
  <si>
    <t>St. Cruz</t>
  </si>
  <si>
    <t>Satarda Bridge</t>
  </si>
  <si>
    <t>Naibag Bridge</t>
  </si>
  <si>
    <t>Mopa</t>
  </si>
  <si>
    <t>Tamboxem</t>
  </si>
  <si>
    <t>Uguem</t>
  </si>
  <si>
    <t>Poroscodem</t>
  </si>
  <si>
    <t>Poroskode</t>
  </si>
  <si>
    <t>Naibag</t>
  </si>
  <si>
    <t>Virnora</t>
  </si>
  <si>
    <t>Karapur</t>
  </si>
  <si>
    <t>Sirsaim</t>
  </si>
  <si>
    <t>Karaswada Char rasta</t>
  </si>
  <si>
    <t>Belgavi CBT</t>
  </si>
  <si>
    <t>Belgaum</t>
  </si>
  <si>
    <t>Belgaum Railway Station Road</t>
  </si>
  <si>
    <t>Piranwadi</t>
  </si>
  <si>
    <t>Jamboti</t>
  </si>
  <si>
    <t>Amate</t>
  </si>
  <si>
    <t xml:space="preserve">Betne </t>
  </si>
  <si>
    <t>Betne</t>
  </si>
  <si>
    <t>Kankumbi</t>
  </si>
  <si>
    <t>Chauki</t>
  </si>
  <si>
    <t>Chorla Titha</t>
  </si>
  <si>
    <t>Chorla</t>
  </si>
  <si>
    <t>Keri Toll naka</t>
  </si>
  <si>
    <t>Poriem</t>
  </si>
  <si>
    <t>Poreim</t>
  </si>
  <si>
    <t xml:space="preserve"> Narve</t>
  </si>
  <si>
    <t>Saptakoteshwar</t>
  </si>
  <si>
    <t>Narve</t>
  </si>
  <si>
    <t>Narve Ferry</t>
  </si>
  <si>
    <t>Malar</t>
  </si>
  <si>
    <t>Devade</t>
  </si>
  <si>
    <t>Diwade</t>
  </si>
  <si>
    <t>Narayan Mandir</t>
  </si>
  <si>
    <t>Kumbharmath Teetha</t>
  </si>
  <si>
    <t>Kumbharmath</t>
  </si>
  <si>
    <t>Anandvhal/Govekar Dukan</t>
  </si>
  <si>
    <t>Chauke</t>
  </si>
  <si>
    <t>Chowke</t>
  </si>
  <si>
    <t>Nangarbhat</t>
  </si>
  <si>
    <t>Kunkavle</t>
  </si>
  <si>
    <t>Katta</t>
  </si>
  <si>
    <t>Sawarwad</t>
  </si>
  <si>
    <t>Gawrai</t>
  </si>
  <si>
    <t>Sukalwad</t>
  </si>
  <si>
    <t>Ranbambuli</t>
  </si>
  <si>
    <t>Padve</t>
  </si>
  <si>
    <t>Jaitapkar Colony</t>
  </si>
  <si>
    <t>Pawashi</t>
  </si>
  <si>
    <t>Malvan Bus Stand</t>
  </si>
  <si>
    <t>Malvan</t>
  </si>
  <si>
    <t>Kharyewadi</t>
  </si>
  <si>
    <t>Kasal</t>
  </si>
  <si>
    <t>Kasal School</t>
  </si>
  <si>
    <t>Oras Paata</t>
  </si>
  <si>
    <t>Oras</t>
  </si>
  <si>
    <t xml:space="preserve"> Oras</t>
  </si>
  <si>
    <t>Jijamata</t>
  </si>
  <si>
    <t>Humarmala College</t>
  </si>
  <si>
    <t>Humarmala</t>
  </si>
  <si>
    <t>Pandur</t>
  </si>
  <si>
    <t>Vetal Bambarde</t>
  </si>
  <si>
    <t>Kudal Bus Stand</t>
  </si>
  <si>
    <t>Kudal</t>
  </si>
  <si>
    <t>Sawantwadi Bus stand</t>
  </si>
  <si>
    <t>Sawantwadi</t>
  </si>
  <si>
    <t>Malgoan Bazar</t>
  </si>
  <si>
    <t>Malgaon</t>
  </si>
  <si>
    <t>Malewad Naka</t>
  </si>
  <si>
    <t>Malewad</t>
  </si>
  <si>
    <t>Kundura</t>
  </si>
  <si>
    <t>Kondura</t>
  </si>
  <si>
    <t>Sateli</t>
  </si>
  <si>
    <t>Satarda</t>
  </si>
  <si>
    <t>Dhargalim</t>
  </si>
  <si>
    <t>Kharekhajan</t>
  </si>
  <si>
    <t>Kharekhazan</t>
  </si>
  <si>
    <t>Thivim</t>
  </si>
  <si>
    <t>Moitem</t>
  </si>
  <si>
    <t>Mulgao Gaonkarwada</t>
  </si>
  <si>
    <t>Gaonkar Wada</t>
  </si>
  <si>
    <t>Menkure</t>
  </si>
  <si>
    <t>Advalpale</t>
  </si>
  <si>
    <t>Advalpal</t>
  </si>
  <si>
    <t>Pethecha Wada</t>
  </si>
  <si>
    <t>Pethechawada</t>
  </si>
  <si>
    <t>Korgao Wada</t>
  </si>
  <si>
    <t>Tuyem Hospital</t>
  </si>
  <si>
    <t>Tuem Hospital</t>
  </si>
  <si>
    <t>Bhaitwada</t>
  </si>
  <si>
    <t>Mahakhajan/Dhargal</t>
  </si>
  <si>
    <t>Gaular</t>
  </si>
  <si>
    <t>Chafegal</t>
  </si>
  <si>
    <t>Betora Gram Panchayay</t>
  </si>
  <si>
    <t>Panchayat</t>
  </si>
  <si>
    <t>Codli Tisk</t>
  </si>
  <si>
    <t>Dabhal</t>
  </si>
  <si>
    <t>Nirankal</t>
  </si>
  <si>
    <t>Betora IDC</t>
  </si>
  <si>
    <t>Betoda</t>
  </si>
  <si>
    <t>Betora</t>
  </si>
  <si>
    <t>Tamsuli</t>
  </si>
  <si>
    <t>Sateribhat</t>
  </si>
  <si>
    <t>Betki Hospital</t>
  </si>
  <si>
    <t>Betki</t>
  </si>
  <si>
    <t>Koner</t>
  </si>
  <si>
    <t>Savoi</t>
  </si>
  <si>
    <t>Savoi Verem</t>
  </si>
  <si>
    <t>Volvoi</t>
  </si>
  <si>
    <t xml:space="preserve"> Khandepar</t>
  </si>
  <si>
    <t>Murdi</t>
  </si>
  <si>
    <t>Marico</t>
  </si>
  <si>
    <t>Vagurme</t>
  </si>
  <si>
    <t>Shantadurga Temple</t>
  </si>
  <si>
    <t>Mericco</t>
  </si>
  <si>
    <t>Dhulapi</t>
  </si>
  <si>
    <t>Ghoteli</t>
  </si>
  <si>
    <t>Morle</t>
  </si>
  <si>
    <t>Surla Chauki</t>
  </si>
  <si>
    <t>Charavne Wadyar</t>
  </si>
  <si>
    <t>jamblikade</t>
  </si>
  <si>
    <t>Jamblikade</t>
  </si>
  <si>
    <t>Surla</t>
  </si>
  <si>
    <t>Anjune Dam</t>
  </si>
  <si>
    <t xml:space="preserve"> Don Maad</t>
  </si>
  <si>
    <t>Morlem Colony</t>
  </si>
  <si>
    <t>Morle Panchayat</t>
  </si>
  <si>
    <t>Tulshimal</t>
  </si>
  <si>
    <t>Sangolda</t>
  </si>
  <si>
    <t>Ambeshwar Temple</t>
  </si>
  <si>
    <t>Devlakade</t>
  </si>
  <si>
    <t>Junser</t>
  </si>
  <si>
    <t>SFX High School</t>
  </si>
  <si>
    <t>Siolim Bridge</t>
  </si>
  <si>
    <t>Harambol Beach</t>
  </si>
  <si>
    <t>Harmal</t>
  </si>
  <si>
    <t>Akhada</t>
  </si>
  <si>
    <t>ST ESTEVAM</t>
  </si>
  <si>
    <t>Kumbharjua</t>
  </si>
  <si>
    <t>Tiracol</t>
  </si>
  <si>
    <t>Tircol</t>
  </si>
  <si>
    <t xml:space="preserve"> Aronda</t>
  </si>
  <si>
    <t>Garudi Mandir</t>
  </si>
  <si>
    <t>Reddi</t>
  </si>
  <si>
    <t>Redi</t>
  </si>
  <si>
    <t>Aronda Titha</t>
  </si>
  <si>
    <t>Shiroda</t>
  </si>
  <si>
    <t>Ajgao</t>
  </si>
  <si>
    <t>Troda/ Ajgao</t>
  </si>
  <si>
    <t>Aros Titha</t>
  </si>
  <si>
    <t>Valpe/ Malpe</t>
  </si>
  <si>
    <t>Dhargal/ Kulan</t>
  </si>
  <si>
    <t>Colvale / Binani</t>
  </si>
  <si>
    <t>Porvorim Vadakade / Bazaar</t>
  </si>
  <si>
    <t>Porvorim Gulyakade / Copel</t>
  </si>
  <si>
    <t>Porvorim Teen Bldg. / College</t>
  </si>
  <si>
    <t>Harambol tisk</t>
  </si>
  <si>
    <t>Siolim Jn</t>
  </si>
  <si>
    <t>Assagao Panchayat</t>
  </si>
  <si>
    <t>Assagao</t>
  </si>
  <si>
    <t>Anjuna Charrasta</t>
  </si>
  <si>
    <t>Anjuna</t>
  </si>
  <si>
    <t>Arpora</t>
  </si>
  <si>
    <t>Candolim</t>
  </si>
  <si>
    <t>Candolim Church</t>
  </si>
  <si>
    <t>Orda Candolim</t>
  </si>
  <si>
    <t>Saipem</t>
  </si>
  <si>
    <t>Charavne</t>
  </si>
  <si>
    <t>Coparde</t>
  </si>
  <si>
    <t>Redeghati</t>
  </si>
  <si>
    <t>Honda Vadakade</t>
  </si>
  <si>
    <t>Sirsaim Rly Stn</t>
  </si>
  <si>
    <t>Porvorim Teen Bldg.</t>
  </si>
  <si>
    <t>Kudchire</t>
  </si>
  <si>
    <t>Taliwada</t>
  </si>
  <si>
    <t>Maulinguen Cross</t>
  </si>
  <si>
    <t>Maulinge</t>
  </si>
  <si>
    <t>Maulinguem</t>
  </si>
  <si>
    <t>Forest Check Post</t>
  </si>
  <si>
    <t>Vanan</t>
  </si>
  <si>
    <t>Lakhere</t>
  </si>
  <si>
    <t>Assonoda</t>
  </si>
  <si>
    <t>New Stage</t>
  </si>
  <si>
    <t>Vengurla Bus Stand</t>
  </si>
  <si>
    <t>Vengurla</t>
  </si>
  <si>
    <t>Shala No. 3</t>
  </si>
  <si>
    <t>Mochemad</t>
  </si>
  <si>
    <t>Nhaichiad</t>
  </si>
  <si>
    <t>Arawli</t>
  </si>
  <si>
    <t>Pednem</t>
  </si>
  <si>
    <t>Colval</t>
  </si>
  <si>
    <t>Siolim Cross</t>
  </si>
  <si>
    <t>Junsher</t>
  </si>
  <si>
    <t>Porvorim Wadakade</t>
  </si>
  <si>
    <t>Harambol/Harmal</t>
  </si>
  <si>
    <t>Shemecheadvan</t>
  </si>
  <si>
    <t>Tulaskarwadi</t>
  </si>
  <si>
    <t>Dadachiwadi</t>
  </si>
  <si>
    <t>Nagzer</t>
  </si>
  <si>
    <t>Colvale / Mahakhazan</t>
  </si>
  <si>
    <t>Porvorim Teen Bldg</t>
  </si>
  <si>
    <t>Polytechnic</t>
  </si>
  <si>
    <t>Altinho</t>
  </si>
  <si>
    <t>Doordarshan</t>
  </si>
  <si>
    <t>All India Radio</t>
  </si>
  <si>
    <t>Portuguese consulate</t>
  </si>
  <si>
    <t>Mary Immaculate Church</t>
  </si>
  <si>
    <t>Panaji Old Secretariat</t>
  </si>
  <si>
    <t>Court</t>
  </si>
  <si>
    <t>Rani Channamma Circle</t>
  </si>
  <si>
    <t>Bogarves City</t>
  </si>
  <si>
    <t>Bogarves</t>
  </si>
  <si>
    <t>Vijaynagar</t>
  </si>
  <si>
    <t>Hindalga</t>
  </si>
  <si>
    <t>Shinoli</t>
  </si>
  <si>
    <t>Patne Phata</t>
  </si>
  <si>
    <t>Patne phata</t>
  </si>
  <si>
    <t>Halkarni Phata</t>
  </si>
  <si>
    <t>Halkarni</t>
  </si>
  <si>
    <t>Naganwadi</t>
  </si>
  <si>
    <t>Chandgad Phata</t>
  </si>
  <si>
    <t>Kanur Khurd</t>
  </si>
  <si>
    <t>Kanur</t>
  </si>
  <si>
    <t>Amboli S T Bus Stand</t>
  </si>
  <si>
    <t>Amboli</t>
  </si>
  <si>
    <t>Azra Phata</t>
  </si>
  <si>
    <t>Danoli</t>
  </si>
  <si>
    <t>Sawantwadi Court</t>
  </si>
  <si>
    <t>Talyar</t>
  </si>
  <si>
    <t>I.T.I./Police Station</t>
  </si>
  <si>
    <t>Mazgao Nala</t>
  </si>
  <si>
    <t>Insuli Check Post</t>
  </si>
  <si>
    <t>Banda</t>
  </si>
  <si>
    <t>Patradevi</t>
  </si>
  <si>
    <t>Belgavi</t>
  </si>
  <si>
    <t>Belgaum Rly Station</t>
  </si>
  <si>
    <t>Belgavi Railway Bus Stand</t>
  </si>
  <si>
    <t>Tilakwadi 1st Gate</t>
  </si>
  <si>
    <t>Tilakwadi 2nd Gate</t>
  </si>
  <si>
    <t>Tilakwadi 3rd Gate</t>
  </si>
  <si>
    <t>Udyambag</t>
  </si>
  <si>
    <t>Piranwadi Junction</t>
  </si>
  <si>
    <t>Khanapur Bus Stand</t>
  </si>
  <si>
    <t>Khanapur</t>
  </si>
  <si>
    <t>Khanapur Market</t>
  </si>
  <si>
    <t>Gunji</t>
  </si>
  <si>
    <t>Gungi</t>
  </si>
  <si>
    <t>Londa Bus stand</t>
  </si>
  <si>
    <t>Londa</t>
  </si>
  <si>
    <t>Ramnager</t>
  </si>
  <si>
    <t>Ram Nagar</t>
  </si>
  <si>
    <t>Tinneghat</t>
  </si>
  <si>
    <t>Tinaighat</t>
  </si>
  <si>
    <t>Anmod</t>
  </si>
  <si>
    <t>Goa Border</t>
  </si>
  <si>
    <t>Mollem</t>
  </si>
  <si>
    <t>Dhat Farm</t>
  </si>
  <si>
    <t>Suktalem</t>
  </si>
  <si>
    <t>Old Goa bypass</t>
  </si>
  <si>
    <t>Margao City</t>
  </si>
  <si>
    <t>Margao Hospicio</t>
  </si>
  <si>
    <t>Margoa Holy Spirit Church &amp; School</t>
  </si>
  <si>
    <t>Gorvootti</t>
  </si>
  <si>
    <t>Nuvem</t>
  </si>
  <si>
    <t>Nuvem Church</t>
  </si>
  <si>
    <t>Carmel College</t>
  </si>
  <si>
    <t>Verna Agnel Ashram</t>
  </si>
  <si>
    <t>Agnel Ashram</t>
  </si>
  <si>
    <t>Verna Holy Church</t>
  </si>
  <si>
    <t>Servalim</t>
  </si>
  <si>
    <t>Verna Panchayat</t>
  </si>
  <si>
    <t>Verna</t>
  </si>
  <si>
    <t>Verna Pirni Jn.</t>
  </si>
  <si>
    <t>Verna Pirni</t>
  </si>
  <si>
    <t>Verna Hotel Maharaja</t>
  </si>
  <si>
    <t>Fazanter</t>
  </si>
  <si>
    <t>Hanuman Mandir Cortalim</t>
  </si>
  <si>
    <t>Agassaim</t>
  </si>
  <si>
    <t>Shirdon</t>
  </si>
  <si>
    <t>Bambolim Workshop</t>
  </si>
  <si>
    <t>Pernem</t>
  </si>
  <si>
    <t>Coqueiro</t>
  </si>
  <si>
    <t>St Cruz</t>
  </si>
  <si>
    <t>Pilar</t>
  </si>
  <si>
    <t>Agacaim</t>
  </si>
  <si>
    <t>Cortalim Jn</t>
  </si>
  <si>
    <t>Sankvale</t>
  </si>
  <si>
    <t>Sancoale</t>
  </si>
  <si>
    <t>Sankvale Bakery</t>
  </si>
  <si>
    <t>Sancoale Zareer</t>
  </si>
  <si>
    <t>Sankvale Convent</t>
  </si>
  <si>
    <t>Sancoale 5Star</t>
  </si>
  <si>
    <t>Jacinto Island</t>
  </si>
  <si>
    <t>Dabolim</t>
  </si>
  <si>
    <t>Chikalim post</t>
  </si>
  <si>
    <t>Chicalim</t>
  </si>
  <si>
    <t>Chikalim Panchayat</t>
  </si>
  <si>
    <t>Vasco Chicalim Church</t>
  </si>
  <si>
    <t>Chikalim Junction</t>
  </si>
  <si>
    <t>Vaddem Lake</t>
  </si>
  <si>
    <t>Goa Shipyard</t>
  </si>
  <si>
    <t>Vasco KTC Bus Stand</t>
  </si>
  <si>
    <t>Vasco</t>
  </si>
  <si>
    <t>Dabolim Airport</t>
  </si>
  <si>
    <t>Shigne</t>
  </si>
  <si>
    <t>Shelpem</t>
  </si>
  <si>
    <t>Carambolim</t>
  </si>
  <si>
    <t>Nagargaon</t>
  </si>
  <si>
    <t>Sonal cross</t>
  </si>
  <si>
    <t>Mapusa Tar</t>
  </si>
  <si>
    <t>Vijaydurg</t>
  </si>
  <si>
    <t>Kankawali</t>
  </si>
  <si>
    <t>Pinguli Titha</t>
  </si>
  <si>
    <t>Zarap</t>
  </si>
  <si>
    <t>Akeri</t>
  </si>
  <si>
    <t>Gardi</t>
  </si>
  <si>
    <t>Wadakade</t>
  </si>
  <si>
    <t>Xetrafal</t>
  </si>
  <si>
    <t>Konwada</t>
  </si>
  <si>
    <t>Insuli Factory</t>
  </si>
  <si>
    <t>kudvache Temb</t>
  </si>
  <si>
    <t>Police out post Patradevii</t>
  </si>
  <si>
    <t>Torxem</t>
  </si>
  <si>
    <t>UGEM</t>
  </si>
  <si>
    <t>PORVORIM BAZAR</t>
  </si>
  <si>
    <t>Zarme</t>
  </si>
  <si>
    <t>Dabem</t>
  </si>
  <si>
    <t>Mauxi</t>
  </si>
  <si>
    <t>Ozari</t>
  </si>
  <si>
    <t>Dhandoswada</t>
  </si>
  <si>
    <t>Tuyem Panchayat</t>
  </si>
  <si>
    <t>Camurlim ferry titha</t>
  </si>
  <si>
    <t>Palyem</t>
  </si>
  <si>
    <t>Sonyam</t>
  </si>
  <si>
    <t>Arabo</t>
  </si>
  <si>
    <t>Shirgalim</t>
  </si>
  <si>
    <t>Varpal</t>
  </si>
  <si>
    <t>Haturli Math</t>
  </si>
  <si>
    <t>Haturli</t>
  </si>
  <si>
    <t>Tikhane</t>
  </si>
  <si>
    <t>Vainguinim</t>
  </si>
  <si>
    <t>Bhavkai</t>
  </si>
  <si>
    <t>Savan Wada</t>
  </si>
  <si>
    <t>Kumbhar Wada</t>
  </si>
  <si>
    <t>Mayem</t>
  </si>
  <si>
    <t>Chimul Wada</t>
  </si>
  <si>
    <t>Poira</t>
  </si>
  <si>
    <t>Corjuve fort</t>
  </si>
  <si>
    <t>Podwal</t>
  </si>
  <si>
    <t>Goljuem</t>
  </si>
  <si>
    <t>Corjuve Club</t>
  </si>
  <si>
    <t>Quitla Jnt.</t>
  </si>
  <si>
    <t>Aldona</t>
  </si>
  <si>
    <t>Aldona Talyaar</t>
  </si>
  <si>
    <t>Nachinola</t>
  </si>
  <si>
    <t>Moira Club</t>
  </si>
  <si>
    <t>Moira Bridge</t>
  </si>
  <si>
    <t>Mapusa Taar</t>
  </si>
  <si>
    <t>Saw Mill</t>
  </si>
  <si>
    <t>Aldona ferry jetty</t>
  </si>
  <si>
    <t>Carona</t>
  </si>
  <si>
    <t>Kelbai Wada</t>
  </si>
  <si>
    <t>Mayem lake Titha</t>
  </si>
  <si>
    <t xml:space="preserve"> Bicholim</t>
  </si>
  <si>
    <t>Paz</t>
  </si>
  <si>
    <t>Barazanwada</t>
  </si>
  <si>
    <t>Sarmanus Titha</t>
  </si>
  <si>
    <t>Pilgaon</t>
  </si>
  <si>
    <t>Thana Market</t>
  </si>
  <si>
    <t>Curpawada</t>
  </si>
  <si>
    <t>Quelossim</t>
  </si>
  <si>
    <t>Rassai Dock</t>
  </si>
  <si>
    <t>Rassaim Ferry</t>
  </si>
  <si>
    <t>Angdi</t>
  </si>
  <si>
    <t>Velguem</t>
  </si>
  <si>
    <t>Khadki</t>
  </si>
  <si>
    <t>Barazan Titha</t>
  </si>
  <si>
    <t>Savarshe</t>
  </si>
  <si>
    <t>Panjim Post Office</t>
  </si>
  <si>
    <t>Panaji Cruises</t>
  </si>
  <si>
    <t>Pissurlem</t>
  </si>
  <si>
    <t>Advoi</t>
  </si>
  <si>
    <t>Padeli</t>
  </si>
  <si>
    <t>Bhironda</t>
  </si>
  <si>
    <t>Hivrem</t>
  </si>
  <si>
    <t>Satorem</t>
  </si>
  <si>
    <t>Satre</t>
  </si>
  <si>
    <t>Codal</t>
  </si>
  <si>
    <t>Nanora</t>
  </si>
  <si>
    <t>Maloli</t>
  </si>
  <si>
    <t>Postar</t>
  </si>
  <si>
    <t>Ustem</t>
  </si>
  <si>
    <t>Dhavem</t>
  </si>
  <si>
    <t>Ambedem</t>
  </si>
  <si>
    <t>Velkasi</t>
  </si>
  <si>
    <t>Vijaydurga</t>
  </si>
  <si>
    <t>Verna Cipla</t>
  </si>
  <si>
    <t>Cortalim Pajentar</t>
  </si>
  <si>
    <t>Caranzol</t>
  </si>
  <si>
    <t>Kumthal</t>
  </si>
  <si>
    <t>Madel ferry</t>
  </si>
  <si>
    <t>Chorao</t>
  </si>
  <si>
    <t>Devgini</t>
  </si>
  <si>
    <t>Saud</t>
  </si>
  <si>
    <t>Camurlim Khairat</t>
  </si>
  <si>
    <t>Wagali</t>
  </si>
  <si>
    <t>Camurlim Darbarwada</t>
  </si>
  <si>
    <t>Camurlim Tuem Ferry</t>
  </si>
  <si>
    <t>Camurli Panchayat</t>
  </si>
  <si>
    <t>Church</t>
  </si>
  <si>
    <t>Gaonkarwada Camurlim</t>
  </si>
  <si>
    <t>Power Grid Corporation Kucheli</t>
  </si>
  <si>
    <t>Garage Bypass Camurlim</t>
  </si>
  <si>
    <t>Tin Mad</t>
  </si>
  <si>
    <t>Kucheli charrasta</t>
  </si>
  <si>
    <t>Mandrem</t>
  </si>
  <si>
    <t>Khadpakade</t>
  </si>
  <si>
    <t>Parcem</t>
  </si>
  <si>
    <t>Chonsai</t>
  </si>
  <si>
    <t>Siolim Fish Market</t>
  </si>
  <si>
    <t>SIOLIM MAINA</t>
  </si>
  <si>
    <t>POVORIM WADAKADE</t>
  </si>
  <si>
    <t>PORVORIM GULYAKADE</t>
  </si>
  <si>
    <t>Calvi</t>
  </si>
  <si>
    <t>Kalay</t>
  </si>
  <si>
    <t>Ambeudak</t>
  </si>
  <si>
    <t>Guddemol</t>
  </si>
  <si>
    <t>Sanvordem Petrol Pump</t>
  </si>
  <si>
    <t>Curchorem Railway stn.</t>
  </si>
  <si>
    <t>Curchorem Village</t>
  </si>
  <si>
    <t>Ambedkar Chowk</t>
  </si>
  <si>
    <t>Sanvordem Tisk</t>
  </si>
  <si>
    <t>Digas Ponchavadi</t>
  </si>
  <si>
    <t>Mapa</t>
  </si>
  <si>
    <t>Panchawadi</t>
  </si>
  <si>
    <t>Church Ponchwadi</t>
  </si>
  <si>
    <t>Dabolim-Shiroda</t>
  </si>
  <si>
    <t xml:space="preserve">Shiroda Shivnathi Temple </t>
  </si>
  <si>
    <t>Shiroda Market</t>
  </si>
  <si>
    <t>Shiroda KTC Bus Stand</t>
  </si>
  <si>
    <t>Ayuvedic College</t>
  </si>
  <si>
    <t>Vazem</t>
  </si>
  <si>
    <t>Tarvale</t>
  </si>
  <si>
    <t>Old Borim Bridge</t>
  </si>
  <si>
    <t>Airport Residency</t>
  </si>
  <si>
    <t>Dabolim Bogmalo Cross</t>
  </si>
  <si>
    <t>MES College</t>
  </si>
  <si>
    <t>Zareer</t>
  </si>
  <si>
    <t>Zuarinager</t>
  </si>
  <si>
    <t>Birla</t>
  </si>
  <si>
    <t>Upasnagar</t>
  </si>
  <si>
    <t>Ker</t>
  </si>
  <si>
    <t>Ghotgewadi</t>
  </si>
  <si>
    <t>Tillari</t>
  </si>
  <si>
    <t>Konalkatta</t>
  </si>
  <si>
    <t>Vaigantad</t>
  </si>
  <si>
    <t>Awade</t>
  </si>
  <si>
    <t>Bhedshi</t>
  </si>
  <si>
    <t>Usap Titha</t>
  </si>
  <si>
    <t>Kudase</t>
  </si>
  <si>
    <t>Zare Bambarr</t>
  </si>
  <si>
    <t>Ambeli</t>
  </si>
  <si>
    <t>Dodamarg</t>
  </si>
  <si>
    <t>Kasarpal</t>
  </si>
  <si>
    <t>Nanoda</t>
  </si>
  <si>
    <t>Kiran Pani</t>
  </si>
  <si>
    <t>Paliyem</t>
  </si>
  <si>
    <t>Kucheli Charrasta</t>
  </si>
  <si>
    <t>Sal</t>
  </si>
  <si>
    <t>Kumyamal</t>
  </si>
  <si>
    <t>Morlem</t>
  </si>
  <si>
    <t>Panaji INOX</t>
  </si>
  <si>
    <t>Kumbharwada</t>
  </si>
  <si>
    <t>Badem</t>
  </si>
  <si>
    <t>Mapusa DMC College</t>
  </si>
  <si>
    <t>Mapusa Khorlim</t>
  </si>
  <si>
    <t>Paliem</t>
  </si>
  <si>
    <t>Socorro</t>
  </si>
  <si>
    <t>Britona Market</t>
  </si>
  <si>
    <t>Britona</t>
  </si>
  <si>
    <t>Sinquirem</t>
  </si>
  <si>
    <t>Haldanwadi</t>
  </si>
  <si>
    <t>Manshi</t>
  </si>
  <si>
    <t>Dhandar wada</t>
  </si>
  <si>
    <t>Vhavti</t>
  </si>
  <si>
    <t>Vathadev</t>
  </si>
  <si>
    <t>Curchorem Market</t>
  </si>
  <si>
    <t>Baga</t>
  </si>
  <si>
    <t>Hadfade Junction</t>
  </si>
  <si>
    <t>Bokeche Ard</t>
  </si>
  <si>
    <t>Betul</t>
  </si>
  <si>
    <t>Baradi</t>
  </si>
  <si>
    <t>Velim</t>
  </si>
  <si>
    <t>Velim Church</t>
  </si>
  <si>
    <t>Ambelim</t>
  </si>
  <si>
    <t>Assolna</t>
  </si>
  <si>
    <t>Assolda</t>
  </si>
  <si>
    <t>Nusi Academy</t>
  </si>
  <si>
    <t>Sucaldem</t>
  </si>
  <si>
    <t>Palmagrand</t>
  </si>
  <si>
    <t>Bamado</t>
  </si>
  <si>
    <t>Chinchinim  Market</t>
  </si>
  <si>
    <t>Chinchinim</t>
  </si>
  <si>
    <t xml:space="preserve"> Cuncolim Junction</t>
  </si>
  <si>
    <t>Sirlim</t>
  </si>
  <si>
    <t>Sirlim Dramapur</t>
  </si>
  <si>
    <t>Dharmapur</t>
  </si>
  <si>
    <t>Jacknibandh</t>
  </si>
  <si>
    <t>Fradilem</t>
  </si>
  <si>
    <t>Pazanter</t>
  </si>
  <si>
    <t>Ashwem Beach</t>
  </si>
  <si>
    <t>Karwar Bus Stand</t>
  </si>
  <si>
    <t>Sadashivgad KSRTC</t>
  </si>
  <si>
    <t>Mazali</t>
  </si>
  <si>
    <t>Polem Goa-K'tak Border</t>
  </si>
  <si>
    <t>Shelin</t>
  </si>
  <si>
    <t>Loliem</t>
  </si>
  <si>
    <t>Mashem</t>
  </si>
  <si>
    <t>Poinguinim</t>
  </si>
  <si>
    <t>Batpal</t>
  </si>
  <si>
    <t>Canacona KTC Bus Stand</t>
  </si>
  <si>
    <t>Balli</t>
  </si>
  <si>
    <t>Cuncolim KTC Bus Stand</t>
  </si>
  <si>
    <t>Quitla</t>
  </si>
  <si>
    <t>Fatorpa</t>
  </si>
  <si>
    <t>Ibrampur</t>
  </si>
  <si>
    <t>Hankhane</t>
  </si>
  <si>
    <t>Hasapur</t>
  </si>
  <si>
    <t>Chandel</t>
  </si>
  <si>
    <t>Bailpar</t>
  </si>
  <si>
    <t>Casarvarnem</t>
  </si>
  <si>
    <t>Purva</t>
  </si>
  <si>
    <t>KARAPUR TISK</t>
  </si>
  <si>
    <t>Verna IDC</t>
  </si>
  <si>
    <t>Arvalem</t>
  </si>
  <si>
    <t>Gaonkarwada</t>
  </si>
  <si>
    <t>Dhumashe</t>
  </si>
  <si>
    <t>Shiroli</t>
  </si>
  <si>
    <t>Ravan</t>
  </si>
  <si>
    <t>Morjim Tem</t>
  </si>
  <si>
    <t>Bagkar Wada</t>
  </si>
  <si>
    <t>Beach Cross</t>
  </si>
  <si>
    <t>Morjim Church</t>
  </si>
  <si>
    <t>Morjim School</t>
  </si>
  <si>
    <t>Morjai Mandir</t>
  </si>
  <si>
    <t>Khenir</t>
  </si>
  <si>
    <t>Babucha Gadyar</t>
  </si>
  <si>
    <t>Bhagvati Mandir</t>
  </si>
  <si>
    <t>Panjim</t>
  </si>
  <si>
    <t>Pomburfa Aldona Quitla Church</t>
  </si>
  <si>
    <t>Pomburpa</t>
  </si>
  <si>
    <t>Olaulim</t>
  </si>
  <si>
    <t>Uskai</t>
  </si>
  <si>
    <t>Dhempe College</t>
  </si>
  <si>
    <t>St. Inez Panjim</t>
  </si>
  <si>
    <t>Miramar Junction</t>
  </si>
  <si>
    <t>Taleigao</t>
  </si>
  <si>
    <t>Tambdi Mati</t>
  </si>
  <si>
    <t>Ram Temple</t>
  </si>
  <si>
    <t>Salvador</t>
  </si>
  <si>
    <t>Usap</t>
  </si>
  <si>
    <t>Pundalik Nager</t>
  </si>
  <si>
    <t>Chikalim</t>
  </si>
  <si>
    <t>NAGARGAON</t>
  </si>
  <si>
    <t>Sakhali Housing Board</t>
  </si>
  <si>
    <t>Marcela</t>
  </si>
  <si>
    <t>Banastarim</t>
  </si>
  <si>
    <t>Karmali Railway Station</t>
  </si>
  <si>
    <t>Karmali</t>
  </si>
  <si>
    <t>Hotel Wilsha</t>
  </si>
  <si>
    <t>Azossim</t>
  </si>
  <si>
    <t>Azosim</t>
  </si>
  <si>
    <t>Dongri Mandur</t>
  </si>
  <si>
    <t>Dongri</t>
  </si>
  <si>
    <t>Neura</t>
  </si>
  <si>
    <t>Belgaum Bus Stand</t>
  </si>
  <si>
    <t>Rls College</t>
  </si>
  <si>
    <t>Belgaum Railway Station</t>
  </si>
  <si>
    <t>Ramnagar</t>
  </si>
  <si>
    <t>Anmod 1st Gate</t>
  </si>
  <si>
    <t>Molem</t>
  </si>
  <si>
    <t>Bori</t>
  </si>
  <si>
    <t>Ravindra Bhavan</t>
  </si>
  <si>
    <t>Zuarinagar</t>
  </si>
  <si>
    <t>Margao Session Court</t>
  </si>
  <si>
    <t>Colva Circle</t>
  </si>
  <si>
    <t>Verna Church</t>
  </si>
  <si>
    <t>Metastrip</t>
  </si>
  <si>
    <t>Vasco Church</t>
  </si>
  <si>
    <t>Vasco Market</t>
  </si>
  <si>
    <t>Vasco I.O.C.</t>
  </si>
  <si>
    <t>El Monte</t>
  </si>
  <si>
    <t>Sada Vasco</t>
  </si>
  <si>
    <t>Sada</t>
  </si>
  <si>
    <t>Harbour Vasco</t>
  </si>
  <si>
    <t>Vasco Harbour</t>
  </si>
  <si>
    <t xml:space="preserve">Assolda </t>
  </si>
  <si>
    <t>Gonvoll</t>
  </si>
  <si>
    <t>Xeldem</t>
  </si>
  <si>
    <t>Tilamol</t>
  </si>
  <si>
    <t>Quepem Court</t>
  </si>
  <si>
    <t>Quepem</t>
  </si>
  <si>
    <t>Paroda</t>
  </si>
  <si>
    <t>Bhootnath Temple</t>
  </si>
  <si>
    <t>Agramad</t>
  </si>
  <si>
    <t>Agramat</t>
  </si>
  <si>
    <t>Gudi</t>
  </si>
  <si>
    <t>Don Khuris</t>
  </si>
  <si>
    <t>Lakaki</t>
  </si>
  <si>
    <t>Rawanfond</t>
  </si>
  <si>
    <t>Aquem Power House</t>
  </si>
  <si>
    <t>Aquem</t>
  </si>
  <si>
    <t>Costa Factory</t>
  </si>
  <si>
    <t>Pandava Chapel</t>
  </si>
  <si>
    <t>Pajifond</t>
  </si>
  <si>
    <t>Cortalim Thana</t>
  </si>
  <si>
    <t>Cortalim Ferry</t>
  </si>
  <si>
    <t>Sonal</t>
  </si>
  <si>
    <t>Savorde Taar</t>
  </si>
  <si>
    <t>Savordem</t>
  </si>
  <si>
    <t>Cudcem</t>
  </si>
  <si>
    <t>Sonal Cross</t>
  </si>
  <si>
    <t>NAVELI (NORTH)</t>
  </si>
  <si>
    <t>CANDOLA</t>
  </si>
  <si>
    <t>Korgaon</t>
  </si>
  <si>
    <t>Tuem</t>
  </si>
  <si>
    <t>Maina</t>
  </si>
  <si>
    <t>Co Queiro</t>
  </si>
  <si>
    <t>Sirdon</t>
  </si>
  <si>
    <t>Vasco Bus Stand</t>
  </si>
  <si>
    <t>Auto Service</t>
  </si>
  <si>
    <t>Vasco KTC Bus Stop</t>
  </si>
  <si>
    <t>Borim Saibaba Temple</t>
  </si>
  <si>
    <t>Loutolim</t>
  </si>
  <si>
    <t>Rasai</t>
  </si>
  <si>
    <t>Thana</t>
  </si>
  <si>
    <t>St. Estevam</t>
  </si>
  <si>
    <t>ADOSHI</t>
  </si>
  <si>
    <t>DONGRI</t>
  </si>
  <si>
    <t>GOA SHIPYARD</t>
  </si>
  <si>
    <t>VASCO MARKET</t>
  </si>
  <si>
    <t>VASCO HARBOUR</t>
  </si>
  <si>
    <t>Ashwem</t>
  </si>
  <si>
    <t>SHELLEN</t>
  </si>
  <si>
    <t>Dhapot</t>
  </si>
  <si>
    <t>Poigunim</t>
  </si>
  <si>
    <t>Katebag</t>
  </si>
  <si>
    <t>Galgibag</t>
  </si>
  <si>
    <t>Talpon</t>
  </si>
  <si>
    <t>Sadolxem</t>
  </si>
  <si>
    <t>Canacona IDC</t>
  </si>
  <si>
    <t>Sristhal</t>
  </si>
  <si>
    <t>Cancona Market</t>
  </si>
  <si>
    <t>Gullem</t>
  </si>
  <si>
    <t>Barcem Market</t>
  </si>
  <si>
    <t>Pisornem</t>
  </si>
  <si>
    <t>Paddi</t>
  </si>
  <si>
    <t>Godeval</t>
  </si>
  <si>
    <t>Bendordem</t>
  </si>
  <si>
    <t>Balli Railway Station</t>
  </si>
  <si>
    <t>Cuncolim</t>
  </si>
  <si>
    <t>CUNCOLIM BUSSTAND</t>
  </si>
  <si>
    <t>Cancnamoddi</t>
  </si>
  <si>
    <t>PAZARKONI</t>
  </si>
  <si>
    <t>Pazorkoni Workhardt Hospital</t>
  </si>
  <si>
    <t>Pazorkoni</t>
  </si>
  <si>
    <t>Danewadi</t>
  </si>
  <si>
    <t>CHINCHINIM JUNCTION</t>
  </si>
  <si>
    <t>Railway Foot Overbridge</t>
  </si>
  <si>
    <t>MARGAO BUSSTAND</t>
  </si>
  <si>
    <t>VERNA AGNEL ASHRAM</t>
  </si>
  <si>
    <t>VERNA INDUSTRIAL ESTATE</t>
  </si>
  <si>
    <t>VASCO BUSSTAND</t>
  </si>
  <si>
    <t>AMBORA</t>
  </si>
  <si>
    <t>PONDA BUSSTAND</t>
  </si>
  <si>
    <t>KUNDAIM INDUSTRIAL ESTATE</t>
  </si>
  <si>
    <t>CORLIM INDUSTRIAL ESTATE</t>
  </si>
  <si>
    <t>RIBANDAR PATTO</t>
  </si>
  <si>
    <t>Vasco Sada</t>
  </si>
  <si>
    <t>Vasco I.O.C</t>
  </si>
  <si>
    <t>Vasco Da Gama Bus Stand</t>
  </si>
  <si>
    <t>Zuyar St. Jacinto Island</t>
  </si>
  <si>
    <t>Shirdona</t>
  </si>
  <si>
    <t>Bamboli W/S</t>
  </si>
  <si>
    <t>Bamboli</t>
  </si>
  <si>
    <t>Vaddem</t>
  </si>
  <si>
    <t>Zuyar St. Jacento Island</t>
  </si>
  <si>
    <t>Bambar Cross</t>
  </si>
  <si>
    <t>sequence</t>
  </si>
  <si>
    <t>onward_stop_name</t>
  </si>
  <si>
    <t>onward_stop_id</t>
  </si>
  <si>
    <t>is_via</t>
  </si>
  <si>
    <t>stage_name</t>
  </si>
  <si>
    <t>stage_id</t>
  </si>
  <si>
    <t>route_id</t>
  </si>
  <si>
    <t>tara_no</t>
  </si>
  <si>
    <t>Routes mapped</t>
  </si>
  <si>
    <t>*</t>
  </si>
  <si>
    <t>Name</t>
  </si>
  <si>
    <t>ETM prv56 Pnj-Vijaydurg (Maharashtra) with TARA R.N.152… Upto Kankavali,route is same bt aftr Knkvli,ETM hs mny stps wich TARA does not show</t>
  </si>
  <si>
    <t>pnj</t>
  </si>
  <si>
    <t>mrg</t>
  </si>
  <si>
    <t>vsg</t>
  </si>
  <si>
    <t>prv</t>
  </si>
  <si>
    <t>HEDODE(via TITN)</t>
  </si>
  <si>
    <t>Ref.Prv106 Route from Pnj-Hivrem not Pnj-Valpoi. So TARA R.No.41 to be taken up to Valpoi</t>
  </si>
  <si>
    <t>To add the two stops of Mrg54 to TARA 69</t>
  </si>
  <si>
    <t>ETM Vsg37 Route is Ponda-Kudchire-Bharade, not Ponda Kudchire as TARA 73</t>
  </si>
  <si>
    <t>few imp stops to be generated (Nandgaon, Tarale, Panasgaon, Vaghotan, Padel Canteen n Vijaydurg)</t>
  </si>
  <si>
    <t>TARA 214 stops to add aftr Junaswada... Harambol, Palyem, Kiranpani n Keri</t>
  </si>
  <si>
    <t>(prv100 stops common upto Marcel...pls cnfm whether its same route as TARA126)</t>
  </si>
  <si>
    <t>No ETM route found</t>
  </si>
  <si>
    <t>(Dest.stop is Harambol of Prv68...  Pls add dest.stop as Harambol on TARA 160)</t>
  </si>
  <si>
    <t>BELGAUMCBT</t>
  </si>
  <si>
    <t>Type</t>
  </si>
  <si>
    <t>ORD</t>
  </si>
  <si>
    <t>O</t>
  </si>
  <si>
    <t>Y</t>
  </si>
  <si>
    <t>POMBURPHA</t>
  </si>
  <si>
    <t>PEDNE/BHATW</t>
  </si>
  <si>
    <t>EXPRESS</t>
  </si>
  <si>
    <t>NO</t>
  </si>
  <si>
    <t>IS/X</t>
  </si>
  <si>
    <t>IS</t>
  </si>
  <si>
    <t>MADURA</t>
  </si>
  <si>
    <t>X</t>
  </si>
  <si>
    <t>D HOSPITAL</t>
  </si>
  <si>
    <t>PLR - CRT</t>
  </si>
  <si>
    <t>SHUTTLE</t>
  </si>
  <si>
    <t>S</t>
  </si>
  <si>
    <t>CAMURLIM</t>
  </si>
  <si>
    <t>POMBURPA</t>
  </si>
  <si>
    <t>MATI/BAGA</t>
  </si>
  <si>
    <t>KEREM</t>
  </si>
  <si>
    <t>PALSERE</t>
  </si>
  <si>
    <t>ADVOI</t>
  </si>
  <si>
    <t>PONDA/RASOI</t>
  </si>
  <si>
    <t>SAQLI/SARVA</t>
  </si>
  <si>
    <t>BORI/ASHRAM</t>
  </si>
  <si>
    <t>HEDODE/MARC</t>
  </si>
  <si>
    <t>KHORJUEM</t>
  </si>
  <si>
    <t>KUMARWADA</t>
  </si>
  <si>
    <t>SARMANAS</t>
  </si>
  <si>
    <t>PIL / NARVE</t>
  </si>
  <si>
    <t>AROBA TUEM</t>
  </si>
  <si>
    <t>PEDNE/BANDA</t>
  </si>
  <si>
    <t>BICH/MARCEL</t>
  </si>
  <si>
    <t>KHORJUVE</t>
  </si>
  <si>
    <t>BAILPAAR</t>
  </si>
  <si>
    <t>SANGAV WADA</t>
  </si>
  <si>
    <t>VOLVO</t>
  </si>
  <si>
    <t>BY PASS</t>
  </si>
  <si>
    <t>Delete TARA route</t>
  </si>
  <si>
    <t>Correction to TARA route</t>
  </si>
  <si>
    <t>Comment</t>
  </si>
  <si>
    <t>Note</t>
  </si>
  <si>
    <t>Delete ETM route</t>
  </si>
  <si>
    <t>NewYug Comment</t>
  </si>
  <si>
    <t>TARA ID</t>
  </si>
  <si>
    <t>Count TARA IDs</t>
  </si>
  <si>
    <t>Routes to be added</t>
  </si>
  <si>
    <t>Pending</t>
  </si>
  <si>
    <t>Include</t>
  </si>
  <si>
    <t>VAGON/SHIRO</t>
  </si>
  <si>
    <t>ORDINARY</t>
  </si>
  <si>
    <t>LOCAL</t>
  </si>
  <si>
    <t>KEPEM BALLI</t>
  </si>
  <si>
    <t>MARGAO/CRT</t>
  </si>
  <si>
    <t>GGMFC/DAYAN</t>
  </si>
  <si>
    <t>ASAGAO</t>
  </si>
  <si>
    <t>CUN/MURIDA</t>
  </si>
  <si>
    <t>PILLR/MARCL</t>
  </si>
  <si>
    <t>BETUL/AGOND</t>
  </si>
  <si>
    <t>PND/ANMOD</t>
  </si>
  <si>
    <t>AMONA/KEPEM</t>
  </si>
  <si>
    <t>NAVELIM/RVF</t>
  </si>
  <si>
    <t>KEPEM / CRH</t>
  </si>
  <si>
    <t>PILLAR/DONG</t>
  </si>
  <si>
    <t>AC LUXURY</t>
  </si>
  <si>
    <t>LTL</t>
  </si>
  <si>
    <t>PALI/ BICH.</t>
  </si>
  <si>
    <t>PND/PNJ/CHR</t>
  </si>
  <si>
    <t>CRH/NERTURL</t>
  </si>
  <si>
    <t>ARLEM/ RAI</t>
  </si>
  <si>
    <t>PND TISK</t>
  </si>
  <si>
    <t>CAN/BIRLA</t>
  </si>
  <si>
    <t>CND/BRL</t>
  </si>
  <si>
    <t>CHINCHINI</t>
  </si>
  <si>
    <t>MONGUL</t>
  </si>
  <si>
    <t>DARGA</t>
  </si>
  <si>
    <t>NORTH/SOUTH</t>
  </si>
  <si>
    <t>DIWAR</t>
  </si>
  <si>
    <t>BYPASS</t>
  </si>
  <si>
    <t>PONDA/SATPA</t>
  </si>
  <si>
    <t>AC SHUTTLE</t>
  </si>
  <si>
    <t>ALDONA/POIR</t>
  </si>
  <si>
    <t>ST.CRZ</t>
  </si>
  <si>
    <t>MPS-VLP</t>
  </si>
  <si>
    <t>LOTULIM/PND</t>
  </si>
  <si>
    <t>SIOLIM/MPS</t>
  </si>
  <si>
    <t>ANMD/HUBLI</t>
  </si>
  <si>
    <t>MPS-BICHOLI</t>
  </si>
  <si>
    <t>MPS/MRCL</t>
  </si>
  <si>
    <t>MPS-PEDNE</t>
  </si>
  <si>
    <t>MRC-VLV</t>
  </si>
  <si>
    <t>TTN/LOTULIM</t>
  </si>
  <si>
    <t>AMN - SQL</t>
  </si>
  <si>
    <t>BAMBOLI</t>
  </si>
  <si>
    <t>PONDA/NAVE</t>
  </si>
  <si>
    <t>MKT/ST.INZ</t>
  </si>
  <si>
    <t>LOTOLIM</t>
  </si>
  <si>
    <t>PNJ/PND</t>
  </si>
  <si>
    <t>SAO PEDRO</t>
  </si>
  <si>
    <t>LOTULIM/BRM</t>
  </si>
  <si>
    <t>RVN/MARGAO</t>
  </si>
  <si>
    <t>BGM/LOKAPUR</t>
  </si>
  <si>
    <t>CHORLA/BELG</t>
  </si>
  <si>
    <t>PND/AMD/BGM</t>
  </si>
  <si>
    <t>PNJ AMD BGM</t>
  </si>
  <si>
    <t>PNJ/PND/CHO</t>
  </si>
  <si>
    <t>Start</t>
  </si>
  <si>
    <t>End</t>
  </si>
  <si>
    <t>Via</t>
  </si>
  <si>
    <t>MAUSA/PNJ</t>
  </si>
  <si>
    <t>PND/MARCEL</t>
  </si>
  <si>
    <t>CRT/THANA</t>
  </si>
  <si>
    <t>MRCL/SAKHLI</t>
  </si>
  <si>
    <t>MALEWAD/VGL</t>
  </si>
  <si>
    <t>PEDEM</t>
  </si>
  <si>
    <t>MRG - PONDA</t>
  </si>
  <si>
    <t>CRT/MARCEL</t>
  </si>
  <si>
    <t>Z.NAGAR/MRG</t>
  </si>
  <si>
    <t>PTR- GAGANB</t>
  </si>
  <si>
    <t>MRG/BIRLA</t>
  </si>
  <si>
    <t>CRT/NUR/MRC</t>
  </si>
  <si>
    <t>ETM route num</t>
  </si>
  <si>
    <t>ETM routes</t>
  </si>
  <si>
    <t>Binding ID</t>
  </si>
  <si>
    <t>Binding</t>
  </si>
  <si>
    <t>N</t>
  </si>
  <si>
    <t>SEASONAL</t>
  </si>
  <si>
    <t>AC</t>
  </si>
  <si>
    <t>College Trp</t>
  </si>
  <si>
    <t>y</t>
  </si>
  <si>
    <t>Once a week</t>
  </si>
  <si>
    <t>N.O.-seasonl</t>
  </si>
  <si>
    <t>College Special</t>
  </si>
  <si>
    <t>Once a week service</t>
  </si>
  <si>
    <t>SAME AS MRG10</t>
  </si>
  <si>
    <t>S/AC</t>
  </si>
  <si>
    <t>THIS ROUTE TO DELETE</t>
  </si>
  <si>
    <t>Tara Route ID</t>
  </si>
  <si>
    <t>Direction</t>
  </si>
  <si>
    <t>Time</t>
  </si>
  <si>
    <t>Onward</t>
  </si>
  <si>
    <t>Return</t>
  </si>
  <si>
    <t>route to be deleted</t>
  </si>
  <si>
    <t>match this route with vsg37 - Ponda-Kudchire-Bharade</t>
  </si>
  <si>
    <t>match this route with prv87 - Bch-Sinquirim. Last stop Sinquirim needs to b created n added to this route</t>
  </si>
  <si>
    <t>This route to delete (repeat of tara 217)</t>
  </si>
  <si>
    <t>No ETM route but continue to maintain this route online</t>
  </si>
  <si>
    <t>THIS IS STANDBY ROUTE CREATED N NOT AS PER ETM.TARA 171 IS UPTO MRG CITY WHEREAS PNJ20 &amp; PRV57 ARE UPTO MRG KTC</t>
  </si>
  <si>
    <t>route to delete  (REPEAT OF TARA 94)</t>
  </si>
  <si>
    <t>TO DELETE THIS ROUTE</t>
  </si>
  <si>
    <t>DELETE THIS ROUTE</t>
  </si>
  <si>
    <t>TO MAKE THIS A CIRCULAR ROUTE BICHOLIM-BICHOLIM (PNJ134)</t>
  </si>
  <si>
    <t>TO MAKE IT  I.S. - only two ETM Routes Pnj-Pedne ETM R.Nos.Pnj138 &amp; Pnj64 but TARA R.No.15 shows Vasco-Pedne This route is probably Inter-state route that needs to be extended further upto destinations like Miraj, Malvan, sawantwadi, etc</t>
  </si>
  <si>
    <t>TARA 169 IS EXPRESS. TO CONTINUE TO MAINTAIN THIS ROUTE</t>
  </si>
  <si>
    <t>modify to match pnj 126 (sakhali-Ponda)</t>
  </si>
  <si>
    <t>01.45 PM</t>
  </si>
  <si>
    <t xml:space="preserve">Onward </t>
  </si>
  <si>
    <t>01.25 PM</t>
  </si>
  <si>
    <t>06.55 AM</t>
  </si>
  <si>
    <t>02.05 PM</t>
  </si>
  <si>
    <t>Start code</t>
  </si>
  <si>
    <t>End code</t>
  </si>
  <si>
    <t>Via code</t>
  </si>
  <si>
    <t>Code</t>
  </si>
  <si>
    <t>Stop</t>
  </si>
  <si>
    <t>KADAMBA TRANSPORT CORPORATION LIMITED</t>
  </si>
  <si>
    <t>DEPOT : MARGAO</t>
  </si>
  <si>
    <t>VEHICLE DUTY SCHEDULE FORM NO.IV</t>
  </si>
  <si>
    <t xml:space="preserve">Crew Sign On </t>
  </si>
  <si>
    <t>:</t>
  </si>
  <si>
    <t>0.30 Mins</t>
  </si>
  <si>
    <t xml:space="preserve">(1) Big Semi Lux.Local </t>
  </si>
  <si>
    <t>: BSLL</t>
  </si>
  <si>
    <t>Crew Sign Off</t>
  </si>
  <si>
    <t>(2) Big Semi Lux.</t>
  </si>
  <si>
    <t>: BSLIN</t>
  </si>
  <si>
    <t>Night Out Place</t>
  </si>
  <si>
    <t>0.15 Mins</t>
  </si>
  <si>
    <t>(3) 6 Wheeler mini bus</t>
  </si>
  <si>
    <t>: M6</t>
  </si>
  <si>
    <t>Dated</t>
  </si>
  <si>
    <t>(4) 4 Wheeler mini bus</t>
  </si>
  <si>
    <t>: M4</t>
  </si>
  <si>
    <t>Vehi.</t>
  </si>
  <si>
    <t>Sch.</t>
  </si>
  <si>
    <t>Route</t>
  </si>
  <si>
    <t>Kms</t>
  </si>
  <si>
    <t>Dead</t>
  </si>
  <si>
    <t>Timings</t>
  </si>
  <si>
    <t>No.of crew</t>
  </si>
  <si>
    <t>SP</t>
  </si>
  <si>
    <t>Work</t>
  </si>
  <si>
    <t>Total</t>
  </si>
  <si>
    <t>O T (Hrs.)</t>
  </si>
  <si>
    <t>Allwnce (Rs)</t>
  </si>
  <si>
    <t>No.</t>
  </si>
  <si>
    <t>From</t>
  </si>
  <si>
    <t>To</t>
  </si>
  <si>
    <t>Dep</t>
  </si>
  <si>
    <t>Arrv.</t>
  </si>
  <si>
    <t>Drv</t>
  </si>
  <si>
    <t>Cond</t>
  </si>
  <si>
    <t>Hrs.</t>
  </si>
  <si>
    <t>1A</t>
  </si>
  <si>
    <t>3A</t>
  </si>
  <si>
    <t>BSLIN</t>
  </si>
  <si>
    <t>5A</t>
  </si>
  <si>
    <t>C/C</t>
  </si>
  <si>
    <t>7A</t>
  </si>
  <si>
    <t>9A</t>
  </si>
  <si>
    <t>Miraj</t>
  </si>
  <si>
    <t>11A</t>
  </si>
  <si>
    <t>KLPR</t>
  </si>
  <si>
    <t>13A</t>
  </si>
  <si>
    <t>LUX</t>
  </si>
  <si>
    <t>15A</t>
  </si>
  <si>
    <t>16A</t>
  </si>
  <si>
    <t>17A</t>
  </si>
  <si>
    <t>MINI</t>
  </si>
  <si>
    <t>19A</t>
  </si>
  <si>
    <t>--</t>
  </si>
  <si>
    <t>20A</t>
  </si>
  <si>
    <t>CNDR</t>
  </si>
  <si>
    <t>CURCH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</si>
  <si>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</si>
  <si>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</si>
  <si>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</si>
  <si>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</si>
  <si>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</si>
  <si>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</si>
  <si>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</si>
  <si>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</si>
  <si>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</si>
  <si>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</si>
  <si>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</si>
  <si>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PRVDPT</t>
  </si>
  <si>
    <t>32A</t>
  </si>
  <si>
    <t>BSLL</t>
  </si>
  <si>
    <t>33A</t>
  </si>
  <si>
    <t>34A</t>
  </si>
  <si>
    <t>35A</t>
  </si>
  <si>
    <t>36A</t>
  </si>
  <si>
    <t>37A</t>
  </si>
  <si>
    <t>38A</t>
  </si>
  <si>
    <t>DMPR</t>
  </si>
  <si>
    <t>39A</t>
  </si>
  <si>
    <t>40A</t>
  </si>
  <si>
    <t>SDLX</t>
  </si>
  <si>
    <t>KHRGL</t>
  </si>
  <si>
    <t>41A</t>
  </si>
  <si>
    <t>42A</t>
  </si>
  <si>
    <t>43A</t>
  </si>
  <si>
    <t>44A</t>
  </si>
  <si>
    <t>45A</t>
  </si>
  <si>
    <t>46A</t>
  </si>
  <si>
    <t>CBDRM</t>
  </si>
  <si>
    <t>47A</t>
  </si>
  <si>
    <t>48A</t>
  </si>
  <si>
    <t>49A</t>
  </si>
  <si>
    <t>50A</t>
  </si>
  <si>
    <t>51A</t>
  </si>
  <si>
    <t>F'GUDI</t>
  </si>
  <si>
    <t>52A</t>
  </si>
  <si>
    <t>53A</t>
  </si>
  <si>
    <t>54A</t>
  </si>
  <si>
    <t>55A</t>
  </si>
  <si>
    <t>MLKPN</t>
  </si>
  <si>
    <t>56A</t>
  </si>
  <si>
    <t>57A</t>
  </si>
  <si>
    <t>G'Dongri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</si>
  <si>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</si>
  <si>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</si>
  <si>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</si>
  <si>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</si>
  <si>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</si>
  <si>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</si>
  <si>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</si>
  <si>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</si>
  <si>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</si>
  <si>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</si>
  <si>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</si>
  <si>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</si>
  <si>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</si>
  <si>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</si>
  <si>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N/O MRG DEPOT</t>
  </si>
  <si>
    <t>72A</t>
  </si>
  <si>
    <t>73A</t>
  </si>
  <si>
    <t>74A</t>
  </si>
  <si>
    <t>75A</t>
  </si>
  <si>
    <t>76A</t>
  </si>
  <si>
    <t>77A</t>
  </si>
  <si>
    <t>78A</t>
  </si>
  <si>
    <t>79A</t>
  </si>
  <si>
    <t xml:space="preserve">PNJ </t>
  </si>
  <si>
    <t>80A</t>
  </si>
  <si>
    <t>81A</t>
  </si>
  <si>
    <t>82A</t>
  </si>
  <si>
    <t>83A</t>
  </si>
  <si>
    <t>84A</t>
  </si>
  <si>
    <t>85A</t>
  </si>
  <si>
    <t>86A</t>
  </si>
  <si>
    <t>87A</t>
  </si>
  <si>
    <t>88A</t>
  </si>
  <si>
    <t>89A</t>
  </si>
  <si>
    <t>90A</t>
  </si>
  <si>
    <t>91A</t>
  </si>
  <si>
    <t>92A</t>
  </si>
  <si>
    <t>93A</t>
  </si>
  <si>
    <t>94A</t>
  </si>
  <si>
    <t>95A</t>
  </si>
  <si>
    <t>96A</t>
  </si>
  <si>
    <t>100A</t>
  </si>
  <si>
    <t>101A</t>
  </si>
  <si>
    <t>102A</t>
  </si>
  <si>
    <t>103A</t>
  </si>
  <si>
    <t>P'DANDO</t>
  </si>
  <si>
    <t>106A</t>
  </si>
  <si>
    <t>108A</t>
  </si>
  <si>
    <t>109A</t>
  </si>
  <si>
    <t>110A</t>
  </si>
  <si>
    <t>111A</t>
  </si>
  <si>
    <t>114A</t>
  </si>
  <si>
    <t>PNJ-PND</t>
  </si>
  <si>
    <t>PND-PNJ</t>
  </si>
  <si>
    <t>Corrections done. Confirmed data.</t>
  </si>
  <si>
    <t>VASCO DEPOT</t>
  </si>
  <si>
    <t>VEHICLE DUTY SCHEDULE FORM NO. IV</t>
  </si>
  <si>
    <t>Type of Vehi.</t>
  </si>
  <si>
    <t xml:space="preserve">Sch. No. </t>
  </si>
  <si>
    <t>ROUTE</t>
  </si>
  <si>
    <t xml:space="preserve">No. of Crew </t>
  </si>
  <si>
    <t>Sp. Hrs.</t>
  </si>
  <si>
    <t xml:space="preserve">Wrk. Hrs. </t>
  </si>
  <si>
    <t>TOTAL KMS</t>
  </si>
  <si>
    <t>Allowance (Rs)</t>
  </si>
  <si>
    <t>Remarks</t>
  </si>
  <si>
    <t>Dep.</t>
  </si>
  <si>
    <t xml:space="preserve">Drv. </t>
  </si>
  <si>
    <t>Cond.</t>
  </si>
  <si>
    <t>Drv.</t>
  </si>
  <si>
    <t>BRLL</t>
  </si>
  <si>
    <t>V.INDST.</t>
  </si>
  <si>
    <t>WADI-LTL</t>
  </si>
  <si>
    <t>4A</t>
  </si>
  <si>
    <t>VSD /MES</t>
  </si>
  <si>
    <t>REG.MUNDI</t>
  </si>
  <si>
    <t>MES CRKL</t>
  </si>
  <si>
    <t>8A</t>
  </si>
  <si>
    <t>VSD N.VADDEM</t>
  </si>
  <si>
    <t>DEEP VIHAR</t>
  </si>
  <si>
    <t>shuttle</t>
  </si>
  <si>
    <t>N.VADDEM</t>
  </si>
  <si>
    <t>10A</t>
  </si>
  <si>
    <t>KV1/KV2</t>
  </si>
  <si>
    <t>CIFC SADA</t>
  </si>
  <si>
    <t>CNSL</t>
  </si>
  <si>
    <t>St.Theresa</t>
  </si>
  <si>
    <t>Don Bosco</t>
  </si>
  <si>
    <t>12A</t>
  </si>
  <si>
    <t xml:space="preserve">PND </t>
  </si>
  <si>
    <t>CHRL</t>
  </si>
  <si>
    <t>14A</t>
  </si>
  <si>
    <t>MLWN</t>
  </si>
  <si>
    <t>SADA-VSD</t>
  </si>
  <si>
    <t>VENG</t>
  </si>
  <si>
    <t>VNGL</t>
  </si>
  <si>
    <t>18A</t>
  </si>
  <si>
    <t>M-6</t>
  </si>
  <si>
    <t>ASLD</t>
  </si>
  <si>
    <t>Reg.Mundi</t>
  </si>
  <si>
    <t>AKHD</t>
  </si>
  <si>
    <t>PES PND</t>
  </si>
  <si>
    <t>RCOL</t>
  </si>
  <si>
    <t>VSD CNKL</t>
  </si>
  <si>
    <t>Candelaria</t>
  </si>
  <si>
    <t>CHKL</t>
  </si>
  <si>
    <t>VSD HBR</t>
  </si>
  <si>
    <t>Aminia H/S</t>
  </si>
  <si>
    <t>BHAWAN</t>
  </si>
  <si>
    <t>VSD BAINA</t>
  </si>
  <si>
    <t>R.MUNDI</t>
  </si>
  <si>
    <t xml:space="preserve">VSD  </t>
  </si>
  <si>
    <t>BAINA</t>
  </si>
  <si>
    <t>Goa Univ.</t>
  </si>
  <si>
    <t>LTL HBR</t>
  </si>
  <si>
    <t>VERNA IND/ CRT</t>
  </si>
  <si>
    <t>TTN CRT</t>
  </si>
  <si>
    <t>Bogmalo/ N.Vaddem</t>
  </si>
  <si>
    <t>St.Theresa, VSD</t>
  </si>
  <si>
    <t>S/SERV</t>
  </si>
  <si>
    <t>CHICOLNA</t>
  </si>
  <si>
    <t>Goa Univrsty</t>
  </si>
  <si>
    <t>BHTWD</t>
  </si>
  <si>
    <t>MORJE</t>
  </si>
  <si>
    <t>CANS</t>
  </si>
  <si>
    <t>BCH/ Naiguinim</t>
  </si>
  <si>
    <t>Kudchire/ Bharade</t>
  </si>
  <si>
    <t xml:space="preserve">Bharade/ Kudchire </t>
  </si>
  <si>
    <t>Naiguinim/ BCH</t>
  </si>
  <si>
    <t>NAIGUINIM</t>
  </si>
  <si>
    <t>Naiguinim</t>
  </si>
  <si>
    <t>NURA</t>
  </si>
  <si>
    <t>MRCL</t>
  </si>
  <si>
    <t>KADTARI</t>
  </si>
  <si>
    <t>VERNA-NEURA</t>
  </si>
  <si>
    <t>SKL VERNA</t>
  </si>
  <si>
    <t>SKL-VANTE</t>
  </si>
  <si>
    <t>VANTE-SKL</t>
  </si>
  <si>
    <t>MPS CRL</t>
  </si>
  <si>
    <t>CRL MPS</t>
  </si>
  <si>
    <t>HNVR</t>
  </si>
  <si>
    <t>--do--</t>
  </si>
  <si>
    <t>MPS CHRL</t>
  </si>
  <si>
    <t>BIBL</t>
  </si>
  <si>
    <t>A.C.</t>
  </si>
  <si>
    <t>VSD/BAINA</t>
  </si>
  <si>
    <t>(2 condts.shuttle to issue tickets)</t>
  </si>
  <si>
    <t>Verna Ind.Est.</t>
  </si>
  <si>
    <t>PORVORIM DEPOT</t>
  </si>
  <si>
    <t xml:space="preserve">Type of </t>
  </si>
  <si>
    <t>Sch.No.</t>
  </si>
  <si>
    <t>No. of Crew</t>
  </si>
  <si>
    <t>Sp.</t>
  </si>
  <si>
    <t>Wrk.</t>
  </si>
  <si>
    <t>------</t>
  </si>
  <si>
    <t>Hyderabad</t>
  </si>
  <si>
    <t>Duty off</t>
  </si>
  <si>
    <t>PNJBSTD</t>
  </si>
  <si>
    <t>08.00</t>
  </si>
  <si>
    <t>08.30</t>
  </si>
  <si>
    <t>MYSR</t>
  </si>
  <si>
    <t>09.15</t>
  </si>
  <si>
    <t>GULB</t>
  </si>
  <si>
    <t>07.15</t>
  </si>
  <si>
    <t>14.40</t>
  </si>
  <si>
    <t>18.40</t>
  </si>
  <si>
    <t>08.25</t>
  </si>
  <si>
    <t>08.55</t>
  </si>
  <si>
    <t>10.25</t>
  </si>
  <si>
    <t>11.30</t>
  </si>
  <si>
    <t>10.45</t>
  </si>
  <si>
    <t>17.05</t>
  </si>
  <si>
    <t>09.20</t>
  </si>
  <si>
    <t>14.15</t>
  </si>
  <si>
    <t>08.50</t>
  </si>
  <si>
    <t>09.50</t>
  </si>
  <si>
    <t>10.00</t>
  </si>
  <si>
    <t>13.45</t>
  </si>
  <si>
    <t>16.45</t>
  </si>
  <si>
    <t>SNJ SCH</t>
  </si>
  <si>
    <t>HBL/ Raichur</t>
  </si>
  <si>
    <t>16.00/ 16.30</t>
  </si>
  <si>
    <t>22.00/ 03.30</t>
  </si>
  <si>
    <t>Raichur/ HBL</t>
  </si>
  <si>
    <t>21.30/ 03.00</t>
  </si>
  <si>
    <t xml:space="preserve">MPS </t>
  </si>
  <si>
    <t>D.COL</t>
  </si>
  <si>
    <t>12.35</t>
  </si>
  <si>
    <t>13.35</t>
  </si>
  <si>
    <t>VJD</t>
  </si>
  <si>
    <t xml:space="preserve">PNJ  </t>
  </si>
  <si>
    <t>10.10</t>
  </si>
  <si>
    <t>GHOT</t>
  </si>
  <si>
    <t>07.20</t>
  </si>
  <si>
    <t>08.10</t>
  </si>
  <si>
    <t>18.00</t>
  </si>
  <si>
    <t>11.45</t>
  </si>
  <si>
    <t>13.15</t>
  </si>
  <si>
    <t>MKT-PNJ</t>
  </si>
  <si>
    <t>SAQ</t>
  </si>
  <si>
    <t>M/B</t>
  </si>
  <si>
    <t>C/C-SINGLE</t>
  </si>
  <si>
    <t>12.15</t>
  </si>
  <si>
    <t>SXA</t>
  </si>
  <si>
    <t>GU</t>
  </si>
  <si>
    <t>17.35</t>
  </si>
  <si>
    <t>GLJ</t>
  </si>
  <si>
    <t>HRML</t>
  </si>
  <si>
    <t>15.20</t>
  </si>
  <si>
    <t>HSB</t>
  </si>
  <si>
    <t>Shuttle</t>
  </si>
  <si>
    <t>HLRN</t>
  </si>
  <si>
    <t>Narva</t>
  </si>
  <si>
    <t>BSTD</t>
  </si>
  <si>
    <t>D.Off, N/O PRVDPT</t>
  </si>
  <si>
    <t>11.10</t>
  </si>
  <si>
    <t>12.05</t>
  </si>
  <si>
    <t>14.05</t>
  </si>
  <si>
    <t>14.55</t>
  </si>
  <si>
    <t>17.15</t>
  </si>
  <si>
    <t>18.20</t>
  </si>
  <si>
    <t>18.25</t>
  </si>
  <si>
    <t>IBMPR</t>
  </si>
  <si>
    <t>Mushtifund Cujira/ PNJ</t>
  </si>
  <si>
    <t>Mushtifund Cujira</t>
  </si>
  <si>
    <t>PANAJI - DEPOT</t>
  </si>
  <si>
    <t>VEHICLE DUTY SCHEDULE  FORM NO.IV</t>
  </si>
  <si>
    <t>Sch. No</t>
  </si>
  <si>
    <t>Kms.</t>
  </si>
  <si>
    <t>Work Hrs.</t>
  </si>
  <si>
    <t>OT</t>
  </si>
  <si>
    <t>Con</t>
  </si>
  <si>
    <t>Durgawadi</t>
  </si>
  <si>
    <t>MRCL/SNK</t>
  </si>
  <si>
    <t>MLPN</t>
  </si>
  <si>
    <t>SRSR</t>
  </si>
  <si>
    <t>HSPT</t>
  </si>
  <si>
    <t>Old BBL</t>
  </si>
  <si>
    <t>School Trip</t>
  </si>
  <si>
    <t>TRKL</t>
  </si>
  <si>
    <t>MNDR</t>
  </si>
  <si>
    <t>VGRM</t>
  </si>
  <si>
    <t>GLVL</t>
  </si>
  <si>
    <t>TSRL</t>
  </si>
  <si>
    <t>KDCR</t>
  </si>
  <si>
    <t>AKD</t>
  </si>
  <si>
    <t>S.MNDR</t>
  </si>
  <si>
    <t>ST.ESTV</t>
  </si>
  <si>
    <t>TUL</t>
  </si>
  <si>
    <t>Route code</t>
  </si>
  <si>
    <t>Route No.</t>
  </si>
  <si>
    <t>Schedules temporarily suspended of Margao Depot vide Order No.KTC/TRF/53/2016-17/1740 dated 03.03.2017</t>
  </si>
  <si>
    <t>03.03.2017</t>
  </si>
  <si>
    <t>Schedules temporarily suspended of Vasco Depot vide Order No.KTC/TRF/53/2016-17/1740 dated 03.03.2017</t>
  </si>
  <si>
    <t>Schedules temporarily suspended of Porvorim Depot vide Order No.KTC/TRF/53/2016-17/1740 dated 03.03.2017</t>
  </si>
  <si>
    <t>KV HS</t>
  </si>
  <si>
    <t>MARGAO - DEPOT</t>
  </si>
  <si>
    <t>SUMMARY OF SCHEDULES &amp; CREW POSITION AS ON  : 03.03.2017</t>
  </si>
  <si>
    <t xml:space="preserve">Sr. </t>
  </si>
  <si>
    <t xml:space="preserve">Type of Operation </t>
  </si>
  <si>
    <t>Arrvl.</t>
  </si>
  <si>
    <t>Crew</t>
  </si>
  <si>
    <t xml:space="preserve">Dead </t>
  </si>
  <si>
    <t>Working</t>
  </si>
  <si>
    <t>O.T. (Hrs.)</t>
  </si>
  <si>
    <t>Extra Duty Allownce (Rs.)</t>
  </si>
  <si>
    <t xml:space="preserve">Night </t>
  </si>
  <si>
    <t xml:space="preserve">No. of </t>
  </si>
  <si>
    <t>Bus</t>
  </si>
  <si>
    <t>Halt</t>
  </si>
  <si>
    <t>Trips</t>
  </si>
  <si>
    <t>INTER STATE</t>
  </si>
  <si>
    <t>1,2</t>
  </si>
  <si>
    <t>VOLVO (4)</t>
  </si>
  <si>
    <t>1A2</t>
  </si>
  <si>
    <t>Mumbai</t>
  </si>
  <si>
    <t>On Road</t>
  </si>
  <si>
    <t>Konduskar</t>
  </si>
  <si>
    <t>3,4</t>
  </si>
  <si>
    <t>--"--</t>
  </si>
  <si>
    <t>7A8</t>
  </si>
  <si>
    <t>Shirdi</t>
  </si>
  <si>
    <t>TOTAL (A)</t>
  </si>
  <si>
    <t>5,6</t>
  </si>
  <si>
    <t>Luxury (4)</t>
  </si>
  <si>
    <t>3A4</t>
  </si>
  <si>
    <t>Pune</t>
  </si>
  <si>
    <t>Chorla-Belgaum</t>
  </si>
  <si>
    <t>Mrg Dpt</t>
  </si>
  <si>
    <t>TOTAL (B)</t>
  </si>
  <si>
    <t>9,10</t>
  </si>
  <si>
    <t>Semi Lux (18)</t>
  </si>
  <si>
    <t>5A6</t>
  </si>
  <si>
    <t>Muddebehal</t>
  </si>
  <si>
    <t>11,12</t>
  </si>
  <si>
    <t>9A10</t>
  </si>
  <si>
    <t>Crew c/off</t>
  </si>
  <si>
    <t>13,14</t>
  </si>
  <si>
    <t>11A12</t>
  </si>
  <si>
    <t>Kolhapur</t>
  </si>
  <si>
    <t>15,16</t>
  </si>
  <si>
    <t>13A14</t>
  </si>
  <si>
    <t>Belgaum-Kolhapur</t>
  </si>
  <si>
    <t>17,18</t>
  </si>
  <si>
    <t>17A18</t>
  </si>
  <si>
    <t>Hubli</t>
  </si>
  <si>
    <t>Curch-Belgaum</t>
  </si>
  <si>
    <t>24A24</t>
  </si>
  <si>
    <t xml:space="preserve">Belgaum </t>
  </si>
  <si>
    <t>26A26</t>
  </si>
  <si>
    <t>Sawantwaadi</t>
  </si>
  <si>
    <t>S'wadi</t>
  </si>
  <si>
    <t>27A27</t>
  </si>
  <si>
    <t>Gokarn</t>
  </si>
  <si>
    <t>TOTAL (C)</t>
  </si>
  <si>
    <t>..2..</t>
  </si>
  <si>
    <t>INTRA STATE</t>
  </si>
  <si>
    <t>Local (41)</t>
  </si>
  <si>
    <t>16A16</t>
  </si>
  <si>
    <t>Curchorem Govt Polyt</t>
  </si>
  <si>
    <t>Curch</t>
  </si>
  <si>
    <t>19A19</t>
  </si>
  <si>
    <t>33A33</t>
  </si>
  <si>
    <t xml:space="preserve">Karwar </t>
  </si>
  <si>
    <t>Karwar</t>
  </si>
  <si>
    <t>34A34</t>
  </si>
  <si>
    <t>Mrg Dpt.</t>
  </si>
  <si>
    <t>35A35</t>
  </si>
  <si>
    <t>36A36</t>
  </si>
  <si>
    <t>37A37</t>
  </si>
  <si>
    <t>38A38</t>
  </si>
  <si>
    <t>Karwar -Rajbag</t>
  </si>
  <si>
    <t>Rajbag</t>
  </si>
  <si>
    <t>39A39</t>
  </si>
  <si>
    <t>Malkarne</t>
  </si>
  <si>
    <t>40A40</t>
  </si>
  <si>
    <t>Sadolxe-Khargal</t>
  </si>
  <si>
    <t>Khargal</t>
  </si>
  <si>
    <t>41A41</t>
  </si>
  <si>
    <t>Karwar-Collem-Mlm</t>
  </si>
  <si>
    <t>Karwar-Cotta</t>
  </si>
  <si>
    <t>Curtorim</t>
  </si>
  <si>
    <t>43A43</t>
  </si>
  <si>
    <t>Cuncoliem-Ponda</t>
  </si>
  <si>
    <t>Cuncoliem</t>
  </si>
  <si>
    <t>45A45</t>
  </si>
  <si>
    <t>Karwar-Kuske</t>
  </si>
  <si>
    <t>Kuske</t>
  </si>
  <si>
    <t>Cape de Ram</t>
  </si>
  <si>
    <t>CPDM</t>
  </si>
  <si>
    <t>47A47</t>
  </si>
  <si>
    <t>48A48</t>
  </si>
  <si>
    <t>Pirla</t>
  </si>
  <si>
    <t>49A49</t>
  </si>
  <si>
    <t>Neturli</t>
  </si>
  <si>
    <t>50A50</t>
  </si>
  <si>
    <t>Karwar-Kalay</t>
  </si>
  <si>
    <t>51A51</t>
  </si>
  <si>
    <t>Curchorem-Collem</t>
  </si>
  <si>
    <t>52A52</t>
  </si>
  <si>
    <t>Dabal</t>
  </si>
  <si>
    <t>53A53</t>
  </si>
  <si>
    <t>54A54</t>
  </si>
  <si>
    <t>55A55</t>
  </si>
  <si>
    <t>56A56</t>
  </si>
  <si>
    <t>Bch-MPS-Pnj</t>
  </si>
  <si>
    <t>Pnj Dpt</t>
  </si>
  <si>
    <t>57A57</t>
  </si>
  <si>
    <t>Gaodongri</t>
  </si>
  <si>
    <t>58A58</t>
  </si>
  <si>
    <t>Lotuli-Pnj</t>
  </si>
  <si>
    <t>60A60</t>
  </si>
  <si>
    <t>Khargal-Bch</t>
  </si>
  <si>
    <t>Bch</t>
  </si>
  <si>
    <t>70A70</t>
  </si>
  <si>
    <t>76A76</t>
  </si>
  <si>
    <t>Neturli-Rivona</t>
  </si>
  <si>
    <t>..3..</t>
  </si>
  <si>
    <t>Lotuli-Birla-Vsd</t>
  </si>
  <si>
    <t>Cansaulim-Birla-Vsd</t>
  </si>
  <si>
    <t>Birla-Vsd</t>
  </si>
  <si>
    <t>104A104</t>
  </si>
  <si>
    <t xml:space="preserve">Dando </t>
  </si>
  <si>
    <t>Dando</t>
  </si>
  <si>
    <t>105A105</t>
  </si>
  <si>
    <t>Salgini</t>
  </si>
  <si>
    <t>Ponda-Pali-Dalvi HS</t>
  </si>
  <si>
    <t>107A107</t>
  </si>
  <si>
    <t>Tirwan</t>
  </si>
  <si>
    <t>108A108</t>
  </si>
  <si>
    <t>Agonda-Vall</t>
  </si>
  <si>
    <t>Vall</t>
  </si>
  <si>
    <t>Colva</t>
  </si>
  <si>
    <t>Saleri-Mashem</t>
  </si>
  <si>
    <t>Saleri</t>
  </si>
  <si>
    <t>TOTAL (D)</t>
  </si>
  <si>
    <t>Nationalize</t>
  </si>
  <si>
    <t>Mrg-Pnj (10)</t>
  </si>
  <si>
    <t>61A61</t>
  </si>
  <si>
    <t>Mrg-Pnj</t>
  </si>
  <si>
    <t>62A62</t>
  </si>
  <si>
    <t>63A63</t>
  </si>
  <si>
    <t>64A64</t>
  </si>
  <si>
    <t>65A65</t>
  </si>
  <si>
    <t>66A66</t>
  </si>
  <si>
    <t>67A67</t>
  </si>
  <si>
    <t>68A68</t>
  </si>
  <si>
    <t>71A71</t>
  </si>
  <si>
    <t>TOTAL (E)</t>
  </si>
  <si>
    <t>Mrg-Vsd (3)</t>
  </si>
  <si>
    <t>73A73</t>
  </si>
  <si>
    <t>Mrg-Vsd</t>
  </si>
  <si>
    <t>74A74</t>
  </si>
  <si>
    <t>75A75</t>
  </si>
  <si>
    <t>TOTAL (F)</t>
  </si>
  <si>
    <t>..4..</t>
  </si>
  <si>
    <t>Shuttle (22)</t>
  </si>
  <si>
    <t>Mrg - Pnj</t>
  </si>
  <si>
    <t>31A31</t>
  </si>
  <si>
    <t>Mrg-Pnj /Prv/Cujira</t>
  </si>
  <si>
    <t>Prv Dpt</t>
  </si>
  <si>
    <t>Mrg-Pnj /Mungul Ashrm</t>
  </si>
  <si>
    <t>79A79</t>
  </si>
  <si>
    <t>80A80</t>
  </si>
  <si>
    <t>81A81</t>
  </si>
  <si>
    <t>82A82</t>
  </si>
  <si>
    <t>83A83</t>
  </si>
  <si>
    <t>84A84</t>
  </si>
  <si>
    <t>85A85</t>
  </si>
  <si>
    <t>86A86</t>
  </si>
  <si>
    <t>87A87</t>
  </si>
  <si>
    <t>88A88</t>
  </si>
  <si>
    <t>89A89</t>
  </si>
  <si>
    <t>90A90</t>
  </si>
  <si>
    <t>91A91</t>
  </si>
  <si>
    <t>Mrg-Pnj (Art &amp; Culture)</t>
  </si>
  <si>
    <t>112A112</t>
  </si>
  <si>
    <t>Mrg-Pnj /PND/Sectt.</t>
  </si>
  <si>
    <t>TOTAL (G)</t>
  </si>
  <si>
    <t>Mrg - Vsd (6)</t>
  </si>
  <si>
    <t>97A97</t>
  </si>
  <si>
    <t>98A98</t>
  </si>
  <si>
    <t>99A99</t>
  </si>
  <si>
    <t>100A100</t>
  </si>
  <si>
    <t>Vsd Dpt</t>
  </si>
  <si>
    <t>TOTAL (H)</t>
  </si>
  <si>
    <t>..5..</t>
  </si>
  <si>
    <t>Mrg-Curch (4)</t>
  </si>
  <si>
    <t>20A20</t>
  </si>
  <si>
    <t>Mrg-Curch</t>
  </si>
  <si>
    <t>32A32</t>
  </si>
  <si>
    <t>44A44</t>
  </si>
  <si>
    <t>TOTAL (I)</t>
  </si>
  <si>
    <t>Shuttle Issue Tickets</t>
  </si>
  <si>
    <t>Mrg-Vsd/Curch</t>
  </si>
  <si>
    <t>Curch-Mrg</t>
  </si>
  <si>
    <t>TOTAL (J)</t>
  </si>
  <si>
    <r>
      <t>TOTAL (K) [</t>
    </r>
    <r>
      <rPr>
        <b/>
        <sz val="8"/>
        <color theme="1"/>
        <rFont val="Calibri"/>
        <family val="2"/>
        <scheme val="minor"/>
      </rPr>
      <t>(A to J)</t>
    </r>
    <r>
      <rPr>
        <b/>
        <sz val="11"/>
        <color theme="1"/>
        <rFont val="Calibri"/>
        <family val="2"/>
        <scheme val="minor"/>
      </rPr>
      <t>]</t>
    </r>
  </si>
  <si>
    <t>CREW POSITION ===============================================================================&gt;&gt;&gt;&gt;&gt;&gt;&gt;&gt;&gt;&gt;&gt;&gt;&gt;&gt;&gt;&gt;&gt;THIS WAY =========================&gt;&gt;&gt;&gt;&gt;&gt;&gt;&gt;&gt;&gt;&gt;&gt;&gt;&gt;&gt;&gt;</t>
  </si>
  <si>
    <t xml:space="preserve">CREW POSITION </t>
  </si>
  <si>
    <t>MARGAO DEPOT 03.03.2017</t>
  </si>
  <si>
    <t>CREW POSITION</t>
  </si>
  <si>
    <t>NO. OF SCHEDULES</t>
  </si>
  <si>
    <t>DRIVER</t>
  </si>
  <si>
    <t>CONDUCTR</t>
  </si>
  <si>
    <t>TYPE OF OPERATION</t>
  </si>
  <si>
    <t>SCHD</t>
  </si>
  <si>
    <t>DRV</t>
  </si>
  <si>
    <t>COND</t>
  </si>
  <si>
    <t>KMS</t>
  </si>
  <si>
    <t>TOTAL</t>
  </si>
  <si>
    <r>
      <t xml:space="preserve">W/OFF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÷</t>
    </r>
    <r>
      <rPr>
        <b/>
        <sz val="9.35"/>
        <color theme="1"/>
        <rFont val="Calibri"/>
        <family val="2"/>
      </rPr>
      <t>6)</t>
    </r>
  </si>
  <si>
    <t>INTRA LOCAL</t>
  </si>
  <si>
    <t xml:space="preserve">10% LEAVE RELIEVER </t>
  </si>
  <si>
    <t>NATIONALIZE PNJ</t>
  </si>
  <si>
    <t xml:space="preserve">TOTAL </t>
  </si>
  <si>
    <t>NATIONALIZE VSD</t>
  </si>
  <si>
    <t>1)  DEPOT/OTHR DUTIES</t>
  </si>
  <si>
    <t>SHUTTLE PNJ</t>
  </si>
  <si>
    <t>2)  OTHER DEPOT/H.O.</t>
  </si>
  <si>
    <t>SHUTTLE VSD</t>
  </si>
  <si>
    <t>3)  LONG ABSENTEEISM</t>
  </si>
  <si>
    <t>SHUTTLE CURCH</t>
  </si>
  <si>
    <t>4)  SECURITY GATE DRV.</t>
  </si>
  <si>
    <t>SCH BUS</t>
  </si>
  <si>
    <t xml:space="preserve">    --</t>
  </si>
  <si>
    <t>GOVT. SCHOOL BUSES</t>
  </si>
  <si>
    <t>TOTAL REQUIREMENT</t>
  </si>
  <si>
    <t>CREW ON ROLL</t>
  </si>
  <si>
    <t>SHORTAGE/EXCESS</t>
  </si>
  <si>
    <t>+1</t>
  </si>
  <si>
    <t>SHUTTLE MRG</t>
  </si>
  <si>
    <t>SHUTTLE AC PNJ</t>
  </si>
  <si>
    <t>NATIONALIZE MRG</t>
  </si>
  <si>
    <t>NO. OF SCHEDL</t>
  </si>
  <si>
    <t>VASCO DEPOT 03.03.2017</t>
  </si>
  <si>
    <r>
      <t>TOTAL(J) [</t>
    </r>
    <r>
      <rPr>
        <b/>
        <sz val="8"/>
        <color theme="1"/>
        <rFont val="Calibri"/>
        <family val="2"/>
        <scheme val="minor"/>
      </rPr>
      <t>(A to I)</t>
    </r>
    <r>
      <rPr>
        <b/>
        <sz val="10"/>
        <color theme="1"/>
        <rFont val="Calibri"/>
        <family val="2"/>
        <scheme val="minor"/>
      </rPr>
      <t>]</t>
    </r>
  </si>
  <si>
    <t>Vasco - Margao</t>
  </si>
  <si>
    <t>Vasco - Panaji</t>
  </si>
  <si>
    <t>Vasco-Mrg</t>
  </si>
  <si>
    <t xml:space="preserve"> schl, Clg</t>
  </si>
  <si>
    <t>Vasco-Pnj</t>
  </si>
  <si>
    <t>SHUTTLE A.C.</t>
  </si>
  <si>
    <t xml:space="preserve"> Schl Trps</t>
  </si>
  <si>
    <t>42A42</t>
  </si>
  <si>
    <t>10A10</t>
  </si>
  <si>
    <t>Vasco-Pnj (13)</t>
  </si>
  <si>
    <t>Bibal</t>
  </si>
  <si>
    <t>Vasco-Ponda/Bibal</t>
  </si>
  <si>
    <t>Sawarshe</t>
  </si>
  <si>
    <t>Vsd-Vante-Sawarshe</t>
  </si>
  <si>
    <t>Vasco-Hedode</t>
  </si>
  <si>
    <t>Vasco-Kadtari</t>
  </si>
  <si>
    <t>Bharade</t>
  </si>
  <si>
    <t>Vasco-Bharade</t>
  </si>
  <si>
    <t>Pnd</t>
  </si>
  <si>
    <t xml:space="preserve">Vasco-Ponda  </t>
  </si>
  <si>
    <t>46A46</t>
  </si>
  <si>
    <t>Cansaulim</t>
  </si>
  <si>
    <t>Morji</t>
  </si>
  <si>
    <t>Vsg/Bhutwadi/Morji</t>
  </si>
  <si>
    <t>Vasco-Ponda (GU)</t>
  </si>
  <si>
    <t>Vasco/Ponda/GEC</t>
  </si>
  <si>
    <t>Vasco/Ponda/RIT</t>
  </si>
  <si>
    <t>Vasco/Ponda</t>
  </si>
  <si>
    <t>25A25</t>
  </si>
  <si>
    <t>Vasco/Devsu</t>
  </si>
  <si>
    <t>Vasco/ Akhada</t>
  </si>
  <si>
    <t>23A23</t>
  </si>
  <si>
    <t>Vasco/Pnd/Shiroda</t>
  </si>
  <si>
    <t>22A22</t>
  </si>
  <si>
    <t>Vasco/Pnd</t>
  </si>
  <si>
    <t>21A21</t>
  </si>
  <si>
    <t>Agapur/Verna</t>
  </si>
  <si>
    <t>3A3</t>
  </si>
  <si>
    <t>Intra State</t>
  </si>
  <si>
    <t xml:space="preserve">TOTAL (D) </t>
  </si>
  <si>
    <t>Pollem</t>
  </si>
  <si>
    <t>Vasco-Mrg-Pollem</t>
  </si>
  <si>
    <t>30A30</t>
  </si>
  <si>
    <t>29A29</t>
  </si>
  <si>
    <t>Chorla/Belgaum</t>
  </si>
  <si>
    <t>Solapur</t>
  </si>
  <si>
    <t>Luxury (3)</t>
  </si>
  <si>
    <t>Honnawar</t>
  </si>
  <si>
    <t>18A18</t>
  </si>
  <si>
    <t>Swd/Vengurla</t>
  </si>
  <si>
    <t>17A17</t>
  </si>
  <si>
    <t>Korjai</t>
  </si>
  <si>
    <t xml:space="preserve">Malvan </t>
  </si>
  <si>
    <t>Anmod/Belgaum</t>
  </si>
  <si>
    <t>14A14</t>
  </si>
  <si>
    <t>12A12</t>
  </si>
  <si>
    <t>S''wadi</t>
  </si>
  <si>
    <t>7A7</t>
  </si>
  <si>
    <t>Semi Lux (14)</t>
  </si>
  <si>
    <t>1, 2</t>
  </si>
  <si>
    <t>Inter State</t>
  </si>
  <si>
    <t>VASCO - DEPOT</t>
  </si>
  <si>
    <t>Sch. No.</t>
  </si>
  <si>
    <t>Semi Lux.(13)</t>
  </si>
  <si>
    <t>28A29</t>
  </si>
  <si>
    <t>Hospet</t>
  </si>
  <si>
    <t>30A31</t>
  </si>
  <si>
    <t>Badami</t>
  </si>
  <si>
    <t>Malwan</t>
  </si>
  <si>
    <t>Sawantwadi/Kwr</t>
  </si>
  <si>
    <t>Ghdgewdi/Morle</t>
  </si>
  <si>
    <t>Terekhol</t>
  </si>
  <si>
    <t>Nationalise</t>
  </si>
  <si>
    <t>1A1</t>
  </si>
  <si>
    <t xml:space="preserve">Pnj-Margao </t>
  </si>
  <si>
    <t>Pnj-Mrg (10)</t>
  </si>
  <si>
    <t>2A2</t>
  </si>
  <si>
    <t>4A4</t>
  </si>
  <si>
    <t>5A5</t>
  </si>
  <si>
    <t>6A6</t>
  </si>
  <si>
    <t>9A9</t>
  </si>
  <si>
    <t>11A11</t>
  </si>
  <si>
    <t>Pnj-Margao (Pnd)</t>
  </si>
  <si>
    <t>Pnj-Vsd (5)</t>
  </si>
  <si>
    <t>Panaji-Vasco</t>
  </si>
  <si>
    <t xml:space="preserve">Intra  </t>
  </si>
  <si>
    <t>Local (30)</t>
  </si>
  <si>
    <t>8A8</t>
  </si>
  <si>
    <t>Sao Pedro Fery,Diwar</t>
  </si>
  <si>
    <t>13A13</t>
  </si>
  <si>
    <t>Pnd-Mrg-Surla</t>
  </si>
  <si>
    <t xml:space="preserve">Virdi </t>
  </si>
  <si>
    <t>15A15</t>
  </si>
  <si>
    <t>Mps</t>
  </si>
  <si>
    <t>Bicholim-Margao</t>
  </si>
  <si>
    <t>Bichoim</t>
  </si>
  <si>
    <t>Divadi</t>
  </si>
  <si>
    <t>Diwar</t>
  </si>
  <si>
    <t>Sankhali Valpoi</t>
  </si>
  <si>
    <t>Sankhali</t>
  </si>
  <si>
    <t>Curchorem</t>
  </si>
  <si>
    <t>Vaghurme</t>
  </si>
  <si>
    <t>Golavali</t>
  </si>
  <si>
    <t>Tambdi Surla</t>
  </si>
  <si>
    <t>Tambdi Srl</t>
  </si>
  <si>
    <t>Parse</t>
  </si>
  <si>
    <t>Maina Surla</t>
  </si>
  <si>
    <t>Maina Srla</t>
  </si>
  <si>
    <t>R.College</t>
  </si>
  <si>
    <t>Bch.R.College</t>
  </si>
  <si>
    <t>69A69</t>
  </si>
  <si>
    <t>Tulaskrwdi</t>
  </si>
  <si>
    <t>Pnj-Mrg (13)</t>
  </si>
  <si>
    <t>Chimble/Mrg</t>
  </si>
  <si>
    <t>Secrtrt Margao</t>
  </si>
  <si>
    <t>Sharada Mandir</t>
  </si>
  <si>
    <t>Panaji-Margao</t>
  </si>
  <si>
    <t>Original 110A</t>
  </si>
  <si>
    <t>72A72</t>
  </si>
  <si>
    <t>Ponda-Vsd</t>
  </si>
  <si>
    <t>Pnj-Vsd (8)</t>
  </si>
  <si>
    <t>Pnj-Ponda (3)</t>
  </si>
  <si>
    <t>Pnj-Ponda</t>
  </si>
  <si>
    <t xml:space="preserve">Ponda </t>
  </si>
  <si>
    <t>Pnj-Mapusa(1)</t>
  </si>
  <si>
    <t>Pnj-Mapusa</t>
  </si>
  <si>
    <t xml:space="preserve">Valpoi </t>
  </si>
  <si>
    <t>Pnj-Margao</t>
  </si>
  <si>
    <t>Pnj-Vsd</t>
  </si>
  <si>
    <t>Ponda-Pnj</t>
  </si>
  <si>
    <r>
      <t>TOTAL (J) [</t>
    </r>
    <r>
      <rPr>
        <b/>
        <sz val="8"/>
        <color theme="1"/>
        <rFont val="Calibri"/>
        <family val="2"/>
        <scheme val="minor"/>
      </rPr>
      <t>(A to I)</t>
    </r>
    <r>
      <rPr>
        <b/>
        <sz val="11"/>
        <color theme="1"/>
        <rFont val="Calibri"/>
        <family val="2"/>
        <scheme val="minor"/>
      </rPr>
      <t>]</t>
    </r>
  </si>
  <si>
    <t>PANAJI DEPOT 03.03.2017</t>
  </si>
  <si>
    <t>SHUTTLE PONDA</t>
  </si>
  <si>
    <t>SHUTTLE MAPUSA</t>
  </si>
  <si>
    <t>CUJ</t>
  </si>
  <si>
    <t>S.CRZ</t>
  </si>
  <si>
    <t>MER</t>
  </si>
  <si>
    <t>Sharda Mandir</t>
  </si>
  <si>
    <t>St. Esteve</t>
  </si>
  <si>
    <t>V</t>
  </si>
  <si>
    <t>Sanjay School</t>
  </si>
  <si>
    <t xml:space="preserve">Ghotgewadi </t>
  </si>
  <si>
    <t xml:space="preserve">Goljuve </t>
  </si>
  <si>
    <t>Corjuve</t>
  </si>
  <si>
    <t xml:space="preserve">Dongarwada </t>
  </si>
  <si>
    <t>HTRL</t>
  </si>
  <si>
    <t>ETM Route No</t>
  </si>
  <si>
    <t>ZNGR</t>
  </si>
  <si>
    <t>AGWD</t>
  </si>
  <si>
    <t>AGND</t>
  </si>
  <si>
    <t>AMD/CLV</t>
  </si>
  <si>
    <t>AMN-SQL</t>
  </si>
  <si>
    <t>AMN/QPM</t>
  </si>
  <si>
    <t>ANMD/HBL</t>
  </si>
  <si>
    <t xml:space="preserve">ANMD </t>
  </si>
  <si>
    <t>ARLM/RAI</t>
  </si>
  <si>
    <t>ARB TUEM</t>
  </si>
  <si>
    <t>ASVM</t>
  </si>
  <si>
    <t>ASNR</t>
  </si>
  <si>
    <t>BDMI</t>
  </si>
  <si>
    <t xml:space="preserve">BDM </t>
  </si>
  <si>
    <t>BLPR</t>
  </si>
  <si>
    <t>BNGN</t>
  </si>
  <si>
    <t>BNST</t>
  </si>
  <si>
    <t>BHRD</t>
  </si>
  <si>
    <t>BTPL</t>
  </si>
  <si>
    <t>BRND</t>
  </si>
  <si>
    <t>BUPL</t>
  </si>
  <si>
    <t>BHTN</t>
  </si>
  <si>
    <t>BCH/MRCL</t>
  </si>
  <si>
    <t>CJML</t>
  </si>
  <si>
    <t>CLG/PNJ</t>
  </si>
  <si>
    <t>CLV TR</t>
  </si>
  <si>
    <t>CMRL</t>
  </si>
  <si>
    <t>CNSBD</t>
  </si>
  <si>
    <t>CKLM</t>
  </si>
  <si>
    <t>CHCHN</t>
  </si>
  <si>
    <t>CHRL/BGM</t>
  </si>
  <si>
    <t>CDL TSK</t>
  </si>
  <si>
    <t>CLVL</t>
  </si>
  <si>
    <t>CSTI</t>
  </si>
  <si>
    <t>COTA</t>
  </si>
  <si>
    <t>CNCL</t>
  </si>
  <si>
    <t>CRTI</t>
  </si>
  <si>
    <t>CRTRM</t>
  </si>
  <si>
    <t>DBL APT</t>
  </si>
  <si>
    <t>DVSU</t>
  </si>
  <si>
    <t>DHPT</t>
  </si>
  <si>
    <t>DKPL</t>
  </si>
  <si>
    <t>DWR</t>
  </si>
  <si>
    <t>DN X</t>
  </si>
  <si>
    <t>D BSC</t>
  </si>
  <si>
    <t>FMGD</t>
  </si>
  <si>
    <t>FTRP</t>
  </si>
  <si>
    <t>GGNB</t>
  </si>
  <si>
    <t>GWNDL</t>
  </si>
  <si>
    <t>GTKTL</t>
  </si>
  <si>
    <t>GKRN</t>
  </si>
  <si>
    <t>GNDVL</t>
  </si>
  <si>
    <t>HRB/VSD</t>
  </si>
  <si>
    <t>HVR/CRVN</t>
  </si>
  <si>
    <t>HSPTL</t>
  </si>
  <si>
    <t>HYD</t>
  </si>
  <si>
    <t>KA</t>
  </si>
  <si>
    <t>KKRD</t>
  </si>
  <si>
    <t>KMKML</t>
  </si>
  <si>
    <t>KMRKN</t>
  </si>
  <si>
    <t>KRBT</t>
  </si>
  <si>
    <t>KRNZL</t>
  </si>
  <si>
    <t>KRML</t>
  </si>
  <si>
    <t>KRML RLY</t>
  </si>
  <si>
    <t>KRWD</t>
  </si>
  <si>
    <t>QPM BALI</t>
  </si>
  <si>
    <t>KHDK</t>
  </si>
  <si>
    <t>KNDPR</t>
  </si>
  <si>
    <t>KRSH</t>
  </si>
  <si>
    <t>KNGN</t>
  </si>
  <si>
    <t>KRLM</t>
  </si>
  <si>
    <t>KRJV</t>
  </si>
  <si>
    <t>KRJV/GLJ</t>
  </si>
  <si>
    <t>KCHL</t>
  </si>
  <si>
    <t>KMBRWD</t>
  </si>
  <si>
    <t>LLYE</t>
  </si>
  <si>
    <t>LTL/PND</t>
  </si>
  <si>
    <t>MDL FER</t>
  </si>
  <si>
    <t>MDLMZ</t>
  </si>
  <si>
    <t>MJRD</t>
  </si>
  <si>
    <t>MLWD</t>
  </si>
  <si>
    <t>MLWD/VENG</t>
  </si>
  <si>
    <t>MNGLR</t>
  </si>
  <si>
    <t>MSHM</t>
  </si>
  <si>
    <t>MTML</t>
  </si>
  <si>
    <t>MYE LK</t>
  </si>
  <si>
    <t>MRMR</t>
  </si>
  <si>
    <t xml:space="preserve">MNGL </t>
  </si>
  <si>
    <t>MPS/BCH</t>
  </si>
  <si>
    <t>MPS-PDN</t>
  </si>
  <si>
    <t>MRG/BRL</t>
  </si>
  <si>
    <t>NGZR</t>
  </si>
  <si>
    <t>NNCP</t>
  </si>
  <si>
    <t>NRV FER</t>
  </si>
  <si>
    <t>NVLM</t>
  </si>
  <si>
    <t>NVS</t>
  </si>
  <si>
    <t>OLD BBL</t>
  </si>
  <si>
    <t>OZR/MDK</t>
  </si>
  <si>
    <t>PALI/BCH</t>
  </si>
  <si>
    <t>PLSR</t>
  </si>
  <si>
    <t>PRTGL</t>
  </si>
  <si>
    <t>PRVM</t>
  </si>
  <si>
    <t>PDN/BND</t>
  </si>
  <si>
    <t>PDN/BTWD</t>
  </si>
  <si>
    <t>PTHWD</t>
  </si>
  <si>
    <t>PLR/</t>
  </si>
  <si>
    <t>PLR/MRCL</t>
  </si>
  <si>
    <t>PNTLP</t>
  </si>
  <si>
    <t>PSRL</t>
  </si>
  <si>
    <t>PND TSK</t>
  </si>
  <si>
    <t>PND/ANMD/BGM</t>
  </si>
  <si>
    <t>PND/ANMD</t>
  </si>
  <si>
    <t>PND/MRCL</t>
  </si>
  <si>
    <t>PND/PNJ/CHRL</t>
  </si>
  <si>
    <t>PNJ ANMD BGM</t>
  </si>
  <si>
    <t>PNJ/CLG</t>
  </si>
  <si>
    <t>PRYL</t>
  </si>
  <si>
    <t>PTR-GGNB</t>
  </si>
  <si>
    <t>RDNGR</t>
  </si>
  <si>
    <t>RCHR</t>
  </si>
  <si>
    <t>RB</t>
  </si>
  <si>
    <t>RJBG</t>
  </si>
  <si>
    <t>RMNT</t>
  </si>
  <si>
    <t>PRVA</t>
  </si>
  <si>
    <t>RBND</t>
  </si>
  <si>
    <t>SGVWD</t>
  </si>
  <si>
    <t>SNGM</t>
  </si>
  <si>
    <t>SPF</t>
  </si>
  <si>
    <t>SNK/</t>
  </si>
  <si>
    <t>SMNS</t>
  </si>
  <si>
    <t>STRE</t>
  </si>
  <si>
    <t>SNDT</t>
  </si>
  <si>
    <t>SMADV</t>
  </si>
  <si>
    <t>SRD COL</t>
  </si>
  <si>
    <t>SHTL</t>
  </si>
  <si>
    <t>SNQR</t>
  </si>
  <si>
    <t>SLPR</t>
  </si>
  <si>
    <t>SLYE</t>
  </si>
  <si>
    <t>S.INZ</t>
  </si>
  <si>
    <t>SUCR</t>
  </si>
  <si>
    <t>SLKRN</t>
  </si>
  <si>
    <t>THNA</t>
  </si>
  <si>
    <t>TRVN</t>
  </si>
  <si>
    <t>TTN IND</t>
  </si>
  <si>
    <t>TRD</t>
  </si>
  <si>
    <t>TTN IND EST</t>
  </si>
  <si>
    <t>TTN/LTL</t>
  </si>
  <si>
    <t>U.TSK</t>
  </si>
  <si>
    <t>VNT/SWRS</t>
  </si>
  <si>
    <t>VRPL</t>
  </si>
  <si>
    <t>VSH FER</t>
  </si>
  <si>
    <t>VRM/VLV</t>
  </si>
  <si>
    <t>ZNGR/MRG</t>
  </si>
  <si>
    <t>DRGWD</t>
  </si>
  <si>
    <t>DGRWD</t>
  </si>
  <si>
    <t>VGN/SRD</t>
  </si>
  <si>
    <t>SVAI</t>
  </si>
  <si>
    <t>RSAI</t>
  </si>
  <si>
    <t>RDGT</t>
  </si>
  <si>
    <t>MRJM TEM</t>
  </si>
  <si>
    <t>MKT/S.INZ</t>
  </si>
  <si>
    <t>MSHI</t>
  </si>
  <si>
    <t>MHD</t>
  </si>
  <si>
    <t>MHD/ADV</t>
  </si>
  <si>
    <t>MRG MKT</t>
  </si>
  <si>
    <t>MRG/CRT</t>
  </si>
  <si>
    <t>LTL/BRM</t>
  </si>
  <si>
    <t>QPM/</t>
  </si>
  <si>
    <t>CRT/MRCL</t>
  </si>
  <si>
    <t>BTL/AGND</t>
  </si>
  <si>
    <t>AGP SMR</t>
  </si>
  <si>
    <t>BRM/ASRM</t>
  </si>
  <si>
    <t>BGM/LKPR</t>
  </si>
  <si>
    <t>MERCES</t>
  </si>
  <si>
    <t>TBLD</t>
  </si>
  <si>
    <t>AKLT</t>
  </si>
  <si>
    <t>ALD/PRA</t>
  </si>
  <si>
    <t>BTBT</t>
  </si>
  <si>
    <t>MDBHL</t>
  </si>
  <si>
    <t>SECT</t>
  </si>
  <si>
    <t>SLJN</t>
  </si>
  <si>
    <t>SOL TAR</t>
  </si>
  <si>
    <t>SOM/MPS</t>
  </si>
  <si>
    <t>St.Xavier Academy</t>
  </si>
  <si>
    <t>KORJ</t>
  </si>
  <si>
    <t>OGA FER</t>
  </si>
  <si>
    <t>TOPC</t>
  </si>
  <si>
    <t>PNGN</t>
  </si>
  <si>
    <t>BHUT</t>
  </si>
  <si>
    <t>THNE</t>
  </si>
  <si>
    <t>BBL/IPHB</t>
  </si>
  <si>
    <t>CNSL/BRL</t>
  </si>
  <si>
    <t>CRT/THNA</t>
  </si>
  <si>
    <t>CURCH/NTL</t>
  </si>
  <si>
    <t>CUN/ MRD</t>
  </si>
  <si>
    <t>DHSP</t>
  </si>
  <si>
    <t>DNGR</t>
  </si>
  <si>
    <t>GINT</t>
  </si>
  <si>
    <t>CUTBONA</t>
  </si>
  <si>
    <t>CTBN</t>
  </si>
  <si>
    <t>ETM Route</t>
  </si>
  <si>
    <t>SHIRODA+C278</t>
  </si>
  <si>
    <t>BNGL</t>
  </si>
  <si>
    <t>09.00</t>
  </si>
  <si>
    <t>09.30</t>
  </si>
  <si>
    <t>SEMI</t>
  </si>
  <si>
    <t>BJPR</t>
  </si>
  <si>
    <t>02.30</t>
  </si>
  <si>
    <t>50 Seatr</t>
  </si>
  <si>
    <t>03.00</t>
  </si>
  <si>
    <t>07.00</t>
  </si>
  <si>
    <t xml:space="preserve">GULB </t>
  </si>
  <si>
    <t>20.15</t>
  </si>
  <si>
    <t>20.30</t>
  </si>
  <si>
    <t>07.30</t>
  </si>
  <si>
    <t>12.40</t>
  </si>
  <si>
    <t>12.55</t>
  </si>
  <si>
    <t>13.10</t>
  </si>
  <si>
    <t>15.40</t>
  </si>
  <si>
    <t>16.10</t>
  </si>
  <si>
    <t>17.10</t>
  </si>
  <si>
    <t>17.40</t>
  </si>
  <si>
    <t>19.10</t>
  </si>
  <si>
    <t>20.10</t>
  </si>
  <si>
    <t>21.30</t>
  </si>
  <si>
    <t>22.30</t>
  </si>
  <si>
    <t>10.35</t>
  </si>
  <si>
    <t>7.35</t>
  </si>
  <si>
    <t>05.55</t>
  </si>
  <si>
    <t>06.55</t>
  </si>
  <si>
    <t>07.25</t>
  </si>
  <si>
    <t>09.55</t>
  </si>
  <si>
    <t>11.25</t>
  </si>
  <si>
    <t>11.40</t>
  </si>
  <si>
    <t>06.30</t>
  </si>
  <si>
    <t>05.15</t>
  </si>
  <si>
    <t>BIG</t>
  </si>
  <si>
    <t>14.10</t>
  </si>
  <si>
    <t>14.25</t>
  </si>
  <si>
    <t>15.55</t>
  </si>
  <si>
    <t>16.55</t>
  </si>
  <si>
    <t>17.45</t>
  </si>
  <si>
    <t>18.50</t>
  </si>
  <si>
    <t>19.50</t>
  </si>
  <si>
    <t>20.20</t>
  </si>
  <si>
    <t>21.20</t>
  </si>
  <si>
    <t>22.00</t>
  </si>
  <si>
    <t>23.00</t>
  </si>
  <si>
    <t>09.35</t>
  </si>
  <si>
    <t>5.40</t>
  </si>
  <si>
    <t>6.40</t>
  </si>
  <si>
    <t>7.10</t>
  </si>
  <si>
    <t>8.10</t>
  </si>
  <si>
    <t>8.25</t>
  </si>
  <si>
    <t>9.25</t>
  </si>
  <si>
    <t>9.45</t>
  </si>
  <si>
    <t>10.50</t>
  </si>
  <si>
    <t>11.00</t>
  </si>
  <si>
    <t>13.30</t>
  </si>
  <si>
    <t>14.00</t>
  </si>
  <si>
    <t>14.50</t>
  </si>
  <si>
    <t>15.00</t>
  </si>
  <si>
    <t>15.50</t>
  </si>
  <si>
    <t>16.50</t>
  </si>
  <si>
    <t>17.50</t>
  </si>
  <si>
    <t>18.05</t>
  </si>
  <si>
    <t>19.00</t>
  </si>
  <si>
    <t>06.45</t>
  </si>
  <si>
    <t>PLRN IND.EST</t>
  </si>
  <si>
    <t>08.15</t>
  </si>
  <si>
    <t>08.45</t>
  </si>
  <si>
    <t>09.10</t>
  </si>
  <si>
    <t>10.20</t>
  </si>
  <si>
    <t>11.35</t>
  </si>
  <si>
    <t>PRV DPT</t>
  </si>
  <si>
    <t>11.55</t>
  </si>
  <si>
    <t>15.05</t>
  </si>
  <si>
    <t>16.05</t>
  </si>
  <si>
    <t>19.05</t>
  </si>
  <si>
    <t>19.15</t>
  </si>
  <si>
    <t>20.05</t>
  </si>
  <si>
    <t>07.50</t>
  </si>
  <si>
    <t>18.15</t>
  </si>
  <si>
    <t>04.30</t>
  </si>
  <si>
    <t>04.45</t>
  </si>
  <si>
    <t>11.05</t>
  </si>
  <si>
    <t>11.20</t>
  </si>
  <si>
    <t>12.30</t>
  </si>
  <si>
    <t>16.15</t>
  </si>
  <si>
    <t>20.45</t>
  </si>
  <si>
    <t>12.00</t>
  </si>
  <si>
    <t>06.50</t>
  </si>
  <si>
    <t>07.40</t>
  </si>
  <si>
    <t>LTL TTN</t>
  </si>
  <si>
    <t>07.45</t>
  </si>
  <si>
    <t>MG</t>
  </si>
  <si>
    <t>Nerul</t>
  </si>
  <si>
    <t>Nerul/ Prv Dpt</t>
  </si>
  <si>
    <t>05.30</t>
  </si>
  <si>
    <t>05.50</t>
  </si>
  <si>
    <t>05.40</t>
  </si>
  <si>
    <t>12.45</t>
  </si>
  <si>
    <t>SOUNDATT</t>
  </si>
  <si>
    <t>CHOPADE</t>
  </si>
  <si>
    <t xml:space="preserve">KERI </t>
  </si>
  <si>
    <t>14.45</t>
  </si>
  <si>
    <t>17.00</t>
  </si>
  <si>
    <t>PNJMKT</t>
  </si>
  <si>
    <t>UCBANK</t>
  </si>
  <si>
    <t>INS VEREM</t>
  </si>
  <si>
    <t>1.15 sch  1.00 Schl</t>
  </si>
  <si>
    <t>POIRA/ SINQUIRM</t>
  </si>
  <si>
    <t>SINQUIRM</t>
  </si>
  <si>
    <t>MPS/SNQ</t>
  </si>
  <si>
    <t>10.15</t>
  </si>
  <si>
    <t>4.45</t>
  </si>
  <si>
    <t>06.15</t>
  </si>
  <si>
    <t>05.00</t>
  </si>
  <si>
    <t>04.15</t>
  </si>
  <si>
    <t>14.30</t>
  </si>
  <si>
    <t>PNJ-ALT</t>
  </si>
  <si>
    <t>MRM-PNJ</t>
  </si>
  <si>
    <t>13.00</t>
  </si>
  <si>
    <t>15.45</t>
  </si>
  <si>
    <t>17.30</t>
  </si>
  <si>
    <t>MRKT</t>
  </si>
  <si>
    <t>MRKT PNJ</t>
  </si>
  <si>
    <t>H.B.PRV</t>
  </si>
  <si>
    <t>10.30</t>
  </si>
  <si>
    <t xml:space="preserve">PTR </t>
  </si>
  <si>
    <t>PRV/Dr.ED</t>
  </si>
  <si>
    <t>ASSNR-DMS</t>
  </si>
  <si>
    <t>ASSNR</t>
  </si>
  <si>
    <t>09.05</t>
  </si>
  <si>
    <t>MADR</t>
  </si>
  <si>
    <t xml:space="preserve">34A </t>
  </si>
  <si>
    <t>05.20</t>
  </si>
  <si>
    <t>06.40</t>
  </si>
  <si>
    <t>7.00</t>
  </si>
  <si>
    <t>9.00</t>
  </si>
  <si>
    <t>09.25</t>
  </si>
  <si>
    <t xml:space="preserve">BIG </t>
  </si>
  <si>
    <t>HO</t>
  </si>
  <si>
    <t xml:space="preserve">HO </t>
  </si>
  <si>
    <t>BBL Mental Hosp.</t>
  </si>
  <si>
    <t>11.50</t>
  </si>
  <si>
    <t>PNJ-MPS</t>
  </si>
  <si>
    <t>11.15</t>
  </si>
  <si>
    <t>15.30</t>
  </si>
  <si>
    <t>06.00</t>
  </si>
  <si>
    <t>BTWD-HARMAL</t>
  </si>
  <si>
    <t>BTWD</t>
  </si>
  <si>
    <t>VSD-HBR</t>
  </si>
  <si>
    <t>CRT-PNJ</t>
  </si>
  <si>
    <t>04.55</t>
  </si>
  <si>
    <t>PDN-ASHV</t>
  </si>
  <si>
    <t>04.00</t>
  </si>
  <si>
    <t>03.20</t>
  </si>
  <si>
    <t>ASHV</t>
  </si>
  <si>
    <t>ARB-PNJ</t>
  </si>
  <si>
    <t>MADMZ-MANDREM</t>
  </si>
  <si>
    <t>INS SCH</t>
  </si>
  <si>
    <t>05.45</t>
  </si>
  <si>
    <t>04.40</t>
  </si>
  <si>
    <t>MADKAI</t>
  </si>
  <si>
    <t>TUYE</t>
  </si>
  <si>
    <t>08.05</t>
  </si>
  <si>
    <t xml:space="preserve">INS </t>
  </si>
  <si>
    <t>PNJ-SAQ</t>
  </si>
  <si>
    <t>MHADEI</t>
  </si>
  <si>
    <t>PEDAN</t>
  </si>
  <si>
    <t>09.40</t>
  </si>
  <si>
    <t xml:space="preserve">TITAN </t>
  </si>
  <si>
    <t xml:space="preserve">VSD </t>
  </si>
  <si>
    <t>12.10</t>
  </si>
  <si>
    <t>CAMURLI</t>
  </si>
  <si>
    <t>12.50</t>
  </si>
  <si>
    <t>13.20</t>
  </si>
  <si>
    <t>SUCCR</t>
  </si>
  <si>
    <t>PNJ-MKT-PNJ</t>
  </si>
  <si>
    <t>15.25</t>
  </si>
  <si>
    <t>16.30</t>
  </si>
  <si>
    <t>SECPRV</t>
  </si>
  <si>
    <t>PNJ SECRTRT</t>
  </si>
  <si>
    <t>SVD-KLY</t>
  </si>
  <si>
    <t>CARANZOL</t>
  </si>
  <si>
    <t>SIGNE</t>
  </si>
  <si>
    <t>16.00</t>
  </si>
  <si>
    <t>MORJI</t>
  </si>
  <si>
    <t>15.15</t>
  </si>
  <si>
    <t>Goa.Univ-PNJ</t>
  </si>
  <si>
    <t>18.35</t>
  </si>
  <si>
    <t>19.30</t>
  </si>
  <si>
    <t>07.10</t>
  </si>
  <si>
    <t>PNJMKT-PNJ</t>
  </si>
  <si>
    <t>CLS</t>
  </si>
  <si>
    <t>Saude-HS</t>
  </si>
  <si>
    <t>Tikhajan</t>
  </si>
  <si>
    <t>PMB Ferry</t>
  </si>
  <si>
    <t>17.55</t>
  </si>
  <si>
    <t>Kerem-Pandvwada</t>
  </si>
  <si>
    <t>Saude</t>
  </si>
  <si>
    <t>Fatorda D.B.Sc. Clg</t>
  </si>
  <si>
    <t>DBSC- Fatorda</t>
  </si>
  <si>
    <t>Bhutwadi</t>
  </si>
  <si>
    <t>6.45</t>
  </si>
  <si>
    <t>MPL/ Snjy Sch</t>
  </si>
  <si>
    <t>DSTHSP</t>
  </si>
  <si>
    <t>7.15</t>
  </si>
  <si>
    <t>9.35</t>
  </si>
  <si>
    <t>10.40</t>
  </si>
  <si>
    <t>MIRAMAR/ PNJ</t>
  </si>
  <si>
    <t>SNJSCHOL</t>
  </si>
  <si>
    <t>08.20</t>
  </si>
  <si>
    <t>13.40</t>
  </si>
  <si>
    <t>9.15</t>
  </si>
  <si>
    <t>Sucorre Pnchyt, Prv Clg, AIR Clny, Gopal Ngr, Hsg.Brd,Pundlk Ngr,Ppl's H.S.</t>
  </si>
  <si>
    <t>People's H.S.</t>
  </si>
  <si>
    <t>New 50 Seater</t>
  </si>
  <si>
    <t>Britona Char Manas</t>
  </si>
  <si>
    <t>PNJ Don Bosco Schl, PNJ</t>
  </si>
  <si>
    <t>SCHL</t>
  </si>
  <si>
    <t>VERNA IND</t>
  </si>
  <si>
    <t>MRDL</t>
  </si>
  <si>
    <t>KERI-VIJAYDURGA</t>
  </si>
  <si>
    <t>07.35</t>
  </si>
  <si>
    <t>09.45</t>
  </si>
  <si>
    <t>SAQ-VLP</t>
  </si>
  <si>
    <t>14.20</t>
  </si>
  <si>
    <t>BCH-PNJ</t>
  </si>
  <si>
    <t>PNJ SECRTRT-BCH</t>
  </si>
  <si>
    <t>NANODA-SATRE</t>
  </si>
  <si>
    <t>SATRE-VLP</t>
  </si>
  <si>
    <t>16.20</t>
  </si>
  <si>
    <t>18.55</t>
  </si>
  <si>
    <t>20.40</t>
  </si>
  <si>
    <t>06.05</t>
  </si>
  <si>
    <t>CORJ</t>
  </si>
  <si>
    <t>SAQ-SRL</t>
  </si>
  <si>
    <t>SRL-SHIROLI</t>
  </si>
  <si>
    <t>SEC PRV</t>
  </si>
  <si>
    <t>NANOLI</t>
  </si>
  <si>
    <t>AMV-VLP</t>
  </si>
  <si>
    <t>SECRT</t>
  </si>
  <si>
    <t>Chopde</t>
  </si>
  <si>
    <t>MDR/MPS</t>
  </si>
  <si>
    <t>13.55</t>
  </si>
  <si>
    <t>MAUXI</t>
  </si>
  <si>
    <t>ZRM-VLP</t>
  </si>
  <si>
    <t>03.35</t>
  </si>
  <si>
    <t>03.30</t>
  </si>
  <si>
    <t>POR/ALDN</t>
  </si>
  <si>
    <t>HATURLIM</t>
  </si>
  <si>
    <t>VANTE</t>
  </si>
  <si>
    <t>DONVTE</t>
  </si>
  <si>
    <t>08.40</t>
  </si>
  <si>
    <t>DGRWADA</t>
  </si>
  <si>
    <t>CITY</t>
  </si>
  <si>
    <t>Sirgaon/ Assnora</t>
  </si>
  <si>
    <t xml:space="preserve">Sptakotshwr/ Muddi </t>
  </si>
  <si>
    <t>NRV/ Muddi/ Sptakotshwr</t>
  </si>
  <si>
    <t>F'GUDI Engg.Clg</t>
  </si>
  <si>
    <t>NRV/ Muddi</t>
  </si>
  <si>
    <t>NRV/ Haturli</t>
  </si>
  <si>
    <t>Mayem Lake</t>
  </si>
  <si>
    <t>Sarmanus/ Pilgaon</t>
  </si>
  <si>
    <t xml:space="preserve">NRV/ Muddi </t>
  </si>
  <si>
    <t>Pilgaon/ Sarmanus</t>
  </si>
  <si>
    <t>Khorjue/ Aldona</t>
  </si>
  <si>
    <t>KUMBRWDA</t>
  </si>
  <si>
    <t>MRCL-PNJ</t>
  </si>
  <si>
    <t>Mushtifund- Cujira</t>
  </si>
  <si>
    <t>8.05</t>
  </si>
  <si>
    <t>HEDGEWAR,CUJIRA</t>
  </si>
  <si>
    <t>S.L.</t>
  </si>
  <si>
    <t>PNJ-HDGSCL</t>
  </si>
  <si>
    <t>OLD GOA-SXA</t>
  </si>
  <si>
    <t>15.10</t>
  </si>
  <si>
    <t>16.40</t>
  </si>
  <si>
    <t>12.20</t>
  </si>
  <si>
    <t>13.50</t>
  </si>
  <si>
    <t>13.05</t>
  </si>
  <si>
    <t>N.Nagar, Honda</t>
  </si>
  <si>
    <t>6.50</t>
  </si>
  <si>
    <t>7.20</t>
  </si>
  <si>
    <t>13.00.</t>
  </si>
  <si>
    <t>NEW</t>
  </si>
  <si>
    <t>BND via Sakral</t>
  </si>
  <si>
    <t>K/ Mopa</t>
  </si>
  <si>
    <t>17.25</t>
  </si>
  <si>
    <t>19.20</t>
  </si>
  <si>
    <t xml:space="preserve">BND  </t>
  </si>
  <si>
    <t>BBL, Goa Univrsty</t>
  </si>
  <si>
    <t>MPS/ Korjuve</t>
  </si>
  <si>
    <t>Korjuve</t>
  </si>
  <si>
    <t>MPS/ PNJ</t>
  </si>
  <si>
    <t>PMB/ Korjuve</t>
  </si>
  <si>
    <t xml:space="preserve">MPS  </t>
  </si>
  <si>
    <t xml:space="preserve"> Korjuve/ PMB</t>
  </si>
  <si>
    <t>07.55</t>
  </si>
  <si>
    <t>PNJ MRT</t>
  </si>
  <si>
    <t>BAMBARDE</t>
  </si>
  <si>
    <t>Tikajane CLV</t>
  </si>
  <si>
    <t>K.V.Hedgewar HS</t>
  </si>
  <si>
    <t>VEREM/ NERUL</t>
  </si>
  <si>
    <t>HRB VSD</t>
  </si>
  <si>
    <t>F'GUDI GEC-PND</t>
  </si>
  <si>
    <t>SAVLE</t>
  </si>
  <si>
    <t>L. D. SAMANT HS/ PNJ</t>
  </si>
  <si>
    <t>AITD</t>
  </si>
  <si>
    <t>L. D. SAMANT HS/ MPS</t>
  </si>
  <si>
    <t>SAVLE MPS</t>
  </si>
  <si>
    <t>COQUERO</t>
  </si>
  <si>
    <t>KV-INS MANDOVI</t>
  </si>
  <si>
    <t>AITD Assgao</t>
  </si>
  <si>
    <t>Coqueiro-MPS/ PRVDPT</t>
  </si>
  <si>
    <t xml:space="preserve">Succor </t>
  </si>
  <si>
    <t>AITD Assgoa</t>
  </si>
  <si>
    <t>MYE/ HTRL</t>
  </si>
  <si>
    <t>MYE/ KWDA</t>
  </si>
  <si>
    <t>ALD/ MPS</t>
  </si>
  <si>
    <t>ALD/MPS</t>
  </si>
  <si>
    <t>-</t>
  </si>
  <si>
    <t>2A</t>
  </si>
  <si>
    <t>6A</t>
  </si>
  <si>
    <t>Old Goa Fery</t>
  </si>
  <si>
    <t>Sao Pdro Fery</t>
  </si>
  <si>
    <t>Vashi Ferry</t>
  </si>
  <si>
    <t>Vashi</t>
  </si>
  <si>
    <t>Marita Bkry</t>
  </si>
  <si>
    <t>Narva Ferry</t>
  </si>
  <si>
    <t>RSR</t>
  </si>
  <si>
    <t>SCHOOL TRIP</t>
  </si>
  <si>
    <t>EXP</t>
  </si>
  <si>
    <t>ALT-TLG-RSR</t>
  </si>
  <si>
    <t>INS PNJ</t>
  </si>
  <si>
    <t>M6</t>
  </si>
  <si>
    <t>VSD HRB</t>
  </si>
  <si>
    <t>BCH/SNK</t>
  </si>
  <si>
    <t>SNK/MRC</t>
  </si>
  <si>
    <t>MRC/SNK</t>
  </si>
  <si>
    <t>MPS PDN</t>
  </si>
  <si>
    <t>KRG- Pethechawada</t>
  </si>
  <si>
    <t>SLG/CLG</t>
  </si>
  <si>
    <t>CLG/SLG</t>
  </si>
  <si>
    <t>FRGD</t>
  </si>
  <si>
    <t>Don Bosco Engg.</t>
  </si>
  <si>
    <t>RSR-PNJ</t>
  </si>
  <si>
    <t>CABO</t>
  </si>
  <si>
    <t>NIO-PNJ</t>
  </si>
  <si>
    <t>PND-KTD</t>
  </si>
  <si>
    <t>MLPN-KTD</t>
  </si>
  <si>
    <t>Old Goa Ferry</t>
  </si>
  <si>
    <t>Mini</t>
  </si>
  <si>
    <t>CHIMBEL</t>
  </si>
  <si>
    <t>Betim/PNJ</t>
  </si>
  <si>
    <t>PUPILS</t>
  </si>
  <si>
    <t>New</t>
  </si>
  <si>
    <t>PNJ MRK</t>
  </si>
  <si>
    <t>K.B.Hedgewar HS.Cujira</t>
  </si>
  <si>
    <t>Tonca</t>
  </si>
  <si>
    <t>MPS By-Pass</t>
  </si>
  <si>
    <t>MARCEL/ TONCA</t>
  </si>
  <si>
    <t>Tonca/ Kmbhrjua</t>
  </si>
  <si>
    <t>KV Hedgewar HS, Cujira/PNJ</t>
  </si>
  <si>
    <t>MRM G.University</t>
  </si>
  <si>
    <t>PNJ-DURW</t>
  </si>
  <si>
    <t>INS-MDOV</t>
  </si>
  <si>
    <t>GMC Col.BBL</t>
  </si>
  <si>
    <t>Nhavshi Village</t>
  </si>
  <si>
    <t>PMB-Aldona</t>
  </si>
  <si>
    <t>Aldona -PMB</t>
  </si>
  <si>
    <t>RSR-ALT</t>
  </si>
  <si>
    <t>SECRTART</t>
  </si>
  <si>
    <t>STRD</t>
  </si>
  <si>
    <t>PRV-INS</t>
  </si>
  <si>
    <t>MDOV-PNJ</t>
  </si>
  <si>
    <t>G.UNIVRST</t>
  </si>
  <si>
    <t>PRV-RSR</t>
  </si>
  <si>
    <t>FGUDI</t>
  </si>
  <si>
    <t>BSL</t>
  </si>
  <si>
    <t>CODLI TSK</t>
  </si>
  <si>
    <t>RSR-TLG</t>
  </si>
  <si>
    <t>AGP UND</t>
  </si>
  <si>
    <t>RVE-GLVL</t>
  </si>
  <si>
    <t>RIVEM</t>
  </si>
  <si>
    <t>TRSL</t>
  </si>
  <si>
    <t>Dir.Edu.</t>
  </si>
  <si>
    <t>DIR. O EDU</t>
  </si>
  <si>
    <t>HDG-CJ</t>
  </si>
  <si>
    <t>Hedgewar</t>
  </si>
  <si>
    <t>PDA-PNJ</t>
  </si>
  <si>
    <t>DURW</t>
  </si>
  <si>
    <t>KVD-PNJ</t>
  </si>
  <si>
    <t>Durgawdi/PNJ</t>
  </si>
  <si>
    <t>RSR TLG</t>
  </si>
  <si>
    <t>VSD H</t>
  </si>
  <si>
    <t>MNK/COL</t>
  </si>
  <si>
    <t>RCOLL</t>
  </si>
  <si>
    <t>PND-SRD</t>
  </si>
  <si>
    <t>M4</t>
  </si>
  <si>
    <t>MER S.CRZ K.VD BBL</t>
  </si>
  <si>
    <t>KVD-MERCES</t>
  </si>
  <si>
    <t>RSR-MRC</t>
  </si>
  <si>
    <t>KVD-BBL</t>
  </si>
  <si>
    <t>MRC-RSR</t>
  </si>
  <si>
    <t>ALT-PNJ</t>
  </si>
  <si>
    <t>Campal K.B.Hedgewar HS,Cuj.</t>
  </si>
  <si>
    <t>K.B.Hedgewar HS,Cuj.</t>
  </si>
  <si>
    <t>GVDL</t>
  </si>
  <si>
    <t>ALT-Sharadanand</t>
  </si>
  <si>
    <t>DLP PDA PPL HS</t>
  </si>
  <si>
    <t xml:space="preserve">ALT </t>
  </si>
  <si>
    <t>PND-BCH</t>
  </si>
  <si>
    <t>MPS-PNJ</t>
  </si>
  <si>
    <t>RAYESHWAR</t>
  </si>
  <si>
    <t>RAYESHW</t>
  </si>
  <si>
    <t>ST.ESTVE</t>
  </si>
  <si>
    <t>TOLTO-AKD</t>
  </si>
  <si>
    <t>TOLTO</t>
  </si>
  <si>
    <t>Don-Curca</t>
  </si>
  <si>
    <t>CURCA</t>
  </si>
  <si>
    <t>CUJ/AZS</t>
  </si>
  <si>
    <t>SECTT.</t>
  </si>
  <si>
    <t>Batim</t>
  </si>
  <si>
    <t>Don Bosco/PNJ</t>
  </si>
  <si>
    <t>BATIM/PNJ</t>
  </si>
  <si>
    <t>Cujira/ Dempo HSS</t>
  </si>
  <si>
    <t>Kumbharkhand Dhangarwada</t>
  </si>
  <si>
    <t>Alt/BTL</t>
  </si>
  <si>
    <t>Alt/BTL/ PNJ</t>
  </si>
  <si>
    <t>Kala Academy/Cujira</t>
  </si>
  <si>
    <t>PNGHS 39</t>
  </si>
  <si>
    <t>PNJ Stnd</t>
  </si>
  <si>
    <t>Pnj.Mkt- V.Hosp</t>
  </si>
  <si>
    <t>BHTL</t>
  </si>
  <si>
    <t>Mkt. -St.Inez</t>
  </si>
  <si>
    <t>PNGHS 42</t>
  </si>
  <si>
    <t>MRCL KERI</t>
  </si>
  <si>
    <t>MRCL SNK</t>
  </si>
  <si>
    <t>PNGHS 28</t>
  </si>
  <si>
    <t>Ambeshi Amona</t>
  </si>
  <si>
    <t>Harwale</t>
  </si>
  <si>
    <t>MRC Keri</t>
  </si>
  <si>
    <t>MRC SNK</t>
  </si>
  <si>
    <t>Volvo</t>
  </si>
  <si>
    <t>MUM</t>
  </si>
  <si>
    <t>Lux.</t>
  </si>
  <si>
    <t>PUNE</t>
  </si>
  <si>
    <t>MDHBL</t>
  </si>
  <si>
    <t>MD HBL</t>
  </si>
  <si>
    <t>SHIRDI</t>
  </si>
  <si>
    <t>Miraj/KLPR</t>
  </si>
  <si>
    <t>MRG/PNJ</t>
  </si>
  <si>
    <t>BLGM</t>
  </si>
  <si>
    <t>MRCL/CHRL</t>
  </si>
  <si>
    <t>CHRL/PNJ</t>
  </si>
  <si>
    <t>GMFC</t>
  </si>
  <si>
    <t>G.P.L.CUR</t>
  </si>
  <si>
    <t>SHRD</t>
  </si>
  <si>
    <t>VELLI</t>
  </si>
  <si>
    <t>BLGM CBT</t>
  </si>
  <si>
    <t>Presentatn</t>
  </si>
  <si>
    <t>GOKARN</t>
  </si>
  <si>
    <t>Curch/ Sectt/ Pnj</t>
  </si>
  <si>
    <t>MRG/PND/MRCL</t>
  </si>
  <si>
    <t>BELGM</t>
  </si>
  <si>
    <t>MRCL/MRG</t>
  </si>
  <si>
    <t>Dempo HSS, Cujira Prv</t>
  </si>
  <si>
    <t xml:space="preserve">Prv, Dempo HSS, Cujira </t>
  </si>
  <si>
    <t>RLY.STN.</t>
  </si>
  <si>
    <t>Sequiti</t>
  </si>
  <si>
    <t>Navelim Presentatn Schol</t>
  </si>
  <si>
    <t>MCZN</t>
  </si>
  <si>
    <t>CBD RAMA</t>
  </si>
  <si>
    <t>MLKRN</t>
  </si>
  <si>
    <t>CUNCOLIEM</t>
  </si>
  <si>
    <t>KHOLA</t>
  </si>
  <si>
    <t>CRT Univrsty</t>
  </si>
  <si>
    <t>MANDOP</t>
  </si>
  <si>
    <t>CHANDOR CUR</t>
  </si>
  <si>
    <t>CLM,PND</t>
  </si>
  <si>
    <t>UNI,CRT</t>
  </si>
  <si>
    <t>Presentation, Colva</t>
  </si>
  <si>
    <t>AMONE</t>
  </si>
  <si>
    <t>HRBR</t>
  </si>
  <si>
    <t>MRH</t>
  </si>
  <si>
    <t>KARGAL</t>
  </si>
  <si>
    <t>G'UNI</t>
  </si>
  <si>
    <t>SIKETY</t>
  </si>
  <si>
    <t>DON KHURIS</t>
  </si>
  <si>
    <t>AGNL ASHRM</t>
  </si>
  <si>
    <t>97A</t>
  </si>
  <si>
    <t>98A</t>
  </si>
  <si>
    <t>99A</t>
  </si>
  <si>
    <t>104A</t>
  </si>
  <si>
    <t>105A</t>
  </si>
  <si>
    <t>VERLEM</t>
  </si>
  <si>
    <t>SALGINI</t>
  </si>
  <si>
    <t>PALLI</t>
  </si>
  <si>
    <t>107A</t>
  </si>
  <si>
    <t>TIRVON</t>
  </si>
  <si>
    <t>COLVA</t>
  </si>
  <si>
    <t>SECETARIAT</t>
  </si>
  <si>
    <t>SALORE</t>
  </si>
  <si>
    <t>S S Angle H S, Mashem</t>
  </si>
  <si>
    <t>PNJ Art &amp;Culture</t>
  </si>
  <si>
    <t>112A</t>
  </si>
  <si>
    <t>PNJ/SECTT</t>
  </si>
  <si>
    <t>Via Wadi-Talavli, N/O- Ponda</t>
  </si>
  <si>
    <t>N/O. MIRAJ</t>
  </si>
  <si>
    <t xml:space="preserve">C/C </t>
  </si>
  <si>
    <t>N/O SWD</t>
  </si>
  <si>
    <t>SHUTTLE - N/O VASCO DEPOT</t>
  </si>
  <si>
    <t>N/O BELGM</t>
  </si>
  <si>
    <t>N/O BGM</t>
  </si>
  <si>
    <t>Via Malewad</t>
  </si>
  <si>
    <t>N/O VSD</t>
  </si>
  <si>
    <t>N/O KARWAR</t>
  </si>
  <si>
    <t>N/O ASSOLDA</t>
  </si>
  <si>
    <t>N/O PND</t>
  </si>
  <si>
    <t>N/O SRD</t>
  </si>
  <si>
    <t>N/O AKHADA</t>
  </si>
  <si>
    <t>N/O Devsu via Sioli</t>
  </si>
  <si>
    <t xml:space="preserve">SINGLE </t>
  </si>
  <si>
    <t>SINGLE</t>
  </si>
  <si>
    <t>N/O VSD DPT</t>
  </si>
  <si>
    <t>SHTL, N/O VASCO DEPOT</t>
  </si>
  <si>
    <t>LTL BY-PASS</t>
  </si>
  <si>
    <t>SHUTLE</t>
  </si>
  <si>
    <t>N/O.PND</t>
  </si>
  <si>
    <t>..11..</t>
  </si>
  <si>
    <t>N/O MORJE</t>
  </si>
  <si>
    <t>DOUBLE N/O SCHEDULE</t>
  </si>
  <si>
    <t>N/O POLLEM</t>
  </si>
  <si>
    <t>C/C DOUBLE N/O SCHEDULE</t>
  </si>
  <si>
    <t>VIA MARCEL</t>
  </si>
  <si>
    <t>N/O BHARDE</t>
  </si>
  <si>
    <t>N/O SONAL</t>
  </si>
  <si>
    <t>N/O HEDODE</t>
  </si>
  <si>
    <t>..14..</t>
  </si>
  <si>
    <t>N/O SAVARSHE</t>
  </si>
  <si>
    <t>VIA MRCL</t>
  </si>
  <si>
    <t>N/O BIBAL</t>
  </si>
  <si>
    <t>Via  Bijapur/ Gulbarga</t>
  </si>
  <si>
    <t>VOLVO-VIA-MRG-PND</t>
  </si>
  <si>
    <t>VIA-MRG</t>
  </si>
  <si>
    <t>N/O-MYSORE</t>
  </si>
  <si>
    <t>VIA-KWR-CRT</t>
  </si>
  <si>
    <t>N/O-GULB</t>
  </si>
  <si>
    <t>VIA BELGAUM</t>
  </si>
  <si>
    <t>N/O PNJ</t>
  </si>
  <si>
    <t>DRV &amp; COND.C/OFF ON NEXT DAY</t>
  </si>
  <si>
    <t>10.55</t>
  </si>
  <si>
    <t>N/O PANAJI</t>
  </si>
  <si>
    <t>04.35</t>
  </si>
  <si>
    <t>N/O USAP</t>
  </si>
  <si>
    <t>VIA-CHORLA-N/O-BGM</t>
  </si>
  <si>
    <t>VIA-CHORLA</t>
  </si>
  <si>
    <t>N/O-BGM</t>
  </si>
  <si>
    <t>SINGLE-C/C. DRV &amp; COND.C/OFF ON NEXT DAY</t>
  </si>
  <si>
    <t>SINGLE-C/C</t>
  </si>
  <si>
    <t>N/O-KERI</t>
  </si>
  <si>
    <t>Prv dpt.staff bus</t>
  </si>
  <si>
    <t>5.50</t>
  </si>
  <si>
    <t>04.10</t>
  </si>
  <si>
    <t>VIA-HONDA-SURLA</t>
  </si>
  <si>
    <t>VIA-TALORE-N/0-VJD</t>
  </si>
  <si>
    <t>VIA-TALORE</t>
  </si>
  <si>
    <t>06.25</t>
  </si>
  <si>
    <t>N/0-PRV DPT</t>
  </si>
  <si>
    <t>N/O MPS</t>
  </si>
  <si>
    <t>06.10</t>
  </si>
  <si>
    <t>8</t>
  </si>
  <si>
    <t>N/O-DHUMASE</t>
  </si>
  <si>
    <t>03.05</t>
  </si>
  <si>
    <t>N/O-BANDA</t>
  </si>
  <si>
    <t>N/O-QUITLA</t>
  </si>
  <si>
    <t>VIA-TILLARI-N/O-GHOTGEWADI</t>
  </si>
  <si>
    <t>03.25</t>
  </si>
  <si>
    <t>TO COLLECT HO STAFF</t>
  </si>
  <si>
    <t>02.45</t>
  </si>
  <si>
    <t>07.05</t>
  </si>
  <si>
    <t>C/C-DOUBLEN/O SCHEDULE</t>
  </si>
  <si>
    <t>BYPASS-N/O-Velgm</t>
  </si>
  <si>
    <t>04.05</t>
  </si>
  <si>
    <t>19.40</t>
  </si>
  <si>
    <t>06.20</t>
  </si>
  <si>
    <t>N/O BETUL</t>
  </si>
  <si>
    <t>VIA-VIRNODA</t>
  </si>
  <si>
    <t>N/O-HARMAL</t>
  </si>
  <si>
    <t>C/C-DOUBLE N/O SCHEDULE</t>
  </si>
  <si>
    <t>N/0-ASHVEM</t>
  </si>
  <si>
    <t>VIA-PETHECHEWADA-N/O-MANDREM</t>
  </si>
  <si>
    <t>C/C-DOUBLE-N/O SCHEDULE</t>
  </si>
  <si>
    <t>03.45</t>
  </si>
  <si>
    <t>N/O-MADKAI</t>
  </si>
  <si>
    <t>VIA-SAPNAGARDEN-C/C-DOUBLEN/O SCHEDULE</t>
  </si>
  <si>
    <t>VIA-MARCEL</t>
  </si>
  <si>
    <t>BY PASS-NANODA-N/0-NANODA</t>
  </si>
  <si>
    <t>10.05</t>
  </si>
  <si>
    <t>VIA-WADAWAL</t>
  </si>
  <si>
    <t>N/O-SAL</t>
  </si>
  <si>
    <t>05.10</t>
  </si>
  <si>
    <t>04.25</t>
  </si>
  <si>
    <t>N/O-CAMURLI</t>
  </si>
  <si>
    <t>N/O-CALVIM</t>
  </si>
  <si>
    <t>06.35</t>
  </si>
  <si>
    <t>02.20</t>
  </si>
  <si>
    <t>N/O-BADEM</t>
  </si>
  <si>
    <t>04.50</t>
  </si>
  <si>
    <t>C/C-DOUBLE N/O-SCHEDULE</t>
  </si>
  <si>
    <t>NO TRIP FROM SECRETARIAT ON SATURDAY;SUNDAY &amp; PH</t>
  </si>
  <si>
    <t>N/O-KALEY</t>
  </si>
  <si>
    <t>03.50</t>
  </si>
  <si>
    <t>BY PASS-N/O-SIGNE</t>
  </si>
  <si>
    <t>VIA-PALYE</t>
  </si>
  <si>
    <t>04.20</t>
  </si>
  <si>
    <t>VIA-PALYE-NANECHI PANI-N/O-VARKHAND</t>
  </si>
  <si>
    <t>05.25</t>
  </si>
  <si>
    <t>EXTD. UPTO BONDASWADA</t>
  </si>
  <si>
    <t>VIA-KODAL-SATRE</t>
  </si>
  <si>
    <t>N/O-USTED</t>
  </si>
  <si>
    <t>03.40</t>
  </si>
  <si>
    <t>03.10</t>
  </si>
  <si>
    <t>TO DROP HO STAFF-C/C</t>
  </si>
  <si>
    <t>N/O-MORJIM</t>
  </si>
  <si>
    <t>VIA CHARAVNE N/O HIVRE</t>
  </si>
  <si>
    <t>03.15</t>
  </si>
  <si>
    <t>VIA BHIRONDA</t>
  </si>
  <si>
    <t>VIA-ARADI</t>
  </si>
  <si>
    <t>N/O SANKHALI</t>
  </si>
  <si>
    <t>BY PASS-EXCEPT SUNDAY &amp; HOLIDAYS NO BY PASS</t>
  </si>
  <si>
    <t>VIA-PALIEM</t>
  </si>
  <si>
    <t>08.35</t>
  </si>
  <si>
    <t>VIA-SAUDE</t>
  </si>
  <si>
    <t>VIA-KEREM</t>
  </si>
  <si>
    <t>VIA-ST.BARTHOLOMEW H.S.</t>
  </si>
  <si>
    <t>N/O-BCH</t>
  </si>
  <si>
    <t>02.55</t>
  </si>
  <si>
    <t>N/O-VOLVOI</t>
  </si>
  <si>
    <t>Special Pass Trip</t>
  </si>
  <si>
    <t>N/O Bhutwadi</t>
  </si>
  <si>
    <t>Single Schedule</t>
  </si>
  <si>
    <t>3.55</t>
  </si>
  <si>
    <t>05.35</t>
  </si>
  <si>
    <t>N/O-PRV DEPOT</t>
  </si>
  <si>
    <t>5.55</t>
  </si>
  <si>
    <t>SHTL -LADIES SPCL</t>
  </si>
  <si>
    <t>5.35</t>
  </si>
  <si>
    <t>5</t>
  </si>
  <si>
    <t>SHTL.-LADIES SPL</t>
  </si>
  <si>
    <t>Via  Pundlk Ngr, Hsg.Brd, Gopal Ngr, AIR Colony, Prv Clg,  Sucorre Pnchyt</t>
  </si>
  <si>
    <t>Via Malim,  Ppl's H.S. , Mary Imm., Progress, Mushtifund HS</t>
  </si>
  <si>
    <t>SHTL-UPTO PNJ MKT</t>
  </si>
  <si>
    <t>Via Old Goa By-pass</t>
  </si>
  <si>
    <t>STUDENT SPECIAL</t>
  </si>
  <si>
    <t>N/O-PRIOL-VIJAYDURGA</t>
  </si>
  <si>
    <t>VIA-PRIOL</t>
  </si>
  <si>
    <t>VLP-</t>
  </si>
  <si>
    <t>PICK UP HO STAFF(PRV)-VIA MA MALOTI-N/O-SATRE</t>
  </si>
  <si>
    <t>VIA PODWAL</t>
  </si>
  <si>
    <t>N/O GOLJUVE</t>
  </si>
  <si>
    <t>12.25</t>
  </si>
  <si>
    <t>Not operating since last 5 yrs.</t>
  </si>
  <si>
    <t>N/O VOLVOI</t>
  </si>
  <si>
    <t>N/O SURLA</t>
  </si>
  <si>
    <t>VIA-MARCEL-AMONA-SQL</t>
  </si>
  <si>
    <t>VIA-SQL-AMONA-MARCEL</t>
  </si>
  <si>
    <t>N/O-NANOLI</t>
  </si>
  <si>
    <t>PANAJI-SECRETARIAT-09.15ORDER NO.1558 DATED 2/3/10 W.E.F.8/3//10     Via Askawada/ Naikwada/ Junaswada</t>
  </si>
  <si>
    <t>Via Askawada/ Naikwada/ Junaswada</t>
  </si>
  <si>
    <t>N/O CHOPDE</t>
  </si>
  <si>
    <t>Via-Old Goa-Amona</t>
  </si>
  <si>
    <t>N/O-ZARME</t>
  </si>
  <si>
    <t>Via Mayem Lake/ Deus/Bhatwadi/ Mayem Tisk/ Chodan</t>
  </si>
  <si>
    <t xml:space="preserve">Via Chodan/ Bhatwadi / Deus/ Mayem Lake </t>
  </si>
  <si>
    <t>Via Mayem Lake/ Deus/Bhatwadi/ Chodan</t>
  </si>
  <si>
    <t>Via Tikhajan/ Calvi/ Aldona</t>
  </si>
  <si>
    <t>Via Mayem Lake/ Deus/Bhatwadi/ Mayem Tisk/ Aldona</t>
  </si>
  <si>
    <t>Via Aldona / Calvi/Tikhajan</t>
  </si>
  <si>
    <t>N/O Haturli</t>
  </si>
  <si>
    <t>Via Tikhajan/Calvi</t>
  </si>
  <si>
    <t>Via Calvi/ Mayem Tisk/Mayem Lake/ Deuswadi</t>
  </si>
  <si>
    <t>Via Poira/Aldona</t>
  </si>
  <si>
    <t>VIA-PISURLEM-HONDA-N/O-DONGARWADA</t>
  </si>
  <si>
    <t>Extnded upto Shantadurga Pilernkarin Temple, Gaonkarwada, Narva</t>
  </si>
  <si>
    <t>N/O Narva</t>
  </si>
  <si>
    <t>N/O-KMBHRWADA</t>
  </si>
  <si>
    <t>N/O-HONDA-MORLM</t>
  </si>
  <si>
    <t>Via Prv.MLA Office/ Kavlekar SM/ Bank of Maharashtra</t>
  </si>
  <si>
    <t>7.45</t>
  </si>
  <si>
    <t>7.55</t>
  </si>
  <si>
    <t>13.25</t>
  </si>
  <si>
    <t>Via Succur-Prv Tisk, Prv HSB</t>
  </si>
  <si>
    <t>Via Britona-Prv, D Colony, Teen  Bldg.</t>
  </si>
  <si>
    <t>N/O-SAWANTWADI</t>
  </si>
  <si>
    <t>Via Kasarvarne</t>
  </si>
  <si>
    <t>Via Sangavwada N/O</t>
  </si>
  <si>
    <t>2.55</t>
  </si>
  <si>
    <t>..30..</t>
  </si>
  <si>
    <t>8.15</t>
  </si>
  <si>
    <t>Maintenance at Prv Dpt</t>
  </si>
  <si>
    <t>9.55</t>
  </si>
  <si>
    <t>SHTL.-N/O Sankhali</t>
  </si>
  <si>
    <t>Maintenance at PTV DPT</t>
  </si>
  <si>
    <t>SHTL-N/O Sankhali</t>
  </si>
  <si>
    <t>5.30</t>
  </si>
  <si>
    <t>N/O KADSHI/  MOPA</t>
  </si>
  <si>
    <t>6.00</t>
  </si>
  <si>
    <t>N/O Bicholim</t>
  </si>
  <si>
    <t>SINGLE SCH</t>
  </si>
  <si>
    <t>17.20</t>
  </si>
  <si>
    <t>N/O Ibrampur</t>
  </si>
  <si>
    <t>N/O Keri</t>
  </si>
  <si>
    <t>Extended upto Char Rasta</t>
  </si>
  <si>
    <t>N/O Varpal</t>
  </si>
  <si>
    <t>Corrections done. Confirmed data. Total Kms as per summary and schedules is same. (This is final data)</t>
  </si>
  <si>
    <t xml:space="preserve">Type   of Vehi </t>
  </si>
  <si>
    <t>N/O-PNJ DEPOT</t>
  </si>
  <si>
    <t>Express</t>
  </si>
  <si>
    <t>N/O COPARDE</t>
  </si>
  <si>
    <t>VIA SALELI BODANWADA</t>
  </si>
  <si>
    <t>N/O</t>
  </si>
  <si>
    <t>Doubl N/O  C/C</t>
  </si>
  <si>
    <t>N/O-PND</t>
  </si>
  <si>
    <t>N/O MRG</t>
  </si>
  <si>
    <t>VIA SARVAN</t>
  </si>
  <si>
    <t>N/O-VIRDI</t>
  </si>
  <si>
    <r>
      <t>SNKL-PNJ</t>
    </r>
    <r>
      <rPr>
        <sz val="12"/>
        <color indexed="8"/>
        <rFont val="Calibri"/>
        <family val="2"/>
      </rPr>
      <t/>
    </r>
  </si>
  <si>
    <t>N/O MOPA KARMALIWADA</t>
  </si>
  <si>
    <t>EXPRESS N/O KRG.Pethechawada</t>
  </si>
  <si>
    <t>UP TO SADA</t>
  </si>
  <si>
    <t>Sangolda-Saligao-Aradi</t>
  </si>
  <si>
    <t>Saligao-Aradi-Pilerna</t>
  </si>
  <si>
    <t>Sangolda-Pilerna</t>
  </si>
  <si>
    <t>Sangolda-Saligao</t>
  </si>
  <si>
    <t>Saligao N/O MPS</t>
  </si>
  <si>
    <t>Aradi-Saligao-Sangolda</t>
  </si>
  <si>
    <t>Betim-Pilerna-Aradi</t>
  </si>
  <si>
    <t>N/O-PNJ</t>
  </si>
  <si>
    <t>VIA PND/MRC N/O-BCH</t>
  </si>
  <si>
    <t>VIA MRC-PND</t>
  </si>
  <si>
    <r>
      <rPr>
        <sz val="9"/>
        <color indexed="8"/>
        <rFont val="Arial"/>
        <family val="2"/>
      </rPr>
      <t>INS</t>
    </r>
    <r>
      <rPr>
        <sz val="12"/>
        <color indexed="8"/>
        <rFont val="Arial"/>
        <family val="2"/>
      </rPr>
      <t>-</t>
    </r>
    <r>
      <rPr>
        <sz val="10"/>
        <color indexed="8"/>
        <rFont val="Arial"/>
        <family val="2"/>
      </rPr>
      <t>Durgawdi</t>
    </r>
  </si>
  <si>
    <t>N/O-MALPAN</t>
  </si>
  <si>
    <t>C/C Old Goa at 10.15 hrs.</t>
  </si>
  <si>
    <t>Massono de Amorim, Schol Trp</t>
  </si>
  <si>
    <t>PPL HS Pnj-Corlim-PDA Colony Karamboli-Dulapi Dept.13.10 hrs.No.KTC/TRF/53/2014-15/362DT.31.07.14 w.e.f.01.08.14</t>
  </si>
  <si>
    <t>W.E.F. 08.06.2015 KTC/TRF/53/15-16/253 Dtd.03.6.15</t>
  </si>
  <si>
    <t>N/O SNK</t>
  </si>
  <si>
    <t xml:space="preserve"> Shool Trip Rs.75/- to Driver</t>
  </si>
  <si>
    <t>N/O-HOSPET</t>
  </si>
  <si>
    <t>N/O-BADAMI</t>
  </si>
  <si>
    <t>Via ChorlaC/C</t>
  </si>
  <si>
    <t>Dep.18.30 hrs.frm G.University No.KTC/TRF/53/14-15/1054 Dtd.01.01.15</t>
  </si>
  <si>
    <t>192+4=196 kms</t>
  </si>
  <si>
    <t>vIa-Mapusa-Pedne-Amboli c/c</t>
  </si>
  <si>
    <t>N/O-MLWN</t>
  </si>
  <si>
    <t>Via-Malewad-C/C</t>
  </si>
  <si>
    <t xml:space="preserve">N/O-KWR </t>
  </si>
  <si>
    <t>Exp.07.35 hrs. from MRG  C/C</t>
  </si>
  <si>
    <t>N/O-Morle</t>
  </si>
  <si>
    <t>Via Reddy-Mauli Mndr.N/O-Terekhol</t>
  </si>
  <si>
    <t>Rs.75/- to Crew</t>
  </si>
  <si>
    <t>Rs.100/- to Crew</t>
  </si>
  <si>
    <t>via Chorla.Single</t>
  </si>
  <si>
    <t>N/O DABAL</t>
  </si>
  <si>
    <t>F &amp; D BBL</t>
  </si>
  <si>
    <t>N/O SVD</t>
  </si>
  <si>
    <t>SHOOL TRIP</t>
  </si>
  <si>
    <t>Via-Calangute</t>
  </si>
  <si>
    <t>N/O-HRML</t>
  </si>
  <si>
    <t>N/O-Vagurme</t>
  </si>
  <si>
    <t>Via-ALT-MKT</t>
  </si>
  <si>
    <t>Temp. cacelled Bambolim Trip</t>
  </si>
  <si>
    <t>VIA-MAPUSA</t>
  </si>
  <si>
    <t>VIA MRCL-N/O-GLL</t>
  </si>
  <si>
    <t>VIA-MRCL</t>
  </si>
  <si>
    <t>C/C--DOUBLE N/O SCHEDULE</t>
  </si>
  <si>
    <t>N/O-TSRL</t>
  </si>
  <si>
    <t>Extd up toPNJ MKT C/C Double n/o sc</t>
  </si>
  <si>
    <t>BY PASS -N/O- Kudchire</t>
  </si>
  <si>
    <t>Extd. Up to Market by pass</t>
  </si>
  <si>
    <t>N/O-Akhada</t>
  </si>
  <si>
    <t>Ext. upto Market</t>
  </si>
  <si>
    <t>C/C Double N/O Schedule</t>
  </si>
  <si>
    <t>VIA -PWD</t>
  </si>
  <si>
    <t>SCHOOL TRIP- SINGLE</t>
  </si>
  <si>
    <t>N/O-PARSE</t>
  </si>
  <si>
    <t>TRIPMPS FATORPA &amp; BACK ON EVERY SUNDAY8.30 EXPRSS</t>
  </si>
  <si>
    <t>N/O AMTHANE</t>
  </si>
  <si>
    <t>C/C Double N/O schedule</t>
  </si>
  <si>
    <t>All trips extended</t>
  </si>
  <si>
    <t>upto Ghodka Tal</t>
  </si>
  <si>
    <t>N/O-SRL-Ghadiwada</t>
  </si>
  <si>
    <t>Via Ghadiwada</t>
  </si>
  <si>
    <t>C/C-Double Night out schedule</t>
  </si>
  <si>
    <t>Non Stop</t>
  </si>
  <si>
    <t>College Trip</t>
  </si>
  <si>
    <t>SHUTTLE - Single</t>
  </si>
  <si>
    <t>SHUTL N/O PNJ</t>
  </si>
  <si>
    <t>Via Goa University-Tonca-Don Bosco</t>
  </si>
  <si>
    <t>Shuttle-N/O-PNJ</t>
  </si>
  <si>
    <t>Via -MRC-SRZ-BBL</t>
  </si>
  <si>
    <t>SHUTTLE-C/C</t>
  </si>
  <si>
    <t>shuttle N/O PNJ</t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</si>
  <si>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-St.Cruz</t>
    </r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</si>
  <si>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-Pnj</t>
    </r>
  </si>
  <si>
    <t>Via Kala Academy ,Vivanta,St.Inez,Dept.of Factories &amp; Boilers, Altinho, AIR, Church Square, Patto Colony &amp; Back</t>
  </si>
  <si>
    <t>Via Patto Colony, Church Square, AIR, Altinho, Dept.Factories &amp; Boilers, St.Inez, Vivanta, Kala Academy</t>
  </si>
  <si>
    <t>COLLEGE TRIP</t>
  </si>
  <si>
    <t>VIA AMONA</t>
  </si>
  <si>
    <t>N/O-AKHADA</t>
  </si>
  <si>
    <t>SHUTTLE C/C</t>
  </si>
  <si>
    <t>SCHOOL TRIP Hedgewar school</t>
  </si>
  <si>
    <t>shuttle C/C</t>
  </si>
  <si>
    <t xml:space="preserve">SHUTTLE  BANK DUTY 12.00 C/C </t>
  </si>
  <si>
    <t>N/O-TULSKARWADI</t>
  </si>
  <si>
    <t>C/C-Double  N/O SCHEDULE</t>
  </si>
  <si>
    <t>Maintenance</t>
  </si>
  <si>
    <t>KTC/TRF/53/13-14/107 Dtd.30.04.14 w.e.f  02.05.14 (Ladies Sp.)</t>
  </si>
  <si>
    <t xml:space="preserve">SHUTLE N/O.Ponda </t>
  </si>
  <si>
    <t>SHUTTLE N/O PNJ</t>
  </si>
  <si>
    <t>SHUTTLE N/O PND</t>
  </si>
  <si>
    <t>Only pass holder/shuttle</t>
  </si>
  <si>
    <t>Only pass holder/shuttle -Single.  N/o Valpoi</t>
  </si>
  <si>
    <t>Pnj-Cujira via Kala Academy,St.Inez, Caculo Mall, Caranzalem, Adarsh Colony, NIO Colony, AIR Qtrs,&amp;back</t>
  </si>
  <si>
    <t>via Caculo Mall, Old Secretariat,T.B.Hosp.,Datta Mandr, Mary Immaculate, Mustifund, Sati Templ, &amp; Bk. D/o to Bus Stand</t>
  </si>
  <si>
    <t>The Form IV is additional Kms.attached to the schedule PNGHS 39.Allowance of Rs.150/- to Driver</t>
  </si>
  <si>
    <t>Via Tale/Gimone/ Palsare</t>
  </si>
  <si>
    <t>N/O BCH</t>
  </si>
  <si>
    <t>SHUTTLE - CC</t>
  </si>
  <si>
    <t>Via Navelim Betal Temple,Maina Jntion, Navelim Electr.Jnctn, Navelim, Kudne Jnctn</t>
  </si>
  <si>
    <t>Via Kudne Jnctn, Navelim, Navelim Elec.Jnctn, Maina Jnctn, Navelim Betal Templ</t>
  </si>
  <si>
    <t>Via Kudne Jnctn, Navelim, Navelim Elec.Jnctn, Maina Jnctn, Navelim Betal Temple   134+School Bus</t>
  </si>
  <si>
    <t>PNJ-MRC-Keri via Tale Gimone Palsare Amadi</t>
  </si>
  <si>
    <t>N/O BCH. O.No.KTC/TRF/53/15-16/327 Dtd.20.6.15</t>
  </si>
  <si>
    <t>This Schedule (Old) revised on 22.03.2017 (Revised Schedule No.19A19 updated on Schedule)</t>
  </si>
  <si>
    <t>N/O VELLI</t>
  </si>
  <si>
    <t>Konduskar Vehicle</t>
  </si>
  <si>
    <t>Via Ponda   C/C</t>
  </si>
  <si>
    <t>Don Bosco School Trip</t>
  </si>
  <si>
    <t>Via Ponda Ghat</t>
  </si>
  <si>
    <t>Via Ptr-N/O-Miraj. c/off on next day.</t>
  </si>
  <si>
    <t>Via Gaganbouda N/O Klpr</t>
  </si>
  <si>
    <t>N/O KLPR</t>
  </si>
  <si>
    <t>VIA DBL</t>
  </si>
  <si>
    <t>VIA DBL N/O.Curchorim</t>
  </si>
  <si>
    <t>Via Pnd. N/O Hubli</t>
  </si>
  <si>
    <t>VELLI/CTBN</t>
  </si>
  <si>
    <t xml:space="preserve">Schedule Revised on </t>
  </si>
  <si>
    <t>CTBN/VELLI</t>
  </si>
  <si>
    <t>22.03.2017</t>
  </si>
  <si>
    <t xml:space="preserve">CTBN </t>
  </si>
  <si>
    <t>VELLI/MUR</t>
  </si>
  <si>
    <t>N/O - CURCHOREM</t>
  </si>
  <si>
    <t>C/C - SINGLE</t>
  </si>
  <si>
    <t>Via Borda Sch.Trips</t>
  </si>
  <si>
    <t>N/O BLGM</t>
  </si>
  <si>
    <t>Via Malewad Nenurpar</t>
  </si>
  <si>
    <t>N/O GOKARN</t>
  </si>
  <si>
    <t>C/C SINGLE</t>
  </si>
  <si>
    <t>Via Pnj, C/C - SINGLE</t>
  </si>
  <si>
    <t>CUJIRA SCHOOL PRV 7.00, 13.30, N/O.PRV</t>
  </si>
  <si>
    <t>N/O PRV DPT</t>
  </si>
  <si>
    <t>SHUTTLE  C/C</t>
  </si>
  <si>
    <t>SHUTTLE  N/O CURCH</t>
  </si>
  <si>
    <t>N/O Karwar</t>
  </si>
  <si>
    <t>N/O MRG DPT</t>
  </si>
  <si>
    <t>N/O MRG DPT, SCH.TRP</t>
  </si>
  <si>
    <t>N/O Mrg Dpt</t>
  </si>
  <si>
    <t>N/O. MRG DPT</t>
  </si>
  <si>
    <t>Via Quepem-Cuncolim</t>
  </si>
  <si>
    <t>N/O-RAJBAG</t>
  </si>
  <si>
    <t>SCH.TRIP</t>
  </si>
  <si>
    <t>Via Dramapur</t>
  </si>
  <si>
    <t>N/o Malkarne</t>
  </si>
  <si>
    <t>N/O-KHARGAL</t>
  </si>
  <si>
    <t>C/C. Double N/O schedule</t>
  </si>
  <si>
    <t>N/O-MOLLEM</t>
  </si>
  <si>
    <t>N/O-COTTA/CURT</t>
  </si>
  <si>
    <t>N/O-CUNCOLIEM</t>
  </si>
  <si>
    <t>N/O-MRG DEPOT</t>
  </si>
  <si>
    <t>N/O-KUSKE</t>
  </si>
  <si>
    <t>C/C,Via Painguinim,Mashem</t>
  </si>
  <si>
    <t>St.Anne's Schl Trps. Via Balli-Cuncolm, Khanaginirn-Molorem-St. Anne's Inst</t>
  </si>
  <si>
    <t>Via Gaval-Molorem-Khola-Agonda</t>
  </si>
  <si>
    <t>Matremol Via Gaval-Molorem -Khola -Agonda</t>
  </si>
  <si>
    <t>Via Agonda-Khola</t>
  </si>
  <si>
    <t>N/O CBDRM. Via-Molorem-Khola-Agonda-St.Anne's Inst.</t>
  </si>
  <si>
    <t>Via Agonda</t>
  </si>
  <si>
    <t>N/O-CBDRM</t>
  </si>
  <si>
    <t>N/O PIRLA</t>
  </si>
  <si>
    <t>C/C DOUBLE N/O</t>
  </si>
  <si>
    <t>SCHOOL TRP</t>
  </si>
  <si>
    <t>N/O-NETURLI, Via Sanguem</t>
  </si>
  <si>
    <t>Exp.</t>
  </si>
  <si>
    <t>VIA MCZ, N/O KALAY</t>
  </si>
  <si>
    <t>VIA QUEPEM</t>
  </si>
  <si>
    <t>SHIPYARD TRIP</t>
  </si>
  <si>
    <t>Via Chandor, C/C, Double N/O Schedule</t>
  </si>
  <si>
    <t>Via Shigao, N/O Mollem</t>
  </si>
  <si>
    <t>Via University, C/C, Double N/O Schedule</t>
  </si>
  <si>
    <t>NON STOP - MARKET</t>
  </si>
  <si>
    <t>C/C, Double N/O Schedule</t>
  </si>
  <si>
    <t>N/O- VOLVOI</t>
  </si>
  <si>
    <t>N/O SAL</t>
  </si>
  <si>
    <t>SCHOOL TRP  N/O PNJ DPT</t>
  </si>
  <si>
    <t>PND-USGAO</t>
  </si>
  <si>
    <t>N/O G'DONGRI</t>
  </si>
  <si>
    <t>Non Stop - Pass Holder</t>
  </si>
  <si>
    <t>C/C  N/O MRG</t>
  </si>
  <si>
    <t>VIA PILLAR-AMONA - N/O BCH</t>
  </si>
  <si>
    <t>C/C VIA PILAR-AMONA-N/O BCH</t>
  </si>
  <si>
    <t>VIA CANSAULIM</t>
  </si>
  <si>
    <t>N/O- MRG DEPOT</t>
  </si>
  <si>
    <t>N/O- MARGAO DEPOT</t>
  </si>
  <si>
    <t>VIA CNSL</t>
  </si>
  <si>
    <t>C/C  N/O BETUL</t>
  </si>
  <si>
    <t>VIA ROSARY</t>
  </si>
  <si>
    <t>Via Mungul Ambaji-Arlem- Raia-Manora-Verna</t>
  </si>
  <si>
    <t>Via -Verna-Manora-Raia-Arlem-Ambaji-Mungul</t>
  </si>
  <si>
    <t>VIA CNS</t>
  </si>
  <si>
    <t>VIA NETURLI  N/O VADEM</t>
  </si>
  <si>
    <t>SINGLE, C/C</t>
  </si>
  <si>
    <t>VIA UTDA</t>
  </si>
  <si>
    <t>UTDA</t>
  </si>
  <si>
    <t>C/C, SINGLE</t>
  </si>
  <si>
    <t>Goa Unvrsty, Mrg 17.45hrs</t>
  </si>
  <si>
    <t>N/O Mrg Dpt SHUTTLE</t>
  </si>
  <si>
    <t>Goa Art &amp; Culture, Mrg 17.45hrs</t>
  </si>
  <si>
    <t>Sanjay School-Cansaulim Mrg- Porvorim 13.30 hrs.</t>
  </si>
  <si>
    <t>N/O Mrg Dpt  C/C</t>
  </si>
  <si>
    <t>Mrg-Cansaulim-Sanjay School Porvorim 06.30 hrs.</t>
  </si>
  <si>
    <t>Ashram-Colva school Trip</t>
  </si>
  <si>
    <t>Colva-Ashram School Trip</t>
  </si>
  <si>
    <t>N/O Pnj  Dpt</t>
  </si>
  <si>
    <t>Borda Presentation HS</t>
  </si>
  <si>
    <t>Navelim Presentation HS</t>
  </si>
  <si>
    <t>C/C SHUTTLE</t>
  </si>
  <si>
    <t>Colva-Presnttn</t>
  </si>
  <si>
    <t>C/C, SINGLE  SHUTTLE</t>
  </si>
  <si>
    <t>N/O DANDO</t>
  </si>
  <si>
    <t>VIA AGONDA</t>
  </si>
  <si>
    <t>C/C  SHUTTLE</t>
  </si>
  <si>
    <t>VIA TUDVA</t>
  </si>
  <si>
    <t>VIA TUDVA, N/O-SALGINI</t>
  </si>
  <si>
    <t>DALVI SCHOOL</t>
  </si>
  <si>
    <t>SINGLE SHUTTLE</t>
  </si>
  <si>
    <t>N/O  TIRVON</t>
  </si>
  <si>
    <t>Via Khangini, Balli</t>
  </si>
  <si>
    <t>N/O-VAL</t>
  </si>
  <si>
    <t>C/C SINGLE SHUTTLE</t>
  </si>
  <si>
    <t>N/O SALERI</t>
  </si>
  <si>
    <t>N//O MRG DPT</t>
  </si>
  <si>
    <t>&lt;&lt;&lt;&lt;&lt;=============summary this way</t>
  </si>
  <si>
    <t>PORVORIM - DEPOT</t>
  </si>
  <si>
    <t>Workng</t>
  </si>
  <si>
    <t>VOLVO  (4)</t>
  </si>
  <si>
    <t>Vasco-Hyderabad</t>
  </si>
  <si>
    <t>Bangalore</t>
  </si>
  <si>
    <t>Luxury (2)</t>
  </si>
  <si>
    <t>Mysore</t>
  </si>
  <si>
    <t>7,8</t>
  </si>
  <si>
    <t>Semi Lux (22)</t>
  </si>
  <si>
    <t>Gulbarga</t>
  </si>
  <si>
    <t>Crew C/Off</t>
  </si>
  <si>
    <t>Pnj</t>
  </si>
  <si>
    <t>DMG/ Usap</t>
  </si>
  <si>
    <t>Chorla Belgaum</t>
  </si>
  <si>
    <t>Chorla Soundatti</t>
  </si>
  <si>
    <t>Crew C/off</t>
  </si>
  <si>
    <t>20,21</t>
  </si>
  <si>
    <t>Vijay Durg</t>
  </si>
  <si>
    <t>DMG Sawantwadi</t>
  </si>
  <si>
    <t>S'Wadi/Dhumase</t>
  </si>
  <si>
    <t>Dhumase</t>
  </si>
  <si>
    <t>Madura/Banda</t>
  </si>
  <si>
    <t>Madura/Banda/Ald/Qtl</t>
  </si>
  <si>
    <t>Ght'wadi</t>
  </si>
  <si>
    <t>Nationalize(1)</t>
  </si>
  <si>
    <t>Panjim-Margao</t>
  </si>
  <si>
    <t>Nationalize (1)</t>
  </si>
  <si>
    <r>
      <t xml:space="preserve">Local </t>
    </r>
    <r>
      <rPr>
        <b/>
        <sz val="10"/>
        <color theme="1"/>
        <rFont val="Calibri"/>
        <family val="2"/>
        <scheme val="minor"/>
      </rPr>
      <t>(Big)</t>
    </r>
    <r>
      <rPr>
        <b/>
        <sz val="11"/>
        <color theme="1"/>
        <rFont val="Calibri"/>
        <family val="2"/>
        <scheme val="minor"/>
      </rPr>
      <t>(20)</t>
    </r>
  </si>
  <si>
    <t>Chopde-Keri</t>
  </si>
  <si>
    <t>Pernem-Keri</t>
  </si>
  <si>
    <t>Margao-Betul</t>
  </si>
  <si>
    <t>Madkai</t>
  </si>
  <si>
    <t>Shingne</t>
  </si>
  <si>
    <t>Morje</t>
  </si>
  <si>
    <t>Hivre</t>
  </si>
  <si>
    <t>77A77</t>
  </si>
  <si>
    <t>Honda-Morle</t>
  </si>
  <si>
    <t>Kiranpani-Keri</t>
  </si>
  <si>
    <t>Kadashi-Mopa</t>
  </si>
  <si>
    <t>Kadshi-Mopa</t>
  </si>
  <si>
    <t>Bicholim-Fm'gudi</t>
  </si>
  <si>
    <t>Local(Mini)(30)</t>
  </si>
  <si>
    <t>Bicholim-Poira</t>
  </si>
  <si>
    <t>Harmal/ Bhatwadi</t>
  </si>
  <si>
    <t>Camurli</t>
  </si>
  <si>
    <t>Varkhand</t>
  </si>
  <si>
    <t>Uste</t>
  </si>
  <si>
    <t>Succur</t>
  </si>
  <si>
    <t>MPS District Hosp</t>
  </si>
  <si>
    <t>59A59</t>
  </si>
  <si>
    <t>Vijaydurg-Keri</t>
  </si>
  <si>
    <t>Pnj-Satre</t>
  </si>
  <si>
    <t>Mapusa-Goljuem</t>
  </si>
  <si>
    <t>Pnj-Volvoi</t>
  </si>
  <si>
    <t>Pnj-Chorla-Surla</t>
  </si>
  <si>
    <t>Pnj-Nanoli</t>
  </si>
  <si>
    <t>Nanoli</t>
  </si>
  <si>
    <t>Chopde-Harmal</t>
  </si>
  <si>
    <t>Vante-Dongarwada</t>
  </si>
  <si>
    <t>Dngrwada</t>
  </si>
  <si>
    <t>Advai-Kumbharwada</t>
  </si>
  <si>
    <t>Kmbhrwda</t>
  </si>
  <si>
    <t>Prv-Hsg Board</t>
  </si>
  <si>
    <t>Halarn</t>
  </si>
  <si>
    <t>Mapusa-Khorjuem</t>
  </si>
  <si>
    <t>Mapusa-Bastoda</t>
  </si>
  <si>
    <t>Mapusa-Calvi</t>
  </si>
  <si>
    <t>96A96</t>
  </si>
  <si>
    <t>Bicholim-Varpal</t>
  </si>
  <si>
    <t>Shuttle (10)</t>
  </si>
  <si>
    <t>Mapusa-Pnj</t>
  </si>
  <si>
    <t>Pnj-Sankhali(2)</t>
  </si>
  <si>
    <t>Pnj-Sankhali</t>
  </si>
  <si>
    <t>Pnj-Margao (4)</t>
  </si>
  <si>
    <t>Mapusa-Panaji</t>
  </si>
  <si>
    <t xml:space="preserve">Mapusa </t>
  </si>
  <si>
    <t>TOTAL (K)</t>
  </si>
  <si>
    <r>
      <t>TOTAL (M) [</t>
    </r>
    <r>
      <rPr>
        <b/>
        <sz val="8"/>
        <color theme="1"/>
        <rFont val="Calibri"/>
        <family val="2"/>
        <scheme val="minor"/>
      </rPr>
      <t>(A to L)</t>
    </r>
    <r>
      <rPr>
        <b/>
        <sz val="11"/>
        <color theme="1"/>
        <rFont val="Calibri"/>
        <family val="2"/>
        <scheme val="minor"/>
      </rPr>
      <t>]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</si>
  <si>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</si>
  <si>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PORVORIM DEPOT  03.03.2017</t>
  </si>
  <si>
    <t>TYPE OF OPERATN</t>
  </si>
  <si>
    <t xml:space="preserve">INTR LOCAL BIG </t>
  </si>
  <si>
    <t>INTR LOCAL MINI</t>
  </si>
  <si>
    <t>2)  OTHER DEPOT</t>
  </si>
  <si>
    <t>SHUTTLE MPS</t>
  </si>
  <si>
    <t>SHUTTLE SNK</t>
  </si>
  <si>
    <t>SCHOOL BUSES</t>
  </si>
  <si>
    <t xml:space="preserve">No.of </t>
  </si>
  <si>
    <t>Velim/Cutbona</t>
  </si>
  <si>
    <t>ETM Route No.</t>
  </si>
  <si>
    <t>ETM</t>
  </si>
  <si>
    <t xml:space="preserve">vsg1 </t>
  </si>
  <si>
    <t>Routes to be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</si>
</sst>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color theme="1"/>
      <name val="Arial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sz val="12"/>
      <color theme="1"/>
      <name val="Arial"/>
      <family val="2"/>
    </font>
    <font>
      <sz val="9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Arial"/>
      <family val="2"/>
    </font>
    <font>
      <sz val="7"/>
      <color indexed="8"/>
      <name val="Arial"/>
      <family val="2"/>
    </font>
    <font>
      <sz val="8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68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0" fillId="33" borderId="0" xfId="0" applyFill="1"/>
    <xf numFmtId="0" fontId="16" fillId="0" borderId="0" xfId="0" applyFont="1" applyAlignment="1"/>
    <xf numFmtId="0" fontId="19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0" fillId="0" borderId="0" xfId="0" applyFont="1" applyAlignment="1"/>
    <xf numFmtId="0" fontId="20" fillId="0" borderId="0" xfId="0" applyFont="1" applyAlignment="1"/>
    <xf numFmtId="0" fontId="0" fillId="0" borderId="0" xfId="0" applyFill="1"/>
    <xf numFmtId="0" fontId="21" fillId="0" borderId="0" xfId="0" applyFont="1" applyAlignment="1"/>
    <xf numFmtId="0" fontId="0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6" borderId="0" xfId="0" applyFont="1" applyFill="1"/>
    <xf numFmtId="0" fontId="17" fillId="34" borderId="0" xfId="0" applyFont="1" applyFill="1"/>
    <xf numFmtId="0" fontId="0" fillId="0" borderId="0" xfId="0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9" borderId="0" xfId="0" applyFill="1" applyAlignment="1">
      <alignment vertical="center" wrapText="1"/>
    </xf>
    <xf numFmtId="0" fontId="0" fillId="39" borderId="0" xfId="0" applyFill="1"/>
    <xf numFmtId="0" fontId="0" fillId="4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41" borderId="0" xfId="0" applyFont="1" applyFill="1" applyAlignment="1"/>
    <xf numFmtId="0" fontId="21" fillId="41" borderId="0" xfId="0" applyFont="1" applyFill="1" applyAlignment="1"/>
    <xf numFmtId="0" fontId="23" fillId="0" borderId="0" xfId="0" applyFont="1" applyAlignment="1"/>
    <xf numFmtId="0" fontId="0" fillId="0" borderId="0" xfId="0" applyFont="1" applyFill="1" applyAlignment="1"/>
    <xf numFmtId="0" fontId="21" fillId="0" borderId="0" xfId="0" applyFont="1" applyFill="1" applyAlignment="1"/>
    <xf numFmtId="0" fontId="17" fillId="0" borderId="0" xfId="0" applyFont="1" applyFill="1" applyAlignment="1">
      <alignment vertical="center" wrapText="1"/>
    </xf>
    <xf numFmtId="0" fontId="17" fillId="0" borderId="0" xfId="0" applyFont="1" applyFill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/>
    <xf numFmtId="0" fontId="24" fillId="0" borderId="0" xfId="0" applyFont="1" applyFill="1" applyAlignment="1"/>
    <xf numFmtId="0" fontId="25" fillId="0" borderId="0" xfId="0" applyFont="1" applyAlignment="1"/>
    <xf numFmtId="0" fontId="17" fillId="41" borderId="0" xfId="0" applyFont="1" applyFill="1" applyAlignment="1"/>
    <xf numFmtId="0" fontId="0" fillId="42" borderId="0" xfId="0" applyFill="1"/>
    <xf numFmtId="0" fontId="0" fillId="0" borderId="0" xfId="0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6" fillId="0" borderId="16" xfId="0" applyFont="1" applyBorder="1" applyAlignment="1">
      <alignment wrapText="1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/>
    <xf numFmtId="0" fontId="27" fillId="0" borderId="16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2" xfId="0" applyNumberFormat="1" applyBorder="1"/>
    <xf numFmtId="0" fontId="0" fillId="0" borderId="26" xfId="0" applyBorder="1"/>
    <xf numFmtId="0" fontId="0" fillId="0" borderId="26" xfId="0" applyBorder="1" applyAlignment="1">
      <alignment horizontal="center"/>
    </xf>
    <xf numFmtId="2" fontId="0" fillId="0" borderId="26" xfId="0" applyNumberFormat="1" applyBorder="1"/>
    <xf numFmtId="2" fontId="0" fillId="0" borderId="11" xfId="0" applyNumberFormat="1" applyBorder="1"/>
    <xf numFmtId="0" fontId="29" fillId="0" borderId="26" xfId="0" applyFont="1" applyBorder="1" applyAlignment="1">
      <alignment wrapText="1"/>
    </xf>
    <xf numFmtId="0" fontId="29" fillId="0" borderId="26" xfId="0" applyFont="1" applyBorder="1"/>
    <xf numFmtId="0" fontId="30" fillId="0" borderId="26" xfId="0" applyFont="1" applyBorder="1"/>
    <xf numFmtId="0" fontId="0" fillId="0" borderId="26" xfId="0" quotePrefix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/>
    <xf numFmtId="2" fontId="0" fillId="0" borderId="23" xfId="0" applyNumberFormat="1" applyFont="1" applyBorder="1"/>
    <xf numFmtId="2" fontId="0" fillId="0" borderId="26" xfId="0" applyNumberFormat="1" applyFont="1" applyBorder="1"/>
    <xf numFmtId="2" fontId="0" fillId="0" borderId="11" xfId="0" applyNumberFormat="1" applyFont="1" applyBorder="1"/>
    <xf numFmtId="0" fontId="0" fillId="0" borderId="26" xfId="0" applyBorder="1" applyAlignment="1"/>
    <xf numFmtId="0" fontId="30" fillId="0" borderId="26" xfId="0" applyFont="1" applyBorder="1" applyAlignment="1">
      <alignment wrapText="1"/>
    </xf>
    <xf numFmtId="0" fontId="31" fillId="0" borderId="26" xfId="0" applyFont="1" applyBorder="1"/>
    <xf numFmtId="0" fontId="0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32" fillId="0" borderId="26" xfId="0" applyFont="1" applyBorder="1" applyAlignment="1">
      <alignment wrapText="1"/>
    </xf>
    <xf numFmtId="0" fontId="32" fillId="0" borderId="26" xfId="0" applyFont="1" applyBorder="1" applyAlignment="1"/>
    <xf numFmtId="0" fontId="32" fillId="0" borderId="26" xfId="0" applyFont="1" applyBorder="1"/>
    <xf numFmtId="0" fontId="29" fillId="0" borderId="26" xfId="0" applyFont="1" applyBorder="1" applyAlignment="1"/>
    <xf numFmtId="0" fontId="33" fillId="0" borderId="26" xfId="0" applyFont="1" applyBorder="1"/>
    <xf numFmtId="2" fontId="31" fillId="0" borderId="11" xfId="0" applyNumberFormat="1" applyFont="1" applyBorder="1"/>
    <xf numFmtId="2" fontId="31" fillId="0" borderId="26" xfId="0" applyNumberFormat="1" applyFont="1" applyBorder="1"/>
    <xf numFmtId="2" fontId="0" fillId="0" borderId="0" xfId="0" applyNumberFormat="1" applyBorder="1"/>
    <xf numFmtId="0" fontId="30" fillId="0" borderId="26" xfId="0" applyFont="1" applyBorder="1" applyAlignment="1">
      <alignment horizontal="center"/>
    </xf>
    <xf numFmtId="0" fontId="37" fillId="0" borderId="22" xfId="0" applyFont="1" applyBorder="1" applyAlignment="1">
      <alignment horizontal="center" wrapText="1"/>
    </xf>
    <xf numFmtId="0" fontId="38" fillId="0" borderId="22" xfId="0" applyFont="1" applyBorder="1" applyAlignment="1">
      <alignment horizontal="center" wrapText="1"/>
    </xf>
    <xf numFmtId="0" fontId="38" fillId="0" borderId="22" xfId="0" applyFont="1" applyBorder="1" applyAlignment="1"/>
    <xf numFmtId="0" fontId="39" fillId="0" borderId="22" xfId="0" applyFont="1" applyBorder="1" applyAlignment="1"/>
    <xf numFmtId="0" fontId="38" fillId="0" borderId="22" xfId="0" applyFont="1" applyBorder="1" applyAlignment="1">
      <alignment horizontal="center"/>
    </xf>
    <xf numFmtId="0" fontId="38" fillId="0" borderId="22" xfId="0" applyFont="1" applyFill="1" applyBorder="1" applyAlignment="1">
      <alignment horizontal="center"/>
    </xf>
    <xf numFmtId="2" fontId="38" fillId="0" borderId="22" xfId="0" applyNumberFormat="1" applyFont="1" applyBorder="1" applyAlignment="1">
      <alignment horizontal="center"/>
    </xf>
    <xf numFmtId="2" fontId="38" fillId="0" borderId="22" xfId="0" applyNumberFormat="1" applyFont="1" applyBorder="1" applyAlignment="1">
      <alignment horizontal="center" wrapText="1"/>
    </xf>
    <xf numFmtId="0" fontId="40" fillId="0" borderId="22" xfId="0" applyFont="1" applyBorder="1" applyAlignment="1">
      <alignment horizontal="center" wrapText="1"/>
    </xf>
    <xf numFmtId="0" fontId="39" fillId="0" borderId="26" xfId="0" applyFont="1" applyBorder="1" applyAlignment="1"/>
    <xf numFmtId="0" fontId="38" fillId="0" borderId="26" xfId="0" applyFont="1" applyBorder="1" applyAlignment="1"/>
    <xf numFmtId="0" fontId="38" fillId="0" borderId="26" xfId="0" applyFont="1" applyBorder="1" applyAlignment="1">
      <alignment horizontal="center"/>
    </xf>
    <xf numFmtId="0" fontId="38" fillId="0" borderId="26" xfId="0" applyFont="1" applyFill="1" applyBorder="1" applyAlignment="1">
      <alignment horizontal="center"/>
    </xf>
    <xf numFmtId="2" fontId="38" fillId="0" borderId="26" xfId="0" applyNumberFormat="1" applyFont="1" applyBorder="1" applyAlignment="1">
      <alignment horizontal="center"/>
    </xf>
    <xf numFmtId="2" fontId="40" fillId="0" borderId="22" xfId="0" applyNumberFormat="1" applyFont="1" applyBorder="1" applyAlignment="1">
      <alignment horizontal="center" wrapText="1"/>
    </xf>
    <xf numFmtId="0" fontId="37" fillId="38" borderId="22" xfId="0" applyFont="1" applyFill="1" applyBorder="1" applyAlignment="1">
      <alignment horizontal="center" wrapText="1"/>
    </xf>
    <xf numFmtId="0" fontId="38" fillId="38" borderId="22" xfId="0" applyFont="1" applyFill="1" applyBorder="1" applyAlignment="1">
      <alignment horizontal="center" wrapText="1"/>
    </xf>
    <xf numFmtId="0" fontId="38" fillId="38" borderId="26" xfId="0" applyFont="1" applyFill="1" applyBorder="1" applyAlignment="1"/>
    <xf numFmtId="0" fontId="38" fillId="38" borderId="26" xfId="0" applyFont="1" applyFill="1" applyBorder="1" applyAlignment="1">
      <alignment horizontal="center"/>
    </xf>
    <xf numFmtId="2" fontId="38" fillId="38" borderId="26" xfId="0" applyNumberFormat="1" applyFont="1" applyFill="1" applyBorder="1" applyAlignment="1">
      <alignment horizontal="center"/>
    </xf>
    <xf numFmtId="2" fontId="38" fillId="38" borderId="22" xfId="0" applyNumberFormat="1" applyFont="1" applyFill="1" applyBorder="1" applyAlignment="1">
      <alignment horizontal="center" wrapText="1"/>
    </xf>
    <xf numFmtId="0" fontId="40" fillId="38" borderId="22" xfId="0" applyFont="1" applyFill="1" applyBorder="1" applyAlignment="1">
      <alignment horizontal="center" wrapText="1"/>
    </xf>
    <xf numFmtId="0" fontId="38" fillId="38" borderId="22" xfId="0" applyFont="1" applyFill="1" applyBorder="1" applyAlignment="1">
      <alignment horizontal="center"/>
    </xf>
    <xf numFmtId="0" fontId="41" fillId="0" borderId="26" xfId="0" applyFont="1" applyBorder="1" applyAlignment="1"/>
    <xf numFmtId="0" fontId="39" fillId="0" borderId="22" xfId="0" applyFont="1" applyBorder="1" applyAlignment="1">
      <alignment horizontal="center" wrapText="1"/>
    </xf>
    <xf numFmtId="0" fontId="42" fillId="0" borderId="26" xfId="0" applyFont="1" applyBorder="1" applyAlignment="1"/>
    <xf numFmtId="0" fontId="32" fillId="0" borderId="26" xfId="0" applyFon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0" fillId="0" borderId="26" xfId="0" applyFont="1" applyFill="1" applyBorder="1" applyAlignment="1">
      <alignment wrapText="1"/>
    </xf>
    <xf numFmtId="0" fontId="29" fillId="0" borderId="26" xfId="0" applyFont="1" applyFill="1" applyBorder="1" applyAlignment="1"/>
    <xf numFmtId="0" fontId="0" fillId="0" borderId="26" xfId="0" applyFill="1" applyBorder="1" applyAlignment="1">
      <alignment wrapText="1"/>
    </xf>
    <xf numFmtId="0" fontId="0" fillId="0" borderId="26" xfId="0" applyFon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/>
    <xf numFmtId="0" fontId="32" fillId="0" borderId="26" xfId="0" applyFont="1" applyFill="1" applyBorder="1" applyAlignment="1"/>
    <xf numFmtId="0" fontId="43" fillId="0" borderId="26" xfId="0" applyFont="1" applyFill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29" fillId="0" borderId="26" xfId="0" applyFont="1" applyFill="1" applyBorder="1" applyAlignment="1">
      <alignment wrapText="1"/>
    </xf>
    <xf numFmtId="1" fontId="0" fillId="0" borderId="26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Font="1" applyFill="1" applyBorder="1" applyAlignment="1"/>
    <xf numFmtId="2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39" fillId="0" borderId="22" xfId="0" applyFont="1" applyBorder="1" applyAlignment="1">
      <alignment horizontal="center"/>
    </xf>
    <xf numFmtId="0" fontId="30" fillId="0" borderId="26" xfId="0" applyFont="1" applyFill="1" applyBorder="1" applyAlignment="1"/>
    <xf numFmtId="0" fontId="0" fillId="0" borderId="26" xfId="0" quotePrefix="1" applyFill="1" applyBorder="1" applyAlignment="1"/>
    <xf numFmtId="0" fontId="32" fillId="38" borderId="26" xfId="0" applyFont="1" applyFill="1" applyBorder="1" applyAlignment="1">
      <alignment horizontal="center"/>
    </xf>
    <xf numFmtId="0" fontId="0" fillId="38" borderId="26" xfId="0" applyFill="1" applyBorder="1" applyAlignment="1">
      <alignment horizontal="center"/>
    </xf>
    <xf numFmtId="0" fontId="0" fillId="38" borderId="26" xfId="0" applyFill="1" applyBorder="1" applyAlignment="1"/>
    <xf numFmtId="2" fontId="0" fillId="38" borderId="26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32" fillId="0" borderId="26" xfId="0" applyFont="1" applyFill="1" applyBorder="1" applyAlignment="1">
      <alignment horizontal="center" wrapText="1"/>
    </xf>
    <xf numFmtId="0" fontId="29" fillId="0" borderId="26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center" wrapText="1"/>
    </xf>
    <xf numFmtId="0" fontId="30" fillId="0" borderId="26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2" fillId="0" borderId="26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26" xfId="0" applyFill="1" applyBorder="1"/>
    <xf numFmtId="2" fontId="0" fillId="0" borderId="26" xfId="0" applyNumberFormat="1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19" xfId="0" applyFont="1" applyFill="1" applyBorder="1" applyAlignment="1">
      <alignment horizontal="center"/>
    </xf>
    <xf numFmtId="0" fontId="16" fillId="0" borderId="17" xfId="0" applyFont="1" applyFill="1" applyBorder="1"/>
    <xf numFmtId="0" fontId="27" fillId="0" borderId="17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32" fillId="0" borderId="26" xfId="0" applyFont="1" applyFill="1" applyBorder="1"/>
    <xf numFmtId="0" fontId="0" fillId="0" borderId="10" xfId="0" quotePrefix="1" applyFill="1" applyBorder="1" applyAlignment="1">
      <alignment horizontal="center" vertical="center"/>
    </xf>
    <xf numFmtId="0" fontId="0" fillId="0" borderId="11" xfId="0" applyFill="1" applyBorder="1"/>
    <xf numFmtId="0" fontId="0" fillId="0" borderId="29" xfId="0" applyFill="1" applyBorder="1"/>
    <xf numFmtId="0" fontId="0" fillId="0" borderId="0" xfId="0" applyFill="1" applyBorder="1"/>
    <xf numFmtId="0" fontId="30" fillId="0" borderId="26" xfId="0" applyFont="1" applyFill="1" applyBorder="1"/>
    <xf numFmtId="0" fontId="0" fillId="0" borderId="26" xfId="0" quotePrefix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/>
    </xf>
    <xf numFmtId="0" fontId="0" fillId="0" borderId="26" xfId="0" applyFill="1" applyBorder="1" applyAlignment="1">
      <alignment vertical="center"/>
    </xf>
    <xf numFmtId="0" fontId="29" fillId="0" borderId="26" xfId="0" applyFont="1" applyFill="1" applyBorder="1"/>
    <xf numFmtId="0" fontId="29" fillId="0" borderId="26" xfId="0" applyFont="1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vertical="center"/>
    </xf>
    <xf numFmtId="0" fontId="0" fillId="0" borderId="26" xfId="0" quotePrefix="1" applyFill="1" applyBorder="1" applyAlignment="1">
      <alignment horizontal="center"/>
    </xf>
    <xf numFmtId="0" fontId="44" fillId="0" borderId="26" xfId="0" applyFont="1" applyFill="1" applyBorder="1" applyAlignment="1">
      <alignment horizontal="center" wrapText="1"/>
    </xf>
    <xf numFmtId="0" fontId="32" fillId="0" borderId="26" xfId="0" applyFont="1" applyFill="1" applyBorder="1" applyAlignment="1">
      <alignment vertical="center" wrapText="1"/>
    </xf>
    <xf numFmtId="0" fontId="45" fillId="0" borderId="26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2" fontId="0" fillId="0" borderId="26" xfId="0" quotePrefix="1" applyNumberFormat="1" applyFill="1" applyBorder="1" applyAlignment="1">
      <alignment horizontal="center"/>
    </xf>
    <xf numFmtId="0" fontId="29" fillId="0" borderId="26" xfId="0" applyFont="1" applyFill="1" applyBorder="1" applyAlignment="1">
      <alignment vertical="center" wrapText="1"/>
    </xf>
    <xf numFmtId="0" fontId="0" fillId="0" borderId="26" xfId="0" applyNumberFormat="1" applyFill="1" applyBorder="1" applyAlignment="1">
      <alignment horizontal="center"/>
    </xf>
    <xf numFmtId="0" fontId="45" fillId="0" borderId="26" xfId="0" applyFont="1" applyFill="1" applyBorder="1" applyAlignment="1">
      <alignment horizontal="center"/>
    </xf>
    <xf numFmtId="0" fontId="46" fillId="0" borderId="26" xfId="0" applyFont="1" applyFill="1" applyBorder="1" applyAlignment="1">
      <alignment horizontal="center" wrapText="1"/>
    </xf>
    <xf numFmtId="0" fontId="45" fillId="0" borderId="26" xfId="0" applyFont="1" applyFill="1" applyBorder="1" applyAlignment="1"/>
    <xf numFmtId="0" fontId="30" fillId="0" borderId="26" xfId="0" applyFont="1" applyFill="1" applyBorder="1" applyAlignment="1">
      <alignment vertical="center" wrapText="1"/>
    </xf>
    <xf numFmtId="0" fontId="0" fillId="0" borderId="26" xfId="0" applyFill="1" applyBorder="1" applyAlignment="1">
      <alignment vertical="center" wrapText="1"/>
    </xf>
    <xf numFmtId="0" fontId="30" fillId="0" borderId="26" xfId="0" quotePrefix="1" applyFont="1" applyFill="1" applyBorder="1" applyAlignment="1">
      <alignment horizontal="center"/>
    </xf>
    <xf numFmtId="49" fontId="0" fillId="0" borderId="26" xfId="0" applyNumberFormat="1" applyFill="1" applyBorder="1" applyAlignment="1">
      <alignment horizontal="center" wrapText="1"/>
    </xf>
    <xf numFmtId="2" fontId="0" fillId="0" borderId="26" xfId="0" quotePrefix="1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wrapText="1"/>
    </xf>
    <xf numFmtId="0" fontId="0" fillId="0" borderId="13" xfId="0" applyFill="1" applyBorder="1" applyAlignment="1"/>
    <xf numFmtId="0" fontId="0" fillId="0" borderId="13" xfId="0" applyFont="1" applyFill="1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2" fontId="0" fillId="0" borderId="26" xfId="0" applyNumberFormat="1" applyFill="1" applyBorder="1" applyAlignment="1"/>
    <xf numFmtId="0" fontId="30" fillId="0" borderId="26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2" fontId="47" fillId="0" borderId="26" xfId="0" applyNumberFormat="1" applyFont="1" applyBorder="1" applyAlignment="1"/>
    <xf numFmtId="0" fontId="0" fillId="33" borderId="26" xfId="0" applyFill="1" applyBorder="1"/>
    <xf numFmtId="2" fontId="0" fillId="0" borderId="26" xfId="0" applyNumberFormat="1" applyBorder="1" applyAlignment="1">
      <alignment horizontal="center"/>
    </xf>
    <xf numFmtId="1" fontId="0" fillId="0" borderId="26" xfId="0" applyNumberFormat="1" applyFill="1" applyBorder="1"/>
    <xf numFmtId="0" fontId="49" fillId="0" borderId="0" xfId="0" applyFont="1"/>
    <xf numFmtId="0" fontId="50" fillId="0" borderId="0" xfId="0" applyFont="1"/>
    <xf numFmtId="0" fontId="0" fillId="0" borderId="22" xfId="0" applyFill="1" applyBorder="1"/>
    <xf numFmtId="0" fontId="0" fillId="0" borderId="26" xfId="0" applyFont="1" applyFill="1" applyBorder="1"/>
    <xf numFmtId="0" fontId="31" fillId="0" borderId="26" xfId="0" applyFont="1" applyFill="1" applyBorder="1"/>
    <xf numFmtId="0" fontId="17" fillId="0" borderId="26" xfId="0" applyFont="1" applyFill="1" applyBorder="1"/>
    <xf numFmtId="0" fontId="35" fillId="0" borderId="0" xfId="0" applyFont="1" applyBorder="1" applyAlignment="1"/>
    <xf numFmtId="0" fontId="51" fillId="0" borderId="10" xfId="0" applyFont="1" applyFill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51" fillId="0" borderId="16" xfId="0" applyFont="1" applyFill="1" applyBorder="1" applyAlignment="1">
      <alignment horizontal="center"/>
    </xf>
    <xf numFmtId="0" fontId="51" fillId="0" borderId="21" xfId="0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0" fontId="53" fillId="0" borderId="17" xfId="0" applyFont="1" applyFill="1" applyBorder="1" applyAlignment="1">
      <alignment horizontal="center"/>
    </xf>
    <xf numFmtId="2" fontId="0" fillId="0" borderId="10" xfId="0" applyNumberFormat="1" applyFill="1" applyBorder="1"/>
    <xf numFmtId="165" fontId="0" fillId="0" borderId="26" xfId="0" quotePrefix="1" applyNumberFormat="1" applyFill="1" applyBorder="1" applyAlignment="1">
      <alignment horizontal="center" vertical="center"/>
    </xf>
    <xf numFmtId="0" fontId="0" fillId="0" borderId="0" xfId="0" applyBorder="1"/>
    <xf numFmtId="0" fontId="48" fillId="0" borderId="0" xfId="0" applyFont="1" applyBorder="1" applyAlignment="1">
      <alignment wrapText="1"/>
    </xf>
    <xf numFmtId="0" fontId="47" fillId="0" borderId="0" xfId="0" applyFont="1" applyBorder="1" applyAlignment="1"/>
    <xf numFmtId="0" fontId="54" fillId="0" borderId="26" xfId="0" applyFont="1" applyBorder="1" applyAlignment="1">
      <alignment horizontal="center"/>
    </xf>
    <xf numFmtId="0" fontId="54" fillId="0" borderId="26" xfId="0" applyFont="1" applyFill="1" applyBorder="1"/>
    <xf numFmtId="0" fontId="54" fillId="0" borderId="26" xfId="0" applyFont="1" applyFill="1" applyBorder="1" applyAlignment="1">
      <alignment horizontal="center"/>
    </xf>
    <xf numFmtId="0" fontId="54" fillId="0" borderId="26" xfId="0" applyFont="1" applyBorder="1"/>
    <xf numFmtId="0" fontId="0" fillId="33" borderId="10" xfId="0" applyFill="1" applyBorder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19" xfId="0" applyFont="1" applyFill="1" applyBorder="1" applyAlignment="1">
      <alignment horizontal="center"/>
    </xf>
    <xf numFmtId="0" fontId="16" fillId="0" borderId="22" xfId="0" applyFont="1" applyBorder="1"/>
    <xf numFmtId="0" fontId="16" fillId="0" borderId="26" xfId="0" applyFont="1" applyBorder="1"/>
    <xf numFmtId="0" fontId="0" fillId="0" borderId="22" xfId="0" applyBorder="1" applyAlignment="1"/>
    <xf numFmtId="0" fontId="16" fillId="0" borderId="26" xfId="0" quotePrefix="1" applyFont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0" fontId="49" fillId="0" borderId="22" xfId="0" applyFont="1" applyBorder="1" applyAlignment="1"/>
    <xf numFmtId="0" fontId="49" fillId="0" borderId="26" xfId="0" applyFont="1" applyBorder="1" applyAlignment="1"/>
    <xf numFmtId="0" fontId="0" fillId="0" borderId="24" xfId="0" applyBorder="1" applyAlignment="1">
      <alignment horizontal="center"/>
    </xf>
    <xf numFmtId="0" fontId="16" fillId="0" borderId="24" xfId="0" applyFont="1" applyBorder="1"/>
    <xf numFmtId="0" fontId="49" fillId="0" borderId="24" xfId="0" applyFont="1" applyBorder="1" applyAlignment="1">
      <alignment horizontal="center"/>
    </xf>
    <xf numFmtId="0" fontId="0" fillId="0" borderId="24" xfId="0" applyBorder="1"/>
    <xf numFmtId="0" fontId="49" fillId="0" borderId="24" xfId="0" applyFont="1" applyBorder="1" applyAlignment="1"/>
    <xf numFmtId="0" fontId="16" fillId="0" borderId="28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 vertical="center" wrapText="1"/>
    </xf>
    <xf numFmtId="0" fontId="0" fillId="0" borderId="13" xfId="0" applyBorder="1"/>
    <xf numFmtId="0" fontId="49" fillId="0" borderId="26" xfId="0" applyFont="1" applyBorder="1"/>
    <xf numFmtId="2" fontId="49" fillId="0" borderId="26" xfId="0" applyNumberFormat="1" applyFont="1" applyBorder="1"/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49" fillId="0" borderId="10" xfId="0" applyFont="1" applyBorder="1" applyAlignment="1">
      <alignment horizontal="center"/>
    </xf>
    <xf numFmtId="2" fontId="0" fillId="0" borderId="10" xfId="0" applyNumberFormat="1" applyBorder="1"/>
    <xf numFmtId="2" fontId="16" fillId="0" borderId="26" xfId="0" applyNumberFormat="1" applyFont="1" applyBorder="1"/>
    <xf numFmtId="0" fontId="49" fillId="0" borderId="10" xfId="0" applyFont="1" applyBorder="1" applyAlignment="1"/>
    <xf numFmtId="2" fontId="16" fillId="0" borderId="10" xfId="0" applyNumberFormat="1" applyFont="1" applyBorder="1"/>
    <xf numFmtId="2" fontId="0" fillId="0" borderId="26" xfId="0" applyNumberFormat="1" applyBorder="1" applyAlignment="1"/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0" fontId="16" fillId="0" borderId="33" xfId="0" applyFont="1" applyBorder="1"/>
    <xf numFmtId="0" fontId="16" fillId="0" borderId="26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16" fillId="0" borderId="26" xfId="0" applyNumberFormat="1" applyFont="1" applyBorder="1" applyAlignment="1">
      <alignment horizontal="center"/>
    </xf>
    <xf numFmtId="1" fontId="16" fillId="0" borderId="34" xfId="0" applyNumberFormat="1" applyFont="1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quotePrefix="1" applyBorder="1" applyAlignment="1">
      <alignment horizontal="center"/>
    </xf>
    <xf numFmtId="0" fontId="16" fillId="0" borderId="0" xfId="0" applyFont="1" applyFill="1" applyBorder="1"/>
    <xf numFmtId="0" fontId="16" fillId="0" borderId="35" xfId="0" applyFont="1" applyBorder="1"/>
    <xf numFmtId="0" fontId="16" fillId="0" borderId="36" xfId="0" applyFont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1" fontId="16" fillId="0" borderId="37" xfId="0" quotePrefix="1" applyNumberFormat="1" applyFont="1" applyBorder="1" applyAlignment="1">
      <alignment horizontal="center"/>
    </xf>
    <xf numFmtId="1" fontId="16" fillId="0" borderId="37" xfId="0" applyNumberFormat="1" applyFont="1" applyBorder="1" applyAlignment="1">
      <alignment horizontal="center"/>
    </xf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30" xfId="0" applyBorder="1"/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0" fillId="0" borderId="17" xfId="0" applyBorder="1"/>
    <xf numFmtId="0" fontId="49" fillId="0" borderId="17" xfId="0" applyFont="1" applyBorder="1" applyAlignment="1">
      <alignment horizontal="center"/>
    </xf>
    <xf numFmtId="0" fontId="49" fillId="0" borderId="17" xfId="0" applyFont="1" applyBorder="1"/>
    <xf numFmtId="2" fontId="54" fillId="0" borderId="26" xfId="0" applyNumberFormat="1" applyFont="1" applyBorder="1"/>
    <xf numFmtId="0" fontId="16" fillId="0" borderId="26" xfId="0" applyFont="1" applyBorder="1" applyAlignment="1">
      <alignment horizontal="right"/>
    </xf>
    <xf numFmtId="0" fontId="49" fillId="0" borderId="26" xfId="0" quotePrefix="1" applyFont="1" applyBorder="1"/>
    <xf numFmtId="0" fontId="16" fillId="0" borderId="22" xfId="0" applyFont="1" applyFill="1" applyBorder="1" applyAlignment="1">
      <alignment horizontal="center"/>
    </xf>
    <xf numFmtId="0" fontId="30" fillId="0" borderId="24" xfId="0" applyFont="1" applyBorder="1"/>
    <xf numFmtId="0" fontId="30" fillId="0" borderId="10" xfId="0" applyFont="1" applyBorder="1"/>
    <xf numFmtId="0" fontId="30" fillId="0" borderId="26" xfId="0" applyFont="1" applyBorder="1" applyAlignment="1"/>
    <xf numFmtId="0" fontId="49" fillId="0" borderId="10" xfId="0" applyFont="1" applyBorder="1"/>
    <xf numFmtId="0" fontId="54" fillId="0" borderId="10" xfId="0" applyFont="1" applyBorder="1"/>
    <xf numFmtId="49" fontId="49" fillId="0" borderId="26" xfId="0" applyNumberFormat="1" applyFont="1" applyBorder="1" applyAlignment="1"/>
    <xf numFmtId="0" fontId="49" fillId="0" borderId="22" xfId="0" applyFont="1" applyBorder="1"/>
    <xf numFmtId="2" fontId="49" fillId="0" borderId="22" xfId="0" applyNumberFormat="1" applyFont="1" applyBorder="1"/>
    <xf numFmtId="0" fontId="16" fillId="0" borderId="22" xfId="0" applyFont="1" applyBorder="1" applyAlignment="1">
      <alignment horizontal="center"/>
    </xf>
    <xf numFmtId="0" fontId="27" fillId="0" borderId="29" xfId="0" applyFont="1" applyFill="1" applyBorder="1" applyAlignment="1">
      <alignment horizontal="center"/>
    </xf>
    <xf numFmtId="0" fontId="27" fillId="0" borderId="41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wrapText="1"/>
    </xf>
    <xf numFmtId="0" fontId="54" fillId="0" borderId="22" xfId="0" applyFont="1" applyBorder="1"/>
    <xf numFmtId="2" fontId="54" fillId="0" borderId="22" xfId="0" applyNumberFormat="1" applyFont="1" applyBorder="1"/>
    <xf numFmtId="2" fontId="49" fillId="0" borderId="10" xfId="0" applyNumberFormat="1" applyFont="1" applyBorder="1"/>
    <xf numFmtId="0" fontId="49" fillId="0" borderId="24" xfId="0" applyFont="1" applyBorder="1"/>
    <xf numFmtId="0" fontId="54" fillId="0" borderId="24" xfId="0" applyFont="1" applyBorder="1"/>
    <xf numFmtId="2" fontId="49" fillId="0" borderId="24" xfId="0" applyNumberFormat="1" applyFont="1" applyBorder="1"/>
    <xf numFmtId="0" fontId="0" fillId="0" borderId="0" xfId="0" applyBorder="1" applyAlignment="1"/>
    <xf numFmtId="2" fontId="0" fillId="0" borderId="26" xfId="0" applyNumberFormat="1" applyFont="1" applyFill="1" applyBorder="1"/>
    <xf numFmtId="0" fontId="0" fillId="0" borderId="0" xfId="0" applyFill="1" applyBorder="1" applyAlignment="1"/>
    <xf numFmtId="9" fontId="0" fillId="0" borderId="0" xfId="0" applyNumberFormat="1" applyBorder="1"/>
    <xf numFmtId="10" fontId="0" fillId="0" borderId="0" xfId="0" applyNumberFormat="1" applyBorder="1"/>
    <xf numFmtId="0" fontId="54" fillId="40" borderId="26" xfId="0" applyFont="1" applyFill="1" applyBorder="1" applyAlignment="1"/>
    <xf numFmtId="0" fontId="26" fillId="0" borderId="26" xfId="0" applyFont="1" applyBorder="1"/>
    <xf numFmtId="0" fontId="54" fillId="0" borderId="26" xfId="0" applyFont="1" applyBorder="1" applyAlignment="1"/>
    <xf numFmtId="0" fontId="16" fillId="0" borderId="34" xfId="0" applyFont="1" applyBorder="1"/>
    <xf numFmtId="0" fontId="16" fillId="0" borderId="0" xfId="0" applyFont="1" applyBorder="1"/>
    <xf numFmtId="0" fontId="0" fillId="33" borderId="0" xfId="0" applyFill="1" applyAlignment="1">
      <alignment horizontal="center"/>
    </xf>
    <xf numFmtId="0" fontId="0" fillId="33" borderId="26" xfId="0" applyFill="1" applyBorder="1" applyAlignment="1">
      <alignment horizontal="center"/>
    </xf>
    <xf numFmtId="0" fontId="35" fillId="33" borderId="0" xfId="0" applyFont="1" applyFill="1" applyBorder="1" applyAlignment="1"/>
    <xf numFmtId="0" fontId="40" fillId="33" borderId="22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53" fillId="33" borderId="16" xfId="0" applyFont="1" applyFill="1" applyBorder="1" applyAlignment="1">
      <alignment horizontal="center" wrapText="1"/>
    </xf>
    <xf numFmtId="0" fontId="29" fillId="0" borderId="0" xfId="0" applyFont="1" applyFill="1" applyAlignment="1">
      <alignment vertical="center" wrapText="1"/>
    </xf>
    <xf numFmtId="0" fontId="29" fillId="0" borderId="0" xfId="0" applyFont="1"/>
    <xf numFmtId="0" fontId="31" fillId="0" borderId="0" xfId="0" applyFont="1" applyFill="1" applyAlignment="1">
      <alignment vertical="center" wrapText="1"/>
    </xf>
    <xf numFmtId="0" fontId="16" fillId="33" borderId="0" xfId="0" applyFont="1" applyFill="1"/>
    <xf numFmtId="0" fontId="0" fillId="33" borderId="0" xfId="0" applyFill="1" applyAlignment="1">
      <alignment vertical="center" wrapText="1"/>
    </xf>
    <xf numFmtId="0" fontId="27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/>
    <xf numFmtId="0" fontId="53" fillId="0" borderId="16" xfId="0" applyFont="1" applyFill="1" applyBorder="1" applyAlignment="1">
      <alignment horizontal="center" wrapText="1"/>
    </xf>
    <xf numFmtId="0" fontId="0" fillId="33" borderId="11" xfId="0" applyFill="1" applyBorder="1"/>
    <xf numFmtId="0" fontId="27" fillId="33" borderId="13" xfId="0" applyFont="1" applyFill="1" applyBorder="1" applyAlignment="1">
      <alignment horizontal="center" vertical="center"/>
    </xf>
    <xf numFmtId="2" fontId="0" fillId="33" borderId="26" xfId="0" applyNumberFormat="1" applyFill="1" applyBorder="1" applyAlignment="1">
      <alignment horizontal="center"/>
    </xf>
    <xf numFmtId="2" fontId="0" fillId="33" borderId="26" xfId="0" applyNumberFormat="1" applyFill="1" applyBorder="1"/>
    <xf numFmtId="0" fontId="0" fillId="33" borderId="22" xfId="0" applyFill="1" applyBorder="1"/>
    <xf numFmtId="0" fontId="32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/>
    <xf numFmtId="2" fontId="0" fillId="38" borderId="10" xfId="0" applyNumberForma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4" xfId="0" applyFill="1" applyBorder="1" applyAlignment="1"/>
    <xf numFmtId="2" fontId="0" fillId="0" borderId="24" xfId="0" applyNumberFormat="1" applyFill="1" applyBorder="1" applyAlignment="1">
      <alignment horizontal="center"/>
    </xf>
    <xf numFmtId="0" fontId="32" fillId="0" borderId="22" xfId="0" applyFont="1" applyFill="1" applyBorder="1" applyAlignment="1">
      <alignment horizontal="center"/>
    </xf>
    <xf numFmtId="0" fontId="0" fillId="0" borderId="22" xfId="0" applyFill="1" applyBorder="1" applyAlignment="1"/>
    <xf numFmtId="1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wrapText="1"/>
    </xf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8" xfId="0" applyFont="1" applyFill="1" applyBorder="1" applyAlignment="1">
      <alignment horizontal="center" vertical="center" wrapText="1"/>
    </xf>
    <xf numFmtId="0" fontId="44" fillId="0" borderId="26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0" fillId="0" borderId="22" xfId="0" quotePrefix="1" applyFill="1" applyBorder="1" applyAlignment="1">
      <alignment horizontal="center" vertical="center"/>
    </xf>
    <xf numFmtId="2" fontId="0" fillId="0" borderId="22" xfId="0" applyNumberFormat="1" applyFill="1" applyBorder="1"/>
    <xf numFmtId="49" fontId="0" fillId="0" borderId="22" xfId="0" applyNumberFormat="1" applyFill="1" applyBorder="1" applyAlignment="1">
      <alignment horizontal="center"/>
    </xf>
    <xf numFmtId="0" fontId="29" fillId="0" borderId="22" xfId="0" applyFont="1" applyFill="1" applyBorder="1" applyAlignment="1">
      <alignment horizontal="center"/>
    </xf>
    <xf numFmtId="0" fontId="0" fillId="0" borderId="28" xfId="0" quotePrefix="1" applyFill="1" applyBorder="1" applyAlignment="1">
      <alignment horizontal="center" vertical="center"/>
    </xf>
    <xf numFmtId="0" fontId="30" fillId="0" borderId="22" xfId="0" applyFont="1" applyFill="1" applyBorder="1" applyAlignment="1">
      <alignment wrapText="1"/>
    </xf>
    <xf numFmtId="0" fontId="29" fillId="0" borderId="22" xfId="0" applyFont="1" applyFill="1" applyBorder="1" applyAlignment="1">
      <alignment vertical="center" wrapText="1"/>
    </xf>
    <xf numFmtId="2" fontId="0" fillId="0" borderId="22" xfId="0" quotePrefix="1" applyNumberFormat="1" applyFill="1" applyBorder="1" applyAlignment="1">
      <alignment horizontal="center"/>
    </xf>
    <xf numFmtId="0" fontId="29" fillId="0" borderId="22" xfId="0" applyFont="1" applyFill="1" applyBorder="1" applyAlignment="1">
      <alignment wrapText="1"/>
    </xf>
    <xf numFmtId="0" fontId="0" fillId="0" borderId="22" xfId="0" quotePrefix="1" applyFill="1" applyBorder="1" applyAlignment="1">
      <alignment horizontal="center"/>
    </xf>
    <xf numFmtId="0" fontId="29" fillId="0" borderId="22" xfId="0" applyFont="1" applyFill="1" applyBorder="1" applyAlignment="1">
      <alignment horizontal="center" wrapText="1"/>
    </xf>
    <xf numFmtId="0" fontId="0" fillId="0" borderId="22" xfId="0" quotePrefix="1" applyFill="1" applyBorder="1" applyAlignment="1">
      <alignment vertical="center"/>
    </xf>
    <xf numFmtId="0" fontId="0" fillId="0" borderId="22" xfId="0" applyFont="1" applyFill="1" applyBorder="1" applyAlignment="1">
      <alignment wrapText="1"/>
    </xf>
    <xf numFmtId="0" fontId="0" fillId="0" borderId="23" xfId="0" applyFill="1" applyBorder="1" applyAlignment="1"/>
    <xf numFmtId="0" fontId="32" fillId="0" borderId="22" xfId="0" applyFont="1" applyFill="1" applyBorder="1" applyAlignment="1">
      <alignment wrapText="1"/>
    </xf>
    <xf numFmtId="0" fontId="53" fillId="0" borderId="0" xfId="0" applyFont="1"/>
    <xf numFmtId="0" fontId="43" fillId="0" borderId="0" xfId="0" applyFont="1"/>
    <xf numFmtId="0" fontId="43" fillId="0" borderId="0" xfId="0" applyFont="1" applyFill="1"/>
    <xf numFmtId="0" fontId="53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/>
    <xf numFmtId="0" fontId="61" fillId="0" borderId="0" xfId="0" applyFont="1"/>
    <xf numFmtId="2" fontId="60" fillId="0" borderId="0" xfId="0" applyNumberFormat="1" applyFont="1"/>
    <xf numFmtId="0" fontId="60" fillId="0" borderId="0" xfId="0" applyFont="1" applyFill="1"/>
    <xf numFmtId="0" fontId="62" fillId="0" borderId="0" xfId="0" applyFont="1" applyAlignment="1">
      <alignment horizontal="left"/>
    </xf>
    <xf numFmtId="0" fontId="53" fillId="0" borderId="0" xfId="0" applyFont="1" applyAlignment="1"/>
    <xf numFmtId="0" fontId="43" fillId="0" borderId="0" xfId="0" applyFont="1" applyAlignment="1">
      <alignment horizontal="center"/>
    </xf>
    <xf numFmtId="0" fontId="63" fillId="0" borderId="0" xfId="0" applyFont="1"/>
    <xf numFmtId="0" fontId="64" fillId="0" borderId="0" xfId="0" applyFont="1"/>
    <xf numFmtId="0" fontId="67" fillId="0" borderId="14" xfId="0" applyFont="1" applyFill="1" applyBorder="1" applyAlignment="1">
      <alignment horizontal="center" vertical="center" wrapText="1"/>
    </xf>
    <xf numFmtId="0" fontId="66" fillId="0" borderId="26" xfId="0" applyFont="1" applyBorder="1" applyAlignment="1">
      <alignment horizontal="center" vertical="center" wrapText="1"/>
    </xf>
    <xf numFmtId="0" fontId="63" fillId="0" borderId="15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59" fillId="0" borderId="26" xfId="0" applyFont="1" applyBorder="1" applyAlignment="1">
      <alignment horizontal="center"/>
    </xf>
    <xf numFmtId="0" fontId="60" fillId="0" borderId="26" xfId="0" applyFont="1" applyBorder="1" applyAlignment="1">
      <alignment horizontal="center"/>
    </xf>
    <xf numFmtId="0" fontId="61" fillId="0" borderId="26" xfId="0" applyFont="1" applyBorder="1" applyAlignment="1">
      <alignment horizontal="center"/>
    </xf>
    <xf numFmtId="2" fontId="60" fillId="0" borderId="26" xfId="0" applyNumberFormat="1" applyFont="1" applyBorder="1" applyAlignment="1">
      <alignment horizontal="right"/>
    </xf>
    <xf numFmtId="2" fontId="60" fillId="0" borderId="26" xfId="0" applyNumberFormat="1" applyFont="1" applyBorder="1" applyAlignment="1">
      <alignment horizontal="center"/>
    </xf>
    <xf numFmtId="0" fontId="60" fillId="0" borderId="26" xfId="0" applyFont="1" applyFill="1" applyBorder="1" applyAlignment="1">
      <alignment horizontal="center"/>
    </xf>
    <xf numFmtId="0" fontId="60" fillId="0" borderId="26" xfId="0" applyFont="1" applyBorder="1"/>
    <xf numFmtId="0" fontId="68" fillId="0" borderId="26" xfId="0" applyFont="1" applyBorder="1" applyAlignment="1">
      <alignment horizontal="left"/>
    </xf>
    <xf numFmtId="0" fontId="43" fillId="0" borderId="26" xfId="0" applyFont="1" applyBorder="1"/>
    <xf numFmtId="0" fontId="62" fillId="0" borderId="26" xfId="0" applyFont="1" applyBorder="1" applyAlignment="1">
      <alignment horizontal="left"/>
    </xf>
    <xf numFmtId="0" fontId="59" fillId="0" borderId="10" xfId="0" applyFont="1" applyBorder="1" applyAlignment="1">
      <alignment horizontal="center"/>
    </xf>
    <xf numFmtId="0" fontId="60" fillId="0" borderId="10" xfId="0" applyFont="1" applyBorder="1"/>
    <xf numFmtId="0" fontId="60" fillId="0" borderId="10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2" fontId="60" fillId="0" borderId="10" xfId="0" applyNumberFormat="1" applyFont="1" applyBorder="1" applyAlignment="1">
      <alignment horizontal="right"/>
    </xf>
    <xf numFmtId="2" fontId="60" fillId="0" borderId="10" xfId="0" applyNumberFormat="1" applyFont="1" applyBorder="1" applyAlignment="1">
      <alignment horizontal="center"/>
    </xf>
    <xf numFmtId="0" fontId="60" fillId="0" borderId="10" xfId="0" applyFont="1" applyFill="1" applyBorder="1" applyAlignment="1">
      <alignment horizontal="center"/>
    </xf>
    <xf numFmtId="0" fontId="43" fillId="0" borderId="10" xfId="0" applyFont="1" applyBorder="1"/>
    <xf numFmtId="0" fontId="59" fillId="0" borderId="24" xfId="0" applyFont="1" applyBorder="1" applyAlignment="1">
      <alignment horizontal="center"/>
    </xf>
    <xf numFmtId="0" fontId="60" fillId="0" borderId="2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2" fontId="60" fillId="0" borderId="24" xfId="0" applyNumberFormat="1" applyFont="1" applyBorder="1" applyAlignment="1">
      <alignment horizontal="center"/>
    </xf>
    <xf numFmtId="0" fontId="60" fillId="0" borderId="24" xfId="0" applyFont="1" applyFill="1" applyBorder="1" applyAlignment="1">
      <alignment horizontal="center"/>
    </xf>
    <xf numFmtId="0" fontId="43" fillId="0" borderId="24" xfId="0" applyFont="1" applyBorder="1"/>
    <xf numFmtId="0" fontId="59" fillId="0" borderId="22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61" fillId="0" borderId="22" xfId="0" applyFont="1" applyBorder="1" applyAlignment="1">
      <alignment horizontal="center"/>
    </xf>
    <xf numFmtId="2" fontId="60" fillId="0" borderId="22" xfId="0" applyNumberFormat="1" applyFont="1" applyBorder="1" applyAlignment="1">
      <alignment horizontal="right"/>
    </xf>
    <xf numFmtId="0" fontId="60" fillId="0" borderId="22" xfId="0" applyFont="1" applyFill="1" applyBorder="1" applyAlignment="1">
      <alignment horizontal="center"/>
    </xf>
    <xf numFmtId="0" fontId="43" fillId="0" borderId="22" xfId="0" applyFont="1" applyBorder="1"/>
    <xf numFmtId="0" fontId="62" fillId="0" borderId="22" xfId="0" applyFont="1" applyBorder="1" applyAlignment="1">
      <alignment horizontal="left"/>
    </xf>
    <xf numFmtId="0" fontId="60" fillId="0" borderId="26" xfId="0" applyFont="1" applyBorder="1" applyAlignment="1">
      <alignment horizontal="right"/>
    </xf>
    <xf numFmtId="0" fontId="56" fillId="0" borderId="24" xfId="0" applyFont="1" applyBorder="1" applyAlignment="1">
      <alignment horizontal="right"/>
    </xf>
    <xf numFmtId="0" fontId="60" fillId="0" borderId="26" xfId="0" applyFont="1" applyBorder="1" applyAlignment="1">
      <alignment horizontal="left"/>
    </xf>
    <xf numFmtId="0" fontId="62" fillId="0" borderId="26" xfId="0" applyFont="1" applyBorder="1" applyAlignment="1">
      <alignment horizontal="left" wrapText="1"/>
    </xf>
    <xf numFmtId="0" fontId="60" fillId="0" borderId="22" xfId="0" applyFont="1" applyBorder="1" applyAlignment="1">
      <alignment horizontal="left"/>
    </xf>
    <xf numFmtId="2" fontId="60" fillId="0" borderId="24" xfId="0" applyNumberFormat="1" applyFont="1" applyBorder="1" applyAlignment="1">
      <alignment horizontal="right"/>
    </xf>
    <xf numFmtId="0" fontId="62" fillId="0" borderId="22" xfId="0" applyFont="1" applyBorder="1" applyAlignment="1">
      <alignment horizontal="center"/>
    </xf>
    <xf numFmtId="2" fontId="60" fillId="0" borderId="22" xfId="0" applyNumberFormat="1" applyFont="1" applyBorder="1" applyAlignment="1">
      <alignment horizontal="center"/>
    </xf>
    <xf numFmtId="0" fontId="62" fillId="0" borderId="26" xfId="0" applyFont="1" applyBorder="1" applyAlignment="1">
      <alignment horizontal="center"/>
    </xf>
    <xf numFmtId="0" fontId="53" fillId="0" borderId="26" xfId="0" applyFont="1" applyBorder="1" applyAlignment="1">
      <alignment horizontal="center"/>
    </xf>
    <xf numFmtId="0" fontId="62" fillId="0" borderId="26" xfId="0" applyFont="1" applyFill="1" applyBorder="1" applyAlignment="1">
      <alignment horizontal="center"/>
    </xf>
    <xf numFmtId="0" fontId="69" fillId="0" borderId="26" xfId="0" applyFont="1" applyBorder="1" applyAlignment="1">
      <alignment horizontal="center"/>
    </xf>
    <xf numFmtId="2" fontId="43" fillId="0" borderId="26" xfId="0" applyNumberFormat="1" applyFont="1" applyBorder="1" applyAlignment="1">
      <alignment horizontal="center"/>
    </xf>
    <xf numFmtId="0" fontId="70" fillId="0" borderId="26" xfId="0" applyFont="1" applyBorder="1" applyAlignment="1">
      <alignment horizontal="center"/>
    </xf>
    <xf numFmtId="0" fontId="70" fillId="0" borderId="22" xfId="0" applyFont="1" applyBorder="1" applyAlignment="1">
      <alignment horizontal="center"/>
    </xf>
    <xf numFmtId="0" fontId="61" fillId="0" borderId="26" xfId="0" applyFont="1" applyBorder="1" applyAlignment="1">
      <alignment horizontal="center" wrapText="1"/>
    </xf>
    <xf numFmtId="0" fontId="59" fillId="0" borderId="26" xfId="0" applyFont="1" applyBorder="1" applyAlignment="1">
      <alignment horizontal="center" wrapText="1"/>
    </xf>
    <xf numFmtId="164" fontId="60" fillId="0" borderId="22" xfId="0" applyNumberFormat="1" applyFont="1" applyBorder="1" applyAlignment="1">
      <alignment horizontal="center"/>
    </xf>
    <xf numFmtId="0" fontId="60" fillId="0" borderId="22" xfId="0" applyFont="1" applyBorder="1"/>
    <xf numFmtId="0" fontId="62" fillId="0" borderId="22" xfId="0" applyFont="1" applyBorder="1" applyAlignment="1">
      <alignment wrapText="1"/>
    </xf>
    <xf numFmtId="164" fontId="60" fillId="0" borderId="26" xfId="0" applyNumberFormat="1" applyFont="1" applyBorder="1" applyAlignment="1">
      <alignment horizontal="center"/>
    </xf>
    <xf numFmtId="0" fontId="62" fillId="0" borderId="26" xfId="0" applyFont="1" applyBorder="1" applyAlignment="1">
      <alignment wrapText="1"/>
    </xf>
    <xf numFmtId="0" fontId="62" fillId="0" borderId="26" xfId="0" applyFont="1" applyBorder="1"/>
    <xf numFmtId="0" fontId="62" fillId="0" borderId="11" xfId="0" applyFont="1" applyBorder="1"/>
    <xf numFmtId="0" fontId="68" fillId="0" borderId="11" xfId="0" applyFont="1" applyBorder="1" applyAlignment="1">
      <alignment horizontal="left"/>
    </xf>
    <xf numFmtId="0" fontId="68" fillId="0" borderId="25" xfId="0" applyFont="1" applyBorder="1" applyAlignment="1">
      <alignment horizontal="left"/>
    </xf>
    <xf numFmtId="0" fontId="73" fillId="0" borderId="26" xfId="0" applyFont="1" applyBorder="1" applyAlignment="1">
      <alignment horizontal="left"/>
    </xf>
    <xf numFmtId="2" fontId="60" fillId="0" borderId="26" xfId="0" applyNumberFormat="1" applyFont="1" applyBorder="1" applyAlignment="1">
      <alignment horizontal="right" wrapText="1"/>
    </xf>
    <xf numFmtId="0" fontId="60" fillId="0" borderId="26" xfId="0" applyFont="1" applyBorder="1" applyAlignment="1">
      <alignment horizontal="center" wrapText="1"/>
    </xf>
    <xf numFmtId="2" fontId="60" fillId="0" borderId="26" xfId="0" applyNumberFormat="1" applyFont="1" applyBorder="1" applyAlignment="1">
      <alignment horizontal="center" wrapText="1"/>
    </xf>
    <xf numFmtId="0" fontId="60" fillId="0" borderId="26" xfId="0" applyFont="1" applyFill="1" applyBorder="1" applyAlignment="1">
      <alignment horizontal="center" wrapText="1"/>
    </xf>
    <xf numFmtId="0" fontId="68" fillId="0" borderId="11" xfId="0" applyFont="1" applyBorder="1" applyAlignment="1">
      <alignment horizontal="left" wrapText="1"/>
    </xf>
    <xf numFmtId="0" fontId="68" fillId="0" borderId="11" xfId="0" applyFont="1" applyBorder="1" applyAlignment="1">
      <alignment wrapText="1"/>
    </xf>
    <xf numFmtId="0" fontId="68" fillId="0" borderId="11" xfId="0" applyFont="1" applyBorder="1"/>
    <xf numFmtId="0" fontId="59" fillId="0" borderId="10" xfId="0" applyFont="1" applyBorder="1" applyAlignment="1">
      <alignment horizontal="center" wrapText="1"/>
    </xf>
    <xf numFmtId="0" fontId="62" fillId="0" borderId="10" xfId="0" applyFont="1" applyBorder="1" applyAlignment="1">
      <alignment wrapText="1"/>
    </xf>
    <xf numFmtId="0" fontId="59" fillId="0" borderId="22" xfId="0" applyFont="1" applyBorder="1" applyAlignment="1">
      <alignment horizontal="center" wrapText="1"/>
    </xf>
    <xf numFmtId="0" fontId="68" fillId="0" borderId="25" xfId="0" applyFont="1" applyBorder="1" applyAlignment="1">
      <alignment wrapText="1"/>
    </xf>
    <xf numFmtId="0" fontId="74" fillId="0" borderId="22" xfId="0" applyFont="1" applyBorder="1" applyAlignment="1">
      <alignment wrapText="1"/>
    </xf>
    <xf numFmtId="0" fontId="60" fillId="0" borderId="26" xfId="0" applyFont="1" applyBorder="1" applyAlignment="1"/>
    <xf numFmtId="0" fontId="60" fillId="0" borderId="26" xfId="0" applyFont="1" applyFill="1" applyBorder="1" applyAlignment="1"/>
    <xf numFmtId="0" fontId="61" fillId="0" borderId="26" xfId="0" applyFont="1" applyBorder="1" applyAlignment="1"/>
    <xf numFmtId="0" fontId="43" fillId="0" borderId="12" xfId="0" applyFont="1" applyBorder="1"/>
    <xf numFmtId="0" fontId="59" fillId="0" borderId="22" xfId="0" applyFont="1" applyBorder="1" applyAlignment="1">
      <alignment horizontal="center" vertical="center" wrapText="1"/>
    </xf>
    <xf numFmtId="0" fontId="60" fillId="0" borderId="22" xfId="0" applyFont="1" applyBorder="1" applyAlignment="1"/>
    <xf numFmtId="0" fontId="68" fillId="0" borderId="25" xfId="0" applyFont="1" applyBorder="1"/>
    <xf numFmtId="0" fontId="59" fillId="0" borderId="26" xfId="0" applyFont="1" applyBorder="1" applyAlignment="1">
      <alignment horizontal="center" vertical="center" wrapText="1"/>
    </xf>
    <xf numFmtId="0" fontId="70" fillId="0" borderId="26" xfId="0" applyFont="1" applyBorder="1" applyAlignment="1">
      <alignment wrapText="1"/>
    </xf>
    <xf numFmtId="0" fontId="62" fillId="0" borderId="26" xfId="0" applyFont="1" applyBorder="1" applyAlignment="1">
      <alignment horizontal="center" wrapText="1"/>
    </xf>
    <xf numFmtId="0" fontId="60" fillId="0" borderId="22" xfId="0" applyFont="1" applyBorder="1" applyAlignment="1">
      <alignment horizontal="center" wrapText="1"/>
    </xf>
    <xf numFmtId="0" fontId="61" fillId="40" borderId="26" xfId="0" applyFont="1" applyFill="1" applyBorder="1" applyAlignment="1">
      <alignment horizontal="center"/>
    </xf>
    <xf numFmtId="0" fontId="60" fillId="0" borderId="11" xfId="0" applyFont="1" applyBorder="1" applyAlignment="1">
      <alignment horizontal="left"/>
    </xf>
    <xf numFmtId="0" fontId="60" fillId="0" borderId="14" xfId="0" applyFont="1" applyBorder="1" applyAlignment="1">
      <alignment horizontal="center"/>
    </xf>
    <xf numFmtId="2" fontId="60" fillId="0" borderId="11" xfId="0" applyNumberFormat="1" applyFont="1" applyBorder="1" applyAlignment="1">
      <alignment horizontal="left"/>
    </xf>
    <xf numFmtId="2" fontId="60" fillId="0" borderId="26" xfId="0" applyNumberFormat="1" applyFont="1" applyBorder="1" applyAlignment="1">
      <alignment horizontal="left"/>
    </xf>
    <xf numFmtId="0" fontId="68" fillId="0" borderId="22" xfId="0" applyFont="1" applyBorder="1" applyAlignment="1">
      <alignment horizontal="left"/>
    </xf>
    <xf numFmtId="0" fontId="43" fillId="0" borderId="11" xfId="0" applyFont="1" applyBorder="1"/>
    <xf numFmtId="2" fontId="62" fillId="0" borderId="26" xfId="0" applyNumberFormat="1" applyFont="1" applyBorder="1" applyAlignment="1">
      <alignment horizontal="left"/>
    </xf>
    <xf numFmtId="1" fontId="60" fillId="0" borderId="26" xfId="0" applyNumberFormat="1" applyFont="1" applyBorder="1" applyAlignment="1">
      <alignment horizontal="center"/>
    </xf>
    <xf numFmtId="0" fontId="62" fillId="0" borderId="22" xfId="0" applyFont="1" applyBorder="1" applyAlignment="1">
      <alignment horizontal="center" wrapText="1"/>
    </xf>
    <xf numFmtId="0" fontId="61" fillId="0" borderId="10" xfId="0" applyFont="1" applyBorder="1" applyAlignment="1">
      <alignment horizontal="center" wrapText="1"/>
    </xf>
    <xf numFmtId="0" fontId="59" fillId="0" borderId="26" xfId="0" applyFont="1" applyFill="1" applyBorder="1" applyAlignment="1">
      <alignment horizontal="center"/>
    </xf>
    <xf numFmtId="0" fontId="61" fillId="0" borderId="26" xfId="0" applyFont="1" applyFill="1" applyBorder="1" applyAlignment="1">
      <alignment horizontal="center"/>
    </xf>
    <xf numFmtId="0" fontId="61" fillId="0" borderId="26" xfId="0" applyFont="1" applyFill="1" applyBorder="1" applyAlignment="1">
      <alignment horizontal="center" wrapText="1"/>
    </xf>
    <xf numFmtId="2" fontId="60" fillId="0" borderId="26" xfId="0" applyNumberFormat="1" applyFont="1" applyFill="1" applyBorder="1" applyAlignment="1">
      <alignment horizontal="right"/>
    </xf>
    <xf numFmtId="2" fontId="60" fillId="0" borderId="26" xfId="0" applyNumberFormat="1" applyFont="1" applyFill="1" applyBorder="1" applyAlignment="1">
      <alignment horizontal="center"/>
    </xf>
    <xf numFmtId="0" fontId="62" fillId="0" borderId="26" xfId="0" applyFont="1" applyFill="1" applyBorder="1" applyAlignment="1">
      <alignment wrapText="1"/>
    </xf>
    <xf numFmtId="0" fontId="62" fillId="0" borderId="26" xfId="0" applyFont="1" applyFill="1" applyBorder="1" applyAlignment="1">
      <alignment horizontal="left" wrapText="1"/>
    </xf>
    <xf numFmtId="0" fontId="60" fillId="40" borderId="26" xfId="0" applyFont="1" applyFill="1" applyBorder="1" applyAlignment="1">
      <alignment horizontal="center"/>
    </xf>
    <xf numFmtId="0" fontId="70" fillId="40" borderId="26" xfId="0" applyFont="1" applyFill="1" applyBorder="1" applyAlignment="1">
      <alignment horizontal="center"/>
    </xf>
    <xf numFmtId="2" fontId="60" fillId="40" borderId="26" xfId="0" applyNumberFormat="1" applyFont="1" applyFill="1" applyBorder="1" applyAlignment="1">
      <alignment horizontal="right"/>
    </xf>
    <xf numFmtId="2" fontId="60" fillId="40" borderId="26" xfId="0" applyNumberFormat="1" applyFont="1" applyFill="1" applyBorder="1" applyAlignment="1">
      <alignment horizontal="center"/>
    </xf>
    <xf numFmtId="0" fontId="60" fillId="40" borderId="26" xfId="0" applyFont="1" applyFill="1" applyBorder="1"/>
    <xf numFmtId="0" fontId="68" fillId="40" borderId="11" xfId="0" applyFont="1" applyFill="1" applyBorder="1"/>
    <xf numFmtId="0" fontId="43" fillId="40" borderId="26" xfId="0" applyFont="1" applyFill="1" applyBorder="1"/>
    <xf numFmtId="0" fontId="62" fillId="40" borderId="26" xfId="0" applyFont="1" applyFill="1" applyBorder="1"/>
    <xf numFmtId="0" fontId="62" fillId="40" borderId="26" xfId="0" applyFont="1" applyFill="1" applyBorder="1" applyAlignment="1">
      <alignment horizontal="center"/>
    </xf>
    <xf numFmtId="1" fontId="61" fillId="0" borderId="26" xfId="0" applyNumberFormat="1" applyFont="1" applyBorder="1" applyAlignment="1">
      <alignment horizontal="center"/>
    </xf>
    <xf numFmtId="0" fontId="74" fillId="0" borderId="26" xfId="0" applyFont="1" applyBorder="1"/>
    <xf numFmtId="1" fontId="60" fillId="0" borderId="26" xfId="0" applyNumberFormat="1" applyFont="1" applyFill="1" applyBorder="1" applyAlignment="1">
      <alignment horizontal="center"/>
    </xf>
    <xf numFmtId="1" fontId="60" fillId="0" borderId="26" xfId="0" applyNumberFormat="1" applyFont="1" applyBorder="1" applyAlignment="1">
      <alignment horizontal="right"/>
    </xf>
    <xf numFmtId="0" fontId="70" fillId="0" borderId="26" xfId="0" applyFont="1" applyBorder="1" applyAlignment="1">
      <alignment horizontal="center" wrapText="1"/>
    </xf>
    <xf numFmtId="0" fontId="62" fillId="0" borderId="22" xfId="0" applyFont="1" applyBorder="1"/>
    <xf numFmtId="0" fontId="60" fillId="0" borderId="11" xfId="0" applyFont="1" applyBorder="1"/>
    <xf numFmtId="2" fontId="60" fillId="0" borderId="26" xfId="0" applyNumberFormat="1" applyFont="1" applyBorder="1" applyAlignment="1"/>
    <xf numFmtId="2" fontId="62" fillId="0" borderId="26" xfId="0" applyNumberFormat="1" applyFont="1" applyBorder="1" applyAlignment="1">
      <alignment wrapText="1"/>
    </xf>
    <xf numFmtId="0" fontId="61" fillId="0" borderId="11" xfId="0" applyFont="1" applyBorder="1" applyAlignment="1">
      <alignment horizontal="center"/>
    </xf>
    <xf numFmtId="0" fontId="68" fillId="0" borderId="26" xfId="0" applyFont="1" applyBorder="1"/>
    <xf numFmtId="0" fontId="60" fillId="0" borderId="11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53" fillId="0" borderId="26" xfId="0" applyFont="1" applyBorder="1"/>
    <xf numFmtId="0" fontId="68" fillId="0" borderId="11" xfId="0" applyFont="1" applyBorder="1" applyAlignment="1">
      <alignment horizontal="center"/>
    </xf>
    <xf numFmtId="0" fontId="61" fillId="0" borderId="22" xfId="0" applyFont="1" applyBorder="1" applyAlignment="1"/>
    <xf numFmtId="0" fontId="53" fillId="0" borderId="26" xfId="0" applyFont="1" applyFill="1" applyBorder="1" applyAlignment="1">
      <alignment horizontal="center"/>
    </xf>
    <xf numFmtId="0" fontId="69" fillId="0" borderId="26" xfId="0" applyFont="1" applyFill="1" applyBorder="1" applyAlignment="1">
      <alignment wrapText="1"/>
    </xf>
    <xf numFmtId="0" fontId="69" fillId="0" borderId="10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wrapText="1"/>
    </xf>
    <xf numFmtId="0" fontId="69" fillId="0" borderId="26" xfId="0" applyFont="1" applyFill="1" applyBorder="1"/>
    <xf numFmtId="0" fontId="69" fillId="0" borderId="26" xfId="0" applyFont="1" applyFill="1" applyBorder="1" applyAlignment="1">
      <alignment horizontal="center"/>
    </xf>
    <xf numFmtId="2" fontId="43" fillId="0" borderId="26" xfId="0" applyNumberFormat="1" applyFont="1" applyFill="1" applyBorder="1"/>
    <xf numFmtId="0" fontId="43" fillId="0" borderId="26" xfId="0" applyFont="1" applyFill="1" applyBorder="1"/>
    <xf numFmtId="0" fontId="69" fillId="0" borderId="10" xfId="0" quotePrefix="1" applyFont="1" applyFill="1" applyBorder="1" applyAlignment="1">
      <alignment horizontal="center" vertical="center"/>
    </xf>
    <xf numFmtId="0" fontId="69" fillId="0" borderId="26" xfId="0" applyFont="1" applyFill="1" applyBorder="1" applyAlignment="1"/>
    <xf numFmtId="0" fontId="69" fillId="0" borderId="26" xfId="0" applyFont="1" applyFill="1" applyBorder="1" applyAlignment="1">
      <alignment horizontal="center" vertical="center" wrapText="1"/>
    </xf>
    <xf numFmtId="0" fontId="69" fillId="0" borderId="26" xfId="0" applyFont="1" applyBorder="1"/>
    <xf numFmtId="2" fontId="43" fillId="0" borderId="26" xfId="0" applyNumberFormat="1" applyFont="1" applyBorder="1"/>
    <xf numFmtId="164" fontId="60" fillId="0" borderId="10" xfId="0" applyNumberFormat="1" applyFont="1" applyBorder="1" applyAlignment="1">
      <alignment horizontal="center"/>
    </xf>
    <xf numFmtId="0" fontId="56" fillId="0" borderId="10" xfId="0" applyFont="1" applyBorder="1" applyAlignment="1">
      <alignment horizontal="right"/>
    </xf>
    <xf numFmtId="0" fontId="59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2" fontId="60" fillId="0" borderId="0" xfId="0" applyNumberFormat="1" applyFont="1" applyBorder="1" applyAlignment="1">
      <alignment horizontal="right"/>
    </xf>
    <xf numFmtId="2" fontId="60" fillId="0" borderId="0" xfId="0" applyNumberFormat="1" applyFont="1" applyBorder="1" applyAlignment="1">
      <alignment horizontal="center"/>
    </xf>
    <xf numFmtId="164" fontId="60" fillId="0" borderId="0" xfId="0" applyNumberFormat="1" applyFont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43" fillId="0" borderId="0" xfId="0" applyFont="1" applyBorder="1"/>
    <xf numFmtId="164" fontId="60" fillId="0" borderId="24" xfId="0" applyNumberFormat="1" applyFont="1" applyBorder="1" applyAlignment="1">
      <alignment horizontal="center"/>
    </xf>
    <xf numFmtId="0" fontId="59" fillId="33" borderId="22" xfId="0" applyFont="1" applyFill="1" applyBorder="1" applyAlignment="1">
      <alignment horizontal="center"/>
    </xf>
    <xf numFmtId="0" fontId="60" fillId="33" borderId="22" xfId="0" applyFont="1" applyFill="1" applyBorder="1" applyAlignment="1">
      <alignment horizontal="center" wrapText="1"/>
    </xf>
    <xf numFmtId="0" fontId="61" fillId="33" borderId="22" xfId="0" applyFont="1" applyFill="1" applyBorder="1" applyAlignment="1">
      <alignment horizontal="center"/>
    </xf>
    <xf numFmtId="0" fontId="59" fillId="33" borderId="22" xfId="0" applyFont="1" applyFill="1" applyBorder="1" applyAlignment="1">
      <alignment horizontal="center" wrapText="1"/>
    </xf>
    <xf numFmtId="0" fontId="61" fillId="33" borderId="22" xfId="0" applyFont="1" applyFill="1" applyBorder="1" applyAlignment="1"/>
    <xf numFmtId="2" fontId="60" fillId="33" borderId="22" xfId="0" applyNumberFormat="1" applyFont="1" applyFill="1" applyBorder="1" applyAlignment="1">
      <alignment horizontal="right"/>
    </xf>
    <xf numFmtId="2" fontId="60" fillId="33" borderId="22" xfId="0" applyNumberFormat="1" applyFont="1" applyFill="1" applyBorder="1" applyAlignment="1">
      <alignment horizontal="center"/>
    </xf>
    <xf numFmtId="0" fontId="60" fillId="33" borderId="22" xfId="0" applyFont="1" applyFill="1" applyBorder="1" applyAlignment="1">
      <alignment horizontal="center"/>
    </xf>
    <xf numFmtId="0" fontId="60" fillId="33" borderId="25" xfId="0" applyFont="1" applyFill="1" applyBorder="1" applyAlignment="1">
      <alignment horizontal="center"/>
    </xf>
    <xf numFmtId="0" fontId="43" fillId="33" borderId="22" xfId="0" applyFont="1" applyFill="1" applyBorder="1"/>
    <xf numFmtId="0" fontId="59" fillId="33" borderId="26" xfId="0" applyFont="1" applyFill="1" applyBorder="1" applyAlignment="1">
      <alignment horizontal="center"/>
    </xf>
    <xf numFmtId="0" fontId="60" fillId="33" borderId="26" xfId="0" applyFont="1" applyFill="1" applyBorder="1" applyAlignment="1">
      <alignment horizontal="center"/>
    </xf>
    <xf numFmtId="0" fontId="61" fillId="33" borderId="26" xfId="0" applyFont="1" applyFill="1" applyBorder="1" applyAlignment="1">
      <alignment horizontal="center"/>
    </xf>
    <xf numFmtId="0" fontId="59" fillId="33" borderId="26" xfId="0" applyFont="1" applyFill="1" applyBorder="1" applyAlignment="1">
      <alignment horizontal="center" wrapText="1"/>
    </xf>
    <xf numFmtId="0" fontId="61" fillId="33" borderId="26" xfId="0" applyFont="1" applyFill="1" applyBorder="1" applyAlignment="1"/>
    <xf numFmtId="2" fontId="60" fillId="33" borderId="26" xfId="0" applyNumberFormat="1" applyFont="1" applyFill="1" applyBorder="1" applyAlignment="1">
      <alignment horizontal="right"/>
    </xf>
    <xf numFmtId="2" fontId="60" fillId="33" borderId="26" xfId="0" applyNumberFormat="1" applyFont="1" applyFill="1" applyBorder="1" applyAlignment="1">
      <alignment horizontal="center"/>
    </xf>
    <xf numFmtId="0" fontId="60" fillId="33" borderId="11" xfId="0" applyFont="1" applyFill="1" applyBorder="1" applyAlignment="1">
      <alignment horizontal="center"/>
    </xf>
    <xf numFmtId="0" fontId="43" fillId="33" borderId="26" xfId="0" applyFont="1" applyFill="1" applyBorder="1"/>
    <xf numFmtId="0" fontId="62" fillId="33" borderId="26" xfId="0" applyFont="1" applyFill="1" applyBorder="1" applyAlignment="1">
      <alignment wrapText="1"/>
    </xf>
    <xf numFmtId="0" fontId="60" fillId="33" borderId="26" xfId="0" applyFont="1" applyFill="1" applyBorder="1" applyAlignment="1">
      <alignment horizontal="center" wrapText="1"/>
    </xf>
    <xf numFmtId="0" fontId="62" fillId="33" borderId="26" xfId="0" applyFont="1" applyFill="1" applyBorder="1" applyAlignment="1">
      <alignment vertical="center"/>
    </xf>
    <xf numFmtId="0" fontId="61" fillId="33" borderId="10" xfId="0" applyFont="1" applyFill="1" applyBorder="1" applyAlignment="1">
      <alignment horizontal="center"/>
    </xf>
    <xf numFmtId="0" fontId="59" fillId="33" borderId="10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vertical="center"/>
    </xf>
    <xf numFmtId="0" fontId="61" fillId="33" borderId="11" xfId="0" applyFont="1" applyFill="1" applyBorder="1" applyAlignment="1"/>
    <xf numFmtId="0" fontId="59" fillId="33" borderId="12" xfId="0" applyFont="1" applyFill="1" applyBorder="1" applyAlignment="1">
      <alignment horizontal="center" wrapText="1"/>
    </xf>
    <xf numFmtId="0" fontId="61" fillId="33" borderId="13" xfId="0" applyFont="1" applyFill="1" applyBorder="1" applyAlignment="1">
      <alignment horizontal="center"/>
    </xf>
    <xf numFmtId="0" fontId="61" fillId="33" borderId="13" xfId="0" applyFont="1" applyFill="1" applyBorder="1" applyAlignment="1"/>
    <xf numFmtId="0" fontId="53" fillId="33" borderId="26" xfId="0" applyFont="1" applyFill="1" applyBorder="1" applyAlignment="1">
      <alignment vertical="center" wrapText="1"/>
    </xf>
    <xf numFmtId="0" fontId="59" fillId="33" borderId="0" xfId="0" applyFont="1" applyFill="1" applyBorder="1" applyAlignment="1">
      <alignment horizontal="center"/>
    </xf>
    <xf numFmtId="0" fontId="60" fillId="33" borderId="0" xfId="0" applyFont="1" applyFill="1" applyBorder="1" applyAlignment="1">
      <alignment horizontal="center"/>
    </xf>
    <xf numFmtId="0" fontId="61" fillId="33" borderId="0" xfId="0" applyFont="1" applyFill="1" applyBorder="1" applyAlignment="1">
      <alignment horizontal="center"/>
    </xf>
    <xf numFmtId="0" fontId="59" fillId="33" borderId="0" xfId="0" applyFont="1" applyFill="1" applyBorder="1" applyAlignment="1">
      <alignment horizontal="center" wrapText="1"/>
    </xf>
    <xf numFmtId="0" fontId="61" fillId="33" borderId="0" xfId="0" applyFont="1" applyFill="1" applyBorder="1" applyAlignment="1"/>
    <xf numFmtId="2" fontId="60" fillId="33" borderId="0" xfId="0" applyNumberFormat="1" applyFont="1" applyFill="1" applyBorder="1" applyAlignment="1">
      <alignment horizontal="right"/>
    </xf>
    <xf numFmtId="2" fontId="60" fillId="33" borderId="0" xfId="0" applyNumberFormat="1" applyFont="1" applyFill="1" applyBorder="1" applyAlignment="1">
      <alignment horizontal="center"/>
    </xf>
    <xf numFmtId="0" fontId="43" fillId="33" borderId="0" xfId="0" applyFont="1" applyFill="1" applyBorder="1"/>
    <xf numFmtId="0" fontId="43" fillId="33" borderId="0" xfId="0" applyFont="1" applyFill="1" applyBorder="1" applyAlignment="1">
      <alignment vertical="center"/>
    </xf>
    <xf numFmtId="0" fontId="60" fillId="33" borderId="11" xfId="0" applyFont="1" applyFill="1" applyBorder="1" applyAlignment="1">
      <alignment horizontal="center" wrapText="1"/>
    </xf>
    <xf numFmtId="0" fontId="61" fillId="33" borderId="28" xfId="0" applyFont="1" applyFill="1" applyBorder="1" applyAlignment="1">
      <alignment horizontal="center" wrapText="1"/>
    </xf>
    <xf numFmtId="0" fontId="59" fillId="33" borderId="28" xfId="0" applyFont="1" applyFill="1" applyBorder="1" applyAlignment="1">
      <alignment horizontal="center" wrapText="1"/>
    </xf>
    <xf numFmtId="0" fontId="61" fillId="33" borderId="28" xfId="0" applyFont="1" applyFill="1" applyBorder="1" applyAlignment="1">
      <alignment horizontal="center"/>
    </xf>
    <xf numFmtId="0" fontId="74" fillId="33" borderId="26" xfId="0" applyFont="1" applyFill="1" applyBorder="1" applyAlignment="1">
      <alignment vertical="center" wrapText="1"/>
    </xf>
    <xf numFmtId="0" fontId="61" fillId="33" borderId="26" xfId="0" applyFont="1" applyFill="1" applyBorder="1" applyAlignment="1">
      <alignment horizontal="center" wrapText="1"/>
    </xf>
    <xf numFmtId="0" fontId="56" fillId="33" borderId="0" xfId="0" applyFont="1" applyFill="1" applyBorder="1" applyAlignment="1">
      <alignment horizontal="right" wrapText="1"/>
    </xf>
    <xf numFmtId="0" fontId="60" fillId="33" borderId="26" xfId="0" applyFont="1" applyFill="1" applyBorder="1" applyAlignment="1"/>
    <xf numFmtId="0" fontId="68" fillId="33" borderId="11" xfId="0" applyFont="1" applyFill="1" applyBorder="1"/>
    <xf numFmtId="0" fontId="43" fillId="33" borderId="0" xfId="0" applyFont="1" applyFill="1"/>
    <xf numFmtId="0" fontId="43" fillId="33" borderId="10" xfId="0" applyFont="1" applyFill="1" applyBorder="1"/>
    <xf numFmtId="0" fontId="62" fillId="33" borderId="10" xfId="0" applyFont="1" applyFill="1" applyBorder="1" applyAlignment="1">
      <alignment wrapText="1"/>
    </xf>
    <xf numFmtId="0" fontId="43" fillId="33" borderId="12" xfId="0" applyFont="1" applyFill="1" applyBorder="1"/>
    <xf numFmtId="0" fontId="62" fillId="33" borderId="26" xfId="0" applyFont="1" applyFill="1" applyBorder="1"/>
    <xf numFmtId="0" fontId="16" fillId="0" borderId="13" xfId="0" applyFont="1" applyFill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right"/>
    </xf>
    <xf numFmtId="0" fontId="0" fillId="0" borderId="22" xfId="0" applyFont="1" applyBorder="1" applyAlignment="1">
      <alignment horizontal="center"/>
    </xf>
    <xf numFmtId="0" fontId="0" fillId="0" borderId="22" xfId="0" applyFont="1" applyBorder="1"/>
    <xf numFmtId="2" fontId="0" fillId="0" borderId="22" xfId="0" applyNumberFormat="1" applyFont="1" applyBorder="1"/>
    <xf numFmtId="2" fontId="0" fillId="0" borderId="25" xfId="0" applyNumberFormat="1" applyFont="1" applyBorder="1"/>
    <xf numFmtId="0" fontId="0" fillId="0" borderId="22" xfId="0" applyFont="1" applyFill="1" applyBorder="1"/>
    <xf numFmtId="0" fontId="0" fillId="0" borderId="22" xfId="0" applyBorder="1" applyAlignment="1">
      <alignment wrapText="1"/>
    </xf>
    <xf numFmtId="2" fontId="31" fillId="0" borderId="25" xfId="0" applyNumberFormat="1" applyFont="1" applyBorder="1"/>
    <xf numFmtId="2" fontId="0" fillId="0" borderId="13" xfId="0" applyNumberFormat="1" applyBorder="1"/>
    <xf numFmtId="0" fontId="0" fillId="0" borderId="25" xfId="0" applyBorder="1"/>
    <xf numFmtId="0" fontId="0" fillId="0" borderId="11" xfId="0" applyBorder="1"/>
    <xf numFmtId="0" fontId="0" fillId="0" borderId="25" xfId="0" applyFont="1" applyBorder="1"/>
    <xf numFmtId="0" fontId="0" fillId="0" borderId="11" xfId="0" applyFont="1" applyBorder="1"/>
    <xf numFmtId="49" fontId="49" fillId="0" borderId="36" xfId="0" quotePrefix="1" applyNumberFormat="1" applyFont="1" applyBorder="1" applyAlignment="1"/>
    <xf numFmtId="0" fontId="49" fillId="0" borderId="36" xfId="0" applyFont="1" applyBorder="1" applyAlignment="1">
      <alignment horizontal="center"/>
    </xf>
    <xf numFmtId="0" fontId="54" fillId="0" borderId="36" xfId="0" applyFont="1" applyBorder="1"/>
    <xf numFmtId="0" fontId="49" fillId="0" borderId="36" xfId="0" applyFont="1" applyBorder="1"/>
    <xf numFmtId="2" fontId="54" fillId="0" borderId="36" xfId="0" applyNumberFormat="1" applyFont="1" applyBorder="1"/>
    <xf numFmtId="2" fontId="49" fillId="0" borderId="36" xfId="0" applyNumberFormat="1" applyFont="1" applyBorder="1"/>
    <xf numFmtId="0" fontId="0" fillId="0" borderId="36" xfId="0" applyBorder="1"/>
    <xf numFmtId="0" fontId="49" fillId="0" borderId="17" xfId="0" applyFont="1" applyBorder="1" applyAlignment="1"/>
    <xf numFmtId="0" fontId="27" fillId="0" borderId="16" xfId="0" applyFont="1" applyFill="1" applyBorder="1" applyAlignment="1">
      <alignment horizontal="center" vertical="center"/>
    </xf>
    <xf numFmtId="2" fontId="49" fillId="0" borderId="22" xfId="0" applyNumberFormat="1" applyFont="1" applyBorder="1" applyAlignment="1"/>
    <xf numFmtId="2" fontId="49" fillId="0" borderId="26" xfId="0" applyNumberFormat="1" applyFont="1" applyBorder="1" applyAlignment="1"/>
    <xf numFmtId="0" fontId="0" fillId="0" borderId="10" xfId="0" applyBorder="1" applyAlignment="1"/>
    <xf numFmtId="0" fontId="49" fillId="0" borderId="13" xfId="0" applyFont="1" applyBorder="1" applyAlignment="1">
      <alignment horizontal="center"/>
    </xf>
    <xf numFmtId="0" fontId="49" fillId="0" borderId="15" xfId="0" applyFont="1" applyBorder="1" applyAlignment="1">
      <alignment horizontal="center"/>
    </xf>
    <xf numFmtId="2" fontId="49" fillId="0" borderId="10" xfId="0" applyNumberFormat="1" applyFont="1" applyBorder="1" applyAlignment="1"/>
    <xf numFmtId="2" fontId="49" fillId="0" borderId="26" xfId="0" applyNumberFormat="1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7" xfId="0" applyBorder="1"/>
    <xf numFmtId="0" fontId="16" fillId="0" borderId="0" xfId="0" applyFont="1" applyBorder="1" applyAlignment="1">
      <alignment horizontal="right"/>
    </xf>
    <xf numFmtId="0" fontId="0" fillId="0" borderId="42" xfId="0" applyBorder="1" applyAlignment="1">
      <alignment horizontal="right"/>
    </xf>
    <xf numFmtId="0" fontId="27" fillId="0" borderId="27" xfId="0" applyFon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16" fillId="0" borderId="21" xfId="0" applyFont="1" applyFill="1" applyBorder="1"/>
    <xf numFmtId="0" fontId="0" fillId="33" borderId="16" xfId="0" applyFill="1" applyBorder="1"/>
    <xf numFmtId="0" fontId="29" fillId="0" borderId="14" xfId="0" applyFont="1" applyFill="1" applyBorder="1" applyAlignment="1">
      <alignment wrapText="1"/>
    </xf>
    <xf numFmtId="0" fontId="29" fillId="0" borderId="19" xfId="0" applyFont="1" applyFill="1" applyBorder="1" applyAlignment="1">
      <alignment wrapText="1"/>
    </xf>
    <xf numFmtId="0" fontId="0" fillId="0" borderId="14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33" borderId="16" xfId="0" applyFill="1" applyBorder="1" applyAlignment="1">
      <alignment horizontal="center" vertical="center"/>
    </xf>
    <xf numFmtId="0" fontId="56" fillId="0" borderId="17" xfId="0" applyFont="1" applyBorder="1" applyAlignment="1">
      <alignment horizontal="center"/>
    </xf>
    <xf numFmtId="0" fontId="66" fillId="0" borderId="17" xfId="0" applyFont="1" applyBorder="1" applyAlignment="1">
      <alignment horizontal="right"/>
    </xf>
    <xf numFmtId="0" fontId="66" fillId="0" borderId="17" xfId="0" applyFont="1" applyBorder="1" applyAlignment="1">
      <alignment horizontal="center"/>
    </xf>
    <xf numFmtId="2" fontId="66" fillId="0" borderId="17" xfId="0" applyNumberFormat="1" applyFont="1" applyBorder="1" applyAlignment="1">
      <alignment horizontal="center"/>
    </xf>
    <xf numFmtId="0" fontId="67" fillId="0" borderId="17" xfId="0" applyFont="1" applyFill="1" applyBorder="1" applyAlignment="1">
      <alignment horizontal="center"/>
    </xf>
    <xf numFmtId="0" fontId="43" fillId="0" borderId="17" xfId="0" applyFont="1" applyFill="1" applyBorder="1"/>
    <xf numFmtId="0" fontId="29" fillId="33" borderId="10" xfId="0" applyFont="1" applyFill="1" applyBorder="1"/>
    <xf numFmtId="0" fontId="43" fillId="33" borderId="24" xfId="0" applyFont="1" applyFill="1" applyBorder="1"/>
    <xf numFmtId="0" fontId="69" fillId="33" borderId="26" xfId="0" applyFont="1" applyFill="1" applyBorder="1" applyAlignment="1">
      <alignment horizontal="center"/>
    </xf>
    <xf numFmtId="0" fontId="69" fillId="33" borderId="26" xfId="0" applyFont="1" applyFill="1" applyBorder="1"/>
    <xf numFmtId="0" fontId="43" fillId="0" borderId="0" xfId="0" applyFont="1" applyFill="1" applyBorder="1"/>
    <xf numFmtId="0" fontId="56" fillId="0" borderId="0" xfId="0" applyFont="1" applyFill="1" applyBorder="1" applyAlignment="1">
      <alignment horizontal="right"/>
    </xf>
    <xf numFmtId="0" fontId="43" fillId="0" borderId="24" xfId="0" applyFont="1" applyFill="1" applyBorder="1"/>
    <xf numFmtId="0" fontId="56" fillId="0" borderId="24" xfId="0" applyFont="1" applyFill="1" applyBorder="1" applyAlignment="1">
      <alignment horizontal="right"/>
    </xf>
    <xf numFmtId="0" fontId="61" fillId="0" borderId="0" xfId="0" applyFont="1" applyFill="1" applyBorder="1" applyAlignment="1"/>
    <xf numFmtId="2" fontId="60" fillId="0" borderId="0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vertical="center"/>
    </xf>
    <xf numFmtId="0" fontId="72" fillId="0" borderId="0" xfId="0" applyFont="1" applyFill="1" applyBorder="1" applyAlignment="1">
      <alignment horizontal="right" vertical="center"/>
    </xf>
    <xf numFmtId="0" fontId="0" fillId="43" borderId="0" xfId="0" applyFill="1"/>
    <xf numFmtId="0" fontId="52" fillId="0" borderId="14" xfId="0" applyFont="1" applyBorder="1" applyAlignment="1">
      <alignment horizontal="center" wrapText="1"/>
    </xf>
    <xf numFmtId="0" fontId="52" fillId="0" borderId="19" xfId="0" applyFont="1" applyBorder="1" applyAlignment="1">
      <alignment horizontal="center" wrapText="1"/>
    </xf>
    <xf numFmtId="0" fontId="53" fillId="0" borderId="11" xfId="0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center" vertical="center"/>
    </xf>
    <xf numFmtId="0" fontId="53" fillId="0" borderId="11" xfId="0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0" fillId="0" borderId="10" xfId="0" applyFont="1" applyBorder="1" applyAlignment="1">
      <alignment horizontal="center" wrapText="1"/>
    </xf>
    <xf numFmtId="0" fontId="40" fillId="0" borderId="16" xfId="0" applyFont="1" applyBorder="1" applyAlignment="1">
      <alignment wrapText="1"/>
    </xf>
    <xf numFmtId="0" fontId="40" fillId="0" borderId="16" xfId="0" applyFont="1" applyBorder="1" applyAlignment="1">
      <alignment horizontal="center" wrapText="1"/>
    </xf>
    <xf numFmtId="0" fontId="40" fillId="0" borderId="11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1" fillId="0" borderId="13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0" xfId="0" applyFont="1" applyBorder="1" applyAlignment="1">
      <alignment horizontal="center" wrapText="1"/>
    </xf>
    <xf numFmtId="0" fontId="51" fillId="0" borderId="16" xfId="0" applyFont="1" applyBorder="1" applyAlignment="1">
      <alignment horizontal="center" wrapText="1"/>
    </xf>
    <xf numFmtId="0" fontId="27" fillId="0" borderId="11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61" fillId="33" borderId="11" xfId="0" applyFont="1" applyFill="1" applyBorder="1" applyAlignment="1">
      <alignment horizontal="center"/>
    </xf>
    <xf numFmtId="0" fontId="61" fillId="33" borderId="12" xfId="0" applyFont="1" applyFill="1" applyBorder="1" applyAlignment="1">
      <alignment horizontal="center"/>
    </xf>
    <xf numFmtId="0" fontId="61" fillId="33" borderId="13" xfId="0" applyFont="1" applyFill="1" applyBorder="1" applyAlignment="1">
      <alignment horizontal="center"/>
    </xf>
    <xf numFmtId="0" fontId="67" fillId="0" borderId="11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 wrapText="1"/>
    </xf>
    <xf numFmtId="0" fontId="65" fillId="0" borderId="16" xfId="0" applyFont="1" applyBorder="1" applyAlignment="1">
      <alignment horizontal="center" vertical="center" wrapText="1"/>
    </xf>
    <xf numFmtId="0" fontId="66" fillId="0" borderId="10" xfId="0" applyFont="1" applyBorder="1" applyAlignment="1">
      <alignment horizontal="center" vertical="center" wrapText="1"/>
    </xf>
    <xf numFmtId="0" fontId="66" fillId="0" borderId="16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6" fillId="0" borderId="10" xfId="0" applyFont="1" applyBorder="1" applyAlignment="1">
      <alignment horizontal="center" vertical="center" textRotation="45"/>
    </xf>
    <xf numFmtId="0" fontId="56" fillId="0" borderId="16" xfId="0" applyFont="1" applyBorder="1" applyAlignment="1">
      <alignment horizontal="center" vertical="center" textRotation="45"/>
    </xf>
    <xf numFmtId="0" fontId="66" fillId="0" borderId="11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62" fillId="33" borderId="22" xfId="0" applyFont="1" applyFill="1" applyBorder="1" applyAlignment="1">
      <alignment vertical="center" wrapText="1"/>
    </xf>
    <xf numFmtId="0" fontId="43" fillId="33" borderId="26" xfId="0" applyFont="1" applyFill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56" fillId="0" borderId="0" xfId="0" applyFont="1" applyAlignment="1">
      <alignment horizontal="center"/>
    </xf>
    <xf numFmtId="0" fontId="27" fillId="0" borderId="11" xfId="0" applyFont="1" applyFill="1" applyBorder="1" applyAlignment="1">
      <alignment horizontal="center" wrapText="1"/>
    </xf>
    <xf numFmtId="0" fontId="27" fillId="0" borderId="13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TCL-master-data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co Dpt"/>
      <sheetName val="Prv Dpt"/>
      <sheetName val="Pnj Dpt."/>
      <sheetName val="Mrg Dpt"/>
      <sheetName val="Vsd Summary"/>
      <sheetName val="Pnj Summary"/>
      <sheetName val="Mrg Summary"/>
      <sheetName val="TOMAKE"/>
      <sheetName val="Codes"/>
      <sheetName val="Dashboard"/>
      <sheetName val="Modified"/>
      <sheetName val="tara"/>
      <sheetName val="etm_routes"/>
      <sheetName val="etm_route_st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M2" t="str">
            <v>VSD--MDBHL</v>
          </cell>
          <cell r="N2" t="str">
            <v>mrg1</v>
          </cell>
        </row>
        <row r="3">
          <cell r="M3" t="str">
            <v>MRG-CNC-KWR</v>
          </cell>
          <cell r="N3" t="str">
            <v>mrg10</v>
          </cell>
        </row>
        <row r="4">
          <cell r="M4" t="str">
            <v>MRG-CNSL/BRL-VSD</v>
          </cell>
          <cell r="N4" t="str">
            <v>mrg100</v>
          </cell>
        </row>
        <row r="5">
          <cell r="M5" t="str">
            <v>MRG-MJRD-VLS</v>
          </cell>
          <cell r="N5" t="str">
            <v>mrg101</v>
          </cell>
        </row>
        <row r="6">
          <cell r="M6" t="str">
            <v>PNJ-MRG-KWR</v>
          </cell>
          <cell r="N6" t="str">
            <v>mrg102</v>
          </cell>
        </row>
        <row r="7">
          <cell r="M7" t="str">
            <v>MLKPN-RVN-D BSC</v>
          </cell>
          <cell r="N7" t="str">
            <v>mrg103</v>
          </cell>
        </row>
        <row r="8">
          <cell r="M8" t="str">
            <v>MRG-CRT-GU</v>
          </cell>
          <cell r="N8" t="str">
            <v>mrg104</v>
          </cell>
        </row>
        <row r="9">
          <cell r="M9" t="str">
            <v>PNJ-BBL-GU</v>
          </cell>
          <cell r="N9" t="str">
            <v>mrg105</v>
          </cell>
        </row>
        <row r="10">
          <cell r="M10" t="str">
            <v>RLY STN-MRG-VSD</v>
          </cell>
          <cell r="N10" t="str">
            <v>mrg106</v>
          </cell>
        </row>
        <row r="11">
          <cell r="M11" t="str">
            <v>MRG-CUN-CNC</v>
          </cell>
          <cell r="N11" t="str">
            <v>mrg107</v>
          </cell>
        </row>
        <row r="12">
          <cell r="M12" t="str">
            <v>KSK-MSHM-MRG</v>
          </cell>
          <cell r="N12" t="str">
            <v>mrg108</v>
          </cell>
        </row>
        <row r="13">
          <cell r="M13" t="str">
            <v>MRG-PND-PNJ</v>
          </cell>
          <cell r="N13" t="str">
            <v>mrg109</v>
          </cell>
        </row>
        <row r="14">
          <cell r="M14" t="str">
            <v>CURCH-QPM-KWR</v>
          </cell>
          <cell r="N14" t="str">
            <v>mrg11</v>
          </cell>
        </row>
        <row r="15">
          <cell r="M15" t="str">
            <v>MRG-CNC-DHPT</v>
          </cell>
          <cell r="N15" t="str">
            <v>mrg110</v>
          </cell>
        </row>
        <row r="16">
          <cell r="M16" t="str">
            <v>DHPT-CNC-CJML</v>
          </cell>
          <cell r="N16" t="str">
            <v>mrg111</v>
          </cell>
        </row>
        <row r="17">
          <cell r="M17" t="str">
            <v>CNC-0-CJML</v>
          </cell>
          <cell r="N17" t="str">
            <v>mrg112</v>
          </cell>
        </row>
        <row r="18">
          <cell r="M18" t="str">
            <v>CNC-PRTGL-DHPT</v>
          </cell>
          <cell r="N18" t="str">
            <v>mrg113</v>
          </cell>
        </row>
        <row r="19">
          <cell r="M19" t="str">
            <v>MRG-CRTRM-MCZ</v>
          </cell>
          <cell r="N19" t="str">
            <v>mrg114</v>
          </cell>
        </row>
        <row r="20">
          <cell r="M20" t="str">
            <v>MRG-PND/PNJ/CHRL-RCHR</v>
          </cell>
          <cell r="N20" t="str">
            <v>mrg115</v>
          </cell>
        </row>
        <row r="21">
          <cell r="M21" t="str">
            <v>VSD-0-RCHR</v>
          </cell>
          <cell r="N21" t="str">
            <v>mrg116</v>
          </cell>
        </row>
        <row r="22">
          <cell r="M22" t="str">
            <v>MRG-0-VSD</v>
          </cell>
          <cell r="N22" t="str">
            <v>mrg117</v>
          </cell>
        </row>
        <row r="23">
          <cell r="M23" t="str">
            <v>MRG-CNDR-0</v>
          </cell>
          <cell r="N23" t="str">
            <v>mrg118</v>
          </cell>
        </row>
        <row r="24">
          <cell r="M24" t="str">
            <v>0-SRD-PND</v>
          </cell>
          <cell r="N24" t="str">
            <v>mrg119</v>
          </cell>
        </row>
        <row r="25">
          <cell r="M25" t="str">
            <v>MRG-CNC-RJBG</v>
          </cell>
          <cell r="N25" t="str">
            <v>mrg12</v>
          </cell>
        </row>
        <row r="26">
          <cell r="M26" t="str">
            <v>CURCH-DNGR-PND</v>
          </cell>
          <cell r="N26" t="str">
            <v>mrg120</v>
          </cell>
        </row>
        <row r="27">
          <cell r="M27" t="str">
            <v>PND-RMNT-UND</v>
          </cell>
          <cell r="N27" t="str">
            <v>mrg121</v>
          </cell>
        </row>
        <row r="28">
          <cell r="M28" t="str">
            <v>VSD-CHRL/BGM-RCHR</v>
          </cell>
          <cell r="N28" t="str">
            <v>mrg122</v>
          </cell>
        </row>
        <row r="29">
          <cell r="M29" t="str">
            <v>VSD-PNJ ANMD BGM-RCHR</v>
          </cell>
          <cell r="N29" t="str">
            <v>mrg123</v>
          </cell>
        </row>
        <row r="30">
          <cell r="M30" t="str">
            <v>MRG-CNDR-CURCH</v>
          </cell>
          <cell r="N30" t="str">
            <v>mrg124</v>
          </cell>
        </row>
        <row r="31">
          <cell r="M31" t="str">
            <v>VSD-PND/ANMD/BGM-RCHR</v>
          </cell>
          <cell r="N31" t="str">
            <v>mrg125</v>
          </cell>
        </row>
        <row r="32">
          <cell r="M32" t="str">
            <v>MRG-GGNB-KLPR</v>
          </cell>
          <cell r="N32" t="str">
            <v>mrg126</v>
          </cell>
        </row>
        <row r="33">
          <cell r="M33" t="str">
            <v>KLPR-GGNB-MRG</v>
          </cell>
          <cell r="N33" t="str">
            <v>mrg127</v>
          </cell>
        </row>
        <row r="34">
          <cell r="M34" t="str">
            <v>BTL-MRD-CUN</v>
          </cell>
          <cell r="N34" t="str">
            <v>mrg128</v>
          </cell>
        </row>
        <row r="35">
          <cell r="M35" t="str">
            <v>CUN-MRD-VLM</v>
          </cell>
          <cell r="N35" t="str">
            <v>mrg129</v>
          </cell>
        </row>
        <row r="36">
          <cell r="M36" t="str">
            <v>MRG-QPM-MLKPN</v>
          </cell>
          <cell r="N36" t="str">
            <v>mrg13</v>
          </cell>
        </row>
        <row r="37">
          <cell r="M37" t="str">
            <v>VLM-MRD-MRG</v>
          </cell>
          <cell r="N37" t="str">
            <v>mrg130</v>
          </cell>
        </row>
        <row r="38">
          <cell r="M38" t="str">
            <v>MRG-CUN/ MRD-BTL</v>
          </cell>
          <cell r="N38" t="str">
            <v>mrg131</v>
          </cell>
        </row>
        <row r="39">
          <cell r="M39" t="str">
            <v>MRG-CNC-KWR</v>
          </cell>
          <cell r="N39" t="str">
            <v>mrg132</v>
          </cell>
        </row>
        <row r="40">
          <cell r="M40" t="str">
            <v>MRG RLY-PNJ-OGA</v>
          </cell>
          <cell r="N40" t="str">
            <v>mrg133</v>
          </cell>
        </row>
        <row r="41">
          <cell r="M41" t="str">
            <v>APT-CKLM-PNJ</v>
          </cell>
          <cell r="N41" t="str">
            <v>mrg134</v>
          </cell>
        </row>
        <row r="42">
          <cell r="M42" t="str">
            <v>MRG-PLR/-OGA</v>
          </cell>
          <cell r="N42" t="str">
            <v>mrg135</v>
          </cell>
        </row>
        <row r="43">
          <cell r="M43" t="str">
            <v>VSD-PLR/-OGA</v>
          </cell>
          <cell r="N43" t="str">
            <v>mrg136</v>
          </cell>
        </row>
        <row r="44">
          <cell r="M44" t="str">
            <v>PND-BNST-OGA</v>
          </cell>
          <cell r="N44" t="str">
            <v>mrg137</v>
          </cell>
        </row>
        <row r="45">
          <cell r="M45" t="str">
            <v>PNJ-RBND-OGA</v>
          </cell>
          <cell r="N45" t="str">
            <v>mrg138</v>
          </cell>
        </row>
        <row r="46">
          <cell r="M46" t="str">
            <v>MRG-CRT-PNJ</v>
          </cell>
          <cell r="N46" t="str">
            <v>mrg139</v>
          </cell>
        </row>
        <row r="47">
          <cell r="M47" t="str">
            <v>MRG-PNGN-KHRGL</v>
          </cell>
          <cell r="N47" t="str">
            <v>mrg14</v>
          </cell>
        </row>
        <row r="48">
          <cell r="M48" t="str">
            <v>PNJ-MRCL-VLP</v>
          </cell>
          <cell r="N48" t="str">
            <v>mrg140</v>
          </cell>
        </row>
        <row r="49">
          <cell r="M49" t="str">
            <v>MRG-SDLX-LLYE</v>
          </cell>
          <cell r="N49" t="str">
            <v>mrg141</v>
          </cell>
        </row>
        <row r="50">
          <cell r="M50" t="str">
            <v>PNJ-CRT-CNC</v>
          </cell>
          <cell r="N50" t="str">
            <v>mrg142</v>
          </cell>
        </row>
        <row r="51">
          <cell r="M51" t="str">
            <v>CURCH-BALI-KWR</v>
          </cell>
          <cell r="N51" t="str">
            <v>mrg143</v>
          </cell>
        </row>
        <row r="52">
          <cell r="M52" t="str">
            <v>MRG-PND TSK-VLP</v>
          </cell>
          <cell r="N52" t="str">
            <v>mrg144</v>
          </cell>
        </row>
        <row r="53">
          <cell r="M53" t="str">
            <v>CURCH-QPM BALI-TDL</v>
          </cell>
          <cell r="N53" t="str">
            <v>mrg145</v>
          </cell>
        </row>
        <row r="54">
          <cell r="M54" t="str">
            <v>PNJ-SDLX-LLYE</v>
          </cell>
          <cell r="N54" t="str">
            <v>mrg146</v>
          </cell>
        </row>
        <row r="55">
          <cell r="M55" t="str">
            <v>MRG-CRT-PNJ</v>
          </cell>
          <cell r="N55" t="str">
            <v>mrg147</v>
          </cell>
        </row>
        <row r="56">
          <cell r="M56" t="str">
            <v>CURCH-CNDR-PNJ</v>
          </cell>
          <cell r="N56" t="str">
            <v>mrg148</v>
          </cell>
        </row>
        <row r="57">
          <cell r="M57" t="str">
            <v>MRG-PND-BGM</v>
          </cell>
          <cell r="N57" t="str">
            <v>mrg149</v>
          </cell>
        </row>
        <row r="58">
          <cell r="M58" t="str">
            <v>MRG-CURCH-MLM</v>
          </cell>
          <cell r="N58" t="str">
            <v>mrg15</v>
          </cell>
        </row>
        <row r="59">
          <cell r="M59" t="str">
            <v>PNJ-OGA-BNGN</v>
          </cell>
          <cell r="N59" t="str">
            <v>mrg150</v>
          </cell>
        </row>
        <row r="60">
          <cell r="M60" t="str">
            <v>KRML RLY-OGA-BNGN</v>
          </cell>
          <cell r="N60" t="str">
            <v>mrg151</v>
          </cell>
        </row>
        <row r="61">
          <cell r="M61" t="str">
            <v>PNJ-OGA-0</v>
          </cell>
          <cell r="N61" t="str">
            <v>mrg152</v>
          </cell>
        </row>
        <row r="62">
          <cell r="M62" t="str">
            <v>MRG-BRM-PND</v>
          </cell>
          <cell r="N62" t="str">
            <v>mrg153</v>
          </cell>
        </row>
        <row r="63">
          <cell r="M63" t="str">
            <v>MRG-CNDR-CURCH</v>
          </cell>
          <cell r="N63" t="str">
            <v>mrg154</v>
          </cell>
        </row>
        <row r="64">
          <cell r="M64" t="str">
            <v>CURCH-CNDR-PNJ</v>
          </cell>
          <cell r="N64" t="str">
            <v>mrg155</v>
          </cell>
        </row>
        <row r="65">
          <cell r="M65" t="str">
            <v>MRG-CHCHN-VLM</v>
          </cell>
          <cell r="N65" t="str">
            <v>mrg156</v>
          </cell>
        </row>
        <row r="66">
          <cell r="M66" t="str">
            <v>PND-U.TSK-DNGR</v>
          </cell>
          <cell r="N66" t="str">
            <v>mrg157</v>
          </cell>
        </row>
        <row r="67">
          <cell r="M67" t="str">
            <v>PNJ-LTL/PND-CNCL</v>
          </cell>
          <cell r="N67" t="str">
            <v>mrg16</v>
          </cell>
        </row>
        <row r="68">
          <cell r="M68" t="str">
            <v>MRG-CNDR-CURCH</v>
          </cell>
          <cell r="N68" t="str">
            <v>mrg17</v>
          </cell>
        </row>
        <row r="69">
          <cell r="M69" t="str">
            <v>MRG-CNC-KSK</v>
          </cell>
          <cell r="N69" t="str">
            <v>mrg18</v>
          </cell>
        </row>
        <row r="70">
          <cell r="M70" t="str">
            <v>CBDRM-AGND-CNC</v>
          </cell>
          <cell r="N70" t="str">
            <v>mrg19</v>
          </cell>
        </row>
        <row r="71">
          <cell r="M71" t="str">
            <v>MRG-RDNGR-MRJ</v>
          </cell>
          <cell r="N71" t="str">
            <v>mrg2</v>
          </cell>
        </row>
        <row r="72">
          <cell r="M72" t="str">
            <v>MRG-BALI-CBDRM</v>
          </cell>
          <cell r="N72" t="str">
            <v>mrg20</v>
          </cell>
        </row>
        <row r="73">
          <cell r="M73" t="str">
            <v>MRG-QPM-PRL</v>
          </cell>
          <cell r="N73" t="str">
            <v>mrg21</v>
          </cell>
        </row>
        <row r="74">
          <cell r="M74" t="str">
            <v>MRG-QPM/-NTL</v>
          </cell>
          <cell r="N74" t="str">
            <v>mrg22</v>
          </cell>
        </row>
        <row r="75">
          <cell r="M75" t="str">
            <v>MRG-CNDR-KLY</v>
          </cell>
          <cell r="N75" t="str">
            <v>mrg23</v>
          </cell>
        </row>
        <row r="76">
          <cell r="M76" t="str">
            <v>MRG-BRM-PND</v>
          </cell>
          <cell r="N76" t="str">
            <v>mrg24</v>
          </cell>
        </row>
        <row r="77">
          <cell r="M77" t="str">
            <v>MRG-SRD-KMRKN</v>
          </cell>
          <cell r="N77" t="str">
            <v>mrg25</v>
          </cell>
        </row>
        <row r="78">
          <cell r="M78" t="str">
            <v>MRG-PND-SVAI</v>
          </cell>
          <cell r="N78" t="str">
            <v>mrg26</v>
          </cell>
        </row>
        <row r="79">
          <cell r="M79" t="str">
            <v>PNJ-U.TSK-ZRM</v>
          </cell>
          <cell r="N79" t="str">
            <v>mrg27</v>
          </cell>
        </row>
        <row r="80">
          <cell r="M80" t="str">
            <v>MRG-U.TSK-SAL</v>
          </cell>
          <cell r="N80" t="str">
            <v>mrg28</v>
          </cell>
        </row>
        <row r="81">
          <cell r="M81" t="str">
            <v>MRG-PALI/BCH-PNJ</v>
          </cell>
          <cell r="N81" t="str">
            <v>mrg29</v>
          </cell>
        </row>
        <row r="82">
          <cell r="M82" t="str">
            <v>MRG-GGNB-KLPR</v>
          </cell>
          <cell r="N82" t="str">
            <v>mrg3</v>
          </cell>
        </row>
        <row r="83">
          <cell r="M83" t="str">
            <v>MRG-CNC-TDL</v>
          </cell>
          <cell r="N83" t="str">
            <v>mrg30</v>
          </cell>
        </row>
        <row r="84">
          <cell r="M84" t="str">
            <v>MRG-AMN/QPM-CURCH</v>
          </cell>
          <cell r="N84" t="str">
            <v>mrg31</v>
          </cell>
        </row>
        <row r="85">
          <cell r="M85" t="str">
            <v>MRG-ARLM/RAI-SRD</v>
          </cell>
          <cell r="N85" t="str">
            <v>mrg32</v>
          </cell>
        </row>
        <row r="86">
          <cell r="M86" t="str">
            <v>MRG-PLR/MRCL-BCH</v>
          </cell>
          <cell r="N86" t="str">
            <v>mrg33</v>
          </cell>
        </row>
        <row r="87">
          <cell r="M87" t="str">
            <v>MRG-CRT-PNJ</v>
          </cell>
          <cell r="N87" t="str">
            <v>mrg34</v>
          </cell>
        </row>
        <row r="88">
          <cell r="M88" t="str">
            <v>MRG-CNSL-PNJ</v>
          </cell>
          <cell r="N88" t="str">
            <v>mrg35</v>
          </cell>
        </row>
        <row r="89">
          <cell r="M89" t="str">
            <v>MRG-THNA-HRB</v>
          </cell>
          <cell r="N89" t="str">
            <v>mrg36</v>
          </cell>
        </row>
        <row r="90">
          <cell r="M90" t="str">
            <v>MRG--HRB</v>
          </cell>
          <cell r="N90" t="str">
            <v>mrg37</v>
          </cell>
        </row>
        <row r="91">
          <cell r="M91" t="str">
            <v>MRG--PNJ</v>
          </cell>
          <cell r="N91" t="str">
            <v>mrg38</v>
          </cell>
        </row>
        <row r="92">
          <cell r="M92" t="str">
            <v>MRG-CRT-PNJ</v>
          </cell>
          <cell r="N92" t="str">
            <v>mrg39</v>
          </cell>
        </row>
        <row r="93">
          <cell r="M93" t="str">
            <v>MRG-BGM-KLPR</v>
          </cell>
          <cell r="N93" t="str">
            <v>mrg4</v>
          </cell>
        </row>
        <row r="94">
          <cell r="M94" t="str">
            <v>CURCH-RVN-SLJN</v>
          </cell>
          <cell r="N94" t="str">
            <v>mrg40</v>
          </cell>
        </row>
        <row r="95">
          <cell r="M95" t="str">
            <v>CNC-CJML-P'DANDO</v>
          </cell>
          <cell r="N95" t="str">
            <v>mrg41</v>
          </cell>
        </row>
        <row r="96">
          <cell r="M96" t="str">
            <v>MRG-ZNGR-VSD</v>
          </cell>
          <cell r="N96" t="str">
            <v>mrg42</v>
          </cell>
        </row>
        <row r="97">
          <cell r="M97" t="str">
            <v>MRG--VSD</v>
          </cell>
          <cell r="N97" t="str">
            <v>mrg43</v>
          </cell>
        </row>
        <row r="98">
          <cell r="M98" t="str">
            <v>MRG-CNC-P'DANDO</v>
          </cell>
          <cell r="N98" t="str">
            <v>mrg44</v>
          </cell>
        </row>
        <row r="99">
          <cell r="M99" t="str">
            <v>MRG-QPM-CURCH</v>
          </cell>
          <cell r="N99" t="str">
            <v>mrg45</v>
          </cell>
        </row>
        <row r="100">
          <cell r="M100" t="str">
            <v>TTN IND EST--CNCL</v>
          </cell>
          <cell r="N100" t="str">
            <v>mrg46</v>
          </cell>
        </row>
        <row r="101">
          <cell r="M101" t="str">
            <v>CNC-PRTGL-KSK</v>
          </cell>
          <cell r="N101" t="str">
            <v>mrg47</v>
          </cell>
        </row>
        <row r="102">
          <cell r="M102" t="str">
            <v>CNC-BTPL-TDL</v>
          </cell>
          <cell r="N102" t="str">
            <v>mrg48</v>
          </cell>
        </row>
        <row r="103">
          <cell r="M103" t="str">
            <v>MRG-BTL/AGND-CNC</v>
          </cell>
          <cell r="N103" t="str">
            <v>mrg49</v>
          </cell>
        </row>
        <row r="104">
          <cell r="M104" t="str">
            <v>MRG-PND/ANMD-HBL</v>
          </cell>
          <cell r="N104" t="str">
            <v>mrg5</v>
          </cell>
        </row>
        <row r="105">
          <cell r="M105" t="str">
            <v>MRG-QPM-KLY</v>
          </cell>
          <cell r="N105" t="str">
            <v>mrg50</v>
          </cell>
        </row>
        <row r="106">
          <cell r="M106" t="str">
            <v>PND-SRD-CURCH</v>
          </cell>
          <cell r="N106" t="str">
            <v>mrg51</v>
          </cell>
        </row>
        <row r="107">
          <cell r="M107" t="str">
            <v>CURCH-CLM-MLM</v>
          </cell>
          <cell r="N107" t="str">
            <v>mrg52</v>
          </cell>
        </row>
        <row r="108">
          <cell r="M108" t="str">
            <v>PND-SRD-KMRKN</v>
          </cell>
          <cell r="N108" t="str">
            <v>mrg53</v>
          </cell>
        </row>
        <row r="109">
          <cell r="M109" t="str">
            <v>PND-KERI-SVAI</v>
          </cell>
          <cell r="N109" t="str">
            <v>mrg54</v>
          </cell>
        </row>
        <row r="110">
          <cell r="M110" t="str">
            <v>MRG-QPM-SLKRN</v>
          </cell>
          <cell r="N110" t="str">
            <v>mrg55</v>
          </cell>
        </row>
        <row r="111">
          <cell r="M111" t="str">
            <v>MRG-ZNGR-HRB/VSD</v>
          </cell>
          <cell r="N111" t="str">
            <v>mrg56</v>
          </cell>
        </row>
        <row r="112">
          <cell r="M112" t="str">
            <v>TTN IND EST-LTL/BRM-SRD</v>
          </cell>
          <cell r="N112" t="str">
            <v>mrg57</v>
          </cell>
        </row>
        <row r="113">
          <cell r="M113" t="str">
            <v>PNJ-TTN/LTL-SRD</v>
          </cell>
          <cell r="N113" t="str">
            <v>mrg58</v>
          </cell>
        </row>
        <row r="114">
          <cell r="M114" t="str">
            <v>CURCH-SNGM-SLJN</v>
          </cell>
          <cell r="N114" t="str">
            <v>mrg59</v>
          </cell>
        </row>
        <row r="115">
          <cell r="M115" t="str">
            <v>MRG-CURCH-BGM</v>
          </cell>
          <cell r="N115" t="str">
            <v>mrg6</v>
          </cell>
        </row>
        <row r="116">
          <cell r="M116" t="str">
            <v>CNC-AGND-VAL</v>
          </cell>
          <cell r="N116" t="str">
            <v>mrg60</v>
          </cell>
        </row>
        <row r="117">
          <cell r="M117" t="str">
            <v>MRG-FTRP-VAL</v>
          </cell>
          <cell r="N117" t="str">
            <v>mrg61</v>
          </cell>
        </row>
        <row r="118">
          <cell r="M118" t="str">
            <v>MRG-CURCH/NTL-SLJN</v>
          </cell>
          <cell r="N118" t="str">
            <v>mrg62</v>
          </cell>
        </row>
        <row r="119">
          <cell r="M119" t="str">
            <v>MRG-CNC-TRVN</v>
          </cell>
          <cell r="N119" t="str">
            <v>mrg63</v>
          </cell>
        </row>
        <row r="120">
          <cell r="M120" t="str">
            <v>MRG-CNC-VAL</v>
          </cell>
          <cell r="N120" t="str">
            <v>mrg64</v>
          </cell>
        </row>
        <row r="121">
          <cell r="M121" t="str">
            <v>MRG-MNGL -BTBT</v>
          </cell>
          <cell r="N121" t="str">
            <v>mrg65</v>
          </cell>
        </row>
        <row r="122">
          <cell r="M122" t="str">
            <v>CLM-U.TSK-PNJ</v>
          </cell>
          <cell r="N122" t="str">
            <v>mrg66</v>
          </cell>
        </row>
        <row r="123">
          <cell r="M123" t="str">
            <v>MRG-CRT-PNJ</v>
          </cell>
          <cell r="N123" t="str">
            <v>mrg67</v>
          </cell>
        </row>
        <row r="124">
          <cell r="M124" t="str">
            <v>MRG-ANMD -BGM CBT</v>
          </cell>
          <cell r="N124" t="str">
            <v>mrg68</v>
          </cell>
        </row>
        <row r="125">
          <cell r="M125" t="str">
            <v>KRSH-CNC-PNJ</v>
          </cell>
          <cell r="N125" t="str">
            <v>mrg69</v>
          </cell>
        </row>
        <row r="126">
          <cell r="M126" t="str">
            <v>MRG-PND/ANMD-BGM CBT</v>
          </cell>
          <cell r="N126" t="str">
            <v>mrg7</v>
          </cell>
        </row>
        <row r="127">
          <cell r="M127" t="str">
            <v>MRG-MLWD-MLW</v>
          </cell>
          <cell r="N127" t="str">
            <v>mrg70</v>
          </cell>
        </row>
        <row r="128">
          <cell r="M128" t="str">
            <v>MRG-THNA-VSD</v>
          </cell>
          <cell r="N128" t="str">
            <v>mrg71</v>
          </cell>
        </row>
        <row r="129">
          <cell r="M129" t="str">
            <v>VAL-MRG-PNJ</v>
          </cell>
          <cell r="N129" t="str">
            <v>mrg72</v>
          </cell>
        </row>
        <row r="130">
          <cell r="M130" t="str">
            <v>MLKPN-MRG-PNJ</v>
          </cell>
          <cell r="N130" t="str">
            <v>mrg73</v>
          </cell>
        </row>
        <row r="131">
          <cell r="M131" t="str">
            <v>PRL-MRG-PNJ</v>
          </cell>
          <cell r="N131" t="str">
            <v>mrg74</v>
          </cell>
        </row>
        <row r="132">
          <cell r="M132" t="str">
            <v>CBDRM-MRG-PNJ</v>
          </cell>
          <cell r="N132" t="str">
            <v>mrg75</v>
          </cell>
        </row>
        <row r="133">
          <cell r="M133" t="str">
            <v>NTL-MRG-PNJ</v>
          </cell>
          <cell r="N133" t="str">
            <v>mrg76</v>
          </cell>
        </row>
        <row r="134">
          <cell r="M134" t="str">
            <v>TRVN-MRG-PNJ</v>
          </cell>
          <cell r="N134" t="str">
            <v>mrg77</v>
          </cell>
        </row>
        <row r="135">
          <cell r="M135" t="str">
            <v>MLM-MRG-PNJ</v>
          </cell>
          <cell r="N135" t="str">
            <v>mrg78</v>
          </cell>
        </row>
        <row r="136">
          <cell r="M136" t="str">
            <v>TDL-MRG-PNJ</v>
          </cell>
          <cell r="N136" t="str">
            <v>mrg79</v>
          </cell>
        </row>
        <row r="137">
          <cell r="M137" t="str">
            <v>MRG-PTR-SWD</v>
          </cell>
          <cell r="N137" t="str">
            <v>mrg8</v>
          </cell>
        </row>
        <row r="138">
          <cell r="M138" t="str">
            <v>KMRKN-MRG-PNJ</v>
          </cell>
          <cell r="N138" t="str">
            <v>mrg80</v>
          </cell>
        </row>
        <row r="139">
          <cell r="M139" t="str">
            <v>KHRGL-CNC-MRG</v>
          </cell>
          <cell r="N139" t="str">
            <v>mrg81</v>
          </cell>
        </row>
        <row r="140">
          <cell r="M140" t="str">
            <v>MRG-RVN-VDM</v>
          </cell>
          <cell r="N140" t="str">
            <v>mrg82</v>
          </cell>
        </row>
        <row r="141">
          <cell r="M141" t="str">
            <v>CURCH-RVN-VDM</v>
          </cell>
          <cell r="N141" t="str">
            <v>mrg83</v>
          </cell>
        </row>
        <row r="142">
          <cell r="M142" t="str">
            <v>VDM-0-PNJ</v>
          </cell>
          <cell r="N142" t="str">
            <v>mrg84</v>
          </cell>
        </row>
        <row r="143">
          <cell r="M143" t="str">
            <v>MRG-CUN-CNC</v>
          </cell>
          <cell r="N143" t="str">
            <v>mrg85</v>
          </cell>
        </row>
        <row r="144">
          <cell r="M144" t="str">
            <v>PNJ-CRT-VSD</v>
          </cell>
          <cell r="N144" t="str">
            <v>mrg86</v>
          </cell>
        </row>
        <row r="145">
          <cell r="M145" t="str">
            <v>BCH-MRCL-TTN IND</v>
          </cell>
          <cell r="N145" t="str">
            <v>mrg87</v>
          </cell>
        </row>
        <row r="146">
          <cell r="M146" t="str">
            <v>IND EST-CRT-MRG</v>
          </cell>
          <cell r="N146" t="str">
            <v>mrg88</v>
          </cell>
        </row>
        <row r="147">
          <cell r="M147" t="str">
            <v>MRG-MCZ-COTA</v>
          </cell>
          <cell r="N147" t="str">
            <v>mrg89</v>
          </cell>
        </row>
        <row r="148">
          <cell r="M148" t="str">
            <v>MRG-KWR-GKRN</v>
          </cell>
          <cell r="N148" t="str">
            <v>mrg9</v>
          </cell>
        </row>
        <row r="149">
          <cell r="M149" t="str">
            <v>COTA-MRG/CRT-PNJ</v>
          </cell>
          <cell r="N149" t="str">
            <v>mrg90</v>
          </cell>
        </row>
        <row r="150">
          <cell r="M150" t="str">
            <v>AGND-VGN/SRD-CBDRM</v>
          </cell>
          <cell r="N150" t="str">
            <v>mrg91</v>
          </cell>
        </row>
        <row r="151">
          <cell r="M151" t="str">
            <v>CNC-PRVM-MTML</v>
          </cell>
          <cell r="N151" t="str">
            <v>mrg92</v>
          </cell>
        </row>
        <row r="152">
          <cell r="M152" t="str">
            <v>RJBG-CNC-KWR</v>
          </cell>
          <cell r="N152" t="str">
            <v>mrg93</v>
          </cell>
        </row>
        <row r="153">
          <cell r="M153" t="str">
            <v>CNC-KNGN-MRG</v>
          </cell>
          <cell r="N153" t="str">
            <v>mrg94</v>
          </cell>
        </row>
        <row r="154">
          <cell r="M154" t="str">
            <v>DHPT-CNC-MRG</v>
          </cell>
          <cell r="N154" t="str">
            <v>mrg95</v>
          </cell>
        </row>
        <row r="155">
          <cell r="M155" t="str">
            <v>MRG-VRN-CPL</v>
          </cell>
          <cell r="N155" t="str">
            <v>mrg96</v>
          </cell>
        </row>
        <row r="156">
          <cell r="M156" t="str">
            <v>MRG-NVLM-DMPR</v>
          </cell>
          <cell r="N156" t="str">
            <v>mrg97</v>
          </cell>
        </row>
        <row r="157">
          <cell r="M157" t="str">
            <v>MRG-NVLM-DKPL</v>
          </cell>
          <cell r="N157" t="str">
            <v>mrg98</v>
          </cell>
        </row>
        <row r="158">
          <cell r="M158" t="str">
            <v>MRG-0-DN X</v>
          </cell>
          <cell r="N158" t="str">
            <v>mrg99</v>
          </cell>
        </row>
      </sheetData>
      <sheetData sheetId="10"/>
      <sheetData sheetId="11"/>
      <sheetData sheetId="12"/>
      <sheetData sheetId="13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F9D5ABF-1A5E-4FE5-AEAB-22C77D098353}">
  <header guid="{8F9D5ABF-1A5E-4FE5-AEAB-22C77D098353}" dateTime="2017-06-19T14:58:36" maxSheetId="16" userName="Yash Ganthe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4"/>
  <sheetViews>
    <sheetView topLeftCell="A24" zoomScale="115" zoomScaleNormal="115" workbookViewId="0">
      <pane ySplit="6" topLeftCell="A33" activePane="bottomLeft" state="frozen"/>
      <selection activeCell="D24" sqref="D24"/>
      <selection pane="bottomLeft" activeCell="U122" sqref="U122"/>
    </sheetView>
  </sheetViews>
  <sheetFormatPr defaultRowHeight="15" x14ac:dyDescent="0.25"/>
  <cols>
    <col min="1" max="1" width="5.7109375" customWidth="1"/>
    <col min="2" max="2" width="5.85546875" style="47" customWidth="1"/>
    <col min="3" max="3" width="9" customWidth="1"/>
    <col min="4" max="4" width="10.42578125" customWidth="1"/>
    <col min="5" max="5" width="9.85546875" customWidth="1"/>
    <col min="6" max="6" width="7" style="47" customWidth="1"/>
    <col min="7" max="7" width="5.7109375" style="11" customWidth="1"/>
    <col min="8" max="8" width="7" style="47" customWidth="1"/>
    <col min="9" max="9" width="6.42578125" style="47" customWidth="1"/>
    <col min="10" max="10" width="7" style="47" customWidth="1"/>
    <col min="11" max="12" width="5.85546875" style="47" customWidth="1"/>
    <col min="13" max="13" width="6.28515625" customWidth="1"/>
    <col min="14" max="14" width="6.140625" customWidth="1"/>
    <col min="15" max="15" width="7.140625" style="47" customWidth="1"/>
    <col min="16" max="16" width="5.140625" style="47" customWidth="1"/>
    <col min="17" max="17" width="5.28515625" style="47" customWidth="1"/>
    <col min="18" max="18" width="4.85546875" style="47" customWidth="1"/>
    <col min="19" max="19" width="5" style="47" customWidth="1"/>
    <col min="20" max="20" width="4.140625" style="134" customWidth="1"/>
    <col min="21" max="22" width="8.42578125" style="340" customWidth="1"/>
    <col min="23" max="23" width="28" style="47" customWidth="1"/>
    <col min="24" max="24" width="28" customWidth="1"/>
  </cols>
  <sheetData>
    <row r="1" spans="1:23" x14ac:dyDescent="0.25">
      <c r="A1" t="s">
        <v>5922</v>
      </c>
    </row>
    <row r="3" spans="1:23" x14ac:dyDescent="0.25">
      <c r="A3" s="1" t="s">
        <v>6121</v>
      </c>
    </row>
    <row r="4" spans="1:23" x14ac:dyDescent="0.25">
      <c r="A4" s="121" t="s">
        <v>5987</v>
      </c>
      <c r="B4" s="122" t="s">
        <v>5866</v>
      </c>
      <c r="C4" s="125" t="s">
        <v>1245</v>
      </c>
      <c r="D4" s="135"/>
      <c r="E4" s="128" t="s">
        <v>295</v>
      </c>
      <c r="F4" s="126">
        <v>30</v>
      </c>
      <c r="G4" s="122"/>
      <c r="H4" s="127">
        <v>6.3</v>
      </c>
      <c r="I4" s="127"/>
      <c r="J4" s="127"/>
      <c r="K4" s="133"/>
      <c r="L4" s="122"/>
      <c r="M4" s="127"/>
      <c r="N4" s="127"/>
      <c r="O4" s="122"/>
      <c r="P4" s="122"/>
      <c r="Q4" s="122"/>
      <c r="R4" s="122"/>
      <c r="S4" s="122"/>
      <c r="T4" s="122"/>
      <c r="U4" s="341"/>
      <c r="V4" s="341"/>
      <c r="W4" s="122" t="s">
        <v>5612</v>
      </c>
    </row>
    <row r="5" spans="1:23" x14ac:dyDescent="0.25">
      <c r="A5" s="121"/>
      <c r="B5" s="122"/>
      <c r="C5" s="125" t="s">
        <v>295</v>
      </c>
      <c r="D5" s="135"/>
      <c r="E5" s="128" t="s">
        <v>1245</v>
      </c>
      <c r="F5" s="126">
        <v>30</v>
      </c>
      <c r="G5" s="122"/>
      <c r="H5" s="127"/>
      <c r="I5" s="127"/>
      <c r="J5" s="127"/>
      <c r="K5" s="133"/>
      <c r="L5" s="122"/>
      <c r="M5" s="127"/>
      <c r="N5" s="127"/>
      <c r="O5" s="122"/>
      <c r="P5" s="122"/>
      <c r="Q5" s="122"/>
      <c r="R5" s="122"/>
      <c r="S5" s="122"/>
      <c r="T5" s="122"/>
      <c r="U5" s="341"/>
      <c r="V5" s="341"/>
      <c r="W5" s="122" t="s">
        <v>5612</v>
      </c>
    </row>
    <row r="6" spans="1:23" x14ac:dyDescent="0.25">
      <c r="A6" s="121"/>
      <c r="B6" s="122"/>
      <c r="C6" s="125" t="s">
        <v>1245</v>
      </c>
      <c r="D6" s="135"/>
      <c r="E6" s="128" t="s">
        <v>295</v>
      </c>
      <c r="F6" s="126">
        <v>30</v>
      </c>
      <c r="G6" s="122"/>
      <c r="H6" s="127"/>
      <c r="I6" s="127"/>
      <c r="J6" s="127"/>
      <c r="K6" s="133"/>
      <c r="L6" s="122"/>
      <c r="M6" s="127"/>
      <c r="N6" s="127"/>
      <c r="O6" s="122"/>
      <c r="P6" s="122"/>
      <c r="Q6" s="122"/>
      <c r="R6" s="122"/>
      <c r="S6" s="122"/>
      <c r="T6" s="122"/>
      <c r="U6" s="341"/>
      <c r="V6" s="341"/>
      <c r="W6" s="122" t="s">
        <v>5612</v>
      </c>
    </row>
    <row r="7" spans="1:23" x14ac:dyDescent="0.25">
      <c r="A7" s="121"/>
      <c r="B7" s="122"/>
      <c r="C7" s="125" t="s">
        <v>295</v>
      </c>
      <c r="D7" s="135"/>
      <c r="E7" s="128" t="s">
        <v>1245</v>
      </c>
      <c r="F7" s="126">
        <v>30</v>
      </c>
      <c r="G7" s="122"/>
      <c r="H7" s="127"/>
      <c r="I7" s="127"/>
      <c r="J7" s="127"/>
      <c r="K7" s="133"/>
      <c r="L7" s="122"/>
      <c r="M7" s="127"/>
      <c r="N7" s="127"/>
      <c r="O7" s="122"/>
      <c r="P7" s="122"/>
      <c r="Q7" s="122"/>
      <c r="R7" s="122"/>
      <c r="S7" s="122"/>
      <c r="T7" s="122"/>
      <c r="U7" s="341"/>
      <c r="V7" s="341"/>
      <c r="W7" s="122" t="s">
        <v>5612</v>
      </c>
    </row>
    <row r="8" spans="1:23" x14ac:dyDescent="0.25">
      <c r="A8" s="121"/>
      <c r="B8" s="122"/>
      <c r="C8" s="125" t="s">
        <v>1245</v>
      </c>
      <c r="D8" s="135"/>
      <c r="E8" s="128" t="s">
        <v>295</v>
      </c>
      <c r="F8" s="126">
        <v>30</v>
      </c>
      <c r="G8" s="122"/>
      <c r="H8" s="127"/>
      <c r="I8" s="127"/>
      <c r="J8" s="127"/>
      <c r="K8" s="133"/>
      <c r="L8" s="122"/>
      <c r="M8" s="127"/>
      <c r="N8" s="127"/>
      <c r="O8" s="122"/>
      <c r="P8" s="122"/>
      <c r="Q8" s="122"/>
      <c r="R8" s="122"/>
      <c r="S8" s="122"/>
      <c r="T8" s="122"/>
      <c r="U8" s="341"/>
      <c r="V8" s="341"/>
      <c r="W8" s="122" t="s">
        <v>5612</v>
      </c>
    </row>
    <row r="9" spans="1:23" x14ac:dyDescent="0.25">
      <c r="A9" s="121"/>
      <c r="B9" s="122"/>
      <c r="C9" s="125" t="s">
        <v>295</v>
      </c>
      <c r="D9" s="135"/>
      <c r="E9" s="128" t="s">
        <v>1245</v>
      </c>
      <c r="F9" s="126">
        <v>30</v>
      </c>
      <c r="G9" s="122"/>
      <c r="H9" s="127"/>
      <c r="I9" s="127"/>
      <c r="J9" s="127">
        <v>15</v>
      </c>
      <c r="K9" s="133">
        <v>1</v>
      </c>
      <c r="L9" s="122">
        <v>0</v>
      </c>
      <c r="M9" s="127">
        <v>8.3000000000000007</v>
      </c>
      <c r="N9" s="127">
        <v>6.45</v>
      </c>
      <c r="O9" s="122">
        <f>SUM(F4:F9)</f>
        <v>180</v>
      </c>
      <c r="P9" s="122"/>
      <c r="Q9" s="122"/>
      <c r="R9" s="122"/>
      <c r="S9" s="122"/>
      <c r="T9" s="122"/>
      <c r="U9" s="341"/>
      <c r="V9" s="341"/>
      <c r="W9" s="122" t="s">
        <v>5612</v>
      </c>
    </row>
    <row r="10" spans="1:23" x14ac:dyDescent="0.25">
      <c r="A10" s="141"/>
      <c r="B10" s="142"/>
      <c r="C10" s="143"/>
      <c r="D10" s="143"/>
      <c r="E10" s="143"/>
      <c r="F10" s="142"/>
      <c r="G10" s="142"/>
      <c r="H10" s="144"/>
      <c r="I10" s="144"/>
      <c r="J10" s="144"/>
      <c r="K10" s="142"/>
      <c r="L10" s="142"/>
      <c r="M10" s="144"/>
      <c r="N10" s="144"/>
      <c r="O10" s="142"/>
      <c r="P10" s="142"/>
      <c r="Q10" s="142"/>
      <c r="R10" s="142"/>
      <c r="S10" s="142"/>
      <c r="T10" s="122"/>
      <c r="U10" s="341"/>
      <c r="V10" s="341"/>
      <c r="W10" s="142"/>
    </row>
    <row r="12" spans="1:23" ht="24.75" x14ac:dyDescent="0.25">
      <c r="A12" s="121" t="s">
        <v>5816</v>
      </c>
      <c r="B12" s="122" t="s">
        <v>5872</v>
      </c>
      <c r="C12" s="125" t="s">
        <v>492</v>
      </c>
      <c r="D12" s="151" t="s">
        <v>6015</v>
      </c>
      <c r="E12" s="128" t="s">
        <v>344</v>
      </c>
      <c r="F12" s="126">
        <v>39</v>
      </c>
      <c r="G12" s="122"/>
      <c r="H12" s="127">
        <v>7.45</v>
      </c>
      <c r="I12" s="127"/>
      <c r="J12" s="127">
        <v>9</v>
      </c>
      <c r="K12" s="133"/>
      <c r="L12" s="122"/>
      <c r="M12" s="127"/>
      <c r="N12" s="127"/>
      <c r="O12" s="122"/>
      <c r="P12" s="122"/>
      <c r="Q12" s="122"/>
      <c r="R12" s="122"/>
      <c r="S12" s="122"/>
      <c r="T12" s="122"/>
      <c r="U12" s="341"/>
      <c r="V12" s="341"/>
      <c r="W12" s="122"/>
    </row>
    <row r="13" spans="1:23" x14ac:dyDescent="0.25">
      <c r="A13" s="121"/>
      <c r="B13" s="122"/>
      <c r="C13" s="125" t="s">
        <v>344</v>
      </c>
      <c r="D13" s="135"/>
      <c r="E13" s="128" t="s">
        <v>295</v>
      </c>
      <c r="F13" s="126">
        <v>31</v>
      </c>
      <c r="G13" s="122"/>
      <c r="H13" s="127">
        <v>9.15</v>
      </c>
      <c r="I13" s="127"/>
      <c r="J13" s="127">
        <v>10</v>
      </c>
      <c r="K13" s="133"/>
      <c r="L13" s="122"/>
      <c r="M13" s="127"/>
      <c r="N13" s="127"/>
      <c r="O13" s="122"/>
      <c r="P13" s="122"/>
      <c r="Q13" s="122"/>
      <c r="R13" s="122"/>
      <c r="S13" s="122"/>
      <c r="T13" s="122"/>
      <c r="U13" s="341"/>
      <c r="V13" s="341"/>
      <c r="W13" s="122" t="s">
        <v>5948</v>
      </c>
    </row>
    <row r="14" spans="1:23" x14ac:dyDescent="0.25">
      <c r="A14" s="121"/>
      <c r="B14" s="122"/>
      <c r="C14" s="125" t="s">
        <v>295</v>
      </c>
      <c r="D14" s="151"/>
      <c r="E14" s="128" t="s">
        <v>1245</v>
      </c>
      <c r="F14" s="126">
        <v>30</v>
      </c>
      <c r="G14" s="122"/>
      <c r="H14" s="127">
        <v>10.3</v>
      </c>
      <c r="I14" s="127"/>
      <c r="J14" s="127">
        <v>11.15</v>
      </c>
      <c r="K14" s="133"/>
      <c r="L14" s="122"/>
      <c r="M14" s="127"/>
      <c r="N14" s="127"/>
      <c r="O14" s="122"/>
      <c r="P14" s="122"/>
      <c r="Q14" s="122"/>
      <c r="R14" s="122"/>
      <c r="S14" s="122"/>
      <c r="T14" s="122"/>
      <c r="U14" s="341"/>
      <c r="V14" s="341"/>
      <c r="W14" s="122" t="s">
        <v>5948</v>
      </c>
    </row>
    <row r="15" spans="1:23" x14ac:dyDescent="0.25">
      <c r="A15" s="121"/>
      <c r="B15" s="122"/>
      <c r="C15" s="125" t="s">
        <v>344</v>
      </c>
      <c r="D15" s="135"/>
      <c r="E15" s="128" t="s">
        <v>295</v>
      </c>
      <c r="F15" s="126">
        <v>30</v>
      </c>
      <c r="G15" s="122"/>
      <c r="H15" s="127">
        <v>13</v>
      </c>
      <c r="I15" s="127"/>
      <c r="J15" s="127">
        <v>13.45</v>
      </c>
      <c r="K15" s="133"/>
      <c r="L15" s="122"/>
      <c r="M15" s="127"/>
      <c r="N15" s="127"/>
      <c r="O15" s="122"/>
      <c r="P15" s="122"/>
      <c r="Q15" s="122"/>
      <c r="R15" s="122"/>
      <c r="S15" s="122"/>
      <c r="T15" s="122"/>
      <c r="U15" s="341"/>
      <c r="V15" s="341"/>
      <c r="W15" s="122" t="s">
        <v>5948</v>
      </c>
    </row>
    <row r="16" spans="1:23" x14ac:dyDescent="0.25">
      <c r="A16" s="121"/>
      <c r="B16" s="122"/>
      <c r="C16" s="125" t="s">
        <v>295</v>
      </c>
      <c r="D16" s="135"/>
      <c r="E16" s="128" t="s">
        <v>1245</v>
      </c>
      <c r="F16" s="126">
        <v>30</v>
      </c>
      <c r="G16" s="122"/>
      <c r="H16" s="127">
        <v>14</v>
      </c>
      <c r="I16" s="127"/>
      <c r="J16" s="127">
        <v>14.45</v>
      </c>
      <c r="K16" s="133"/>
      <c r="L16" s="122"/>
      <c r="M16" s="127"/>
      <c r="N16" s="127"/>
      <c r="O16" s="122"/>
      <c r="P16" s="122"/>
      <c r="Q16" s="122"/>
      <c r="R16" s="122"/>
      <c r="S16" s="122"/>
      <c r="T16" s="122"/>
      <c r="U16" s="341"/>
      <c r="V16" s="341"/>
      <c r="W16" s="122" t="s">
        <v>5948</v>
      </c>
    </row>
    <row r="17" spans="1:25" x14ac:dyDescent="0.25">
      <c r="A17" s="121"/>
      <c r="B17" s="122"/>
      <c r="C17" s="125" t="s">
        <v>1245</v>
      </c>
      <c r="D17" s="135"/>
      <c r="E17" s="128" t="s">
        <v>344</v>
      </c>
      <c r="F17" s="126">
        <v>30</v>
      </c>
      <c r="G17" s="122"/>
      <c r="H17" s="127">
        <v>15.2</v>
      </c>
      <c r="I17" s="127"/>
      <c r="J17" s="127">
        <v>16.05</v>
      </c>
      <c r="K17" s="133"/>
      <c r="L17" s="122"/>
      <c r="M17" s="127"/>
      <c r="N17" s="127"/>
      <c r="O17" s="122"/>
      <c r="P17" s="122"/>
      <c r="Q17" s="122"/>
      <c r="R17" s="122"/>
      <c r="S17" s="122"/>
      <c r="T17" s="122"/>
      <c r="U17" s="341"/>
      <c r="V17" s="341"/>
      <c r="W17" s="122" t="s">
        <v>5948</v>
      </c>
    </row>
    <row r="18" spans="1:25" ht="24.75" x14ac:dyDescent="0.25">
      <c r="A18" s="121"/>
      <c r="B18" s="122"/>
      <c r="C18" s="125" t="s">
        <v>344</v>
      </c>
      <c r="D18" s="151" t="s">
        <v>6015</v>
      </c>
      <c r="E18" s="128" t="s">
        <v>492</v>
      </c>
      <c r="F18" s="126">
        <v>39</v>
      </c>
      <c r="G18" s="122"/>
      <c r="H18" s="127">
        <v>16.399999999999999</v>
      </c>
      <c r="I18" s="127">
        <v>17.100000000000001</v>
      </c>
      <c r="J18" s="127">
        <v>17.55</v>
      </c>
      <c r="K18" s="133">
        <v>1</v>
      </c>
      <c r="L18" s="122">
        <v>1</v>
      </c>
      <c r="M18" s="127">
        <v>10.55</v>
      </c>
      <c r="N18" s="127">
        <v>6.4</v>
      </c>
      <c r="O18" s="122">
        <f>SUM(F12:F18)</f>
        <v>229</v>
      </c>
      <c r="P18" s="122"/>
      <c r="Q18" s="122"/>
      <c r="R18" s="122"/>
      <c r="S18" s="122"/>
      <c r="T18" s="122"/>
      <c r="U18" s="341"/>
      <c r="V18" s="341"/>
      <c r="W18" s="122" t="s">
        <v>6014</v>
      </c>
    </row>
    <row r="20" spans="1:25" ht="15.75" x14ac:dyDescent="0.25"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353"/>
      <c r="U20" s="342"/>
      <c r="V20" s="342"/>
      <c r="W20" s="218"/>
    </row>
    <row r="21" spans="1:25" ht="15.75" x14ac:dyDescent="0.25">
      <c r="A21" s="694" t="s">
        <v>5763</v>
      </c>
      <c r="B21" s="694"/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</row>
    <row r="22" spans="1:25" ht="15.75" x14ac:dyDescent="0.25">
      <c r="A22" s="694" t="s">
        <v>5923</v>
      </c>
      <c r="B22" s="694"/>
      <c r="C22" s="694"/>
      <c r="D22" s="694"/>
      <c r="E22" s="694"/>
      <c r="F22" s="694"/>
      <c r="G22" s="694"/>
      <c r="H22" s="694"/>
      <c r="I22" s="694"/>
      <c r="J22" s="694"/>
      <c r="K22" s="694"/>
      <c r="L22" s="694"/>
      <c r="M22" s="694"/>
      <c r="N22" s="694"/>
      <c r="O22" s="694"/>
      <c r="P22" s="694"/>
      <c r="Q22" s="694"/>
      <c r="R22" s="694"/>
      <c r="S22" s="694"/>
      <c r="T22" s="694"/>
      <c r="U22" s="694"/>
      <c r="V22" s="694"/>
      <c r="W22" s="694"/>
    </row>
    <row r="23" spans="1:25" ht="15.75" x14ac:dyDescent="0.25">
      <c r="A23" s="694" t="s">
        <v>5924</v>
      </c>
      <c r="B23" s="694"/>
      <c r="C23" s="694"/>
      <c r="D23" s="694"/>
      <c r="E23" s="694"/>
      <c r="F23" s="694"/>
      <c r="G23" s="694"/>
      <c r="H23" s="694"/>
      <c r="I23" s="694"/>
      <c r="J23" s="694"/>
      <c r="K23" s="694"/>
      <c r="L23" s="694"/>
      <c r="M23" s="694"/>
      <c r="N23" s="694"/>
      <c r="O23" s="694"/>
      <c r="P23" s="694"/>
      <c r="Q23" s="694"/>
      <c r="R23" s="694"/>
      <c r="S23" s="694"/>
      <c r="T23" s="694"/>
      <c r="U23" s="694"/>
      <c r="V23" s="694"/>
      <c r="W23" s="694"/>
    </row>
    <row r="24" spans="1:25" x14ac:dyDescent="0.25">
      <c r="A24" t="s">
        <v>5769</v>
      </c>
      <c r="B24"/>
      <c r="D24" t="s">
        <v>5770</v>
      </c>
      <c r="F24"/>
      <c r="G24"/>
      <c r="H24"/>
      <c r="I24"/>
      <c r="J24"/>
      <c r="K24"/>
      <c r="L24"/>
      <c r="N24" t="s">
        <v>5766</v>
      </c>
      <c r="O24" s="46"/>
      <c r="P24"/>
      <c r="Q24" s="47" t="s">
        <v>5767</v>
      </c>
      <c r="R24" t="s">
        <v>5768</v>
      </c>
      <c r="S24"/>
      <c r="T24" s="11"/>
      <c r="U24" s="4"/>
      <c r="V24" s="4"/>
      <c r="W24"/>
    </row>
    <row r="25" spans="1:25" x14ac:dyDescent="0.25">
      <c r="A25" t="s">
        <v>5772</v>
      </c>
      <c r="B25"/>
      <c r="D25" t="s">
        <v>5773</v>
      </c>
      <c r="F25"/>
      <c r="G25"/>
      <c r="H25"/>
      <c r="I25"/>
      <c r="J25"/>
      <c r="K25"/>
      <c r="L25"/>
      <c r="N25" t="s">
        <v>5771</v>
      </c>
      <c r="O25" s="46"/>
      <c r="P25"/>
      <c r="Q25" s="47" t="s">
        <v>5767</v>
      </c>
      <c r="R25" t="s">
        <v>5768</v>
      </c>
      <c r="S25"/>
      <c r="T25" s="11"/>
      <c r="U25" s="4"/>
      <c r="V25" s="4"/>
      <c r="W25"/>
    </row>
    <row r="26" spans="1:25" x14ac:dyDescent="0.25">
      <c r="A26" t="s">
        <v>5776</v>
      </c>
      <c r="B26"/>
      <c r="D26" t="s">
        <v>5777</v>
      </c>
      <c r="F26"/>
      <c r="G26"/>
      <c r="H26"/>
      <c r="I26"/>
      <c r="J26"/>
      <c r="K26"/>
      <c r="L26"/>
      <c r="N26" t="s">
        <v>5774</v>
      </c>
      <c r="O26" s="46"/>
      <c r="P26"/>
      <c r="Q26" s="47" t="s">
        <v>5767</v>
      </c>
      <c r="R26" t="s">
        <v>5775</v>
      </c>
      <c r="S26"/>
      <c r="T26" s="11"/>
      <c r="U26" s="4"/>
      <c r="V26" s="4"/>
      <c r="W26"/>
    </row>
    <row r="27" spans="1:25" ht="18.75" x14ac:dyDescent="0.3">
      <c r="A27" t="s">
        <v>5779</v>
      </c>
      <c r="B27"/>
      <c r="D27" t="s">
        <v>5780</v>
      </c>
      <c r="F27"/>
      <c r="G27"/>
      <c r="H27"/>
      <c r="I27"/>
      <c r="J27"/>
      <c r="K27"/>
      <c r="L27"/>
      <c r="N27" s="212" t="s">
        <v>5778</v>
      </c>
      <c r="O27" s="46"/>
      <c r="P27"/>
      <c r="Q27" s="47" t="s">
        <v>5767</v>
      </c>
      <c r="R27" s="213" t="s">
        <v>6120</v>
      </c>
      <c r="S27"/>
      <c r="T27" s="11"/>
      <c r="U27" s="4"/>
      <c r="V27" s="4"/>
      <c r="W27"/>
    </row>
    <row r="28" spans="1:25" ht="27" customHeight="1" x14ac:dyDescent="0.25">
      <c r="A28" s="695" t="s">
        <v>5925</v>
      </c>
      <c r="B28" s="695" t="s">
        <v>5926</v>
      </c>
      <c r="C28" s="698" t="s">
        <v>5927</v>
      </c>
      <c r="D28" s="699"/>
      <c r="E28" s="699"/>
      <c r="F28" s="699"/>
      <c r="G28" s="219" t="s">
        <v>5785</v>
      </c>
      <c r="H28" s="700" t="s">
        <v>5786</v>
      </c>
      <c r="I28" s="700"/>
      <c r="J28" s="701"/>
      <c r="K28" s="702" t="s">
        <v>5928</v>
      </c>
      <c r="L28" s="701"/>
      <c r="M28" s="703" t="s">
        <v>5929</v>
      </c>
      <c r="N28" s="703" t="s">
        <v>5930</v>
      </c>
      <c r="O28" s="686" t="s">
        <v>5931</v>
      </c>
      <c r="P28" s="688" t="s">
        <v>5791</v>
      </c>
      <c r="Q28" s="689"/>
      <c r="R28" s="690" t="s">
        <v>5932</v>
      </c>
      <c r="S28" s="691"/>
      <c r="T28" s="660" t="s">
        <v>7758</v>
      </c>
      <c r="U28" s="235" t="s">
        <v>5783</v>
      </c>
      <c r="V28" s="235" t="s">
        <v>5736</v>
      </c>
      <c r="W28" s="692" t="s">
        <v>5933</v>
      </c>
    </row>
    <row r="29" spans="1:25" ht="18" customHeight="1" thickBot="1" x14ac:dyDescent="0.3">
      <c r="A29" s="696"/>
      <c r="B29" s="697"/>
      <c r="C29" s="220" t="s">
        <v>5794</v>
      </c>
      <c r="D29" s="220"/>
      <c r="E29" s="220" t="s">
        <v>5795</v>
      </c>
      <c r="F29" s="221" t="s">
        <v>5784</v>
      </c>
      <c r="G29" s="222" t="s">
        <v>5784</v>
      </c>
      <c r="H29" s="223" t="s">
        <v>5934</v>
      </c>
      <c r="I29" s="224"/>
      <c r="J29" s="224" t="s">
        <v>5797</v>
      </c>
      <c r="K29" s="224" t="s">
        <v>5935</v>
      </c>
      <c r="L29" s="224" t="s">
        <v>5936</v>
      </c>
      <c r="M29" s="704"/>
      <c r="N29" s="704"/>
      <c r="O29" s="687"/>
      <c r="P29" s="225" t="s">
        <v>5798</v>
      </c>
      <c r="Q29" s="225" t="s">
        <v>5799</v>
      </c>
      <c r="R29" s="225" t="s">
        <v>5937</v>
      </c>
      <c r="S29" s="225" t="s">
        <v>5936</v>
      </c>
      <c r="T29" s="661" t="s">
        <v>5793</v>
      </c>
      <c r="U29" s="659"/>
      <c r="V29" s="659"/>
      <c r="W29" s="693"/>
    </row>
    <row r="30" spans="1:25" s="47" customFormat="1" ht="15.75" thickTop="1" x14ac:dyDescent="0.25">
      <c r="A30" s="95" t="s">
        <v>5812</v>
      </c>
      <c r="B30" s="96" t="s">
        <v>5801</v>
      </c>
      <c r="C30" s="97" t="s">
        <v>1245</v>
      </c>
      <c r="D30" s="97" t="s">
        <v>295</v>
      </c>
      <c r="E30" s="98" t="s">
        <v>206</v>
      </c>
      <c r="F30" s="99">
        <v>528</v>
      </c>
      <c r="G30" s="100"/>
      <c r="H30" s="101">
        <v>19.100000000000001</v>
      </c>
      <c r="I30" s="101">
        <v>20.100000000000001</v>
      </c>
      <c r="J30" s="101">
        <v>8</v>
      </c>
      <c r="K30" s="99"/>
      <c r="L30" s="99"/>
      <c r="M30" s="102">
        <v>13.35</v>
      </c>
      <c r="N30" s="102">
        <v>8</v>
      </c>
      <c r="O30" s="103">
        <f>SUM(F30)</f>
        <v>528</v>
      </c>
      <c r="P30" s="103"/>
      <c r="Q30" s="103"/>
      <c r="R30" s="103"/>
      <c r="S30" s="103"/>
      <c r="T30" s="122" t="str">
        <f>IFERROR(IFERROR(VLOOKUP(CONCATENATE($C30,"-",$D30, "-",$E30),Dashboard!$M$473:$N$538,2,FALSE),VLOOKUP(CONCATENATE($E30,"-",$D30, "-",$C30),Dashboard!$M$473:$N$538,2,FALSE)),"")</f>
        <v/>
      </c>
      <c r="U30" s="345" t="s">
        <v>2663</v>
      </c>
      <c r="V30" s="343"/>
      <c r="W30" s="99"/>
      <c r="X30" s="13"/>
      <c r="Y30" s="13"/>
    </row>
    <row r="31" spans="1:25" s="47" customFormat="1" x14ac:dyDescent="0.25">
      <c r="A31" s="95"/>
      <c r="B31" s="96">
        <v>2</v>
      </c>
      <c r="C31" s="104" t="s">
        <v>206</v>
      </c>
      <c r="D31" s="105" t="s">
        <v>295</v>
      </c>
      <c r="E31" s="105" t="s">
        <v>1245</v>
      </c>
      <c r="F31" s="106">
        <v>528</v>
      </c>
      <c r="G31" s="107"/>
      <c r="H31" s="108">
        <v>20</v>
      </c>
      <c r="I31" s="108">
        <v>8</v>
      </c>
      <c r="J31" s="108">
        <v>9</v>
      </c>
      <c r="K31" s="106">
        <v>6</v>
      </c>
      <c r="L31" s="106">
        <v>3</v>
      </c>
      <c r="M31" s="102">
        <v>13.45</v>
      </c>
      <c r="N31" s="102">
        <v>11</v>
      </c>
      <c r="O31" s="103">
        <f>SUM(F31)</f>
        <v>528</v>
      </c>
      <c r="P31" s="109">
        <v>0</v>
      </c>
      <c r="Q31" s="109">
        <v>3</v>
      </c>
      <c r="R31" s="103"/>
      <c r="S31" s="103"/>
      <c r="T31" s="122" t="str">
        <f>IFERROR(IFERROR(VLOOKUP(CONCATENATE($C31,"-",$D31, "-",$E31),Dashboard!$M$473:$N$538,2,FALSE),VLOOKUP(CONCATENATE($E31,"-",$D31, "-",$C31),Dashboard!$M$473:$N$538,2,FALSE)),"")</f>
        <v/>
      </c>
      <c r="U31" s="345" t="str">
        <f t="shared" ref="U31:U94" si="0">T31</f>
        <v/>
      </c>
      <c r="V31" s="343"/>
      <c r="W31" s="99"/>
      <c r="X31" s="13"/>
      <c r="Y31" s="13"/>
    </row>
    <row r="32" spans="1:25" s="47" customFormat="1" x14ac:dyDescent="0.25">
      <c r="A32" s="110"/>
      <c r="B32" s="111"/>
      <c r="C32" s="112"/>
      <c r="D32" s="112"/>
      <c r="E32" s="112"/>
      <c r="F32" s="113"/>
      <c r="G32" s="113"/>
      <c r="H32" s="114"/>
      <c r="I32" s="114"/>
      <c r="J32" s="114"/>
      <c r="K32" s="113"/>
      <c r="L32" s="113"/>
      <c r="M32" s="115"/>
      <c r="N32" s="115"/>
      <c r="O32" s="116"/>
      <c r="P32" s="116"/>
      <c r="Q32" s="116"/>
      <c r="R32" s="116"/>
      <c r="S32" s="116"/>
      <c r="T32" s="122" t="str">
        <f>IFERROR(IFERROR(VLOOKUP(CONCATENATE($C32,"-",$D32, "-",$E32),Dashboard!$M$473:$N$538,2,FALSE),VLOOKUP(CONCATENATE($E32,"-",$D32, "-",$C32),Dashboard!$M$473:$N$538,2,FALSE)),"")</f>
        <v/>
      </c>
      <c r="U32" s="345" t="str">
        <f t="shared" si="0"/>
        <v/>
      </c>
      <c r="V32" s="343"/>
      <c r="W32" s="117"/>
      <c r="X32" s="13"/>
      <c r="Y32" s="13"/>
    </row>
    <row r="33" spans="1:25" s="47" customFormat="1" x14ac:dyDescent="0.25">
      <c r="A33" s="95" t="s">
        <v>5816</v>
      </c>
      <c r="B33" s="96" t="s">
        <v>5802</v>
      </c>
      <c r="C33" s="105" t="s">
        <v>1245</v>
      </c>
      <c r="D33" s="105" t="s">
        <v>5663</v>
      </c>
      <c r="E33" s="105" t="s">
        <v>492</v>
      </c>
      <c r="F33" s="106">
        <v>35</v>
      </c>
      <c r="G33" s="107"/>
      <c r="H33" s="108">
        <v>14.15</v>
      </c>
      <c r="I33" s="108"/>
      <c r="J33" s="108">
        <v>15.3</v>
      </c>
      <c r="K33" s="106"/>
      <c r="L33" s="106"/>
      <c r="M33" s="102"/>
      <c r="N33" s="102"/>
      <c r="O33" s="103"/>
      <c r="P33" s="103"/>
      <c r="Q33" s="103"/>
      <c r="R33" s="103"/>
      <c r="S33" s="103"/>
      <c r="T33" s="122" t="str">
        <f>IFERROR(IFERROR(VLOOKUP(CONCATENATE($C33,"-",$D33, "-",$E33),Dashboard!$M$473:$N$538,2,FALSE),VLOOKUP(CONCATENATE($E33,"-",$D33, "-",$C33),Dashboard!$M$473:$N$538,2,FALSE)),"")</f>
        <v/>
      </c>
      <c r="U33" s="345" t="str">
        <f t="shared" si="0"/>
        <v/>
      </c>
      <c r="V33" s="343"/>
      <c r="W33" s="99"/>
      <c r="X33" s="13"/>
      <c r="Y33" s="13"/>
    </row>
    <row r="34" spans="1:25" s="47" customFormat="1" x14ac:dyDescent="0.25">
      <c r="A34" s="95"/>
      <c r="B34" s="96" t="s">
        <v>5802</v>
      </c>
      <c r="C34" s="105" t="s">
        <v>492</v>
      </c>
      <c r="D34" s="105" t="s">
        <v>5663</v>
      </c>
      <c r="E34" s="105" t="s">
        <v>1245</v>
      </c>
      <c r="F34" s="106">
        <v>35</v>
      </c>
      <c r="G34" s="107"/>
      <c r="H34" s="108">
        <v>15.5</v>
      </c>
      <c r="I34" s="108"/>
      <c r="J34" s="108">
        <v>17</v>
      </c>
      <c r="K34" s="106"/>
      <c r="L34" s="106"/>
      <c r="M34" s="102"/>
      <c r="N34" s="102"/>
      <c r="O34" s="103"/>
      <c r="P34" s="103"/>
      <c r="Q34" s="103"/>
      <c r="R34" s="103"/>
      <c r="S34" s="103"/>
      <c r="T34" s="122" t="str">
        <f>IFERROR(IFERROR(VLOOKUP(CONCATENATE($C34,"-",$D34, "-",$E34),Dashboard!$M$473:$N$538,2,FALSE),VLOOKUP(CONCATENATE($E34,"-",$D34, "-",$C34),Dashboard!$M$473:$N$538,2,FALSE)),"")</f>
        <v/>
      </c>
      <c r="U34" s="345" t="str">
        <f t="shared" si="0"/>
        <v/>
      </c>
      <c r="V34" s="343"/>
      <c r="W34" s="99"/>
      <c r="X34" s="13"/>
      <c r="Y34" s="13"/>
    </row>
    <row r="35" spans="1:25" s="47" customFormat="1" x14ac:dyDescent="0.25">
      <c r="A35" s="95"/>
      <c r="B35" s="96" t="s">
        <v>5802</v>
      </c>
      <c r="C35" s="105" t="s">
        <v>1245</v>
      </c>
      <c r="D35" s="105" t="s">
        <v>5938</v>
      </c>
      <c r="E35" s="118" t="s">
        <v>5939</v>
      </c>
      <c r="F35" s="106">
        <v>19</v>
      </c>
      <c r="G35" s="107"/>
      <c r="H35" s="108">
        <v>17</v>
      </c>
      <c r="I35" s="108"/>
      <c r="J35" s="108">
        <v>17.3</v>
      </c>
      <c r="K35" s="106"/>
      <c r="L35" s="106"/>
      <c r="M35" s="102"/>
      <c r="N35" s="102"/>
      <c r="O35" s="103"/>
      <c r="P35" s="103"/>
      <c r="Q35" s="103"/>
      <c r="R35" s="103"/>
      <c r="S35" s="103"/>
      <c r="T35" s="122" t="str">
        <f>IFERROR(IFERROR(VLOOKUP(CONCATENATE($C35,"-",$D35, "-",$E35),Dashboard!$M$473:$N$538,2,FALSE),VLOOKUP(CONCATENATE($E35,"-",$D35, "-",$C35),Dashboard!$M$473:$N$538,2,FALSE)),"")</f>
        <v/>
      </c>
      <c r="U35" s="345" t="str">
        <f t="shared" si="0"/>
        <v/>
      </c>
      <c r="V35" s="343"/>
      <c r="W35" s="99"/>
      <c r="X35" s="13"/>
      <c r="Y35" s="13"/>
    </row>
    <row r="36" spans="1:25" s="47" customFormat="1" x14ac:dyDescent="0.25">
      <c r="A36" s="95"/>
      <c r="B36" s="96" t="s">
        <v>5802</v>
      </c>
      <c r="C36" s="118" t="s">
        <v>5939</v>
      </c>
      <c r="D36" s="105" t="s">
        <v>5663</v>
      </c>
      <c r="E36" s="118" t="s">
        <v>4423</v>
      </c>
      <c r="F36" s="106">
        <v>33</v>
      </c>
      <c r="G36" s="107"/>
      <c r="H36" s="108">
        <v>17.3</v>
      </c>
      <c r="I36" s="108"/>
      <c r="J36" s="108">
        <v>18.3</v>
      </c>
      <c r="K36" s="106"/>
      <c r="L36" s="106"/>
      <c r="M36" s="102"/>
      <c r="N36" s="102"/>
      <c r="O36" s="103"/>
      <c r="P36" s="103"/>
      <c r="Q36" s="103"/>
      <c r="R36" s="103"/>
      <c r="S36" s="103"/>
      <c r="T36" s="122" t="str">
        <f>IFERROR(IFERROR(VLOOKUP(CONCATENATE($C36,"-",$D36, "-",$E36),Dashboard!$M$473:$N$538,2,FALSE),VLOOKUP(CONCATENATE($E36,"-",$D36, "-",$C36),Dashboard!$M$473:$N$538,2,FALSE)),"")</f>
        <v/>
      </c>
      <c r="U36" s="345" t="str">
        <f t="shared" si="0"/>
        <v/>
      </c>
      <c r="V36" s="343"/>
      <c r="W36" s="99"/>
      <c r="X36" s="13"/>
      <c r="Y36" s="13"/>
    </row>
    <row r="37" spans="1:25" s="47" customFormat="1" x14ac:dyDescent="0.25">
      <c r="A37" s="95"/>
      <c r="B37" s="96" t="s">
        <v>5802</v>
      </c>
      <c r="C37" s="118" t="s">
        <v>4423</v>
      </c>
      <c r="D37" s="104" t="s">
        <v>4426</v>
      </c>
      <c r="E37" s="105" t="s">
        <v>492</v>
      </c>
      <c r="F37" s="106">
        <v>11</v>
      </c>
      <c r="G37" s="107"/>
      <c r="H37" s="108">
        <v>19</v>
      </c>
      <c r="I37" s="108"/>
      <c r="J37" s="108">
        <v>19.3</v>
      </c>
      <c r="K37" s="106">
        <v>1</v>
      </c>
      <c r="L37" s="106">
        <v>1</v>
      </c>
      <c r="M37" s="102">
        <v>5.45</v>
      </c>
      <c r="N37" s="102">
        <v>5</v>
      </c>
      <c r="O37" s="103">
        <f>SUM(F33:F37)</f>
        <v>133</v>
      </c>
      <c r="P37" s="103"/>
      <c r="Q37" s="103"/>
      <c r="R37" s="103"/>
      <c r="S37" s="103"/>
      <c r="T37" s="122" t="str">
        <f>IFERROR(IFERROR(VLOOKUP(CONCATENATE($C37,"-",$D37, "-",$E37),Dashboard!$M$473:$N$538,2,FALSE),VLOOKUP(CONCATENATE($E37,"-",$D37, "-",$C37),Dashboard!$M$473:$N$538,2,FALSE)),"")</f>
        <v/>
      </c>
      <c r="U37" s="345" t="str">
        <f t="shared" si="0"/>
        <v/>
      </c>
      <c r="V37" s="343"/>
      <c r="W37" s="119" t="s">
        <v>7221</v>
      </c>
      <c r="X37" s="13"/>
      <c r="Y37" s="13"/>
    </row>
    <row r="38" spans="1:25" s="47" customFormat="1" x14ac:dyDescent="0.25">
      <c r="A38" s="95"/>
      <c r="B38" s="96">
        <v>3</v>
      </c>
      <c r="C38" s="105" t="s">
        <v>492</v>
      </c>
      <c r="D38" s="104" t="s">
        <v>4426</v>
      </c>
      <c r="E38" s="118" t="s">
        <v>4423</v>
      </c>
      <c r="F38" s="106">
        <v>11</v>
      </c>
      <c r="G38" s="107"/>
      <c r="H38" s="108">
        <v>6.3</v>
      </c>
      <c r="I38" s="108"/>
      <c r="J38" s="108">
        <v>7</v>
      </c>
      <c r="K38" s="106"/>
      <c r="L38" s="106"/>
      <c r="M38" s="102"/>
      <c r="N38" s="102"/>
      <c r="O38" s="103"/>
      <c r="P38" s="103"/>
      <c r="Q38" s="103"/>
      <c r="R38" s="103"/>
      <c r="S38" s="103"/>
      <c r="T38" s="122" t="str">
        <f>IFERROR(IFERROR(VLOOKUP(CONCATENATE($C38,"-",$D38, "-",$E38),Dashboard!$M$473:$N$538,2,FALSE),VLOOKUP(CONCATENATE($E38,"-",$D38, "-",$C38),Dashboard!$M$473:$N$538,2,FALSE)),"")</f>
        <v/>
      </c>
      <c r="U38" s="345" t="str">
        <f t="shared" si="0"/>
        <v/>
      </c>
      <c r="V38" s="343"/>
      <c r="W38" s="99"/>
      <c r="X38" s="13"/>
      <c r="Y38" s="13"/>
    </row>
    <row r="39" spans="1:25" s="47" customFormat="1" x14ac:dyDescent="0.25">
      <c r="A39" s="95"/>
      <c r="B39" s="96">
        <v>3</v>
      </c>
      <c r="C39" s="118" t="s">
        <v>4423</v>
      </c>
      <c r="D39" s="120" t="s">
        <v>5940</v>
      </c>
      <c r="E39" s="105" t="s">
        <v>5939</v>
      </c>
      <c r="F39" s="106">
        <v>33</v>
      </c>
      <c r="G39" s="107"/>
      <c r="H39" s="108">
        <v>7.15</v>
      </c>
      <c r="I39" s="108"/>
      <c r="J39" s="108">
        <v>8.15</v>
      </c>
      <c r="K39" s="106"/>
      <c r="L39" s="106"/>
      <c r="M39" s="102"/>
      <c r="N39" s="102"/>
      <c r="O39" s="103"/>
      <c r="P39" s="103"/>
      <c r="Q39" s="103"/>
      <c r="R39" s="103"/>
      <c r="S39" s="103"/>
      <c r="T39" s="122" t="str">
        <f>IFERROR(IFERROR(VLOOKUP(CONCATENATE($C39,"-",$D39, "-",$E39),Dashboard!$M$473:$N$538,2,FALSE),VLOOKUP(CONCATENATE($E39,"-",$D39, "-",$C39),Dashboard!$M$473:$N$538,2,FALSE)),"")</f>
        <v/>
      </c>
      <c r="U39" s="345" t="str">
        <f t="shared" si="0"/>
        <v/>
      </c>
      <c r="V39" s="343"/>
      <c r="W39" s="99"/>
      <c r="X39" s="13"/>
      <c r="Y39" s="13"/>
    </row>
    <row r="40" spans="1:25" s="47" customFormat="1" x14ac:dyDescent="0.25">
      <c r="A40" s="95"/>
      <c r="B40" s="96">
        <v>3</v>
      </c>
      <c r="C40" s="105" t="s">
        <v>5939</v>
      </c>
      <c r="D40" s="105" t="s">
        <v>1261</v>
      </c>
      <c r="E40" s="105" t="s">
        <v>295</v>
      </c>
      <c r="F40" s="106">
        <v>22</v>
      </c>
      <c r="G40" s="107"/>
      <c r="H40" s="108">
        <v>8.25</v>
      </c>
      <c r="I40" s="108"/>
      <c r="J40" s="108">
        <v>9.1</v>
      </c>
      <c r="K40" s="106"/>
      <c r="L40" s="106"/>
      <c r="M40" s="102"/>
      <c r="N40" s="102"/>
      <c r="O40" s="103"/>
      <c r="P40" s="103"/>
      <c r="Q40" s="103"/>
      <c r="R40" s="103"/>
      <c r="S40" s="103"/>
      <c r="T40" s="122" t="str">
        <f>IFERROR(IFERROR(VLOOKUP(CONCATENATE($C40,"-",$D40, "-",$E40),Dashboard!$M$473:$N$538,2,FALSE),VLOOKUP(CONCATENATE($E40,"-",$D40, "-",$C40),Dashboard!$M$473:$N$538,2,FALSE)),"")</f>
        <v/>
      </c>
      <c r="U40" s="345" t="str">
        <f t="shared" si="0"/>
        <v/>
      </c>
      <c r="V40" s="343"/>
      <c r="W40" s="99"/>
      <c r="X40" s="13"/>
      <c r="Y40" s="13"/>
    </row>
    <row r="41" spans="1:25" s="47" customFormat="1" x14ac:dyDescent="0.25">
      <c r="A41" s="95"/>
      <c r="B41" s="96">
        <v>3</v>
      </c>
      <c r="C41" s="105" t="s">
        <v>295</v>
      </c>
      <c r="D41" s="105" t="s">
        <v>1261</v>
      </c>
      <c r="E41" s="105" t="s">
        <v>1245</v>
      </c>
      <c r="F41" s="106">
        <v>30</v>
      </c>
      <c r="G41" s="107"/>
      <c r="H41" s="108">
        <v>9.1999999999999993</v>
      </c>
      <c r="I41" s="108"/>
      <c r="J41" s="108">
        <v>10.199999999999999</v>
      </c>
      <c r="K41" s="106"/>
      <c r="L41" s="106"/>
      <c r="M41" s="102"/>
      <c r="N41" s="102"/>
      <c r="O41" s="103"/>
      <c r="P41" s="103"/>
      <c r="Q41" s="103"/>
      <c r="R41" s="103"/>
      <c r="S41" s="103"/>
      <c r="T41" s="122" t="str">
        <f>IFERROR(IFERROR(VLOOKUP(CONCATENATE($C41,"-",$D41, "-",$E41),Dashboard!$M$473:$N$538,2,FALSE),VLOOKUP(CONCATENATE($E41,"-",$D41, "-",$C41),Dashboard!$M$473:$N$538,2,FALSE)),"")</f>
        <v>vsg60</v>
      </c>
      <c r="U41" s="345" t="str">
        <f t="shared" si="0"/>
        <v>vsg60</v>
      </c>
      <c r="V41" s="343"/>
      <c r="W41" s="99"/>
      <c r="X41" s="13"/>
      <c r="Y41" s="13"/>
    </row>
    <row r="42" spans="1:25" s="47" customFormat="1" x14ac:dyDescent="0.25">
      <c r="A42" s="95"/>
      <c r="B42" s="96">
        <v>3</v>
      </c>
      <c r="C42" s="105" t="s">
        <v>1245</v>
      </c>
      <c r="D42" s="105" t="s">
        <v>1261</v>
      </c>
      <c r="E42" s="105" t="s">
        <v>295</v>
      </c>
      <c r="F42" s="106">
        <v>30</v>
      </c>
      <c r="G42" s="107"/>
      <c r="H42" s="108">
        <v>10.35</v>
      </c>
      <c r="I42" s="108"/>
      <c r="J42" s="108">
        <v>11.35</v>
      </c>
      <c r="K42" s="106"/>
      <c r="L42" s="106"/>
      <c r="M42" s="102"/>
      <c r="N42" s="102"/>
      <c r="O42" s="103"/>
      <c r="P42" s="103"/>
      <c r="Q42" s="103"/>
      <c r="R42" s="103"/>
      <c r="S42" s="103"/>
      <c r="T42" s="122" t="str">
        <f>IFERROR(IFERROR(VLOOKUP(CONCATENATE($C42,"-",$D42, "-",$E42),Dashboard!$M$473:$N$538,2,FALSE),VLOOKUP(CONCATENATE($E42,"-",$D42, "-",$C42),Dashboard!$M$473:$N$538,2,FALSE)),"")</f>
        <v>vsg2</v>
      </c>
      <c r="U42" s="345" t="str">
        <f t="shared" si="0"/>
        <v>vsg2</v>
      </c>
      <c r="V42" s="343"/>
      <c r="W42" s="99"/>
      <c r="X42" s="13"/>
      <c r="Y42" s="13"/>
    </row>
    <row r="43" spans="1:25" s="47" customFormat="1" x14ac:dyDescent="0.25">
      <c r="A43" s="95"/>
      <c r="B43" s="96">
        <v>3</v>
      </c>
      <c r="C43" s="105" t="s">
        <v>295</v>
      </c>
      <c r="D43" s="105" t="s">
        <v>1261</v>
      </c>
      <c r="E43" s="105" t="s">
        <v>1245</v>
      </c>
      <c r="F43" s="106">
        <v>30</v>
      </c>
      <c r="G43" s="107"/>
      <c r="H43" s="108">
        <v>11.45</v>
      </c>
      <c r="I43" s="108"/>
      <c r="J43" s="108">
        <v>12.45</v>
      </c>
      <c r="K43" s="106">
        <v>1</v>
      </c>
      <c r="L43" s="106">
        <v>1</v>
      </c>
      <c r="M43" s="102">
        <v>7.5</v>
      </c>
      <c r="N43" s="102">
        <v>6.35</v>
      </c>
      <c r="O43" s="103">
        <f>SUM(F38:F43)</f>
        <v>156</v>
      </c>
      <c r="P43" s="103"/>
      <c r="Q43" s="103"/>
      <c r="R43" s="103"/>
      <c r="S43" s="103"/>
      <c r="T43" s="122" t="str">
        <f>IFERROR(IFERROR(VLOOKUP(CONCATENATE($C43,"-",$D43, "-",$E43),Dashboard!$M$473:$N$538,2,FALSE),VLOOKUP(CONCATENATE($E43,"-",$D43, "-",$C43),Dashboard!$M$473:$N$538,2,FALSE)),"")</f>
        <v>vsg60</v>
      </c>
      <c r="U43" s="345" t="str">
        <f t="shared" si="0"/>
        <v>vsg60</v>
      </c>
      <c r="V43" s="343"/>
      <c r="W43" s="99"/>
      <c r="X43" s="13"/>
      <c r="Y43" s="13"/>
    </row>
    <row r="44" spans="1:25" s="47" customFormat="1" x14ac:dyDescent="0.25">
      <c r="A44" s="110"/>
      <c r="B44" s="111"/>
      <c r="C44" s="112"/>
      <c r="D44" s="112"/>
      <c r="E44" s="112"/>
      <c r="F44" s="113"/>
      <c r="G44" s="113"/>
      <c r="H44" s="114"/>
      <c r="I44" s="114"/>
      <c r="J44" s="114"/>
      <c r="K44" s="113"/>
      <c r="L44" s="113"/>
      <c r="M44" s="115"/>
      <c r="N44" s="115"/>
      <c r="O44" s="116"/>
      <c r="P44" s="116"/>
      <c r="Q44" s="116"/>
      <c r="R44" s="116"/>
      <c r="S44" s="116"/>
      <c r="T44" s="122" t="str">
        <f>IFERROR(IFERROR(VLOOKUP(CONCATENATE($C44,"-",$D44, "-",$E44),Dashboard!$M$473:$N$538,2,FALSE),VLOOKUP(CONCATENATE($E44,"-",$D44, "-",$C44),Dashboard!$M$473:$N$538,2,FALSE)),"")</f>
        <v/>
      </c>
      <c r="U44" s="345" t="str">
        <f t="shared" si="0"/>
        <v/>
      </c>
      <c r="V44" s="343"/>
      <c r="W44" s="117"/>
      <c r="X44" s="13"/>
      <c r="Y44" s="13"/>
    </row>
    <row r="45" spans="1:25" s="47" customFormat="1" x14ac:dyDescent="0.25">
      <c r="A45" s="121" t="s">
        <v>5816</v>
      </c>
      <c r="B45" s="122" t="s">
        <v>5941</v>
      </c>
      <c r="C45" s="123" t="s">
        <v>5942</v>
      </c>
      <c r="D45" s="124" t="s">
        <v>5943</v>
      </c>
      <c r="E45" s="125" t="s">
        <v>1245</v>
      </c>
      <c r="F45" s="126">
        <v>20</v>
      </c>
      <c r="G45" s="122"/>
      <c r="H45" s="127">
        <v>6.3</v>
      </c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 t="str">
        <f>IFERROR(IFERROR(VLOOKUP(CONCATENATE($C45,"-",$D45, "-",$E45),Dashboard!$M$473:$N$538,2,FALSE),VLOOKUP(CONCATENATE($E45,"-",$D45, "-",$C45),Dashboard!$M$473:$N$538,2,FALSE)),"")</f>
        <v/>
      </c>
      <c r="U45" s="345" t="str">
        <f t="shared" si="0"/>
        <v/>
      </c>
      <c r="V45" s="341"/>
      <c r="W45" s="122"/>
      <c r="X45" s="13"/>
      <c r="Y45" s="13"/>
    </row>
    <row r="46" spans="1:25" s="47" customFormat="1" x14ac:dyDescent="0.25">
      <c r="A46" s="121"/>
      <c r="B46" s="122" t="s">
        <v>5941</v>
      </c>
      <c r="C46" s="128" t="s">
        <v>1245</v>
      </c>
      <c r="D46" s="128"/>
      <c r="E46" s="125" t="s">
        <v>295</v>
      </c>
      <c r="F46" s="126">
        <v>30</v>
      </c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 t="str">
        <f>IFERROR(IFERROR(VLOOKUP(CONCATENATE($C46,"-",$D46, "-",$E46),Dashboard!$M$473:$N$538,2,FALSE),VLOOKUP(CONCATENATE($E46,"-",$D46, "-",$C46),Dashboard!$M$473:$N$538,2,FALSE)),"")</f>
        <v/>
      </c>
      <c r="U46" s="345" t="str">
        <f t="shared" si="0"/>
        <v/>
      </c>
      <c r="V46" s="341"/>
      <c r="W46" s="122" t="s">
        <v>5612</v>
      </c>
      <c r="X46" s="13"/>
      <c r="Y46" s="13"/>
    </row>
    <row r="47" spans="1:25" s="47" customFormat="1" x14ac:dyDescent="0.25">
      <c r="A47" s="121"/>
      <c r="B47" s="122" t="s">
        <v>5941</v>
      </c>
      <c r="C47" s="128" t="s">
        <v>295</v>
      </c>
      <c r="D47" s="128"/>
      <c r="E47" s="125" t="s">
        <v>1245</v>
      </c>
      <c r="F47" s="126">
        <v>30</v>
      </c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 t="str">
        <f>IFERROR(IFERROR(VLOOKUP(CONCATENATE($C47,"-",$D47, "-",$E47),Dashboard!$M$473:$N$538,2,FALSE),VLOOKUP(CONCATENATE($E47,"-",$D47, "-",$C47),Dashboard!$M$473:$N$538,2,FALSE)),"")</f>
        <v/>
      </c>
      <c r="U47" s="345" t="str">
        <f t="shared" si="0"/>
        <v/>
      </c>
      <c r="V47" s="341"/>
      <c r="W47" s="122" t="s">
        <v>5612</v>
      </c>
      <c r="X47" s="13"/>
      <c r="Y47" s="13"/>
    </row>
    <row r="48" spans="1:25" s="47" customFormat="1" x14ac:dyDescent="0.25">
      <c r="A48" s="121"/>
      <c r="B48" s="122" t="s">
        <v>5941</v>
      </c>
      <c r="C48" s="128" t="s">
        <v>1245</v>
      </c>
      <c r="D48" s="128"/>
      <c r="E48" s="125" t="s">
        <v>295</v>
      </c>
      <c r="F48" s="126">
        <v>30</v>
      </c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 t="str">
        <f>IFERROR(IFERROR(VLOOKUP(CONCATENATE($C48,"-",$D48, "-",$E48),Dashboard!$M$473:$N$538,2,FALSE),VLOOKUP(CONCATENATE($E48,"-",$D48, "-",$C48),Dashboard!$M$473:$N$538,2,FALSE)),"")</f>
        <v/>
      </c>
      <c r="U48" s="345" t="str">
        <f t="shared" si="0"/>
        <v/>
      </c>
      <c r="V48" s="341"/>
      <c r="W48" s="122" t="s">
        <v>5612</v>
      </c>
      <c r="X48" s="13"/>
      <c r="Y48" s="13"/>
    </row>
    <row r="49" spans="1:25" s="47" customFormat="1" x14ac:dyDescent="0.25">
      <c r="A49" s="121"/>
      <c r="B49" s="122" t="s">
        <v>5941</v>
      </c>
      <c r="C49" s="128" t="s">
        <v>295</v>
      </c>
      <c r="D49" s="128"/>
      <c r="E49" s="125" t="s">
        <v>1245</v>
      </c>
      <c r="F49" s="126">
        <v>30</v>
      </c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 t="str">
        <f>IFERROR(IFERROR(VLOOKUP(CONCATENATE($C49,"-",$D49, "-",$E49),Dashboard!$M$473:$N$538,2,FALSE),VLOOKUP(CONCATENATE($E49,"-",$D49, "-",$C49),Dashboard!$M$473:$N$538,2,FALSE)),"")</f>
        <v/>
      </c>
      <c r="U49" s="345" t="str">
        <f t="shared" si="0"/>
        <v/>
      </c>
      <c r="V49" s="341"/>
      <c r="W49" s="122" t="s">
        <v>5612</v>
      </c>
      <c r="X49" s="13"/>
      <c r="Y49" s="13"/>
    </row>
    <row r="50" spans="1:25" s="47" customFormat="1" x14ac:dyDescent="0.25">
      <c r="A50" s="121"/>
      <c r="B50" s="122" t="s">
        <v>5941</v>
      </c>
      <c r="C50" s="124" t="s">
        <v>5943</v>
      </c>
      <c r="D50" s="129" t="s">
        <v>5944</v>
      </c>
      <c r="E50" s="128" t="s">
        <v>1245</v>
      </c>
      <c r="F50" s="126">
        <v>20</v>
      </c>
      <c r="G50" s="122"/>
      <c r="H50" s="122"/>
      <c r="I50" s="122"/>
      <c r="J50" s="122">
        <v>14.45</v>
      </c>
      <c r="K50" s="122">
        <v>1</v>
      </c>
      <c r="L50" s="122">
        <v>0</v>
      </c>
      <c r="M50" s="127">
        <v>9</v>
      </c>
      <c r="N50" s="122">
        <v>5.45</v>
      </c>
      <c r="O50" s="130">
        <f>SUM(F45:F50)</f>
        <v>160</v>
      </c>
      <c r="P50" s="130"/>
      <c r="Q50" s="130"/>
      <c r="R50" s="130"/>
      <c r="S50" s="130"/>
      <c r="T50" s="122" t="str">
        <f>IFERROR(IFERROR(VLOOKUP(CONCATENATE($C50,"-",$D50, "-",$E50),Dashboard!$M$473:$N$538,2,FALSE),VLOOKUP(CONCATENATE($E50,"-",$D50, "-",$C50),Dashboard!$M$473:$N$538,2,FALSE)),"")</f>
        <v/>
      </c>
      <c r="U50" s="345" t="str">
        <f t="shared" si="0"/>
        <v/>
      </c>
      <c r="V50" s="344"/>
      <c r="W50" s="122"/>
      <c r="X50" s="13"/>
      <c r="Y50" s="13"/>
    </row>
    <row r="51" spans="1:25" s="47" customFormat="1" x14ac:dyDescent="0.25">
      <c r="A51" s="110"/>
      <c r="B51" s="111"/>
      <c r="C51" s="112"/>
      <c r="D51" s="112"/>
      <c r="E51" s="112"/>
      <c r="F51" s="113"/>
      <c r="G51" s="113"/>
      <c r="H51" s="114"/>
      <c r="I51" s="114"/>
      <c r="J51" s="114"/>
      <c r="K51" s="113"/>
      <c r="L51" s="113"/>
      <c r="M51" s="115"/>
      <c r="N51" s="115"/>
      <c r="O51" s="116"/>
      <c r="P51" s="116"/>
      <c r="Q51" s="116"/>
      <c r="R51" s="116"/>
      <c r="S51" s="116"/>
      <c r="T51" s="122" t="str">
        <f>IFERROR(IFERROR(VLOOKUP(CONCATENATE($C51,"-",$D51, "-",$E51),Dashboard!$M$473:$N$538,2,FALSE),VLOOKUP(CONCATENATE($E51,"-",$D51, "-",$C51),Dashboard!$M$473:$N$538,2,FALSE)),"")</f>
        <v/>
      </c>
      <c r="U51" s="345" t="str">
        <f t="shared" si="0"/>
        <v/>
      </c>
      <c r="V51" s="343"/>
      <c r="W51" s="117"/>
      <c r="X51" s="13"/>
      <c r="Y51" s="13"/>
    </row>
    <row r="52" spans="1:25" s="47" customFormat="1" ht="24.75" x14ac:dyDescent="0.25">
      <c r="A52" s="95" t="s">
        <v>5803</v>
      </c>
      <c r="B52" s="96" t="s">
        <v>5804</v>
      </c>
      <c r="C52" s="105" t="s">
        <v>1245</v>
      </c>
      <c r="D52" s="105" t="s">
        <v>1261</v>
      </c>
      <c r="E52" s="105" t="s">
        <v>295</v>
      </c>
      <c r="F52" s="106">
        <v>30</v>
      </c>
      <c r="G52" s="107"/>
      <c r="H52" s="108">
        <v>11</v>
      </c>
      <c r="I52" s="108">
        <v>12</v>
      </c>
      <c r="J52" s="108">
        <v>12</v>
      </c>
      <c r="K52" s="106"/>
      <c r="L52" s="106"/>
      <c r="M52" s="102"/>
      <c r="N52" s="102"/>
      <c r="O52" s="103"/>
      <c r="P52" s="103"/>
      <c r="Q52" s="103"/>
      <c r="R52" s="103"/>
      <c r="S52" s="103"/>
      <c r="T52" s="122" t="str">
        <f>IFERROR(IFERROR(VLOOKUP(CONCATENATE($C52,"-",$D52, "-",$E52),Dashboard!$M$473:$N$538,2,FALSE),VLOOKUP(CONCATENATE($E52,"-",$D52, "-",$C52),Dashboard!$M$473:$N$538,2,FALSE)),"")</f>
        <v>vsg2</v>
      </c>
      <c r="U52" s="345" t="str">
        <f t="shared" si="0"/>
        <v>vsg2</v>
      </c>
      <c r="V52" s="343"/>
      <c r="W52" s="99"/>
      <c r="X52" s="13"/>
      <c r="Y52" s="13"/>
    </row>
    <row r="53" spans="1:25" s="47" customFormat="1" x14ac:dyDescent="0.25">
      <c r="A53" s="95"/>
      <c r="B53" s="96" t="s">
        <v>5804</v>
      </c>
      <c r="C53" s="105" t="s">
        <v>295</v>
      </c>
      <c r="D53" s="105" t="s">
        <v>316</v>
      </c>
      <c r="E53" s="105" t="s">
        <v>36</v>
      </c>
      <c r="F53" s="106">
        <v>297</v>
      </c>
      <c r="G53" s="107"/>
      <c r="H53" s="108">
        <v>12.15</v>
      </c>
      <c r="I53" s="108">
        <v>12.2</v>
      </c>
      <c r="J53" s="108">
        <v>20.3</v>
      </c>
      <c r="K53" s="106">
        <v>1</v>
      </c>
      <c r="L53" s="106">
        <v>1</v>
      </c>
      <c r="M53" s="102">
        <v>10</v>
      </c>
      <c r="N53" s="102">
        <v>10</v>
      </c>
      <c r="O53" s="103">
        <f>SUM(F52:F53)</f>
        <v>327</v>
      </c>
      <c r="P53" s="103"/>
      <c r="Q53" s="103"/>
      <c r="R53" s="103"/>
      <c r="S53" s="103"/>
      <c r="T53" s="122" t="str">
        <f>IFERROR(IFERROR(VLOOKUP(CONCATENATE($C53,"-",$D53, "-",$E53),Dashboard!$M$473:$N$538,2,FALSE),VLOOKUP(CONCATENATE($E53,"-",$D53, "-",$C53),Dashboard!$M$473:$N$538,2,FALSE)),"")</f>
        <v/>
      </c>
      <c r="U53" s="345" t="str">
        <f t="shared" si="0"/>
        <v/>
      </c>
      <c r="V53" s="343"/>
      <c r="W53" s="99" t="s">
        <v>7222</v>
      </c>
      <c r="X53" s="13"/>
      <c r="Y53" s="13"/>
    </row>
    <row r="54" spans="1:25" s="47" customFormat="1" x14ac:dyDescent="0.25">
      <c r="A54" s="95"/>
      <c r="B54" s="96">
        <v>6</v>
      </c>
      <c r="C54" s="105" t="s">
        <v>36</v>
      </c>
      <c r="D54" s="105" t="s">
        <v>295</v>
      </c>
      <c r="E54" s="105" t="s">
        <v>1245</v>
      </c>
      <c r="F54" s="106">
        <v>327</v>
      </c>
      <c r="G54" s="107"/>
      <c r="H54" s="108">
        <v>9.3000000000000007</v>
      </c>
      <c r="I54" s="108"/>
      <c r="J54" s="108">
        <v>19.3</v>
      </c>
      <c r="K54" s="106">
        <v>1</v>
      </c>
      <c r="L54" s="106">
        <v>1</v>
      </c>
      <c r="M54" s="102">
        <v>10.3</v>
      </c>
      <c r="N54" s="102">
        <v>10</v>
      </c>
      <c r="O54" s="103">
        <f>+F54</f>
        <v>327</v>
      </c>
      <c r="P54" s="109">
        <v>4</v>
      </c>
      <c r="Q54" s="109">
        <v>4</v>
      </c>
      <c r="R54" s="103"/>
      <c r="S54" s="103"/>
      <c r="T54" s="122" t="str">
        <f>IFERROR(IFERROR(VLOOKUP(CONCATENATE($C54,"-",$D54, "-",$E54),Dashboard!$M$473:$N$538,2,FALSE),VLOOKUP(CONCATENATE($E54,"-",$D54, "-",$C54),Dashboard!$M$473:$N$538,2,FALSE)),"")</f>
        <v/>
      </c>
      <c r="U54" s="345" t="str">
        <f t="shared" si="0"/>
        <v/>
      </c>
      <c r="V54" s="343"/>
      <c r="W54" s="99" t="s">
        <v>7223</v>
      </c>
      <c r="X54" s="13"/>
      <c r="Y54" s="13"/>
    </row>
    <row r="55" spans="1:25" s="47" customFormat="1" ht="24.75" x14ac:dyDescent="0.25">
      <c r="A55" s="95" t="s">
        <v>5803</v>
      </c>
      <c r="B55" s="96" t="s">
        <v>5806</v>
      </c>
      <c r="C55" s="105" t="s">
        <v>1245</v>
      </c>
      <c r="D55" s="105"/>
      <c r="E55" s="105" t="s">
        <v>295</v>
      </c>
      <c r="F55" s="106">
        <v>30</v>
      </c>
      <c r="G55" s="107"/>
      <c r="H55" s="108">
        <v>12.3</v>
      </c>
      <c r="I55" s="108"/>
      <c r="J55" s="108">
        <v>13.3</v>
      </c>
      <c r="K55" s="106"/>
      <c r="L55" s="106"/>
      <c r="M55" s="102"/>
      <c r="N55" s="102"/>
      <c r="O55" s="103"/>
      <c r="P55" s="103"/>
      <c r="Q55" s="103"/>
      <c r="R55" s="103"/>
      <c r="S55" s="103"/>
      <c r="T55" s="122" t="str">
        <f>IFERROR(IFERROR(VLOOKUP(CONCATENATE($C55,"-",$D55, "-",$E55),Dashboard!$M$473:$N$538,2,FALSE),VLOOKUP(CONCATENATE($E55,"-",$D55, "-",$C55),Dashboard!$M$473:$N$538,2,FALSE)),"")</f>
        <v/>
      </c>
      <c r="U55" s="345" t="str">
        <f t="shared" si="0"/>
        <v/>
      </c>
      <c r="V55" s="343"/>
      <c r="W55" s="99"/>
      <c r="X55" s="13"/>
      <c r="Y55" s="13"/>
    </row>
    <row r="56" spans="1:25" s="47" customFormat="1" x14ac:dyDescent="0.25">
      <c r="A56" s="95"/>
      <c r="B56" s="96" t="s">
        <v>5806</v>
      </c>
      <c r="C56" s="105" t="s">
        <v>295</v>
      </c>
      <c r="D56" s="105"/>
      <c r="E56" s="105" t="s">
        <v>1245</v>
      </c>
      <c r="F56" s="106">
        <v>30</v>
      </c>
      <c r="G56" s="107"/>
      <c r="H56" s="108">
        <v>13.55</v>
      </c>
      <c r="I56" s="108"/>
      <c r="J56" s="108">
        <v>14.55</v>
      </c>
      <c r="K56" s="106"/>
      <c r="L56" s="106"/>
      <c r="M56" s="102"/>
      <c r="N56" s="102"/>
      <c r="O56" s="103"/>
      <c r="P56" s="103"/>
      <c r="Q56" s="103"/>
      <c r="R56" s="103"/>
      <c r="S56" s="103"/>
      <c r="T56" s="122" t="str">
        <f>IFERROR(IFERROR(VLOOKUP(CONCATENATE($C56,"-",$D56, "-",$E56),Dashboard!$M$473:$N$538,2,FALSE),VLOOKUP(CONCATENATE($E56,"-",$D56, "-",$C56),Dashboard!$M$473:$N$538,2,FALSE)),"")</f>
        <v/>
      </c>
      <c r="U56" s="345" t="str">
        <f t="shared" si="0"/>
        <v/>
      </c>
      <c r="V56" s="343"/>
      <c r="W56" s="99"/>
      <c r="X56" s="13"/>
      <c r="Y56" s="13"/>
    </row>
    <row r="57" spans="1:25" s="47" customFormat="1" x14ac:dyDescent="0.25">
      <c r="A57" s="95"/>
      <c r="B57" s="96" t="s">
        <v>5806</v>
      </c>
      <c r="C57" s="105" t="s">
        <v>1245</v>
      </c>
      <c r="D57" s="105"/>
      <c r="E57" s="105" t="s">
        <v>295</v>
      </c>
      <c r="F57" s="106">
        <v>30</v>
      </c>
      <c r="G57" s="107"/>
      <c r="H57" s="108">
        <v>15.5</v>
      </c>
      <c r="I57" s="108"/>
      <c r="J57" s="108">
        <v>16.5</v>
      </c>
      <c r="K57" s="106"/>
      <c r="L57" s="106"/>
      <c r="M57" s="102"/>
      <c r="N57" s="102"/>
      <c r="O57" s="103"/>
      <c r="P57" s="103"/>
      <c r="Q57" s="103"/>
      <c r="R57" s="103"/>
      <c r="S57" s="103"/>
      <c r="T57" s="122" t="str">
        <f>IFERROR(IFERROR(VLOOKUP(CONCATENATE($C57,"-",$D57, "-",$E57),Dashboard!$M$473:$N$538,2,FALSE),VLOOKUP(CONCATENATE($E57,"-",$D57, "-",$C57),Dashboard!$M$473:$N$538,2,FALSE)),"")</f>
        <v/>
      </c>
      <c r="U57" s="345" t="str">
        <f t="shared" si="0"/>
        <v/>
      </c>
      <c r="V57" s="343"/>
      <c r="W57" s="99"/>
      <c r="X57" s="13"/>
      <c r="Y57" s="13"/>
    </row>
    <row r="58" spans="1:25" s="47" customFormat="1" x14ac:dyDescent="0.25">
      <c r="A58" s="95"/>
      <c r="B58" s="96" t="s">
        <v>5806</v>
      </c>
      <c r="C58" s="105" t="s">
        <v>295</v>
      </c>
      <c r="D58" s="105"/>
      <c r="E58" s="105" t="s">
        <v>1245</v>
      </c>
      <c r="F58" s="106">
        <v>30</v>
      </c>
      <c r="G58" s="107"/>
      <c r="H58" s="108">
        <v>17.5</v>
      </c>
      <c r="I58" s="108"/>
      <c r="J58" s="108">
        <v>18.5</v>
      </c>
      <c r="K58" s="106"/>
      <c r="L58" s="106"/>
      <c r="M58" s="102"/>
      <c r="N58" s="102"/>
      <c r="O58" s="103"/>
      <c r="P58" s="103"/>
      <c r="Q58" s="103"/>
      <c r="R58" s="103"/>
      <c r="S58" s="103"/>
      <c r="T58" s="122" t="str">
        <f>IFERROR(IFERROR(VLOOKUP(CONCATENATE($C58,"-",$D58, "-",$E58),Dashboard!$M$473:$N$538,2,FALSE),VLOOKUP(CONCATENATE($E58,"-",$D58, "-",$C58),Dashboard!$M$473:$N$538,2,FALSE)),"")</f>
        <v/>
      </c>
      <c r="U58" s="345" t="str">
        <f t="shared" si="0"/>
        <v/>
      </c>
      <c r="V58" s="343"/>
      <c r="W58" s="99"/>
      <c r="X58" s="13"/>
      <c r="Y58" s="13"/>
    </row>
    <row r="59" spans="1:25" s="134" customFormat="1" x14ac:dyDescent="0.25">
      <c r="A59" s="95"/>
      <c r="B59" s="96" t="s">
        <v>5806</v>
      </c>
      <c r="C59" s="105" t="s">
        <v>1245</v>
      </c>
      <c r="D59" s="105"/>
      <c r="E59" s="105" t="s">
        <v>733</v>
      </c>
      <c r="F59" s="106">
        <v>91</v>
      </c>
      <c r="G59" s="107"/>
      <c r="H59" s="108">
        <v>19</v>
      </c>
      <c r="I59" s="108"/>
      <c r="J59" s="108">
        <v>22</v>
      </c>
      <c r="K59" s="106">
        <v>1</v>
      </c>
      <c r="L59" s="106">
        <v>1</v>
      </c>
      <c r="M59" s="102">
        <v>10.15</v>
      </c>
      <c r="N59" s="102">
        <v>8.25</v>
      </c>
      <c r="O59" s="103">
        <f>SUM(F55:F59)</f>
        <v>211</v>
      </c>
      <c r="P59" s="103"/>
      <c r="Q59" s="103"/>
      <c r="R59" s="103"/>
      <c r="S59" s="103"/>
      <c r="T59" s="122" t="str">
        <f>IFERROR(IFERROR(VLOOKUP(CONCATENATE($C59,"-",$D59, "-",$E59),Dashboard!$M$473:$N$538,2,FALSE),VLOOKUP(CONCATENATE($E59,"-",$D59, "-",$C59),Dashboard!$M$473:$N$538,2,FALSE)),"")</f>
        <v/>
      </c>
      <c r="U59" s="345" t="str">
        <f t="shared" si="0"/>
        <v/>
      </c>
      <c r="V59" s="341"/>
      <c r="W59" s="131" t="s">
        <v>7224</v>
      </c>
    </row>
    <row r="60" spans="1:25" s="134" customFormat="1" x14ac:dyDescent="0.25">
      <c r="A60" s="95"/>
      <c r="B60" s="96">
        <v>7</v>
      </c>
      <c r="C60" s="105" t="s">
        <v>733</v>
      </c>
      <c r="D60" s="105"/>
      <c r="E60" s="105" t="s">
        <v>1245</v>
      </c>
      <c r="F60" s="106">
        <v>91</v>
      </c>
      <c r="G60" s="107"/>
      <c r="H60" s="108">
        <v>6.35</v>
      </c>
      <c r="I60" s="108"/>
      <c r="J60" s="108">
        <v>9.35</v>
      </c>
      <c r="K60" s="106">
        <v>1</v>
      </c>
      <c r="L60" s="106">
        <v>1</v>
      </c>
      <c r="M60" s="102">
        <v>3.45</v>
      </c>
      <c r="N60" s="102">
        <v>3.45</v>
      </c>
      <c r="O60" s="103">
        <f>SUM(F60)</f>
        <v>91</v>
      </c>
      <c r="P60" s="103"/>
      <c r="Q60" s="103"/>
      <c r="R60" s="103"/>
      <c r="S60" s="103"/>
      <c r="T60" s="122" t="str">
        <f>IFERROR(IFERROR(VLOOKUP(CONCATENATE($C60,"-",$D60, "-",$E60),Dashboard!$M$473:$N$538,2,FALSE),VLOOKUP(CONCATENATE($E60,"-",$D60, "-",$C60),Dashboard!$M$473:$N$538,2,FALSE)),"")</f>
        <v/>
      </c>
      <c r="U60" s="345" t="str">
        <f t="shared" si="0"/>
        <v/>
      </c>
      <c r="V60" s="341"/>
      <c r="W60" s="99" t="s">
        <v>5805</v>
      </c>
    </row>
    <row r="61" spans="1:25" s="134" customFormat="1" x14ac:dyDescent="0.25">
      <c r="A61" s="110"/>
      <c r="B61" s="111"/>
      <c r="C61" s="112"/>
      <c r="D61" s="112"/>
      <c r="E61" s="112"/>
      <c r="F61" s="113"/>
      <c r="G61" s="113"/>
      <c r="H61" s="114"/>
      <c r="I61" s="114"/>
      <c r="J61" s="114"/>
      <c r="K61" s="113"/>
      <c r="L61" s="113"/>
      <c r="M61" s="115"/>
      <c r="N61" s="115"/>
      <c r="O61" s="116"/>
      <c r="P61" s="116"/>
      <c r="Q61" s="116"/>
      <c r="R61" s="116"/>
      <c r="S61" s="116"/>
      <c r="T61" s="122" t="str">
        <f>IFERROR(IFERROR(VLOOKUP(CONCATENATE($C61,"-",$D61, "-",$E61),Dashboard!$M$473:$N$538,2,FALSE),VLOOKUP(CONCATENATE($E61,"-",$D61, "-",$C61),Dashboard!$M$473:$N$538,2,FALSE)),"")</f>
        <v/>
      </c>
      <c r="U61" s="345" t="str">
        <f t="shared" si="0"/>
        <v/>
      </c>
      <c r="V61" s="341"/>
      <c r="W61" s="117"/>
    </row>
    <row r="62" spans="1:25" s="134" customFormat="1" ht="23.25" x14ac:dyDescent="0.25">
      <c r="A62" s="121" t="s">
        <v>5816</v>
      </c>
      <c r="B62" s="122" t="s">
        <v>5945</v>
      </c>
      <c r="C62" s="132" t="s">
        <v>5946</v>
      </c>
      <c r="D62" s="124" t="s">
        <v>5947</v>
      </c>
      <c r="E62" s="125" t="s">
        <v>1245</v>
      </c>
      <c r="F62" s="126">
        <v>23</v>
      </c>
      <c r="G62" s="122"/>
      <c r="H62" s="127">
        <v>6.3</v>
      </c>
      <c r="I62" s="127"/>
      <c r="J62" s="127"/>
      <c r="K62" s="133"/>
      <c r="L62" s="122"/>
      <c r="M62" s="127"/>
      <c r="N62" s="127"/>
      <c r="O62" s="122"/>
      <c r="P62" s="122"/>
      <c r="Q62" s="122"/>
      <c r="R62" s="122"/>
      <c r="S62" s="122"/>
      <c r="T62" s="122" t="str">
        <f>IFERROR(IFERROR(VLOOKUP(CONCATENATE($C62,"-",$D62, "-",$E62),Dashboard!$M$473:$N$538,2,FALSE),VLOOKUP(CONCATENATE($E62,"-",$D62, "-",$C62),Dashboard!$M$473:$N$538,2,FALSE)),"")</f>
        <v/>
      </c>
      <c r="U62" s="345" t="str">
        <f t="shared" si="0"/>
        <v/>
      </c>
      <c r="V62" s="341"/>
      <c r="W62" s="122"/>
    </row>
    <row r="63" spans="1:25" s="134" customFormat="1" x14ac:dyDescent="0.25">
      <c r="A63" s="121"/>
      <c r="B63" s="122" t="s">
        <v>5945</v>
      </c>
      <c r="C63" s="125" t="s">
        <v>1245</v>
      </c>
      <c r="D63" s="135"/>
      <c r="E63" s="125" t="s">
        <v>295</v>
      </c>
      <c r="F63" s="126">
        <v>30</v>
      </c>
      <c r="G63" s="122"/>
      <c r="H63" s="127"/>
      <c r="I63" s="127"/>
      <c r="J63" s="127"/>
      <c r="K63" s="133"/>
      <c r="L63" s="122"/>
      <c r="M63" s="127"/>
      <c r="N63" s="127"/>
      <c r="O63" s="122"/>
      <c r="P63" s="122"/>
      <c r="Q63" s="122"/>
      <c r="R63" s="122"/>
      <c r="S63" s="122"/>
      <c r="T63" s="122" t="str">
        <f>IFERROR(IFERROR(VLOOKUP(CONCATENATE($C63,"-",$D63, "-",$E63),Dashboard!$M$473:$N$538,2,FALSE),VLOOKUP(CONCATENATE($E63,"-",$D63, "-",$C63),Dashboard!$M$473:$N$538,2,FALSE)),"")</f>
        <v/>
      </c>
      <c r="U63" s="345" t="str">
        <f t="shared" si="0"/>
        <v/>
      </c>
      <c r="V63" s="341"/>
      <c r="W63" s="122" t="s">
        <v>5948</v>
      </c>
    </row>
    <row r="64" spans="1:25" s="134" customFormat="1" x14ac:dyDescent="0.25">
      <c r="A64" s="121"/>
      <c r="B64" s="122" t="s">
        <v>5945</v>
      </c>
      <c r="C64" s="125" t="s">
        <v>295</v>
      </c>
      <c r="D64" s="135"/>
      <c r="E64" s="125" t="s">
        <v>1245</v>
      </c>
      <c r="F64" s="126">
        <v>30</v>
      </c>
      <c r="G64" s="122"/>
      <c r="H64" s="127"/>
      <c r="I64" s="127"/>
      <c r="J64" s="127"/>
      <c r="K64" s="133"/>
      <c r="L64" s="122"/>
      <c r="M64" s="127"/>
      <c r="N64" s="127"/>
      <c r="O64" s="122"/>
      <c r="P64" s="122"/>
      <c r="Q64" s="122"/>
      <c r="R64" s="122"/>
      <c r="S64" s="122"/>
      <c r="T64" s="122" t="str">
        <f>IFERROR(IFERROR(VLOOKUP(CONCATENATE($C64,"-",$D64, "-",$E64),Dashboard!$M$473:$N$538,2,FALSE),VLOOKUP(CONCATENATE($E64,"-",$D64, "-",$C64),Dashboard!$M$473:$N$538,2,FALSE)),"")</f>
        <v/>
      </c>
      <c r="U64" s="345" t="str">
        <f t="shared" si="0"/>
        <v/>
      </c>
      <c r="V64" s="341"/>
      <c r="W64" s="122" t="s">
        <v>5948</v>
      </c>
    </row>
    <row r="65" spans="1:25" s="134" customFormat="1" x14ac:dyDescent="0.25">
      <c r="A65" s="121"/>
      <c r="B65" s="122" t="s">
        <v>5945</v>
      </c>
      <c r="C65" s="125" t="s">
        <v>1245</v>
      </c>
      <c r="D65" s="135"/>
      <c r="E65" s="125" t="s">
        <v>295</v>
      </c>
      <c r="F65" s="126">
        <v>30</v>
      </c>
      <c r="G65" s="122"/>
      <c r="H65" s="127"/>
      <c r="I65" s="127"/>
      <c r="J65" s="127"/>
      <c r="K65" s="133"/>
      <c r="L65" s="122"/>
      <c r="M65" s="127"/>
      <c r="N65" s="127"/>
      <c r="O65" s="122"/>
      <c r="P65" s="122"/>
      <c r="Q65" s="122"/>
      <c r="R65" s="122"/>
      <c r="S65" s="122"/>
      <c r="T65" s="122" t="str">
        <f>IFERROR(IFERROR(VLOOKUP(CONCATENATE($C65,"-",$D65, "-",$E65),Dashboard!$M$473:$N$538,2,FALSE),VLOOKUP(CONCATENATE($E65,"-",$D65, "-",$C65),Dashboard!$M$473:$N$538,2,FALSE)),"")</f>
        <v/>
      </c>
      <c r="U65" s="345" t="str">
        <f t="shared" si="0"/>
        <v/>
      </c>
      <c r="V65" s="341"/>
      <c r="W65" s="122" t="s">
        <v>5948</v>
      </c>
    </row>
    <row r="66" spans="1:25" s="134" customFormat="1" x14ac:dyDescent="0.25">
      <c r="A66" s="121"/>
      <c r="B66" s="122" t="s">
        <v>5945</v>
      </c>
      <c r="C66" s="125" t="s">
        <v>295</v>
      </c>
      <c r="D66" s="135"/>
      <c r="E66" s="125" t="s">
        <v>1245</v>
      </c>
      <c r="F66" s="126">
        <v>30</v>
      </c>
      <c r="G66" s="122"/>
      <c r="H66" s="127"/>
      <c r="I66" s="127"/>
      <c r="J66" s="127"/>
      <c r="K66" s="133"/>
      <c r="L66" s="122"/>
      <c r="M66" s="127"/>
      <c r="N66" s="127"/>
      <c r="O66" s="122"/>
      <c r="P66" s="122"/>
      <c r="Q66" s="122"/>
      <c r="R66" s="122"/>
      <c r="S66" s="122"/>
      <c r="T66" s="122" t="str">
        <f>IFERROR(IFERROR(VLOOKUP(CONCATENATE($C66,"-",$D66, "-",$E66),Dashboard!$M$473:$N$538,2,FALSE),VLOOKUP(CONCATENATE($E66,"-",$D66, "-",$C66),Dashboard!$M$473:$N$538,2,FALSE)),"")</f>
        <v/>
      </c>
      <c r="U66" s="345" t="str">
        <f t="shared" si="0"/>
        <v/>
      </c>
      <c r="V66" s="341"/>
      <c r="W66" s="122" t="s">
        <v>5948</v>
      </c>
    </row>
    <row r="67" spans="1:25" s="134" customFormat="1" x14ac:dyDescent="0.25">
      <c r="A67" s="121"/>
      <c r="B67" s="122" t="s">
        <v>5945</v>
      </c>
      <c r="C67" s="124" t="s">
        <v>5947</v>
      </c>
      <c r="D67" s="129" t="s">
        <v>5949</v>
      </c>
      <c r="E67" s="128" t="s">
        <v>1245</v>
      </c>
      <c r="F67" s="126">
        <v>23</v>
      </c>
      <c r="G67" s="122"/>
      <c r="H67" s="127"/>
      <c r="I67" s="127"/>
      <c r="J67" s="127">
        <v>15</v>
      </c>
      <c r="K67" s="133">
        <v>1</v>
      </c>
      <c r="L67" s="122">
        <v>0</v>
      </c>
      <c r="M67" s="127">
        <v>9.15</v>
      </c>
      <c r="N67" s="127">
        <v>6.45</v>
      </c>
      <c r="O67" s="122">
        <f>SUM(F62:F67)</f>
        <v>166</v>
      </c>
      <c r="P67" s="122"/>
      <c r="Q67" s="122"/>
      <c r="R67" s="122"/>
      <c r="S67" s="122"/>
      <c r="T67" s="122" t="str">
        <f>IFERROR(IFERROR(VLOOKUP(CONCATENATE($C67,"-",$D67, "-",$E67),Dashboard!$M$473:$N$538,2,FALSE),VLOOKUP(CONCATENATE($E67,"-",$D67, "-",$C67),Dashboard!$M$473:$N$538,2,FALSE)),"")</f>
        <v/>
      </c>
      <c r="U67" s="345" t="str">
        <f t="shared" si="0"/>
        <v/>
      </c>
      <c r="V67" s="341"/>
      <c r="W67" s="122"/>
    </row>
    <row r="68" spans="1:25" s="134" customFormat="1" x14ac:dyDescent="0.25">
      <c r="A68" s="121"/>
      <c r="B68" s="122"/>
      <c r="C68" s="128"/>
      <c r="D68" s="128"/>
      <c r="E68" s="128"/>
      <c r="F68" s="122"/>
      <c r="G68" s="122"/>
      <c r="H68" s="122"/>
      <c r="I68" s="122"/>
      <c r="J68" s="122"/>
      <c r="K68" s="122"/>
      <c r="L68" s="122"/>
      <c r="M68" s="127"/>
      <c r="N68" s="127"/>
      <c r="O68" s="122"/>
      <c r="P68" s="122"/>
      <c r="Q68" s="122"/>
      <c r="R68" s="122"/>
      <c r="S68" s="122"/>
      <c r="T68" s="122" t="str">
        <f>IFERROR(IFERROR(VLOOKUP(CONCATENATE($C68,"-",$D68, "-",$E68),Dashboard!$M$473:$N$538,2,FALSE),VLOOKUP(CONCATENATE($E68,"-",$D68, "-",$C68),Dashboard!$M$473:$N$538,2,FALSE)),"")</f>
        <v/>
      </c>
      <c r="U68" s="345" t="str">
        <f t="shared" si="0"/>
        <v/>
      </c>
      <c r="V68" s="341"/>
      <c r="W68" s="122"/>
    </row>
    <row r="69" spans="1:25" s="134" customFormat="1" x14ac:dyDescent="0.25">
      <c r="A69" s="121" t="s">
        <v>5803</v>
      </c>
      <c r="B69" s="122" t="s">
        <v>5807</v>
      </c>
      <c r="C69" s="128" t="s">
        <v>1245</v>
      </c>
      <c r="D69" s="128" t="s">
        <v>1261</v>
      </c>
      <c r="E69" s="128" t="s">
        <v>344</v>
      </c>
      <c r="F69" s="122">
        <v>30</v>
      </c>
      <c r="G69" s="122"/>
      <c r="H69" s="122">
        <v>5.15</v>
      </c>
      <c r="I69" s="122"/>
      <c r="J69" s="127">
        <v>6</v>
      </c>
      <c r="K69" s="122"/>
      <c r="L69" s="122"/>
      <c r="M69" s="127"/>
      <c r="N69" s="127"/>
      <c r="O69" s="122"/>
      <c r="P69" s="122"/>
      <c r="Q69" s="122"/>
      <c r="R69" s="122"/>
      <c r="S69" s="122"/>
      <c r="T69" s="122" t="str">
        <f>IFERROR(IFERROR(VLOOKUP(CONCATENATE($C69,"-",$D69, "-",$E69),Dashboard!$M$473:$N$538,2,FALSE),VLOOKUP(CONCATENATE($E69,"-",$D69, "-",$C69),Dashboard!$M$473:$N$538,2,FALSE)),"")</f>
        <v/>
      </c>
      <c r="U69" s="345" t="str">
        <f t="shared" si="0"/>
        <v/>
      </c>
      <c r="V69" s="345"/>
      <c r="W69" s="122"/>
    </row>
    <row r="70" spans="1:25" s="47" customFormat="1" x14ac:dyDescent="0.25">
      <c r="A70" s="121"/>
      <c r="B70" s="122" t="s">
        <v>5807</v>
      </c>
      <c r="C70" s="128" t="s">
        <v>344</v>
      </c>
      <c r="D70" s="128" t="s">
        <v>492</v>
      </c>
      <c r="E70" s="128" t="s">
        <v>352</v>
      </c>
      <c r="F70" s="122">
        <v>183</v>
      </c>
      <c r="G70" s="122"/>
      <c r="H70" s="122">
        <v>6.15</v>
      </c>
      <c r="I70" s="122"/>
      <c r="J70" s="127">
        <v>11.3</v>
      </c>
      <c r="K70" s="122"/>
      <c r="L70" s="122"/>
      <c r="M70" s="127"/>
      <c r="N70" s="127"/>
      <c r="O70" s="122"/>
      <c r="P70" s="122"/>
      <c r="Q70" s="122"/>
      <c r="R70" s="122"/>
      <c r="S70" s="122"/>
      <c r="T70" s="122" t="str">
        <f>IFERROR(IFERROR(VLOOKUP(CONCATENATE($C70,"-",$D70, "-",$E70),Dashboard!$M$473:$N$538,2,FALSE),VLOOKUP(CONCATENATE($E70,"-",$D70, "-",$C70),Dashboard!$M$473:$N$538,2,FALSE)),"")</f>
        <v/>
      </c>
      <c r="U70" s="345" t="str">
        <f t="shared" si="0"/>
        <v/>
      </c>
      <c r="V70" s="343"/>
      <c r="W70" s="122"/>
      <c r="X70" s="13"/>
      <c r="Y70" s="13"/>
    </row>
    <row r="71" spans="1:25" s="134" customFormat="1" x14ac:dyDescent="0.25">
      <c r="A71" s="121"/>
      <c r="B71" s="122" t="s">
        <v>5807</v>
      </c>
      <c r="C71" s="128" t="s">
        <v>352</v>
      </c>
      <c r="D71" s="128" t="s">
        <v>492</v>
      </c>
      <c r="E71" s="128" t="s">
        <v>344</v>
      </c>
      <c r="F71" s="122">
        <v>183</v>
      </c>
      <c r="G71" s="122"/>
      <c r="H71" s="127">
        <v>12.45</v>
      </c>
      <c r="I71" s="122"/>
      <c r="J71" s="127">
        <v>17.45</v>
      </c>
      <c r="K71" s="122"/>
      <c r="L71" s="122"/>
      <c r="M71" s="127"/>
      <c r="N71" s="127"/>
      <c r="O71" s="122"/>
      <c r="P71" s="122"/>
      <c r="Q71" s="122"/>
      <c r="R71" s="122"/>
      <c r="S71" s="122"/>
      <c r="T71" s="122" t="str">
        <f>IFERROR(IFERROR(VLOOKUP(CONCATENATE($C71,"-",$D71, "-",$E71),Dashboard!$M$473:$N$538,2,FALSE),VLOOKUP(CONCATENATE($E71,"-",$D71, "-",$C71),Dashboard!$M$473:$N$538,2,FALSE)),"")</f>
        <v/>
      </c>
      <c r="U71" s="345" t="str">
        <f t="shared" si="0"/>
        <v/>
      </c>
      <c r="V71" s="341"/>
      <c r="W71" s="122"/>
    </row>
    <row r="72" spans="1:25" s="134" customFormat="1" x14ac:dyDescent="0.25">
      <c r="A72" s="121"/>
      <c r="B72" s="122" t="s">
        <v>5807</v>
      </c>
      <c r="C72" s="128" t="s">
        <v>344</v>
      </c>
      <c r="D72" s="128" t="s">
        <v>2131</v>
      </c>
      <c r="E72" s="128" t="s">
        <v>1245</v>
      </c>
      <c r="F72" s="122">
        <v>30</v>
      </c>
      <c r="G72" s="122"/>
      <c r="H72" s="127">
        <v>17.5</v>
      </c>
      <c r="I72" s="122"/>
      <c r="J72" s="127">
        <v>18.45</v>
      </c>
      <c r="K72" s="122">
        <v>1</v>
      </c>
      <c r="L72" s="122">
        <v>1</v>
      </c>
      <c r="M72" s="127">
        <v>14.3</v>
      </c>
      <c r="N72" s="127">
        <v>12</v>
      </c>
      <c r="O72" s="122">
        <f>SUM(F69:F72)</f>
        <v>426</v>
      </c>
      <c r="P72" s="136">
        <v>4</v>
      </c>
      <c r="Q72" s="136">
        <v>4</v>
      </c>
      <c r="R72" s="137"/>
      <c r="S72" s="137"/>
      <c r="T72" s="122" t="str">
        <f>IFERROR(IFERROR(VLOOKUP(CONCATENATE($C72,"-",$D72, "-",$E72),Dashboard!$M$473:$N$538,2,FALSE),VLOOKUP(CONCATENATE($E72,"-",$D72, "-",$C72),Dashboard!$M$473:$N$538,2,FALSE)),"")</f>
        <v>vsg3</v>
      </c>
      <c r="U72" s="345" t="str">
        <f t="shared" si="0"/>
        <v>vsg3</v>
      </c>
      <c r="V72" s="341"/>
      <c r="W72" s="138" t="s">
        <v>5805</v>
      </c>
    </row>
    <row r="73" spans="1:25" s="134" customFormat="1" x14ac:dyDescent="0.25">
      <c r="A73" s="110"/>
      <c r="B73" s="111"/>
      <c r="C73" s="112"/>
      <c r="D73" s="112"/>
      <c r="E73" s="112"/>
      <c r="F73" s="113"/>
      <c r="G73" s="113"/>
      <c r="H73" s="114"/>
      <c r="I73" s="114"/>
      <c r="J73" s="114"/>
      <c r="K73" s="113"/>
      <c r="L73" s="113"/>
      <c r="M73" s="115"/>
      <c r="N73" s="115"/>
      <c r="O73" s="116"/>
      <c r="P73" s="116"/>
      <c r="Q73" s="116"/>
      <c r="R73" s="116"/>
      <c r="S73" s="116"/>
      <c r="T73" s="122" t="str">
        <f>IFERROR(IFERROR(VLOOKUP(CONCATENATE($C73,"-",$D73, "-",$E73),Dashboard!$M$473:$N$538,2,FALSE),VLOOKUP(CONCATENATE($E73,"-",$D73, "-",$C73),Dashboard!$M$473:$N$538,2,FALSE)),"")</f>
        <v/>
      </c>
      <c r="U73" s="345" t="str">
        <f t="shared" si="0"/>
        <v/>
      </c>
      <c r="V73" s="341"/>
      <c r="W73" s="117"/>
    </row>
    <row r="74" spans="1:25" s="134" customFormat="1" x14ac:dyDescent="0.25">
      <c r="A74" s="121" t="s">
        <v>5816</v>
      </c>
      <c r="B74" s="122" t="s">
        <v>5950</v>
      </c>
      <c r="C74" s="128" t="s">
        <v>1245</v>
      </c>
      <c r="D74" s="128" t="s">
        <v>5951</v>
      </c>
      <c r="E74" s="139" t="s">
        <v>5952</v>
      </c>
      <c r="F74" s="122">
        <v>25</v>
      </c>
      <c r="G74" s="122"/>
      <c r="H74" s="127">
        <v>13.3</v>
      </c>
      <c r="I74" s="122"/>
      <c r="J74" s="127"/>
      <c r="K74" s="122"/>
      <c r="L74" s="122"/>
      <c r="M74" s="127"/>
      <c r="N74" s="127"/>
      <c r="O74" s="122"/>
      <c r="P74" s="122"/>
      <c r="Q74" s="122"/>
      <c r="R74" s="122"/>
      <c r="S74" s="122"/>
      <c r="T74" s="122" t="str">
        <f>IFERROR(IFERROR(VLOOKUP(CONCATENATE($C74,"-",$D74, "-",$E74),Dashboard!$M$473:$N$538,2,FALSE),VLOOKUP(CONCATENATE($E74,"-",$D74, "-",$C74),Dashboard!$M$473:$N$538,2,FALSE)),"")</f>
        <v/>
      </c>
      <c r="U74" s="345" t="str">
        <f t="shared" si="0"/>
        <v/>
      </c>
      <c r="V74" s="341"/>
      <c r="W74" s="121"/>
    </row>
    <row r="75" spans="1:25" s="134" customFormat="1" x14ac:dyDescent="0.25">
      <c r="A75" s="121"/>
      <c r="B75" s="122" t="s">
        <v>5950</v>
      </c>
      <c r="C75" s="139" t="s">
        <v>5952</v>
      </c>
      <c r="D75" s="128"/>
      <c r="E75" s="128" t="s">
        <v>1245</v>
      </c>
      <c r="F75" s="122">
        <v>5</v>
      </c>
      <c r="G75" s="122"/>
      <c r="H75" s="127"/>
      <c r="I75" s="122"/>
      <c r="J75" s="127"/>
      <c r="K75" s="122"/>
      <c r="L75" s="122"/>
      <c r="M75" s="127"/>
      <c r="N75" s="127"/>
      <c r="O75" s="122"/>
      <c r="P75" s="122"/>
      <c r="Q75" s="122"/>
      <c r="R75" s="122"/>
      <c r="S75" s="122"/>
      <c r="T75" s="122" t="str">
        <f>IFERROR(IFERROR(VLOOKUP(CONCATENATE($C75,"-",$D75, "-",$E75),Dashboard!$M$473:$N$538,2,FALSE),VLOOKUP(CONCATENATE($E75,"-",$D75, "-",$C75),Dashboard!$M$473:$N$538,2,FALSE)),"")</f>
        <v/>
      </c>
      <c r="U75" s="345" t="str">
        <f t="shared" si="0"/>
        <v/>
      </c>
      <c r="V75" s="341"/>
      <c r="W75" s="121"/>
    </row>
    <row r="76" spans="1:25" s="134" customFormat="1" x14ac:dyDescent="0.25">
      <c r="A76" s="121"/>
      <c r="B76" s="122" t="s">
        <v>5950</v>
      </c>
      <c r="C76" s="105" t="s">
        <v>1245</v>
      </c>
      <c r="D76" s="105"/>
      <c r="E76" s="105" t="s">
        <v>295</v>
      </c>
      <c r="F76" s="106">
        <v>30</v>
      </c>
      <c r="G76" s="107"/>
      <c r="H76" s="127"/>
      <c r="I76" s="122"/>
      <c r="J76" s="127"/>
      <c r="K76" s="122"/>
      <c r="L76" s="122"/>
      <c r="M76" s="127"/>
      <c r="N76" s="127"/>
      <c r="O76" s="122"/>
      <c r="P76" s="122"/>
      <c r="Q76" s="122"/>
      <c r="R76" s="122"/>
      <c r="S76" s="122"/>
      <c r="T76" s="122" t="str">
        <f>IFERROR(IFERROR(VLOOKUP(CONCATENATE($C76,"-",$D76, "-",$E76),Dashboard!$M$473:$N$538,2,FALSE),VLOOKUP(CONCATENATE($E76,"-",$D76, "-",$C76),Dashboard!$M$473:$N$538,2,FALSE)),"")</f>
        <v/>
      </c>
      <c r="U76" s="345" t="str">
        <f t="shared" si="0"/>
        <v/>
      </c>
      <c r="V76" s="341"/>
      <c r="W76" s="121" t="s">
        <v>5948</v>
      </c>
    </row>
    <row r="77" spans="1:25" s="134" customFormat="1" x14ac:dyDescent="0.25">
      <c r="A77" s="121"/>
      <c r="B77" s="122" t="s">
        <v>5950</v>
      </c>
      <c r="C77" s="105" t="s">
        <v>295</v>
      </c>
      <c r="D77" s="105"/>
      <c r="E77" s="105" t="s">
        <v>1245</v>
      </c>
      <c r="F77" s="106">
        <v>30</v>
      </c>
      <c r="G77" s="107"/>
      <c r="H77" s="127"/>
      <c r="I77" s="122"/>
      <c r="J77" s="127"/>
      <c r="K77" s="122"/>
      <c r="L77" s="122"/>
      <c r="M77" s="127"/>
      <c r="N77" s="127"/>
      <c r="O77" s="122"/>
      <c r="P77" s="122"/>
      <c r="Q77" s="122"/>
      <c r="R77" s="122"/>
      <c r="S77" s="122"/>
      <c r="T77" s="122" t="str">
        <f>IFERROR(IFERROR(VLOOKUP(CONCATENATE($C77,"-",$D77, "-",$E77),Dashboard!$M$473:$N$538,2,FALSE),VLOOKUP(CONCATENATE($E77,"-",$D77, "-",$C77),Dashboard!$M$473:$N$538,2,FALSE)),"")</f>
        <v/>
      </c>
      <c r="U77" s="345" t="str">
        <f t="shared" si="0"/>
        <v/>
      </c>
      <c r="V77" s="341"/>
      <c r="W77" s="121" t="s">
        <v>5948</v>
      </c>
    </row>
    <row r="78" spans="1:25" s="134" customFormat="1" x14ac:dyDescent="0.25">
      <c r="A78" s="121"/>
      <c r="B78" s="122" t="s">
        <v>5950</v>
      </c>
      <c r="C78" s="105" t="s">
        <v>1245</v>
      </c>
      <c r="D78" s="105"/>
      <c r="E78" s="105" t="s">
        <v>295</v>
      </c>
      <c r="F78" s="106">
        <v>30</v>
      </c>
      <c r="G78" s="107"/>
      <c r="H78" s="127"/>
      <c r="I78" s="122"/>
      <c r="J78" s="127"/>
      <c r="K78" s="122"/>
      <c r="L78" s="122"/>
      <c r="M78" s="127"/>
      <c r="N78" s="127"/>
      <c r="O78" s="122"/>
      <c r="P78" s="122"/>
      <c r="Q78" s="122"/>
      <c r="R78" s="122"/>
      <c r="S78" s="122"/>
      <c r="T78" s="122" t="str">
        <f>IFERROR(IFERROR(VLOOKUP(CONCATENATE($C78,"-",$D78, "-",$E78),Dashboard!$M$473:$N$538,2,FALSE),VLOOKUP(CONCATENATE($E78,"-",$D78, "-",$C78),Dashboard!$M$473:$N$538,2,FALSE)),"")</f>
        <v/>
      </c>
      <c r="U78" s="345" t="str">
        <f t="shared" si="0"/>
        <v/>
      </c>
      <c r="V78" s="341"/>
      <c r="W78" s="121" t="s">
        <v>5948</v>
      </c>
    </row>
    <row r="79" spans="1:25" s="134" customFormat="1" x14ac:dyDescent="0.25">
      <c r="A79" s="121"/>
      <c r="B79" s="122" t="s">
        <v>5950</v>
      </c>
      <c r="C79" s="105" t="s">
        <v>295</v>
      </c>
      <c r="D79" s="105"/>
      <c r="E79" s="105" t="s">
        <v>1245</v>
      </c>
      <c r="F79" s="106">
        <v>30</v>
      </c>
      <c r="G79" s="107"/>
      <c r="H79" s="127"/>
      <c r="I79" s="122"/>
      <c r="J79" s="127">
        <v>20.3</v>
      </c>
      <c r="K79" s="122">
        <v>1</v>
      </c>
      <c r="L79" s="122">
        <v>0</v>
      </c>
      <c r="M79" s="127">
        <v>7.45</v>
      </c>
      <c r="N79" s="127">
        <v>5.45</v>
      </c>
      <c r="O79" s="122">
        <f>SUM(F74:F79)</f>
        <v>150</v>
      </c>
      <c r="P79" s="122"/>
      <c r="Q79" s="122"/>
      <c r="R79" s="122"/>
      <c r="S79" s="122"/>
      <c r="T79" s="122" t="str">
        <f>IFERROR(IFERROR(VLOOKUP(CONCATENATE($C79,"-",$D79, "-",$E79),Dashboard!$M$473:$N$538,2,FALSE),VLOOKUP(CONCATENATE($E79,"-",$D79, "-",$C79),Dashboard!$M$473:$N$538,2,FALSE)),"")</f>
        <v/>
      </c>
      <c r="U79" s="345" t="str">
        <f t="shared" si="0"/>
        <v/>
      </c>
      <c r="V79" s="341"/>
      <c r="W79" s="379" t="s">
        <v>7225</v>
      </c>
    </row>
    <row r="80" spans="1:25" s="134" customFormat="1" x14ac:dyDescent="0.25">
      <c r="A80" s="121"/>
      <c r="B80" s="122">
        <v>10</v>
      </c>
      <c r="C80" s="128" t="s">
        <v>1245</v>
      </c>
      <c r="D80" s="128" t="s">
        <v>5951</v>
      </c>
      <c r="E80" s="139" t="s">
        <v>5952</v>
      </c>
      <c r="F80" s="122">
        <v>25</v>
      </c>
      <c r="G80" s="122"/>
      <c r="H80" s="127">
        <v>6.3</v>
      </c>
      <c r="I80" s="122"/>
      <c r="J80" s="127"/>
      <c r="K80" s="122"/>
      <c r="L80" s="122"/>
      <c r="M80" s="127"/>
      <c r="N80" s="127"/>
      <c r="O80" s="122"/>
      <c r="P80" s="122"/>
      <c r="Q80" s="122"/>
      <c r="R80" s="122"/>
      <c r="S80" s="122"/>
      <c r="T80" s="122" t="str">
        <f>IFERROR(IFERROR(VLOOKUP(CONCATENATE($C80,"-",$D80, "-",$E80),Dashboard!$M$473:$N$538,2,FALSE),VLOOKUP(CONCATENATE($E80,"-",$D80, "-",$C80),Dashboard!$M$473:$N$538,2,FALSE)),"")</f>
        <v/>
      </c>
      <c r="U80" s="345" t="str">
        <f t="shared" si="0"/>
        <v/>
      </c>
      <c r="V80" s="341"/>
      <c r="W80" s="121"/>
    </row>
    <row r="81" spans="1:25" s="47" customFormat="1" x14ac:dyDescent="0.25">
      <c r="A81" s="121"/>
      <c r="B81" s="122">
        <v>10</v>
      </c>
      <c r="C81" s="139" t="s">
        <v>5952</v>
      </c>
      <c r="D81" s="128"/>
      <c r="E81" s="128" t="s">
        <v>1245</v>
      </c>
      <c r="F81" s="122">
        <v>5</v>
      </c>
      <c r="G81" s="122"/>
      <c r="H81" s="127"/>
      <c r="I81" s="122"/>
      <c r="J81" s="127"/>
      <c r="K81" s="122"/>
      <c r="L81" s="122"/>
      <c r="M81" s="127"/>
      <c r="N81" s="127"/>
      <c r="O81" s="122"/>
      <c r="P81" s="122"/>
      <c r="Q81" s="122"/>
      <c r="R81" s="122"/>
      <c r="S81" s="122"/>
      <c r="T81" s="122" t="str">
        <f>IFERROR(IFERROR(VLOOKUP(CONCATENATE($C81,"-",$D81, "-",$E81),Dashboard!$M$473:$N$538,2,FALSE),VLOOKUP(CONCATENATE($E81,"-",$D81, "-",$C81),Dashboard!$M$473:$N$538,2,FALSE)),"")</f>
        <v/>
      </c>
      <c r="U81" s="345" t="str">
        <f t="shared" si="0"/>
        <v/>
      </c>
      <c r="V81" s="343"/>
      <c r="W81" s="121"/>
      <c r="X81" s="13"/>
      <c r="Y81" s="13"/>
    </row>
    <row r="82" spans="1:25" s="134" customFormat="1" x14ac:dyDescent="0.25">
      <c r="A82" s="121"/>
      <c r="B82" s="122">
        <v>10</v>
      </c>
      <c r="C82" s="105" t="s">
        <v>1245</v>
      </c>
      <c r="D82" s="105"/>
      <c r="E82" s="105" t="s">
        <v>295</v>
      </c>
      <c r="F82" s="106">
        <v>30</v>
      </c>
      <c r="G82" s="122"/>
      <c r="H82" s="127"/>
      <c r="I82" s="122"/>
      <c r="J82" s="127"/>
      <c r="K82" s="122"/>
      <c r="L82" s="122"/>
      <c r="M82" s="127"/>
      <c r="N82" s="127"/>
      <c r="O82" s="122"/>
      <c r="P82" s="122"/>
      <c r="Q82" s="122"/>
      <c r="R82" s="122"/>
      <c r="S82" s="122"/>
      <c r="T82" s="122" t="str">
        <f>IFERROR(IFERROR(VLOOKUP(CONCATENATE($C82,"-",$D82, "-",$E82),Dashboard!$M$473:$N$538,2,FALSE),VLOOKUP(CONCATENATE($E82,"-",$D82, "-",$C82),Dashboard!$M$473:$N$538,2,FALSE)),"")</f>
        <v/>
      </c>
      <c r="U82" s="345" t="str">
        <f t="shared" si="0"/>
        <v/>
      </c>
      <c r="V82" s="341"/>
      <c r="W82" s="121" t="s">
        <v>5948</v>
      </c>
    </row>
    <row r="83" spans="1:25" s="134" customFormat="1" x14ac:dyDescent="0.25">
      <c r="A83" s="121"/>
      <c r="B83" s="122">
        <v>10</v>
      </c>
      <c r="C83" s="105" t="s">
        <v>295</v>
      </c>
      <c r="D83" s="105"/>
      <c r="E83" s="105" t="s">
        <v>1245</v>
      </c>
      <c r="F83" s="106">
        <v>30</v>
      </c>
      <c r="G83" s="122"/>
      <c r="H83" s="127"/>
      <c r="I83" s="122"/>
      <c r="J83" s="127">
        <v>12</v>
      </c>
      <c r="K83" s="122">
        <v>1</v>
      </c>
      <c r="L83" s="122">
        <v>0</v>
      </c>
      <c r="M83" s="127">
        <v>6.15</v>
      </c>
      <c r="N83" s="127">
        <v>3.45</v>
      </c>
      <c r="O83" s="122">
        <f>SUM(F80:F83)</f>
        <v>90</v>
      </c>
      <c r="P83" s="122"/>
      <c r="Q83" s="122"/>
      <c r="R83" s="122"/>
      <c r="S83" s="122"/>
      <c r="T83" s="122" t="str">
        <f>IFERROR(IFERROR(VLOOKUP(CONCATENATE($C83,"-",$D83, "-",$E83),Dashboard!$M$473:$N$538,2,FALSE),VLOOKUP(CONCATENATE($E83,"-",$D83, "-",$C83),Dashboard!$M$473:$N$538,2,FALSE)),"")</f>
        <v/>
      </c>
      <c r="U83" s="345" t="str">
        <f t="shared" si="0"/>
        <v/>
      </c>
      <c r="V83" s="341"/>
      <c r="W83" s="121" t="s">
        <v>5948</v>
      </c>
    </row>
    <row r="84" spans="1:25" s="134" customFormat="1" x14ac:dyDescent="0.25">
      <c r="A84" s="110"/>
      <c r="B84" s="111"/>
      <c r="C84" s="112"/>
      <c r="D84" s="112"/>
      <c r="E84" s="112"/>
      <c r="F84" s="113"/>
      <c r="G84" s="113"/>
      <c r="H84" s="114"/>
      <c r="I84" s="114"/>
      <c r="J84" s="114"/>
      <c r="K84" s="113"/>
      <c r="L84" s="113"/>
      <c r="M84" s="115"/>
      <c r="N84" s="115"/>
      <c r="O84" s="116"/>
      <c r="P84" s="116"/>
      <c r="Q84" s="116"/>
      <c r="R84" s="116"/>
      <c r="S84" s="116"/>
      <c r="T84" s="122" t="str">
        <f>IFERROR(IFERROR(VLOOKUP(CONCATENATE($C84,"-",$D84, "-",$E84),Dashboard!$M$473:$N$538,2,FALSE),VLOOKUP(CONCATENATE($E84,"-",$D84, "-",$C84),Dashboard!$M$473:$N$538,2,FALSE)),"")</f>
        <v/>
      </c>
      <c r="U84" s="345" t="str">
        <f t="shared" si="0"/>
        <v/>
      </c>
      <c r="V84" s="341"/>
      <c r="W84" s="117"/>
    </row>
    <row r="85" spans="1:25" s="134" customFormat="1" x14ac:dyDescent="0.25">
      <c r="A85" s="121" t="s">
        <v>5816</v>
      </c>
      <c r="B85" s="122" t="s">
        <v>5809</v>
      </c>
      <c r="C85" s="125" t="s">
        <v>1245</v>
      </c>
      <c r="D85" s="135"/>
      <c r="E85" s="128" t="s">
        <v>5953</v>
      </c>
      <c r="F85" s="126">
        <v>20</v>
      </c>
      <c r="G85" s="122"/>
      <c r="H85" s="127">
        <v>6.3</v>
      </c>
      <c r="I85" s="127"/>
      <c r="J85" s="127"/>
      <c r="K85" s="133"/>
      <c r="L85" s="122"/>
      <c r="M85" s="127"/>
      <c r="N85" s="127"/>
      <c r="O85" s="122"/>
      <c r="P85" s="122"/>
      <c r="Q85" s="122"/>
      <c r="R85" s="122"/>
      <c r="S85" s="122"/>
      <c r="T85" s="122" t="str">
        <f>IFERROR(IFERROR(VLOOKUP(CONCATENATE($C85,"-",$D85, "-",$E85),Dashboard!$M$473:$N$538,2,FALSE),VLOOKUP(CONCATENATE($E85,"-",$D85, "-",$C85),Dashboard!$M$473:$N$538,2,FALSE)),"")</f>
        <v/>
      </c>
      <c r="U85" s="345" t="str">
        <f t="shared" si="0"/>
        <v/>
      </c>
      <c r="V85" s="341"/>
      <c r="W85" s="121"/>
    </row>
    <row r="86" spans="1:25" s="47" customFormat="1" x14ac:dyDescent="0.25">
      <c r="A86" s="121"/>
      <c r="B86" s="122" t="s">
        <v>5809</v>
      </c>
      <c r="C86" s="125" t="s">
        <v>5953</v>
      </c>
      <c r="D86" s="128" t="s">
        <v>5954</v>
      </c>
      <c r="E86" s="128" t="s">
        <v>1245</v>
      </c>
      <c r="F86" s="126">
        <v>20</v>
      </c>
      <c r="G86" s="122"/>
      <c r="H86" s="127"/>
      <c r="I86" s="127"/>
      <c r="J86" s="127"/>
      <c r="K86" s="133"/>
      <c r="L86" s="122"/>
      <c r="M86" s="127"/>
      <c r="N86" s="127"/>
      <c r="O86" s="122"/>
      <c r="P86" s="122"/>
      <c r="Q86" s="122"/>
      <c r="R86" s="122"/>
      <c r="S86" s="122"/>
      <c r="T86" s="122" t="str">
        <f>IFERROR(IFERROR(VLOOKUP(CONCATENATE($C86,"-",$D86, "-",$E86),Dashboard!$M$473:$N$538,2,FALSE),VLOOKUP(CONCATENATE($E86,"-",$D86, "-",$C86),Dashboard!$M$473:$N$538,2,FALSE)),"")</f>
        <v/>
      </c>
      <c r="U86" s="345" t="str">
        <f t="shared" si="0"/>
        <v/>
      </c>
      <c r="V86" s="343"/>
      <c r="W86" s="121"/>
      <c r="X86" s="13"/>
      <c r="Y86" s="13"/>
    </row>
    <row r="87" spans="1:25" s="134" customFormat="1" x14ac:dyDescent="0.25">
      <c r="A87" s="121"/>
      <c r="B87" s="122" t="s">
        <v>5809</v>
      </c>
      <c r="C87" s="125" t="s">
        <v>1245</v>
      </c>
      <c r="D87" s="128" t="s">
        <v>5955</v>
      </c>
      <c r="E87" s="128" t="s">
        <v>344</v>
      </c>
      <c r="F87" s="126">
        <v>40</v>
      </c>
      <c r="G87" s="122"/>
      <c r="H87" s="127"/>
      <c r="I87" s="127"/>
      <c r="J87" s="127"/>
      <c r="K87" s="133"/>
      <c r="L87" s="122"/>
      <c r="M87" s="127"/>
      <c r="N87" s="127"/>
      <c r="O87" s="122"/>
      <c r="P87" s="122"/>
      <c r="Q87" s="122"/>
      <c r="R87" s="122"/>
      <c r="S87" s="122"/>
      <c r="T87" s="122" t="str">
        <f>IFERROR(IFERROR(VLOOKUP(CONCATENATE($C87,"-",$D87, "-",$E87),Dashboard!$M$473:$N$538,2,FALSE),VLOOKUP(CONCATENATE($E87,"-",$D87, "-",$C87),Dashboard!$M$473:$N$538,2,FALSE)),"")</f>
        <v/>
      </c>
      <c r="U87" s="345" t="str">
        <f t="shared" si="0"/>
        <v/>
      </c>
      <c r="V87" s="341"/>
      <c r="W87" s="121"/>
    </row>
    <row r="88" spans="1:25" s="134" customFormat="1" x14ac:dyDescent="0.25">
      <c r="A88" s="121"/>
      <c r="B88" s="122" t="s">
        <v>5809</v>
      </c>
      <c r="C88" s="125" t="s">
        <v>344</v>
      </c>
      <c r="D88" s="135"/>
      <c r="E88" s="128" t="s">
        <v>1245</v>
      </c>
      <c r="F88" s="126">
        <v>30</v>
      </c>
      <c r="G88" s="122"/>
      <c r="H88" s="127"/>
      <c r="I88" s="127"/>
      <c r="J88" s="127"/>
      <c r="K88" s="133"/>
      <c r="L88" s="122"/>
      <c r="M88" s="127"/>
      <c r="N88" s="127"/>
      <c r="O88" s="122"/>
      <c r="P88" s="122"/>
      <c r="Q88" s="122"/>
      <c r="R88" s="122"/>
      <c r="S88" s="122"/>
      <c r="T88" s="122" t="str">
        <f>IFERROR(IFERROR(VLOOKUP(CONCATENATE($C88,"-",$D88, "-",$E88),Dashboard!$M$473:$N$538,2,FALSE),VLOOKUP(CONCATENATE($E88,"-",$D88, "-",$C88),Dashboard!$M$473:$N$538,2,FALSE)),"")</f>
        <v/>
      </c>
      <c r="U88" s="345" t="str">
        <f t="shared" si="0"/>
        <v/>
      </c>
      <c r="V88" s="341"/>
      <c r="W88" s="121" t="s">
        <v>5948</v>
      </c>
    </row>
    <row r="89" spans="1:25" s="134" customFormat="1" x14ac:dyDescent="0.25">
      <c r="A89" s="121"/>
      <c r="B89" s="122" t="s">
        <v>5809</v>
      </c>
      <c r="C89" s="125" t="s">
        <v>1245</v>
      </c>
      <c r="D89" s="128" t="s">
        <v>1506</v>
      </c>
      <c r="E89" s="128" t="s">
        <v>1245</v>
      </c>
      <c r="F89" s="126">
        <v>20</v>
      </c>
      <c r="G89" s="122"/>
      <c r="H89" s="127"/>
      <c r="I89" s="127"/>
      <c r="J89" s="127"/>
      <c r="K89" s="133"/>
      <c r="L89" s="122"/>
      <c r="M89" s="127"/>
      <c r="N89" s="127"/>
      <c r="O89" s="122"/>
      <c r="P89" s="122"/>
      <c r="Q89" s="122"/>
      <c r="R89" s="122"/>
      <c r="S89" s="122"/>
      <c r="T89" s="122" t="str">
        <f>IFERROR(IFERROR(VLOOKUP(CONCATENATE($C89,"-",$D89, "-",$E89),Dashboard!$M$473:$N$538,2,FALSE),VLOOKUP(CONCATENATE($E89,"-",$D89, "-",$C89),Dashboard!$M$473:$N$538,2,FALSE)),"")</f>
        <v/>
      </c>
      <c r="U89" s="345" t="str">
        <f t="shared" si="0"/>
        <v/>
      </c>
      <c r="V89" s="341"/>
      <c r="W89" s="121"/>
    </row>
    <row r="90" spans="1:25" s="47" customFormat="1" x14ac:dyDescent="0.25">
      <c r="A90" s="121"/>
      <c r="B90" s="122" t="s">
        <v>5809</v>
      </c>
      <c r="C90" s="125" t="s">
        <v>1245</v>
      </c>
      <c r="D90" s="128" t="s">
        <v>5954</v>
      </c>
      <c r="E90" s="128" t="s">
        <v>5953</v>
      </c>
      <c r="F90" s="126">
        <v>20</v>
      </c>
      <c r="G90" s="122"/>
      <c r="H90" s="127"/>
      <c r="I90" s="127"/>
      <c r="J90" s="127"/>
      <c r="K90" s="133"/>
      <c r="L90" s="122"/>
      <c r="M90" s="127"/>
      <c r="N90" s="127"/>
      <c r="O90" s="122"/>
      <c r="P90" s="122"/>
      <c r="Q90" s="122"/>
      <c r="R90" s="122"/>
      <c r="S90" s="122"/>
      <c r="T90" s="122" t="str">
        <f>IFERROR(IFERROR(VLOOKUP(CONCATENATE($C90,"-",$D90, "-",$E90),Dashboard!$M$473:$N$538,2,FALSE),VLOOKUP(CONCATENATE($E90,"-",$D90, "-",$C90),Dashboard!$M$473:$N$538,2,FALSE)),"")</f>
        <v/>
      </c>
      <c r="U90" s="345" t="str">
        <f t="shared" si="0"/>
        <v/>
      </c>
      <c r="V90" s="343"/>
      <c r="W90" s="121"/>
      <c r="X90" s="13"/>
      <c r="Y90" s="13"/>
    </row>
    <row r="91" spans="1:25" s="134" customFormat="1" x14ac:dyDescent="0.25">
      <c r="A91" s="121"/>
      <c r="B91" s="122" t="s">
        <v>5809</v>
      </c>
      <c r="C91" s="125" t="s">
        <v>5953</v>
      </c>
      <c r="D91" s="135"/>
      <c r="E91" s="128" t="s">
        <v>1245</v>
      </c>
      <c r="F91" s="126">
        <v>20</v>
      </c>
      <c r="G91" s="122"/>
      <c r="H91" s="127"/>
      <c r="I91" s="127"/>
      <c r="J91" s="127">
        <v>15</v>
      </c>
      <c r="K91" s="133">
        <v>1</v>
      </c>
      <c r="L91" s="122">
        <v>0</v>
      </c>
      <c r="M91" s="127">
        <v>9.15</v>
      </c>
      <c r="N91" s="127">
        <v>6.45</v>
      </c>
      <c r="O91" s="122">
        <f>SUM(F85:F91)</f>
        <v>170</v>
      </c>
      <c r="P91" s="122"/>
      <c r="Q91" s="122"/>
      <c r="R91" s="122"/>
      <c r="S91" s="122"/>
      <c r="T91" s="122" t="str">
        <f>IFERROR(IFERROR(VLOOKUP(CONCATENATE($C91,"-",$D91, "-",$E91),Dashboard!$M$473:$N$538,2,FALSE),VLOOKUP(CONCATENATE($E91,"-",$D91, "-",$C91),Dashboard!$M$473:$N$538,2,FALSE)),"")</f>
        <v/>
      </c>
      <c r="U91" s="345" t="str">
        <f t="shared" si="0"/>
        <v/>
      </c>
      <c r="V91" s="341"/>
      <c r="W91" s="121"/>
    </row>
    <row r="92" spans="1:25" s="134" customFormat="1" x14ac:dyDescent="0.25">
      <c r="A92" s="110"/>
      <c r="B92" s="111"/>
      <c r="C92" s="112"/>
      <c r="D92" s="112"/>
      <c r="E92" s="112"/>
      <c r="F92" s="113"/>
      <c r="G92" s="113"/>
      <c r="H92" s="114"/>
      <c r="I92" s="114"/>
      <c r="J92" s="114"/>
      <c r="K92" s="113"/>
      <c r="L92" s="113"/>
      <c r="M92" s="115"/>
      <c r="N92" s="115"/>
      <c r="O92" s="116"/>
      <c r="P92" s="116"/>
      <c r="Q92" s="116"/>
      <c r="R92" s="116"/>
      <c r="S92" s="116"/>
      <c r="T92" s="122" t="str">
        <f>IFERROR(IFERROR(VLOOKUP(CONCATENATE($C92,"-",$D92, "-",$E92),Dashboard!$M$473:$N$538,2,FALSE),VLOOKUP(CONCATENATE($E92,"-",$D92, "-",$C92),Dashboard!$M$473:$N$538,2,FALSE)),"")</f>
        <v/>
      </c>
      <c r="U92" s="345" t="str">
        <f t="shared" si="0"/>
        <v/>
      </c>
      <c r="V92" s="341"/>
      <c r="W92" s="117"/>
    </row>
    <row r="93" spans="1:25" s="134" customFormat="1" x14ac:dyDescent="0.25">
      <c r="A93" s="121" t="s">
        <v>5803</v>
      </c>
      <c r="B93" s="122" t="s">
        <v>5956</v>
      </c>
      <c r="C93" s="128" t="s">
        <v>1245</v>
      </c>
      <c r="D93" s="128" t="s">
        <v>2131</v>
      </c>
      <c r="E93" s="128" t="s">
        <v>344</v>
      </c>
      <c r="F93" s="122">
        <v>28</v>
      </c>
      <c r="G93" s="122"/>
      <c r="H93" s="127">
        <v>15.2</v>
      </c>
      <c r="I93" s="127"/>
      <c r="J93" s="127">
        <v>16.149999999999999</v>
      </c>
      <c r="K93" s="122"/>
      <c r="L93" s="122"/>
      <c r="M93" s="127"/>
      <c r="N93" s="127"/>
      <c r="O93" s="122"/>
      <c r="P93" s="122"/>
      <c r="Q93" s="122"/>
      <c r="R93" s="122"/>
      <c r="S93" s="122"/>
      <c r="T93" s="122" t="str">
        <f>IFERROR(IFERROR(VLOOKUP(CONCATENATE($C93,"-",$D93, "-",$E93),Dashboard!$M$473:$N$538,2,FALSE),VLOOKUP(CONCATENATE($E93,"-",$D93, "-",$C93),Dashboard!$M$473:$N$538,2,FALSE)),"")</f>
        <v>vsg3</v>
      </c>
      <c r="U93" s="345" t="str">
        <f t="shared" si="0"/>
        <v>vsg3</v>
      </c>
      <c r="V93" s="341"/>
      <c r="W93" s="122"/>
    </row>
    <row r="94" spans="1:25" s="134" customFormat="1" x14ac:dyDescent="0.25">
      <c r="A94" s="121"/>
      <c r="B94" s="122" t="s">
        <v>5956</v>
      </c>
      <c r="C94" s="128" t="s">
        <v>344</v>
      </c>
      <c r="D94" s="128" t="s">
        <v>492</v>
      </c>
      <c r="E94" s="128" t="s">
        <v>1416</v>
      </c>
      <c r="F94" s="122">
        <v>155</v>
      </c>
      <c r="G94" s="122"/>
      <c r="H94" s="127">
        <v>16.3</v>
      </c>
      <c r="I94" s="127"/>
      <c r="J94" s="127">
        <v>22</v>
      </c>
      <c r="K94" s="122">
        <v>1</v>
      </c>
      <c r="L94" s="122">
        <v>1</v>
      </c>
      <c r="M94" s="127">
        <v>6.35</v>
      </c>
      <c r="N94" s="127">
        <v>6.35</v>
      </c>
      <c r="O94" s="122">
        <f>SUM(F93:F94)</f>
        <v>183</v>
      </c>
      <c r="P94" s="122"/>
      <c r="Q94" s="122"/>
      <c r="R94" s="122"/>
      <c r="S94" s="122"/>
      <c r="T94" s="122" t="str">
        <f>IFERROR(IFERROR(VLOOKUP(CONCATENATE($C94,"-",$D94, "-",$E94),Dashboard!$M$473:$N$538,2,FALSE),VLOOKUP(CONCATENATE($E94,"-",$D94, "-",$C94),Dashboard!$M$473:$N$538,2,FALSE)),"")</f>
        <v/>
      </c>
      <c r="U94" s="345" t="str">
        <f t="shared" si="0"/>
        <v/>
      </c>
      <c r="V94" s="341"/>
      <c r="W94" s="122" t="s">
        <v>7226</v>
      </c>
    </row>
    <row r="95" spans="1:25" s="134" customFormat="1" x14ac:dyDescent="0.25">
      <c r="A95" s="121"/>
      <c r="B95" s="122">
        <v>12</v>
      </c>
      <c r="C95" s="128" t="s">
        <v>1416</v>
      </c>
      <c r="D95" s="128" t="s">
        <v>5957</v>
      </c>
      <c r="E95" s="128" t="s">
        <v>1245</v>
      </c>
      <c r="F95" s="122">
        <v>183</v>
      </c>
      <c r="G95" s="122"/>
      <c r="H95" s="127">
        <v>8.3000000000000007</v>
      </c>
      <c r="I95" s="127"/>
      <c r="J95" s="127">
        <v>14.35</v>
      </c>
      <c r="K95" s="122">
        <v>1</v>
      </c>
      <c r="L95" s="122">
        <v>1</v>
      </c>
      <c r="M95" s="127">
        <v>6.35</v>
      </c>
      <c r="N95" s="127">
        <v>6.35</v>
      </c>
      <c r="O95" s="122">
        <f>+F95</f>
        <v>183</v>
      </c>
      <c r="P95" s="122"/>
      <c r="Q95" s="122"/>
      <c r="R95" s="122"/>
      <c r="S95" s="122"/>
      <c r="T95" s="122" t="str">
        <f>IFERROR(IFERROR(VLOOKUP(CONCATENATE($C95,"-",$D95, "-",$E95),Dashboard!$M$473:$N$538,2,FALSE),VLOOKUP(CONCATENATE($E95,"-",$D95, "-",$C95),Dashboard!$M$473:$N$538,2,FALSE)),"")</f>
        <v/>
      </c>
      <c r="U95" s="345" t="str">
        <f t="shared" ref="U95:U158" si="1">T95</f>
        <v/>
      </c>
      <c r="V95" s="341"/>
      <c r="W95" s="122" t="s">
        <v>5805</v>
      </c>
    </row>
    <row r="96" spans="1:25" s="47" customFormat="1" x14ac:dyDescent="0.25">
      <c r="A96" s="110"/>
      <c r="B96" s="111"/>
      <c r="C96" s="112"/>
      <c r="D96" s="112"/>
      <c r="E96" s="112"/>
      <c r="F96" s="113"/>
      <c r="G96" s="113"/>
      <c r="H96" s="114"/>
      <c r="I96" s="114"/>
      <c r="J96" s="114"/>
      <c r="K96" s="113"/>
      <c r="L96" s="113"/>
      <c r="M96" s="115"/>
      <c r="N96" s="115"/>
      <c r="O96" s="116"/>
      <c r="P96" s="116"/>
      <c r="Q96" s="116"/>
      <c r="R96" s="116"/>
      <c r="S96" s="116"/>
      <c r="T96" s="122" t="str">
        <f>IFERROR(IFERROR(VLOOKUP(CONCATENATE($C96,"-",$D96, "-",$E96),Dashboard!$M$473:$N$538,2,FALSE),VLOOKUP(CONCATENATE($E96,"-",$D96, "-",$C96),Dashboard!$M$473:$N$538,2,FALSE)),"")</f>
        <v/>
      </c>
      <c r="U96" s="345" t="str">
        <f t="shared" si="1"/>
        <v/>
      </c>
      <c r="V96" s="343"/>
      <c r="W96" s="117"/>
      <c r="X96" s="13"/>
      <c r="Y96" s="13"/>
    </row>
    <row r="97" spans="1:25" s="134" customFormat="1" x14ac:dyDescent="0.25">
      <c r="A97" s="121" t="s">
        <v>5803</v>
      </c>
      <c r="B97" s="122" t="s">
        <v>5811</v>
      </c>
      <c r="C97" s="128" t="s">
        <v>1245</v>
      </c>
      <c r="D97" s="128" t="s">
        <v>1261</v>
      </c>
      <c r="E97" s="128" t="s">
        <v>295</v>
      </c>
      <c r="F97" s="122">
        <v>30</v>
      </c>
      <c r="G97" s="122"/>
      <c r="H97" s="127">
        <v>8</v>
      </c>
      <c r="I97" s="127"/>
      <c r="J97" s="127">
        <v>8.4499999999999993</v>
      </c>
      <c r="K97" s="122"/>
      <c r="L97" s="122"/>
      <c r="M97" s="127"/>
      <c r="N97" s="127"/>
      <c r="O97" s="122"/>
      <c r="P97" s="122"/>
      <c r="Q97" s="122"/>
      <c r="R97" s="122"/>
      <c r="S97" s="122"/>
      <c r="T97" s="122" t="str">
        <f>IFERROR(IFERROR(VLOOKUP(CONCATENATE($C97,"-",$D97, "-",$E97),Dashboard!$M$473:$N$538,2,FALSE),VLOOKUP(CONCATENATE($E97,"-",$D97, "-",$C97),Dashboard!$M$473:$N$538,2,FALSE)),"")</f>
        <v>vsg2</v>
      </c>
      <c r="U97" s="345" t="str">
        <f t="shared" si="1"/>
        <v>vsg2</v>
      </c>
      <c r="V97" s="341"/>
      <c r="W97" s="122"/>
    </row>
    <row r="98" spans="1:25" s="134" customFormat="1" x14ac:dyDescent="0.25">
      <c r="A98" s="121"/>
      <c r="B98" s="122" t="s">
        <v>5811</v>
      </c>
      <c r="C98" s="128" t="s">
        <v>295</v>
      </c>
      <c r="D98" s="140" t="s">
        <v>5818</v>
      </c>
      <c r="E98" s="128" t="s">
        <v>316</v>
      </c>
      <c r="F98" s="122">
        <v>12</v>
      </c>
      <c r="G98" s="122"/>
      <c r="H98" s="127">
        <v>9</v>
      </c>
      <c r="I98" s="127"/>
      <c r="J98" s="127">
        <v>9.1999999999999993</v>
      </c>
      <c r="K98" s="122"/>
      <c r="L98" s="122"/>
      <c r="M98" s="127"/>
      <c r="N98" s="127"/>
      <c r="O98" s="122"/>
      <c r="P98" s="122"/>
      <c r="Q98" s="122"/>
      <c r="R98" s="122"/>
      <c r="S98" s="122"/>
      <c r="T98" s="122" t="str">
        <f>IFERROR(IFERROR(VLOOKUP(CONCATENATE($C98,"-",$D98, "-",$E98),Dashboard!$M$473:$N$538,2,FALSE),VLOOKUP(CONCATENATE($E98,"-",$D98, "-",$C98),Dashboard!$M$473:$N$538,2,FALSE)),"")</f>
        <v/>
      </c>
      <c r="U98" s="345" t="str">
        <f t="shared" si="1"/>
        <v/>
      </c>
      <c r="V98" s="341"/>
      <c r="W98" s="122"/>
    </row>
    <row r="99" spans="1:25" s="47" customFormat="1" x14ac:dyDescent="0.25">
      <c r="A99" s="121"/>
      <c r="B99" s="122" t="s">
        <v>5811</v>
      </c>
      <c r="C99" s="128" t="s">
        <v>316</v>
      </c>
      <c r="D99" s="128" t="s">
        <v>1079</v>
      </c>
      <c r="E99" s="128" t="s">
        <v>2116</v>
      </c>
      <c r="F99" s="122">
        <v>118</v>
      </c>
      <c r="G99" s="122"/>
      <c r="H99" s="127">
        <v>9.3000000000000007</v>
      </c>
      <c r="I99" s="127"/>
      <c r="J99" s="127">
        <v>13.3</v>
      </c>
      <c r="K99" s="122"/>
      <c r="L99" s="122"/>
      <c r="M99" s="127"/>
      <c r="N99" s="127"/>
      <c r="O99" s="122"/>
      <c r="P99" s="122"/>
      <c r="Q99" s="122"/>
      <c r="R99" s="122"/>
      <c r="S99" s="122"/>
      <c r="T99" s="122" t="str">
        <f>IFERROR(IFERROR(VLOOKUP(CONCATENATE($C99,"-",$D99, "-",$E99),Dashboard!$M$473:$N$538,2,FALSE),VLOOKUP(CONCATENATE($E99,"-",$D99, "-",$C99),Dashboard!$M$473:$N$538,2,FALSE)),"")</f>
        <v/>
      </c>
      <c r="U99" s="345" t="str">
        <f t="shared" si="1"/>
        <v/>
      </c>
      <c r="V99" s="343"/>
      <c r="W99" s="122"/>
      <c r="X99" s="13"/>
      <c r="Y99" s="13"/>
    </row>
    <row r="100" spans="1:25" s="134" customFormat="1" x14ac:dyDescent="0.25">
      <c r="A100" s="121"/>
      <c r="B100" s="122" t="s">
        <v>5811</v>
      </c>
      <c r="C100" s="128" t="s">
        <v>1416</v>
      </c>
      <c r="D100" s="128" t="s">
        <v>5958</v>
      </c>
      <c r="E100" s="128" t="s">
        <v>295</v>
      </c>
      <c r="F100" s="122">
        <v>130</v>
      </c>
      <c r="G100" s="122"/>
      <c r="H100" s="127">
        <v>15.15</v>
      </c>
      <c r="I100" s="127"/>
      <c r="J100" s="127">
        <v>19.3</v>
      </c>
      <c r="K100" s="122"/>
      <c r="L100" s="122"/>
      <c r="M100" s="127"/>
      <c r="N100" s="127"/>
      <c r="O100" s="122"/>
      <c r="P100" s="122"/>
      <c r="Q100" s="122"/>
      <c r="R100" s="122"/>
      <c r="S100" s="122"/>
      <c r="T100" s="122" t="str">
        <f>IFERROR(IFERROR(VLOOKUP(CONCATENATE($C100,"-",$D100, "-",$E100),Dashboard!$M$473:$N$538,2,FALSE),VLOOKUP(CONCATENATE($E100,"-",$D100, "-",$C100),Dashboard!$M$473:$N$538,2,FALSE)),"")</f>
        <v/>
      </c>
      <c r="U100" s="345" t="str">
        <f t="shared" si="1"/>
        <v/>
      </c>
      <c r="V100" s="341"/>
      <c r="W100" s="122"/>
    </row>
    <row r="101" spans="1:25" s="134" customFormat="1" x14ac:dyDescent="0.25">
      <c r="A101" s="121"/>
      <c r="B101" s="122" t="s">
        <v>5811</v>
      </c>
      <c r="C101" s="128" t="s">
        <v>295</v>
      </c>
      <c r="D101" s="128"/>
      <c r="E101" s="128" t="s">
        <v>1245</v>
      </c>
      <c r="F101" s="122">
        <v>30</v>
      </c>
      <c r="G101" s="122"/>
      <c r="H101" s="127">
        <v>19.45</v>
      </c>
      <c r="I101" s="127"/>
      <c r="J101" s="127">
        <v>20.45</v>
      </c>
      <c r="K101" s="122">
        <v>1</v>
      </c>
      <c r="L101" s="122">
        <v>1</v>
      </c>
      <c r="M101" s="127">
        <v>13.45</v>
      </c>
      <c r="N101" s="127">
        <v>10</v>
      </c>
      <c r="O101" s="122">
        <f>SUM(F97:F101)</f>
        <v>320</v>
      </c>
      <c r="P101" s="127">
        <v>2</v>
      </c>
      <c r="Q101" s="127">
        <v>2</v>
      </c>
      <c r="R101" s="122"/>
      <c r="S101" s="122"/>
      <c r="T101" s="122" t="str">
        <f>IFERROR(IFERROR(VLOOKUP(CONCATENATE($C101,"-",$D101, "-",$E101),Dashboard!$M$473:$N$538,2,FALSE),VLOOKUP(CONCATENATE($E101,"-",$D101, "-",$C101),Dashboard!$M$473:$N$538,2,FALSE)),"")</f>
        <v/>
      </c>
      <c r="U101" s="345" t="str">
        <f t="shared" si="1"/>
        <v/>
      </c>
      <c r="V101" s="341"/>
      <c r="W101" s="122"/>
    </row>
    <row r="102" spans="1:25" s="134" customFormat="1" x14ac:dyDescent="0.25">
      <c r="A102" s="110"/>
      <c r="B102" s="111"/>
      <c r="C102" s="112"/>
      <c r="D102" s="112"/>
      <c r="E102" s="112"/>
      <c r="F102" s="113"/>
      <c r="G102" s="113"/>
      <c r="H102" s="114"/>
      <c r="I102" s="114"/>
      <c r="J102" s="114"/>
      <c r="K102" s="113"/>
      <c r="L102" s="113"/>
      <c r="M102" s="115"/>
      <c r="N102" s="115"/>
      <c r="O102" s="116"/>
      <c r="P102" s="116"/>
      <c r="Q102" s="116"/>
      <c r="R102" s="116"/>
      <c r="S102" s="116"/>
      <c r="T102" s="122" t="str">
        <f>IFERROR(IFERROR(VLOOKUP(CONCATENATE($C102,"-",$D102, "-",$E102),Dashboard!$M$473:$N$538,2,FALSE),VLOOKUP(CONCATENATE($E102,"-",$D102, "-",$C102),Dashboard!$M$473:$N$538,2,FALSE)),"")</f>
        <v/>
      </c>
      <c r="U102" s="345" t="str">
        <f t="shared" si="1"/>
        <v/>
      </c>
      <c r="V102" s="341"/>
      <c r="W102" s="117"/>
    </row>
    <row r="103" spans="1:25" s="134" customFormat="1" x14ac:dyDescent="0.25">
      <c r="A103" s="121" t="s">
        <v>5803</v>
      </c>
      <c r="B103" s="122" t="s">
        <v>5959</v>
      </c>
      <c r="C103" s="128" t="s">
        <v>1245</v>
      </c>
      <c r="D103" s="128" t="s">
        <v>344</v>
      </c>
      <c r="E103" s="128" t="s">
        <v>1416</v>
      </c>
      <c r="F103" s="122">
        <v>183</v>
      </c>
      <c r="G103" s="122"/>
      <c r="H103" s="127">
        <v>17.3</v>
      </c>
      <c r="I103" s="127">
        <v>18.3</v>
      </c>
      <c r="J103" s="127">
        <v>23.3</v>
      </c>
      <c r="K103" s="122">
        <v>1</v>
      </c>
      <c r="L103" s="122">
        <v>1</v>
      </c>
      <c r="M103" s="127">
        <v>6.35</v>
      </c>
      <c r="N103" s="127">
        <v>6.35</v>
      </c>
      <c r="O103" s="122">
        <f>+F103</f>
        <v>183</v>
      </c>
      <c r="P103" s="122"/>
      <c r="Q103" s="122"/>
      <c r="R103" s="122"/>
      <c r="S103" s="122"/>
      <c r="T103" s="122" t="str">
        <f>IFERROR(IFERROR(VLOOKUP(CONCATENATE($C103,"-",$D103, "-",$E103),Dashboard!$M$473:$N$538,2,FALSE),VLOOKUP(CONCATENATE($E103,"-",$D103, "-",$C103),Dashboard!$M$473:$N$538,2,FALSE)),"")</f>
        <v/>
      </c>
      <c r="U103" s="345" t="str">
        <f t="shared" si="1"/>
        <v/>
      </c>
      <c r="V103" s="341"/>
      <c r="W103" s="122"/>
    </row>
    <row r="104" spans="1:25" s="134" customFormat="1" x14ac:dyDescent="0.25">
      <c r="A104" s="121"/>
      <c r="B104" s="122">
        <v>14</v>
      </c>
      <c r="C104" s="128" t="s">
        <v>1416</v>
      </c>
      <c r="D104" s="128"/>
      <c r="E104" s="128" t="s">
        <v>1245</v>
      </c>
      <c r="F104" s="122">
        <v>183</v>
      </c>
      <c r="G104" s="122"/>
      <c r="H104" s="127">
        <v>10.45</v>
      </c>
      <c r="I104" s="127"/>
      <c r="J104" s="127">
        <v>17</v>
      </c>
      <c r="K104" s="122">
        <v>1</v>
      </c>
      <c r="L104" s="122">
        <v>1</v>
      </c>
      <c r="M104" s="127">
        <v>6.35</v>
      </c>
      <c r="N104" s="127">
        <v>6.35</v>
      </c>
      <c r="O104" s="122">
        <f>+F104</f>
        <v>183</v>
      </c>
      <c r="P104" s="122"/>
      <c r="Q104" s="122"/>
      <c r="R104" s="122"/>
      <c r="S104" s="122"/>
      <c r="T104" s="122" t="str">
        <f>IFERROR(IFERROR(VLOOKUP(CONCATENATE($C104,"-",$D104, "-",$E104),Dashboard!$M$473:$N$538,2,FALSE),VLOOKUP(CONCATENATE($E104,"-",$D104, "-",$C104),Dashboard!$M$473:$N$538,2,FALSE)),"")</f>
        <v/>
      </c>
      <c r="U104" s="345" t="str">
        <f t="shared" si="1"/>
        <v/>
      </c>
      <c r="V104" s="341"/>
      <c r="W104" s="122" t="s">
        <v>7227</v>
      </c>
    </row>
    <row r="105" spans="1:25" s="47" customFormat="1" x14ac:dyDescent="0.25">
      <c r="A105" s="110"/>
      <c r="B105" s="111"/>
      <c r="C105" s="112"/>
      <c r="D105" s="112"/>
      <c r="E105" s="112"/>
      <c r="F105" s="113"/>
      <c r="G105" s="113"/>
      <c r="H105" s="114"/>
      <c r="I105" s="114"/>
      <c r="J105" s="114"/>
      <c r="K105" s="113"/>
      <c r="L105" s="113"/>
      <c r="M105" s="115"/>
      <c r="N105" s="115"/>
      <c r="O105" s="116"/>
      <c r="P105" s="116"/>
      <c r="Q105" s="116"/>
      <c r="R105" s="116"/>
      <c r="S105" s="116"/>
      <c r="T105" s="122" t="str">
        <f>IFERROR(IFERROR(VLOOKUP(CONCATENATE($C105,"-",$D105, "-",$E105),Dashboard!$M$473:$N$538,2,FALSE),VLOOKUP(CONCATENATE($E105,"-",$D105, "-",$C105),Dashboard!$M$473:$N$538,2,FALSE)),"")</f>
        <v/>
      </c>
      <c r="U105" s="345" t="str">
        <f t="shared" si="1"/>
        <v/>
      </c>
      <c r="V105" s="343"/>
      <c r="W105" s="117"/>
      <c r="X105" s="13"/>
      <c r="Y105" s="13"/>
    </row>
    <row r="106" spans="1:25" s="134" customFormat="1" x14ac:dyDescent="0.25">
      <c r="A106" s="121" t="s">
        <v>5803</v>
      </c>
      <c r="B106" s="122" t="s">
        <v>5813</v>
      </c>
      <c r="C106" s="128" t="s">
        <v>1245</v>
      </c>
      <c r="D106" s="128"/>
      <c r="E106" s="128" t="s">
        <v>196</v>
      </c>
      <c r="F106" s="122">
        <v>4</v>
      </c>
      <c r="G106" s="122"/>
      <c r="H106" s="127">
        <v>8.15</v>
      </c>
      <c r="I106" s="127"/>
      <c r="J106" s="127">
        <v>8.25</v>
      </c>
      <c r="K106" s="122"/>
      <c r="L106" s="122"/>
      <c r="M106" s="127"/>
      <c r="N106" s="127"/>
      <c r="O106" s="122"/>
      <c r="P106" s="122"/>
      <c r="Q106" s="122"/>
      <c r="R106" s="122"/>
      <c r="S106" s="122"/>
      <c r="T106" s="122" t="str">
        <f>IFERROR(IFERROR(VLOOKUP(CONCATENATE($C106,"-",$D106, "-",$E106),Dashboard!$M$473:$N$538,2,FALSE),VLOOKUP(CONCATENATE($E106,"-",$D106, "-",$C106),Dashboard!$M$473:$N$538,2,FALSE)),"")</f>
        <v/>
      </c>
      <c r="U106" s="345" t="str">
        <f t="shared" si="1"/>
        <v/>
      </c>
      <c r="V106" s="341"/>
      <c r="W106" s="122"/>
    </row>
    <row r="107" spans="1:25" s="134" customFormat="1" x14ac:dyDescent="0.25">
      <c r="A107" s="121"/>
      <c r="B107" s="122" t="s">
        <v>5813</v>
      </c>
      <c r="C107" s="128" t="s">
        <v>196</v>
      </c>
      <c r="D107" s="128"/>
      <c r="E107" s="128" t="s">
        <v>1245</v>
      </c>
      <c r="F107" s="122">
        <v>4</v>
      </c>
      <c r="G107" s="122"/>
      <c r="H107" s="127">
        <v>8.3000000000000007</v>
      </c>
      <c r="I107" s="127"/>
      <c r="J107" s="127">
        <v>8.4499999999999993</v>
      </c>
      <c r="K107" s="122"/>
      <c r="L107" s="122"/>
      <c r="M107" s="127"/>
      <c r="N107" s="127"/>
      <c r="O107" s="122"/>
      <c r="P107" s="122"/>
      <c r="Q107" s="122"/>
      <c r="R107" s="122"/>
      <c r="S107" s="122"/>
      <c r="T107" s="122" t="str">
        <f>IFERROR(IFERROR(VLOOKUP(CONCATENATE($C107,"-",$D107, "-",$E107),Dashboard!$M$473:$N$538,2,FALSE),VLOOKUP(CONCATENATE($E107,"-",$D107, "-",$C107),Dashboard!$M$473:$N$538,2,FALSE)),"")</f>
        <v/>
      </c>
      <c r="U107" s="345" t="str">
        <f t="shared" si="1"/>
        <v/>
      </c>
      <c r="V107" s="341"/>
      <c r="W107" s="122"/>
    </row>
    <row r="108" spans="1:25" s="134" customFormat="1" x14ac:dyDescent="0.25">
      <c r="A108" s="121"/>
      <c r="B108" s="122" t="s">
        <v>5813</v>
      </c>
      <c r="C108" s="128" t="s">
        <v>1245</v>
      </c>
      <c r="D108" s="128" t="s">
        <v>1261</v>
      </c>
      <c r="E108" s="128" t="s">
        <v>295</v>
      </c>
      <c r="F108" s="122">
        <v>30</v>
      </c>
      <c r="G108" s="122"/>
      <c r="H108" s="127">
        <v>8.4499999999999993</v>
      </c>
      <c r="I108" s="127"/>
      <c r="J108" s="127">
        <v>9.5</v>
      </c>
      <c r="K108" s="122"/>
      <c r="L108" s="122"/>
      <c r="M108" s="127"/>
      <c r="N108" s="127"/>
      <c r="O108" s="122"/>
      <c r="P108" s="122"/>
      <c r="Q108" s="122"/>
      <c r="R108" s="122"/>
      <c r="S108" s="122"/>
      <c r="T108" s="122" t="str">
        <f>IFERROR(IFERROR(VLOOKUP(CONCATENATE($C108,"-",$D108, "-",$E108),Dashboard!$M$473:$N$538,2,FALSE),VLOOKUP(CONCATENATE($E108,"-",$D108, "-",$C108),Dashboard!$M$473:$N$538,2,FALSE)),"")</f>
        <v>vsg2</v>
      </c>
      <c r="U108" s="345" t="str">
        <f t="shared" si="1"/>
        <v>vsg2</v>
      </c>
      <c r="V108" s="341"/>
      <c r="W108" s="122"/>
    </row>
    <row r="109" spans="1:25" s="134" customFormat="1" x14ac:dyDescent="0.25">
      <c r="A109" s="121"/>
      <c r="B109" s="122" t="s">
        <v>5813</v>
      </c>
      <c r="C109" s="128" t="s">
        <v>295</v>
      </c>
      <c r="D109" s="128" t="s">
        <v>316</v>
      </c>
      <c r="E109" s="128" t="s">
        <v>5960</v>
      </c>
      <c r="F109" s="122">
        <v>108</v>
      </c>
      <c r="G109" s="122"/>
      <c r="H109" s="127">
        <v>10</v>
      </c>
      <c r="I109" s="127"/>
      <c r="J109" s="127">
        <v>14.1</v>
      </c>
      <c r="K109" s="122"/>
      <c r="L109" s="122"/>
      <c r="M109" s="127"/>
      <c r="N109" s="127"/>
      <c r="O109" s="122"/>
      <c r="P109" s="122"/>
      <c r="Q109" s="122"/>
      <c r="R109" s="122"/>
      <c r="S109" s="122"/>
      <c r="T109" s="122" t="str">
        <f>IFERROR(IFERROR(VLOOKUP(CONCATENATE($C109,"-",$D109, "-",$E109),Dashboard!$M$473:$N$538,2,FALSE),VLOOKUP(CONCATENATE($E109,"-",$D109, "-",$C109),Dashboard!$M$473:$N$538,2,FALSE)),"")</f>
        <v/>
      </c>
      <c r="U109" s="345" t="str">
        <f t="shared" si="1"/>
        <v/>
      </c>
      <c r="V109" s="341"/>
      <c r="W109" s="122"/>
    </row>
    <row r="110" spans="1:25" s="145" customFormat="1" x14ac:dyDescent="0.25">
      <c r="A110" s="121"/>
      <c r="B110" s="122" t="s">
        <v>5813</v>
      </c>
      <c r="C110" s="128" t="s">
        <v>5960</v>
      </c>
      <c r="D110" s="128" t="s">
        <v>295</v>
      </c>
      <c r="E110" s="139" t="s">
        <v>1245</v>
      </c>
      <c r="F110" s="122">
        <v>138</v>
      </c>
      <c r="G110" s="122"/>
      <c r="H110" s="127">
        <v>15.15</v>
      </c>
      <c r="I110" s="127"/>
      <c r="J110" s="127">
        <v>20.100000000000001</v>
      </c>
      <c r="K110" s="122">
        <v>1</v>
      </c>
      <c r="L110" s="122">
        <v>1</v>
      </c>
      <c r="M110" s="127">
        <v>12.4</v>
      </c>
      <c r="N110" s="127">
        <v>10.3</v>
      </c>
      <c r="O110" s="122">
        <f>SUM(F106:F110)</f>
        <v>284</v>
      </c>
      <c r="P110" s="127">
        <v>2.2999999999999998</v>
      </c>
      <c r="Q110" s="127">
        <v>2.2999999999999998</v>
      </c>
      <c r="R110" s="122"/>
      <c r="S110" s="122"/>
      <c r="T110" s="122" t="str">
        <f>IFERROR(IFERROR(VLOOKUP(CONCATENATE($C110,"-",$D110, "-",$E110),Dashboard!$M$473:$N$538,2,FALSE),VLOOKUP(CONCATENATE($E110,"-",$D110, "-",$C110),Dashboard!$M$473:$N$538,2,FALSE)),"")</f>
        <v/>
      </c>
      <c r="U110" s="345" t="str">
        <f t="shared" si="1"/>
        <v/>
      </c>
      <c r="V110" s="341"/>
      <c r="W110" s="121" t="s">
        <v>7228</v>
      </c>
    </row>
    <row r="111" spans="1:25" s="134" customFormat="1" x14ac:dyDescent="0.25">
      <c r="A111" s="110"/>
      <c r="B111" s="111"/>
      <c r="C111" s="112"/>
      <c r="D111" s="112"/>
      <c r="E111" s="112"/>
      <c r="F111" s="113"/>
      <c r="G111" s="113"/>
      <c r="H111" s="114"/>
      <c r="I111" s="114"/>
      <c r="J111" s="114"/>
      <c r="K111" s="113"/>
      <c r="L111" s="113"/>
      <c r="M111" s="115"/>
      <c r="N111" s="115"/>
      <c r="O111" s="116"/>
      <c r="P111" s="116"/>
      <c r="Q111" s="116"/>
      <c r="R111" s="116"/>
      <c r="S111" s="116"/>
      <c r="T111" s="122" t="str">
        <f>IFERROR(IFERROR(VLOOKUP(CONCATENATE($C111,"-",$D111, "-",$E111),Dashboard!$M$473:$N$538,2,FALSE),VLOOKUP(CONCATENATE($E111,"-",$D111, "-",$C111),Dashboard!$M$473:$N$538,2,FALSE)),"")</f>
        <v/>
      </c>
      <c r="U111" s="345" t="str">
        <f t="shared" si="1"/>
        <v/>
      </c>
      <c r="V111" s="341"/>
      <c r="W111" s="117"/>
    </row>
    <row r="112" spans="1:25" s="134" customFormat="1" x14ac:dyDescent="0.25">
      <c r="A112" s="121" t="s">
        <v>5803</v>
      </c>
      <c r="B112" s="122" t="s">
        <v>5814</v>
      </c>
      <c r="C112" s="128" t="s">
        <v>1245</v>
      </c>
      <c r="D112" s="128"/>
      <c r="E112" s="128" t="s">
        <v>196</v>
      </c>
      <c r="F112" s="122">
        <v>4</v>
      </c>
      <c r="G112" s="122"/>
      <c r="H112" s="127">
        <v>6.45</v>
      </c>
      <c r="I112" s="127"/>
      <c r="J112" s="127">
        <v>6.55</v>
      </c>
      <c r="K112" s="122"/>
      <c r="L112" s="122"/>
      <c r="M112" s="127"/>
      <c r="N112" s="127"/>
      <c r="O112" s="122"/>
      <c r="P112" s="122"/>
      <c r="Q112" s="122"/>
      <c r="R112" s="122"/>
      <c r="S112" s="122"/>
      <c r="T112" s="122" t="str">
        <f>IFERROR(IFERROR(VLOOKUP(CONCATENATE($C112,"-",$D112, "-",$E112),Dashboard!$M$473:$N$538,2,FALSE),VLOOKUP(CONCATENATE($E112,"-",$D112, "-",$C112),Dashboard!$M$473:$N$538,2,FALSE)),"")</f>
        <v/>
      </c>
      <c r="U112" s="345" t="s">
        <v>2366</v>
      </c>
      <c r="V112" s="341"/>
      <c r="W112" s="122"/>
    </row>
    <row r="113" spans="1:23" s="134" customFormat="1" x14ac:dyDescent="0.25">
      <c r="A113" s="121"/>
      <c r="B113" s="122" t="s">
        <v>5814</v>
      </c>
      <c r="C113" s="129" t="s">
        <v>5961</v>
      </c>
      <c r="D113" s="128" t="s">
        <v>1261</v>
      </c>
      <c r="E113" s="128" t="s">
        <v>295</v>
      </c>
      <c r="F113" s="122">
        <v>34</v>
      </c>
      <c r="G113" s="122"/>
      <c r="H113" s="127">
        <v>7</v>
      </c>
      <c r="I113" s="127"/>
      <c r="J113" s="127">
        <v>7.5</v>
      </c>
      <c r="K113" s="122"/>
      <c r="L113" s="122"/>
      <c r="M113" s="127"/>
      <c r="N113" s="127"/>
      <c r="O113" s="122"/>
      <c r="P113" s="122"/>
      <c r="Q113" s="122"/>
      <c r="R113" s="122"/>
      <c r="S113" s="122"/>
      <c r="T113" s="122" t="str">
        <f>IFERROR(IFERROR(VLOOKUP(CONCATENATE($C113,"-",$D113, "-",$E113),Dashboard!$M$473:$N$538,2,FALSE),VLOOKUP(CONCATENATE($E113,"-",$D113, "-",$C113),Dashboard!$M$473:$N$538,2,FALSE)),"")</f>
        <v/>
      </c>
      <c r="U113" s="345" t="s">
        <v>2711</v>
      </c>
      <c r="V113" s="341"/>
      <c r="W113" s="122"/>
    </row>
    <row r="114" spans="1:23" s="134" customFormat="1" x14ac:dyDescent="0.25">
      <c r="A114" s="121"/>
      <c r="B114" s="122" t="s">
        <v>5814</v>
      </c>
      <c r="C114" s="128" t="s">
        <v>295</v>
      </c>
      <c r="D114" s="128" t="s">
        <v>316</v>
      </c>
      <c r="E114" s="128" t="s">
        <v>203</v>
      </c>
      <c r="F114" s="122">
        <v>97</v>
      </c>
      <c r="G114" s="122"/>
      <c r="H114" s="127">
        <v>8</v>
      </c>
      <c r="I114" s="127"/>
      <c r="J114" s="127">
        <v>11.35</v>
      </c>
      <c r="K114" s="122"/>
      <c r="L114" s="122"/>
      <c r="M114" s="127"/>
      <c r="N114" s="127"/>
      <c r="O114" s="122"/>
      <c r="P114" s="122"/>
      <c r="Q114" s="122"/>
      <c r="R114" s="122"/>
      <c r="S114" s="122"/>
      <c r="T114" s="122" t="str">
        <f>IFERROR(IFERROR(VLOOKUP(CONCATENATE($C114,"-",$D114, "-",$E114),Dashboard!$M$473:$N$538,2,FALSE),VLOOKUP(CONCATENATE($E114,"-",$D114, "-",$C114),Dashboard!$M$473:$N$538,2,FALSE)),"")</f>
        <v/>
      </c>
      <c r="U114" s="345" t="str">
        <f t="shared" si="1"/>
        <v/>
      </c>
      <c r="V114" s="341"/>
      <c r="W114" s="122"/>
    </row>
    <row r="115" spans="1:23" s="134" customFormat="1" x14ac:dyDescent="0.25">
      <c r="A115" s="121"/>
      <c r="B115" s="122" t="s">
        <v>5814</v>
      </c>
      <c r="C115" s="128" t="s">
        <v>203</v>
      </c>
      <c r="D115" s="128" t="s">
        <v>5962</v>
      </c>
      <c r="E115" s="128" t="s">
        <v>1245</v>
      </c>
      <c r="F115" s="122">
        <v>127</v>
      </c>
      <c r="G115" s="122"/>
      <c r="H115" s="127">
        <v>11.45</v>
      </c>
      <c r="I115" s="127"/>
      <c r="J115" s="127">
        <v>16.3</v>
      </c>
      <c r="K115" s="122">
        <v>1</v>
      </c>
      <c r="L115" s="122">
        <v>1</v>
      </c>
      <c r="M115" s="127">
        <v>11.3</v>
      </c>
      <c r="N115" s="127">
        <v>10</v>
      </c>
      <c r="O115" s="122">
        <f>SUM(F112:F115)</f>
        <v>262</v>
      </c>
      <c r="P115" s="127">
        <v>2</v>
      </c>
      <c r="Q115" s="127">
        <v>2</v>
      </c>
      <c r="R115" s="122"/>
      <c r="S115" s="122"/>
      <c r="T115" s="122" t="str">
        <f>IFERROR(IFERROR(VLOOKUP(CONCATENATE($C115,"-",$D115, "-",$E115),Dashboard!$M$473:$N$538,2,FALSE),VLOOKUP(CONCATENATE($E115,"-",$D115, "-",$C115),Dashboard!$M$473:$N$538,2,FALSE)),"")</f>
        <v/>
      </c>
      <c r="U115" s="345" t="str">
        <f t="shared" si="1"/>
        <v/>
      </c>
      <c r="V115" s="341"/>
      <c r="W115" s="122" t="s">
        <v>5805</v>
      </c>
    </row>
    <row r="116" spans="1:23" s="134" customFormat="1" x14ac:dyDescent="0.25">
      <c r="A116" s="141"/>
      <c r="B116" s="142"/>
      <c r="C116" s="143"/>
      <c r="D116" s="143"/>
      <c r="E116" s="143"/>
      <c r="F116" s="142"/>
      <c r="G116" s="142"/>
      <c r="H116" s="144"/>
      <c r="I116" s="144"/>
      <c r="J116" s="144"/>
      <c r="K116" s="142"/>
      <c r="L116" s="142"/>
      <c r="M116" s="144"/>
      <c r="N116" s="144"/>
      <c r="O116" s="142"/>
      <c r="P116" s="142"/>
      <c r="Q116" s="142"/>
      <c r="R116" s="142"/>
      <c r="S116" s="142"/>
      <c r="T116" s="122" t="str">
        <f>IFERROR(IFERROR(VLOOKUP(CONCATENATE($C116,"-",$D116, "-",$E116),Dashboard!$M$473:$N$538,2,FALSE),VLOOKUP(CONCATENATE($E116,"-",$D116, "-",$C116),Dashboard!$M$473:$N$538,2,FALSE)),"")</f>
        <v/>
      </c>
      <c r="U116" s="345" t="str">
        <f t="shared" si="1"/>
        <v/>
      </c>
      <c r="V116" s="341"/>
      <c r="W116" s="142"/>
    </row>
    <row r="117" spans="1:23" s="134" customFormat="1" x14ac:dyDescent="0.25">
      <c r="A117" s="121"/>
      <c r="B117" s="122"/>
      <c r="C117" s="128"/>
      <c r="D117" s="128"/>
      <c r="E117" s="128"/>
      <c r="F117" s="122"/>
      <c r="G117" s="122"/>
      <c r="H117" s="127"/>
      <c r="I117" s="127"/>
      <c r="J117" s="127"/>
      <c r="K117" s="122"/>
      <c r="L117" s="122"/>
      <c r="M117" s="127"/>
      <c r="N117" s="127"/>
      <c r="O117" s="122"/>
      <c r="P117" s="122"/>
      <c r="Q117" s="122"/>
      <c r="R117" s="122"/>
      <c r="S117" s="122"/>
      <c r="T117" s="122" t="str">
        <f>IFERROR(IFERROR(VLOOKUP(CONCATENATE($C117,"-",$D117, "-",$E117),Dashboard!$M$473:$N$538,2,FALSE),VLOOKUP(CONCATENATE($E117,"-",$D117, "-",$C117),Dashboard!$M$473:$N$538,2,FALSE)),"")</f>
        <v/>
      </c>
      <c r="U117" s="345" t="str">
        <f t="shared" si="1"/>
        <v/>
      </c>
      <c r="V117" s="341"/>
      <c r="W117" s="122"/>
    </row>
    <row r="118" spans="1:23" s="134" customFormat="1" x14ac:dyDescent="0.25">
      <c r="A118" s="121" t="s">
        <v>5803</v>
      </c>
      <c r="B118" s="122" t="s">
        <v>5815</v>
      </c>
      <c r="C118" s="128" t="s">
        <v>1245</v>
      </c>
      <c r="D118" s="128" t="s">
        <v>1261</v>
      </c>
      <c r="E118" s="128" t="s">
        <v>295</v>
      </c>
      <c r="F118" s="122">
        <v>30</v>
      </c>
      <c r="G118" s="122"/>
      <c r="H118" s="127">
        <v>14.25</v>
      </c>
      <c r="I118" s="127"/>
      <c r="J118" s="127">
        <v>15.2</v>
      </c>
      <c r="K118" s="122"/>
      <c r="L118" s="122"/>
      <c r="M118" s="127"/>
      <c r="N118" s="127"/>
      <c r="O118" s="122"/>
      <c r="P118" s="122"/>
      <c r="Q118" s="122"/>
      <c r="R118" s="122"/>
      <c r="S118" s="122"/>
      <c r="T118" s="122" t="str">
        <f>IFERROR(IFERROR(VLOOKUP(CONCATENATE($C118,"-",$D118, "-",$E118),Dashboard!$M$473:$N$538,2,FALSE),VLOOKUP(CONCATENATE($E118,"-",$D118, "-",$C118),Dashboard!$M$473:$N$538,2,FALSE)),"")</f>
        <v>vsg2</v>
      </c>
      <c r="U118" s="345" t="str">
        <f t="shared" si="1"/>
        <v>vsg2</v>
      </c>
      <c r="V118" s="341"/>
      <c r="W118" s="122"/>
    </row>
    <row r="119" spans="1:23" s="134" customFormat="1" x14ac:dyDescent="0.25">
      <c r="A119" s="121"/>
      <c r="B119" s="122" t="s">
        <v>5815</v>
      </c>
      <c r="C119" s="128" t="s">
        <v>295</v>
      </c>
      <c r="D119" s="128" t="s">
        <v>736</v>
      </c>
      <c r="E119" s="128" t="s">
        <v>733</v>
      </c>
      <c r="F119" s="122">
        <v>61</v>
      </c>
      <c r="G119" s="122"/>
      <c r="H119" s="127">
        <v>15.25</v>
      </c>
      <c r="I119" s="127"/>
      <c r="J119" s="127">
        <v>18</v>
      </c>
      <c r="K119" s="122"/>
      <c r="L119" s="122"/>
      <c r="M119" s="127"/>
      <c r="N119" s="127"/>
      <c r="O119" s="122"/>
      <c r="P119" s="122"/>
      <c r="Q119" s="122"/>
      <c r="R119" s="122"/>
      <c r="S119" s="122"/>
      <c r="T119" s="122" t="str">
        <f>IFERROR(IFERROR(VLOOKUP(CONCATENATE($C119,"-",$D119, "-",$E119),Dashboard!$M$473:$N$538,2,FALSE),VLOOKUP(CONCATENATE($E119,"-",$D119, "-",$C119),Dashboard!$M$473:$N$538,2,FALSE)),"")</f>
        <v/>
      </c>
      <c r="U119" s="345" t="str">
        <f t="shared" si="1"/>
        <v/>
      </c>
      <c r="V119" s="341"/>
      <c r="W119" s="122"/>
    </row>
    <row r="120" spans="1:23" s="134" customFormat="1" x14ac:dyDescent="0.25">
      <c r="A120" s="121"/>
      <c r="B120" s="122" t="s">
        <v>5815</v>
      </c>
      <c r="C120" s="128" t="s">
        <v>733</v>
      </c>
      <c r="D120" s="128" t="s">
        <v>295</v>
      </c>
      <c r="E120" s="128" t="s">
        <v>1245</v>
      </c>
      <c r="F120" s="122">
        <v>91</v>
      </c>
      <c r="G120" s="122"/>
      <c r="H120" s="127">
        <v>18.3</v>
      </c>
      <c r="I120" s="127"/>
      <c r="J120" s="127">
        <v>21.55</v>
      </c>
      <c r="K120" s="122">
        <v>1</v>
      </c>
      <c r="L120" s="122">
        <v>1</v>
      </c>
      <c r="M120" s="127">
        <v>7.35</v>
      </c>
      <c r="N120" s="127">
        <v>7</v>
      </c>
      <c r="O120" s="122">
        <f>SUM(F118:F120)</f>
        <v>182</v>
      </c>
      <c r="P120" s="122"/>
      <c r="Q120" s="122"/>
      <c r="R120" s="122"/>
      <c r="S120" s="122"/>
      <c r="T120" s="122" t="str">
        <f>IFERROR(IFERROR(VLOOKUP(CONCATENATE($C120,"-",$D120, "-",$E120),Dashboard!$M$473:$N$538,2,FALSE),VLOOKUP(CONCATENATE($E120,"-",$D120, "-",$C120),Dashboard!$M$473:$N$538,2,FALSE)),"")</f>
        <v>vsg36</v>
      </c>
      <c r="U120" s="345" t="str">
        <f t="shared" si="1"/>
        <v>vsg36</v>
      </c>
      <c r="V120" s="341"/>
      <c r="W120" s="122" t="s">
        <v>7229</v>
      </c>
    </row>
    <row r="121" spans="1:23" s="145" customFormat="1" x14ac:dyDescent="0.25">
      <c r="A121" s="121"/>
      <c r="B121" s="122">
        <v>17</v>
      </c>
      <c r="C121" s="128" t="s">
        <v>1245</v>
      </c>
      <c r="D121" s="128"/>
      <c r="E121" s="128" t="s">
        <v>196</v>
      </c>
      <c r="F121" s="122">
        <v>4</v>
      </c>
      <c r="G121" s="122"/>
      <c r="H121" s="127">
        <v>5.45</v>
      </c>
      <c r="I121" s="127"/>
      <c r="J121" s="127">
        <v>5.55</v>
      </c>
      <c r="K121" s="122"/>
      <c r="L121" s="122"/>
      <c r="M121" s="127"/>
      <c r="N121" s="127"/>
      <c r="O121" s="122"/>
      <c r="P121" s="122"/>
      <c r="Q121" s="122"/>
      <c r="R121" s="122"/>
      <c r="S121" s="122"/>
      <c r="T121" s="122" t="str">
        <f>IFERROR(IFERROR(VLOOKUP(CONCATENATE($C121,"-",$D121, "-",$E121),Dashboard!$M$473:$N$538,2,FALSE),VLOOKUP(CONCATENATE($E121,"-",$D121, "-",$C121),Dashboard!$M$473:$N$538,2,FALSE)),"")</f>
        <v/>
      </c>
      <c r="U121" s="345" t="s">
        <v>2403</v>
      </c>
      <c r="V121" s="341"/>
      <c r="W121" s="122"/>
    </row>
    <row r="122" spans="1:23" s="134" customFormat="1" x14ac:dyDescent="0.25">
      <c r="A122" s="121"/>
      <c r="B122" s="122">
        <v>17</v>
      </c>
      <c r="C122" s="128" t="s">
        <v>196</v>
      </c>
      <c r="D122" s="128" t="s">
        <v>1245</v>
      </c>
      <c r="E122" s="128" t="s">
        <v>295</v>
      </c>
      <c r="F122" s="122">
        <v>34</v>
      </c>
      <c r="G122" s="122"/>
      <c r="H122" s="127">
        <v>6</v>
      </c>
      <c r="I122" s="127"/>
      <c r="J122" s="127">
        <v>7.1</v>
      </c>
      <c r="K122" s="122"/>
      <c r="L122" s="122"/>
      <c r="M122" s="127"/>
      <c r="N122" s="127"/>
      <c r="O122" s="122"/>
      <c r="P122" s="122"/>
      <c r="Q122" s="122"/>
      <c r="R122" s="122"/>
      <c r="S122" s="122"/>
      <c r="T122" s="122" t="str">
        <f>IFERROR(IFERROR(VLOOKUP(CONCATENATE($C122,"-",$D122, "-",$E122),Dashboard!$M$473:$N$538,2,FALSE),VLOOKUP(CONCATENATE($E122,"-",$D122, "-",$C122),Dashboard!$M$473:$N$538,2,FALSE)),"")</f>
        <v/>
      </c>
      <c r="U122" s="345" t="s">
        <v>2403</v>
      </c>
      <c r="V122" s="341"/>
      <c r="W122" s="122"/>
    </row>
    <row r="123" spans="1:23" s="134" customFormat="1" x14ac:dyDescent="0.25">
      <c r="A123" s="121"/>
      <c r="B123" s="122">
        <v>17</v>
      </c>
      <c r="C123" s="128" t="s">
        <v>295</v>
      </c>
      <c r="D123" s="128" t="s">
        <v>316</v>
      </c>
      <c r="E123" s="128" t="s">
        <v>5963</v>
      </c>
      <c r="F123" s="122">
        <v>66</v>
      </c>
      <c r="G123" s="122"/>
      <c r="H123" s="127">
        <v>7.15</v>
      </c>
      <c r="I123" s="127"/>
      <c r="J123" s="127">
        <v>10</v>
      </c>
      <c r="K123" s="122"/>
      <c r="L123" s="122"/>
      <c r="M123" s="127"/>
      <c r="N123" s="127"/>
      <c r="O123" s="122"/>
      <c r="P123" s="122"/>
      <c r="Q123" s="122"/>
      <c r="R123" s="122"/>
      <c r="S123" s="122"/>
      <c r="T123" s="122" t="str">
        <f>IFERROR(IFERROR(VLOOKUP(CONCATENATE($C123,"-",$D123, "-",$E123),Dashboard!$M$473:$N$538,2,FALSE),VLOOKUP(CONCATENATE($E123,"-",$D123, "-",$C123),Dashboard!$M$473:$N$538,2,FALSE)),"")</f>
        <v/>
      </c>
      <c r="U123" s="345" t="s">
        <v>2403</v>
      </c>
      <c r="V123" s="341"/>
      <c r="W123" s="122"/>
    </row>
    <row r="124" spans="1:23" s="145" customFormat="1" x14ac:dyDescent="0.25">
      <c r="A124" s="121"/>
      <c r="B124" s="122">
        <v>17</v>
      </c>
      <c r="C124" s="128" t="s">
        <v>5963</v>
      </c>
      <c r="D124" s="128" t="s">
        <v>295</v>
      </c>
      <c r="E124" s="128" t="s">
        <v>1245</v>
      </c>
      <c r="F124" s="122">
        <v>96</v>
      </c>
      <c r="G124" s="122"/>
      <c r="H124" s="127">
        <v>10.050000000000001</v>
      </c>
      <c r="I124" s="127"/>
      <c r="J124" s="127">
        <v>14.05</v>
      </c>
      <c r="K124" s="122">
        <v>1</v>
      </c>
      <c r="L124" s="122">
        <v>1</v>
      </c>
      <c r="M124" s="127">
        <v>10</v>
      </c>
      <c r="N124" s="127">
        <v>9</v>
      </c>
      <c r="O124" s="122">
        <f>SUM(F121:F124)</f>
        <v>200</v>
      </c>
      <c r="P124" s="122">
        <v>1</v>
      </c>
      <c r="Q124" s="122">
        <v>1</v>
      </c>
      <c r="R124" s="122"/>
      <c r="S124" s="122"/>
      <c r="T124" s="122" t="str">
        <f>IFERROR(IFERROR(VLOOKUP(CONCATENATE($C124,"-",$D124, "-",$E124),Dashboard!$M$473:$N$538,2,FALSE),VLOOKUP(CONCATENATE($E124,"-",$D124, "-",$C124),Dashboard!$M$473:$N$538,2,FALSE)),"")</f>
        <v/>
      </c>
      <c r="U124" s="345" t="s">
        <v>2403</v>
      </c>
      <c r="V124" s="341"/>
      <c r="W124" s="122"/>
    </row>
    <row r="125" spans="1:23" s="134" customFormat="1" x14ac:dyDescent="0.25">
      <c r="A125" s="141"/>
      <c r="B125" s="142"/>
      <c r="C125" s="143"/>
      <c r="D125" s="143"/>
      <c r="E125" s="143"/>
      <c r="F125" s="142"/>
      <c r="G125" s="142"/>
      <c r="H125" s="144"/>
      <c r="I125" s="144"/>
      <c r="J125" s="144"/>
      <c r="K125" s="142"/>
      <c r="L125" s="142"/>
      <c r="M125" s="144"/>
      <c r="N125" s="144"/>
      <c r="O125" s="142"/>
      <c r="P125" s="142"/>
      <c r="Q125" s="142"/>
      <c r="R125" s="142"/>
      <c r="S125" s="142"/>
      <c r="T125" s="122" t="str">
        <f>IFERROR(IFERROR(VLOOKUP(CONCATENATE($C125,"-",$D125, "-",$E125),Dashboard!$M$473:$N$538,2,FALSE),VLOOKUP(CONCATENATE($E125,"-",$D125, "-",$C125),Dashboard!$M$473:$N$538,2,FALSE)),"")</f>
        <v/>
      </c>
      <c r="U125" s="345" t="str">
        <f t="shared" si="1"/>
        <v/>
      </c>
      <c r="V125" s="341"/>
      <c r="W125" s="142"/>
    </row>
    <row r="126" spans="1:23" s="134" customFormat="1" x14ac:dyDescent="0.25">
      <c r="A126" s="121" t="s">
        <v>5803</v>
      </c>
      <c r="B126" s="122" t="s">
        <v>5964</v>
      </c>
      <c r="C126" s="128" t="s">
        <v>1245</v>
      </c>
      <c r="D126" s="128" t="s">
        <v>1261</v>
      </c>
      <c r="E126" s="128" t="s">
        <v>295</v>
      </c>
      <c r="F126" s="122">
        <v>30</v>
      </c>
      <c r="G126" s="122"/>
      <c r="H126" s="127">
        <v>13.15</v>
      </c>
      <c r="I126" s="127"/>
      <c r="J126" s="127">
        <v>14.15</v>
      </c>
      <c r="K126" s="122"/>
      <c r="L126" s="122"/>
      <c r="M126" s="127"/>
      <c r="N126" s="127"/>
      <c r="O126" s="122"/>
      <c r="P126" s="122"/>
      <c r="Q126" s="122"/>
      <c r="R126" s="122"/>
      <c r="S126" s="122"/>
      <c r="T126" s="122" t="str">
        <f>IFERROR(IFERROR(VLOOKUP(CONCATENATE($C126,"-",$D126, "-",$E126),Dashboard!$M$473:$N$538,2,FALSE),VLOOKUP(CONCATENATE($E126,"-",$D126, "-",$C126),Dashboard!$M$473:$N$538,2,FALSE)),"")</f>
        <v>vsg2</v>
      </c>
      <c r="U126" s="345" t="str">
        <f t="shared" si="1"/>
        <v>vsg2</v>
      </c>
      <c r="V126" s="341"/>
      <c r="W126" s="122"/>
    </row>
    <row r="127" spans="1:23" s="134" customFormat="1" x14ac:dyDescent="0.25">
      <c r="A127" s="121"/>
      <c r="B127" s="122" t="s">
        <v>5964</v>
      </c>
      <c r="C127" s="128" t="s">
        <v>295</v>
      </c>
      <c r="D127" s="128" t="s">
        <v>1261</v>
      </c>
      <c r="E127" s="128" t="s">
        <v>1245</v>
      </c>
      <c r="F127" s="122">
        <v>30</v>
      </c>
      <c r="G127" s="122"/>
      <c r="H127" s="127">
        <v>14.3</v>
      </c>
      <c r="I127" s="127"/>
      <c r="J127" s="127">
        <v>15.3</v>
      </c>
      <c r="K127" s="122"/>
      <c r="L127" s="122"/>
      <c r="M127" s="127"/>
      <c r="N127" s="127"/>
      <c r="O127" s="122"/>
      <c r="P127" s="122"/>
      <c r="Q127" s="122"/>
      <c r="R127" s="122"/>
      <c r="S127" s="122"/>
      <c r="T127" s="122" t="str">
        <f>IFERROR(IFERROR(VLOOKUP(CONCATENATE($C127,"-",$D127, "-",$E127),Dashboard!$M$473:$N$538,2,FALSE),VLOOKUP(CONCATENATE($E127,"-",$D127, "-",$C127),Dashboard!$M$473:$N$538,2,FALSE)),"")</f>
        <v>vsg60</v>
      </c>
      <c r="U127" s="345" t="str">
        <f t="shared" si="1"/>
        <v>vsg60</v>
      </c>
      <c r="V127" s="341"/>
      <c r="W127" s="122"/>
    </row>
    <row r="128" spans="1:23" s="134" customFormat="1" x14ac:dyDescent="0.25">
      <c r="A128" s="121"/>
      <c r="B128" s="122" t="s">
        <v>5964</v>
      </c>
      <c r="C128" s="128" t="s">
        <v>1245</v>
      </c>
      <c r="D128" s="128" t="s">
        <v>2131</v>
      </c>
      <c r="E128" s="128" t="s">
        <v>344</v>
      </c>
      <c r="F128" s="122">
        <v>30</v>
      </c>
      <c r="G128" s="122"/>
      <c r="H128" s="127">
        <v>15.4</v>
      </c>
      <c r="I128" s="127"/>
      <c r="J128" s="127">
        <v>16.399999999999999</v>
      </c>
      <c r="K128" s="122"/>
      <c r="L128" s="122"/>
      <c r="M128" s="127"/>
      <c r="N128" s="127"/>
      <c r="O128" s="122"/>
      <c r="P128" s="122"/>
      <c r="Q128" s="122"/>
      <c r="R128" s="122"/>
      <c r="S128" s="122"/>
      <c r="T128" s="122" t="str">
        <f>IFERROR(IFERROR(VLOOKUP(CONCATENATE($C128,"-",$D128, "-",$E128),Dashboard!$M$473:$N$538,2,FALSE),VLOOKUP(CONCATENATE($E128,"-",$D128, "-",$C128),Dashboard!$M$473:$N$538,2,FALSE)),"")</f>
        <v>vsg3</v>
      </c>
      <c r="U128" s="345" t="str">
        <f t="shared" si="1"/>
        <v>vsg3</v>
      </c>
      <c r="V128" s="341"/>
      <c r="W128" s="122"/>
    </row>
    <row r="129" spans="1:23" s="134" customFormat="1" x14ac:dyDescent="0.25">
      <c r="A129" s="121"/>
      <c r="B129" s="122" t="s">
        <v>5964</v>
      </c>
      <c r="C129" s="128" t="s">
        <v>344</v>
      </c>
      <c r="D129" s="128" t="s">
        <v>1384</v>
      </c>
      <c r="E129" s="128" t="s">
        <v>655</v>
      </c>
      <c r="F129" s="122">
        <v>75</v>
      </c>
      <c r="G129" s="122"/>
      <c r="H129" s="127">
        <v>17.3</v>
      </c>
      <c r="I129" s="127"/>
      <c r="J129" s="127">
        <v>20.45</v>
      </c>
      <c r="K129" s="122">
        <v>1</v>
      </c>
      <c r="L129" s="122">
        <v>1</v>
      </c>
      <c r="M129" s="127">
        <v>8.4499999999999993</v>
      </c>
      <c r="N129" s="127">
        <v>7.15</v>
      </c>
      <c r="O129" s="122">
        <f>SUM(F126:F129)</f>
        <v>165</v>
      </c>
      <c r="P129" s="122"/>
      <c r="Q129" s="122"/>
      <c r="R129" s="122"/>
      <c r="S129" s="122"/>
      <c r="T129" s="122" t="str">
        <f>IFERROR(IFERROR(VLOOKUP(CONCATENATE($C129,"-",$D129, "-",$E129),Dashboard!$M$473:$N$538,2,FALSE),VLOOKUP(CONCATENATE($E129,"-",$D129, "-",$C129),Dashboard!$M$473:$N$538,2,FALSE)),"")</f>
        <v/>
      </c>
      <c r="U129" s="345" t="str">
        <f t="shared" si="1"/>
        <v/>
      </c>
      <c r="V129" s="341"/>
      <c r="W129" s="122" t="s">
        <v>7230</v>
      </c>
    </row>
    <row r="130" spans="1:23" s="134" customFormat="1" x14ac:dyDescent="0.25">
      <c r="A130" s="121"/>
      <c r="B130" s="122">
        <v>18</v>
      </c>
      <c r="C130" s="128" t="s">
        <v>655</v>
      </c>
      <c r="D130" s="128" t="s">
        <v>344</v>
      </c>
      <c r="E130" s="128" t="s">
        <v>1245</v>
      </c>
      <c r="F130" s="122">
        <v>105</v>
      </c>
      <c r="G130" s="122"/>
      <c r="H130" s="127">
        <v>7.3</v>
      </c>
      <c r="I130" s="127">
        <v>10.1</v>
      </c>
      <c r="J130" s="127">
        <v>11</v>
      </c>
      <c r="K130" s="122">
        <v>1</v>
      </c>
      <c r="L130" s="122">
        <v>1</v>
      </c>
      <c r="M130" s="127">
        <v>3.3</v>
      </c>
      <c r="N130" s="127">
        <v>3.3</v>
      </c>
      <c r="O130" s="122">
        <f>SUM(F130)</f>
        <v>105</v>
      </c>
      <c r="P130" s="122"/>
      <c r="Q130" s="122"/>
      <c r="R130" s="122"/>
      <c r="S130" s="122"/>
      <c r="T130" s="122" t="str">
        <f>IFERROR(IFERROR(VLOOKUP(CONCATENATE($C130,"-",$D130, "-",$E130),Dashboard!$M$473:$N$538,2,FALSE),VLOOKUP(CONCATENATE($E130,"-",$D130, "-",$C130),Dashboard!$M$473:$N$538,2,FALSE)),"")</f>
        <v>vsg16</v>
      </c>
      <c r="U130" s="345" t="str">
        <f t="shared" si="1"/>
        <v>vsg16</v>
      </c>
      <c r="V130" s="341"/>
      <c r="W130" s="122" t="s">
        <v>5805</v>
      </c>
    </row>
    <row r="131" spans="1:23" s="134" customFormat="1" x14ac:dyDescent="0.25">
      <c r="A131" s="141"/>
      <c r="B131" s="142"/>
      <c r="C131" s="143"/>
      <c r="D131" s="143"/>
      <c r="E131" s="143"/>
      <c r="F131" s="142"/>
      <c r="G131" s="142"/>
      <c r="H131" s="144"/>
      <c r="I131" s="144"/>
      <c r="J131" s="144"/>
      <c r="K131" s="142"/>
      <c r="L131" s="142"/>
      <c r="M131" s="144"/>
      <c r="N131" s="144"/>
      <c r="O131" s="142"/>
      <c r="P131" s="142"/>
      <c r="Q131" s="142"/>
      <c r="R131" s="142"/>
      <c r="S131" s="142"/>
      <c r="T131" s="122" t="str">
        <f>IFERROR(IFERROR(VLOOKUP(CONCATENATE($C131,"-",$D131, "-",$E131),Dashboard!$M$473:$N$538,2,FALSE),VLOOKUP(CONCATENATE($E131,"-",$D131, "-",$C131),Dashboard!$M$473:$N$538,2,FALSE)),"")</f>
        <v/>
      </c>
      <c r="U131" s="345" t="str">
        <f t="shared" si="1"/>
        <v/>
      </c>
      <c r="V131" s="341"/>
      <c r="W131" s="142"/>
    </row>
    <row r="132" spans="1:23" s="134" customFormat="1" x14ac:dyDescent="0.25">
      <c r="A132" s="121" t="s">
        <v>5803</v>
      </c>
      <c r="B132" s="122" t="s">
        <v>5817</v>
      </c>
      <c r="C132" s="128" t="s">
        <v>1245</v>
      </c>
      <c r="D132" s="128" t="s">
        <v>344</v>
      </c>
      <c r="E132" s="128" t="s">
        <v>655</v>
      </c>
      <c r="F132" s="122">
        <v>105</v>
      </c>
      <c r="G132" s="122"/>
      <c r="H132" s="127">
        <v>8</v>
      </c>
      <c r="I132" s="127">
        <v>9.1999999999999993</v>
      </c>
      <c r="J132" s="127">
        <v>11.3</v>
      </c>
      <c r="K132" s="122"/>
      <c r="L132" s="122"/>
      <c r="M132" s="127"/>
      <c r="N132" s="127"/>
      <c r="O132" s="122"/>
      <c r="P132" s="122"/>
      <c r="Q132" s="122"/>
      <c r="R132" s="122"/>
      <c r="S132" s="122"/>
      <c r="T132" s="122" t="str">
        <f>IFERROR(IFERROR(VLOOKUP(CONCATENATE($C132,"-",$D132, "-",$E132),Dashboard!$M$473:$N$538,2,FALSE),VLOOKUP(CONCATENATE($E132,"-",$D132, "-",$C132),Dashboard!$M$473:$N$538,2,FALSE)),"")</f>
        <v>vsg16</v>
      </c>
      <c r="U132" s="345" t="str">
        <f t="shared" si="1"/>
        <v>vsg16</v>
      </c>
      <c r="V132" s="341"/>
      <c r="W132" s="122"/>
    </row>
    <row r="133" spans="1:23" s="145" customFormat="1" x14ac:dyDescent="0.25">
      <c r="A133" s="121"/>
      <c r="B133" s="122" t="s">
        <v>5817</v>
      </c>
      <c r="C133" s="128" t="s">
        <v>655</v>
      </c>
      <c r="D133" s="128" t="s">
        <v>344</v>
      </c>
      <c r="E133" s="128" t="s">
        <v>1245</v>
      </c>
      <c r="F133" s="122">
        <v>105</v>
      </c>
      <c r="G133" s="122"/>
      <c r="H133" s="127">
        <v>12.15</v>
      </c>
      <c r="I133" s="127">
        <v>14.3</v>
      </c>
      <c r="J133" s="127">
        <v>15.3</v>
      </c>
      <c r="K133" s="122">
        <v>1</v>
      </c>
      <c r="L133" s="122">
        <v>1</v>
      </c>
      <c r="M133" s="127">
        <v>9.0500000000000007</v>
      </c>
      <c r="N133" s="127">
        <v>8.4499999999999993</v>
      </c>
      <c r="O133" s="122">
        <v>210</v>
      </c>
      <c r="P133" s="127">
        <v>0.45</v>
      </c>
      <c r="Q133" s="127">
        <v>0.45</v>
      </c>
      <c r="R133" s="122"/>
      <c r="S133" s="122"/>
      <c r="T133" s="122" t="str">
        <f>IFERROR(IFERROR(VLOOKUP(CONCATENATE($C133,"-",$D133, "-",$E133),Dashboard!$M$473:$N$538,2,FALSE),VLOOKUP(CONCATENATE($E133,"-",$D133, "-",$C133),Dashboard!$M$473:$N$538,2,FALSE)),"")</f>
        <v>vsg16</v>
      </c>
      <c r="U133" s="345" t="str">
        <f t="shared" si="1"/>
        <v>vsg16</v>
      </c>
      <c r="V133" s="341"/>
      <c r="W133" s="146" t="s">
        <v>5604</v>
      </c>
    </row>
    <row r="134" spans="1:23" s="134" customFormat="1" x14ac:dyDescent="0.25">
      <c r="A134" s="141"/>
      <c r="B134" s="142"/>
      <c r="C134" s="143"/>
      <c r="D134" s="143"/>
      <c r="E134" s="143"/>
      <c r="F134" s="142"/>
      <c r="G134" s="142"/>
      <c r="H134" s="144"/>
      <c r="I134" s="144"/>
      <c r="J134" s="144"/>
      <c r="K134" s="142"/>
      <c r="L134" s="142"/>
      <c r="M134" s="144"/>
      <c r="N134" s="144"/>
      <c r="O134" s="142"/>
      <c r="P134" s="142"/>
      <c r="Q134" s="142"/>
      <c r="R134" s="142"/>
      <c r="S134" s="142"/>
      <c r="T134" s="122" t="str">
        <f>IFERROR(IFERROR(VLOOKUP(CONCATENATE($C134,"-",$D134, "-",$E134),Dashboard!$M$473:$N$538,2,FALSE),VLOOKUP(CONCATENATE($E134,"-",$D134, "-",$C134),Dashboard!$M$473:$N$538,2,FALSE)),"")</f>
        <v/>
      </c>
      <c r="U134" s="345" t="str">
        <f t="shared" si="1"/>
        <v/>
      </c>
      <c r="V134" s="341"/>
      <c r="W134" s="142"/>
    </row>
    <row r="135" spans="1:23" s="134" customFormat="1" x14ac:dyDescent="0.25">
      <c r="A135" s="121" t="s">
        <v>5965</v>
      </c>
      <c r="B135" s="122" t="s">
        <v>5819</v>
      </c>
      <c r="C135" s="128" t="s">
        <v>1245</v>
      </c>
      <c r="D135" s="128" t="s">
        <v>2131</v>
      </c>
      <c r="E135" s="128" t="s">
        <v>344</v>
      </c>
      <c r="F135" s="122">
        <v>30</v>
      </c>
      <c r="G135" s="122"/>
      <c r="H135" s="127">
        <v>12.45</v>
      </c>
      <c r="I135" s="127"/>
      <c r="J135" s="127">
        <v>13.45</v>
      </c>
      <c r="K135" s="122"/>
      <c r="L135" s="122"/>
      <c r="M135" s="127"/>
      <c r="N135" s="127"/>
      <c r="O135" s="122"/>
      <c r="P135" s="122"/>
      <c r="Q135" s="122"/>
      <c r="R135" s="122"/>
      <c r="S135" s="122"/>
      <c r="T135" s="122" t="str">
        <f>IFERROR(IFERROR(VLOOKUP(CONCATENATE($C135,"-",$D135, "-",$E135),Dashboard!$M$473:$N$538,2,FALSE),VLOOKUP(CONCATENATE($E135,"-",$D135, "-",$C135),Dashboard!$M$473:$N$538,2,FALSE)),"")</f>
        <v>vsg3</v>
      </c>
      <c r="U135" s="345" t="str">
        <f t="shared" si="1"/>
        <v>vsg3</v>
      </c>
      <c r="V135" s="341"/>
      <c r="W135" s="122"/>
    </row>
    <row r="136" spans="1:23" s="134" customFormat="1" x14ac:dyDescent="0.25">
      <c r="A136" s="121"/>
      <c r="B136" s="122" t="s">
        <v>5819</v>
      </c>
      <c r="C136" s="128" t="s">
        <v>344</v>
      </c>
      <c r="D136" s="128" t="s">
        <v>2131</v>
      </c>
      <c r="E136" s="128" t="s">
        <v>1245</v>
      </c>
      <c r="F136" s="122">
        <v>30</v>
      </c>
      <c r="G136" s="122"/>
      <c r="H136" s="127">
        <v>14.55</v>
      </c>
      <c r="I136" s="127"/>
      <c r="J136" s="127">
        <v>15.55</v>
      </c>
      <c r="K136" s="122"/>
      <c r="L136" s="122"/>
      <c r="M136" s="127"/>
      <c r="N136" s="127"/>
      <c r="O136" s="122"/>
      <c r="P136" s="122"/>
      <c r="Q136" s="122"/>
      <c r="R136" s="122"/>
      <c r="S136" s="122"/>
      <c r="T136" s="122" t="str">
        <f>IFERROR(IFERROR(VLOOKUP(CONCATENATE($C136,"-",$D136, "-",$E136),Dashboard!$M$473:$N$538,2,FALSE),VLOOKUP(CONCATENATE($E136,"-",$D136, "-",$C136),Dashboard!$M$473:$N$538,2,FALSE)),"")</f>
        <v>vsg3</v>
      </c>
      <c r="U136" s="345" t="str">
        <f t="shared" si="1"/>
        <v>vsg3</v>
      </c>
      <c r="V136" s="341"/>
      <c r="W136" s="122"/>
    </row>
    <row r="137" spans="1:23" s="134" customFormat="1" x14ac:dyDescent="0.25">
      <c r="A137" s="121"/>
      <c r="B137" s="122" t="s">
        <v>5819</v>
      </c>
      <c r="C137" s="128" t="s">
        <v>1245</v>
      </c>
      <c r="D137" s="128" t="s">
        <v>2131</v>
      </c>
      <c r="E137" s="128" t="s">
        <v>344</v>
      </c>
      <c r="F137" s="122">
        <v>30</v>
      </c>
      <c r="G137" s="122"/>
      <c r="H137" s="127">
        <v>16.3</v>
      </c>
      <c r="I137" s="127"/>
      <c r="J137" s="127">
        <v>17.3</v>
      </c>
      <c r="K137" s="122"/>
      <c r="L137" s="122"/>
      <c r="M137" s="127"/>
      <c r="N137" s="127"/>
      <c r="O137" s="122"/>
      <c r="P137" s="122"/>
      <c r="Q137" s="122"/>
      <c r="R137" s="122"/>
      <c r="S137" s="122"/>
      <c r="T137" s="122" t="str">
        <f>IFERROR(IFERROR(VLOOKUP(CONCATENATE($C137,"-",$D137, "-",$E137),Dashboard!$M$473:$N$538,2,FALSE),VLOOKUP(CONCATENATE($E137,"-",$D137, "-",$C137),Dashboard!$M$473:$N$538,2,FALSE)),"")</f>
        <v>vsg3</v>
      </c>
      <c r="U137" s="345" t="str">
        <f t="shared" si="1"/>
        <v>vsg3</v>
      </c>
      <c r="V137" s="341"/>
      <c r="W137" s="122"/>
    </row>
    <row r="138" spans="1:23" s="134" customFormat="1" x14ac:dyDescent="0.25">
      <c r="A138" s="121"/>
      <c r="B138" s="122" t="s">
        <v>5819</v>
      </c>
      <c r="C138" s="128" t="s">
        <v>344</v>
      </c>
      <c r="D138" s="128" t="s">
        <v>2345</v>
      </c>
      <c r="E138" s="128" t="s">
        <v>5966</v>
      </c>
      <c r="F138" s="122">
        <v>24</v>
      </c>
      <c r="G138" s="122"/>
      <c r="H138" s="127">
        <v>17.3</v>
      </c>
      <c r="I138" s="127"/>
      <c r="J138" s="127">
        <v>19.100000000000001</v>
      </c>
      <c r="K138" s="122">
        <v>1</v>
      </c>
      <c r="L138" s="122">
        <v>1</v>
      </c>
      <c r="M138" s="127">
        <v>6.05</v>
      </c>
      <c r="N138" s="127">
        <v>5.15</v>
      </c>
      <c r="O138" s="122">
        <f>SUM(F135:F138)</f>
        <v>114</v>
      </c>
      <c r="P138" s="122"/>
      <c r="Q138" s="122"/>
      <c r="R138" s="122"/>
      <c r="S138" s="122"/>
      <c r="T138" s="122" t="str">
        <f>IFERROR(IFERROR(VLOOKUP(CONCATENATE($C138,"-",$D138, "-",$E138),Dashboard!$M$473:$N$538,2,FALSE),VLOOKUP(CONCATENATE($E138,"-",$D138, "-",$C138),Dashboard!$M$473:$N$538,2,FALSE)),"")</f>
        <v>vsg41</v>
      </c>
      <c r="U138" s="345" t="str">
        <f t="shared" si="1"/>
        <v>vsg41</v>
      </c>
      <c r="V138" s="341"/>
      <c r="W138" s="147" t="s">
        <v>7231</v>
      </c>
    </row>
    <row r="139" spans="1:23" s="134" customFormat="1" x14ac:dyDescent="0.25">
      <c r="A139" s="121"/>
      <c r="B139" s="122">
        <v>20</v>
      </c>
      <c r="C139" s="128" t="s">
        <v>5966</v>
      </c>
      <c r="D139" s="128" t="s">
        <v>2345</v>
      </c>
      <c r="E139" s="128" t="s">
        <v>344</v>
      </c>
      <c r="F139" s="122">
        <v>24</v>
      </c>
      <c r="G139" s="122"/>
      <c r="H139" s="127">
        <v>6.45</v>
      </c>
      <c r="I139" s="127"/>
      <c r="J139" s="127">
        <v>8.1999999999999993</v>
      </c>
      <c r="K139" s="122"/>
      <c r="L139" s="122"/>
      <c r="M139" s="127"/>
      <c r="N139" s="127"/>
      <c r="O139" s="122"/>
      <c r="P139" s="122"/>
      <c r="Q139" s="122"/>
      <c r="R139" s="122"/>
      <c r="S139" s="122"/>
      <c r="T139" s="122" t="str">
        <f>IFERROR(IFERROR(VLOOKUP(CONCATENATE($C139,"-",$D139, "-",$E139),Dashboard!$M$473:$N$538,2,FALSE),VLOOKUP(CONCATENATE($E139,"-",$D139, "-",$C139),Dashboard!$M$473:$N$538,2,FALSE)),"")</f>
        <v>vsg41</v>
      </c>
      <c r="U139" s="345" t="str">
        <f t="shared" si="1"/>
        <v>vsg41</v>
      </c>
      <c r="V139" s="341"/>
      <c r="W139" s="122"/>
    </row>
    <row r="140" spans="1:23" s="134" customFormat="1" x14ac:dyDescent="0.25">
      <c r="A140" s="121"/>
      <c r="B140" s="122">
        <v>20</v>
      </c>
      <c r="C140" s="128" t="s">
        <v>344</v>
      </c>
      <c r="D140" s="128" t="s">
        <v>2485</v>
      </c>
      <c r="E140" s="128" t="s">
        <v>1245</v>
      </c>
      <c r="F140" s="122">
        <v>40</v>
      </c>
      <c r="G140" s="122"/>
      <c r="H140" s="127">
        <v>8.25</v>
      </c>
      <c r="I140" s="127"/>
      <c r="J140" s="127">
        <v>9.35</v>
      </c>
      <c r="K140" s="122"/>
      <c r="L140" s="122"/>
      <c r="M140" s="127"/>
      <c r="N140" s="127"/>
      <c r="O140" s="122"/>
      <c r="P140" s="122"/>
      <c r="Q140" s="122"/>
      <c r="R140" s="122"/>
      <c r="S140" s="122"/>
      <c r="T140" s="122" t="str">
        <f>IFERROR(IFERROR(VLOOKUP(CONCATENATE($C140,"-",$D140, "-",$E140),Dashboard!$M$473:$N$538,2,FALSE),VLOOKUP(CONCATENATE($E140,"-",$D140, "-",$C140),Dashboard!$M$473:$N$538,2,FALSE)),"")</f>
        <v/>
      </c>
      <c r="U140" s="345" t="str">
        <f t="shared" si="1"/>
        <v/>
      </c>
      <c r="V140" s="341"/>
      <c r="W140" s="122"/>
    </row>
    <row r="141" spans="1:23" s="134" customFormat="1" x14ac:dyDescent="0.25">
      <c r="A141" s="121"/>
      <c r="B141" s="122">
        <v>20</v>
      </c>
      <c r="C141" s="128" t="s">
        <v>1245</v>
      </c>
      <c r="D141" s="128" t="s">
        <v>1261</v>
      </c>
      <c r="E141" s="128" t="s">
        <v>295</v>
      </c>
      <c r="F141" s="122">
        <v>30</v>
      </c>
      <c r="G141" s="122"/>
      <c r="H141" s="127">
        <v>9.4499999999999993</v>
      </c>
      <c r="I141" s="127"/>
      <c r="J141" s="127">
        <v>10.3</v>
      </c>
      <c r="K141" s="122"/>
      <c r="L141" s="122"/>
      <c r="M141" s="127"/>
      <c r="N141" s="127"/>
      <c r="O141" s="122"/>
      <c r="P141" s="122"/>
      <c r="Q141" s="122"/>
      <c r="R141" s="122"/>
      <c r="S141" s="122"/>
      <c r="T141" s="122" t="str">
        <f>IFERROR(IFERROR(VLOOKUP(CONCATENATE($C141,"-",$D141, "-",$E141),Dashboard!$M$473:$N$538,2,FALSE),VLOOKUP(CONCATENATE($E141,"-",$D141, "-",$C141),Dashboard!$M$473:$N$538,2,FALSE)),"")</f>
        <v>vsg2</v>
      </c>
      <c r="U141" s="345" t="str">
        <f t="shared" si="1"/>
        <v>vsg2</v>
      </c>
      <c r="V141" s="341"/>
      <c r="W141" s="122"/>
    </row>
    <row r="142" spans="1:23" s="134" customFormat="1" x14ac:dyDescent="0.25">
      <c r="A142" s="121"/>
      <c r="B142" s="122">
        <v>20</v>
      </c>
      <c r="C142" s="128" t="s">
        <v>295</v>
      </c>
      <c r="D142" s="128" t="s">
        <v>1261</v>
      </c>
      <c r="E142" s="128" t="s">
        <v>1245</v>
      </c>
      <c r="F142" s="122">
        <v>30</v>
      </c>
      <c r="G142" s="122"/>
      <c r="H142" s="127">
        <v>10.55</v>
      </c>
      <c r="I142" s="127"/>
      <c r="J142" s="127">
        <v>12</v>
      </c>
      <c r="K142" s="122">
        <v>1</v>
      </c>
      <c r="L142" s="122">
        <v>1</v>
      </c>
      <c r="M142" s="127">
        <v>6</v>
      </c>
      <c r="N142" s="127">
        <v>5.5</v>
      </c>
      <c r="O142" s="122">
        <f>SUM(F139:F142)</f>
        <v>124</v>
      </c>
      <c r="P142" s="122"/>
      <c r="Q142" s="122"/>
      <c r="R142" s="122"/>
      <c r="S142" s="122"/>
      <c r="T142" s="122" t="str">
        <f>IFERROR(IFERROR(VLOOKUP(CONCATENATE($C142,"-",$D142, "-",$E142),Dashboard!$M$473:$N$538,2,FALSE),VLOOKUP(CONCATENATE($E142,"-",$D142, "-",$C142),Dashboard!$M$473:$N$538,2,FALSE)),"")</f>
        <v>vsg60</v>
      </c>
      <c r="U142" s="345" t="str">
        <f t="shared" si="1"/>
        <v>vsg60</v>
      </c>
      <c r="V142" s="341"/>
      <c r="W142" s="122" t="s">
        <v>5805</v>
      </c>
    </row>
    <row r="143" spans="1:23" s="134" customFormat="1" x14ac:dyDescent="0.25">
      <c r="A143" s="141"/>
      <c r="B143" s="142"/>
      <c r="C143" s="143"/>
      <c r="D143" s="143"/>
      <c r="E143" s="143"/>
      <c r="F143" s="142"/>
      <c r="G143" s="142"/>
      <c r="H143" s="144"/>
      <c r="I143" s="144"/>
      <c r="J143" s="144"/>
      <c r="K143" s="142"/>
      <c r="L143" s="142"/>
      <c r="M143" s="144"/>
      <c r="N143" s="144"/>
      <c r="O143" s="142"/>
      <c r="P143" s="142"/>
      <c r="Q143" s="142"/>
      <c r="R143" s="142"/>
      <c r="S143" s="142"/>
      <c r="T143" s="122" t="str">
        <f>IFERROR(IFERROR(VLOOKUP(CONCATENATE($C143,"-",$D143, "-",$E143),Dashboard!$M$473:$N$538,2,FALSE),VLOOKUP(CONCATENATE($E143,"-",$D143, "-",$C143),Dashboard!$M$473:$N$538,2,FALSE)),"")</f>
        <v/>
      </c>
      <c r="U143" s="345" t="str">
        <f t="shared" si="1"/>
        <v/>
      </c>
      <c r="V143" s="341"/>
      <c r="W143" s="142"/>
    </row>
    <row r="144" spans="1:23" s="145" customFormat="1" x14ac:dyDescent="0.25">
      <c r="A144" s="121"/>
      <c r="B144" s="122"/>
      <c r="C144" s="128"/>
      <c r="D144" s="128"/>
      <c r="E144" s="128"/>
      <c r="F144" s="122"/>
      <c r="G144" s="122"/>
      <c r="H144" s="127"/>
      <c r="I144" s="127"/>
      <c r="J144" s="127"/>
      <c r="K144" s="122"/>
      <c r="L144" s="122"/>
      <c r="M144" s="127"/>
      <c r="N144" s="127"/>
      <c r="O144" s="122"/>
      <c r="P144" s="122"/>
      <c r="Q144" s="122"/>
      <c r="R144" s="122"/>
      <c r="S144" s="122"/>
      <c r="T144" s="122" t="str">
        <f>IFERROR(IFERROR(VLOOKUP(CONCATENATE($C144,"-",$D144, "-",$E144),Dashboard!$M$473:$N$538,2,FALSE),VLOOKUP(CONCATENATE($E144,"-",$D144, "-",$C144),Dashboard!$M$473:$N$538,2,FALSE)),"")</f>
        <v/>
      </c>
      <c r="U144" s="345" t="str">
        <f t="shared" si="1"/>
        <v/>
      </c>
      <c r="V144" s="341"/>
      <c r="W144" s="122"/>
    </row>
    <row r="145" spans="1:23" s="134" customFormat="1" x14ac:dyDescent="0.25">
      <c r="A145" s="121" t="s">
        <v>5835</v>
      </c>
      <c r="B145" s="122" t="s">
        <v>5822</v>
      </c>
      <c r="C145" s="128" t="s">
        <v>1245</v>
      </c>
      <c r="D145" s="128"/>
      <c r="E145" s="129" t="s">
        <v>5967</v>
      </c>
      <c r="F145" s="122">
        <v>8</v>
      </c>
      <c r="G145" s="122"/>
      <c r="H145" s="127">
        <v>13.15</v>
      </c>
      <c r="I145" s="127"/>
      <c r="J145" s="127">
        <v>13.25</v>
      </c>
      <c r="K145" s="122"/>
      <c r="L145" s="122"/>
      <c r="M145" s="127"/>
      <c r="N145" s="127"/>
      <c r="O145" s="122"/>
      <c r="P145" s="122"/>
      <c r="Q145" s="122"/>
      <c r="R145" s="122"/>
      <c r="S145" s="122"/>
      <c r="T145" s="122" t="str">
        <f>IFERROR(IFERROR(VLOOKUP(CONCATENATE($C145,"-",$D145, "-",$E145),Dashboard!$M$473:$N$538,2,FALSE),VLOOKUP(CONCATENATE($E145,"-",$D145, "-",$C145),Dashboard!$M$473:$N$538,2,FALSE)),"")</f>
        <v/>
      </c>
      <c r="U145" s="345" t="str">
        <f t="shared" si="1"/>
        <v/>
      </c>
      <c r="V145" s="341"/>
      <c r="W145" s="122"/>
    </row>
    <row r="146" spans="1:23" s="134" customFormat="1" x14ac:dyDescent="0.25">
      <c r="A146" s="121"/>
      <c r="B146" s="122" t="s">
        <v>5822</v>
      </c>
      <c r="C146" s="129" t="s">
        <v>5967</v>
      </c>
      <c r="D146" s="128"/>
      <c r="E146" s="128" t="s">
        <v>1245</v>
      </c>
      <c r="F146" s="122">
        <v>8</v>
      </c>
      <c r="G146" s="122"/>
      <c r="H146" s="127">
        <v>13.3</v>
      </c>
      <c r="I146" s="127"/>
      <c r="J146" s="127">
        <v>13.45</v>
      </c>
      <c r="K146" s="122"/>
      <c r="L146" s="122"/>
      <c r="M146" s="127"/>
      <c r="N146" s="127"/>
      <c r="O146" s="122"/>
      <c r="P146" s="122"/>
      <c r="Q146" s="122"/>
      <c r="R146" s="122"/>
      <c r="S146" s="122"/>
      <c r="T146" s="122" t="str">
        <f>IFERROR(IFERROR(VLOOKUP(CONCATENATE($C146,"-",$D146, "-",$E146),Dashboard!$M$473:$N$538,2,FALSE),VLOOKUP(CONCATENATE($E146,"-",$D146, "-",$C146),Dashboard!$M$473:$N$538,2,FALSE)),"")</f>
        <v/>
      </c>
      <c r="U146" s="345" t="str">
        <f t="shared" si="1"/>
        <v/>
      </c>
      <c r="V146" s="341"/>
      <c r="W146" s="122"/>
    </row>
    <row r="147" spans="1:23" s="134" customFormat="1" x14ac:dyDescent="0.25">
      <c r="A147" s="121"/>
      <c r="B147" s="122" t="s">
        <v>5822</v>
      </c>
      <c r="C147" s="128" t="s">
        <v>1245</v>
      </c>
      <c r="D147" s="128" t="s">
        <v>1261</v>
      </c>
      <c r="E147" s="128" t="s">
        <v>295</v>
      </c>
      <c r="F147" s="122">
        <v>30</v>
      </c>
      <c r="G147" s="122"/>
      <c r="H147" s="127">
        <v>14.1</v>
      </c>
      <c r="I147" s="127"/>
      <c r="J147" s="127">
        <v>15.1</v>
      </c>
      <c r="K147" s="122"/>
      <c r="L147" s="122"/>
      <c r="M147" s="127"/>
      <c r="N147" s="127"/>
      <c r="O147" s="122"/>
      <c r="P147" s="122"/>
      <c r="Q147" s="122"/>
      <c r="R147" s="122"/>
      <c r="S147" s="122"/>
      <c r="T147" s="122" t="str">
        <f>IFERROR(IFERROR(VLOOKUP(CONCATENATE($C147,"-",$D147, "-",$E147),Dashboard!$M$473:$N$538,2,FALSE),VLOOKUP(CONCATENATE($E147,"-",$D147, "-",$C147),Dashboard!$M$473:$N$538,2,FALSE)),"")</f>
        <v>vsg2</v>
      </c>
      <c r="U147" s="345" t="str">
        <f t="shared" si="1"/>
        <v>vsg2</v>
      </c>
      <c r="V147" s="341"/>
      <c r="W147" s="122"/>
    </row>
    <row r="148" spans="1:23" s="134" customFormat="1" x14ac:dyDescent="0.25">
      <c r="A148" s="121"/>
      <c r="B148" s="122" t="s">
        <v>5822</v>
      </c>
      <c r="C148" s="128" t="s">
        <v>295</v>
      </c>
      <c r="D148" s="128" t="s">
        <v>1245</v>
      </c>
      <c r="E148" s="128" t="s">
        <v>1481</v>
      </c>
      <c r="F148" s="122">
        <v>35</v>
      </c>
      <c r="G148" s="122"/>
      <c r="H148" s="127">
        <v>15.25</v>
      </c>
      <c r="I148" s="127"/>
      <c r="J148" s="127">
        <v>16.25</v>
      </c>
      <c r="K148" s="122"/>
      <c r="L148" s="122"/>
      <c r="M148" s="127"/>
      <c r="N148" s="127"/>
      <c r="O148" s="122"/>
      <c r="P148" s="122"/>
      <c r="Q148" s="122"/>
      <c r="R148" s="122"/>
      <c r="S148" s="122"/>
      <c r="T148" s="122" t="str">
        <f>IFERROR(IFERROR(VLOOKUP(CONCATENATE($C148,"-",$D148, "-",$E148),Dashboard!$M$473:$N$538,2,FALSE),VLOOKUP(CONCATENATE($E148,"-",$D148, "-",$C148),Dashboard!$M$473:$N$538,2,FALSE)),"")</f>
        <v/>
      </c>
      <c r="U148" s="345" t="s">
        <v>7759</v>
      </c>
      <c r="V148" s="341"/>
      <c r="W148" s="122"/>
    </row>
    <row r="149" spans="1:23" s="134" customFormat="1" x14ac:dyDescent="0.25">
      <c r="A149" s="121"/>
      <c r="B149" s="122" t="s">
        <v>5822</v>
      </c>
      <c r="C149" s="128" t="s">
        <v>2485</v>
      </c>
      <c r="D149" s="128"/>
      <c r="E149" s="128" t="s">
        <v>492</v>
      </c>
      <c r="F149" s="122">
        <v>40</v>
      </c>
      <c r="G149" s="122"/>
      <c r="H149" s="127">
        <v>17.05</v>
      </c>
      <c r="I149" s="127"/>
      <c r="J149" s="127">
        <v>18.149999999999999</v>
      </c>
      <c r="K149" s="122"/>
      <c r="L149" s="122"/>
      <c r="M149" s="127"/>
      <c r="N149" s="127"/>
      <c r="O149" s="122"/>
      <c r="P149" s="122"/>
      <c r="Q149" s="122"/>
      <c r="R149" s="122"/>
      <c r="S149" s="122"/>
      <c r="T149" s="122" t="str">
        <f>IFERROR(IFERROR(VLOOKUP(CONCATENATE($C149,"-",$D149, "-",$E149),Dashboard!$M$473:$N$538,2,FALSE),VLOOKUP(CONCATENATE($E149,"-",$D149, "-",$C149),Dashboard!$M$473:$N$538,2,FALSE)),"")</f>
        <v/>
      </c>
      <c r="U149" s="345" t="str">
        <f t="shared" si="1"/>
        <v/>
      </c>
      <c r="V149" s="341"/>
      <c r="W149" s="122"/>
    </row>
    <row r="150" spans="1:23" s="134" customFormat="1" x14ac:dyDescent="0.25">
      <c r="A150" s="121"/>
      <c r="B150" s="122" t="s">
        <v>5822</v>
      </c>
      <c r="C150" s="128" t="s">
        <v>492</v>
      </c>
      <c r="D150" s="128"/>
      <c r="E150" s="128" t="s">
        <v>295</v>
      </c>
      <c r="F150" s="122">
        <v>28</v>
      </c>
      <c r="G150" s="122"/>
      <c r="H150" s="127">
        <v>18.3</v>
      </c>
      <c r="I150" s="127"/>
      <c r="J150" s="127">
        <v>19.3</v>
      </c>
      <c r="K150" s="122"/>
      <c r="L150" s="122"/>
      <c r="M150" s="127"/>
      <c r="N150" s="127"/>
      <c r="O150" s="122"/>
      <c r="P150" s="122"/>
      <c r="Q150" s="122"/>
      <c r="R150" s="122"/>
      <c r="S150" s="122"/>
      <c r="T150" s="122" t="str">
        <f>IFERROR(IFERROR(VLOOKUP(CONCATENATE($C150,"-",$D150, "-",$E150),Dashboard!$M$473:$N$538,2,FALSE),VLOOKUP(CONCATENATE($E150,"-",$D150, "-",$C150),Dashboard!$M$473:$N$538,2,FALSE)),"")</f>
        <v/>
      </c>
      <c r="U150" s="345" t="str">
        <f t="shared" si="1"/>
        <v/>
      </c>
      <c r="V150" s="341"/>
      <c r="W150" s="122"/>
    </row>
    <row r="151" spans="1:23" s="145" customFormat="1" x14ac:dyDescent="0.25">
      <c r="A151" s="121"/>
      <c r="B151" s="122" t="s">
        <v>5822</v>
      </c>
      <c r="C151" s="128" t="s">
        <v>295</v>
      </c>
      <c r="D151" s="128"/>
      <c r="E151" s="128" t="s">
        <v>492</v>
      </c>
      <c r="F151" s="122">
        <v>28</v>
      </c>
      <c r="G151" s="122"/>
      <c r="H151" s="127">
        <v>20.149999999999999</v>
      </c>
      <c r="I151" s="127"/>
      <c r="J151" s="127">
        <v>21.15</v>
      </c>
      <c r="K151" s="122">
        <v>1</v>
      </c>
      <c r="L151" s="122">
        <v>1</v>
      </c>
      <c r="M151" s="127">
        <v>9.4499999999999993</v>
      </c>
      <c r="N151" s="127">
        <v>7.55</v>
      </c>
      <c r="O151" s="122">
        <f>SUM(F145:F151)</f>
        <v>177</v>
      </c>
      <c r="P151" s="122"/>
      <c r="Q151" s="122"/>
      <c r="R151" s="122"/>
      <c r="S151" s="122"/>
      <c r="T151" s="122" t="str">
        <f>IFERROR(IFERROR(VLOOKUP(CONCATENATE($C151,"-",$D151, "-",$E151),Dashboard!$M$473:$N$538,2,FALSE),VLOOKUP(CONCATENATE($E151,"-",$D151, "-",$C151),Dashboard!$M$473:$N$538,2,FALSE)),"")</f>
        <v/>
      </c>
      <c r="U151" s="345" t="str">
        <f t="shared" si="1"/>
        <v/>
      </c>
      <c r="V151" s="341"/>
      <c r="W151" s="122" t="s">
        <v>7232</v>
      </c>
    </row>
    <row r="152" spans="1:23" s="134" customFormat="1" x14ac:dyDescent="0.25">
      <c r="A152" s="121"/>
      <c r="B152" s="122">
        <v>21</v>
      </c>
      <c r="C152" s="128" t="s">
        <v>492</v>
      </c>
      <c r="D152" s="128" t="s">
        <v>5663</v>
      </c>
      <c r="E152" s="128" t="s">
        <v>1245</v>
      </c>
      <c r="F152" s="122">
        <v>35</v>
      </c>
      <c r="G152" s="122"/>
      <c r="H152" s="127">
        <v>7</v>
      </c>
      <c r="I152" s="127"/>
      <c r="J152" s="127">
        <v>8.15</v>
      </c>
      <c r="K152" s="122"/>
      <c r="L152" s="122"/>
      <c r="M152" s="127"/>
      <c r="N152" s="127"/>
      <c r="O152" s="122"/>
      <c r="P152" s="122"/>
      <c r="Q152" s="122"/>
      <c r="R152" s="122"/>
      <c r="S152" s="122"/>
      <c r="T152" s="122" t="str">
        <f>IFERROR(IFERROR(VLOOKUP(CONCATENATE($C152,"-",$D152, "-",$E152),Dashboard!$M$473:$N$538,2,FALSE),VLOOKUP(CONCATENATE($E152,"-",$D152, "-",$C152),Dashboard!$M$473:$N$538,2,FALSE)),"")</f>
        <v/>
      </c>
      <c r="U152" s="345" t="str">
        <f t="shared" si="1"/>
        <v/>
      </c>
      <c r="V152" s="341"/>
      <c r="W152" s="122"/>
    </row>
    <row r="153" spans="1:23" s="134" customFormat="1" x14ac:dyDescent="0.25">
      <c r="A153" s="121"/>
      <c r="B153" s="122">
        <v>21</v>
      </c>
      <c r="C153" s="128" t="s">
        <v>1245</v>
      </c>
      <c r="D153" s="128" t="s">
        <v>5663</v>
      </c>
      <c r="E153" s="128" t="s">
        <v>492</v>
      </c>
      <c r="F153" s="122">
        <v>35</v>
      </c>
      <c r="G153" s="122"/>
      <c r="H153" s="127">
        <v>8.25</v>
      </c>
      <c r="I153" s="127"/>
      <c r="J153" s="127">
        <v>9.4</v>
      </c>
      <c r="K153" s="122"/>
      <c r="L153" s="122"/>
      <c r="M153" s="127"/>
      <c r="N153" s="127"/>
      <c r="O153" s="122"/>
      <c r="P153" s="122"/>
      <c r="Q153" s="122"/>
      <c r="R153" s="122"/>
      <c r="S153" s="122"/>
      <c r="T153" s="122" t="str">
        <f>IFERROR(IFERROR(VLOOKUP(CONCATENATE($C153,"-",$D153, "-",$E153),Dashboard!$M$473:$N$538,2,FALSE),VLOOKUP(CONCATENATE($E153,"-",$D153, "-",$C153),Dashboard!$M$473:$N$538,2,FALSE)),"")</f>
        <v/>
      </c>
      <c r="U153" s="345" t="str">
        <f t="shared" si="1"/>
        <v/>
      </c>
      <c r="V153" s="341"/>
      <c r="W153" s="122"/>
    </row>
    <row r="154" spans="1:23" s="134" customFormat="1" x14ac:dyDescent="0.25">
      <c r="A154" s="121"/>
      <c r="B154" s="122">
        <v>21</v>
      </c>
      <c r="C154" s="128" t="s">
        <v>492</v>
      </c>
      <c r="D154" s="128" t="s">
        <v>5663</v>
      </c>
      <c r="E154" s="128" t="s">
        <v>1245</v>
      </c>
      <c r="F154" s="122">
        <v>35</v>
      </c>
      <c r="G154" s="122"/>
      <c r="H154" s="127">
        <v>10</v>
      </c>
      <c r="I154" s="127"/>
      <c r="J154" s="127">
        <v>11.15</v>
      </c>
      <c r="K154" s="122">
        <v>1</v>
      </c>
      <c r="L154" s="122">
        <v>1</v>
      </c>
      <c r="M154" s="127">
        <v>5.15</v>
      </c>
      <c r="N154" s="127">
        <v>4.55</v>
      </c>
      <c r="O154" s="122">
        <f>SUM(F152:F154)</f>
        <v>105</v>
      </c>
      <c r="P154" s="122"/>
      <c r="Q154" s="122"/>
      <c r="R154" s="122"/>
      <c r="S154" s="122"/>
      <c r="T154" s="122" t="str">
        <f>IFERROR(IFERROR(VLOOKUP(CONCATENATE($C154,"-",$D154, "-",$E154),Dashboard!$M$473:$N$538,2,FALSE),VLOOKUP(CONCATENATE($E154,"-",$D154, "-",$C154),Dashboard!$M$473:$N$538,2,FALSE)),"")</f>
        <v/>
      </c>
      <c r="U154" s="345" t="str">
        <f t="shared" si="1"/>
        <v/>
      </c>
      <c r="V154" s="341"/>
      <c r="W154" s="122" t="s">
        <v>5805</v>
      </c>
    </row>
    <row r="155" spans="1:23" s="134" customFormat="1" x14ac:dyDescent="0.25">
      <c r="A155" s="141"/>
      <c r="B155" s="142"/>
      <c r="C155" s="143"/>
      <c r="D155" s="143"/>
      <c r="E155" s="143"/>
      <c r="F155" s="142"/>
      <c r="G155" s="142"/>
      <c r="H155" s="144"/>
      <c r="I155" s="144"/>
      <c r="J155" s="144"/>
      <c r="K155" s="142"/>
      <c r="L155" s="142"/>
      <c r="M155" s="144"/>
      <c r="N155" s="144"/>
      <c r="O155" s="142"/>
      <c r="P155" s="142"/>
      <c r="Q155" s="142"/>
      <c r="R155" s="142"/>
      <c r="S155" s="142"/>
      <c r="T155" s="122" t="str">
        <f>IFERROR(IFERROR(VLOOKUP(CONCATENATE($C155,"-",$D155, "-",$E155),Dashboard!$M$473:$N$538,2,FALSE),VLOOKUP(CONCATENATE($E155,"-",$D155, "-",$C155),Dashboard!$M$473:$N$538,2,FALSE)),"")</f>
        <v/>
      </c>
      <c r="U155" s="345" t="str">
        <f t="shared" si="1"/>
        <v/>
      </c>
      <c r="V155" s="341"/>
      <c r="W155" s="142"/>
    </row>
    <row r="156" spans="1:23" s="134" customFormat="1" x14ac:dyDescent="0.25">
      <c r="A156" s="121" t="s">
        <v>5835</v>
      </c>
      <c r="B156" s="122" t="s">
        <v>5823</v>
      </c>
      <c r="C156" s="128" t="s">
        <v>1245</v>
      </c>
      <c r="D156" s="128" t="s">
        <v>1261</v>
      </c>
      <c r="E156" s="128" t="s">
        <v>295</v>
      </c>
      <c r="F156" s="122">
        <v>30</v>
      </c>
      <c r="G156" s="122"/>
      <c r="H156" s="127">
        <v>10.55</v>
      </c>
      <c r="I156" s="127"/>
      <c r="J156" s="127">
        <v>11.55</v>
      </c>
      <c r="K156" s="122"/>
      <c r="L156" s="122"/>
      <c r="M156" s="127"/>
      <c r="N156" s="127"/>
      <c r="O156" s="122"/>
      <c r="P156" s="122"/>
      <c r="Q156" s="122"/>
      <c r="R156" s="122"/>
      <c r="S156" s="122"/>
      <c r="T156" s="122" t="str">
        <f>IFERROR(IFERROR(VLOOKUP(CONCATENATE($C156,"-",$D156, "-",$E156),Dashboard!$M$473:$N$538,2,FALSE),VLOOKUP(CONCATENATE($E156,"-",$D156, "-",$C156),Dashboard!$M$473:$N$538,2,FALSE)),"")</f>
        <v>vsg2</v>
      </c>
      <c r="U156" s="345" t="str">
        <f t="shared" si="1"/>
        <v>vsg2</v>
      </c>
      <c r="V156" s="341"/>
      <c r="W156" s="122"/>
    </row>
    <row r="157" spans="1:23" s="134" customFormat="1" x14ac:dyDescent="0.25">
      <c r="A157" s="121"/>
      <c r="B157" s="122" t="s">
        <v>5823</v>
      </c>
      <c r="C157" s="128" t="s">
        <v>295</v>
      </c>
      <c r="D157" s="128" t="s">
        <v>1261</v>
      </c>
      <c r="E157" s="128" t="s">
        <v>1245</v>
      </c>
      <c r="F157" s="122">
        <v>30</v>
      </c>
      <c r="G157" s="122"/>
      <c r="H157" s="127">
        <v>12.2</v>
      </c>
      <c r="I157" s="127"/>
      <c r="J157" s="127">
        <v>13.15</v>
      </c>
      <c r="K157" s="122"/>
      <c r="L157" s="122"/>
      <c r="M157" s="127"/>
      <c r="N157" s="127"/>
      <c r="O157" s="122"/>
      <c r="P157" s="122"/>
      <c r="Q157" s="122"/>
      <c r="R157" s="122"/>
      <c r="S157" s="122"/>
      <c r="T157" s="122" t="str">
        <f>IFERROR(IFERROR(VLOOKUP(CONCATENATE($C157,"-",$D157, "-",$E157),Dashboard!$M$473:$N$538,2,FALSE),VLOOKUP(CONCATENATE($E157,"-",$D157, "-",$C157),Dashboard!$M$473:$N$538,2,FALSE)),"")</f>
        <v>vsg60</v>
      </c>
      <c r="U157" s="345" t="str">
        <f t="shared" si="1"/>
        <v>vsg60</v>
      </c>
      <c r="V157" s="341"/>
      <c r="W157" s="122"/>
    </row>
    <row r="158" spans="1:23" s="134" customFormat="1" x14ac:dyDescent="0.25">
      <c r="A158" s="121"/>
      <c r="B158" s="122" t="s">
        <v>5823</v>
      </c>
      <c r="C158" s="128" t="s">
        <v>1245</v>
      </c>
      <c r="D158" s="128" t="s">
        <v>1261</v>
      </c>
      <c r="E158" s="128" t="s">
        <v>295</v>
      </c>
      <c r="F158" s="122">
        <v>30</v>
      </c>
      <c r="G158" s="122"/>
      <c r="H158" s="127">
        <v>13.5</v>
      </c>
      <c r="I158" s="127"/>
      <c r="J158" s="127">
        <v>14.5</v>
      </c>
      <c r="K158" s="122"/>
      <c r="L158" s="122"/>
      <c r="M158" s="127"/>
      <c r="N158" s="127"/>
      <c r="O158" s="122"/>
      <c r="P158" s="122"/>
      <c r="Q158" s="122"/>
      <c r="R158" s="122"/>
      <c r="S158" s="122"/>
      <c r="T158" s="122" t="str">
        <f>IFERROR(IFERROR(VLOOKUP(CONCATENATE($C158,"-",$D158, "-",$E158),Dashboard!$M$473:$N$538,2,FALSE),VLOOKUP(CONCATENATE($E158,"-",$D158, "-",$C158),Dashboard!$M$473:$N$538,2,FALSE)),"")</f>
        <v>vsg2</v>
      </c>
      <c r="U158" s="345" t="str">
        <f t="shared" si="1"/>
        <v>vsg2</v>
      </c>
      <c r="V158" s="341"/>
      <c r="W158" s="122"/>
    </row>
    <row r="159" spans="1:23" s="134" customFormat="1" x14ac:dyDescent="0.25">
      <c r="A159" s="121"/>
      <c r="B159" s="122" t="s">
        <v>5823</v>
      </c>
      <c r="C159" s="128" t="s">
        <v>295</v>
      </c>
      <c r="D159" s="128" t="s">
        <v>1261</v>
      </c>
      <c r="E159" s="128" t="s">
        <v>2485</v>
      </c>
      <c r="F159" s="122">
        <v>35</v>
      </c>
      <c r="G159" s="122"/>
      <c r="H159" s="127">
        <v>15.1</v>
      </c>
      <c r="I159" s="127"/>
      <c r="J159" s="127">
        <v>16.149999999999999</v>
      </c>
      <c r="K159" s="122"/>
      <c r="L159" s="122"/>
      <c r="M159" s="127"/>
      <c r="N159" s="127"/>
      <c r="O159" s="122"/>
      <c r="P159" s="122"/>
      <c r="Q159" s="122"/>
      <c r="R159" s="122"/>
      <c r="S159" s="122"/>
      <c r="T159" s="122" t="str">
        <f>IFERROR(IFERROR(VLOOKUP(CONCATENATE($C159,"-",$D159, "-",$E159),Dashboard!$M$473:$N$538,2,FALSE),VLOOKUP(CONCATENATE($E159,"-",$D159, "-",$C159),Dashboard!$M$473:$N$538,2,FALSE)),"")</f>
        <v/>
      </c>
      <c r="U159" s="345" t="str">
        <f t="shared" ref="U159:U222" si="2">T159</f>
        <v/>
      </c>
      <c r="V159" s="341"/>
      <c r="W159" s="122"/>
    </row>
    <row r="160" spans="1:23" s="145" customFormat="1" x14ac:dyDescent="0.25">
      <c r="A160" s="121"/>
      <c r="B160" s="122" t="s">
        <v>5823</v>
      </c>
      <c r="C160" s="128" t="s">
        <v>2485</v>
      </c>
      <c r="D160" s="128" t="s">
        <v>5663</v>
      </c>
      <c r="E160" s="128" t="s">
        <v>492</v>
      </c>
      <c r="F160" s="122">
        <v>40</v>
      </c>
      <c r="G160" s="122"/>
      <c r="H160" s="127">
        <v>16.399999999999999</v>
      </c>
      <c r="I160" s="127"/>
      <c r="J160" s="127">
        <v>18.100000000000001</v>
      </c>
      <c r="K160" s="122"/>
      <c r="L160" s="122"/>
      <c r="M160" s="127"/>
      <c r="N160" s="127"/>
      <c r="O160" s="122"/>
      <c r="P160" s="122"/>
      <c r="Q160" s="122"/>
      <c r="R160" s="122"/>
      <c r="S160" s="122"/>
      <c r="T160" s="122" t="str">
        <f>IFERROR(IFERROR(VLOOKUP(CONCATENATE($C160,"-",$D160, "-",$E160),Dashboard!$M$473:$N$538,2,FALSE),VLOOKUP(CONCATENATE($E160,"-",$D160, "-",$C160),Dashboard!$M$473:$N$538,2,FALSE)),"")</f>
        <v/>
      </c>
      <c r="U160" s="345" t="str">
        <f t="shared" si="2"/>
        <v/>
      </c>
      <c r="V160" s="341"/>
      <c r="W160" s="122"/>
    </row>
    <row r="161" spans="1:23" s="134" customFormat="1" x14ac:dyDescent="0.25">
      <c r="A161" s="121"/>
      <c r="B161" s="122" t="s">
        <v>5823</v>
      </c>
      <c r="C161" s="128" t="s">
        <v>492</v>
      </c>
      <c r="D161" s="128"/>
      <c r="E161" s="128" t="s">
        <v>295</v>
      </c>
      <c r="F161" s="122">
        <v>28</v>
      </c>
      <c r="G161" s="122"/>
      <c r="H161" s="127">
        <v>18.149999999999999</v>
      </c>
      <c r="I161" s="127"/>
      <c r="J161" s="127">
        <v>19.149999999999999</v>
      </c>
      <c r="K161" s="122"/>
      <c r="L161" s="122"/>
      <c r="M161" s="127"/>
      <c r="N161" s="127"/>
      <c r="O161" s="122"/>
      <c r="P161" s="122"/>
      <c r="Q161" s="122"/>
      <c r="R161" s="122"/>
      <c r="S161" s="122"/>
      <c r="T161" s="122" t="str">
        <f>IFERROR(IFERROR(VLOOKUP(CONCATENATE($C161,"-",$D161, "-",$E161),Dashboard!$M$473:$N$538,2,FALSE),VLOOKUP(CONCATENATE($E161,"-",$D161, "-",$C161),Dashboard!$M$473:$N$538,2,FALSE)),"")</f>
        <v/>
      </c>
      <c r="U161" s="345" t="str">
        <f t="shared" si="2"/>
        <v/>
      </c>
      <c r="V161" s="341"/>
      <c r="W161" s="122"/>
    </row>
    <row r="162" spans="1:23" s="134" customFormat="1" x14ac:dyDescent="0.25">
      <c r="A162" s="121"/>
      <c r="B162" s="122" t="s">
        <v>5823</v>
      </c>
      <c r="C162" s="128" t="s">
        <v>295</v>
      </c>
      <c r="D162" s="128" t="s">
        <v>492</v>
      </c>
      <c r="E162" s="128" t="s">
        <v>1269</v>
      </c>
      <c r="F162" s="122">
        <v>40</v>
      </c>
      <c r="G162" s="122"/>
      <c r="H162" s="127">
        <v>20</v>
      </c>
      <c r="I162" s="127"/>
      <c r="J162" s="127">
        <v>21.2</v>
      </c>
      <c r="K162" s="122">
        <v>1</v>
      </c>
      <c r="L162" s="122">
        <v>1</v>
      </c>
      <c r="M162" s="127">
        <v>11.1</v>
      </c>
      <c r="N162" s="127">
        <v>9.4</v>
      </c>
      <c r="O162" s="122">
        <f>SUM(F156:F162)</f>
        <v>233</v>
      </c>
      <c r="P162" s="122"/>
      <c r="Q162" s="122"/>
      <c r="R162" s="122"/>
      <c r="S162" s="122"/>
      <c r="T162" s="122" t="str">
        <f>IFERROR(IFERROR(VLOOKUP(CONCATENATE($C162,"-",$D162, "-",$E162),Dashboard!$M$473:$N$538,2,FALSE),VLOOKUP(CONCATENATE($E162,"-",$D162, "-",$C162),Dashboard!$M$473:$N$538,2,FALSE)),"")</f>
        <v/>
      </c>
      <c r="U162" s="345" t="str">
        <f t="shared" si="2"/>
        <v/>
      </c>
      <c r="V162" s="341"/>
      <c r="W162" s="122" t="s">
        <v>7233</v>
      </c>
    </row>
    <row r="163" spans="1:23" s="134" customFormat="1" x14ac:dyDescent="0.25">
      <c r="A163" s="121"/>
      <c r="B163" s="122">
        <v>22</v>
      </c>
      <c r="C163" s="128" t="s">
        <v>1269</v>
      </c>
      <c r="D163" s="128"/>
      <c r="E163" s="128" t="s">
        <v>492</v>
      </c>
      <c r="F163" s="122">
        <v>12</v>
      </c>
      <c r="G163" s="122"/>
      <c r="H163" s="127">
        <v>7</v>
      </c>
      <c r="I163" s="127"/>
      <c r="J163" s="127">
        <v>7.3</v>
      </c>
      <c r="K163" s="122"/>
      <c r="L163" s="122"/>
      <c r="M163" s="127"/>
      <c r="N163" s="127"/>
      <c r="O163" s="122"/>
      <c r="P163" s="122"/>
      <c r="Q163" s="122"/>
      <c r="R163" s="122"/>
      <c r="S163" s="122"/>
      <c r="T163" s="122" t="str">
        <f>IFERROR(IFERROR(VLOOKUP(CONCATENATE($C163,"-",$D163, "-",$E163),Dashboard!$M$473:$N$538,2,FALSE),VLOOKUP(CONCATENATE($E163,"-",$D163, "-",$C163),Dashboard!$M$473:$N$538,2,FALSE)),"")</f>
        <v/>
      </c>
      <c r="U163" s="345" t="str">
        <f t="shared" si="2"/>
        <v/>
      </c>
      <c r="V163" s="341"/>
      <c r="W163" s="122"/>
    </row>
    <row r="164" spans="1:23" s="134" customFormat="1" x14ac:dyDescent="0.25">
      <c r="A164" s="121"/>
      <c r="B164" s="122">
        <v>22</v>
      </c>
      <c r="C164" s="128" t="s">
        <v>492</v>
      </c>
      <c r="D164" s="128" t="s">
        <v>5663</v>
      </c>
      <c r="E164" s="128" t="s">
        <v>1245</v>
      </c>
      <c r="F164" s="122">
        <v>35</v>
      </c>
      <c r="G164" s="122"/>
      <c r="H164" s="127">
        <v>7.5</v>
      </c>
      <c r="I164" s="127"/>
      <c r="J164" s="127">
        <v>9.3000000000000007</v>
      </c>
      <c r="K164" s="122">
        <v>1</v>
      </c>
      <c r="L164" s="122">
        <v>1</v>
      </c>
      <c r="M164" s="127">
        <v>3.45</v>
      </c>
      <c r="N164" s="127">
        <v>3.45</v>
      </c>
      <c r="O164" s="122">
        <f>SUM(F163:F164)</f>
        <v>47</v>
      </c>
      <c r="P164" s="122"/>
      <c r="Q164" s="122"/>
      <c r="R164" s="122"/>
      <c r="S164" s="122"/>
      <c r="T164" s="122" t="str">
        <f>IFERROR(IFERROR(VLOOKUP(CONCATENATE($C164,"-",$D164, "-",$E164),Dashboard!$M$473:$N$538,2,FALSE),VLOOKUP(CONCATENATE($E164,"-",$D164, "-",$C164),Dashboard!$M$473:$N$538,2,FALSE)),"")</f>
        <v/>
      </c>
      <c r="U164" s="345" t="str">
        <f t="shared" si="2"/>
        <v/>
      </c>
      <c r="V164" s="341"/>
      <c r="W164" s="122"/>
    </row>
    <row r="165" spans="1:23" s="134" customFormat="1" x14ac:dyDescent="0.25">
      <c r="A165" s="141"/>
      <c r="B165" s="142"/>
      <c r="C165" s="143"/>
      <c r="D165" s="143"/>
      <c r="E165" s="143"/>
      <c r="F165" s="142"/>
      <c r="G165" s="142"/>
      <c r="H165" s="144"/>
      <c r="I165" s="144"/>
      <c r="J165" s="144"/>
      <c r="K165" s="142"/>
      <c r="L165" s="142"/>
      <c r="M165" s="144"/>
      <c r="N165" s="144"/>
      <c r="O165" s="142"/>
      <c r="P165" s="142"/>
      <c r="Q165" s="142"/>
      <c r="R165" s="142"/>
      <c r="S165" s="142"/>
      <c r="T165" s="122" t="str">
        <f>IFERROR(IFERROR(VLOOKUP(CONCATENATE($C165,"-",$D165, "-",$E165),Dashboard!$M$473:$N$538,2,FALSE),VLOOKUP(CONCATENATE($E165,"-",$D165, "-",$C165),Dashboard!$M$473:$N$538,2,FALSE)),"")</f>
        <v/>
      </c>
      <c r="U165" s="345" t="str">
        <f t="shared" si="2"/>
        <v/>
      </c>
      <c r="V165" s="341"/>
      <c r="W165" s="142"/>
    </row>
    <row r="166" spans="1:23" s="134" customFormat="1" x14ac:dyDescent="0.25">
      <c r="A166" s="121" t="s">
        <v>5835</v>
      </c>
      <c r="B166" s="122" t="s">
        <v>5824</v>
      </c>
      <c r="C166" s="128" t="s">
        <v>1245</v>
      </c>
      <c r="D166" s="128" t="s">
        <v>1261</v>
      </c>
      <c r="E166" s="128" t="s">
        <v>295</v>
      </c>
      <c r="F166" s="122">
        <v>30</v>
      </c>
      <c r="G166" s="122"/>
      <c r="H166" s="127">
        <v>11.5</v>
      </c>
      <c r="I166" s="127"/>
      <c r="J166" s="127">
        <v>12.5</v>
      </c>
      <c r="K166" s="122"/>
      <c r="L166" s="122"/>
      <c r="M166" s="127"/>
      <c r="N166" s="127"/>
      <c r="O166" s="122"/>
      <c r="P166" s="122"/>
      <c r="Q166" s="122"/>
      <c r="R166" s="122"/>
      <c r="S166" s="122"/>
      <c r="T166" s="122" t="str">
        <f>IFERROR(IFERROR(VLOOKUP(CONCATENATE($C166,"-",$D166, "-",$E166),Dashboard!$M$473:$N$538,2,FALSE),VLOOKUP(CONCATENATE($E166,"-",$D166, "-",$C166),Dashboard!$M$473:$N$538,2,FALSE)),"")</f>
        <v>vsg2</v>
      </c>
      <c r="U166" s="345" t="str">
        <f t="shared" si="2"/>
        <v>vsg2</v>
      </c>
      <c r="V166" s="341"/>
      <c r="W166" s="122"/>
    </row>
    <row r="167" spans="1:23" s="145" customFormat="1" x14ac:dyDescent="0.25">
      <c r="A167" s="121"/>
      <c r="B167" s="122" t="s">
        <v>5824</v>
      </c>
      <c r="C167" s="128" t="s">
        <v>295</v>
      </c>
      <c r="D167" s="128" t="s">
        <v>1261</v>
      </c>
      <c r="E167" s="128" t="s">
        <v>1245</v>
      </c>
      <c r="F167" s="122">
        <v>30</v>
      </c>
      <c r="G167" s="122"/>
      <c r="H167" s="127">
        <v>13.2</v>
      </c>
      <c r="I167" s="127"/>
      <c r="J167" s="127">
        <v>14.2</v>
      </c>
      <c r="K167" s="122"/>
      <c r="L167" s="122"/>
      <c r="M167" s="127"/>
      <c r="N167" s="127"/>
      <c r="O167" s="122"/>
      <c r="P167" s="122"/>
      <c r="Q167" s="122"/>
      <c r="R167" s="122"/>
      <c r="S167" s="122"/>
      <c r="T167" s="122" t="str">
        <f>IFERROR(IFERROR(VLOOKUP(CONCATENATE($C167,"-",$D167, "-",$E167),Dashboard!$M$473:$N$538,2,FALSE),VLOOKUP(CONCATENATE($E167,"-",$D167, "-",$C167),Dashboard!$M$473:$N$538,2,FALSE)),"")</f>
        <v>vsg60</v>
      </c>
      <c r="U167" s="345" t="str">
        <f t="shared" si="2"/>
        <v>vsg60</v>
      </c>
      <c r="V167" s="341"/>
      <c r="W167" s="122"/>
    </row>
    <row r="168" spans="1:23" s="134" customFormat="1" x14ac:dyDescent="0.25">
      <c r="A168" s="121"/>
      <c r="B168" s="122" t="s">
        <v>5824</v>
      </c>
      <c r="C168" s="128" t="s">
        <v>1245</v>
      </c>
      <c r="D168" s="128"/>
      <c r="E168" s="128" t="s">
        <v>295</v>
      </c>
      <c r="F168" s="122">
        <v>30</v>
      </c>
      <c r="G168" s="122"/>
      <c r="H168" s="127">
        <v>14.35</v>
      </c>
      <c r="I168" s="127"/>
      <c r="J168" s="127">
        <v>15.35</v>
      </c>
      <c r="K168" s="122"/>
      <c r="L168" s="122"/>
      <c r="M168" s="127"/>
      <c r="N168" s="127"/>
      <c r="O168" s="122"/>
      <c r="P168" s="122"/>
      <c r="Q168" s="122"/>
      <c r="R168" s="122"/>
      <c r="S168" s="122"/>
      <c r="T168" s="122" t="str">
        <f>IFERROR(IFERROR(VLOOKUP(CONCATENATE($C168,"-",$D168, "-",$E168),Dashboard!$M$473:$N$538,2,FALSE),VLOOKUP(CONCATENATE($E168,"-",$D168, "-",$C168),Dashboard!$M$473:$N$538,2,FALSE)),"")</f>
        <v/>
      </c>
      <c r="U168" s="345" t="str">
        <f t="shared" si="2"/>
        <v/>
      </c>
      <c r="V168" s="341"/>
      <c r="W168" s="122"/>
    </row>
    <row r="169" spans="1:23" s="134" customFormat="1" x14ac:dyDescent="0.25">
      <c r="A169" s="121"/>
      <c r="B169" s="122" t="s">
        <v>5824</v>
      </c>
      <c r="C169" s="128" t="s">
        <v>295</v>
      </c>
      <c r="D169" s="128" t="s">
        <v>1245</v>
      </c>
      <c r="E169" s="128" t="s">
        <v>2485</v>
      </c>
      <c r="F169" s="122">
        <v>35</v>
      </c>
      <c r="G169" s="122"/>
      <c r="H169" s="127">
        <v>15.45</v>
      </c>
      <c r="I169" s="127"/>
      <c r="J169" s="127">
        <v>16.45</v>
      </c>
      <c r="K169" s="122"/>
      <c r="L169" s="122"/>
      <c r="M169" s="127"/>
      <c r="N169" s="127"/>
      <c r="O169" s="122"/>
      <c r="P169" s="122"/>
      <c r="Q169" s="122"/>
      <c r="R169" s="122"/>
      <c r="S169" s="122"/>
      <c r="T169" s="122" t="str">
        <f>IFERROR(IFERROR(VLOOKUP(CONCATENATE($C169,"-",$D169, "-",$E169),Dashboard!$M$473:$N$538,2,FALSE),VLOOKUP(CONCATENATE($E169,"-",$D169, "-",$C169),Dashboard!$M$473:$N$538,2,FALSE)),"")</f>
        <v/>
      </c>
      <c r="U169" s="345" t="str">
        <f t="shared" si="2"/>
        <v/>
      </c>
      <c r="V169" s="341"/>
      <c r="W169" s="122"/>
    </row>
    <row r="170" spans="1:23" s="134" customFormat="1" x14ac:dyDescent="0.25">
      <c r="A170" s="121"/>
      <c r="B170" s="122" t="s">
        <v>5824</v>
      </c>
      <c r="C170" s="128" t="s">
        <v>2485</v>
      </c>
      <c r="D170" s="128" t="s">
        <v>1245</v>
      </c>
      <c r="E170" s="128" t="s">
        <v>108</v>
      </c>
      <c r="F170" s="122">
        <v>47</v>
      </c>
      <c r="G170" s="122"/>
      <c r="H170" s="127">
        <v>17.2</v>
      </c>
      <c r="I170" s="127">
        <v>17.399999999999999</v>
      </c>
      <c r="J170" s="127">
        <v>18.45</v>
      </c>
      <c r="K170" s="122">
        <v>1</v>
      </c>
      <c r="L170" s="122">
        <v>1</v>
      </c>
      <c r="M170" s="127">
        <v>7.4</v>
      </c>
      <c r="N170" s="127">
        <v>7.05</v>
      </c>
      <c r="O170" s="122">
        <f>SUM(F166:F170)</f>
        <v>172</v>
      </c>
      <c r="P170" s="122"/>
      <c r="Q170" s="122"/>
      <c r="R170" s="122"/>
      <c r="S170" s="122"/>
      <c r="T170" s="122" t="str">
        <f>IFERROR(IFERROR(VLOOKUP(CONCATENATE($C170,"-",$D170, "-",$E170),Dashboard!$M$473:$N$538,2,FALSE),VLOOKUP(CONCATENATE($E170,"-",$D170, "-",$C170),Dashboard!$M$473:$N$538,2,FALSE)),"")</f>
        <v/>
      </c>
      <c r="U170" s="345" t="str">
        <f t="shared" si="2"/>
        <v/>
      </c>
      <c r="V170" s="341"/>
      <c r="W170" s="121" t="s">
        <v>7234</v>
      </c>
    </row>
    <row r="171" spans="1:23" s="134" customFormat="1" x14ac:dyDescent="0.25">
      <c r="A171" s="121"/>
      <c r="B171" s="122">
        <v>23</v>
      </c>
      <c r="C171" s="128" t="s">
        <v>5968</v>
      </c>
      <c r="D171" s="128" t="s">
        <v>2485</v>
      </c>
      <c r="E171" s="128" t="s">
        <v>1245</v>
      </c>
      <c r="F171" s="122">
        <v>52</v>
      </c>
      <c r="G171" s="122"/>
      <c r="H171" s="127">
        <v>6.45</v>
      </c>
      <c r="I171" s="127"/>
      <c r="J171" s="127">
        <v>8.3000000000000007</v>
      </c>
      <c r="K171" s="122"/>
      <c r="L171" s="122"/>
      <c r="M171" s="127"/>
      <c r="N171" s="127"/>
      <c r="O171" s="122"/>
      <c r="P171" s="122"/>
      <c r="Q171" s="122"/>
      <c r="R171" s="122"/>
      <c r="S171" s="122"/>
      <c r="T171" s="122" t="str">
        <f>IFERROR(IFERROR(VLOOKUP(CONCATENATE($C171,"-",$D171, "-",$E171),Dashboard!$M$473:$N$538,2,FALSE),VLOOKUP(CONCATENATE($E171,"-",$D171, "-",$C171),Dashboard!$M$473:$N$538,2,FALSE)),"")</f>
        <v/>
      </c>
      <c r="U171" s="345" t="str">
        <f t="shared" si="2"/>
        <v/>
      </c>
      <c r="V171" s="341"/>
      <c r="W171" s="122"/>
    </row>
    <row r="172" spans="1:23" s="134" customFormat="1" x14ac:dyDescent="0.25">
      <c r="A172" s="121"/>
      <c r="B172" s="122">
        <v>23</v>
      </c>
      <c r="C172" s="128" t="s">
        <v>1245</v>
      </c>
      <c r="D172" s="128" t="s">
        <v>1261</v>
      </c>
      <c r="E172" s="128" t="s">
        <v>295</v>
      </c>
      <c r="F172" s="122">
        <v>30</v>
      </c>
      <c r="G172" s="122"/>
      <c r="H172" s="127">
        <v>8.4499999999999993</v>
      </c>
      <c r="I172" s="127"/>
      <c r="J172" s="127">
        <v>9.4499999999999993</v>
      </c>
      <c r="K172" s="122"/>
      <c r="L172" s="122"/>
      <c r="M172" s="127"/>
      <c r="N172" s="127"/>
      <c r="O172" s="122"/>
      <c r="P172" s="122"/>
      <c r="Q172" s="122"/>
      <c r="R172" s="122"/>
      <c r="S172" s="122"/>
      <c r="T172" s="122" t="str">
        <f>IFERROR(IFERROR(VLOOKUP(CONCATENATE($C172,"-",$D172, "-",$E172),Dashboard!$M$473:$N$538,2,FALSE),VLOOKUP(CONCATENATE($E172,"-",$D172, "-",$C172),Dashboard!$M$473:$N$538,2,FALSE)),"")</f>
        <v>vsg2</v>
      </c>
      <c r="U172" s="345" t="str">
        <f t="shared" si="2"/>
        <v>vsg2</v>
      </c>
      <c r="V172" s="341"/>
      <c r="W172" s="122"/>
    </row>
    <row r="173" spans="1:23" s="134" customFormat="1" x14ac:dyDescent="0.25">
      <c r="A173" s="121"/>
      <c r="B173" s="122">
        <v>23</v>
      </c>
      <c r="C173" s="128" t="s">
        <v>295</v>
      </c>
      <c r="D173" s="128" t="s">
        <v>1261</v>
      </c>
      <c r="E173" s="128" t="s">
        <v>1245</v>
      </c>
      <c r="F173" s="122">
        <v>30</v>
      </c>
      <c r="G173" s="122"/>
      <c r="H173" s="127">
        <v>9.5</v>
      </c>
      <c r="I173" s="127"/>
      <c r="J173" s="127">
        <v>10.3</v>
      </c>
      <c r="K173" s="122">
        <v>1</v>
      </c>
      <c r="L173" s="122">
        <v>1</v>
      </c>
      <c r="M173" s="127">
        <v>5.2</v>
      </c>
      <c r="N173" s="127">
        <v>4.5</v>
      </c>
      <c r="O173" s="122">
        <f>SUM(F171:F173)</f>
        <v>112</v>
      </c>
      <c r="P173" s="122"/>
      <c r="Q173" s="122"/>
      <c r="R173" s="122"/>
      <c r="S173" s="122"/>
      <c r="T173" s="122" t="str">
        <f>IFERROR(IFERROR(VLOOKUP(CONCATENATE($C173,"-",$D173, "-",$E173),Dashboard!$M$473:$N$538,2,FALSE),VLOOKUP(CONCATENATE($E173,"-",$D173, "-",$C173),Dashboard!$M$473:$N$538,2,FALSE)),"")</f>
        <v>vsg60</v>
      </c>
      <c r="U173" s="345" t="str">
        <f t="shared" si="2"/>
        <v>vsg60</v>
      </c>
      <c r="V173" s="341"/>
      <c r="W173" s="122" t="s">
        <v>5805</v>
      </c>
    </row>
    <row r="174" spans="1:23" s="134" customFormat="1" x14ac:dyDescent="0.25">
      <c r="A174" s="141"/>
      <c r="B174" s="142"/>
      <c r="C174" s="143"/>
      <c r="D174" s="143"/>
      <c r="E174" s="143"/>
      <c r="F174" s="142"/>
      <c r="G174" s="142"/>
      <c r="H174" s="144"/>
      <c r="I174" s="144"/>
      <c r="J174" s="144"/>
      <c r="K174" s="142"/>
      <c r="L174" s="142"/>
      <c r="M174" s="144"/>
      <c r="N174" s="144"/>
      <c r="O174" s="142"/>
      <c r="P174" s="142"/>
      <c r="Q174" s="142"/>
      <c r="R174" s="142"/>
      <c r="S174" s="142"/>
      <c r="T174" s="122" t="str">
        <f>IFERROR(IFERROR(VLOOKUP(CONCATENATE($C174,"-",$D174, "-",$E174),Dashboard!$M$473:$N$538,2,FALSE),VLOOKUP(CONCATENATE($E174,"-",$D174, "-",$C174),Dashboard!$M$473:$N$538,2,FALSE)),"")</f>
        <v/>
      </c>
      <c r="U174" s="345" t="str">
        <f t="shared" si="2"/>
        <v/>
      </c>
      <c r="V174" s="341"/>
      <c r="W174" s="142"/>
    </row>
    <row r="175" spans="1:23" s="134" customFormat="1" x14ac:dyDescent="0.25">
      <c r="A175" s="121" t="s">
        <v>5835</v>
      </c>
      <c r="B175" s="122" t="s">
        <v>5825</v>
      </c>
      <c r="C175" s="128" t="s">
        <v>1245</v>
      </c>
      <c r="D175" s="128" t="s">
        <v>1261</v>
      </c>
      <c r="E175" s="128" t="s">
        <v>295</v>
      </c>
      <c r="F175" s="122">
        <v>30</v>
      </c>
      <c r="G175" s="122"/>
      <c r="H175" s="127">
        <v>11.2</v>
      </c>
      <c r="I175" s="127">
        <v>12.2</v>
      </c>
      <c r="J175" s="127"/>
      <c r="K175" s="122"/>
      <c r="L175" s="122"/>
      <c r="M175" s="127"/>
      <c r="N175" s="127"/>
      <c r="O175" s="122"/>
      <c r="P175" s="122"/>
      <c r="Q175" s="122"/>
      <c r="R175" s="122"/>
      <c r="S175" s="122"/>
      <c r="T175" s="122" t="str">
        <f>IFERROR(IFERROR(VLOOKUP(CONCATENATE($C175,"-",$D175, "-",$E175),Dashboard!$M$473:$N$538,2,FALSE),VLOOKUP(CONCATENATE($E175,"-",$D175, "-",$C175),Dashboard!$M$473:$N$538,2,FALSE)),"")</f>
        <v>vsg2</v>
      </c>
      <c r="U175" s="345" t="str">
        <f t="shared" si="2"/>
        <v>vsg2</v>
      </c>
      <c r="V175" s="341"/>
      <c r="W175" s="122"/>
    </row>
    <row r="176" spans="1:23" s="134" customFormat="1" x14ac:dyDescent="0.25">
      <c r="A176" s="121"/>
      <c r="B176" s="122" t="s">
        <v>5825</v>
      </c>
      <c r="C176" s="128" t="s">
        <v>295</v>
      </c>
      <c r="D176" s="128" t="s">
        <v>1261</v>
      </c>
      <c r="E176" s="128" t="s">
        <v>1245</v>
      </c>
      <c r="F176" s="122">
        <v>30</v>
      </c>
      <c r="G176" s="122"/>
      <c r="H176" s="127">
        <v>12.35</v>
      </c>
      <c r="I176" s="127">
        <v>13.35</v>
      </c>
      <c r="J176" s="127"/>
      <c r="K176" s="122"/>
      <c r="L176" s="122"/>
      <c r="M176" s="127"/>
      <c r="N176" s="127"/>
      <c r="O176" s="122"/>
      <c r="P176" s="122"/>
      <c r="Q176" s="122"/>
      <c r="R176" s="122"/>
      <c r="S176" s="122"/>
      <c r="T176" s="122" t="str">
        <f>IFERROR(IFERROR(VLOOKUP(CONCATENATE($C176,"-",$D176, "-",$E176),Dashboard!$M$473:$N$538,2,FALSE),VLOOKUP(CONCATENATE($E176,"-",$D176, "-",$C176),Dashboard!$M$473:$N$538,2,FALSE)),"")</f>
        <v>vsg60</v>
      </c>
      <c r="U176" s="345" t="str">
        <f t="shared" si="2"/>
        <v>vsg60</v>
      </c>
      <c r="V176" s="341"/>
      <c r="W176" s="122"/>
    </row>
    <row r="177" spans="1:23" s="134" customFormat="1" x14ac:dyDescent="0.25">
      <c r="A177" s="121"/>
      <c r="B177" s="122" t="s">
        <v>5825</v>
      </c>
      <c r="C177" s="128" t="s">
        <v>1245</v>
      </c>
      <c r="D177" s="128" t="s">
        <v>1261</v>
      </c>
      <c r="E177" s="128" t="s">
        <v>295</v>
      </c>
      <c r="F177" s="122">
        <v>30</v>
      </c>
      <c r="G177" s="122"/>
      <c r="H177" s="127">
        <v>14.35</v>
      </c>
      <c r="I177" s="127">
        <v>15.35</v>
      </c>
      <c r="J177" s="127"/>
      <c r="K177" s="122"/>
      <c r="L177" s="122"/>
      <c r="M177" s="127"/>
      <c r="N177" s="127"/>
      <c r="O177" s="122"/>
      <c r="P177" s="122"/>
      <c r="Q177" s="122"/>
      <c r="R177" s="122"/>
      <c r="S177" s="122"/>
      <c r="T177" s="122" t="str">
        <f>IFERROR(IFERROR(VLOOKUP(CONCATENATE($C177,"-",$D177, "-",$E177),Dashboard!$M$473:$N$538,2,FALSE),VLOOKUP(CONCATENATE($E177,"-",$D177, "-",$C177),Dashboard!$M$473:$N$538,2,FALSE)),"")</f>
        <v>vsg2</v>
      </c>
      <c r="U177" s="345" t="str">
        <f t="shared" si="2"/>
        <v>vsg2</v>
      </c>
      <c r="V177" s="341"/>
      <c r="W177" s="122"/>
    </row>
    <row r="178" spans="1:23" s="134" customFormat="1" x14ac:dyDescent="0.25">
      <c r="A178" s="121"/>
      <c r="B178" s="122" t="s">
        <v>5825</v>
      </c>
      <c r="C178" s="128" t="s">
        <v>295</v>
      </c>
      <c r="D178" s="128" t="s">
        <v>1261</v>
      </c>
      <c r="E178" s="128" t="s">
        <v>2485</v>
      </c>
      <c r="F178" s="122">
        <v>35</v>
      </c>
      <c r="G178" s="122"/>
      <c r="H178" s="127">
        <v>15.45</v>
      </c>
      <c r="I178" s="127">
        <v>17</v>
      </c>
      <c r="J178" s="127"/>
      <c r="K178" s="122"/>
      <c r="L178" s="122"/>
      <c r="M178" s="127"/>
      <c r="N178" s="127"/>
      <c r="O178" s="122"/>
      <c r="P178" s="122"/>
      <c r="Q178" s="122"/>
      <c r="R178" s="122"/>
      <c r="S178" s="122"/>
      <c r="T178" s="122" t="str">
        <f>IFERROR(IFERROR(VLOOKUP(CONCATENATE($C178,"-",$D178, "-",$E178),Dashboard!$M$473:$N$538,2,FALSE),VLOOKUP(CONCATENATE($E178,"-",$D178, "-",$C178),Dashboard!$M$473:$N$538,2,FALSE)),"")</f>
        <v/>
      </c>
      <c r="U178" s="345" t="str">
        <f t="shared" si="2"/>
        <v/>
      </c>
      <c r="V178" s="341"/>
      <c r="W178" s="122"/>
    </row>
    <row r="179" spans="1:23" s="134" customFormat="1" x14ac:dyDescent="0.25">
      <c r="A179" s="121"/>
      <c r="B179" s="122" t="s">
        <v>5825</v>
      </c>
      <c r="C179" s="128" t="s">
        <v>2485</v>
      </c>
      <c r="D179" s="128" t="s">
        <v>1245</v>
      </c>
      <c r="E179" s="128" t="s">
        <v>204</v>
      </c>
      <c r="F179" s="122">
        <v>71</v>
      </c>
      <c r="G179" s="122"/>
      <c r="H179" s="127">
        <v>17.100000000000001</v>
      </c>
      <c r="I179" s="127">
        <v>17.2</v>
      </c>
      <c r="J179" s="127">
        <v>20</v>
      </c>
      <c r="K179" s="122">
        <v>1</v>
      </c>
      <c r="L179" s="122">
        <v>1</v>
      </c>
      <c r="M179" s="127">
        <v>10.1</v>
      </c>
      <c r="N179" s="127">
        <v>8.25</v>
      </c>
      <c r="O179" s="122">
        <f>SUM(F175:F179)</f>
        <v>196</v>
      </c>
      <c r="P179" s="122"/>
      <c r="Q179" s="122"/>
      <c r="R179" s="122"/>
      <c r="S179" s="122"/>
      <c r="T179" s="122" t="str">
        <f>IFERROR(IFERROR(VLOOKUP(CONCATENATE($C179,"-",$D179, "-",$E179),Dashboard!$M$473:$N$538,2,FALSE),VLOOKUP(CONCATENATE($E179,"-",$D179, "-",$C179),Dashboard!$M$473:$N$538,2,FALSE)),"")</f>
        <v/>
      </c>
      <c r="U179" s="345" t="str">
        <f t="shared" si="2"/>
        <v/>
      </c>
      <c r="V179" s="341"/>
      <c r="W179" s="148" t="s">
        <v>7235</v>
      </c>
    </row>
    <row r="180" spans="1:23" s="134" customFormat="1" x14ac:dyDescent="0.25">
      <c r="A180" s="121"/>
      <c r="B180" s="122">
        <v>24</v>
      </c>
      <c r="C180" s="128" t="s">
        <v>204</v>
      </c>
      <c r="D180" s="128" t="s">
        <v>295</v>
      </c>
      <c r="E180" s="128" t="s">
        <v>1245</v>
      </c>
      <c r="F180" s="122">
        <v>66</v>
      </c>
      <c r="G180" s="122"/>
      <c r="H180" s="127">
        <v>6.5</v>
      </c>
      <c r="I180" s="127"/>
      <c r="J180" s="127">
        <v>9.35</v>
      </c>
      <c r="K180" s="122">
        <v>1</v>
      </c>
      <c r="L180" s="122">
        <v>1</v>
      </c>
      <c r="M180" s="127">
        <v>3.2</v>
      </c>
      <c r="N180" s="127">
        <v>3.2</v>
      </c>
      <c r="O180" s="122">
        <f>SUM(F180)</f>
        <v>66</v>
      </c>
      <c r="P180" s="122"/>
      <c r="Q180" s="122"/>
      <c r="R180" s="122"/>
      <c r="S180" s="122"/>
      <c r="T180" s="122" t="str">
        <f>IFERROR(IFERROR(VLOOKUP(CONCATENATE($C180,"-",$D180, "-",$E180),Dashboard!$M$473:$N$538,2,FALSE),VLOOKUP(CONCATENATE($E180,"-",$D180, "-",$C180),Dashboard!$M$473:$N$538,2,FALSE)),"")</f>
        <v/>
      </c>
      <c r="U180" s="345" t="str">
        <f t="shared" si="2"/>
        <v/>
      </c>
      <c r="V180" s="341"/>
      <c r="W180" s="122" t="s">
        <v>5805</v>
      </c>
    </row>
    <row r="181" spans="1:23" s="145" customFormat="1" x14ac:dyDescent="0.25">
      <c r="A181" s="141"/>
      <c r="B181" s="142"/>
      <c r="C181" s="143"/>
      <c r="D181" s="143"/>
      <c r="E181" s="143"/>
      <c r="F181" s="142"/>
      <c r="G181" s="142"/>
      <c r="H181" s="144"/>
      <c r="I181" s="144"/>
      <c r="J181" s="144"/>
      <c r="K181" s="142"/>
      <c r="L181" s="142"/>
      <c r="M181" s="144"/>
      <c r="N181" s="144"/>
      <c r="O181" s="142"/>
      <c r="P181" s="142"/>
      <c r="Q181" s="142"/>
      <c r="R181" s="142"/>
      <c r="S181" s="142"/>
      <c r="T181" s="122" t="str">
        <f>IFERROR(IFERROR(VLOOKUP(CONCATENATE($C181,"-",$D181, "-",$E181),Dashboard!$M$473:$N$538,2,FALSE),VLOOKUP(CONCATENATE($E181,"-",$D181, "-",$C181),Dashboard!$M$473:$N$538,2,FALSE)),"")</f>
        <v/>
      </c>
      <c r="U181" s="345" t="str">
        <f t="shared" si="2"/>
        <v/>
      </c>
      <c r="V181" s="341"/>
      <c r="W181" s="142"/>
    </row>
    <row r="182" spans="1:23" s="134" customFormat="1" x14ac:dyDescent="0.25">
      <c r="A182" s="121" t="s">
        <v>5835</v>
      </c>
      <c r="B182" s="122" t="s">
        <v>5826</v>
      </c>
      <c r="C182" s="128" t="s">
        <v>1245</v>
      </c>
      <c r="D182" s="128" t="s">
        <v>5663</v>
      </c>
      <c r="E182" s="128" t="s">
        <v>492</v>
      </c>
      <c r="F182" s="122">
        <v>35</v>
      </c>
      <c r="G182" s="122"/>
      <c r="H182" s="127">
        <v>11</v>
      </c>
      <c r="I182" s="127"/>
      <c r="J182" s="127">
        <v>12</v>
      </c>
      <c r="K182" s="127"/>
      <c r="L182" s="122"/>
      <c r="M182" s="127"/>
      <c r="N182" s="127"/>
      <c r="O182" s="122"/>
      <c r="P182" s="122"/>
      <c r="Q182" s="122"/>
      <c r="R182" s="122"/>
      <c r="S182" s="122"/>
      <c r="T182" s="122" t="str">
        <f>IFERROR(IFERROR(VLOOKUP(CONCATENATE($C182,"-",$D182, "-",$E182),Dashboard!$M$473:$N$538,2,FALSE),VLOOKUP(CONCATENATE($E182,"-",$D182, "-",$C182),Dashboard!$M$473:$N$538,2,FALSE)),"")</f>
        <v/>
      </c>
      <c r="U182" s="345" t="str">
        <f t="shared" si="2"/>
        <v/>
      </c>
      <c r="V182" s="341"/>
      <c r="W182" s="122"/>
    </row>
    <row r="183" spans="1:23" s="134" customFormat="1" x14ac:dyDescent="0.25">
      <c r="A183" s="121"/>
      <c r="B183" s="122" t="s">
        <v>5826</v>
      </c>
      <c r="C183" s="128" t="s">
        <v>492</v>
      </c>
      <c r="D183" s="128" t="s">
        <v>5663</v>
      </c>
      <c r="E183" s="128" t="s">
        <v>1245</v>
      </c>
      <c r="F183" s="122">
        <v>35</v>
      </c>
      <c r="G183" s="122"/>
      <c r="H183" s="127">
        <v>12.15</v>
      </c>
      <c r="I183" s="127"/>
      <c r="J183" s="127">
        <v>13.15</v>
      </c>
      <c r="K183" s="127"/>
      <c r="L183" s="122"/>
      <c r="M183" s="127"/>
      <c r="N183" s="127"/>
      <c r="O183" s="122"/>
      <c r="P183" s="122"/>
      <c r="Q183" s="122"/>
      <c r="R183" s="122"/>
      <c r="S183" s="122"/>
      <c r="T183" s="122" t="str">
        <f>IFERROR(IFERROR(VLOOKUP(CONCATENATE($C183,"-",$D183, "-",$E183),Dashboard!$M$473:$N$538,2,FALSE),VLOOKUP(CONCATENATE($E183,"-",$D183, "-",$C183),Dashboard!$M$473:$N$538,2,FALSE)),"")</f>
        <v/>
      </c>
      <c r="U183" s="345" t="str">
        <f t="shared" si="2"/>
        <v/>
      </c>
      <c r="V183" s="341"/>
      <c r="W183" s="122"/>
    </row>
    <row r="184" spans="1:23" s="134" customFormat="1" x14ac:dyDescent="0.25">
      <c r="A184" s="121"/>
      <c r="B184" s="122" t="s">
        <v>5826</v>
      </c>
      <c r="C184" s="128" t="s">
        <v>1245</v>
      </c>
      <c r="D184" s="128" t="s">
        <v>5663</v>
      </c>
      <c r="E184" s="128" t="s">
        <v>492</v>
      </c>
      <c r="F184" s="122">
        <v>35</v>
      </c>
      <c r="G184" s="122"/>
      <c r="H184" s="127">
        <v>13.45</v>
      </c>
      <c r="I184" s="127"/>
      <c r="J184" s="127">
        <v>14.45</v>
      </c>
      <c r="K184" s="127"/>
      <c r="L184" s="122"/>
      <c r="M184" s="127"/>
      <c r="N184" s="127"/>
      <c r="O184" s="122"/>
      <c r="P184" s="122"/>
      <c r="Q184" s="122"/>
      <c r="R184" s="122"/>
      <c r="S184" s="122"/>
      <c r="T184" s="122" t="str">
        <f>IFERROR(IFERROR(VLOOKUP(CONCATENATE($C184,"-",$D184, "-",$E184),Dashboard!$M$473:$N$538,2,FALSE),VLOOKUP(CONCATENATE($E184,"-",$D184, "-",$C184),Dashboard!$M$473:$N$538,2,FALSE)),"")</f>
        <v/>
      </c>
      <c r="U184" s="345" t="str">
        <f t="shared" si="2"/>
        <v/>
      </c>
      <c r="V184" s="341"/>
      <c r="W184" s="122"/>
    </row>
    <row r="185" spans="1:23" s="134" customFormat="1" x14ac:dyDescent="0.25">
      <c r="A185" s="121"/>
      <c r="B185" s="122" t="s">
        <v>5826</v>
      </c>
      <c r="C185" s="128" t="s">
        <v>492</v>
      </c>
      <c r="D185" s="128" t="s">
        <v>1245</v>
      </c>
      <c r="E185" s="128" t="s">
        <v>2485</v>
      </c>
      <c r="F185" s="122">
        <v>40</v>
      </c>
      <c r="G185" s="122"/>
      <c r="H185" s="127">
        <v>15.3</v>
      </c>
      <c r="I185" s="127"/>
      <c r="J185" s="127">
        <v>16.45</v>
      </c>
      <c r="K185" s="127"/>
      <c r="L185" s="122"/>
      <c r="M185" s="127"/>
      <c r="N185" s="127"/>
      <c r="O185" s="122"/>
      <c r="P185" s="122"/>
      <c r="Q185" s="122"/>
      <c r="R185" s="122"/>
      <c r="S185" s="122"/>
      <c r="T185" s="122" t="str">
        <f>IFERROR(IFERROR(VLOOKUP(CONCATENATE($C185,"-",$D185, "-",$E185),Dashboard!$M$473:$N$538,2,FALSE),VLOOKUP(CONCATENATE($E185,"-",$D185, "-",$C185),Dashboard!$M$473:$N$538,2,FALSE)),"")</f>
        <v/>
      </c>
      <c r="U185" s="345" t="str">
        <f t="shared" si="2"/>
        <v/>
      </c>
      <c r="V185" s="341"/>
      <c r="W185" s="122"/>
    </row>
    <row r="186" spans="1:23" s="134" customFormat="1" x14ac:dyDescent="0.25">
      <c r="A186" s="121"/>
      <c r="B186" s="122" t="s">
        <v>5826</v>
      </c>
      <c r="C186" s="128" t="s">
        <v>2485</v>
      </c>
      <c r="D186" s="128" t="s">
        <v>1245</v>
      </c>
      <c r="E186" s="128" t="s">
        <v>492</v>
      </c>
      <c r="F186" s="122">
        <v>40</v>
      </c>
      <c r="G186" s="122"/>
      <c r="H186" s="127">
        <v>17.2</v>
      </c>
      <c r="I186" s="127">
        <v>17.399999999999999</v>
      </c>
      <c r="J186" s="127">
        <v>18.45</v>
      </c>
      <c r="K186" s="127"/>
      <c r="L186" s="122"/>
      <c r="M186" s="127"/>
      <c r="N186" s="127"/>
      <c r="O186" s="122"/>
      <c r="P186" s="122"/>
      <c r="Q186" s="122"/>
      <c r="R186" s="122"/>
      <c r="S186" s="122"/>
      <c r="T186" s="122" t="str">
        <f>IFERROR(IFERROR(VLOOKUP(CONCATENATE($C186,"-",$D186, "-",$E186),Dashboard!$M$473:$N$538,2,FALSE),VLOOKUP(CONCATENATE($E186,"-",$D186, "-",$C186),Dashboard!$M$473:$N$538,2,FALSE)),"")</f>
        <v/>
      </c>
      <c r="U186" s="345" t="str">
        <f t="shared" si="2"/>
        <v/>
      </c>
      <c r="V186" s="341"/>
      <c r="W186" s="122"/>
    </row>
    <row r="187" spans="1:23" s="134" customFormat="1" x14ac:dyDescent="0.25">
      <c r="A187" s="121"/>
      <c r="B187" s="122" t="s">
        <v>5826</v>
      </c>
      <c r="C187" s="128" t="s">
        <v>492</v>
      </c>
      <c r="D187" s="128" t="s">
        <v>5663</v>
      </c>
      <c r="E187" s="128" t="s">
        <v>1245</v>
      </c>
      <c r="F187" s="122">
        <v>35</v>
      </c>
      <c r="G187" s="122"/>
      <c r="H187" s="127">
        <v>19</v>
      </c>
      <c r="I187" s="127"/>
      <c r="J187" s="127">
        <v>20</v>
      </c>
      <c r="K187" s="133">
        <v>1</v>
      </c>
      <c r="L187" s="122">
        <v>1</v>
      </c>
      <c r="M187" s="127">
        <v>9.5</v>
      </c>
      <c r="N187" s="127">
        <v>8.15</v>
      </c>
      <c r="O187" s="122">
        <f>SUM(F182:F187)</f>
        <v>220</v>
      </c>
      <c r="P187" s="122"/>
      <c r="Q187" s="122"/>
      <c r="R187" s="122"/>
      <c r="S187" s="122"/>
      <c r="T187" s="122" t="str">
        <f>IFERROR(IFERROR(VLOOKUP(CONCATENATE($C187,"-",$D187, "-",$E187),Dashboard!$M$473:$N$538,2,FALSE),VLOOKUP(CONCATENATE($E187,"-",$D187, "-",$C187),Dashboard!$M$473:$N$538,2,FALSE)),"")</f>
        <v/>
      </c>
      <c r="U187" s="345" t="str">
        <f t="shared" si="2"/>
        <v/>
      </c>
      <c r="V187" s="341"/>
      <c r="W187" s="122" t="s">
        <v>7229</v>
      </c>
    </row>
    <row r="188" spans="1:23" s="134" customFormat="1" x14ac:dyDescent="0.25">
      <c r="A188" s="121"/>
      <c r="B188" s="122">
        <v>25</v>
      </c>
      <c r="C188" s="128" t="s">
        <v>1245</v>
      </c>
      <c r="D188" s="128" t="s">
        <v>5663</v>
      </c>
      <c r="E188" s="128" t="s">
        <v>5969</v>
      </c>
      <c r="F188" s="122">
        <v>39</v>
      </c>
      <c r="G188" s="122"/>
      <c r="H188" s="127">
        <v>6.45</v>
      </c>
      <c r="I188" s="127"/>
      <c r="J188" s="127">
        <v>7.45</v>
      </c>
      <c r="K188" s="133"/>
      <c r="L188" s="122"/>
      <c r="M188" s="127"/>
      <c r="N188" s="127"/>
      <c r="O188" s="122"/>
      <c r="P188" s="122"/>
      <c r="Q188" s="122"/>
      <c r="R188" s="122"/>
      <c r="S188" s="122"/>
      <c r="T188" s="122" t="str">
        <f>IFERROR(IFERROR(VLOOKUP(CONCATENATE($C188,"-",$D188, "-",$E188),Dashboard!$M$473:$N$538,2,FALSE),VLOOKUP(CONCATENATE($E188,"-",$D188, "-",$C188),Dashboard!$M$473:$N$538,2,FALSE)),"")</f>
        <v/>
      </c>
      <c r="U188" s="345" t="str">
        <f t="shared" si="2"/>
        <v/>
      </c>
      <c r="V188" s="341"/>
      <c r="W188" s="122"/>
    </row>
    <row r="189" spans="1:23" s="134" customFormat="1" x14ac:dyDescent="0.25">
      <c r="A189" s="121"/>
      <c r="B189" s="122">
        <v>25</v>
      </c>
      <c r="C189" s="128" t="s">
        <v>492</v>
      </c>
      <c r="D189" s="128" t="s">
        <v>492</v>
      </c>
      <c r="E189" s="128" t="s">
        <v>1245</v>
      </c>
      <c r="F189" s="122">
        <v>35</v>
      </c>
      <c r="G189" s="122"/>
      <c r="H189" s="127">
        <v>8.15</v>
      </c>
      <c r="I189" s="127"/>
      <c r="J189" s="127">
        <v>9.15</v>
      </c>
      <c r="K189" s="133">
        <v>1</v>
      </c>
      <c r="L189" s="122">
        <v>1</v>
      </c>
      <c r="M189" s="127">
        <v>3.3</v>
      </c>
      <c r="N189" s="127">
        <v>3.1</v>
      </c>
      <c r="O189" s="122">
        <f>SUM(F188:F189)</f>
        <v>74</v>
      </c>
      <c r="P189" s="122"/>
      <c r="Q189" s="122"/>
      <c r="R189" s="122"/>
      <c r="S189" s="122"/>
      <c r="T189" s="122" t="str">
        <f>IFERROR(IFERROR(VLOOKUP(CONCATENATE($C189,"-",$D189, "-",$E189),Dashboard!$M$473:$N$538,2,FALSE),VLOOKUP(CONCATENATE($E189,"-",$D189, "-",$C189),Dashboard!$M$473:$N$538,2,FALSE)),"")</f>
        <v/>
      </c>
      <c r="U189" s="345" t="str">
        <f t="shared" si="2"/>
        <v/>
      </c>
      <c r="V189" s="341"/>
      <c r="W189" s="122" t="s">
        <v>5805</v>
      </c>
    </row>
    <row r="190" spans="1:23" s="134" customFormat="1" x14ac:dyDescent="0.25">
      <c r="A190" s="141"/>
      <c r="B190" s="142"/>
      <c r="C190" s="143"/>
      <c r="D190" s="143"/>
      <c r="E190" s="143"/>
      <c r="F190" s="142"/>
      <c r="G190" s="142"/>
      <c r="H190" s="144"/>
      <c r="I190" s="144"/>
      <c r="J190" s="144"/>
      <c r="K190" s="142"/>
      <c r="L190" s="142"/>
      <c r="M190" s="144"/>
      <c r="N190" s="144"/>
      <c r="O190" s="142"/>
      <c r="P190" s="142"/>
      <c r="Q190" s="142"/>
      <c r="R190" s="142"/>
      <c r="S190" s="142"/>
      <c r="T190" s="122" t="str">
        <f>IFERROR(IFERROR(VLOOKUP(CONCATENATE($C190,"-",$D190, "-",$E190),Dashboard!$M$473:$N$538,2,FALSE),VLOOKUP(CONCATENATE($E190,"-",$D190, "-",$C190),Dashboard!$M$473:$N$538,2,FALSE)),"")</f>
        <v/>
      </c>
      <c r="U190" s="345" t="str">
        <f t="shared" si="2"/>
        <v/>
      </c>
      <c r="V190" s="341"/>
      <c r="W190" s="142"/>
    </row>
    <row r="191" spans="1:23" s="145" customFormat="1" x14ac:dyDescent="0.25">
      <c r="A191" s="121" t="s">
        <v>5835</v>
      </c>
      <c r="B191" s="122" t="s">
        <v>5827</v>
      </c>
      <c r="C191" s="128" t="s">
        <v>1245</v>
      </c>
      <c r="D191" s="128" t="s">
        <v>2175</v>
      </c>
      <c r="E191" s="128" t="s">
        <v>2331</v>
      </c>
      <c r="F191" s="122">
        <v>37</v>
      </c>
      <c r="G191" s="122"/>
      <c r="H191" s="127">
        <v>7.3</v>
      </c>
      <c r="I191" s="127"/>
      <c r="J191" s="127">
        <v>8.4499999999999993</v>
      </c>
      <c r="K191" s="133"/>
      <c r="L191" s="122"/>
      <c r="M191" s="127"/>
      <c r="N191" s="127"/>
      <c r="O191" s="122"/>
      <c r="P191" s="122"/>
      <c r="Q191" s="122"/>
      <c r="R191" s="122"/>
      <c r="S191" s="122"/>
      <c r="T191" s="122" t="str">
        <f>IFERROR(IFERROR(VLOOKUP(CONCATENATE($C191,"-",$D191, "-",$E191),Dashboard!$M$473:$N$538,2,FALSE),VLOOKUP(CONCATENATE($E191,"-",$D191, "-",$C191),Dashboard!$M$473:$N$538,2,FALSE)),"")</f>
        <v/>
      </c>
      <c r="U191" s="345" t="str">
        <f t="shared" si="2"/>
        <v/>
      </c>
      <c r="V191" s="341"/>
      <c r="W191" s="122"/>
    </row>
    <row r="192" spans="1:23" s="134" customFormat="1" x14ac:dyDescent="0.25">
      <c r="A192" s="121"/>
      <c r="B192" s="122" t="s">
        <v>5827</v>
      </c>
      <c r="C192" s="128" t="s">
        <v>1269</v>
      </c>
      <c r="D192" s="128" t="s">
        <v>492</v>
      </c>
      <c r="E192" s="128" t="s">
        <v>295</v>
      </c>
      <c r="F192" s="122">
        <v>43</v>
      </c>
      <c r="G192" s="122"/>
      <c r="H192" s="127">
        <v>8.4499999999999993</v>
      </c>
      <c r="I192" s="127"/>
      <c r="J192" s="127">
        <v>10.3</v>
      </c>
      <c r="K192" s="133"/>
      <c r="L192" s="122"/>
      <c r="M192" s="127"/>
      <c r="N192" s="127"/>
      <c r="O192" s="122"/>
      <c r="P192" s="122"/>
      <c r="Q192" s="122"/>
      <c r="R192" s="122"/>
      <c r="S192" s="122"/>
      <c r="T192" s="122" t="str">
        <f>IFERROR(IFERROR(VLOOKUP(CONCATENATE($C192,"-",$D192, "-",$E192),Dashboard!$M$473:$N$538,2,FALSE),VLOOKUP(CONCATENATE($E192,"-",$D192, "-",$C192),Dashboard!$M$473:$N$538,2,FALSE)),"")</f>
        <v/>
      </c>
      <c r="U192" s="345" t="str">
        <f t="shared" si="2"/>
        <v/>
      </c>
      <c r="V192" s="341"/>
      <c r="W192" s="122"/>
    </row>
    <row r="193" spans="1:23" s="134" customFormat="1" x14ac:dyDescent="0.25">
      <c r="A193" s="121"/>
      <c r="B193" s="122" t="s">
        <v>5827</v>
      </c>
      <c r="C193" s="128" t="s">
        <v>295</v>
      </c>
      <c r="D193" s="128" t="s">
        <v>1261</v>
      </c>
      <c r="E193" s="128" t="s">
        <v>1245</v>
      </c>
      <c r="F193" s="122">
        <v>30</v>
      </c>
      <c r="G193" s="122"/>
      <c r="H193" s="127">
        <v>10.4</v>
      </c>
      <c r="I193" s="127"/>
      <c r="J193" s="127">
        <v>11.4</v>
      </c>
      <c r="K193" s="133"/>
      <c r="L193" s="122"/>
      <c r="M193" s="127"/>
      <c r="N193" s="127"/>
      <c r="O193" s="122"/>
      <c r="P193" s="122"/>
      <c r="Q193" s="122"/>
      <c r="R193" s="122"/>
      <c r="S193" s="122"/>
      <c r="T193" s="122" t="str">
        <f>IFERROR(IFERROR(VLOOKUP(CONCATENATE($C193,"-",$D193, "-",$E193),Dashboard!$M$473:$N$538,2,FALSE),VLOOKUP(CONCATENATE($E193,"-",$D193, "-",$C193),Dashboard!$M$473:$N$538,2,FALSE)),"")</f>
        <v>vsg60</v>
      </c>
      <c r="U193" s="345" t="str">
        <f t="shared" si="2"/>
        <v>vsg60</v>
      </c>
      <c r="V193" s="341"/>
      <c r="W193" s="122"/>
    </row>
    <row r="194" spans="1:23" s="134" customFormat="1" x14ac:dyDescent="0.25">
      <c r="A194" s="121"/>
      <c r="B194" s="122" t="s">
        <v>5827</v>
      </c>
      <c r="C194" s="128" t="s">
        <v>1245</v>
      </c>
      <c r="D194" s="128" t="s">
        <v>1261</v>
      </c>
      <c r="E194" s="128" t="s">
        <v>295</v>
      </c>
      <c r="F194" s="122">
        <v>30</v>
      </c>
      <c r="G194" s="122"/>
      <c r="H194" s="127">
        <v>12.25</v>
      </c>
      <c r="I194" s="127"/>
      <c r="J194" s="127">
        <v>13.25</v>
      </c>
      <c r="K194" s="133"/>
      <c r="L194" s="122"/>
      <c r="M194" s="127"/>
      <c r="N194" s="127"/>
      <c r="O194" s="122"/>
      <c r="P194" s="122"/>
      <c r="Q194" s="122"/>
      <c r="R194" s="122"/>
      <c r="S194" s="122"/>
      <c r="T194" s="122" t="str">
        <f>IFERROR(IFERROR(VLOOKUP(CONCATENATE($C194,"-",$D194, "-",$E194),Dashboard!$M$473:$N$538,2,FALSE),VLOOKUP(CONCATENATE($E194,"-",$D194, "-",$C194),Dashboard!$M$473:$N$538,2,FALSE)),"")</f>
        <v>vsg2</v>
      </c>
      <c r="U194" s="345" t="str">
        <f t="shared" si="2"/>
        <v>vsg2</v>
      </c>
      <c r="V194" s="341"/>
      <c r="W194" s="122"/>
    </row>
    <row r="195" spans="1:23" s="134" customFormat="1" x14ac:dyDescent="0.25">
      <c r="A195" s="121"/>
      <c r="B195" s="122" t="s">
        <v>5827</v>
      </c>
      <c r="C195" s="128" t="s">
        <v>295</v>
      </c>
      <c r="D195" s="128" t="s">
        <v>1261</v>
      </c>
      <c r="E195" s="128" t="s">
        <v>1245</v>
      </c>
      <c r="F195" s="122">
        <v>30</v>
      </c>
      <c r="G195" s="122"/>
      <c r="H195" s="127">
        <v>13.45</v>
      </c>
      <c r="I195" s="127"/>
      <c r="J195" s="127">
        <v>14.45</v>
      </c>
      <c r="K195" s="133"/>
      <c r="L195" s="122"/>
      <c r="M195" s="127"/>
      <c r="N195" s="127"/>
      <c r="O195" s="122"/>
      <c r="P195" s="122"/>
      <c r="Q195" s="122"/>
      <c r="R195" s="122"/>
      <c r="S195" s="122"/>
      <c r="T195" s="122" t="str">
        <f>IFERROR(IFERROR(VLOOKUP(CONCATENATE($C195,"-",$D195, "-",$E195),Dashboard!$M$473:$N$538,2,FALSE),VLOOKUP(CONCATENATE($E195,"-",$D195, "-",$C195),Dashboard!$M$473:$N$538,2,FALSE)),"")</f>
        <v>vsg60</v>
      </c>
      <c r="U195" s="345" t="str">
        <f t="shared" si="2"/>
        <v>vsg60</v>
      </c>
      <c r="V195" s="341"/>
      <c r="W195" s="122"/>
    </row>
    <row r="196" spans="1:23" s="134" customFormat="1" x14ac:dyDescent="0.25">
      <c r="A196" s="121"/>
      <c r="B196" s="122" t="s">
        <v>5827</v>
      </c>
      <c r="C196" s="128" t="s">
        <v>1245</v>
      </c>
      <c r="D196" s="128" t="s">
        <v>1261</v>
      </c>
      <c r="E196" s="128" t="s">
        <v>5970</v>
      </c>
      <c r="F196" s="122">
        <v>37</v>
      </c>
      <c r="G196" s="122"/>
      <c r="H196" s="127">
        <v>15.35</v>
      </c>
      <c r="I196" s="127"/>
      <c r="J196" s="127">
        <v>16.5</v>
      </c>
      <c r="K196" s="133"/>
      <c r="L196" s="122"/>
      <c r="M196" s="127"/>
      <c r="N196" s="127"/>
      <c r="O196" s="122"/>
      <c r="P196" s="122"/>
      <c r="Q196" s="122"/>
      <c r="R196" s="122"/>
      <c r="S196" s="122"/>
      <c r="T196" s="122" t="str">
        <f>IFERROR(IFERROR(VLOOKUP(CONCATENATE($C196,"-",$D196, "-",$E196),Dashboard!$M$473:$N$538,2,FALSE),VLOOKUP(CONCATENATE($E196,"-",$D196, "-",$C196),Dashboard!$M$473:$N$538,2,FALSE)),"")</f>
        <v/>
      </c>
      <c r="U196" s="345" t="str">
        <f t="shared" si="2"/>
        <v/>
      </c>
      <c r="V196" s="341"/>
      <c r="W196" s="122"/>
    </row>
    <row r="197" spans="1:23" s="134" customFormat="1" x14ac:dyDescent="0.25">
      <c r="A197" s="121"/>
      <c r="B197" s="122" t="s">
        <v>5827</v>
      </c>
      <c r="C197" s="128" t="s">
        <v>5970</v>
      </c>
      <c r="D197" s="128" t="s">
        <v>1261</v>
      </c>
      <c r="E197" s="128" t="s">
        <v>1245</v>
      </c>
      <c r="F197" s="122">
        <v>37</v>
      </c>
      <c r="G197" s="122"/>
      <c r="H197" s="127">
        <v>17</v>
      </c>
      <c r="I197" s="127"/>
      <c r="J197" s="127">
        <v>18.100000000000001</v>
      </c>
      <c r="K197" s="133">
        <v>1</v>
      </c>
      <c r="L197" s="122">
        <v>1</v>
      </c>
      <c r="M197" s="127">
        <v>11.3</v>
      </c>
      <c r="N197" s="127">
        <v>10</v>
      </c>
      <c r="O197" s="122">
        <f>SUM(F191:F197)</f>
        <v>244</v>
      </c>
      <c r="P197" s="127">
        <v>2</v>
      </c>
      <c r="Q197" s="127">
        <v>2</v>
      </c>
      <c r="R197" s="122"/>
      <c r="S197" s="122"/>
      <c r="T197" s="122" t="str">
        <f>IFERROR(IFERROR(VLOOKUP(CONCATENATE($C197,"-",$D197, "-",$E197),Dashboard!$M$473:$N$538,2,FALSE),VLOOKUP(CONCATENATE($E197,"-",$D197, "-",$C197),Dashboard!$M$473:$N$538,2,FALSE)),"")</f>
        <v/>
      </c>
      <c r="U197" s="345" t="str">
        <f t="shared" si="2"/>
        <v/>
      </c>
      <c r="V197" s="341"/>
      <c r="W197" s="122" t="s">
        <v>7236</v>
      </c>
    </row>
    <row r="198" spans="1:23" s="145" customFormat="1" x14ac:dyDescent="0.25">
      <c r="A198" s="141"/>
      <c r="B198" s="142"/>
      <c r="C198" s="143"/>
      <c r="D198" s="143"/>
      <c r="E198" s="143"/>
      <c r="F198" s="142"/>
      <c r="G198" s="142"/>
      <c r="H198" s="144"/>
      <c r="I198" s="144"/>
      <c r="J198" s="144"/>
      <c r="K198" s="142"/>
      <c r="L198" s="142"/>
      <c r="M198" s="144"/>
      <c r="N198" s="144"/>
      <c r="O198" s="142"/>
      <c r="P198" s="142"/>
      <c r="Q198" s="142"/>
      <c r="R198" s="142"/>
      <c r="S198" s="142"/>
      <c r="T198" s="122" t="str">
        <f>IFERROR(IFERROR(VLOOKUP(CONCATENATE($C198,"-",$D198, "-",$E198),Dashboard!$M$473:$N$538,2,FALSE),VLOOKUP(CONCATENATE($E198,"-",$D198, "-",$C198),Dashboard!$M$473:$N$538,2,FALSE)),"")</f>
        <v/>
      </c>
      <c r="U198" s="345" t="str">
        <f t="shared" si="2"/>
        <v/>
      </c>
      <c r="V198" s="341"/>
      <c r="W198" s="142"/>
    </row>
    <row r="199" spans="1:23" s="134" customFormat="1" x14ac:dyDescent="0.25">
      <c r="A199" s="121" t="s">
        <v>5835</v>
      </c>
      <c r="B199" s="122" t="s">
        <v>5828</v>
      </c>
      <c r="C199" s="128" t="s">
        <v>1245</v>
      </c>
      <c r="D199" s="128"/>
      <c r="E199" s="128" t="s">
        <v>196</v>
      </c>
      <c r="F199" s="122">
        <v>4</v>
      </c>
      <c r="G199" s="122"/>
      <c r="H199" s="127">
        <v>7.1</v>
      </c>
      <c r="I199" s="127"/>
      <c r="J199" s="127">
        <v>7.2</v>
      </c>
      <c r="K199" s="133"/>
      <c r="L199" s="122"/>
      <c r="M199" s="127"/>
      <c r="N199" s="127"/>
      <c r="O199" s="122"/>
      <c r="P199" s="122"/>
      <c r="Q199" s="122"/>
      <c r="R199" s="122"/>
      <c r="S199" s="122"/>
      <c r="T199" s="122" t="str">
        <f>IFERROR(IFERROR(VLOOKUP(CONCATENATE($C199,"-",$D199, "-",$E199),Dashboard!$M$473:$N$538,2,FALSE),VLOOKUP(CONCATENATE($E199,"-",$D199, "-",$C199),Dashboard!$M$473:$N$538,2,FALSE)),"")</f>
        <v/>
      </c>
      <c r="U199" s="345" t="str">
        <f t="shared" si="2"/>
        <v/>
      </c>
      <c r="V199" s="341"/>
      <c r="W199" s="122"/>
    </row>
    <row r="200" spans="1:23" s="134" customFormat="1" x14ac:dyDescent="0.25">
      <c r="A200" s="121"/>
      <c r="B200" s="122" t="s">
        <v>5828</v>
      </c>
      <c r="C200" s="128" t="s">
        <v>196</v>
      </c>
      <c r="D200" s="128"/>
      <c r="E200" s="128" t="s">
        <v>1245</v>
      </c>
      <c r="F200" s="122">
        <v>4</v>
      </c>
      <c r="G200" s="122"/>
      <c r="H200" s="127">
        <v>7.3</v>
      </c>
      <c r="I200" s="127"/>
      <c r="J200" s="127">
        <v>7.4</v>
      </c>
      <c r="K200" s="133"/>
      <c r="L200" s="122"/>
      <c r="M200" s="127"/>
      <c r="N200" s="127"/>
      <c r="O200" s="122"/>
      <c r="P200" s="122"/>
      <c r="Q200" s="122"/>
      <c r="R200" s="122"/>
      <c r="S200" s="122"/>
      <c r="T200" s="122" t="str">
        <f>IFERROR(IFERROR(VLOOKUP(CONCATENATE($C200,"-",$D200, "-",$E200),Dashboard!$M$473:$N$538,2,FALSE),VLOOKUP(CONCATENATE($E200,"-",$D200, "-",$C200),Dashboard!$M$473:$N$538,2,FALSE)),"")</f>
        <v/>
      </c>
      <c r="U200" s="345" t="str">
        <f t="shared" si="2"/>
        <v/>
      </c>
      <c r="V200" s="341"/>
      <c r="W200" s="122"/>
    </row>
    <row r="201" spans="1:23" s="134" customFormat="1" x14ac:dyDescent="0.25">
      <c r="A201" s="121"/>
      <c r="B201" s="122" t="s">
        <v>5828</v>
      </c>
      <c r="C201" s="128" t="s">
        <v>1245</v>
      </c>
      <c r="D201" s="128"/>
      <c r="E201" s="128" t="s">
        <v>5859</v>
      </c>
      <c r="F201" s="122">
        <v>40</v>
      </c>
      <c r="G201" s="122"/>
      <c r="H201" s="127">
        <v>7.45</v>
      </c>
      <c r="I201" s="127"/>
      <c r="J201" s="127">
        <v>9</v>
      </c>
      <c r="K201" s="133"/>
      <c r="L201" s="122"/>
      <c r="M201" s="127"/>
      <c r="N201" s="127"/>
      <c r="O201" s="122"/>
      <c r="P201" s="122"/>
      <c r="Q201" s="122"/>
      <c r="R201" s="122"/>
      <c r="S201" s="122"/>
      <c r="T201" s="122" t="str">
        <f>IFERROR(IFERROR(VLOOKUP(CONCATENATE($C201,"-",$D201, "-",$E201),Dashboard!$M$473:$N$538,2,FALSE),VLOOKUP(CONCATENATE($E201,"-",$D201, "-",$C201),Dashboard!$M$473:$N$538,2,FALSE)),"")</f>
        <v/>
      </c>
      <c r="U201" s="345" t="str">
        <f t="shared" si="2"/>
        <v/>
      </c>
      <c r="V201" s="341"/>
      <c r="W201" s="122"/>
    </row>
    <row r="202" spans="1:23" s="134" customFormat="1" x14ac:dyDescent="0.25">
      <c r="A202" s="121"/>
      <c r="B202" s="122" t="s">
        <v>5828</v>
      </c>
      <c r="C202" s="128" t="s">
        <v>5859</v>
      </c>
      <c r="D202" s="128" t="s">
        <v>492</v>
      </c>
      <c r="E202" s="128" t="s">
        <v>1245</v>
      </c>
      <c r="F202" s="122">
        <v>40</v>
      </c>
      <c r="G202" s="122"/>
      <c r="H202" s="127">
        <v>9.3000000000000007</v>
      </c>
      <c r="I202" s="127"/>
      <c r="J202" s="127">
        <v>10.45</v>
      </c>
      <c r="K202" s="133"/>
      <c r="L202" s="122"/>
      <c r="M202" s="127"/>
      <c r="N202" s="127"/>
      <c r="O202" s="122"/>
      <c r="P202" s="122"/>
      <c r="Q202" s="122"/>
      <c r="R202" s="122"/>
      <c r="S202" s="122"/>
      <c r="T202" s="122" t="str">
        <f>IFERROR(IFERROR(VLOOKUP(CONCATENATE($C202,"-",$D202, "-",$E202),Dashboard!$M$473:$N$538,2,FALSE),VLOOKUP(CONCATENATE($E202,"-",$D202, "-",$C202),Dashboard!$M$473:$N$538,2,FALSE)),"")</f>
        <v/>
      </c>
      <c r="U202" s="345" t="str">
        <f t="shared" si="2"/>
        <v/>
      </c>
      <c r="V202" s="341"/>
      <c r="W202" s="122"/>
    </row>
    <row r="203" spans="1:23" s="134" customFormat="1" x14ac:dyDescent="0.25">
      <c r="A203" s="121"/>
      <c r="B203" s="122" t="s">
        <v>5828</v>
      </c>
      <c r="C203" s="128" t="s">
        <v>1245</v>
      </c>
      <c r="D203" s="128" t="s">
        <v>5663</v>
      </c>
      <c r="E203" s="128" t="s">
        <v>492</v>
      </c>
      <c r="F203" s="122">
        <v>35</v>
      </c>
      <c r="G203" s="122"/>
      <c r="H203" s="127">
        <v>11.3</v>
      </c>
      <c r="I203" s="127"/>
      <c r="J203" s="127">
        <v>12.45</v>
      </c>
      <c r="K203" s="133"/>
      <c r="L203" s="122"/>
      <c r="M203" s="127"/>
      <c r="N203" s="127"/>
      <c r="O203" s="122"/>
      <c r="P203" s="122"/>
      <c r="Q203" s="122"/>
      <c r="R203" s="122"/>
      <c r="S203" s="122"/>
      <c r="T203" s="122" t="str">
        <f>IFERROR(IFERROR(VLOOKUP(CONCATENATE($C203,"-",$D203, "-",$E203),Dashboard!$M$473:$N$538,2,FALSE),VLOOKUP(CONCATENATE($E203,"-",$D203, "-",$C203),Dashboard!$M$473:$N$538,2,FALSE)),"")</f>
        <v/>
      </c>
      <c r="U203" s="345" t="str">
        <f t="shared" si="2"/>
        <v/>
      </c>
      <c r="V203" s="341"/>
      <c r="W203" s="122"/>
    </row>
    <row r="204" spans="1:23" s="134" customFormat="1" x14ac:dyDescent="0.25">
      <c r="A204" s="121"/>
      <c r="B204" s="122" t="s">
        <v>5828</v>
      </c>
      <c r="C204" s="128" t="s">
        <v>492</v>
      </c>
      <c r="D204" s="128" t="s">
        <v>5663</v>
      </c>
      <c r="E204" s="128" t="s">
        <v>1245</v>
      </c>
      <c r="F204" s="122">
        <v>35</v>
      </c>
      <c r="G204" s="122"/>
      <c r="H204" s="127">
        <v>13</v>
      </c>
      <c r="I204" s="127"/>
      <c r="J204" s="127">
        <v>14.15</v>
      </c>
      <c r="K204" s="133"/>
      <c r="L204" s="122"/>
      <c r="M204" s="127"/>
      <c r="N204" s="127"/>
      <c r="O204" s="122"/>
      <c r="P204" s="122"/>
      <c r="Q204" s="122"/>
      <c r="R204" s="122"/>
      <c r="S204" s="122"/>
      <c r="T204" s="122" t="str">
        <f>IFERROR(IFERROR(VLOOKUP(CONCATENATE($C204,"-",$D204, "-",$E204),Dashboard!$M$473:$N$538,2,FALSE),VLOOKUP(CONCATENATE($E204,"-",$D204, "-",$C204),Dashboard!$M$473:$N$538,2,FALSE)),"")</f>
        <v/>
      </c>
      <c r="U204" s="345" t="str">
        <f t="shared" si="2"/>
        <v/>
      </c>
      <c r="V204" s="341"/>
      <c r="W204" s="122"/>
    </row>
    <row r="205" spans="1:23" s="134" customFormat="1" x14ac:dyDescent="0.25">
      <c r="A205" s="121"/>
      <c r="B205" s="122" t="s">
        <v>5828</v>
      </c>
      <c r="C205" s="128" t="s">
        <v>1245</v>
      </c>
      <c r="D205" s="128" t="s">
        <v>5663</v>
      </c>
      <c r="E205" s="128" t="s">
        <v>5859</v>
      </c>
      <c r="F205" s="122">
        <v>40</v>
      </c>
      <c r="G205" s="122"/>
      <c r="H205" s="127">
        <v>15</v>
      </c>
      <c r="I205" s="127"/>
      <c r="J205" s="127">
        <v>16.149999999999999</v>
      </c>
      <c r="K205" s="133"/>
      <c r="L205" s="122"/>
      <c r="M205" s="127"/>
      <c r="N205" s="127"/>
      <c r="O205" s="122"/>
      <c r="P205" s="122"/>
      <c r="Q205" s="122"/>
      <c r="R205" s="122"/>
      <c r="S205" s="122"/>
      <c r="T205" s="122" t="str">
        <f>IFERROR(IFERROR(VLOOKUP(CONCATENATE($C205,"-",$D205, "-",$E205),Dashboard!$M$473:$N$538,2,FALSE),VLOOKUP(CONCATENATE($E205,"-",$D205, "-",$C205),Dashboard!$M$473:$N$538,2,FALSE)),"")</f>
        <v/>
      </c>
      <c r="U205" s="345" t="str">
        <f t="shared" si="2"/>
        <v/>
      </c>
      <c r="V205" s="341"/>
      <c r="W205" s="122"/>
    </row>
    <row r="206" spans="1:23" s="134" customFormat="1" x14ac:dyDescent="0.25">
      <c r="A206" s="121"/>
      <c r="B206" s="122" t="s">
        <v>5828</v>
      </c>
      <c r="C206" s="128" t="s">
        <v>5859</v>
      </c>
      <c r="D206" s="128" t="s">
        <v>5663</v>
      </c>
      <c r="E206" s="128" t="s">
        <v>196</v>
      </c>
      <c r="F206" s="122">
        <v>44</v>
      </c>
      <c r="G206" s="122"/>
      <c r="H206" s="127">
        <v>17.05</v>
      </c>
      <c r="I206" s="127"/>
      <c r="J206" s="127">
        <v>18.2</v>
      </c>
      <c r="K206" s="133"/>
      <c r="L206" s="122"/>
      <c r="M206" s="127"/>
      <c r="N206" s="127"/>
      <c r="O206" s="122"/>
      <c r="P206" s="122"/>
      <c r="Q206" s="122"/>
      <c r="R206" s="122"/>
      <c r="S206" s="122"/>
      <c r="T206" s="122" t="str">
        <f>IFERROR(IFERROR(VLOOKUP(CONCATENATE($C206,"-",$D206, "-",$E206),Dashboard!$M$473:$N$538,2,FALSE),VLOOKUP(CONCATENATE($E206,"-",$D206, "-",$C206),Dashboard!$M$473:$N$538,2,FALSE)),"")</f>
        <v/>
      </c>
      <c r="U206" s="345" t="str">
        <f t="shared" si="2"/>
        <v/>
      </c>
      <c r="V206" s="341"/>
      <c r="W206" s="122"/>
    </row>
    <row r="207" spans="1:23" s="134" customFormat="1" x14ac:dyDescent="0.25">
      <c r="A207" s="121"/>
      <c r="B207" s="122" t="s">
        <v>5828</v>
      </c>
      <c r="C207" s="128" t="s">
        <v>196</v>
      </c>
      <c r="D207" s="128"/>
      <c r="E207" s="128" t="s">
        <v>1245</v>
      </c>
      <c r="F207" s="122">
        <v>4</v>
      </c>
      <c r="G207" s="122"/>
      <c r="H207" s="127">
        <v>18.2</v>
      </c>
      <c r="I207" s="127"/>
      <c r="J207" s="127">
        <v>18.3</v>
      </c>
      <c r="K207" s="133">
        <v>1</v>
      </c>
      <c r="L207" s="122">
        <v>1</v>
      </c>
      <c r="M207" s="127">
        <v>11.2</v>
      </c>
      <c r="N207" s="127">
        <v>9.3000000000000007</v>
      </c>
      <c r="O207" s="122">
        <f>SUM(F199:F207)</f>
        <v>246</v>
      </c>
      <c r="P207" s="127">
        <v>1.3</v>
      </c>
      <c r="Q207" s="127">
        <v>1.3</v>
      </c>
      <c r="R207" s="122"/>
      <c r="S207" s="122"/>
      <c r="T207" s="122" t="str">
        <f>IFERROR(IFERROR(VLOOKUP(CONCATENATE($C207,"-",$D207, "-",$E207),Dashboard!$M$473:$N$538,2,FALSE),VLOOKUP(CONCATENATE($E207,"-",$D207, "-",$C207),Dashboard!$M$473:$N$538,2,FALSE)),"")</f>
        <v/>
      </c>
      <c r="U207" s="345" t="str">
        <f t="shared" si="2"/>
        <v/>
      </c>
      <c r="V207" s="341"/>
      <c r="W207" s="149" t="s">
        <v>7237</v>
      </c>
    </row>
    <row r="208" spans="1:23" s="134" customFormat="1" x14ac:dyDescent="0.25">
      <c r="A208" s="141"/>
      <c r="B208" s="142"/>
      <c r="C208" s="143"/>
      <c r="D208" s="143"/>
      <c r="E208" s="143"/>
      <c r="F208" s="142"/>
      <c r="G208" s="142"/>
      <c r="H208" s="144"/>
      <c r="I208" s="144"/>
      <c r="J208" s="144"/>
      <c r="K208" s="142"/>
      <c r="L208" s="142"/>
      <c r="M208" s="144"/>
      <c r="N208" s="144"/>
      <c r="O208" s="142"/>
      <c r="P208" s="142"/>
      <c r="Q208" s="142"/>
      <c r="R208" s="142"/>
      <c r="S208" s="142"/>
      <c r="T208" s="122" t="str">
        <f>IFERROR(IFERROR(VLOOKUP(CONCATENATE($C208,"-",$D208, "-",$E208),Dashboard!$M$473:$N$538,2,FALSE),VLOOKUP(CONCATENATE($E208,"-",$D208, "-",$C208),Dashboard!$M$473:$N$538,2,FALSE)),"")</f>
        <v/>
      </c>
      <c r="U208" s="345" t="str">
        <f t="shared" si="2"/>
        <v/>
      </c>
      <c r="V208" s="341"/>
      <c r="W208" s="142"/>
    </row>
    <row r="209" spans="1:23" s="134" customFormat="1" x14ac:dyDescent="0.25">
      <c r="A209" s="121" t="s">
        <v>5816</v>
      </c>
      <c r="B209" s="122" t="s">
        <v>5829</v>
      </c>
      <c r="C209" s="128" t="s">
        <v>5971</v>
      </c>
      <c r="D209" s="129" t="s">
        <v>5972</v>
      </c>
      <c r="E209" s="128" t="s">
        <v>1245</v>
      </c>
      <c r="F209" s="122">
        <v>18</v>
      </c>
      <c r="G209" s="122"/>
      <c r="H209" s="127">
        <v>6.3</v>
      </c>
      <c r="I209" s="127"/>
      <c r="J209" s="127"/>
      <c r="K209" s="133"/>
      <c r="L209" s="122"/>
      <c r="M209" s="127"/>
      <c r="N209" s="127"/>
      <c r="O209" s="122"/>
      <c r="P209" s="122"/>
      <c r="Q209" s="122"/>
      <c r="R209" s="122"/>
      <c r="S209" s="122"/>
      <c r="T209" s="122" t="str">
        <f>IFERROR(IFERROR(VLOOKUP(CONCATENATE($C209,"-",$D209, "-",$E209),Dashboard!$M$473:$N$538,2,FALSE),VLOOKUP(CONCATENATE($E209,"-",$D209, "-",$C209),Dashboard!$M$473:$N$538,2,FALSE)),"")</f>
        <v/>
      </c>
      <c r="U209" s="345" t="str">
        <f t="shared" si="2"/>
        <v/>
      </c>
      <c r="V209" s="341"/>
      <c r="W209" s="122"/>
    </row>
    <row r="210" spans="1:23" s="134" customFormat="1" x14ac:dyDescent="0.25">
      <c r="A210" s="121"/>
      <c r="B210" s="122" t="s">
        <v>5829</v>
      </c>
      <c r="C210" s="128" t="s">
        <v>1245</v>
      </c>
      <c r="D210" s="128"/>
      <c r="E210" s="128" t="s">
        <v>295</v>
      </c>
      <c r="F210" s="122">
        <v>30</v>
      </c>
      <c r="G210" s="122"/>
      <c r="H210" s="127"/>
      <c r="I210" s="127"/>
      <c r="J210" s="127"/>
      <c r="K210" s="133"/>
      <c r="L210" s="122"/>
      <c r="M210" s="127"/>
      <c r="N210" s="127"/>
      <c r="O210" s="122"/>
      <c r="P210" s="122"/>
      <c r="Q210" s="122"/>
      <c r="R210" s="122"/>
      <c r="S210" s="122"/>
      <c r="T210" s="122" t="str">
        <f>IFERROR(IFERROR(VLOOKUP(CONCATENATE($C210,"-",$D210, "-",$E210),Dashboard!$M$473:$N$538,2,FALSE),VLOOKUP(CONCATENATE($E210,"-",$D210, "-",$C210),Dashboard!$M$473:$N$538,2,FALSE)),"")</f>
        <v/>
      </c>
      <c r="U210" s="345" t="str">
        <f t="shared" si="2"/>
        <v/>
      </c>
      <c r="V210" s="341"/>
      <c r="W210" s="122" t="s">
        <v>5612</v>
      </c>
    </row>
    <row r="211" spans="1:23" s="134" customFormat="1" x14ac:dyDescent="0.25">
      <c r="A211" s="121"/>
      <c r="B211" s="122" t="s">
        <v>5829</v>
      </c>
      <c r="C211" s="128" t="s">
        <v>295</v>
      </c>
      <c r="D211" s="128"/>
      <c r="E211" s="128" t="s">
        <v>1245</v>
      </c>
      <c r="F211" s="122">
        <v>30</v>
      </c>
      <c r="G211" s="122"/>
      <c r="H211" s="127"/>
      <c r="I211" s="127"/>
      <c r="J211" s="127"/>
      <c r="K211" s="133"/>
      <c r="L211" s="122"/>
      <c r="M211" s="127"/>
      <c r="N211" s="127"/>
      <c r="O211" s="122"/>
      <c r="P211" s="122"/>
      <c r="Q211" s="122"/>
      <c r="R211" s="122"/>
      <c r="S211" s="122"/>
      <c r="T211" s="122" t="str">
        <f>IFERROR(IFERROR(VLOOKUP(CONCATENATE($C211,"-",$D211, "-",$E211),Dashboard!$M$473:$N$538,2,FALSE),VLOOKUP(CONCATENATE($E211,"-",$D211, "-",$C211),Dashboard!$M$473:$N$538,2,FALSE)),"")</f>
        <v/>
      </c>
      <c r="U211" s="345" t="str">
        <f t="shared" si="2"/>
        <v/>
      </c>
      <c r="V211" s="341"/>
      <c r="W211" s="122" t="s">
        <v>5612</v>
      </c>
    </row>
    <row r="212" spans="1:23" s="134" customFormat="1" x14ac:dyDescent="0.25">
      <c r="A212" s="121"/>
      <c r="B212" s="122" t="s">
        <v>5829</v>
      </c>
      <c r="C212" s="128" t="s">
        <v>1245</v>
      </c>
      <c r="D212" s="128"/>
      <c r="E212" s="128" t="s">
        <v>295</v>
      </c>
      <c r="F212" s="122">
        <v>30</v>
      </c>
      <c r="G212" s="122"/>
      <c r="H212" s="127"/>
      <c r="I212" s="127"/>
      <c r="J212" s="127"/>
      <c r="K212" s="133"/>
      <c r="L212" s="122"/>
      <c r="M212" s="127"/>
      <c r="N212" s="127"/>
      <c r="O212" s="122"/>
      <c r="P212" s="122"/>
      <c r="Q212" s="122"/>
      <c r="R212" s="122"/>
      <c r="S212" s="122"/>
      <c r="T212" s="122" t="str">
        <f>IFERROR(IFERROR(VLOOKUP(CONCATENATE($C212,"-",$D212, "-",$E212),Dashboard!$M$473:$N$538,2,FALSE),VLOOKUP(CONCATENATE($E212,"-",$D212, "-",$C212),Dashboard!$M$473:$N$538,2,FALSE)),"")</f>
        <v/>
      </c>
      <c r="U212" s="345" t="str">
        <f t="shared" si="2"/>
        <v/>
      </c>
      <c r="V212" s="341"/>
      <c r="W212" s="122" t="s">
        <v>5612</v>
      </c>
    </row>
    <row r="213" spans="1:23" s="134" customFormat="1" x14ac:dyDescent="0.25">
      <c r="A213" s="121"/>
      <c r="B213" s="122" t="s">
        <v>5829</v>
      </c>
      <c r="C213" s="128" t="s">
        <v>295</v>
      </c>
      <c r="D213" s="128"/>
      <c r="E213" s="128" t="s">
        <v>1245</v>
      </c>
      <c r="F213" s="122">
        <v>30</v>
      </c>
      <c r="G213" s="122"/>
      <c r="H213" s="127"/>
      <c r="I213" s="127"/>
      <c r="J213" s="127"/>
      <c r="K213" s="133"/>
      <c r="L213" s="122"/>
      <c r="M213" s="127"/>
      <c r="N213" s="127"/>
      <c r="O213" s="122"/>
      <c r="P213" s="122"/>
      <c r="Q213" s="122"/>
      <c r="R213" s="122"/>
      <c r="S213" s="122"/>
      <c r="T213" s="122" t="str">
        <f>IFERROR(IFERROR(VLOOKUP(CONCATENATE($C213,"-",$D213, "-",$E213),Dashboard!$M$473:$N$538,2,FALSE),VLOOKUP(CONCATENATE($E213,"-",$D213, "-",$C213),Dashboard!$M$473:$N$538,2,FALSE)),"")</f>
        <v/>
      </c>
      <c r="U213" s="345" t="str">
        <f t="shared" si="2"/>
        <v/>
      </c>
      <c r="V213" s="341"/>
      <c r="W213" s="122" t="s">
        <v>5612</v>
      </c>
    </row>
    <row r="214" spans="1:23" s="134" customFormat="1" x14ac:dyDescent="0.25">
      <c r="A214" s="121"/>
      <c r="B214" s="122" t="s">
        <v>5829</v>
      </c>
      <c r="C214" s="129" t="s">
        <v>5972</v>
      </c>
      <c r="D214" s="128" t="s">
        <v>5973</v>
      </c>
      <c r="E214" s="128" t="s">
        <v>1245</v>
      </c>
      <c r="F214" s="122">
        <v>18</v>
      </c>
      <c r="G214" s="122"/>
      <c r="H214" s="127"/>
      <c r="I214" s="127"/>
      <c r="J214" s="127">
        <v>14.45</v>
      </c>
      <c r="K214" s="133">
        <v>1</v>
      </c>
      <c r="L214" s="122">
        <v>0</v>
      </c>
      <c r="M214" s="127">
        <v>9</v>
      </c>
      <c r="N214" s="127">
        <v>5.45</v>
      </c>
      <c r="O214" s="122">
        <f>SUM(F209:F214)</f>
        <v>156</v>
      </c>
      <c r="P214" s="122"/>
      <c r="Q214" s="122"/>
      <c r="R214" s="122"/>
      <c r="S214" s="122"/>
      <c r="T214" s="122" t="str">
        <f>IFERROR(IFERROR(VLOOKUP(CONCATENATE($C214,"-",$D214, "-",$E214),Dashboard!$M$473:$N$538,2,FALSE),VLOOKUP(CONCATENATE($E214,"-",$D214, "-",$C214),Dashboard!$M$473:$N$538,2,FALSE)),"")</f>
        <v/>
      </c>
      <c r="U214" s="345" t="str">
        <f t="shared" si="2"/>
        <v/>
      </c>
      <c r="V214" s="341"/>
      <c r="W214" s="122"/>
    </row>
    <row r="215" spans="1:23" s="134" customFormat="1" x14ac:dyDescent="0.25">
      <c r="A215" s="141"/>
      <c r="B215" s="142"/>
      <c r="C215" s="143"/>
      <c r="D215" s="143"/>
      <c r="E215" s="143"/>
      <c r="F215" s="142"/>
      <c r="G215" s="142"/>
      <c r="H215" s="144"/>
      <c r="I215" s="144"/>
      <c r="J215" s="144"/>
      <c r="K215" s="142"/>
      <c r="L215" s="142"/>
      <c r="M215" s="144"/>
      <c r="N215" s="144"/>
      <c r="O215" s="142"/>
      <c r="P215" s="142"/>
      <c r="Q215" s="142"/>
      <c r="R215" s="142"/>
      <c r="S215" s="142"/>
      <c r="T215" s="122" t="str">
        <f>IFERROR(IFERROR(VLOOKUP(CONCATENATE($C215,"-",$D215, "-",$E215),Dashboard!$M$473:$N$538,2,FALSE),VLOOKUP(CONCATENATE($E215,"-",$D215, "-",$C215),Dashboard!$M$473:$N$538,2,FALSE)),"")</f>
        <v/>
      </c>
      <c r="U215" s="345" t="str">
        <f t="shared" si="2"/>
        <v/>
      </c>
      <c r="V215" s="341"/>
      <c r="W215" s="142"/>
    </row>
    <row r="216" spans="1:23" s="134" customFormat="1" x14ac:dyDescent="0.25">
      <c r="A216" s="121" t="s">
        <v>5835</v>
      </c>
      <c r="B216" s="122" t="s">
        <v>5830</v>
      </c>
      <c r="C216" s="128" t="s">
        <v>1245</v>
      </c>
      <c r="D216" s="128" t="s">
        <v>1261</v>
      </c>
      <c r="E216" s="128" t="s">
        <v>295</v>
      </c>
      <c r="F216" s="122">
        <v>30</v>
      </c>
      <c r="G216" s="122"/>
      <c r="H216" s="127">
        <v>11.55</v>
      </c>
      <c r="I216" s="127"/>
      <c r="J216" s="127">
        <v>12.55</v>
      </c>
      <c r="K216" s="133"/>
      <c r="L216" s="122"/>
      <c r="M216" s="127"/>
      <c r="N216" s="127"/>
      <c r="O216" s="122"/>
      <c r="P216" s="122"/>
      <c r="Q216" s="122"/>
      <c r="R216" s="122"/>
      <c r="S216" s="122"/>
      <c r="T216" s="122" t="str">
        <f>IFERROR(IFERROR(VLOOKUP(CONCATENATE($C216,"-",$D216, "-",$E216),Dashboard!$M$473:$N$538,2,FALSE),VLOOKUP(CONCATENATE($E216,"-",$D216, "-",$C216),Dashboard!$M$473:$N$538,2,FALSE)),"")</f>
        <v>vsg2</v>
      </c>
      <c r="U216" s="345" t="str">
        <f t="shared" si="2"/>
        <v>vsg2</v>
      </c>
      <c r="V216" s="341"/>
      <c r="W216" s="122"/>
    </row>
    <row r="217" spans="1:23" s="145" customFormat="1" x14ac:dyDescent="0.25">
      <c r="A217" s="121"/>
      <c r="B217" s="122" t="s">
        <v>5830</v>
      </c>
      <c r="C217" s="128" t="s">
        <v>295</v>
      </c>
      <c r="D217" s="128" t="s">
        <v>1261</v>
      </c>
      <c r="E217" s="128" t="s">
        <v>1245</v>
      </c>
      <c r="F217" s="122">
        <v>30</v>
      </c>
      <c r="G217" s="122"/>
      <c r="H217" s="127">
        <v>13.25</v>
      </c>
      <c r="I217" s="127"/>
      <c r="J217" s="127">
        <v>14.25</v>
      </c>
      <c r="K217" s="133"/>
      <c r="L217" s="122"/>
      <c r="M217" s="127"/>
      <c r="N217" s="127"/>
      <c r="O217" s="122"/>
      <c r="P217" s="122"/>
      <c r="Q217" s="122"/>
      <c r="R217" s="122"/>
      <c r="S217" s="122"/>
      <c r="T217" s="122" t="str">
        <f>IFERROR(IFERROR(VLOOKUP(CONCATENATE($C217,"-",$D217, "-",$E217),Dashboard!$M$473:$N$538,2,FALSE),VLOOKUP(CONCATENATE($E217,"-",$D217, "-",$C217),Dashboard!$M$473:$N$538,2,FALSE)),"")</f>
        <v>vsg60</v>
      </c>
      <c r="U217" s="345" t="str">
        <f t="shared" si="2"/>
        <v>vsg60</v>
      </c>
      <c r="V217" s="341"/>
      <c r="W217" s="122"/>
    </row>
    <row r="218" spans="1:23" s="134" customFormat="1" x14ac:dyDescent="0.25">
      <c r="A218" s="121"/>
      <c r="B218" s="122" t="s">
        <v>5830</v>
      </c>
      <c r="C218" s="128" t="s">
        <v>1245</v>
      </c>
      <c r="D218" s="128" t="s">
        <v>1261</v>
      </c>
      <c r="E218" s="128" t="s">
        <v>295</v>
      </c>
      <c r="F218" s="122">
        <v>30</v>
      </c>
      <c r="G218" s="122"/>
      <c r="H218" s="127">
        <v>14.55</v>
      </c>
      <c r="I218" s="127"/>
      <c r="J218" s="127">
        <v>15.55</v>
      </c>
      <c r="K218" s="133"/>
      <c r="L218" s="122"/>
      <c r="M218" s="127"/>
      <c r="N218" s="127"/>
      <c r="O218" s="122"/>
      <c r="P218" s="122"/>
      <c r="Q218" s="122"/>
      <c r="R218" s="122"/>
      <c r="S218" s="122"/>
      <c r="T218" s="122" t="str">
        <f>IFERROR(IFERROR(VLOOKUP(CONCATENATE($C218,"-",$D218, "-",$E218),Dashboard!$M$473:$N$538,2,FALSE),VLOOKUP(CONCATENATE($E218,"-",$D218, "-",$C218),Dashboard!$M$473:$N$538,2,FALSE)),"")</f>
        <v>vsg2</v>
      </c>
      <c r="U218" s="345" t="str">
        <f t="shared" si="2"/>
        <v>vsg2</v>
      </c>
      <c r="V218" s="341"/>
      <c r="W218" s="122"/>
    </row>
    <row r="219" spans="1:23" s="134" customFormat="1" x14ac:dyDescent="0.25">
      <c r="A219" s="121"/>
      <c r="B219" s="122" t="s">
        <v>5830</v>
      </c>
      <c r="C219" s="128" t="s">
        <v>295</v>
      </c>
      <c r="D219" s="128" t="s">
        <v>1261</v>
      </c>
      <c r="E219" s="128" t="s">
        <v>1245</v>
      </c>
      <c r="F219" s="122">
        <v>30</v>
      </c>
      <c r="G219" s="122"/>
      <c r="H219" s="127">
        <v>16.3</v>
      </c>
      <c r="I219" s="127"/>
      <c r="J219" s="127">
        <v>17.3</v>
      </c>
      <c r="K219" s="133"/>
      <c r="L219" s="122"/>
      <c r="M219" s="127"/>
      <c r="N219" s="127"/>
      <c r="O219" s="122"/>
      <c r="P219" s="122"/>
      <c r="Q219" s="122"/>
      <c r="R219" s="122"/>
      <c r="S219" s="122"/>
      <c r="T219" s="122" t="str">
        <f>IFERROR(IFERROR(VLOOKUP(CONCATENATE($C219,"-",$D219, "-",$E219),Dashboard!$M$473:$N$538,2,FALSE),VLOOKUP(CONCATENATE($E219,"-",$D219, "-",$C219),Dashboard!$M$473:$N$538,2,FALSE)),"")</f>
        <v>vsg60</v>
      </c>
      <c r="U219" s="345" t="str">
        <f t="shared" si="2"/>
        <v>vsg60</v>
      </c>
      <c r="V219" s="341"/>
      <c r="W219" s="122"/>
    </row>
    <row r="220" spans="1:23" s="134" customFormat="1" x14ac:dyDescent="0.25">
      <c r="A220" s="121"/>
      <c r="B220" s="122" t="s">
        <v>5830</v>
      </c>
      <c r="C220" s="128" t="s">
        <v>1245</v>
      </c>
      <c r="D220" s="128" t="s">
        <v>1261</v>
      </c>
      <c r="E220" s="128" t="s">
        <v>295</v>
      </c>
      <c r="F220" s="122">
        <v>30</v>
      </c>
      <c r="G220" s="122"/>
      <c r="H220" s="127">
        <v>18.05</v>
      </c>
      <c r="I220" s="127"/>
      <c r="J220" s="127">
        <v>19.05</v>
      </c>
      <c r="K220" s="133"/>
      <c r="L220" s="122"/>
      <c r="M220" s="127"/>
      <c r="N220" s="127"/>
      <c r="O220" s="122"/>
      <c r="P220" s="122"/>
      <c r="Q220" s="122"/>
      <c r="R220" s="122"/>
      <c r="S220" s="122"/>
      <c r="T220" s="122" t="str">
        <f>IFERROR(IFERROR(VLOOKUP(CONCATENATE($C220,"-",$D220, "-",$E220),Dashboard!$M$473:$N$538,2,FALSE),VLOOKUP(CONCATENATE($E220,"-",$D220, "-",$C220),Dashboard!$M$473:$N$538,2,FALSE)),"")</f>
        <v>vsg2</v>
      </c>
      <c r="U220" s="345" t="str">
        <f t="shared" si="2"/>
        <v>vsg2</v>
      </c>
      <c r="V220" s="341"/>
      <c r="W220" s="122"/>
    </row>
    <row r="221" spans="1:23" s="134" customFormat="1" x14ac:dyDescent="0.25">
      <c r="A221" s="121"/>
      <c r="B221" s="122" t="s">
        <v>5830</v>
      </c>
      <c r="C221" s="128" t="s">
        <v>295</v>
      </c>
      <c r="D221" s="128" t="s">
        <v>1261</v>
      </c>
      <c r="E221" s="128" t="s">
        <v>1245</v>
      </c>
      <c r="F221" s="122">
        <v>30</v>
      </c>
      <c r="G221" s="122"/>
      <c r="H221" s="127">
        <v>19.25</v>
      </c>
      <c r="I221" s="127"/>
      <c r="J221" s="127">
        <v>20.25</v>
      </c>
      <c r="K221" s="133">
        <v>1</v>
      </c>
      <c r="L221" s="122">
        <v>1</v>
      </c>
      <c r="M221" s="127">
        <v>9</v>
      </c>
      <c r="N221" s="127">
        <v>6.3</v>
      </c>
      <c r="O221" s="122">
        <f>SUM(F216:F221)</f>
        <v>180</v>
      </c>
      <c r="P221" s="122"/>
      <c r="Q221" s="122"/>
      <c r="R221" s="122"/>
      <c r="S221" s="122"/>
      <c r="T221" s="122" t="str">
        <f>IFERROR(IFERROR(VLOOKUP(CONCATENATE($C221,"-",$D221, "-",$E221),Dashboard!$M$473:$N$538,2,FALSE),VLOOKUP(CONCATENATE($E221,"-",$D221, "-",$C221),Dashboard!$M$473:$N$538,2,FALSE)),"")</f>
        <v>vsg60</v>
      </c>
      <c r="U221" s="345" t="str">
        <f t="shared" si="2"/>
        <v>vsg60</v>
      </c>
      <c r="V221" s="341"/>
      <c r="W221" s="147" t="s">
        <v>7238</v>
      </c>
    </row>
    <row r="222" spans="1:23" s="134" customFormat="1" x14ac:dyDescent="0.25">
      <c r="A222" s="121"/>
      <c r="B222" s="122">
        <v>29</v>
      </c>
      <c r="C222" s="128" t="s">
        <v>1245</v>
      </c>
      <c r="D222" s="128" t="s">
        <v>1261</v>
      </c>
      <c r="E222" s="128" t="s">
        <v>295</v>
      </c>
      <c r="F222" s="122">
        <v>30</v>
      </c>
      <c r="G222" s="122"/>
      <c r="H222" s="127">
        <v>6</v>
      </c>
      <c r="I222" s="127"/>
      <c r="J222" s="127">
        <v>7</v>
      </c>
      <c r="K222" s="133"/>
      <c r="L222" s="122"/>
      <c r="M222" s="127"/>
      <c r="N222" s="127"/>
      <c r="O222" s="122"/>
      <c r="P222" s="122"/>
      <c r="Q222" s="122"/>
      <c r="R222" s="122"/>
      <c r="S222" s="122"/>
      <c r="T222" s="122" t="str">
        <f>IFERROR(IFERROR(VLOOKUP(CONCATENATE($C222,"-",$D222, "-",$E222),Dashboard!$M$473:$N$538,2,FALSE),VLOOKUP(CONCATENATE($E222,"-",$D222, "-",$C222),Dashboard!$M$473:$N$538,2,FALSE)),"")</f>
        <v>vsg2</v>
      </c>
      <c r="U222" s="345" t="str">
        <f t="shared" si="2"/>
        <v>vsg2</v>
      </c>
      <c r="V222" s="341"/>
      <c r="W222" s="122"/>
    </row>
    <row r="223" spans="1:23" s="134" customFormat="1" x14ac:dyDescent="0.25">
      <c r="A223" s="121"/>
      <c r="B223" s="122">
        <v>29</v>
      </c>
      <c r="C223" s="128" t="s">
        <v>295</v>
      </c>
      <c r="D223" s="128" t="s">
        <v>1261</v>
      </c>
      <c r="E223" s="128" t="s">
        <v>5974</v>
      </c>
      <c r="F223" s="122">
        <v>35</v>
      </c>
      <c r="G223" s="122"/>
      <c r="H223" s="127">
        <v>7.25</v>
      </c>
      <c r="I223" s="127"/>
      <c r="J223" s="127">
        <v>8.25</v>
      </c>
      <c r="K223" s="133"/>
      <c r="L223" s="122"/>
      <c r="M223" s="127"/>
      <c r="N223" s="127"/>
      <c r="O223" s="122"/>
      <c r="P223" s="122"/>
      <c r="Q223" s="122"/>
      <c r="R223" s="122"/>
      <c r="S223" s="122"/>
      <c r="T223" s="122" t="str">
        <f>IFERROR(IFERROR(VLOOKUP(CONCATENATE($C223,"-",$D223, "-",$E223),Dashboard!$M$473:$N$538,2,FALSE),VLOOKUP(CONCATENATE($E223,"-",$D223, "-",$C223),Dashboard!$M$473:$N$538,2,FALSE)),"")</f>
        <v/>
      </c>
      <c r="U223" s="345" t="str">
        <f t="shared" ref="U223:U286" si="3">T223</f>
        <v/>
      </c>
      <c r="V223" s="341"/>
      <c r="W223" s="122"/>
    </row>
    <row r="224" spans="1:23" s="134" customFormat="1" x14ac:dyDescent="0.25">
      <c r="A224" s="121"/>
      <c r="B224" s="122">
        <v>29</v>
      </c>
      <c r="C224" s="128" t="s">
        <v>5974</v>
      </c>
      <c r="D224" s="128" t="s">
        <v>1261</v>
      </c>
      <c r="E224" s="128" t="s">
        <v>295</v>
      </c>
      <c r="F224" s="122">
        <v>35</v>
      </c>
      <c r="G224" s="122"/>
      <c r="H224" s="127">
        <v>8.4499999999999993</v>
      </c>
      <c r="I224" s="127"/>
      <c r="J224" s="127">
        <v>9.5500000000000007</v>
      </c>
      <c r="K224" s="133"/>
      <c r="L224" s="122"/>
      <c r="M224" s="127"/>
      <c r="N224" s="127"/>
      <c r="O224" s="122"/>
      <c r="P224" s="122"/>
      <c r="Q224" s="122"/>
      <c r="R224" s="122"/>
      <c r="S224" s="122"/>
      <c r="T224" s="122" t="str">
        <f>IFERROR(IFERROR(VLOOKUP(CONCATENATE($C224,"-",$D224, "-",$E224),Dashboard!$M$473:$N$538,2,FALSE),VLOOKUP(CONCATENATE($E224,"-",$D224, "-",$C224),Dashboard!$M$473:$N$538,2,FALSE)),"")</f>
        <v/>
      </c>
      <c r="U224" s="345" t="str">
        <f t="shared" si="3"/>
        <v/>
      </c>
      <c r="V224" s="341"/>
      <c r="W224" s="122"/>
    </row>
    <row r="225" spans="1:23" s="134" customFormat="1" x14ac:dyDescent="0.25">
      <c r="A225" s="121"/>
      <c r="B225" s="122">
        <v>29</v>
      </c>
      <c r="C225" s="128" t="s">
        <v>295</v>
      </c>
      <c r="D225" s="128" t="s">
        <v>1261</v>
      </c>
      <c r="E225" s="128" t="s">
        <v>1245</v>
      </c>
      <c r="F225" s="122">
        <v>30</v>
      </c>
      <c r="G225" s="122"/>
      <c r="H225" s="127">
        <v>10.25</v>
      </c>
      <c r="I225" s="127"/>
      <c r="J225" s="127">
        <v>11.25</v>
      </c>
      <c r="K225" s="133">
        <v>1</v>
      </c>
      <c r="L225" s="122">
        <v>1</v>
      </c>
      <c r="M225" s="127">
        <v>5.55</v>
      </c>
      <c r="N225" s="127">
        <v>4.4000000000000004</v>
      </c>
      <c r="O225" s="122">
        <f>SUM(F222:F225)</f>
        <v>130</v>
      </c>
      <c r="P225" s="122"/>
      <c r="Q225" s="122"/>
      <c r="R225" s="122"/>
      <c r="S225" s="122"/>
      <c r="T225" s="122" t="str">
        <f>IFERROR(IFERROR(VLOOKUP(CONCATENATE($C225,"-",$D225, "-",$E225),Dashboard!$M$473:$N$538,2,FALSE),VLOOKUP(CONCATENATE($E225,"-",$D225, "-",$C225),Dashboard!$M$473:$N$538,2,FALSE)),"")</f>
        <v>vsg60</v>
      </c>
      <c r="U225" s="345" t="str">
        <f t="shared" si="3"/>
        <v>vsg60</v>
      </c>
      <c r="V225" s="341"/>
      <c r="W225" s="122"/>
    </row>
    <row r="226" spans="1:23" s="134" customFormat="1" x14ac:dyDescent="0.25">
      <c r="A226" s="141"/>
      <c r="B226" s="142"/>
      <c r="C226" s="143"/>
      <c r="D226" s="143"/>
      <c r="E226" s="143"/>
      <c r="F226" s="142"/>
      <c r="G226" s="142"/>
      <c r="H226" s="144"/>
      <c r="I226" s="144"/>
      <c r="J226" s="144"/>
      <c r="K226" s="142"/>
      <c r="L226" s="142"/>
      <c r="M226" s="144"/>
      <c r="N226" s="144"/>
      <c r="O226" s="142"/>
      <c r="P226" s="142"/>
      <c r="Q226" s="142"/>
      <c r="R226" s="142"/>
      <c r="S226" s="142"/>
      <c r="T226" s="122" t="str">
        <f>IFERROR(IFERROR(VLOOKUP(CONCATENATE($C226,"-",$D226, "-",$E226),Dashboard!$M$473:$N$538,2,FALSE),VLOOKUP(CONCATENATE($E226,"-",$D226, "-",$C226),Dashboard!$M$473:$N$538,2,FALSE)),"")</f>
        <v/>
      </c>
      <c r="U226" s="345" t="str">
        <f t="shared" si="3"/>
        <v/>
      </c>
      <c r="V226" s="341"/>
      <c r="W226" s="142"/>
    </row>
    <row r="227" spans="1:23" s="134" customFormat="1" x14ac:dyDescent="0.25">
      <c r="A227" s="121" t="s">
        <v>5835</v>
      </c>
      <c r="B227" s="122" t="s">
        <v>5831</v>
      </c>
      <c r="C227" s="128" t="s">
        <v>1245</v>
      </c>
      <c r="D227" s="128" t="s">
        <v>1261</v>
      </c>
      <c r="E227" s="128" t="s">
        <v>295</v>
      </c>
      <c r="F227" s="122">
        <v>30</v>
      </c>
      <c r="G227" s="122"/>
      <c r="H227" s="127">
        <v>12.15</v>
      </c>
      <c r="I227" s="127"/>
      <c r="J227" s="127">
        <v>13.05</v>
      </c>
      <c r="K227" s="133"/>
      <c r="L227" s="122"/>
      <c r="M227" s="127"/>
      <c r="N227" s="127"/>
      <c r="O227" s="122"/>
      <c r="P227" s="122"/>
      <c r="Q227" s="122"/>
      <c r="R227" s="122"/>
      <c r="S227" s="122"/>
      <c r="T227" s="122" t="str">
        <f>IFERROR(IFERROR(VLOOKUP(CONCATENATE($C227,"-",$D227, "-",$E227),Dashboard!$M$473:$N$538,2,FALSE),VLOOKUP(CONCATENATE($E227,"-",$D227, "-",$C227),Dashboard!$M$473:$N$538,2,FALSE)),"")</f>
        <v>vsg2</v>
      </c>
      <c r="U227" s="345" t="str">
        <f t="shared" si="3"/>
        <v>vsg2</v>
      </c>
      <c r="V227" s="341"/>
      <c r="W227" s="122"/>
    </row>
    <row r="228" spans="1:23" s="145" customFormat="1" x14ac:dyDescent="0.25">
      <c r="A228" s="121"/>
      <c r="B228" s="122" t="s">
        <v>5831</v>
      </c>
      <c r="C228" s="128" t="s">
        <v>295</v>
      </c>
      <c r="D228" s="128" t="s">
        <v>1261</v>
      </c>
      <c r="E228" s="128" t="s">
        <v>1245</v>
      </c>
      <c r="F228" s="122">
        <v>30</v>
      </c>
      <c r="G228" s="122"/>
      <c r="H228" s="127">
        <v>13.35</v>
      </c>
      <c r="I228" s="127"/>
      <c r="J228" s="127">
        <v>14.35</v>
      </c>
      <c r="K228" s="133"/>
      <c r="L228" s="122"/>
      <c r="M228" s="127"/>
      <c r="N228" s="127"/>
      <c r="O228" s="122"/>
      <c r="P228" s="122"/>
      <c r="Q228" s="122"/>
      <c r="R228" s="122"/>
      <c r="S228" s="122"/>
      <c r="T228" s="122" t="str">
        <f>IFERROR(IFERROR(VLOOKUP(CONCATENATE($C228,"-",$D228, "-",$E228),Dashboard!$M$473:$N$538,2,FALSE),VLOOKUP(CONCATENATE($E228,"-",$D228, "-",$C228),Dashboard!$M$473:$N$538,2,FALSE)),"")</f>
        <v>vsg60</v>
      </c>
      <c r="U228" s="345" t="str">
        <f t="shared" si="3"/>
        <v>vsg60</v>
      </c>
      <c r="V228" s="341"/>
      <c r="W228" s="122"/>
    </row>
    <row r="229" spans="1:23" s="134" customFormat="1" x14ac:dyDescent="0.25">
      <c r="A229" s="121"/>
      <c r="B229" s="122" t="s">
        <v>5831</v>
      </c>
      <c r="C229" s="128" t="s">
        <v>1245</v>
      </c>
      <c r="D229" s="128" t="s">
        <v>1261</v>
      </c>
      <c r="E229" s="128" t="s">
        <v>295</v>
      </c>
      <c r="F229" s="122">
        <v>30</v>
      </c>
      <c r="G229" s="122"/>
      <c r="H229" s="127">
        <v>15.2</v>
      </c>
      <c r="I229" s="127"/>
      <c r="J229" s="127">
        <v>16.25</v>
      </c>
      <c r="K229" s="133"/>
      <c r="L229" s="122"/>
      <c r="M229" s="127"/>
      <c r="N229" s="127"/>
      <c r="O229" s="122"/>
      <c r="P229" s="122"/>
      <c r="Q229" s="122"/>
      <c r="R229" s="122"/>
      <c r="S229" s="122"/>
      <c r="T229" s="122" t="str">
        <f>IFERROR(IFERROR(VLOOKUP(CONCATENATE($C229,"-",$D229, "-",$E229),Dashboard!$M$473:$N$538,2,FALSE),VLOOKUP(CONCATENATE($E229,"-",$D229, "-",$C229),Dashboard!$M$473:$N$538,2,FALSE)),"")</f>
        <v>vsg2</v>
      </c>
      <c r="U229" s="345" t="str">
        <f t="shared" si="3"/>
        <v>vsg2</v>
      </c>
      <c r="V229" s="341"/>
      <c r="W229" s="122"/>
    </row>
    <row r="230" spans="1:23" s="134" customFormat="1" x14ac:dyDescent="0.25">
      <c r="A230" s="121"/>
      <c r="B230" s="122" t="s">
        <v>5831</v>
      </c>
      <c r="C230" s="128" t="s">
        <v>295</v>
      </c>
      <c r="D230" s="128" t="s">
        <v>1261</v>
      </c>
      <c r="E230" s="128" t="s">
        <v>1245</v>
      </c>
      <c r="F230" s="122">
        <v>30</v>
      </c>
      <c r="G230" s="122"/>
      <c r="H230" s="127">
        <v>16.55</v>
      </c>
      <c r="I230" s="127"/>
      <c r="J230" s="127">
        <v>17.55</v>
      </c>
      <c r="K230" s="133"/>
      <c r="L230" s="122"/>
      <c r="M230" s="127"/>
      <c r="N230" s="127"/>
      <c r="O230" s="122"/>
      <c r="P230" s="122"/>
      <c r="Q230" s="122"/>
      <c r="R230" s="122"/>
      <c r="S230" s="122"/>
      <c r="T230" s="122" t="str">
        <f>IFERROR(IFERROR(VLOOKUP(CONCATENATE($C230,"-",$D230, "-",$E230),Dashboard!$M$473:$N$538,2,FALSE),VLOOKUP(CONCATENATE($E230,"-",$D230, "-",$C230),Dashboard!$M$473:$N$538,2,FALSE)),"")</f>
        <v>vsg60</v>
      </c>
      <c r="U230" s="345" t="str">
        <f t="shared" si="3"/>
        <v>vsg60</v>
      </c>
      <c r="V230" s="341"/>
      <c r="W230" s="122"/>
    </row>
    <row r="231" spans="1:23" s="134" customFormat="1" x14ac:dyDescent="0.25">
      <c r="A231" s="121"/>
      <c r="B231" s="122" t="s">
        <v>5831</v>
      </c>
      <c r="C231" s="128" t="s">
        <v>1245</v>
      </c>
      <c r="D231" s="128" t="s">
        <v>1261</v>
      </c>
      <c r="E231" s="128" t="s">
        <v>295</v>
      </c>
      <c r="F231" s="122">
        <v>30</v>
      </c>
      <c r="G231" s="122"/>
      <c r="H231" s="127">
        <v>18.2</v>
      </c>
      <c r="I231" s="127"/>
      <c r="J231" s="127">
        <v>19.2</v>
      </c>
      <c r="K231" s="133"/>
      <c r="L231" s="122"/>
      <c r="M231" s="127"/>
      <c r="N231" s="127"/>
      <c r="O231" s="122"/>
      <c r="P231" s="122"/>
      <c r="Q231" s="122"/>
      <c r="R231" s="122"/>
      <c r="S231" s="122"/>
      <c r="T231" s="122" t="str">
        <f>IFERROR(IFERROR(VLOOKUP(CONCATENATE($C231,"-",$D231, "-",$E231),Dashboard!$M$473:$N$538,2,FALSE),VLOOKUP(CONCATENATE($E231,"-",$D231, "-",$C231),Dashboard!$M$473:$N$538,2,FALSE)),"")</f>
        <v>vsg2</v>
      </c>
      <c r="U231" s="345" t="str">
        <f t="shared" si="3"/>
        <v>vsg2</v>
      </c>
      <c r="V231" s="341"/>
      <c r="W231" s="122"/>
    </row>
    <row r="232" spans="1:23" s="134" customFormat="1" x14ac:dyDescent="0.25">
      <c r="A232" s="121"/>
      <c r="B232" s="122" t="s">
        <v>5831</v>
      </c>
      <c r="C232" s="128" t="s">
        <v>295</v>
      </c>
      <c r="D232" s="128" t="s">
        <v>1261</v>
      </c>
      <c r="E232" s="128" t="s">
        <v>1245</v>
      </c>
      <c r="F232" s="122">
        <v>30</v>
      </c>
      <c r="G232" s="122"/>
      <c r="H232" s="127">
        <v>19.399999999999999</v>
      </c>
      <c r="I232" s="127"/>
      <c r="J232" s="127">
        <v>20.399999999999999</v>
      </c>
      <c r="K232" s="133">
        <v>1</v>
      </c>
      <c r="L232" s="122">
        <v>1</v>
      </c>
      <c r="M232" s="127">
        <v>9.0500000000000007</v>
      </c>
      <c r="N232" s="127">
        <v>7.5</v>
      </c>
      <c r="O232" s="122">
        <f>SUM(F227:F232)</f>
        <v>180</v>
      </c>
      <c r="P232" s="122"/>
      <c r="Q232" s="122"/>
      <c r="R232" s="122"/>
      <c r="S232" s="122"/>
      <c r="T232" s="122" t="str">
        <f>IFERROR(IFERROR(VLOOKUP(CONCATENATE($C232,"-",$D232, "-",$E232),Dashboard!$M$473:$N$538,2,FALSE),VLOOKUP(CONCATENATE($E232,"-",$D232, "-",$C232),Dashboard!$M$473:$N$538,2,FALSE)),"")</f>
        <v>vsg60</v>
      </c>
      <c r="U232" s="345" t="str">
        <f t="shared" si="3"/>
        <v>vsg60</v>
      </c>
      <c r="V232" s="341"/>
      <c r="W232" s="147" t="s">
        <v>7238</v>
      </c>
    </row>
    <row r="233" spans="1:23" s="134" customFormat="1" x14ac:dyDescent="0.25">
      <c r="A233" s="121"/>
      <c r="B233" s="122">
        <v>30</v>
      </c>
      <c r="C233" s="128" t="s">
        <v>1245</v>
      </c>
      <c r="D233" s="128" t="s">
        <v>1261</v>
      </c>
      <c r="E233" s="128" t="s">
        <v>295</v>
      </c>
      <c r="F233" s="122">
        <v>30</v>
      </c>
      <c r="G233" s="122"/>
      <c r="H233" s="127">
        <v>6.2</v>
      </c>
      <c r="I233" s="127"/>
      <c r="J233" s="127">
        <v>7.1</v>
      </c>
      <c r="K233" s="133"/>
      <c r="L233" s="122"/>
      <c r="M233" s="127"/>
      <c r="N233" s="127"/>
      <c r="O233" s="122"/>
      <c r="P233" s="122"/>
      <c r="Q233" s="122"/>
      <c r="R233" s="122"/>
      <c r="S233" s="122"/>
      <c r="T233" s="122" t="str">
        <f>IFERROR(IFERROR(VLOOKUP(CONCATENATE($C233,"-",$D233, "-",$E233),Dashboard!$M$473:$N$538,2,FALSE),VLOOKUP(CONCATENATE($E233,"-",$D233, "-",$C233),Dashboard!$M$473:$N$538,2,FALSE)),"")</f>
        <v>vsg2</v>
      </c>
      <c r="U233" s="345" t="str">
        <f t="shared" si="3"/>
        <v>vsg2</v>
      </c>
      <c r="V233" s="341"/>
      <c r="W233" s="122"/>
    </row>
    <row r="234" spans="1:23" s="134" customFormat="1" x14ac:dyDescent="0.25">
      <c r="A234" s="121"/>
      <c r="B234" s="122">
        <v>30</v>
      </c>
      <c r="C234" s="128" t="s">
        <v>295</v>
      </c>
      <c r="D234" s="128" t="s">
        <v>1261</v>
      </c>
      <c r="E234" s="128" t="s">
        <v>5974</v>
      </c>
      <c r="F234" s="122">
        <v>35</v>
      </c>
      <c r="G234" s="122"/>
      <c r="H234" s="127">
        <v>7.35</v>
      </c>
      <c r="I234" s="127"/>
      <c r="J234" s="127">
        <v>8.35</v>
      </c>
      <c r="K234" s="133"/>
      <c r="L234" s="122"/>
      <c r="M234" s="127"/>
      <c r="N234" s="127"/>
      <c r="O234" s="122"/>
      <c r="P234" s="122"/>
      <c r="Q234" s="122"/>
      <c r="R234" s="122"/>
      <c r="S234" s="122"/>
      <c r="T234" s="122" t="str">
        <f>IFERROR(IFERROR(VLOOKUP(CONCATENATE($C234,"-",$D234, "-",$E234),Dashboard!$M$473:$N$538,2,FALSE),VLOOKUP(CONCATENATE($E234,"-",$D234, "-",$C234),Dashboard!$M$473:$N$538,2,FALSE)),"")</f>
        <v/>
      </c>
      <c r="U234" s="345" t="str">
        <f t="shared" si="3"/>
        <v/>
      </c>
      <c r="V234" s="341"/>
      <c r="W234" s="122"/>
    </row>
    <row r="235" spans="1:23" s="134" customFormat="1" x14ac:dyDescent="0.25">
      <c r="A235" s="121"/>
      <c r="B235" s="122">
        <v>30</v>
      </c>
      <c r="C235" s="128" t="s">
        <v>5974</v>
      </c>
      <c r="D235" s="128" t="s">
        <v>1261</v>
      </c>
      <c r="E235" s="128" t="s">
        <v>295</v>
      </c>
      <c r="F235" s="122">
        <v>35</v>
      </c>
      <c r="G235" s="122"/>
      <c r="H235" s="127">
        <v>8.5500000000000007</v>
      </c>
      <c r="I235" s="127"/>
      <c r="J235" s="127">
        <v>10.050000000000001</v>
      </c>
      <c r="K235" s="133"/>
      <c r="L235" s="122"/>
      <c r="M235" s="127"/>
      <c r="N235" s="127"/>
      <c r="O235" s="122"/>
      <c r="P235" s="122"/>
      <c r="Q235" s="122"/>
      <c r="R235" s="122"/>
      <c r="S235" s="122"/>
      <c r="T235" s="122" t="str">
        <f>IFERROR(IFERROR(VLOOKUP(CONCATENATE($C235,"-",$D235, "-",$E235),Dashboard!$M$473:$N$538,2,FALSE),VLOOKUP(CONCATENATE($E235,"-",$D235, "-",$C235),Dashboard!$M$473:$N$538,2,FALSE)),"")</f>
        <v/>
      </c>
      <c r="U235" s="345" t="str">
        <f t="shared" si="3"/>
        <v/>
      </c>
      <c r="V235" s="341"/>
      <c r="W235" s="122"/>
    </row>
    <row r="236" spans="1:23" s="134" customFormat="1" x14ac:dyDescent="0.25">
      <c r="A236" s="121"/>
      <c r="B236" s="122">
        <v>30</v>
      </c>
      <c r="C236" s="128" t="s">
        <v>295</v>
      </c>
      <c r="D236" s="128" t="s">
        <v>1261</v>
      </c>
      <c r="E236" s="128" t="s">
        <v>1245</v>
      </c>
      <c r="F236" s="122">
        <v>30</v>
      </c>
      <c r="G236" s="122"/>
      <c r="H236" s="127">
        <v>10.35</v>
      </c>
      <c r="I236" s="127"/>
      <c r="J236" s="127">
        <v>11.35</v>
      </c>
      <c r="K236" s="133">
        <v>1</v>
      </c>
      <c r="L236" s="122">
        <v>1</v>
      </c>
      <c r="M236" s="127">
        <v>6.1</v>
      </c>
      <c r="N236" s="127">
        <v>5.45</v>
      </c>
      <c r="O236" s="122">
        <f>SUM(F233:F236)</f>
        <v>130</v>
      </c>
      <c r="P236" s="122"/>
      <c r="Q236" s="122"/>
      <c r="R236" s="122"/>
      <c r="S236" s="122"/>
      <c r="T236" s="122" t="str">
        <f>IFERROR(IFERROR(VLOOKUP(CONCATENATE($C236,"-",$D236, "-",$E236),Dashboard!$M$473:$N$538,2,FALSE),VLOOKUP(CONCATENATE($E236,"-",$D236, "-",$C236),Dashboard!$M$473:$N$538,2,FALSE)),"")</f>
        <v>vsg60</v>
      </c>
      <c r="U236" s="345" t="str">
        <f t="shared" si="3"/>
        <v>vsg60</v>
      </c>
      <c r="V236" s="341"/>
      <c r="W236" s="147"/>
    </row>
    <row r="237" spans="1:23" s="134" customFormat="1" x14ac:dyDescent="0.25">
      <c r="A237" s="141"/>
      <c r="B237" s="142"/>
      <c r="C237" s="143"/>
      <c r="D237" s="143"/>
      <c r="E237" s="143"/>
      <c r="F237" s="142"/>
      <c r="G237" s="142"/>
      <c r="H237" s="144"/>
      <c r="I237" s="144"/>
      <c r="J237" s="144"/>
      <c r="K237" s="142"/>
      <c r="L237" s="142"/>
      <c r="M237" s="144"/>
      <c r="N237" s="144"/>
      <c r="O237" s="142"/>
      <c r="P237" s="142"/>
      <c r="Q237" s="142"/>
      <c r="R237" s="142"/>
      <c r="S237" s="142"/>
      <c r="T237" s="122" t="str">
        <f>IFERROR(IFERROR(VLOOKUP(CONCATENATE($C237,"-",$D237, "-",$E237),Dashboard!$M$473:$N$538,2,FALSE),VLOOKUP(CONCATENATE($E237,"-",$D237, "-",$C237),Dashboard!$M$473:$N$538,2,FALSE)),"")</f>
        <v/>
      </c>
      <c r="U237" s="345" t="str">
        <f t="shared" si="3"/>
        <v/>
      </c>
      <c r="V237" s="341"/>
      <c r="W237" s="142"/>
    </row>
    <row r="238" spans="1:23" s="134" customFormat="1" x14ac:dyDescent="0.25">
      <c r="A238" s="121"/>
      <c r="B238" s="122"/>
      <c r="C238" s="128"/>
      <c r="D238" s="128"/>
      <c r="E238" s="128"/>
      <c r="F238" s="122"/>
      <c r="G238" s="122"/>
      <c r="H238" s="127"/>
      <c r="I238" s="127"/>
      <c r="J238" s="127"/>
      <c r="K238" s="122"/>
      <c r="L238" s="122"/>
      <c r="M238" s="127"/>
      <c r="N238" s="127"/>
      <c r="O238" s="122"/>
      <c r="P238" s="122"/>
      <c r="Q238" s="122"/>
      <c r="R238" s="122"/>
      <c r="S238" s="122"/>
      <c r="T238" s="122" t="str">
        <f>IFERROR(IFERROR(VLOOKUP(CONCATENATE($C238,"-",$D238, "-",$E238),Dashboard!$M$473:$N$538,2,FALSE),VLOOKUP(CONCATENATE($E238,"-",$D238, "-",$C238),Dashboard!$M$473:$N$538,2,FALSE)),"")</f>
        <v/>
      </c>
      <c r="U238" s="345" t="str">
        <f t="shared" si="3"/>
        <v/>
      </c>
      <c r="V238" s="341"/>
      <c r="W238" s="122"/>
    </row>
    <row r="239" spans="1:23" s="134" customFormat="1" x14ac:dyDescent="0.25">
      <c r="A239" s="121" t="s">
        <v>5816</v>
      </c>
      <c r="B239" s="122" t="s">
        <v>5832</v>
      </c>
      <c r="C239" s="128" t="s">
        <v>1245</v>
      </c>
      <c r="D239" s="128" t="s">
        <v>5951</v>
      </c>
      <c r="E239" s="139" t="s">
        <v>5952</v>
      </c>
      <c r="F239" s="122">
        <v>25</v>
      </c>
      <c r="G239" s="122"/>
      <c r="H239" s="127">
        <v>13.3</v>
      </c>
      <c r="I239" s="127"/>
      <c r="J239" s="127"/>
      <c r="K239" s="133"/>
      <c r="L239" s="122"/>
      <c r="M239" s="127"/>
      <c r="N239" s="127"/>
      <c r="O239" s="122"/>
      <c r="P239" s="122"/>
      <c r="Q239" s="122"/>
      <c r="R239" s="122"/>
      <c r="S239" s="122"/>
      <c r="T239" s="122" t="str">
        <f>IFERROR(IFERROR(VLOOKUP(CONCATENATE($C239,"-",$D239, "-",$E239),Dashboard!$M$473:$N$538,2,FALSE),VLOOKUP(CONCATENATE($E239,"-",$D239, "-",$C239),Dashboard!$M$473:$N$538,2,FALSE)),"")</f>
        <v/>
      </c>
      <c r="U239" s="345" t="str">
        <f t="shared" si="3"/>
        <v/>
      </c>
      <c r="V239" s="341"/>
      <c r="W239" s="122"/>
    </row>
    <row r="240" spans="1:23" s="134" customFormat="1" x14ac:dyDescent="0.25">
      <c r="A240" s="121"/>
      <c r="B240" s="122" t="s">
        <v>5832</v>
      </c>
      <c r="C240" s="139" t="s">
        <v>5952</v>
      </c>
      <c r="D240" s="128"/>
      <c r="E240" s="128" t="s">
        <v>1245</v>
      </c>
      <c r="F240" s="122">
        <v>5</v>
      </c>
      <c r="G240" s="122"/>
      <c r="H240" s="127"/>
      <c r="I240" s="127"/>
      <c r="J240" s="127"/>
      <c r="K240" s="133"/>
      <c r="L240" s="122"/>
      <c r="M240" s="127"/>
      <c r="N240" s="127"/>
      <c r="O240" s="122"/>
      <c r="P240" s="122"/>
      <c r="Q240" s="122"/>
      <c r="R240" s="122"/>
      <c r="S240" s="122"/>
      <c r="T240" s="122" t="str">
        <f>IFERROR(IFERROR(VLOOKUP(CONCATENATE($C240,"-",$D240, "-",$E240),Dashboard!$M$473:$N$538,2,FALSE),VLOOKUP(CONCATENATE($E240,"-",$D240, "-",$C240),Dashboard!$M$473:$N$538,2,FALSE)),"")</f>
        <v/>
      </c>
      <c r="U240" s="345" t="str">
        <f t="shared" si="3"/>
        <v/>
      </c>
      <c r="V240" s="341"/>
      <c r="W240" s="122"/>
    </row>
    <row r="241" spans="1:23" s="134" customFormat="1" x14ac:dyDescent="0.25">
      <c r="A241" s="121"/>
      <c r="B241" s="122" t="s">
        <v>5832</v>
      </c>
      <c r="C241" s="105" t="s">
        <v>1245</v>
      </c>
      <c r="D241" s="105"/>
      <c r="E241" s="105" t="s">
        <v>295</v>
      </c>
      <c r="F241" s="106">
        <v>30</v>
      </c>
      <c r="G241" s="122"/>
      <c r="H241" s="127"/>
      <c r="I241" s="127"/>
      <c r="J241" s="127"/>
      <c r="K241" s="133"/>
      <c r="L241" s="122"/>
      <c r="M241" s="127"/>
      <c r="N241" s="127"/>
      <c r="O241" s="122"/>
      <c r="P241" s="122"/>
      <c r="Q241" s="122"/>
      <c r="R241" s="122"/>
      <c r="S241" s="122"/>
      <c r="T241" s="122" t="str">
        <f>IFERROR(IFERROR(VLOOKUP(CONCATENATE($C241,"-",$D241, "-",$E241),Dashboard!$M$473:$N$538,2,FALSE),VLOOKUP(CONCATENATE($E241,"-",$D241, "-",$C241),Dashboard!$M$473:$N$538,2,FALSE)),"")</f>
        <v/>
      </c>
      <c r="U241" s="345" t="str">
        <f t="shared" si="3"/>
        <v/>
      </c>
      <c r="V241" s="341"/>
      <c r="W241" s="122" t="s">
        <v>5612</v>
      </c>
    </row>
    <row r="242" spans="1:23" s="134" customFormat="1" x14ac:dyDescent="0.25">
      <c r="A242" s="121"/>
      <c r="B242" s="122" t="s">
        <v>5832</v>
      </c>
      <c r="C242" s="105" t="s">
        <v>295</v>
      </c>
      <c r="D242" s="105"/>
      <c r="E242" s="105" t="s">
        <v>1245</v>
      </c>
      <c r="F242" s="106">
        <v>30</v>
      </c>
      <c r="G242" s="122"/>
      <c r="H242" s="127"/>
      <c r="I242" s="127"/>
      <c r="J242" s="127"/>
      <c r="K242" s="133"/>
      <c r="L242" s="122"/>
      <c r="M242" s="127"/>
      <c r="N242" s="127"/>
      <c r="O242" s="122"/>
      <c r="P242" s="122"/>
      <c r="Q242" s="122"/>
      <c r="R242" s="122"/>
      <c r="S242" s="122"/>
      <c r="T242" s="122" t="str">
        <f>IFERROR(IFERROR(VLOOKUP(CONCATENATE($C242,"-",$D242, "-",$E242),Dashboard!$M$473:$N$538,2,FALSE),VLOOKUP(CONCATENATE($E242,"-",$D242, "-",$C242),Dashboard!$M$473:$N$538,2,FALSE)),"")</f>
        <v/>
      </c>
      <c r="U242" s="345" t="str">
        <f t="shared" si="3"/>
        <v/>
      </c>
      <c r="V242" s="341"/>
      <c r="W242" s="122" t="s">
        <v>5612</v>
      </c>
    </row>
    <row r="243" spans="1:23" s="134" customFormat="1" x14ac:dyDescent="0.25">
      <c r="A243" s="121"/>
      <c r="B243" s="122" t="s">
        <v>5832</v>
      </c>
      <c r="C243" s="105" t="s">
        <v>1245</v>
      </c>
      <c r="D243" s="105"/>
      <c r="E243" s="105" t="s">
        <v>295</v>
      </c>
      <c r="F243" s="106">
        <v>30</v>
      </c>
      <c r="G243" s="122"/>
      <c r="H243" s="127"/>
      <c r="I243" s="127"/>
      <c r="J243" s="127"/>
      <c r="K243" s="133"/>
      <c r="L243" s="122"/>
      <c r="M243" s="127"/>
      <c r="N243" s="127"/>
      <c r="O243" s="122"/>
      <c r="P243" s="122"/>
      <c r="Q243" s="122"/>
      <c r="R243" s="122"/>
      <c r="S243" s="122"/>
      <c r="T243" s="122" t="str">
        <f>IFERROR(IFERROR(VLOOKUP(CONCATENATE($C243,"-",$D243, "-",$E243),Dashboard!$M$473:$N$538,2,FALSE),VLOOKUP(CONCATENATE($E243,"-",$D243, "-",$C243),Dashboard!$M$473:$N$538,2,FALSE)),"")</f>
        <v/>
      </c>
      <c r="U243" s="345" t="str">
        <f t="shared" si="3"/>
        <v/>
      </c>
      <c r="V243" s="341"/>
      <c r="W243" s="122" t="s">
        <v>5612</v>
      </c>
    </row>
    <row r="244" spans="1:23" s="134" customFormat="1" x14ac:dyDescent="0.25">
      <c r="A244" s="121"/>
      <c r="B244" s="122" t="s">
        <v>5832</v>
      </c>
      <c r="C244" s="105" t="s">
        <v>295</v>
      </c>
      <c r="D244" s="105"/>
      <c r="E244" s="105" t="s">
        <v>1245</v>
      </c>
      <c r="F244" s="106">
        <v>30</v>
      </c>
      <c r="G244" s="122"/>
      <c r="H244" s="127"/>
      <c r="I244" s="127"/>
      <c r="J244" s="127">
        <v>20.3</v>
      </c>
      <c r="K244" s="133">
        <v>1</v>
      </c>
      <c r="L244" s="122">
        <v>0</v>
      </c>
      <c r="M244" s="127">
        <v>7.45</v>
      </c>
      <c r="N244" s="127">
        <v>5.45</v>
      </c>
      <c r="O244" s="122">
        <f>SUM(F239:F244)</f>
        <v>150</v>
      </c>
      <c r="P244" s="122"/>
      <c r="Q244" s="122"/>
      <c r="R244" s="122"/>
      <c r="S244" s="122"/>
      <c r="T244" s="122" t="str">
        <f>IFERROR(IFERROR(VLOOKUP(CONCATENATE($C244,"-",$D244, "-",$E244),Dashboard!$M$473:$N$538,2,FALSE),VLOOKUP(CONCATENATE($E244,"-",$D244, "-",$C244),Dashboard!$M$473:$N$538,2,FALSE)),"")</f>
        <v/>
      </c>
      <c r="U244" s="345" t="str">
        <f t="shared" si="3"/>
        <v/>
      </c>
      <c r="V244" s="341"/>
      <c r="W244" s="147" t="s">
        <v>7239</v>
      </c>
    </row>
    <row r="245" spans="1:23" s="134" customFormat="1" x14ac:dyDescent="0.25">
      <c r="A245" s="121"/>
      <c r="B245" s="122">
        <v>31</v>
      </c>
      <c r="C245" s="128" t="s">
        <v>1245</v>
      </c>
      <c r="D245" s="139" t="s">
        <v>5951</v>
      </c>
      <c r="E245" s="139" t="s">
        <v>5952</v>
      </c>
      <c r="F245" s="122">
        <v>25</v>
      </c>
      <c r="G245" s="122"/>
      <c r="H245" s="127">
        <v>6.3</v>
      </c>
      <c r="I245" s="127"/>
      <c r="J245" s="127"/>
      <c r="K245" s="133"/>
      <c r="L245" s="122"/>
      <c r="M245" s="127"/>
      <c r="N245" s="127"/>
      <c r="O245" s="122"/>
      <c r="P245" s="122"/>
      <c r="Q245" s="122"/>
      <c r="R245" s="122"/>
      <c r="S245" s="122"/>
      <c r="T245" s="122" t="str">
        <f>IFERROR(IFERROR(VLOOKUP(CONCATENATE($C245,"-",$D245, "-",$E245),Dashboard!$M$473:$N$538,2,FALSE),VLOOKUP(CONCATENATE($E245,"-",$D245, "-",$C245),Dashboard!$M$473:$N$538,2,FALSE)),"")</f>
        <v/>
      </c>
      <c r="U245" s="345" t="str">
        <f t="shared" si="3"/>
        <v/>
      </c>
      <c r="V245" s="341"/>
      <c r="W245" s="122"/>
    </row>
    <row r="246" spans="1:23" s="134" customFormat="1" x14ac:dyDescent="0.25">
      <c r="A246" s="121"/>
      <c r="B246" s="122">
        <v>31</v>
      </c>
      <c r="C246" s="139" t="s">
        <v>5952</v>
      </c>
      <c r="D246" s="128"/>
      <c r="E246" s="128" t="s">
        <v>1245</v>
      </c>
      <c r="F246" s="122">
        <v>5</v>
      </c>
      <c r="G246" s="122"/>
      <c r="H246" s="127"/>
      <c r="I246" s="127"/>
      <c r="J246" s="127"/>
      <c r="K246" s="133"/>
      <c r="L246" s="122"/>
      <c r="M246" s="127"/>
      <c r="N246" s="127"/>
      <c r="O246" s="122"/>
      <c r="P246" s="122"/>
      <c r="Q246" s="122"/>
      <c r="R246" s="122"/>
      <c r="S246" s="122"/>
      <c r="T246" s="122" t="str">
        <f>IFERROR(IFERROR(VLOOKUP(CONCATENATE($C246,"-",$D246, "-",$E246),Dashboard!$M$473:$N$538,2,FALSE),VLOOKUP(CONCATENATE($E246,"-",$D246, "-",$C246),Dashboard!$M$473:$N$538,2,FALSE)),"")</f>
        <v/>
      </c>
      <c r="U246" s="345" t="str">
        <f t="shared" si="3"/>
        <v/>
      </c>
      <c r="V246" s="341"/>
      <c r="W246" s="122"/>
    </row>
    <row r="247" spans="1:23" s="145" customFormat="1" x14ac:dyDescent="0.25">
      <c r="A247" s="121"/>
      <c r="B247" s="122">
        <v>31</v>
      </c>
      <c r="C247" s="105" t="s">
        <v>1245</v>
      </c>
      <c r="D247" s="105"/>
      <c r="E247" s="105" t="s">
        <v>295</v>
      </c>
      <c r="F247" s="106">
        <v>30</v>
      </c>
      <c r="G247" s="122"/>
      <c r="H247" s="127"/>
      <c r="I247" s="127"/>
      <c r="J247" s="127"/>
      <c r="K247" s="133"/>
      <c r="L247" s="122"/>
      <c r="M247" s="127"/>
      <c r="N247" s="127"/>
      <c r="O247" s="122"/>
      <c r="P247" s="122"/>
      <c r="Q247" s="122"/>
      <c r="R247" s="122"/>
      <c r="S247" s="122"/>
      <c r="T247" s="122" t="str">
        <f>IFERROR(IFERROR(VLOOKUP(CONCATENATE($C247,"-",$D247, "-",$E247),Dashboard!$M$473:$N$538,2,FALSE),VLOOKUP(CONCATENATE($E247,"-",$D247, "-",$C247),Dashboard!$M$473:$N$538,2,FALSE)),"")</f>
        <v/>
      </c>
      <c r="U247" s="345" t="str">
        <f t="shared" si="3"/>
        <v/>
      </c>
      <c r="V247" s="341"/>
      <c r="W247" s="122" t="s">
        <v>5612</v>
      </c>
    </row>
    <row r="248" spans="1:23" s="134" customFormat="1" x14ac:dyDescent="0.25">
      <c r="A248" s="121"/>
      <c r="B248" s="122">
        <v>31</v>
      </c>
      <c r="C248" s="105" t="s">
        <v>295</v>
      </c>
      <c r="D248" s="105"/>
      <c r="E248" s="105" t="s">
        <v>1245</v>
      </c>
      <c r="F248" s="106">
        <v>30</v>
      </c>
      <c r="G248" s="122"/>
      <c r="H248" s="127"/>
      <c r="I248" s="127"/>
      <c r="J248" s="127">
        <v>12</v>
      </c>
      <c r="K248" s="133">
        <v>1</v>
      </c>
      <c r="L248" s="122">
        <v>0</v>
      </c>
      <c r="M248" s="127">
        <v>6.15</v>
      </c>
      <c r="N248" s="127">
        <v>3.45</v>
      </c>
      <c r="O248" s="122">
        <f>SUM(F245:F248)</f>
        <v>90</v>
      </c>
      <c r="P248" s="122"/>
      <c r="Q248" s="122"/>
      <c r="R248" s="122"/>
      <c r="S248" s="122"/>
      <c r="T248" s="122" t="str">
        <f>IFERROR(IFERROR(VLOOKUP(CONCATENATE($C248,"-",$D248, "-",$E248),Dashboard!$M$473:$N$538,2,FALSE),VLOOKUP(CONCATENATE($E248,"-",$D248, "-",$C248),Dashboard!$M$473:$N$538,2,FALSE)),"")</f>
        <v/>
      </c>
      <c r="U248" s="345" t="str">
        <f t="shared" si="3"/>
        <v/>
      </c>
      <c r="V248" s="341"/>
      <c r="W248" s="122" t="s">
        <v>5612</v>
      </c>
    </row>
    <row r="249" spans="1:23" s="134" customFormat="1" x14ac:dyDescent="0.25">
      <c r="A249" s="141"/>
      <c r="B249" s="142"/>
      <c r="C249" s="143"/>
      <c r="D249" s="143"/>
      <c r="E249" s="143"/>
      <c r="F249" s="142"/>
      <c r="G249" s="142"/>
      <c r="H249" s="144"/>
      <c r="I249" s="144"/>
      <c r="J249" s="144"/>
      <c r="K249" s="142"/>
      <c r="L249" s="142"/>
      <c r="M249" s="144"/>
      <c r="N249" s="144"/>
      <c r="O249" s="142"/>
      <c r="P249" s="142"/>
      <c r="Q249" s="142"/>
      <c r="R249" s="142"/>
      <c r="S249" s="142"/>
      <c r="T249" s="122" t="str">
        <f>IFERROR(IFERROR(VLOOKUP(CONCATENATE($C249,"-",$D249, "-",$E249),Dashboard!$M$473:$N$538,2,FALSE),VLOOKUP(CONCATENATE($E249,"-",$D249, "-",$C249),Dashboard!$M$473:$N$538,2,FALSE)),"")</f>
        <v/>
      </c>
      <c r="U249" s="345" t="str">
        <f t="shared" si="3"/>
        <v/>
      </c>
      <c r="V249" s="341"/>
      <c r="W249" s="142"/>
    </row>
    <row r="250" spans="1:23" s="134" customFormat="1" x14ac:dyDescent="0.25">
      <c r="A250" s="121" t="s">
        <v>5835</v>
      </c>
      <c r="B250" s="122" t="s">
        <v>5834</v>
      </c>
      <c r="C250" s="128" t="s">
        <v>1245</v>
      </c>
      <c r="D250" s="128" t="s">
        <v>1261</v>
      </c>
      <c r="E250" s="128" t="s">
        <v>295</v>
      </c>
      <c r="F250" s="122">
        <v>30</v>
      </c>
      <c r="G250" s="122"/>
      <c r="H250" s="127">
        <v>12.25</v>
      </c>
      <c r="I250" s="127"/>
      <c r="J250" s="127">
        <v>13.25</v>
      </c>
      <c r="K250" s="133"/>
      <c r="L250" s="122"/>
      <c r="M250" s="127"/>
      <c r="N250" s="127"/>
      <c r="O250" s="122"/>
      <c r="P250" s="122"/>
      <c r="Q250" s="122"/>
      <c r="R250" s="122"/>
      <c r="S250" s="122"/>
      <c r="T250" s="122" t="str">
        <f>IFERROR(IFERROR(VLOOKUP(CONCATENATE($C250,"-",$D250, "-",$E250),Dashboard!$M$473:$N$538,2,FALSE),VLOOKUP(CONCATENATE($E250,"-",$D250, "-",$C250),Dashboard!$M$473:$N$538,2,FALSE)),"")</f>
        <v>vsg2</v>
      </c>
      <c r="U250" s="345" t="str">
        <f t="shared" si="3"/>
        <v>vsg2</v>
      </c>
      <c r="V250" s="341"/>
      <c r="W250" s="122"/>
    </row>
    <row r="251" spans="1:23" s="134" customFormat="1" x14ac:dyDescent="0.25">
      <c r="A251" s="121"/>
      <c r="B251" s="122" t="s">
        <v>5834</v>
      </c>
      <c r="C251" s="128" t="s">
        <v>295</v>
      </c>
      <c r="D251" s="128" t="s">
        <v>1261</v>
      </c>
      <c r="E251" s="128" t="s">
        <v>1245</v>
      </c>
      <c r="F251" s="122">
        <v>30</v>
      </c>
      <c r="G251" s="122"/>
      <c r="H251" s="127">
        <v>13.45</v>
      </c>
      <c r="I251" s="127"/>
      <c r="J251" s="127">
        <v>14.45</v>
      </c>
      <c r="K251" s="133"/>
      <c r="L251" s="122"/>
      <c r="M251" s="127"/>
      <c r="N251" s="127"/>
      <c r="O251" s="122"/>
      <c r="P251" s="122"/>
      <c r="Q251" s="122"/>
      <c r="R251" s="122"/>
      <c r="S251" s="122"/>
      <c r="T251" s="122" t="str">
        <f>IFERROR(IFERROR(VLOOKUP(CONCATENATE($C251,"-",$D251, "-",$E251),Dashboard!$M$473:$N$538,2,FALSE),VLOOKUP(CONCATENATE($E251,"-",$D251, "-",$C251),Dashboard!$M$473:$N$538,2,FALSE)),"")</f>
        <v>vsg60</v>
      </c>
      <c r="U251" s="345" t="str">
        <f t="shared" si="3"/>
        <v>vsg60</v>
      </c>
      <c r="V251" s="341"/>
      <c r="W251" s="122"/>
    </row>
    <row r="252" spans="1:23" s="134" customFormat="1" x14ac:dyDescent="0.25">
      <c r="A252" s="121"/>
      <c r="B252" s="122" t="s">
        <v>5834</v>
      </c>
      <c r="C252" s="128" t="s">
        <v>1245</v>
      </c>
      <c r="D252" s="128" t="s">
        <v>5663</v>
      </c>
      <c r="E252" s="128" t="s">
        <v>5859</v>
      </c>
      <c r="F252" s="122">
        <v>40</v>
      </c>
      <c r="G252" s="122"/>
      <c r="H252" s="127">
        <v>15.3</v>
      </c>
      <c r="I252" s="127"/>
      <c r="J252" s="127">
        <v>16.45</v>
      </c>
      <c r="K252" s="133"/>
      <c r="L252" s="122"/>
      <c r="M252" s="127"/>
      <c r="N252" s="127"/>
      <c r="O252" s="122"/>
      <c r="P252" s="122"/>
      <c r="Q252" s="122"/>
      <c r="R252" s="122"/>
      <c r="S252" s="122"/>
      <c r="T252" s="122" t="str">
        <f>IFERROR(IFERROR(VLOOKUP(CONCATENATE($C252,"-",$D252, "-",$E252),Dashboard!$M$473:$N$538,2,FALSE),VLOOKUP(CONCATENATE($E252,"-",$D252, "-",$C252),Dashboard!$M$473:$N$538,2,FALSE)),"")</f>
        <v/>
      </c>
      <c r="U252" s="345" t="str">
        <f t="shared" si="3"/>
        <v/>
      </c>
      <c r="V252" s="341"/>
      <c r="W252" s="121" t="s">
        <v>7240</v>
      </c>
    </row>
    <row r="253" spans="1:23" s="134" customFormat="1" x14ac:dyDescent="0.25">
      <c r="A253" s="121"/>
      <c r="B253" s="122" t="s">
        <v>5834</v>
      </c>
      <c r="C253" s="128" t="s">
        <v>5859</v>
      </c>
      <c r="D253" s="128" t="s">
        <v>5663</v>
      </c>
      <c r="E253" s="128" t="s">
        <v>1245</v>
      </c>
      <c r="F253" s="122">
        <v>40</v>
      </c>
      <c r="G253" s="122"/>
      <c r="H253" s="127">
        <v>17.05</v>
      </c>
      <c r="I253" s="127"/>
      <c r="J253" s="127">
        <v>18.2</v>
      </c>
      <c r="K253" s="133"/>
      <c r="L253" s="122"/>
      <c r="M253" s="127"/>
      <c r="N253" s="127"/>
      <c r="O253" s="122"/>
      <c r="P253" s="122"/>
      <c r="Q253" s="122"/>
      <c r="R253" s="122"/>
      <c r="S253" s="122"/>
      <c r="T253" s="122" t="str">
        <f>IFERROR(IFERROR(VLOOKUP(CONCATENATE($C253,"-",$D253, "-",$E253),Dashboard!$M$473:$N$538,2,FALSE),VLOOKUP(CONCATENATE($E253,"-",$D253, "-",$C253),Dashboard!$M$473:$N$538,2,FALSE)),"")</f>
        <v/>
      </c>
      <c r="U253" s="345" t="str">
        <f t="shared" si="3"/>
        <v/>
      </c>
      <c r="V253" s="341"/>
      <c r="W253" s="121" t="s">
        <v>7240</v>
      </c>
    </row>
    <row r="254" spans="1:23" s="134" customFormat="1" x14ac:dyDescent="0.25">
      <c r="A254" s="121"/>
      <c r="B254" s="122" t="s">
        <v>5834</v>
      </c>
      <c r="C254" s="128" t="s">
        <v>1245</v>
      </c>
      <c r="D254" s="128" t="s">
        <v>1261</v>
      </c>
      <c r="E254" s="128" t="s">
        <v>295</v>
      </c>
      <c r="F254" s="122">
        <v>30</v>
      </c>
      <c r="G254" s="122"/>
      <c r="H254" s="127">
        <v>18.3</v>
      </c>
      <c r="I254" s="127"/>
      <c r="J254" s="127">
        <v>18.3</v>
      </c>
      <c r="K254" s="133"/>
      <c r="L254" s="122"/>
      <c r="M254" s="127"/>
      <c r="N254" s="127"/>
      <c r="O254" s="122"/>
      <c r="P254" s="122"/>
      <c r="Q254" s="122"/>
      <c r="R254" s="122"/>
      <c r="S254" s="122"/>
      <c r="T254" s="122" t="str">
        <f>IFERROR(IFERROR(VLOOKUP(CONCATENATE($C254,"-",$D254, "-",$E254),Dashboard!$M$473:$N$538,2,FALSE),VLOOKUP(CONCATENATE($E254,"-",$D254, "-",$C254),Dashboard!$M$473:$N$538,2,FALSE)),"")</f>
        <v>vsg2</v>
      </c>
      <c r="U254" s="345" t="str">
        <f t="shared" si="3"/>
        <v>vsg2</v>
      </c>
      <c r="V254" s="341"/>
      <c r="W254" s="122"/>
    </row>
    <row r="255" spans="1:23" s="134" customFormat="1" x14ac:dyDescent="0.25">
      <c r="A255" s="121"/>
      <c r="B255" s="122" t="s">
        <v>5834</v>
      </c>
      <c r="C255" s="128" t="s">
        <v>295</v>
      </c>
      <c r="D255" s="128" t="s">
        <v>1261</v>
      </c>
      <c r="E255" s="128" t="s">
        <v>1245</v>
      </c>
      <c r="F255" s="122">
        <v>30</v>
      </c>
      <c r="G255" s="122"/>
      <c r="H255" s="127">
        <v>19.45</v>
      </c>
      <c r="I255" s="127"/>
      <c r="J255" s="127">
        <v>20.45</v>
      </c>
      <c r="K255" s="133">
        <v>1</v>
      </c>
      <c r="L255" s="122">
        <v>1</v>
      </c>
      <c r="M255" s="127">
        <v>9.3000000000000007</v>
      </c>
      <c r="N255" s="127">
        <v>7.5</v>
      </c>
      <c r="O255" s="122">
        <f>SUM(F250:F255)</f>
        <v>200</v>
      </c>
      <c r="P255" s="122"/>
      <c r="Q255" s="122"/>
      <c r="R255" s="122"/>
      <c r="S255" s="122"/>
      <c r="T255" s="122" t="str">
        <f>IFERROR(IFERROR(VLOOKUP(CONCATENATE($C255,"-",$D255, "-",$E255),Dashboard!$M$473:$N$538,2,FALSE),VLOOKUP(CONCATENATE($E255,"-",$D255, "-",$C255),Dashboard!$M$473:$N$538,2,FALSE)),"")</f>
        <v>vsg60</v>
      </c>
      <c r="U255" s="345" t="str">
        <f t="shared" si="3"/>
        <v>vsg60</v>
      </c>
      <c r="V255" s="341"/>
      <c r="W255" s="147" t="s">
        <v>7238</v>
      </c>
    </row>
    <row r="256" spans="1:23" s="134" customFormat="1" x14ac:dyDescent="0.25">
      <c r="A256" s="121"/>
      <c r="B256" s="122">
        <v>32</v>
      </c>
      <c r="C256" s="128" t="s">
        <v>1245</v>
      </c>
      <c r="D256" s="128" t="s">
        <v>1261</v>
      </c>
      <c r="E256" s="128" t="s">
        <v>295</v>
      </c>
      <c r="F256" s="122">
        <v>30</v>
      </c>
      <c r="G256" s="122"/>
      <c r="H256" s="127">
        <v>6.4</v>
      </c>
      <c r="I256" s="127"/>
      <c r="J256" s="127">
        <v>7.45</v>
      </c>
      <c r="K256" s="133"/>
      <c r="L256" s="122"/>
      <c r="M256" s="127"/>
      <c r="N256" s="127"/>
      <c r="O256" s="122"/>
      <c r="P256" s="122"/>
      <c r="Q256" s="122"/>
      <c r="R256" s="122"/>
      <c r="S256" s="122"/>
      <c r="T256" s="122" t="str">
        <f>IFERROR(IFERROR(VLOOKUP(CONCATENATE($C256,"-",$D256, "-",$E256),Dashboard!$M$473:$N$538,2,FALSE),VLOOKUP(CONCATENATE($E256,"-",$D256, "-",$C256),Dashboard!$M$473:$N$538,2,FALSE)),"")</f>
        <v>vsg2</v>
      </c>
      <c r="U256" s="345" t="str">
        <f t="shared" si="3"/>
        <v>vsg2</v>
      </c>
      <c r="V256" s="341"/>
      <c r="W256" s="122"/>
    </row>
    <row r="257" spans="1:23" s="134" customFormat="1" x14ac:dyDescent="0.25">
      <c r="A257" s="121"/>
      <c r="B257" s="122">
        <v>32</v>
      </c>
      <c r="C257" s="128" t="s">
        <v>295</v>
      </c>
      <c r="D257" s="128" t="s">
        <v>1261</v>
      </c>
      <c r="E257" s="128" t="s">
        <v>5974</v>
      </c>
      <c r="F257" s="122">
        <v>35</v>
      </c>
      <c r="G257" s="122"/>
      <c r="H257" s="127">
        <v>7.45</v>
      </c>
      <c r="I257" s="127"/>
      <c r="J257" s="127">
        <v>8.5500000000000007</v>
      </c>
      <c r="K257" s="133"/>
      <c r="L257" s="122"/>
      <c r="M257" s="127"/>
      <c r="N257" s="127"/>
      <c r="O257" s="122"/>
      <c r="P257" s="122"/>
      <c r="Q257" s="122"/>
      <c r="R257" s="122"/>
      <c r="S257" s="122"/>
      <c r="T257" s="122" t="str">
        <f>IFERROR(IFERROR(VLOOKUP(CONCATENATE($C257,"-",$D257, "-",$E257),Dashboard!$M$473:$N$538,2,FALSE),VLOOKUP(CONCATENATE($E257,"-",$D257, "-",$C257),Dashboard!$M$473:$N$538,2,FALSE)),"")</f>
        <v/>
      </c>
      <c r="U257" s="345" t="str">
        <f t="shared" si="3"/>
        <v/>
      </c>
      <c r="V257" s="341"/>
      <c r="W257" s="122"/>
    </row>
    <row r="258" spans="1:23" s="145" customFormat="1" x14ac:dyDescent="0.25">
      <c r="A258" s="121"/>
      <c r="B258" s="122">
        <v>32</v>
      </c>
      <c r="C258" s="128" t="s">
        <v>5974</v>
      </c>
      <c r="D258" s="128" t="s">
        <v>1261</v>
      </c>
      <c r="E258" s="128" t="s">
        <v>295</v>
      </c>
      <c r="F258" s="122">
        <v>35</v>
      </c>
      <c r="G258" s="122"/>
      <c r="H258" s="127">
        <v>9.1</v>
      </c>
      <c r="I258" s="127"/>
      <c r="J258" s="127">
        <v>10.25</v>
      </c>
      <c r="K258" s="133"/>
      <c r="L258" s="122"/>
      <c r="M258" s="127"/>
      <c r="N258" s="127"/>
      <c r="O258" s="122"/>
      <c r="P258" s="122"/>
      <c r="Q258" s="122"/>
      <c r="R258" s="122"/>
      <c r="S258" s="122"/>
      <c r="T258" s="122" t="str">
        <f>IFERROR(IFERROR(VLOOKUP(CONCATENATE($C258,"-",$D258, "-",$E258),Dashboard!$M$473:$N$538,2,FALSE),VLOOKUP(CONCATENATE($E258,"-",$D258, "-",$C258),Dashboard!$M$473:$N$538,2,FALSE)),"")</f>
        <v/>
      </c>
      <c r="U258" s="345" t="str">
        <f t="shared" si="3"/>
        <v/>
      </c>
      <c r="V258" s="341"/>
      <c r="W258" s="122"/>
    </row>
    <row r="259" spans="1:23" s="134" customFormat="1" x14ac:dyDescent="0.25">
      <c r="A259" s="121"/>
      <c r="B259" s="122">
        <v>32</v>
      </c>
      <c r="C259" s="128" t="s">
        <v>295</v>
      </c>
      <c r="D259" s="128" t="s">
        <v>1261</v>
      </c>
      <c r="E259" s="128" t="s">
        <v>1245</v>
      </c>
      <c r="F259" s="122">
        <v>30</v>
      </c>
      <c r="G259" s="122"/>
      <c r="H259" s="127">
        <v>10.55</v>
      </c>
      <c r="I259" s="127"/>
      <c r="J259" s="127">
        <v>11.55</v>
      </c>
      <c r="K259" s="133">
        <v>1</v>
      </c>
      <c r="L259" s="122">
        <v>1</v>
      </c>
      <c r="M259" s="127">
        <v>6.1</v>
      </c>
      <c r="N259" s="127">
        <v>5.4</v>
      </c>
      <c r="O259" s="122">
        <f>SUM(F256:F259)</f>
        <v>130</v>
      </c>
      <c r="P259" s="122"/>
      <c r="Q259" s="122"/>
      <c r="R259" s="122"/>
      <c r="S259" s="122"/>
      <c r="T259" s="122" t="str">
        <f>IFERROR(IFERROR(VLOOKUP(CONCATENATE($C259,"-",$D259, "-",$E259),Dashboard!$M$473:$N$538,2,FALSE),VLOOKUP(CONCATENATE($E259,"-",$D259, "-",$C259),Dashboard!$M$473:$N$538,2,FALSE)),"")</f>
        <v>vsg60</v>
      </c>
      <c r="U259" s="345" t="str">
        <f t="shared" si="3"/>
        <v>vsg60</v>
      </c>
      <c r="V259" s="341"/>
      <c r="W259" s="122" t="s">
        <v>5805</v>
      </c>
    </row>
    <row r="260" spans="1:23" s="134" customFormat="1" x14ac:dyDescent="0.25">
      <c r="A260" s="141"/>
      <c r="B260" s="142"/>
      <c r="C260" s="143"/>
      <c r="D260" s="143"/>
      <c r="E260" s="143"/>
      <c r="F260" s="142"/>
      <c r="G260" s="142"/>
      <c r="H260" s="144"/>
      <c r="I260" s="144"/>
      <c r="J260" s="144"/>
      <c r="K260" s="142"/>
      <c r="L260" s="142"/>
      <c r="M260" s="144"/>
      <c r="N260" s="144"/>
      <c r="O260" s="142"/>
      <c r="P260" s="142"/>
      <c r="Q260" s="142"/>
      <c r="R260" s="142"/>
      <c r="S260" s="142"/>
      <c r="T260" s="122" t="str">
        <f>IFERROR(IFERROR(VLOOKUP(CONCATENATE($C260,"-",$D260, "-",$E260),Dashboard!$M$473:$N$538,2,FALSE),VLOOKUP(CONCATENATE($E260,"-",$D260, "-",$C260),Dashboard!$M$473:$N$538,2,FALSE)),"")</f>
        <v/>
      </c>
      <c r="U260" s="345" t="str">
        <f t="shared" si="3"/>
        <v/>
      </c>
      <c r="V260" s="341"/>
      <c r="W260" s="142"/>
    </row>
    <row r="261" spans="1:23" s="134" customFormat="1" x14ac:dyDescent="0.25">
      <c r="A261" s="121" t="s">
        <v>5816</v>
      </c>
      <c r="B261" s="122" t="s">
        <v>5836</v>
      </c>
      <c r="C261" s="128" t="s">
        <v>1245</v>
      </c>
      <c r="D261" s="129" t="s">
        <v>5975</v>
      </c>
      <c r="E261" s="128" t="s">
        <v>2130</v>
      </c>
      <c r="F261" s="122">
        <v>19</v>
      </c>
      <c r="G261" s="122"/>
      <c r="H261" s="127">
        <v>13.3</v>
      </c>
      <c r="I261" s="127"/>
      <c r="J261" s="127"/>
      <c r="K261" s="133"/>
      <c r="L261" s="122"/>
      <c r="M261" s="127"/>
      <c r="N261" s="127"/>
      <c r="O261" s="122"/>
      <c r="P261" s="122"/>
      <c r="Q261" s="122"/>
      <c r="R261" s="122"/>
      <c r="S261" s="122"/>
      <c r="T261" s="122" t="str">
        <f>IFERROR(IFERROR(VLOOKUP(CONCATENATE($C261,"-",$D261, "-",$E261),Dashboard!$M$473:$N$538,2,FALSE),VLOOKUP(CONCATENATE($E261,"-",$D261, "-",$C261),Dashboard!$M$473:$N$538,2,FALSE)),"")</f>
        <v/>
      </c>
      <c r="U261" s="345" t="str">
        <f t="shared" si="3"/>
        <v/>
      </c>
      <c r="V261" s="341"/>
      <c r="W261" s="122"/>
    </row>
    <row r="262" spans="1:23" s="134" customFormat="1" x14ac:dyDescent="0.25">
      <c r="A262" s="121"/>
      <c r="B262" s="122" t="s">
        <v>5836</v>
      </c>
      <c r="C262" s="128" t="s">
        <v>2130</v>
      </c>
      <c r="D262" s="128"/>
      <c r="E262" s="128" t="s">
        <v>1245</v>
      </c>
      <c r="F262" s="122">
        <v>11</v>
      </c>
      <c r="G262" s="122"/>
      <c r="H262" s="127"/>
      <c r="I262" s="127"/>
      <c r="J262" s="127"/>
      <c r="K262" s="133"/>
      <c r="L262" s="122"/>
      <c r="M262" s="127"/>
      <c r="N262" s="127"/>
      <c r="O262" s="122"/>
      <c r="P262" s="122"/>
      <c r="Q262" s="122"/>
      <c r="R262" s="122"/>
      <c r="S262" s="122"/>
      <c r="T262" s="122" t="str">
        <f>IFERROR(IFERROR(VLOOKUP(CONCATENATE($C262,"-",$D262, "-",$E262),Dashboard!$M$473:$N$538,2,FALSE),VLOOKUP(CONCATENATE($E262,"-",$D262, "-",$C262),Dashboard!$M$473:$N$538,2,FALSE)),"")</f>
        <v/>
      </c>
      <c r="U262" s="345" t="str">
        <f t="shared" si="3"/>
        <v/>
      </c>
      <c r="V262" s="341"/>
      <c r="W262" s="122"/>
    </row>
    <row r="263" spans="1:23" s="134" customFormat="1" x14ac:dyDescent="0.25">
      <c r="A263" s="121"/>
      <c r="B263" s="122" t="s">
        <v>5836</v>
      </c>
      <c r="C263" s="128" t="s">
        <v>1245</v>
      </c>
      <c r="D263" s="128"/>
      <c r="E263" s="128" t="s">
        <v>295</v>
      </c>
      <c r="F263" s="122">
        <v>30</v>
      </c>
      <c r="G263" s="122"/>
      <c r="H263" s="127"/>
      <c r="I263" s="127"/>
      <c r="J263" s="127"/>
      <c r="K263" s="133"/>
      <c r="L263" s="122"/>
      <c r="M263" s="127"/>
      <c r="N263" s="127"/>
      <c r="O263" s="122"/>
      <c r="P263" s="122"/>
      <c r="Q263" s="122"/>
      <c r="R263" s="122"/>
      <c r="S263" s="122"/>
      <c r="T263" s="122" t="str">
        <f>IFERROR(IFERROR(VLOOKUP(CONCATENATE($C263,"-",$D263, "-",$E263),Dashboard!$M$473:$N$538,2,FALSE),VLOOKUP(CONCATENATE($E263,"-",$D263, "-",$C263),Dashboard!$M$473:$N$538,2,FALSE)),"")</f>
        <v/>
      </c>
      <c r="U263" s="345" t="str">
        <f t="shared" si="3"/>
        <v/>
      </c>
      <c r="V263" s="341"/>
      <c r="W263" s="122" t="s">
        <v>7241</v>
      </c>
    </row>
    <row r="264" spans="1:23" s="134" customFormat="1" x14ac:dyDescent="0.25">
      <c r="A264" s="121"/>
      <c r="B264" s="122" t="s">
        <v>5836</v>
      </c>
      <c r="C264" s="128" t="s">
        <v>295</v>
      </c>
      <c r="D264" s="128"/>
      <c r="E264" s="128" t="s">
        <v>1245</v>
      </c>
      <c r="F264" s="122">
        <v>30</v>
      </c>
      <c r="G264" s="122"/>
      <c r="H264" s="127"/>
      <c r="I264" s="127"/>
      <c r="J264" s="127"/>
      <c r="K264" s="133"/>
      <c r="L264" s="122"/>
      <c r="M264" s="127"/>
      <c r="N264" s="127"/>
      <c r="O264" s="122"/>
      <c r="P264" s="122"/>
      <c r="Q264" s="122"/>
      <c r="R264" s="122"/>
      <c r="S264" s="122"/>
      <c r="T264" s="122" t="str">
        <f>IFERROR(IFERROR(VLOOKUP(CONCATENATE($C264,"-",$D264, "-",$E264),Dashboard!$M$473:$N$538,2,FALSE),VLOOKUP(CONCATENATE($E264,"-",$D264, "-",$C264),Dashboard!$M$473:$N$538,2,FALSE)),"")</f>
        <v/>
      </c>
      <c r="U264" s="345" t="str">
        <f t="shared" si="3"/>
        <v/>
      </c>
      <c r="V264" s="341"/>
      <c r="W264" s="122" t="s">
        <v>7241</v>
      </c>
    </row>
    <row r="265" spans="1:23" s="145" customFormat="1" x14ac:dyDescent="0.25">
      <c r="A265" s="121"/>
      <c r="B265" s="122" t="s">
        <v>5836</v>
      </c>
      <c r="C265" s="128" t="s">
        <v>1245</v>
      </c>
      <c r="D265" s="128"/>
      <c r="E265" s="128" t="s">
        <v>295</v>
      </c>
      <c r="F265" s="122">
        <v>30</v>
      </c>
      <c r="G265" s="122"/>
      <c r="H265" s="127"/>
      <c r="I265" s="127"/>
      <c r="J265" s="127"/>
      <c r="K265" s="133"/>
      <c r="L265" s="122"/>
      <c r="M265" s="127"/>
      <c r="N265" s="127"/>
      <c r="O265" s="122"/>
      <c r="P265" s="122"/>
      <c r="Q265" s="122"/>
      <c r="R265" s="122"/>
      <c r="S265" s="122"/>
      <c r="T265" s="122" t="str">
        <f>IFERROR(IFERROR(VLOOKUP(CONCATENATE($C265,"-",$D265, "-",$E265),Dashboard!$M$473:$N$538,2,FALSE),VLOOKUP(CONCATENATE($E265,"-",$D265, "-",$C265),Dashboard!$M$473:$N$538,2,FALSE)),"")</f>
        <v/>
      </c>
      <c r="U265" s="345" t="str">
        <f t="shared" si="3"/>
        <v/>
      </c>
      <c r="V265" s="341"/>
      <c r="W265" s="122" t="s">
        <v>7241</v>
      </c>
    </row>
    <row r="266" spans="1:23" s="134" customFormat="1" x14ac:dyDescent="0.25">
      <c r="A266" s="121"/>
      <c r="B266" s="122" t="s">
        <v>5836</v>
      </c>
      <c r="C266" s="128" t="s">
        <v>295</v>
      </c>
      <c r="D266" s="128"/>
      <c r="E266" s="128" t="s">
        <v>1245</v>
      </c>
      <c r="F266" s="122">
        <v>30</v>
      </c>
      <c r="G266" s="122"/>
      <c r="H266" s="127"/>
      <c r="I266" s="127"/>
      <c r="J266" s="127">
        <v>20.3</v>
      </c>
      <c r="K266" s="133">
        <v>1</v>
      </c>
      <c r="L266" s="122">
        <v>0</v>
      </c>
      <c r="M266" s="127">
        <v>7.45</v>
      </c>
      <c r="N266" s="127">
        <v>5.45</v>
      </c>
      <c r="O266" s="122">
        <f>SUM(F261:F266)</f>
        <v>150</v>
      </c>
      <c r="P266" s="122"/>
      <c r="Q266" s="122"/>
      <c r="R266" s="122"/>
      <c r="S266" s="122"/>
      <c r="T266" s="122" t="str">
        <f>IFERROR(IFERROR(VLOOKUP(CONCATENATE($C266,"-",$D266, "-",$E266),Dashboard!$M$473:$N$538,2,FALSE),VLOOKUP(CONCATENATE($E266,"-",$D266, "-",$C266),Dashboard!$M$473:$N$538,2,FALSE)),"")</f>
        <v/>
      </c>
      <c r="U266" s="345" t="str">
        <f t="shared" si="3"/>
        <v/>
      </c>
      <c r="V266" s="341"/>
      <c r="W266" s="147" t="s">
        <v>7239</v>
      </c>
    </row>
    <row r="267" spans="1:23" s="134" customFormat="1" x14ac:dyDescent="0.25">
      <c r="A267" s="121"/>
      <c r="B267" s="122">
        <v>33</v>
      </c>
      <c r="C267" s="128" t="s">
        <v>1245</v>
      </c>
      <c r="D267" s="129" t="s">
        <v>5975</v>
      </c>
      <c r="E267" s="128" t="s">
        <v>2130</v>
      </c>
      <c r="F267" s="122">
        <v>19</v>
      </c>
      <c r="G267" s="122"/>
      <c r="H267" s="127">
        <v>6.3</v>
      </c>
      <c r="I267" s="127"/>
      <c r="J267" s="127"/>
      <c r="K267" s="133"/>
      <c r="L267" s="122"/>
      <c r="M267" s="127"/>
      <c r="N267" s="127"/>
      <c r="O267" s="122"/>
      <c r="P267" s="122"/>
      <c r="Q267" s="122"/>
      <c r="R267" s="122"/>
      <c r="S267" s="122"/>
      <c r="T267" s="122" t="str">
        <f>IFERROR(IFERROR(VLOOKUP(CONCATENATE($C267,"-",$D267, "-",$E267),Dashboard!$M$473:$N$538,2,FALSE),VLOOKUP(CONCATENATE($E267,"-",$D267, "-",$C267),Dashboard!$M$473:$N$538,2,FALSE)),"")</f>
        <v/>
      </c>
      <c r="U267" s="345" t="str">
        <f t="shared" si="3"/>
        <v/>
      </c>
      <c r="V267" s="341"/>
      <c r="W267" s="122"/>
    </row>
    <row r="268" spans="1:23" s="134" customFormat="1" x14ac:dyDescent="0.25">
      <c r="A268" s="121"/>
      <c r="B268" s="122">
        <v>33</v>
      </c>
      <c r="C268" s="128" t="s">
        <v>2130</v>
      </c>
      <c r="D268" s="128"/>
      <c r="E268" s="128" t="s">
        <v>1245</v>
      </c>
      <c r="F268" s="122">
        <v>11</v>
      </c>
      <c r="G268" s="122"/>
      <c r="H268" s="127"/>
      <c r="I268" s="127"/>
      <c r="J268" s="127"/>
      <c r="K268" s="133"/>
      <c r="L268" s="122"/>
      <c r="M268" s="127"/>
      <c r="N268" s="127"/>
      <c r="O268" s="122"/>
      <c r="P268" s="122"/>
      <c r="Q268" s="122"/>
      <c r="R268" s="122"/>
      <c r="S268" s="122"/>
      <c r="T268" s="122" t="str">
        <f>IFERROR(IFERROR(VLOOKUP(CONCATENATE($C268,"-",$D268, "-",$E268),Dashboard!$M$473:$N$538,2,FALSE),VLOOKUP(CONCATENATE($E268,"-",$D268, "-",$C268),Dashboard!$M$473:$N$538,2,FALSE)),"")</f>
        <v/>
      </c>
      <c r="U268" s="345" t="str">
        <f t="shared" si="3"/>
        <v/>
      </c>
      <c r="V268" s="341"/>
      <c r="W268" s="122"/>
    </row>
    <row r="269" spans="1:23" s="134" customFormat="1" x14ac:dyDescent="0.25">
      <c r="A269" s="121"/>
      <c r="B269" s="122">
        <v>33</v>
      </c>
      <c r="C269" s="128" t="s">
        <v>1245</v>
      </c>
      <c r="D269" s="128"/>
      <c r="E269" s="128" t="s">
        <v>295</v>
      </c>
      <c r="F269" s="122">
        <v>30</v>
      </c>
      <c r="G269" s="122"/>
      <c r="H269" s="127"/>
      <c r="I269" s="127"/>
      <c r="J269" s="127"/>
      <c r="K269" s="133"/>
      <c r="L269" s="122"/>
      <c r="M269" s="127"/>
      <c r="N269" s="127"/>
      <c r="O269" s="122"/>
      <c r="P269" s="122"/>
      <c r="Q269" s="122"/>
      <c r="R269" s="122"/>
      <c r="S269" s="122"/>
      <c r="T269" s="122" t="str">
        <f>IFERROR(IFERROR(VLOOKUP(CONCATENATE($C269,"-",$D269, "-",$E269),Dashboard!$M$473:$N$538,2,FALSE),VLOOKUP(CONCATENATE($E269,"-",$D269, "-",$C269),Dashboard!$M$473:$N$538,2,FALSE)),"")</f>
        <v/>
      </c>
      <c r="U269" s="345" t="str">
        <f t="shared" si="3"/>
        <v/>
      </c>
      <c r="V269" s="341"/>
      <c r="W269" s="122"/>
    </row>
    <row r="270" spans="1:23" s="134" customFormat="1" x14ac:dyDescent="0.25">
      <c r="A270" s="121"/>
      <c r="B270" s="122">
        <v>33</v>
      </c>
      <c r="C270" s="128" t="s">
        <v>295</v>
      </c>
      <c r="D270" s="128"/>
      <c r="E270" s="128" t="s">
        <v>1245</v>
      </c>
      <c r="F270" s="122">
        <v>30</v>
      </c>
      <c r="G270" s="122"/>
      <c r="H270" s="127"/>
      <c r="I270" s="127"/>
      <c r="J270" s="127">
        <v>12</v>
      </c>
      <c r="K270" s="133">
        <v>1</v>
      </c>
      <c r="L270" s="122">
        <v>0</v>
      </c>
      <c r="M270" s="127">
        <v>6.15</v>
      </c>
      <c r="N270" s="127">
        <v>3.45</v>
      </c>
      <c r="O270" s="122">
        <f>SUM(F267:F270)</f>
        <v>90</v>
      </c>
      <c r="P270" s="122"/>
      <c r="Q270" s="122"/>
      <c r="R270" s="122"/>
      <c r="S270" s="122"/>
      <c r="T270" s="122" t="str">
        <f>IFERROR(IFERROR(VLOOKUP(CONCATENATE($C270,"-",$D270, "-",$E270),Dashboard!$M$473:$N$538,2,FALSE),VLOOKUP(CONCATENATE($E270,"-",$D270, "-",$C270),Dashboard!$M$473:$N$538,2,FALSE)),"")</f>
        <v/>
      </c>
      <c r="U270" s="345" t="str">
        <f t="shared" si="3"/>
        <v/>
      </c>
      <c r="V270" s="341"/>
      <c r="W270" s="122"/>
    </row>
    <row r="271" spans="1:23" s="134" customFormat="1" x14ac:dyDescent="0.25">
      <c r="A271" s="141"/>
      <c r="B271" s="142"/>
      <c r="C271" s="143"/>
      <c r="D271" s="143"/>
      <c r="E271" s="143"/>
      <c r="F271" s="142"/>
      <c r="G271" s="142"/>
      <c r="H271" s="144"/>
      <c r="I271" s="144"/>
      <c r="J271" s="144"/>
      <c r="K271" s="142"/>
      <c r="L271" s="142"/>
      <c r="M271" s="144"/>
      <c r="N271" s="144"/>
      <c r="O271" s="142"/>
      <c r="P271" s="142"/>
      <c r="Q271" s="142"/>
      <c r="R271" s="142"/>
      <c r="S271" s="142"/>
      <c r="T271" s="122" t="str">
        <f>IFERROR(IFERROR(VLOOKUP(CONCATENATE($C271,"-",$D271, "-",$E271),Dashboard!$M$473:$N$538,2,FALSE),VLOOKUP(CONCATENATE($E271,"-",$D271, "-",$C271),Dashboard!$M$473:$N$538,2,FALSE)),"")</f>
        <v/>
      </c>
      <c r="U271" s="345" t="str">
        <f t="shared" si="3"/>
        <v/>
      </c>
      <c r="V271" s="341"/>
      <c r="W271" s="142"/>
    </row>
    <row r="272" spans="1:23" s="145" customFormat="1" x14ac:dyDescent="0.25">
      <c r="A272" s="121"/>
      <c r="B272" s="122"/>
      <c r="C272" s="128"/>
      <c r="D272" s="128"/>
      <c r="E272" s="128"/>
      <c r="F272" s="122"/>
      <c r="G272" s="122"/>
      <c r="H272" s="127"/>
      <c r="I272" s="127"/>
      <c r="J272" s="127"/>
      <c r="K272" s="122"/>
      <c r="L272" s="122"/>
      <c r="M272" s="127"/>
      <c r="N272" s="127"/>
      <c r="O272" s="122"/>
      <c r="P272" s="122"/>
      <c r="Q272" s="122"/>
      <c r="R272" s="122"/>
      <c r="S272" s="122"/>
      <c r="T272" s="122" t="str">
        <f>IFERROR(IFERROR(VLOOKUP(CONCATENATE($C272,"-",$D272, "-",$E272),Dashboard!$M$473:$N$538,2,FALSE),VLOOKUP(CONCATENATE($E272,"-",$D272, "-",$C272),Dashboard!$M$473:$N$538,2,FALSE)),"")</f>
        <v/>
      </c>
      <c r="U272" s="345" t="str">
        <f t="shared" si="3"/>
        <v/>
      </c>
      <c r="V272" s="341"/>
      <c r="W272" s="122"/>
    </row>
    <row r="273" spans="1:23" s="134" customFormat="1" x14ac:dyDescent="0.25">
      <c r="A273" s="121" t="s">
        <v>5835</v>
      </c>
      <c r="B273" s="122" t="s">
        <v>5837</v>
      </c>
      <c r="C273" s="128" t="s">
        <v>1245</v>
      </c>
      <c r="D273" s="128" t="s">
        <v>1261</v>
      </c>
      <c r="E273" s="128" t="s">
        <v>295</v>
      </c>
      <c r="F273" s="122">
        <v>30</v>
      </c>
      <c r="G273" s="122"/>
      <c r="H273" s="127">
        <v>12.45</v>
      </c>
      <c r="I273" s="127"/>
      <c r="J273" s="127">
        <v>13.45</v>
      </c>
      <c r="K273" s="133"/>
      <c r="L273" s="122"/>
      <c r="M273" s="127"/>
      <c r="N273" s="127"/>
      <c r="O273" s="122"/>
      <c r="P273" s="122"/>
      <c r="Q273" s="122"/>
      <c r="R273" s="122"/>
      <c r="S273" s="122"/>
      <c r="T273" s="122" t="str">
        <f>IFERROR(IFERROR(VLOOKUP(CONCATENATE($C273,"-",$D273, "-",$E273),Dashboard!$M$473:$N$538,2,FALSE),VLOOKUP(CONCATENATE($E273,"-",$D273, "-",$C273),Dashboard!$M$473:$N$538,2,FALSE)),"")</f>
        <v>vsg2</v>
      </c>
      <c r="U273" s="345" t="str">
        <f t="shared" si="3"/>
        <v>vsg2</v>
      </c>
      <c r="V273" s="341"/>
      <c r="W273" s="122"/>
    </row>
    <row r="274" spans="1:23" s="134" customFormat="1" x14ac:dyDescent="0.25">
      <c r="A274" s="121"/>
      <c r="B274" s="122" t="s">
        <v>5837</v>
      </c>
      <c r="C274" s="128" t="s">
        <v>295</v>
      </c>
      <c r="D274" s="128" t="s">
        <v>1261</v>
      </c>
      <c r="E274" s="128" t="s">
        <v>1245</v>
      </c>
      <c r="F274" s="122">
        <v>30</v>
      </c>
      <c r="G274" s="122"/>
      <c r="H274" s="127">
        <v>14.05</v>
      </c>
      <c r="I274" s="127"/>
      <c r="J274" s="127">
        <v>15.05</v>
      </c>
      <c r="K274" s="133"/>
      <c r="L274" s="122"/>
      <c r="M274" s="127"/>
      <c r="N274" s="127"/>
      <c r="O274" s="122"/>
      <c r="P274" s="122"/>
      <c r="Q274" s="122"/>
      <c r="R274" s="122"/>
      <c r="S274" s="122"/>
      <c r="T274" s="122" t="str">
        <f>IFERROR(IFERROR(VLOOKUP(CONCATENATE($C274,"-",$D274, "-",$E274),Dashboard!$M$473:$N$538,2,FALSE),VLOOKUP(CONCATENATE($E274,"-",$D274, "-",$C274),Dashboard!$M$473:$N$538,2,FALSE)),"")</f>
        <v>vsg60</v>
      </c>
      <c r="U274" s="345" t="str">
        <f t="shared" si="3"/>
        <v>vsg60</v>
      </c>
      <c r="V274" s="341"/>
      <c r="W274" s="122"/>
    </row>
    <row r="275" spans="1:23" s="134" customFormat="1" x14ac:dyDescent="0.25">
      <c r="A275" s="121"/>
      <c r="B275" s="122" t="s">
        <v>5837</v>
      </c>
      <c r="C275" s="128" t="s">
        <v>1245</v>
      </c>
      <c r="D275" s="128" t="s">
        <v>1261</v>
      </c>
      <c r="E275" s="128" t="s">
        <v>295</v>
      </c>
      <c r="F275" s="122">
        <v>30</v>
      </c>
      <c r="G275" s="122"/>
      <c r="H275" s="127">
        <v>15.5</v>
      </c>
      <c r="I275" s="127"/>
      <c r="J275" s="127">
        <v>16.5</v>
      </c>
      <c r="K275" s="133"/>
      <c r="L275" s="122"/>
      <c r="M275" s="127"/>
      <c r="N275" s="127"/>
      <c r="O275" s="122"/>
      <c r="P275" s="122"/>
      <c r="Q275" s="122"/>
      <c r="R275" s="122"/>
      <c r="S275" s="122"/>
      <c r="T275" s="122" t="str">
        <f>IFERROR(IFERROR(VLOOKUP(CONCATENATE($C275,"-",$D275, "-",$E275),Dashboard!$M$473:$N$538,2,FALSE),VLOOKUP(CONCATENATE($E275,"-",$D275, "-",$C275),Dashboard!$M$473:$N$538,2,FALSE)),"")</f>
        <v>vsg2</v>
      </c>
      <c r="U275" s="345" t="str">
        <f t="shared" si="3"/>
        <v>vsg2</v>
      </c>
      <c r="V275" s="341"/>
      <c r="W275" s="122"/>
    </row>
    <row r="276" spans="1:23" s="134" customFormat="1" x14ac:dyDescent="0.25">
      <c r="A276" s="121"/>
      <c r="B276" s="122" t="s">
        <v>5837</v>
      </c>
      <c r="C276" s="128" t="s">
        <v>295</v>
      </c>
      <c r="D276" s="128" t="s">
        <v>1261</v>
      </c>
      <c r="E276" s="128" t="s">
        <v>1245</v>
      </c>
      <c r="F276" s="122">
        <v>30</v>
      </c>
      <c r="G276" s="122"/>
      <c r="H276" s="127">
        <v>17.55</v>
      </c>
      <c r="I276" s="127"/>
      <c r="J276" s="127">
        <v>18.55</v>
      </c>
      <c r="K276" s="133"/>
      <c r="L276" s="122"/>
      <c r="M276" s="127"/>
      <c r="N276" s="127"/>
      <c r="O276" s="122"/>
      <c r="P276" s="122"/>
      <c r="Q276" s="122"/>
      <c r="R276" s="122"/>
      <c r="S276" s="122"/>
      <c r="T276" s="122" t="str">
        <f>IFERROR(IFERROR(VLOOKUP(CONCATENATE($C276,"-",$D276, "-",$E276),Dashboard!$M$473:$N$538,2,FALSE),VLOOKUP(CONCATENATE($E276,"-",$D276, "-",$C276),Dashboard!$M$473:$N$538,2,FALSE)),"")</f>
        <v>vsg60</v>
      </c>
      <c r="U276" s="345" t="str">
        <f t="shared" si="3"/>
        <v>vsg60</v>
      </c>
      <c r="V276" s="341"/>
      <c r="W276" s="122"/>
    </row>
    <row r="277" spans="1:23" s="134" customFormat="1" x14ac:dyDescent="0.25">
      <c r="A277" s="121"/>
      <c r="B277" s="122" t="s">
        <v>5837</v>
      </c>
      <c r="C277" s="128" t="s">
        <v>1245</v>
      </c>
      <c r="D277" s="128" t="s">
        <v>1261</v>
      </c>
      <c r="E277" s="128" t="s">
        <v>295</v>
      </c>
      <c r="F277" s="122">
        <v>30</v>
      </c>
      <c r="G277" s="122"/>
      <c r="H277" s="127">
        <v>19.3</v>
      </c>
      <c r="I277" s="127"/>
      <c r="J277" s="127">
        <v>20.3</v>
      </c>
      <c r="K277" s="133"/>
      <c r="L277" s="122"/>
      <c r="M277" s="127"/>
      <c r="N277" s="127"/>
      <c r="O277" s="122"/>
      <c r="P277" s="122"/>
      <c r="Q277" s="122"/>
      <c r="R277" s="122"/>
      <c r="S277" s="122"/>
      <c r="T277" s="122" t="str">
        <f>IFERROR(IFERROR(VLOOKUP(CONCATENATE($C277,"-",$D277, "-",$E277),Dashboard!$M$473:$N$538,2,FALSE),VLOOKUP(CONCATENATE($E277,"-",$D277, "-",$C277),Dashboard!$M$473:$N$538,2,FALSE)),"")</f>
        <v>vsg2</v>
      </c>
      <c r="U277" s="345" t="str">
        <f t="shared" si="3"/>
        <v>vsg2</v>
      </c>
      <c r="V277" s="341"/>
      <c r="W277" s="122"/>
    </row>
    <row r="278" spans="1:23" s="134" customFormat="1" x14ac:dyDescent="0.25">
      <c r="A278" s="121"/>
      <c r="B278" s="122" t="s">
        <v>5837</v>
      </c>
      <c r="C278" s="128" t="s">
        <v>295</v>
      </c>
      <c r="D278" s="128" t="s">
        <v>1261</v>
      </c>
      <c r="E278" s="128" t="s">
        <v>1245</v>
      </c>
      <c r="F278" s="122">
        <v>30</v>
      </c>
      <c r="G278" s="122"/>
      <c r="H278" s="127">
        <v>21.4</v>
      </c>
      <c r="I278" s="127"/>
      <c r="J278" s="127">
        <v>22.4</v>
      </c>
      <c r="K278" s="133">
        <v>1</v>
      </c>
      <c r="L278" s="122">
        <v>1</v>
      </c>
      <c r="M278" s="127">
        <v>9.5</v>
      </c>
      <c r="N278" s="127">
        <v>7.5</v>
      </c>
      <c r="O278" s="122">
        <f>SUM(F273:F278)</f>
        <v>180</v>
      </c>
      <c r="P278" s="122"/>
      <c r="Q278" s="122"/>
      <c r="R278" s="122"/>
      <c r="S278" s="122"/>
      <c r="T278" s="122" t="str">
        <f>IFERROR(IFERROR(VLOOKUP(CONCATENATE($C278,"-",$D278, "-",$E278),Dashboard!$M$473:$N$538,2,FALSE),VLOOKUP(CONCATENATE($E278,"-",$D278, "-",$C278),Dashboard!$M$473:$N$538,2,FALSE)),"")</f>
        <v>vsg60</v>
      </c>
      <c r="U278" s="345" t="str">
        <f t="shared" si="3"/>
        <v>vsg60</v>
      </c>
      <c r="V278" s="341"/>
      <c r="W278" s="122"/>
    </row>
    <row r="279" spans="1:23" s="134" customFormat="1" x14ac:dyDescent="0.25">
      <c r="A279" s="121"/>
      <c r="B279" s="122">
        <v>34</v>
      </c>
      <c r="C279" s="128" t="s">
        <v>1245</v>
      </c>
      <c r="D279" s="128" t="s">
        <v>1261</v>
      </c>
      <c r="E279" s="128" t="s">
        <v>295</v>
      </c>
      <c r="F279" s="122">
        <v>30</v>
      </c>
      <c r="G279" s="122"/>
      <c r="H279" s="127">
        <v>7</v>
      </c>
      <c r="I279" s="127"/>
      <c r="J279" s="127">
        <v>8</v>
      </c>
      <c r="K279" s="133"/>
      <c r="L279" s="122"/>
      <c r="M279" s="127"/>
      <c r="N279" s="127"/>
      <c r="O279" s="122"/>
      <c r="P279" s="122"/>
      <c r="Q279" s="122"/>
      <c r="R279" s="122"/>
      <c r="S279" s="122"/>
      <c r="T279" s="122" t="str">
        <f>IFERROR(IFERROR(VLOOKUP(CONCATENATE($C279,"-",$D279, "-",$E279),Dashboard!$M$473:$N$538,2,FALSE),VLOOKUP(CONCATENATE($E279,"-",$D279, "-",$C279),Dashboard!$M$473:$N$538,2,FALSE)),"")</f>
        <v>vsg2</v>
      </c>
      <c r="U279" s="345" t="str">
        <f t="shared" si="3"/>
        <v>vsg2</v>
      </c>
      <c r="V279" s="341"/>
      <c r="W279" s="122"/>
    </row>
    <row r="280" spans="1:23" s="145" customFormat="1" x14ac:dyDescent="0.25">
      <c r="A280" s="121"/>
      <c r="B280" s="122">
        <v>34</v>
      </c>
      <c r="C280" s="128" t="s">
        <v>295</v>
      </c>
      <c r="D280" s="128" t="s">
        <v>1261</v>
      </c>
      <c r="E280" s="128" t="s">
        <v>5974</v>
      </c>
      <c r="F280" s="122">
        <v>35</v>
      </c>
      <c r="G280" s="122"/>
      <c r="H280" s="127">
        <v>8.1</v>
      </c>
      <c r="I280" s="127"/>
      <c r="J280" s="127">
        <v>9.15</v>
      </c>
      <c r="K280" s="133"/>
      <c r="L280" s="122"/>
      <c r="M280" s="127"/>
      <c r="N280" s="127"/>
      <c r="O280" s="122"/>
      <c r="P280" s="122"/>
      <c r="Q280" s="122"/>
      <c r="R280" s="122"/>
      <c r="S280" s="122"/>
      <c r="T280" s="122" t="str">
        <f>IFERROR(IFERROR(VLOOKUP(CONCATENATE($C280,"-",$D280, "-",$E280),Dashboard!$M$473:$N$538,2,FALSE),VLOOKUP(CONCATENATE($E280,"-",$D280, "-",$C280),Dashboard!$M$473:$N$538,2,FALSE)),"")</f>
        <v/>
      </c>
      <c r="U280" s="345" t="str">
        <f t="shared" si="3"/>
        <v/>
      </c>
      <c r="V280" s="341"/>
      <c r="W280" s="122"/>
    </row>
    <row r="281" spans="1:23" s="134" customFormat="1" x14ac:dyDescent="0.25">
      <c r="A281" s="121"/>
      <c r="B281" s="122">
        <v>34</v>
      </c>
      <c r="C281" s="128" t="s">
        <v>5974</v>
      </c>
      <c r="D281" s="128" t="s">
        <v>1261</v>
      </c>
      <c r="E281" s="128" t="s">
        <v>295</v>
      </c>
      <c r="F281" s="122">
        <v>35</v>
      </c>
      <c r="G281" s="122"/>
      <c r="H281" s="127">
        <v>9.4</v>
      </c>
      <c r="I281" s="127"/>
      <c r="J281" s="127">
        <v>10.45</v>
      </c>
      <c r="K281" s="133"/>
      <c r="L281" s="122"/>
      <c r="M281" s="127"/>
      <c r="N281" s="127"/>
      <c r="O281" s="122"/>
      <c r="P281" s="122"/>
      <c r="Q281" s="122"/>
      <c r="R281" s="122"/>
      <c r="S281" s="122"/>
      <c r="T281" s="122" t="str">
        <f>IFERROR(IFERROR(VLOOKUP(CONCATENATE($C281,"-",$D281, "-",$E281),Dashboard!$M$473:$N$538,2,FALSE),VLOOKUP(CONCATENATE($E281,"-",$D281, "-",$C281),Dashboard!$M$473:$N$538,2,FALSE)),"")</f>
        <v/>
      </c>
      <c r="U281" s="345" t="str">
        <f t="shared" si="3"/>
        <v/>
      </c>
      <c r="V281" s="341"/>
      <c r="W281" s="122"/>
    </row>
    <row r="282" spans="1:23" s="134" customFormat="1" x14ac:dyDescent="0.25">
      <c r="A282" s="121"/>
      <c r="B282" s="122">
        <v>34</v>
      </c>
      <c r="C282" s="128" t="s">
        <v>295</v>
      </c>
      <c r="D282" s="128" t="s">
        <v>1261</v>
      </c>
      <c r="E282" s="128" t="s">
        <v>1245</v>
      </c>
      <c r="F282" s="122">
        <v>30</v>
      </c>
      <c r="G282" s="122"/>
      <c r="H282" s="127">
        <v>11.15</v>
      </c>
      <c r="I282" s="127"/>
      <c r="J282" s="127">
        <v>12.15</v>
      </c>
      <c r="K282" s="133">
        <v>1</v>
      </c>
      <c r="L282" s="122">
        <v>1</v>
      </c>
      <c r="M282" s="127">
        <v>6.25</v>
      </c>
      <c r="N282" s="127">
        <v>5.4</v>
      </c>
      <c r="O282" s="122">
        <f>SUM(F279:F282)</f>
        <v>130</v>
      </c>
      <c r="P282" s="122"/>
      <c r="Q282" s="122"/>
      <c r="R282" s="122"/>
      <c r="S282" s="122"/>
      <c r="T282" s="122" t="str">
        <f>IFERROR(IFERROR(VLOOKUP(CONCATENATE($C282,"-",$D282, "-",$E282),Dashboard!$M$473:$N$538,2,FALSE),VLOOKUP(CONCATENATE($E282,"-",$D282, "-",$C282),Dashboard!$M$473:$N$538,2,FALSE)),"")</f>
        <v>vsg60</v>
      </c>
      <c r="U282" s="345" t="str">
        <f t="shared" si="3"/>
        <v>vsg60</v>
      </c>
      <c r="V282" s="341"/>
      <c r="W282" s="122" t="s">
        <v>5805</v>
      </c>
    </row>
    <row r="283" spans="1:23" s="134" customFormat="1" x14ac:dyDescent="0.25">
      <c r="A283" s="141"/>
      <c r="B283" s="142"/>
      <c r="C283" s="143"/>
      <c r="D283" s="143"/>
      <c r="E283" s="143"/>
      <c r="F283" s="142"/>
      <c r="G283" s="142"/>
      <c r="H283" s="144"/>
      <c r="I283" s="144"/>
      <c r="J283" s="144"/>
      <c r="K283" s="142"/>
      <c r="L283" s="142"/>
      <c r="M283" s="144"/>
      <c r="N283" s="144"/>
      <c r="O283" s="142"/>
      <c r="P283" s="142"/>
      <c r="Q283" s="142"/>
      <c r="R283" s="142"/>
      <c r="S283" s="142"/>
      <c r="T283" s="122" t="str">
        <f>IFERROR(IFERROR(VLOOKUP(CONCATENATE($C283,"-",$D283, "-",$E283),Dashboard!$M$473:$N$538,2,FALSE),VLOOKUP(CONCATENATE($E283,"-",$D283, "-",$C283),Dashboard!$M$473:$N$538,2,FALSE)),"")</f>
        <v/>
      </c>
      <c r="U283" s="345" t="str">
        <f t="shared" si="3"/>
        <v/>
      </c>
      <c r="V283" s="341"/>
      <c r="W283" s="142"/>
    </row>
    <row r="284" spans="1:23" s="134" customFormat="1" x14ac:dyDescent="0.25">
      <c r="A284" s="121" t="s">
        <v>5816</v>
      </c>
      <c r="B284" s="122" t="s">
        <v>5838</v>
      </c>
      <c r="C284" s="128" t="s">
        <v>1245</v>
      </c>
      <c r="D284" s="139" t="s">
        <v>5976</v>
      </c>
      <c r="E284" s="128" t="s">
        <v>1245</v>
      </c>
      <c r="F284" s="122">
        <v>30</v>
      </c>
      <c r="G284" s="122"/>
      <c r="H284" s="127">
        <v>6.3</v>
      </c>
      <c r="I284" s="127"/>
      <c r="J284" s="127"/>
      <c r="K284" s="133"/>
      <c r="L284" s="122"/>
      <c r="M284" s="127"/>
      <c r="N284" s="127"/>
      <c r="O284" s="122"/>
      <c r="P284" s="122"/>
      <c r="Q284" s="122"/>
      <c r="R284" s="122"/>
      <c r="S284" s="122"/>
      <c r="T284" s="122" t="str">
        <f>IFERROR(IFERROR(VLOOKUP(CONCATENATE($C284,"-",$D284, "-",$E284),Dashboard!$M$473:$N$538,2,FALSE),VLOOKUP(CONCATENATE($E284,"-",$D284, "-",$C284),Dashboard!$M$473:$N$538,2,FALSE)),"")</f>
        <v/>
      </c>
      <c r="U284" s="345" t="str">
        <f t="shared" si="3"/>
        <v/>
      </c>
      <c r="V284" s="341"/>
      <c r="W284" s="122"/>
    </row>
    <row r="285" spans="1:23" s="134" customFormat="1" x14ac:dyDescent="0.25">
      <c r="A285" s="121"/>
      <c r="B285" s="122" t="s">
        <v>5838</v>
      </c>
      <c r="C285" s="128" t="s">
        <v>1245</v>
      </c>
      <c r="D285" s="139"/>
      <c r="E285" s="128" t="s">
        <v>295</v>
      </c>
      <c r="F285" s="122">
        <v>30</v>
      </c>
      <c r="G285" s="122"/>
      <c r="H285" s="127"/>
      <c r="I285" s="127"/>
      <c r="J285" s="127"/>
      <c r="K285" s="133"/>
      <c r="L285" s="122"/>
      <c r="M285" s="127"/>
      <c r="N285" s="127"/>
      <c r="O285" s="122"/>
      <c r="P285" s="122"/>
      <c r="Q285" s="122"/>
      <c r="R285" s="122"/>
      <c r="S285" s="122"/>
      <c r="T285" s="122" t="str">
        <f>IFERROR(IFERROR(VLOOKUP(CONCATENATE($C285,"-",$D285, "-",$E285),Dashboard!$M$473:$N$538,2,FALSE),VLOOKUP(CONCATENATE($E285,"-",$D285, "-",$C285),Dashboard!$M$473:$N$538,2,FALSE)),"")</f>
        <v/>
      </c>
      <c r="U285" s="345" t="str">
        <f t="shared" si="3"/>
        <v/>
      </c>
      <c r="V285" s="341"/>
      <c r="W285" s="122" t="s">
        <v>5612</v>
      </c>
    </row>
    <row r="286" spans="1:23" s="134" customFormat="1" x14ac:dyDescent="0.25">
      <c r="A286" s="121"/>
      <c r="B286" s="122" t="s">
        <v>5838</v>
      </c>
      <c r="C286" s="128" t="s">
        <v>295</v>
      </c>
      <c r="D286" s="139"/>
      <c r="E286" s="128" t="s">
        <v>1245</v>
      </c>
      <c r="F286" s="122">
        <v>30</v>
      </c>
      <c r="G286" s="122"/>
      <c r="H286" s="127"/>
      <c r="I286" s="127"/>
      <c r="J286" s="127"/>
      <c r="K286" s="133"/>
      <c r="L286" s="122"/>
      <c r="M286" s="127"/>
      <c r="N286" s="127"/>
      <c r="O286" s="122"/>
      <c r="P286" s="122"/>
      <c r="Q286" s="122"/>
      <c r="R286" s="122"/>
      <c r="S286" s="122"/>
      <c r="T286" s="122" t="str">
        <f>IFERROR(IFERROR(VLOOKUP(CONCATENATE($C286,"-",$D286, "-",$E286),Dashboard!$M$473:$N$538,2,FALSE),VLOOKUP(CONCATENATE($E286,"-",$D286, "-",$C286),Dashboard!$M$473:$N$538,2,FALSE)),"")</f>
        <v/>
      </c>
      <c r="U286" s="345" t="str">
        <f t="shared" si="3"/>
        <v/>
      </c>
      <c r="V286" s="341"/>
      <c r="W286" s="122" t="s">
        <v>5612</v>
      </c>
    </row>
    <row r="287" spans="1:23" s="134" customFormat="1" x14ac:dyDescent="0.25">
      <c r="A287" s="121"/>
      <c r="B287" s="122" t="s">
        <v>5838</v>
      </c>
      <c r="C287" s="128" t="s">
        <v>1245</v>
      </c>
      <c r="D287" s="139"/>
      <c r="E287" s="128" t="s">
        <v>295</v>
      </c>
      <c r="F287" s="122">
        <v>30</v>
      </c>
      <c r="G287" s="122"/>
      <c r="H287" s="127"/>
      <c r="I287" s="127"/>
      <c r="J287" s="127"/>
      <c r="K287" s="133"/>
      <c r="L287" s="122"/>
      <c r="M287" s="127"/>
      <c r="N287" s="127"/>
      <c r="O287" s="122"/>
      <c r="P287" s="122"/>
      <c r="Q287" s="122"/>
      <c r="R287" s="122"/>
      <c r="S287" s="122"/>
      <c r="T287" s="122" t="str">
        <f>IFERROR(IFERROR(VLOOKUP(CONCATENATE($C287,"-",$D287, "-",$E287),Dashboard!$M$473:$N$538,2,FALSE),VLOOKUP(CONCATENATE($E287,"-",$D287, "-",$C287),Dashboard!$M$473:$N$538,2,FALSE)),"")</f>
        <v/>
      </c>
      <c r="U287" s="345" t="str">
        <f t="shared" ref="U287:U350" si="4">T287</f>
        <v/>
      </c>
      <c r="V287" s="341"/>
      <c r="W287" s="122" t="s">
        <v>5612</v>
      </c>
    </row>
    <row r="288" spans="1:23" s="134" customFormat="1" x14ac:dyDescent="0.25">
      <c r="A288" s="121"/>
      <c r="B288" s="122" t="s">
        <v>5838</v>
      </c>
      <c r="C288" s="128" t="s">
        <v>295</v>
      </c>
      <c r="D288" s="139"/>
      <c r="E288" s="128" t="s">
        <v>1245</v>
      </c>
      <c r="F288" s="122">
        <v>30</v>
      </c>
      <c r="G288" s="122"/>
      <c r="H288" s="127"/>
      <c r="I288" s="127"/>
      <c r="J288" s="127"/>
      <c r="K288" s="133"/>
      <c r="L288" s="122"/>
      <c r="M288" s="127"/>
      <c r="N288" s="127"/>
      <c r="O288" s="122"/>
      <c r="P288" s="122"/>
      <c r="Q288" s="122"/>
      <c r="R288" s="122"/>
      <c r="S288" s="122"/>
      <c r="T288" s="122" t="str">
        <f>IFERROR(IFERROR(VLOOKUP(CONCATENATE($C288,"-",$D288, "-",$E288),Dashboard!$M$473:$N$538,2,FALSE),VLOOKUP(CONCATENATE($E288,"-",$D288, "-",$C288),Dashboard!$M$473:$N$538,2,FALSE)),"")</f>
        <v/>
      </c>
      <c r="U288" s="345" t="str">
        <f t="shared" si="4"/>
        <v/>
      </c>
      <c r="V288" s="341"/>
      <c r="W288" s="122" t="s">
        <v>5612</v>
      </c>
    </row>
    <row r="289" spans="1:23" s="145" customFormat="1" x14ac:dyDescent="0.25">
      <c r="A289" s="121"/>
      <c r="B289" s="122" t="s">
        <v>5838</v>
      </c>
      <c r="C289" s="128" t="s">
        <v>1245</v>
      </c>
      <c r="D289" s="139" t="s">
        <v>5976</v>
      </c>
      <c r="E289" s="128" t="s">
        <v>1245</v>
      </c>
      <c r="F289" s="122">
        <v>30</v>
      </c>
      <c r="G289" s="122"/>
      <c r="H289" s="127"/>
      <c r="I289" s="127"/>
      <c r="J289" s="127">
        <v>14.45</v>
      </c>
      <c r="K289" s="133">
        <v>1</v>
      </c>
      <c r="L289" s="122">
        <v>0</v>
      </c>
      <c r="M289" s="127">
        <v>9</v>
      </c>
      <c r="N289" s="127">
        <v>5.45</v>
      </c>
      <c r="O289" s="122">
        <f>SUM(F284:F289)</f>
        <v>180</v>
      </c>
      <c r="P289" s="122"/>
      <c r="Q289" s="122"/>
      <c r="R289" s="122"/>
      <c r="S289" s="122"/>
      <c r="T289" s="122" t="str">
        <f>IFERROR(IFERROR(VLOOKUP(CONCATENATE($C289,"-",$D289, "-",$E289),Dashboard!$M$473:$N$538,2,FALSE),VLOOKUP(CONCATENATE($E289,"-",$D289, "-",$C289),Dashboard!$M$473:$N$538,2,FALSE)),"")</f>
        <v/>
      </c>
      <c r="U289" s="345" t="str">
        <f t="shared" si="4"/>
        <v/>
      </c>
      <c r="V289" s="341"/>
      <c r="W289" s="122"/>
    </row>
    <row r="290" spans="1:23" s="134" customFormat="1" x14ac:dyDescent="0.25">
      <c r="A290" s="141"/>
      <c r="B290" s="142"/>
      <c r="C290" s="143"/>
      <c r="D290" s="143"/>
      <c r="E290" s="143"/>
      <c r="F290" s="142"/>
      <c r="G290" s="142"/>
      <c r="H290" s="144"/>
      <c r="I290" s="144"/>
      <c r="J290" s="144"/>
      <c r="K290" s="142"/>
      <c r="L290" s="142"/>
      <c r="M290" s="144"/>
      <c r="N290" s="144"/>
      <c r="O290" s="142"/>
      <c r="P290" s="142"/>
      <c r="Q290" s="142"/>
      <c r="R290" s="142"/>
      <c r="S290" s="142"/>
      <c r="T290" s="122" t="str">
        <f>IFERROR(IFERROR(VLOOKUP(CONCATENATE($C290,"-",$D290, "-",$E290),Dashboard!$M$473:$N$538,2,FALSE),VLOOKUP(CONCATENATE($E290,"-",$D290, "-",$C290),Dashboard!$M$473:$N$538,2,FALSE)),"")</f>
        <v/>
      </c>
      <c r="U290" s="345" t="str">
        <f t="shared" si="4"/>
        <v/>
      </c>
      <c r="V290" s="341"/>
      <c r="W290" s="142"/>
    </row>
    <row r="291" spans="1:23" s="134" customFormat="1" x14ac:dyDescent="0.25">
      <c r="A291" s="121" t="s">
        <v>5816</v>
      </c>
      <c r="B291" s="122" t="s">
        <v>5839</v>
      </c>
      <c r="C291" s="129" t="s">
        <v>5977</v>
      </c>
      <c r="D291" s="139" t="s">
        <v>5978</v>
      </c>
      <c r="E291" s="128" t="s">
        <v>1245</v>
      </c>
      <c r="F291" s="122">
        <v>16</v>
      </c>
      <c r="G291" s="122"/>
      <c r="H291" s="127">
        <v>6.3</v>
      </c>
      <c r="I291" s="127"/>
      <c r="J291" s="127"/>
      <c r="K291" s="133"/>
      <c r="L291" s="122"/>
      <c r="M291" s="127"/>
      <c r="N291" s="127"/>
      <c r="O291" s="122"/>
      <c r="P291" s="122"/>
      <c r="Q291" s="122"/>
      <c r="R291" s="122"/>
      <c r="S291" s="122"/>
      <c r="T291" s="122" t="str">
        <f>IFERROR(IFERROR(VLOOKUP(CONCATENATE($C291,"-",$D291, "-",$E291),Dashboard!$M$473:$N$538,2,FALSE),VLOOKUP(CONCATENATE($E291,"-",$D291, "-",$C291),Dashboard!$M$473:$N$538,2,FALSE)),"")</f>
        <v/>
      </c>
      <c r="U291" s="345" t="str">
        <f t="shared" si="4"/>
        <v/>
      </c>
      <c r="V291" s="341"/>
      <c r="W291" s="122"/>
    </row>
    <row r="292" spans="1:23" s="134" customFormat="1" x14ac:dyDescent="0.25">
      <c r="A292" s="121"/>
      <c r="B292" s="122" t="s">
        <v>5839</v>
      </c>
      <c r="C292" s="128" t="s">
        <v>5979</v>
      </c>
      <c r="D292" s="128"/>
      <c r="E292" s="128" t="s">
        <v>295</v>
      </c>
      <c r="F292" s="122">
        <v>30</v>
      </c>
      <c r="G292" s="122"/>
      <c r="H292" s="127"/>
      <c r="I292" s="127"/>
      <c r="J292" s="127"/>
      <c r="K292" s="133"/>
      <c r="L292" s="122"/>
      <c r="M292" s="127"/>
      <c r="N292" s="127"/>
      <c r="O292" s="122"/>
      <c r="P292" s="122"/>
      <c r="Q292" s="122"/>
      <c r="R292" s="122"/>
      <c r="S292" s="122"/>
      <c r="T292" s="122" t="str">
        <f>IFERROR(IFERROR(VLOOKUP(CONCATENATE($C292,"-",$D292, "-",$E292),Dashboard!$M$473:$N$538,2,FALSE),VLOOKUP(CONCATENATE($E292,"-",$D292, "-",$C292),Dashboard!$M$473:$N$538,2,FALSE)),"")</f>
        <v/>
      </c>
      <c r="U292" s="345" t="str">
        <f t="shared" si="4"/>
        <v/>
      </c>
      <c r="V292" s="341"/>
      <c r="W292" s="122" t="s">
        <v>5612</v>
      </c>
    </row>
    <row r="293" spans="1:23" s="134" customFormat="1" x14ac:dyDescent="0.25">
      <c r="A293" s="121"/>
      <c r="B293" s="122" t="s">
        <v>5839</v>
      </c>
      <c r="C293" s="128" t="s">
        <v>295</v>
      </c>
      <c r="D293" s="128"/>
      <c r="E293" s="128" t="s">
        <v>1245</v>
      </c>
      <c r="F293" s="122">
        <v>30</v>
      </c>
      <c r="G293" s="122"/>
      <c r="H293" s="127"/>
      <c r="I293" s="127"/>
      <c r="J293" s="127"/>
      <c r="K293" s="133"/>
      <c r="L293" s="122"/>
      <c r="M293" s="127"/>
      <c r="N293" s="127"/>
      <c r="O293" s="122"/>
      <c r="P293" s="122"/>
      <c r="Q293" s="122"/>
      <c r="R293" s="122"/>
      <c r="S293" s="122"/>
      <c r="T293" s="122" t="str">
        <f>IFERROR(IFERROR(VLOOKUP(CONCATENATE($C293,"-",$D293, "-",$E293),Dashboard!$M$473:$N$538,2,FALSE),VLOOKUP(CONCATENATE($E293,"-",$D293, "-",$C293),Dashboard!$M$473:$N$538,2,FALSE)),"")</f>
        <v/>
      </c>
      <c r="U293" s="345" t="str">
        <f t="shared" si="4"/>
        <v/>
      </c>
      <c r="V293" s="341"/>
      <c r="W293" s="122" t="s">
        <v>5612</v>
      </c>
    </row>
    <row r="294" spans="1:23" s="134" customFormat="1" x14ac:dyDescent="0.25">
      <c r="A294" s="121"/>
      <c r="B294" s="122" t="s">
        <v>5839</v>
      </c>
      <c r="C294" s="128" t="s">
        <v>5979</v>
      </c>
      <c r="D294" s="128"/>
      <c r="E294" s="128" t="s">
        <v>295</v>
      </c>
      <c r="F294" s="122">
        <v>30</v>
      </c>
      <c r="G294" s="122"/>
      <c r="H294" s="127"/>
      <c r="I294" s="127"/>
      <c r="J294" s="127"/>
      <c r="K294" s="133"/>
      <c r="L294" s="122"/>
      <c r="M294" s="127"/>
      <c r="N294" s="127"/>
      <c r="O294" s="122"/>
      <c r="P294" s="122"/>
      <c r="Q294" s="122"/>
      <c r="R294" s="122"/>
      <c r="S294" s="122"/>
      <c r="T294" s="122" t="str">
        <f>IFERROR(IFERROR(VLOOKUP(CONCATENATE($C294,"-",$D294, "-",$E294),Dashboard!$M$473:$N$538,2,FALSE),VLOOKUP(CONCATENATE($E294,"-",$D294, "-",$C294),Dashboard!$M$473:$N$538,2,FALSE)),"")</f>
        <v/>
      </c>
      <c r="U294" s="345" t="str">
        <f t="shared" si="4"/>
        <v/>
      </c>
      <c r="V294" s="341"/>
      <c r="W294" s="122" t="s">
        <v>5612</v>
      </c>
    </row>
    <row r="295" spans="1:23" s="134" customFormat="1" x14ac:dyDescent="0.25">
      <c r="A295" s="121"/>
      <c r="B295" s="122" t="s">
        <v>5839</v>
      </c>
      <c r="C295" s="128" t="s">
        <v>295</v>
      </c>
      <c r="D295" s="128"/>
      <c r="E295" s="128" t="s">
        <v>1245</v>
      </c>
      <c r="F295" s="122">
        <v>30</v>
      </c>
      <c r="G295" s="122"/>
      <c r="H295" s="127"/>
      <c r="I295" s="127"/>
      <c r="J295" s="127"/>
      <c r="K295" s="133"/>
      <c r="L295" s="122"/>
      <c r="M295" s="127"/>
      <c r="N295" s="127"/>
      <c r="O295" s="122"/>
      <c r="P295" s="122"/>
      <c r="Q295" s="122"/>
      <c r="R295" s="122"/>
      <c r="S295" s="122"/>
      <c r="T295" s="122" t="str">
        <f>IFERROR(IFERROR(VLOOKUP(CONCATENATE($C295,"-",$D295, "-",$E295),Dashboard!$M$473:$N$538,2,FALSE),VLOOKUP(CONCATENATE($E295,"-",$D295, "-",$C295),Dashboard!$M$473:$N$538,2,FALSE)),"")</f>
        <v/>
      </c>
      <c r="U295" s="345" t="str">
        <f t="shared" si="4"/>
        <v/>
      </c>
      <c r="V295" s="341"/>
      <c r="W295" s="122" t="s">
        <v>5612</v>
      </c>
    </row>
    <row r="296" spans="1:23" s="134" customFormat="1" x14ac:dyDescent="0.25">
      <c r="A296" s="121"/>
      <c r="B296" s="122" t="s">
        <v>5839</v>
      </c>
      <c r="C296" s="128" t="s">
        <v>5978</v>
      </c>
      <c r="D296" s="128" t="s">
        <v>5980</v>
      </c>
      <c r="E296" s="128" t="s">
        <v>1245</v>
      </c>
      <c r="F296" s="122">
        <v>16</v>
      </c>
      <c r="G296" s="122"/>
      <c r="H296" s="127"/>
      <c r="I296" s="127"/>
      <c r="J296" s="127">
        <v>14.45</v>
      </c>
      <c r="K296" s="133">
        <v>1</v>
      </c>
      <c r="L296" s="122">
        <v>0</v>
      </c>
      <c r="M296" s="127">
        <v>9</v>
      </c>
      <c r="N296" s="127">
        <v>5.45</v>
      </c>
      <c r="O296" s="122">
        <f>SUM(F291:F296)</f>
        <v>152</v>
      </c>
      <c r="P296" s="122"/>
      <c r="Q296" s="122"/>
      <c r="R296" s="122"/>
      <c r="S296" s="122"/>
      <c r="T296" s="122" t="str">
        <f>IFERROR(IFERROR(VLOOKUP(CONCATENATE($C296,"-",$D296, "-",$E296),Dashboard!$M$473:$N$538,2,FALSE),VLOOKUP(CONCATENATE($E296,"-",$D296, "-",$C296),Dashboard!$M$473:$N$538,2,FALSE)),"")</f>
        <v/>
      </c>
      <c r="U296" s="345" t="str">
        <f t="shared" si="4"/>
        <v/>
      </c>
      <c r="V296" s="341"/>
      <c r="W296" s="122"/>
    </row>
    <row r="297" spans="1:23" s="134" customFormat="1" x14ac:dyDescent="0.25">
      <c r="A297" s="141"/>
      <c r="B297" s="142"/>
      <c r="C297" s="143"/>
      <c r="D297" s="143"/>
      <c r="E297" s="143"/>
      <c r="F297" s="142"/>
      <c r="G297" s="142"/>
      <c r="H297" s="144"/>
      <c r="I297" s="144"/>
      <c r="J297" s="144"/>
      <c r="K297" s="142"/>
      <c r="L297" s="142"/>
      <c r="M297" s="144"/>
      <c r="N297" s="144"/>
      <c r="O297" s="142"/>
      <c r="P297" s="142"/>
      <c r="Q297" s="142"/>
      <c r="R297" s="142"/>
      <c r="S297" s="142"/>
      <c r="T297" s="122" t="str">
        <f>IFERROR(IFERROR(VLOOKUP(CONCATENATE($C297,"-",$D297, "-",$E297),Dashboard!$M$473:$N$538,2,FALSE),VLOOKUP(CONCATENATE($E297,"-",$D297, "-",$C297),Dashboard!$M$473:$N$538,2,FALSE)),"")</f>
        <v/>
      </c>
      <c r="U297" s="345" t="str">
        <f t="shared" si="4"/>
        <v/>
      </c>
      <c r="V297" s="341"/>
      <c r="W297" s="142"/>
    </row>
    <row r="298" spans="1:23" s="134" customFormat="1" x14ac:dyDescent="0.25">
      <c r="A298" s="121"/>
      <c r="B298" s="122"/>
      <c r="C298" s="128"/>
      <c r="D298" s="128"/>
      <c r="E298" s="128"/>
      <c r="F298" s="122"/>
      <c r="G298" s="122"/>
      <c r="H298" s="127"/>
      <c r="I298" s="127"/>
      <c r="J298" s="127"/>
      <c r="K298" s="122"/>
      <c r="L298" s="122"/>
      <c r="M298" s="127"/>
      <c r="N298" s="127"/>
      <c r="O298" s="122"/>
      <c r="P298" s="122"/>
      <c r="Q298" s="122"/>
      <c r="R298" s="122"/>
      <c r="S298" s="122"/>
      <c r="T298" s="122" t="str">
        <f>IFERROR(IFERROR(VLOOKUP(CONCATENATE($C298,"-",$D298, "-",$E298),Dashboard!$M$473:$N$538,2,FALSE),VLOOKUP(CONCATENATE($E298,"-",$D298, "-",$C298),Dashboard!$M$473:$N$538,2,FALSE)),"")</f>
        <v/>
      </c>
      <c r="U298" s="345" t="str">
        <f t="shared" si="4"/>
        <v/>
      </c>
      <c r="V298" s="341"/>
      <c r="W298" s="122"/>
    </row>
    <row r="299" spans="1:23" s="134" customFormat="1" x14ac:dyDescent="0.25">
      <c r="A299" s="121" t="s">
        <v>5835</v>
      </c>
      <c r="B299" s="122" t="s">
        <v>5840</v>
      </c>
      <c r="C299" s="128" t="s">
        <v>1245</v>
      </c>
      <c r="D299" s="128" t="s">
        <v>1261</v>
      </c>
      <c r="E299" s="128" t="s">
        <v>344</v>
      </c>
      <c r="F299" s="122">
        <v>30</v>
      </c>
      <c r="G299" s="122"/>
      <c r="H299" s="127">
        <v>12</v>
      </c>
      <c r="I299" s="127"/>
      <c r="J299" s="127">
        <v>13</v>
      </c>
      <c r="K299" s="133"/>
      <c r="L299" s="122"/>
      <c r="M299" s="127"/>
      <c r="N299" s="127"/>
      <c r="O299" s="122"/>
      <c r="P299" s="122"/>
      <c r="Q299" s="122"/>
      <c r="R299" s="122"/>
      <c r="S299" s="122"/>
      <c r="T299" s="122" t="str">
        <f>IFERROR(IFERROR(VLOOKUP(CONCATENATE($C299,"-",$D299, "-",$E299),Dashboard!$M$473:$N$538,2,FALSE),VLOOKUP(CONCATENATE($E299,"-",$D299, "-",$C299),Dashboard!$M$473:$N$538,2,FALSE)),"")</f>
        <v/>
      </c>
      <c r="U299" s="345" t="str">
        <f t="shared" si="4"/>
        <v/>
      </c>
      <c r="V299" s="341"/>
      <c r="W299" s="122"/>
    </row>
    <row r="300" spans="1:23" s="134" customFormat="1" x14ac:dyDescent="0.25">
      <c r="A300" s="121"/>
      <c r="B300" s="122" t="s">
        <v>5840</v>
      </c>
      <c r="C300" s="128" t="s">
        <v>344</v>
      </c>
      <c r="D300" s="128" t="s">
        <v>1261</v>
      </c>
      <c r="E300" s="128" t="s">
        <v>1245</v>
      </c>
      <c r="F300" s="122">
        <v>30</v>
      </c>
      <c r="G300" s="122"/>
      <c r="H300" s="127">
        <v>13.3</v>
      </c>
      <c r="I300" s="127"/>
      <c r="J300" s="127">
        <v>14.3</v>
      </c>
      <c r="K300" s="133"/>
      <c r="L300" s="122"/>
      <c r="M300" s="127"/>
      <c r="N300" s="127"/>
      <c r="O300" s="122"/>
      <c r="P300" s="122"/>
      <c r="Q300" s="122"/>
      <c r="R300" s="122"/>
      <c r="S300" s="122"/>
      <c r="T300" s="122" t="str">
        <f>IFERROR(IFERROR(VLOOKUP(CONCATENATE($C300,"-",$D300, "-",$E300),Dashboard!$M$473:$N$538,2,FALSE),VLOOKUP(CONCATENATE($E300,"-",$D300, "-",$C300),Dashboard!$M$473:$N$538,2,FALSE)),"")</f>
        <v/>
      </c>
      <c r="U300" s="345" t="str">
        <f t="shared" si="4"/>
        <v/>
      </c>
      <c r="V300" s="341"/>
      <c r="W300" s="122"/>
    </row>
    <row r="301" spans="1:23" s="134" customFormat="1" x14ac:dyDescent="0.25">
      <c r="A301" s="121"/>
      <c r="B301" s="122" t="s">
        <v>5840</v>
      </c>
      <c r="C301" s="128" t="s">
        <v>1245</v>
      </c>
      <c r="D301" s="128" t="s">
        <v>1261</v>
      </c>
      <c r="E301" s="128" t="s">
        <v>344</v>
      </c>
      <c r="F301" s="122">
        <v>30</v>
      </c>
      <c r="G301" s="122"/>
      <c r="H301" s="127">
        <v>15</v>
      </c>
      <c r="I301" s="127"/>
      <c r="J301" s="127">
        <v>16</v>
      </c>
      <c r="K301" s="133"/>
      <c r="L301" s="122"/>
      <c r="M301" s="127"/>
      <c r="N301" s="127"/>
      <c r="O301" s="122"/>
      <c r="P301" s="122"/>
      <c r="Q301" s="122"/>
      <c r="R301" s="122"/>
      <c r="S301" s="122"/>
      <c r="T301" s="122" t="str">
        <f>IFERROR(IFERROR(VLOOKUP(CONCATENATE($C301,"-",$D301, "-",$E301),Dashboard!$M$473:$N$538,2,FALSE),VLOOKUP(CONCATENATE($E301,"-",$D301, "-",$C301),Dashboard!$M$473:$N$538,2,FALSE)),"")</f>
        <v/>
      </c>
      <c r="U301" s="345" t="str">
        <f t="shared" si="4"/>
        <v/>
      </c>
      <c r="V301" s="341"/>
      <c r="W301" s="122"/>
    </row>
    <row r="302" spans="1:23" s="134" customFormat="1" x14ac:dyDescent="0.25">
      <c r="A302" s="121"/>
      <c r="B302" s="122" t="s">
        <v>5840</v>
      </c>
      <c r="C302" s="128" t="s">
        <v>344</v>
      </c>
      <c r="D302" s="128" t="s">
        <v>1261</v>
      </c>
      <c r="E302" s="128" t="s">
        <v>1245</v>
      </c>
      <c r="F302" s="122">
        <v>30</v>
      </c>
      <c r="G302" s="122"/>
      <c r="H302" s="127">
        <v>16.3</v>
      </c>
      <c r="I302" s="127"/>
      <c r="J302" s="127">
        <v>17.3</v>
      </c>
      <c r="K302" s="133"/>
      <c r="L302" s="122"/>
      <c r="M302" s="127"/>
      <c r="N302" s="127"/>
      <c r="O302" s="122"/>
      <c r="P302" s="122"/>
      <c r="Q302" s="122"/>
      <c r="R302" s="122"/>
      <c r="S302" s="122"/>
      <c r="T302" s="122" t="str">
        <f>IFERROR(IFERROR(VLOOKUP(CONCATENATE($C302,"-",$D302, "-",$E302),Dashboard!$M$473:$N$538,2,FALSE),VLOOKUP(CONCATENATE($E302,"-",$D302, "-",$C302),Dashboard!$M$473:$N$538,2,FALSE)),"")</f>
        <v/>
      </c>
      <c r="U302" s="345" t="str">
        <f t="shared" si="4"/>
        <v/>
      </c>
      <c r="V302" s="341"/>
      <c r="W302" s="122"/>
    </row>
    <row r="303" spans="1:23" s="134" customFormat="1" x14ac:dyDescent="0.25">
      <c r="A303" s="121"/>
      <c r="B303" s="122" t="s">
        <v>5840</v>
      </c>
      <c r="C303" s="128" t="s">
        <v>1245</v>
      </c>
      <c r="D303" s="128" t="s">
        <v>1261</v>
      </c>
      <c r="E303" s="128" t="s">
        <v>344</v>
      </c>
      <c r="F303" s="122">
        <v>30</v>
      </c>
      <c r="G303" s="122"/>
      <c r="H303" s="127">
        <v>18</v>
      </c>
      <c r="I303" s="127"/>
      <c r="J303" s="127">
        <v>19</v>
      </c>
      <c r="K303" s="133"/>
      <c r="L303" s="122"/>
      <c r="M303" s="127"/>
      <c r="N303" s="127"/>
      <c r="O303" s="122"/>
      <c r="P303" s="122"/>
      <c r="Q303" s="122"/>
      <c r="R303" s="122"/>
      <c r="S303" s="122"/>
      <c r="T303" s="122" t="str">
        <f>IFERROR(IFERROR(VLOOKUP(CONCATENATE($C303,"-",$D303, "-",$E303),Dashboard!$M$473:$N$538,2,FALSE),VLOOKUP(CONCATENATE($E303,"-",$D303, "-",$C303),Dashboard!$M$473:$N$538,2,FALSE)),"")</f>
        <v/>
      </c>
      <c r="U303" s="345" t="str">
        <f t="shared" si="4"/>
        <v/>
      </c>
      <c r="V303" s="341"/>
      <c r="W303" s="122"/>
    </row>
    <row r="304" spans="1:23" s="134" customFormat="1" x14ac:dyDescent="0.25">
      <c r="A304" s="121"/>
      <c r="B304" s="122" t="s">
        <v>5840</v>
      </c>
      <c r="C304" s="128" t="s">
        <v>344</v>
      </c>
      <c r="D304" s="128" t="s">
        <v>1261</v>
      </c>
      <c r="E304" s="128" t="s">
        <v>1245</v>
      </c>
      <c r="F304" s="122">
        <v>30</v>
      </c>
      <c r="G304" s="122"/>
      <c r="H304" s="127">
        <v>19.3</v>
      </c>
      <c r="I304" s="127"/>
      <c r="J304" s="127">
        <v>20.3</v>
      </c>
      <c r="K304" s="133">
        <v>1</v>
      </c>
      <c r="L304" s="122">
        <v>1</v>
      </c>
      <c r="M304" s="127">
        <v>9.3000000000000007</v>
      </c>
      <c r="N304" s="127">
        <v>7.5</v>
      </c>
      <c r="O304" s="122">
        <f>SUM(F299:F304)</f>
        <v>180</v>
      </c>
      <c r="P304" s="122"/>
      <c r="Q304" s="122"/>
      <c r="R304" s="122"/>
      <c r="S304" s="122"/>
      <c r="T304" s="122" t="str">
        <f>IFERROR(IFERROR(VLOOKUP(CONCATENATE($C304,"-",$D304, "-",$E304),Dashboard!$M$473:$N$538,2,FALSE),VLOOKUP(CONCATENATE($E304,"-",$D304, "-",$C304),Dashboard!$M$473:$N$538,2,FALSE)),"")</f>
        <v/>
      </c>
      <c r="U304" s="345" t="str">
        <f t="shared" si="4"/>
        <v/>
      </c>
      <c r="V304" s="341"/>
      <c r="W304" s="147" t="s">
        <v>7238</v>
      </c>
    </row>
    <row r="305" spans="1:23" s="134" customFormat="1" x14ac:dyDescent="0.25">
      <c r="A305" s="121"/>
      <c r="B305" s="122">
        <v>37</v>
      </c>
      <c r="C305" s="128" t="s">
        <v>1245</v>
      </c>
      <c r="D305" s="128" t="s">
        <v>1261</v>
      </c>
      <c r="E305" s="128" t="s">
        <v>344</v>
      </c>
      <c r="F305" s="122">
        <v>30</v>
      </c>
      <c r="G305" s="122"/>
      <c r="H305" s="127">
        <v>6.2</v>
      </c>
      <c r="I305" s="127"/>
      <c r="J305" s="127">
        <v>7.2</v>
      </c>
      <c r="K305" s="133"/>
      <c r="L305" s="122"/>
      <c r="M305" s="127"/>
      <c r="N305" s="127"/>
      <c r="O305" s="122"/>
      <c r="P305" s="122"/>
      <c r="Q305" s="122"/>
      <c r="R305" s="122"/>
      <c r="S305" s="122"/>
      <c r="T305" s="122" t="str">
        <f>IFERROR(IFERROR(VLOOKUP(CONCATENATE($C305,"-",$D305, "-",$E305),Dashboard!$M$473:$N$538,2,FALSE),VLOOKUP(CONCATENATE($E305,"-",$D305, "-",$C305),Dashboard!$M$473:$N$538,2,FALSE)),"")</f>
        <v/>
      </c>
      <c r="U305" s="345" t="str">
        <f t="shared" si="4"/>
        <v/>
      </c>
      <c r="V305" s="341"/>
      <c r="W305" s="122"/>
    </row>
    <row r="306" spans="1:23" s="134" customFormat="1" x14ac:dyDescent="0.25">
      <c r="A306" s="121"/>
      <c r="B306" s="122">
        <v>37</v>
      </c>
      <c r="C306" s="128" t="s">
        <v>344</v>
      </c>
      <c r="D306" s="128" t="s">
        <v>1261</v>
      </c>
      <c r="E306" s="128" t="s">
        <v>1245</v>
      </c>
      <c r="F306" s="122">
        <v>30</v>
      </c>
      <c r="G306" s="122"/>
      <c r="H306" s="127">
        <v>7.3</v>
      </c>
      <c r="I306" s="127"/>
      <c r="J306" s="127">
        <v>8.3000000000000007</v>
      </c>
      <c r="K306" s="133"/>
      <c r="L306" s="122"/>
      <c r="M306" s="127"/>
      <c r="N306" s="127"/>
      <c r="O306" s="122"/>
      <c r="P306" s="122"/>
      <c r="Q306" s="122"/>
      <c r="R306" s="122"/>
      <c r="S306" s="122"/>
      <c r="T306" s="122" t="str">
        <f>IFERROR(IFERROR(VLOOKUP(CONCATENATE($C306,"-",$D306, "-",$E306),Dashboard!$M$473:$N$538,2,FALSE),VLOOKUP(CONCATENATE($E306,"-",$D306, "-",$C306),Dashboard!$M$473:$N$538,2,FALSE)),"")</f>
        <v/>
      </c>
      <c r="U306" s="345" t="str">
        <f t="shared" si="4"/>
        <v/>
      </c>
      <c r="V306" s="341"/>
      <c r="W306" s="122"/>
    </row>
    <row r="307" spans="1:23" s="134" customFormat="1" x14ac:dyDescent="0.25">
      <c r="A307" s="121"/>
      <c r="B307" s="122">
        <v>37</v>
      </c>
      <c r="C307" s="128" t="s">
        <v>1245</v>
      </c>
      <c r="D307" s="128" t="s">
        <v>1261</v>
      </c>
      <c r="E307" s="128" t="s">
        <v>344</v>
      </c>
      <c r="F307" s="122">
        <v>30</v>
      </c>
      <c r="G307" s="122"/>
      <c r="H307" s="127">
        <v>9</v>
      </c>
      <c r="I307" s="127"/>
      <c r="J307" s="127">
        <v>10</v>
      </c>
      <c r="K307" s="133"/>
      <c r="L307" s="122"/>
      <c r="M307" s="127"/>
      <c r="N307" s="127"/>
      <c r="O307" s="122"/>
      <c r="P307" s="122"/>
      <c r="Q307" s="122"/>
      <c r="R307" s="122"/>
      <c r="S307" s="122"/>
      <c r="T307" s="122" t="str">
        <f>IFERROR(IFERROR(VLOOKUP(CONCATENATE($C307,"-",$D307, "-",$E307),Dashboard!$M$473:$N$538,2,FALSE),VLOOKUP(CONCATENATE($E307,"-",$D307, "-",$C307),Dashboard!$M$473:$N$538,2,FALSE)),"")</f>
        <v/>
      </c>
      <c r="U307" s="345" t="str">
        <f t="shared" si="4"/>
        <v/>
      </c>
      <c r="V307" s="341"/>
      <c r="W307" s="122"/>
    </row>
    <row r="308" spans="1:23" s="145" customFormat="1" x14ac:dyDescent="0.25">
      <c r="A308" s="121"/>
      <c r="B308" s="122">
        <v>37</v>
      </c>
      <c r="C308" s="128" t="s">
        <v>344</v>
      </c>
      <c r="D308" s="128" t="s">
        <v>1261</v>
      </c>
      <c r="E308" s="128" t="s">
        <v>1245</v>
      </c>
      <c r="F308" s="122">
        <v>30</v>
      </c>
      <c r="G308" s="122"/>
      <c r="H308" s="127">
        <v>10.3</v>
      </c>
      <c r="I308" s="127"/>
      <c r="J308" s="127">
        <v>11.3</v>
      </c>
      <c r="K308" s="133">
        <v>1</v>
      </c>
      <c r="L308" s="122">
        <v>1</v>
      </c>
      <c r="M308" s="127">
        <v>6</v>
      </c>
      <c r="N308" s="127">
        <v>4.3</v>
      </c>
      <c r="O308" s="122">
        <f>SUM(F305:F308)</f>
        <v>120</v>
      </c>
      <c r="P308" s="122"/>
      <c r="Q308" s="122"/>
      <c r="R308" s="122"/>
      <c r="S308" s="122"/>
      <c r="T308" s="122" t="str">
        <f>IFERROR(IFERROR(VLOOKUP(CONCATENATE($C308,"-",$D308, "-",$E308),Dashboard!$M$473:$N$538,2,FALSE),VLOOKUP(CONCATENATE($E308,"-",$D308, "-",$C308),Dashboard!$M$473:$N$538,2,FALSE)),"")</f>
        <v/>
      </c>
      <c r="U308" s="345" t="str">
        <f t="shared" si="4"/>
        <v/>
      </c>
      <c r="V308" s="341"/>
      <c r="W308" s="122" t="s">
        <v>5805</v>
      </c>
    </row>
    <row r="309" spans="1:23" s="134" customFormat="1" x14ac:dyDescent="0.25">
      <c r="A309" s="141"/>
      <c r="B309" s="142"/>
      <c r="C309" s="143"/>
      <c r="D309" s="143"/>
      <c r="E309" s="143"/>
      <c r="F309" s="142"/>
      <c r="G309" s="142"/>
      <c r="H309" s="144"/>
      <c r="I309" s="144"/>
      <c r="J309" s="144"/>
      <c r="K309" s="142"/>
      <c r="L309" s="142"/>
      <c r="M309" s="144"/>
      <c r="N309" s="144"/>
      <c r="O309" s="142"/>
      <c r="P309" s="142"/>
      <c r="Q309" s="142"/>
      <c r="R309" s="142"/>
      <c r="S309" s="142"/>
      <c r="T309" s="122" t="str">
        <f>IFERROR(IFERROR(VLOOKUP(CONCATENATE($C309,"-",$D309, "-",$E309),Dashboard!$M$473:$N$538,2,FALSE),VLOOKUP(CONCATENATE($E309,"-",$D309, "-",$C309),Dashboard!$M$473:$N$538,2,FALSE)),"")</f>
        <v/>
      </c>
      <c r="U309" s="345" t="str">
        <f t="shared" si="4"/>
        <v/>
      </c>
      <c r="V309" s="341"/>
      <c r="W309" s="142"/>
    </row>
    <row r="310" spans="1:23" s="134" customFormat="1" x14ac:dyDescent="0.25">
      <c r="A310" s="121" t="s">
        <v>5835</v>
      </c>
      <c r="B310" s="122" t="s">
        <v>5841</v>
      </c>
      <c r="C310" s="128" t="s">
        <v>1245</v>
      </c>
      <c r="D310" s="128" t="s">
        <v>1261</v>
      </c>
      <c r="E310" s="128" t="s">
        <v>295</v>
      </c>
      <c r="F310" s="150">
        <v>30</v>
      </c>
      <c r="G310" s="122"/>
      <c r="H310" s="127">
        <v>13.25</v>
      </c>
      <c r="I310" s="127"/>
      <c r="J310" s="127">
        <v>14.25</v>
      </c>
      <c r="K310" s="133"/>
      <c r="L310" s="122"/>
      <c r="M310" s="127"/>
      <c r="N310" s="127"/>
      <c r="O310" s="122"/>
      <c r="P310" s="122"/>
      <c r="Q310" s="122"/>
      <c r="R310" s="122"/>
      <c r="S310" s="122"/>
      <c r="T310" s="122" t="str">
        <f>IFERROR(IFERROR(VLOOKUP(CONCATENATE($C310,"-",$D310, "-",$E310),Dashboard!$M$473:$N$538,2,FALSE),VLOOKUP(CONCATENATE($E310,"-",$D310, "-",$C310),Dashboard!$M$473:$N$538,2,FALSE)),"")</f>
        <v>vsg2</v>
      </c>
      <c r="U310" s="345" t="str">
        <f t="shared" si="4"/>
        <v>vsg2</v>
      </c>
      <c r="V310" s="341"/>
      <c r="W310" s="122"/>
    </row>
    <row r="311" spans="1:23" s="134" customFormat="1" x14ac:dyDescent="0.25">
      <c r="A311" s="121"/>
      <c r="B311" s="122" t="s">
        <v>5841</v>
      </c>
      <c r="C311" s="128" t="s">
        <v>295</v>
      </c>
      <c r="D311" s="128" t="s">
        <v>1261</v>
      </c>
      <c r="E311" s="128" t="s">
        <v>1245</v>
      </c>
      <c r="F311" s="122">
        <v>30</v>
      </c>
      <c r="G311" s="122"/>
      <c r="H311" s="127">
        <v>14.55</v>
      </c>
      <c r="I311" s="127"/>
      <c r="J311" s="127">
        <v>15.55</v>
      </c>
      <c r="K311" s="133"/>
      <c r="L311" s="122"/>
      <c r="M311" s="127"/>
      <c r="N311" s="127"/>
      <c r="O311" s="122"/>
      <c r="P311" s="122"/>
      <c r="Q311" s="122"/>
      <c r="R311" s="122"/>
      <c r="S311" s="122"/>
      <c r="T311" s="122" t="str">
        <f>IFERROR(IFERROR(VLOOKUP(CONCATENATE($C311,"-",$D311, "-",$E311),Dashboard!$M$473:$N$538,2,FALSE),VLOOKUP(CONCATENATE($E311,"-",$D311, "-",$C311),Dashboard!$M$473:$N$538,2,FALSE)),"")</f>
        <v>vsg60</v>
      </c>
      <c r="U311" s="345" t="str">
        <f t="shared" si="4"/>
        <v>vsg60</v>
      </c>
      <c r="V311" s="341"/>
      <c r="W311" s="122"/>
    </row>
    <row r="312" spans="1:23" s="134" customFormat="1" x14ac:dyDescent="0.25">
      <c r="A312" s="121"/>
      <c r="B312" s="122" t="s">
        <v>5841</v>
      </c>
      <c r="C312" s="128" t="s">
        <v>1245</v>
      </c>
      <c r="D312" s="128" t="s">
        <v>1261</v>
      </c>
      <c r="E312" s="128" t="s">
        <v>5981</v>
      </c>
      <c r="F312" s="122">
        <v>35</v>
      </c>
      <c r="G312" s="122"/>
      <c r="H312" s="127">
        <v>16.25</v>
      </c>
      <c r="I312" s="127"/>
      <c r="J312" s="127">
        <v>17.45</v>
      </c>
      <c r="K312" s="133"/>
      <c r="L312" s="122"/>
      <c r="M312" s="127"/>
      <c r="N312" s="127"/>
      <c r="O312" s="122"/>
      <c r="P312" s="122"/>
      <c r="Q312" s="122"/>
      <c r="R312" s="122"/>
      <c r="S312" s="122"/>
      <c r="T312" s="122" t="str">
        <f>IFERROR(IFERROR(VLOOKUP(CONCATENATE($C312,"-",$D312, "-",$E312),Dashboard!$M$473:$N$538,2,FALSE),VLOOKUP(CONCATENATE($E312,"-",$D312, "-",$C312),Dashboard!$M$473:$N$538,2,FALSE)),"")</f>
        <v/>
      </c>
      <c r="U312" s="345" t="str">
        <f t="shared" si="4"/>
        <v/>
      </c>
      <c r="V312" s="341"/>
      <c r="W312" s="122"/>
    </row>
    <row r="313" spans="1:23" s="134" customFormat="1" x14ac:dyDescent="0.25">
      <c r="A313" s="121"/>
      <c r="B313" s="122" t="s">
        <v>5841</v>
      </c>
      <c r="C313" s="128" t="s">
        <v>5981</v>
      </c>
      <c r="D313" s="128" t="s">
        <v>1261</v>
      </c>
      <c r="E313" s="128" t="s">
        <v>1245</v>
      </c>
      <c r="F313" s="122">
        <v>35</v>
      </c>
      <c r="G313" s="122"/>
      <c r="H313" s="127">
        <v>17.5</v>
      </c>
      <c r="I313" s="127"/>
      <c r="J313" s="127">
        <v>18.5</v>
      </c>
      <c r="K313" s="133"/>
      <c r="L313" s="122"/>
      <c r="M313" s="127"/>
      <c r="N313" s="127"/>
      <c r="O313" s="122"/>
      <c r="P313" s="122"/>
      <c r="Q313" s="122"/>
      <c r="R313" s="122"/>
      <c r="S313" s="122"/>
      <c r="T313" s="122" t="str">
        <f>IFERROR(IFERROR(VLOOKUP(CONCATENATE($C313,"-",$D313, "-",$E313),Dashboard!$M$473:$N$538,2,FALSE),VLOOKUP(CONCATENATE($E313,"-",$D313, "-",$C313),Dashboard!$M$473:$N$538,2,FALSE)),"")</f>
        <v/>
      </c>
      <c r="U313" s="345" t="str">
        <f t="shared" si="4"/>
        <v/>
      </c>
      <c r="V313" s="341"/>
      <c r="W313" s="122"/>
    </row>
    <row r="314" spans="1:23" s="134" customFormat="1" x14ac:dyDescent="0.25">
      <c r="A314" s="121"/>
      <c r="B314" s="122" t="s">
        <v>5841</v>
      </c>
      <c r="C314" s="128" t="s">
        <v>1245</v>
      </c>
      <c r="D314" s="128" t="s">
        <v>5663</v>
      </c>
      <c r="E314" s="128" t="s">
        <v>492</v>
      </c>
      <c r="F314" s="122">
        <v>35</v>
      </c>
      <c r="G314" s="122"/>
      <c r="H314" s="127">
        <v>19.100000000000001</v>
      </c>
      <c r="I314" s="127"/>
      <c r="J314" s="127">
        <v>20.350000000000001</v>
      </c>
      <c r="K314" s="133">
        <v>1</v>
      </c>
      <c r="L314" s="122">
        <v>1</v>
      </c>
      <c r="M314" s="127">
        <v>8</v>
      </c>
      <c r="N314" s="127">
        <v>6.05</v>
      </c>
      <c r="O314" s="122">
        <f>SUM(F310:F314)</f>
        <v>165</v>
      </c>
      <c r="P314" s="122"/>
      <c r="Q314" s="122"/>
      <c r="R314" s="122"/>
      <c r="S314" s="122"/>
      <c r="T314" s="122" t="str">
        <f>IFERROR(IFERROR(VLOOKUP(CONCATENATE($C314,"-",$D314, "-",$E314),Dashboard!$M$473:$N$538,2,FALSE),VLOOKUP(CONCATENATE($E314,"-",$D314, "-",$C314),Dashboard!$M$473:$N$538,2,FALSE)),"")</f>
        <v/>
      </c>
      <c r="U314" s="345" t="str">
        <f t="shared" si="4"/>
        <v/>
      </c>
      <c r="V314" s="341"/>
      <c r="W314" s="122" t="s">
        <v>7242</v>
      </c>
    </row>
    <row r="315" spans="1:23" s="145" customFormat="1" x14ac:dyDescent="0.25">
      <c r="A315" s="121"/>
      <c r="B315" s="122">
        <v>38</v>
      </c>
      <c r="C315" s="128" t="s">
        <v>492</v>
      </c>
      <c r="D315" s="128" t="s">
        <v>5982</v>
      </c>
      <c r="E315" s="128" t="s">
        <v>1245</v>
      </c>
      <c r="F315" s="122">
        <v>45</v>
      </c>
      <c r="G315" s="122"/>
      <c r="H315" s="127">
        <v>7.15</v>
      </c>
      <c r="I315" s="127"/>
      <c r="J315" s="127">
        <v>8.35</v>
      </c>
      <c r="K315" s="133"/>
      <c r="L315" s="122"/>
      <c r="M315" s="127"/>
      <c r="N315" s="127"/>
      <c r="O315" s="122"/>
      <c r="P315" s="122"/>
      <c r="Q315" s="122"/>
      <c r="R315" s="122"/>
      <c r="S315" s="122"/>
      <c r="T315" s="122" t="str">
        <f>IFERROR(IFERROR(VLOOKUP(CONCATENATE($C315,"-",$D315, "-",$E315),Dashboard!$M$473:$N$538,2,FALSE),VLOOKUP(CONCATENATE($E315,"-",$D315, "-",$C315),Dashboard!$M$473:$N$538,2,FALSE)),"")</f>
        <v/>
      </c>
      <c r="U315" s="345" t="str">
        <f t="shared" si="4"/>
        <v/>
      </c>
      <c r="V315" s="341"/>
      <c r="W315" s="122"/>
    </row>
    <row r="316" spans="1:23" s="134" customFormat="1" x14ac:dyDescent="0.25">
      <c r="A316" s="121"/>
      <c r="B316" s="122">
        <v>38</v>
      </c>
      <c r="C316" s="128" t="s">
        <v>1245</v>
      </c>
      <c r="D316" s="128" t="s">
        <v>2131</v>
      </c>
      <c r="E316" s="128" t="s">
        <v>344</v>
      </c>
      <c r="F316" s="122">
        <v>30</v>
      </c>
      <c r="G316" s="122"/>
      <c r="H316" s="127">
        <v>8.4499999999999993</v>
      </c>
      <c r="I316" s="127"/>
      <c r="J316" s="127">
        <v>9.35</v>
      </c>
      <c r="K316" s="133"/>
      <c r="L316" s="122"/>
      <c r="M316" s="127"/>
      <c r="N316" s="127"/>
      <c r="O316" s="122"/>
      <c r="P316" s="122"/>
      <c r="Q316" s="122"/>
      <c r="R316" s="122"/>
      <c r="S316" s="122"/>
      <c r="T316" s="122" t="str">
        <f>IFERROR(IFERROR(VLOOKUP(CONCATENATE($C316,"-",$D316, "-",$E316),Dashboard!$M$473:$N$538,2,FALSE),VLOOKUP(CONCATENATE($E316,"-",$D316, "-",$C316),Dashboard!$M$473:$N$538,2,FALSE)),"")</f>
        <v>vsg3</v>
      </c>
      <c r="U316" s="345" t="str">
        <f t="shared" si="4"/>
        <v>vsg3</v>
      </c>
      <c r="V316" s="341"/>
      <c r="W316" s="149" t="s">
        <v>5612</v>
      </c>
    </row>
    <row r="317" spans="1:23" s="134" customFormat="1" x14ac:dyDescent="0.25">
      <c r="A317" s="121"/>
      <c r="B317" s="122">
        <v>38</v>
      </c>
      <c r="C317" s="128" t="s">
        <v>344</v>
      </c>
      <c r="D317" s="128" t="s">
        <v>2131</v>
      </c>
      <c r="E317" s="128" t="s">
        <v>1245</v>
      </c>
      <c r="F317" s="122">
        <v>30</v>
      </c>
      <c r="G317" s="122"/>
      <c r="H317" s="127">
        <v>10.1</v>
      </c>
      <c r="I317" s="127"/>
      <c r="J317" s="127">
        <v>11.1</v>
      </c>
      <c r="K317" s="133">
        <v>1</v>
      </c>
      <c r="L317" s="122">
        <v>1</v>
      </c>
      <c r="M317" s="127">
        <v>4.4000000000000004</v>
      </c>
      <c r="N317" s="127">
        <v>4.05</v>
      </c>
      <c r="O317" s="122">
        <f>SUM(F315:F317)</f>
        <v>105</v>
      </c>
      <c r="P317" s="122"/>
      <c r="Q317" s="122"/>
      <c r="R317" s="122"/>
      <c r="S317" s="122"/>
      <c r="T317" s="122" t="str">
        <f>IFERROR(IFERROR(VLOOKUP(CONCATENATE($C317,"-",$D317, "-",$E317),Dashboard!$M$473:$N$538,2,FALSE),VLOOKUP(CONCATENATE($E317,"-",$D317, "-",$C317),Dashboard!$M$473:$N$538,2,FALSE)),"")</f>
        <v>vsg3</v>
      </c>
      <c r="U317" s="345" t="str">
        <f t="shared" si="4"/>
        <v>vsg3</v>
      </c>
      <c r="V317" s="341"/>
      <c r="W317" s="122" t="s">
        <v>5805</v>
      </c>
    </row>
    <row r="318" spans="1:23" s="134" customFormat="1" x14ac:dyDescent="0.25">
      <c r="A318" s="141"/>
      <c r="B318" s="142"/>
      <c r="C318" s="143"/>
      <c r="D318" s="143"/>
      <c r="E318" s="143"/>
      <c r="F318" s="142"/>
      <c r="G318" s="142"/>
      <c r="H318" s="144"/>
      <c r="I318" s="144"/>
      <c r="J318" s="144"/>
      <c r="K318" s="142"/>
      <c r="L318" s="142"/>
      <c r="M318" s="144"/>
      <c r="N318" s="144"/>
      <c r="O318" s="142"/>
      <c r="P318" s="142"/>
      <c r="Q318" s="142"/>
      <c r="R318" s="142"/>
      <c r="S318" s="142"/>
      <c r="T318" s="122" t="str">
        <f>IFERROR(IFERROR(VLOOKUP(CONCATENATE($C318,"-",$D318, "-",$E318),Dashboard!$M$473:$N$538,2,FALSE),VLOOKUP(CONCATENATE($E318,"-",$D318, "-",$C318),Dashboard!$M$473:$N$538,2,FALSE)),"")</f>
        <v/>
      </c>
      <c r="U318" s="345" t="str">
        <f t="shared" si="4"/>
        <v/>
      </c>
      <c r="V318" s="341"/>
      <c r="W318" s="142"/>
    </row>
    <row r="319" spans="1:23" s="134" customFormat="1" x14ac:dyDescent="0.25">
      <c r="A319" s="121" t="s">
        <v>5835</v>
      </c>
      <c r="B319" s="122" t="s">
        <v>5843</v>
      </c>
      <c r="C319" s="128" t="s">
        <v>1245</v>
      </c>
      <c r="D319" s="128" t="s">
        <v>1261</v>
      </c>
      <c r="E319" s="128" t="s">
        <v>344</v>
      </c>
      <c r="F319" s="122">
        <v>30</v>
      </c>
      <c r="G319" s="122"/>
      <c r="H319" s="127">
        <v>12.3</v>
      </c>
      <c r="I319" s="127"/>
      <c r="J319" s="127">
        <v>13.3</v>
      </c>
      <c r="K319" s="133"/>
      <c r="L319" s="122"/>
      <c r="M319" s="127"/>
      <c r="N319" s="127"/>
      <c r="O319" s="122"/>
      <c r="P319" s="122"/>
      <c r="Q319" s="122"/>
      <c r="R319" s="122"/>
      <c r="S319" s="122"/>
      <c r="T319" s="122" t="str">
        <f>IFERROR(IFERROR(VLOOKUP(CONCATENATE($C319,"-",$D319, "-",$E319),Dashboard!$M$473:$N$538,2,FALSE),VLOOKUP(CONCATENATE($E319,"-",$D319, "-",$C319),Dashboard!$M$473:$N$538,2,FALSE)),"")</f>
        <v/>
      </c>
      <c r="U319" s="345" t="str">
        <f t="shared" si="4"/>
        <v/>
      </c>
      <c r="V319" s="341"/>
      <c r="W319" s="122"/>
    </row>
    <row r="320" spans="1:23" s="134" customFormat="1" x14ac:dyDescent="0.25">
      <c r="A320" s="121"/>
      <c r="B320" s="122" t="s">
        <v>5843</v>
      </c>
      <c r="C320" s="128" t="s">
        <v>344</v>
      </c>
      <c r="D320" s="128" t="s">
        <v>1261</v>
      </c>
      <c r="E320" s="128" t="s">
        <v>1245</v>
      </c>
      <c r="F320" s="122">
        <v>30</v>
      </c>
      <c r="G320" s="122"/>
      <c r="H320" s="127">
        <v>14</v>
      </c>
      <c r="I320" s="127"/>
      <c r="J320" s="127">
        <v>15</v>
      </c>
      <c r="K320" s="133"/>
      <c r="L320" s="122"/>
      <c r="M320" s="127"/>
      <c r="N320" s="127"/>
      <c r="O320" s="122"/>
      <c r="P320" s="122"/>
      <c r="Q320" s="122"/>
      <c r="R320" s="122"/>
      <c r="S320" s="122"/>
      <c r="T320" s="122" t="str">
        <f>IFERROR(IFERROR(VLOOKUP(CONCATENATE($C320,"-",$D320, "-",$E320),Dashboard!$M$473:$N$538,2,FALSE),VLOOKUP(CONCATENATE($E320,"-",$D320, "-",$C320),Dashboard!$M$473:$N$538,2,FALSE)),"")</f>
        <v/>
      </c>
      <c r="U320" s="345" t="str">
        <f t="shared" si="4"/>
        <v/>
      </c>
      <c r="V320" s="341"/>
      <c r="W320" s="122"/>
    </row>
    <row r="321" spans="1:23" s="134" customFormat="1" x14ac:dyDescent="0.25">
      <c r="A321" s="121"/>
      <c r="B321" s="122" t="s">
        <v>5843</v>
      </c>
      <c r="C321" s="128" t="s">
        <v>1245</v>
      </c>
      <c r="D321" s="128" t="s">
        <v>1261</v>
      </c>
      <c r="E321" s="128" t="s">
        <v>344</v>
      </c>
      <c r="F321" s="122">
        <v>30</v>
      </c>
      <c r="G321" s="122"/>
      <c r="H321" s="127">
        <v>15.3</v>
      </c>
      <c r="I321" s="127"/>
      <c r="J321" s="127">
        <v>16.3</v>
      </c>
      <c r="K321" s="133"/>
      <c r="L321" s="122"/>
      <c r="M321" s="127"/>
      <c r="N321" s="127"/>
      <c r="O321" s="122"/>
      <c r="P321" s="122"/>
      <c r="Q321" s="122"/>
      <c r="R321" s="122"/>
      <c r="S321" s="122"/>
      <c r="T321" s="122" t="str">
        <f>IFERROR(IFERROR(VLOOKUP(CONCATENATE($C321,"-",$D321, "-",$E321),Dashboard!$M$473:$N$538,2,FALSE),VLOOKUP(CONCATENATE($E321,"-",$D321, "-",$C321),Dashboard!$M$473:$N$538,2,FALSE)),"")</f>
        <v/>
      </c>
      <c r="U321" s="345" t="str">
        <f t="shared" si="4"/>
        <v/>
      </c>
      <c r="V321" s="341"/>
      <c r="W321" s="122"/>
    </row>
    <row r="322" spans="1:23" s="134" customFormat="1" x14ac:dyDescent="0.25">
      <c r="A322" s="121"/>
      <c r="B322" s="122" t="s">
        <v>5843</v>
      </c>
      <c r="C322" s="128" t="s">
        <v>344</v>
      </c>
      <c r="D322" s="128" t="s">
        <v>1261</v>
      </c>
      <c r="E322" s="128" t="s">
        <v>1245</v>
      </c>
      <c r="F322" s="122">
        <v>30</v>
      </c>
      <c r="G322" s="122"/>
      <c r="H322" s="127">
        <v>17</v>
      </c>
      <c r="I322" s="127"/>
      <c r="J322" s="127">
        <v>18</v>
      </c>
      <c r="K322" s="133"/>
      <c r="L322" s="122"/>
      <c r="M322" s="127"/>
      <c r="N322" s="127"/>
      <c r="O322" s="122"/>
      <c r="P322" s="122"/>
      <c r="Q322" s="122"/>
      <c r="R322" s="122"/>
      <c r="S322" s="122"/>
      <c r="T322" s="122" t="str">
        <f>IFERROR(IFERROR(VLOOKUP(CONCATENATE($C322,"-",$D322, "-",$E322),Dashboard!$M$473:$N$538,2,FALSE),VLOOKUP(CONCATENATE($E322,"-",$D322, "-",$C322),Dashboard!$M$473:$N$538,2,FALSE)),"")</f>
        <v/>
      </c>
      <c r="U322" s="345" t="str">
        <f t="shared" si="4"/>
        <v/>
      </c>
      <c r="V322" s="341"/>
      <c r="W322" s="122"/>
    </row>
    <row r="323" spans="1:23" s="134" customFormat="1" x14ac:dyDescent="0.25">
      <c r="A323" s="121"/>
      <c r="B323" s="122" t="s">
        <v>5843</v>
      </c>
      <c r="C323" s="128" t="s">
        <v>1245</v>
      </c>
      <c r="D323" s="128" t="s">
        <v>1261</v>
      </c>
      <c r="E323" s="128" t="s">
        <v>344</v>
      </c>
      <c r="F323" s="122">
        <v>30</v>
      </c>
      <c r="G323" s="122"/>
      <c r="H323" s="127">
        <v>18.3</v>
      </c>
      <c r="I323" s="127"/>
      <c r="J323" s="127">
        <v>19.3</v>
      </c>
      <c r="K323" s="133"/>
      <c r="L323" s="122"/>
      <c r="M323" s="127"/>
      <c r="N323" s="127"/>
      <c r="O323" s="122"/>
      <c r="P323" s="122"/>
      <c r="Q323" s="122"/>
      <c r="R323" s="122"/>
      <c r="S323" s="122"/>
      <c r="T323" s="122" t="str">
        <f>IFERROR(IFERROR(VLOOKUP(CONCATENATE($C323,"-",$D323, "-",$E323),Dashboard!$M$473:$N$538,2,FALSE),VLOOKUP(CONCATENATE($E323,"-",$D323, "-",$C323),Dashboard!$M$473:$N$538,2,FALSE)),"")</f>
        <v/>
      </c>
      <c r="U323" s="345" t="str">
        <f t="shared" si="4"/>
        <v/>
      </c>
      <c r="V323" s="341"/>
      <c r="W323" s="122"/>
    </row>
    <row r="324" spans="1:23" s="134" customFormat="1" x14ac:dyDescent="0.25">
      <c r="A324" s="121"/>
      <c r="B324" s="122" t="s">
        <v>5843</v>
      </c>
      <c r="C324" s="128" t="s">
        <v>344</v>
      </c>
      <c r="D324" s="128" t="s">
        <v>1261</v>
      </c>
      <c r="E324" s="128" t="s">
        <v>1245</v>
      </c>
      <c r="F324" s="122">
        <v>30</v>
      </c>
      <c r="G324" s="122"/>
      <c r="H324" s="127">
        <v>20</v>
      </c>
      <c r="I324" s="127"/>
      <c r="J324" s="127">
        <v>21</v>
      </c>
      <c r="K324" s="133">
        <v>1</v>
      </c>
      <c r="L324" s="122">
        <v>1</v>
      </c>
      <c r="M324" s="127">
        <v>9.3000000000000007</v>
      </c>
      <c r="N324" s="127">
        <v>7.5</v>
      </c>
      <c r="O324" s="122">
        <f>SUM(F319:F324)</f>
        <v>180</v>
      </c>
      <c r="P324" s="122"/>
      <c r="Q324" s="122"/>
      <c r="R324" s="122"/>
      <c r="S324" s="122"/>
      <c r="T324" s="122" t="str">
        <f>IFERROR(IFERROR(VLOOKUP(CONCATENATE($C324,"-",$D324, "-",$E324),Dashboard!$M$473:$N$538,2,FALSE),VLOOKUP(CONCATENATE($E324,"-",$D324, "-",$C324),Dashboard!$M$473:$N$538,2,FALSE)),"")</f>
        <v/>
      </c>
      <c r="U324" s="345" t="str">
        <f t="shared" si="4"/>
        <v/>
      </c>
      <c r="V324" s="341"/>
      <c r="W324" s="147" t="s">
        <v>7238</v>
      </c>
    </row>
    <row r="325" spans="1:23" s="134" customFormat="1" x14ac:dyDescent="0.25">
      <c r="A325" s="121"/>
      <c r="B325" s="122">
        <v>39</v>
      </c>
      <c r="C325" s="128" t="s">
        <v>1245</v>
      </c>
      <c r="D325" s="128" t="s">
        <v>1261</v>
      </c>
      <c r="E325" s="128" t="s">
        <v>344</v>
      </c>
      <c r="F325" s="122">
        <v>30</v>
      </c>
      <c r="G325" s="122"/>
      <c r="H325" s="127">
        <v>6.3</v>
      </c>
      <c r="I325" s="127"/>
      <c r="J325" s="127">
        <v>7.3</v>
      </c>
      <c r="K325" s="133"/>
      <c r="L325" s="122"/>
      <c r="M325" s="127"/>
      <c r="N325" s="127"/>
      <c r="O325" s="122"/>
      <c r="P325" s="122"/>
      <c r="Q325" s="122"/>
      <c r="R325" s="122"/>
      <c r="S325" s="122"/>
      <c r="T325" s="122" t="str">
        <f>IFERROR(IFERROR(VLOOKUP(CONCATENATE($C325,"-",$D325, "-",$E325),Dashboard!$M$473:$N$538,2,FALSE),VLOOKUP(CONCATENATE($E325,"-",$D325, "-",$C325),Dashboard!$M$473:$N$538,2,FALSE)),"")</f>
        <v/>
      </c>
      <c r="U325" s="345" t="str">
        <f t="shared" si="4"/>
        <v/>
      </c>
      <c r="V325" s="341"/>
      <c r="W325" s="122"/>
    </row>
    <row r="326" spans="1:23" s="145" customFormat="1" x14ac:dyDescent="0.25">
      <c r="A326" s="121"/>
      <c r="B326" s="122">
        <v>39</v>
      </c>
      <c r="C326" s="128" t="s">
        <v>344</v>
      </c>
      <c r="D326" s="128" t="s">
        <v>1261</v>
      </c>
      <c r="E326" s="128" t="s">
        <v>1245</v>
      </c>
      <c r="F326" s="122">
        <v>30</v>
      </c>
      <c r="G326" s="122"/>
      <c r="H326" s="127">
        <v>8</v>
      </c>
      <c r="I326" s="127"/>
      <c r="J326" s="127">
        <v>9</v>
      </c>
      <c r="K326" s="133"/>
      <c r="L326" s="122"/>
      <c r="M326" s="127"/>
      <c r="N326" s="127"/>
      <c r="O326" s="122"/>
      <c r="P326" s="122"/>
      <c r="Q326" s="122"/>
      <c r="R326" s="122"/>
      <c r="S326" s="122"/>
      <c r="T326" s="122" t="str">
        <f>IFERROR(IFERROR(VLOOKUP(CONCATENATE($C326,"-",$D326, "-",$E326),Dashboard!$M$473:$N$538,2,FALSE),VLOOKUP(CONCATENATE($E326,"-",$D326, "-",$C326),Dashboard!$M$473:$N$538,2,FALSE)),"")</f>
        <v/>
      </c>
      <c r="U326" s="345" t="str">
        <f t="shared" si="4"/>
        <v/>
      </c>
      <c r="V326" s="341"/>
      <c r="W326" s="122"/>
    </row>
    <row r="327" spans="1:23" s="134" customFormat="1" x14ac:dyDescent="0.25">
      <c r="A327" s="121"/>
      <c r="B327" s="122">
        <v>39</v>
      </c>
      <c r="C327" s="128" t="s">
        <v>1245</v>
      </c>
      <c r="D327" s="128" t="s">
        <v>1261</v>
      </c>
      <c r="E327" s="128" t="s">
        <v>344</v>
      </c>
      <c r="F327" s="122">
        <v>30</v>
      </c>
      <c r="G327" s="122"/>
      <c r="H327" s="127">
        <v>9.3000000000000007</v>
      </c>
      <c r="I327" s="127"/>
      <c r="J327" s="127">
        <v>10.3</v>
      </c>
      <c r="K327" s="133"/>
      <c r="L327" s="122"/>
      <c r="M327" s="127"/>
      <c r="N327" s="127"/>
      <c r="O327" s="122"/>
      <c r="P327" s="122"/>
      <c r="Q327" s="122"/>
      <c r="R327" s="122"/>
      <c r="S327" s="122"/>
      <c r="T327" s="122" t="str">
        <f>IFERROR(IFERROR(VLOOKUP(CONCATENATE($C327,"-",$D327, "-",$E327),Dashboard!$M$473:$N$538,2,FALSE),VLOOKUP(CONCATENATE($E327,"-",$D327, "-",$C327),Dashboard!$M$473:$N$538,2,FALSE)),"")</f>
        <v/>
      </c>
      <c r="U327" s="345" t="str">
        <f t="shared" si="4"/>
        <v/>
      </c>
      <c r="V327" s="341"/>
      <c r="W327" s="122"/>
    </row>
    <row r="328" spans="1:23" s="134" customFormat="1" x14ac:dyDescent="0.25">
      <c r="A328" s="121"/>
      <c r="B328" s="122">
        <v>39</v>
      </c>
      <c r="C328" s="128" t="s">
        <v>344</v>
      </c>
      <c r="D328" s="128" t="s">
        <v>1261</v>
      </c>
      <c r="E328" s="128" t="s">
        <v>1245</v>
      </c>
      <c r="F328" s="122">
        <v>30</v>
      </c>
      <c r="G328" s="122"/>
      <c r="H328" s="127">
        <v>11</v>
      </c>
      <c r="I328" s="127"/>
      <c r="J328" s="127">
        <v>12</v>
      </c>
      <c r="K328" s="133">
        <v>1</v>
      </c>
      <c r="L328" s="122">
        <v>1</v>
      </c>
      <c r="M328" s="127">
        <v>6.3</v>
      </c>
      <c r="N328" s="127">
        <v>5.3</v>
      </c>
      <c r="O328" s="122">
        <f>SUM(F325:F328)</f>
        <v>120</v>
      </c>
      <c r="P328" s="122"/>
      <c r="Q328" s="122"/>
      <c r="R328" s="122"/>
      <c r="S328" s="122"/>
      <c r="T328" s="122" t="str">
        <f>IFERROR(IFERROR(VLOOKUP(CONCATENATE($C328,"-",$D328, "-",$E328),Dashboard!$M$473:$N$538,2,FALSE),VLOOKUP(CONCATENATE($E328,"-",$D328, "-",$C328),Dashboard!$M$473:$N$538,2,FALSE)),"")</f>
        <v/>
      </c>
      <c r="U328" s="345" t="str">
        <f t="shared" si="4"/>
        <v/>
      </c>
      <c r="V328" s="341"/>
      <c r="W328" s="122" t="s">
        <v>5805</v>
      </c>
    </row>
    <row r="329" spans="1:23" s="134" customFormat="1" x14ac:dyDescent="0.25">
      <c r="A329" s="360"/>
      <c r="B329" s="361"/>
      <c r="C329" s="362"/>
      <c r="D329" s="362"/>
      <c r="E329" s="362"/>
      <c r="F329" s="361"/>
      <c r="G329" s="361"/>
      <c r="H329" s="363"/>
      <c r="I329" s="363"/>
      <c r="J329" s="363"/>
      <c r="K329" s="361"/>
      <c r="L329" s="361"/>
      <c r="M329" s="363"/>
      <c r="N329" s="363"/>
      <c r="O329" s="361"/>
      <c r="P329" s="361"/>
      <c r="Q329" s="361"/>
      <c r="R329" s="361"/>
      <c r="S329" s="361"/>
      <c r="T329" s="122" t="str">
        <f>IFERROR(IFERROR(VLOOKUP(CONCATENATE($C329,"-",$D329, "-",$E329),Dashboard!$M$473:$N$538,2,FALSE),VLOOKUP(CONCATENATE($E329,"-",$D329, "-",$C329),Dashboard!$M$473:$N$538,2,FALSE)),"")</f>
        <v/>
      </c>
      <c r="U329" s="345" t="str">
        <f t="shared" si="4"/>
        <v/>
      </c>
      <c r="V329" s="341"/>
      <c r="W329" s="361"/>
    </row>
    <row r="330" spans="1:23" s="134" customFormat="1" x14ac:dyDescent="0.25">
      <c r="A330" s="368" t="s">
        <v>5835</v>
      </c>
      <c r="B330" s="137" t="s">
        <v>5844</v>
      </c>
      <c r="C330" s="369" t="s">
        <v>1245</v>
      </c>
      <c r="D330" s="369" t="s">
        <v>1261</v>
      </c>
      <c r="E330" s="369" t="s">
        <v>344</v>
      </c>
      <c r="F330" s="137">
        <v>30</v>
      </c>
      <c r="G330" s="137"/>
      <c r="H330" s="136">
        <v>13</v>
      </c>
      <c r="I330" s="136"/>
      <c r="J330" s="136">
        <v>14</v>
      </c>
      <c r="K330" s="370"/>
      <c r="L330" s="137"/>
      <c r="M330" s="136"/>
      <c r="N330" s="136"/>
      <c r="O330" s="137"/>
      <c r="P330" s="137"/>
      <c r="Q330" s="137"/>
      <c r="R330" s="137"/>
      <c r="S330" s="137"/>
      <c r="T330" s="122" t="str">
        <f>IFERROR(IFERROR(VLOOKUP(CONCATENATE($C330,"-",$D330, "-",$E330),Dashboard!$M$473:$N$538,2,FALSE),VLOOKUP(CONCATENATE($E330,"-",$D330, "-",$C330),Dashboard!$M$473:$N$538,2,FALSE)),"")</f>
        <v/>
      </c>
      <c r="U330" s="345" t="str">
        <f t="shared" si="4"/>
        <v/>
      </c>
      <c r="V330" s="341"/>
      <c r="W330" s="137"/>
    </row>
    <row r="331" spans="1:23" s="134" customFormat="1" x14ac:dyDescent="0.25">
      <c r="A331" s="121"/>
      <c r="B331" s="137" t="s">
        <v>5844</v>
      </c>
      <c r="C331" s="128" t="s">
        <v>344</v>
      </c>
      <c r="D331" s="128" t="s">
        <v>1261</v>
      </c>
      <c r="E331" s="128" t="s">
        <v>1245</v>
      </c>
      <c r="F331" s="122">
        <v>30</v>
      </c>
      <c r="G331" s="122"/>
      <c r="H331" s="127">
        <v>14.3</v>
      </c>
      <c r="I331" s="127"/>
      <c r="J331" s="127">
        <v>15.3</v>
      </c>
      <c r="K331" s="133"/>
      <c r="L331" s="122"/>
      <c r="M331" s="127"/>
      <c r="N331" s="127"/>
      <c r="O331" s="122"/>
      <c r="P331" s="122"/>
      <c r="Q331" s="122"/>
      <c r="R331" s="122"/>
      <c r="S331" s="122"/>
      <c r="T331" s="122" t="str">
        <f>IFERROR(IFERROR(VLOOKUP(CONCATENATE($C331,"-",$D331, "-",$E331),Dashboard!$M$473:$N$538,2,FALSE),VLOOKUP(CONCATENATE($E331,"-",$D331, "-",$C331),Dashboard!$M$473:$N$538,2,FALSE)),"")</f>
        <v/>
      </c>
      <c r="U331" s="345" t="str">
        <f t="shared" si="4"/>
        <v/>
      </c>
      <c r="V331" s="341"/>
      <c r="W331" s="122"/>
    </row>
    <row r="332" spans="1:23" s="134" customFormat="1" x14ac:dyDescent="0.25">
      <c r="A332" s="121"/>
      <c r="B332" s="137" t="s">
        <v>5844</v>
      </c>
      <c r="C332" s="128" t="s">
        <v>1245</v>
      </c>
      <c r="D332" s="128" t="s">
        <v>1261</v>
      </c>
      <c r="E332" s="128" t="s">
        <v>344</v>
      </c>
      <c r="F332" s="122">
        <v>30</v>
      </c>
      <c r="G332" s="122"/>
      <c r="H332" s="127">
        <v>16</v>
      </c>
      <c r="I332" s="127"/>
      <c r="J332" s="127">
        <v>17</v>
      </c>
      <c r="K332" s="133"/>
      <c r="L332" s="122"/>
      <c r="M332" s="127"/>
      <c r="N332" s="127"/>
      <c r="O332" s="122"/>
      <c r="P332" s="122"/>
      <c r="Q332" s="122"/>
      <c r="R332" s="122"/>
      <c r="S332" s="122"/>
      <c r="T332" s="122" t="str">
        <f>IFERROR(IFERROR(VLOOKUP(CONCATENATE($C332,"-",$D332, "-",$E332),Dashboard!$M$473:$N$538,2,FALSE),VLOOKUP(CONCATENATE($E332,"-",$D332, "-",$C332),Dashboard!$M$473:$N$538,2,FALSE)),"")</f>
        <v/>
      </c>
      <c r="U332" s="345" t="str">
        <f t="shared" si="4"/>
        <v/>
      </c>
      <c r="V332" s="341"/>
      <c r="W332" s="122"/>
    </row>
    <row r="333" spans="1:23" s="134" customFormat="1" ht="23.25" x14ac:dyDescent="0.25">
      <c r="A333" s="121"/>
      <c r="B333" s="137" t="s">
        <v>5844</v>
      </c>
      <c r="C333" s="128" t="s">
        <v>344</v>
      </c>
      <c r="D333" s="132" t="s">
        <v>5983</v>
      </c>
      <c r="E333" s="128" t="s">
        <v>1245</v>
      </c>
      <c r="F333" s="122">
        <v>34</v>
      </c>
      <c r="G333" s="122"/>
      <c r="H333" s="127">
        <v>17.3</v>
      </c>
      <c r="I333" s="127"/>
      <c r="J333" s="127">
        <v>18.5</v>
      </c>
      <c r="K333" s="133"/>
      <c r="L333" s="122"/>
      <c r="M333" s="127"/>
      <c r="N333" s="127"/>
      <c r="O333" s="122"/>
      <c r="P333" s="122"/>
      <c r="Q333" s="122"/>
      <c r="R333" s="122"/>
      <c r="S333" s="122"/>
      <c r="T333" s="122" t="str">
        <f>IFERROR(IFERROR(VLOOKUP(CONCATENATE($C333,"-",$D333, "-",$E333),Dashboard!$M$473:$N$538,2,FALSE),VLOOKUP(CONCATENATE($E333,"-",$D333, "-",$C333),Dashboard!$M$473:$N$538,2,FALSE)),"")</f>
        <v/>
      </c>
      <c r="U333" s="345" t="str">
        <f t="shared" si="4"/>
        <v/>
      </c>
      <c r="V333" s="341"/>
      <c r="W333" s="122"/>
    </row>
    <row r="334" spans="1:23" s="134" customFormat="1" x14ac:dyDescent="0.25">
      <c r="A334" s="121"/>
      <c r="B334" s="137" t="s">
        <v>5844</v>
      </c>
      <c r="C334" s="128" t="s">
        <v>1245</v>
      </c>
      <c r="D334" s="128" t="s">
        <v>1261</v>
      </c>
      <c r="E334" s="128" t="s">
        <v>344</v>
      </c>
      <c r="F334" s="122">
        <v>30</v>
      </c>
      <c r="G334" s="122"/>
      <c r="H334" s="127">
        <v>19</v>
      </c>
      <c r="I334" s="127"/>
      <c r="J334" s="127">
        <v>19.5</v>
      </c>
      <c r="K334" s="133"/>
      <c r="L334" s="122"/>
      <c r="M334" s="127"/>
      <c r="N334" s="127"/>
      <c r="O334" s="122"/>
      <c r="P334" s="122"/>
      <c r="Q334" s="122"/>
      <c r="R334" s="122"/>
      <c r="S334" s="122"/>
      <c r="T334" s="122" t="str">
        <f>IFERROR(IFERROR(VLOOKUP(CONCATENATE($C334,"-",$D334, "-",$E334),Dashboard!$M$473:$N$538,2,FALSE),VLOOKUP(CONCATENATE($E334,"-",$D334, "-",$C334),Dashboard!$M$473:$N$538,2,FALSE)),"")</f>
        <v/>
      </c>
      <c r="U334" s="345" t="str">
        <f t="shared" si="4"/>
        <v/>
      </c>
      <c r="V334" s="341"/>
      <c r="W334" s="122"/>
    </row>
    <row r="335" spans="1:23" s="145" customFormat="1" x14ac:dyDescent="0.25">
      <c r="A335" s="121"/>
      <c r="B335" s="137" t="s">
        <v>5844</v>
      </c>
      <c r="C335" s="128" t="s">
        <v>344</v>
      </c>
      <c r="D335" s="128" t="s">
        <v>5984</v>
      </c>
      <c r="E335" s="128" t="s">
        <v>1245</v>
      </c>
      <c r="F335" s="122">
        <v>30</v>
      </c>
      <c r="G335" s="122"/>
      <c r="H335" s="127">
        <v>20.399999999999999</v>
      </c>
      <c r="I335" s="127"/>
      <c r="J335" s="127">
        <v>21.4</v>
      </c>
      <c r="K335" s="133">
        <v>1</v>
      </c>
      <c r="L335" s="122">
        <v>1</v>
      </c>
      <c r="M335" s="127">
        <v>9.3000000000000007</v>
      </c>
      <c r="N335" s="127">
        <v>7.5</v>
      </c>
      <c r="O335" s="122">
        <f>SUM(F330:F335)</f>
        <v>184</v>
      </c>
      <c r="P335" s="122"/>
      <c r="Q335" s="122"/>
      <c r="R335" s="122"/>
      <c r="S335" s="122"/>
      <c r="T335" s="122" t="str">
        <f>IFERROR(IFERROR(VLOOKUP(CONCATENATE($C335,"-",$D335, "-",$E335),Dashboard!$M$473:$N$538,2,FALSE),VLOOKUP(CONCATENATE($E335,"-",$D335, "-",$C335),Dashboard!$M$473:$N$538,2,FALSE)),"")</f>
        <v/>
      </c>
      <c r="U335" s="345" t="str">
        <f t="shared" si="4"/>
        <v/>
      </c>
      <c r="V335" s="341"/>
      <c r="W335" s="147" t="s">
        <v>7238</v>
      </c>
    </row>
    <row r="336" spans="1:23" s="134" customFormat="1" x14ac:dyDescent="0.25">
      <c r="A336" s="121"/>
      <c r="B336" s="122">
        <v>40</v>
      </c>
      <c r="C336" s="128" t="s">
        <v>1245</v>
      </c>
      <c r="D336" s="128" t="s">
        <v>1261</v>
      </c>
      <c r="E336" s="128" t="s">
        <v>344</v>
      </c>
      <c r="F336" s="122">
        <v>30</v>
      </c>
      <c r="G336" s="122"/>
      <c r="H336" s="127">
        <v>7</v>
      </c>
      <c r="I336" s="127"/>
      <c r="J336" s="127">
        <v>8</v>
      </c>
      <c r="K336" s="133"/>
      <c r="L336" s="122"/>
      <c r="M336" s="127"/>
      <c r="N336" s="127"/>
      <c r="O336" s="122"/>
      <c r="P336" s="122"/>
      <c r="Q336" s="122"/>
      <c r="R336" s="122"/>
      <c r="S336" s="122"/>
      <c r="T336" s="122" t="str">
        <f>IFERROR(IFERROR(VLOOKUP(CONCATENATE($C336,"-",$D336, "-",$E336),Dashboard!$M$473:$N$538,2,FALSE),VLOOKUP(CONCATENATE($E336,"-",$D336, "-",$C336),Dashboard!$M$473:$N$538,2,FALSE)),"")</f>
        <v/>
      </c>
      <c r="U336" s="345" t="str">
        <f t="shared" si="4"/>
        <v/>
      </c>
      <c r="V336" s="341"/>
      <c r="W336" s="122"/>
    </row>
    <row r="337" spans="1:23" s="134" customFormat="1" x14ac:dyDescent="0.25">
      <c r="A337" s="121"/>
      <c r="B337" s="122">
        <v>40</v>
      </c>
      <c r="C337" s="128" t="s">
        <v>344</v>
      </c>
      <c r="D337" s="128" t="s">
        <v>1261</v>
      </c>
      <c r="E337" s="128" t="s">
        <v>1245</v>
      </c>
      <c r="F337" s="122">
        <v>30</v>
      </c>
      <c r="G337" s="122"/>
      <c r="H337" s="127">
        <v>8.3000000000000007</v>
      </c>
      <c r="I337" s="127"/>
      <c r="J337" s="127">
        <v>9.3000000000000007</v>
      </c>
      <c r="K337" s="133"/>
      <c r="L337" s="122"/>
      <c r="M337" s="127"/>
      <c r="N337" s="127"/>
      <c r="O337" s="122"/>
      <c r="P337" s="122"/>
      <c r="Q337" s="122"/>
      <c r="R337" s="122"/>
      <c r="S337" s="122"/>
      <c r="T337" s="122" t="str">
        <f>IFERROR(IFERROR(VLOOKUP(CONCATENATE($C337,"-",$D337, "-",$E337),Dashboard!$M$473:$N$538,2,FALSE),VLOOKUP(CONCATENATE($E337,"-",$D337, "-",$C337),Dashboard!$M$473:$N$538,2,FALSE)),"")</f>
        <v/>
      </c>
      <c r="U337" s="345" t="str">
        <f t="shared" si="4"/>
        <v/>
      </c>
      <c r="V337" s="341"/>
      <c r="W337" s="122"/>
    </row>
    <row r="338" spans="1:23" s="134" customFormat="1" x14ac:dyDescent="0.25">
      <c r="A338" s="121"/>
      <c r="B338" s="122">
        <v>40</v>
      </c>
      <c r="C338" s="128" t="s">
        <v>1245</v>
      </c>
      <c r="D338" s="128" t="s">
        <v>1261</v>
      </c>
      <c r="E338" s="128" t="s">
        <v>344</v>
      </c>
      <c r="F338" s="122">
        <v>30</v>
      </c>
      <c r="G338" s="122"/>
      <c r="H338" s="127">
        <v>10</v>
      </c>
      <c r="I338" s="127"/>
      <c r="J338" s="127">
        <v>11</v>
      </c>
      <c r="K338" s="133"/>
      <c r="L338" s="122"/>
      <c r="M338" s="127"/>
      <c r="N338" s="127"/>
      <c r="O338" s="122"/>
      <c r="P338" s="122"/>
      <c r="Q338" s="122"/>
      <c r="R338" s="122"/>
      <c r="S338" s="122"/>
      <c r="T338" s="122" t="str">
        <f>IFERROR(IFERROR(VLOOKUP(CONCATENATE($C338,"-",$D338, "-",$E338),Dashboard!$M$473:$N$538,2,FALSE),VLOOKUP(CONCATENATE($E338,"-",$D338, "-",$C338),Dashboard!$M$473:$N$538,2,FALSE)),"")</f>
        <v/>
      </c>
      <c r="U338" s="345" t="str">
        <f t="shared" si="4"/>
        <v/>
      </c>
      <c r="V338" s="341"/>
      <c r="W338" s="122"/>
    </row>
    <row r="339" spans="1:23" s="134" customFormat="1" x14ac:dyDescent="0.25">
      <c r="A339" s="121"/>
      <c r="B339" s="122">
        <v>40</v>
      </c>
      <c r="C339" s="128" t="s">
        <v>344</v>
      </c>
      <c r="D339" s="128" t="s">
        <v>1261</v>
      </c>
      <c r="E339" s="128" t="s">
        <v>1245</v>
      </c>
      <c r="F339" s="122">
        <v>30</v>
      </c>
      <c r="G339" s="122"/>
      <c r="H339" s="127">
        <v>11.1</v>
      </c>
      <c r="I339" s="127"/>
      <c r="J339" s="127">
        <v>12.1</v>
      </c>
      <c r="K339" s="133">
        <v>1</v>
      </c>
      <c r="L339" s="122">
        <v>1</v>
      </c>
      <c r="M339" s="127">
        <v>6.3</v>
      </c>
      <c r="N339" s="127">
        <v>5.3</v>
      </c>
      <c r="O339" s="122">
        <f>SUM(F336:F339)</f>
        <v>120</v>
      </c>
      <c r="P339" s="122"/>
      <c r="Q339" s="122"/>
      <c r="R339" s="122"/>
      <c r="S339" s="122"/>
      <c r="T339" s="122" t="str">
        <f>IFERROR(IFERROR(VLOOKUP(CONCATENATE($C339,"-",$D339, "-",$E339),Dashboard!$M$473:$N$538,2,FALSE),VLOOKUP(CONCATENATE($E339,"-",$D339, "-",$C339),Dashboard!$M$473:$N$538,2,FALSE)),"")</f>
        <v/>
      </c>
      <c r="U339" s="345" t="str">
        <f t="shared" si="4"/>
        <v/>
      </c>
      <c r="V339" s="341"/>
      <c r="W339" s="122" t="s">
        <v>5805</v>
      </c>
    </row>
    <row r="340" spans="1:23" s="134" customFormat="1" x14ac:dyDescent="0.25">
      <c r="A340" s="141"/>
      <c r="B340" s="142"/>
      <c r="C340" s="143"/>
      <c r="D340" s="143"/>
      <c r="E340" s="143"/>
      <c r="F340" s="142"/>
      <c r="G340" s="142"/>
      <c r="H340" s="144"/>
      <c r="I340" s="144"/>
      <c r="J340" s="144"/>
      <c r="K340" s="142"/>
      <c r="L340" s="142"/>
      <c r="M340" s="144"/>
      <c r="N340" s="144"/>
      <c r="O340" s="142"/>
      <c r="P340" s="142"/>
      <c r="Q340" s="142"/>
      <c r="R340" s="142"/>
      <c r="S340" s="142"/>
      <c r="T340" s="122" t="str">
        <f>IFERROR(IFERROR(VLOOKUP(CONCATENATE($C340,"-",$D340, "-",$E340),Dashboard!$M$473:$N$538,2,FALSE),VLOOKUP(CONCATENATE($E340,"-",$D340, "-",$C340),Dashboard!$M$473:$N$538,2,FALSE)),"")</f>
        <v/>
      </c>
      <c r="U340" s="345" t="str">
        <f t="shared" si="4"/>
        <v/>
      </c>
      <c r="V340" s="341"/>
      <c r="W340" s="142"/>
    </row>
    <row r="341" spans="1:23" s="134" customFormat="1" ht="24.75" x14ac:dyDescent="0.25">
      <c r="A341" s="121" t="s">
        <v>5816</v>
      </c>
      <c r="B341" s="122" t="s">
        <v>5847</v>
      </c>
      <c r="C341" s="139" t="s">
        <v>1245</v>
      </c>
      <c r="D341" s="132" t="s">
        <v>5985</v>
      </c>
      <c r="E341" s="151" t="s">
        <v>5986</v>
      </c>
      <c r="F341" s="122">
        <v>30</v>
      </c>
      <c r="G341" s="122"/>
      <c r="H341" s="127">
        <v>6.3</v>
      </c>
      <c r="I341" s="127"/>
      <c r="J341" s="127"/>
      <c r="K341" s="133"/>
      <c r="L341" s="122"/>
      <c r="M341" s="127"/>
      <c r="N341" s="127"/>
      <c r="O341" s="122"/>
      <c r="P341" s="122"/>
      <c r="Q341" s="122"/>
      <c r="R341" s="122"/>
      <c r="S341" s="122"/>
      <c r="T341" s="122" t="str">
        <f>IFERROR(IFERROR(VLOOKUP(CONCATENATE($C341,"-",$D341, "-",$E341),Dashboard!$M$473:$N$538,2,FALSE),VLOOKUP(CONCATENATE($E341,"-",$D341, "-",$C341),Dashboard!$M$473:$N$538,2,FALSE)),"")</f>
        <v/>
      </c>
      <c r="U341" s="345" t="str">
        <f t="shared" si="4"/>
        <v/>
      </c>
      <c r="V341" s="341"/>
      <c r="W341" s="122"/>
    </row>
    <row r="342" spans="1:23" s="134" customFormat="1" x14ac:dyDescent="0.25">
      <c r="A342" s="121"/>
      <c r="B342" s="122" t="s">
        <v>5847</v>
      </c>
      <c r="C342" s="128" t="s">
        <v>1245</v>
      </c>
      <c r="D342" s="128"/>
      <c r="E342" s="128" t="s">
        <v>295</v>
      </c>
      <c r="F342" s="122">
        <v>30</v>
      </c>
      <c r="G342" s="122"/>
      <c r="H342" s="127"/>
      <c r="I342" s="127"/>
      <c r="J342" s="127"/>
      <c r="K342" s="133"/>
      <c r="L342" s="122"/>
      <c r="M342" s="127"/>
      <c r="N342" s="127"/>
      <c r="O342" s="122"/>
      <c r="P342" s="122"/>
      <c r="Q342" s="122"/>
      <c r="R342" s="122"/>
      <c r="S342" s="122"/>
      <c r="T342" s="122" t="str">
        <f>IFERROR(IFERROR(VLOOKUP(CONCATENATE($C342,"-",$D342, "-",$E342),Dashboard!$M$473:$N$538,2,FALSE),VLOOKUP(CONCATENATE($E342,"-",$D342, "-",$C342),Dashboard!$M$473:$N$538,2,FALSE)),"")</f>
        <v/>
      </c>
      <c r="U342" s="345" t="str">
        <f t="shared" si="4"/>
        <v/>
      </c>
      <c r="V342" s="341"/>
      <c r="W342" s="122" t="s">
        <v>5612</v>
      </c>
    </row>
    <row r="343" spans="1:23" s="145" customFormat="1" x14ac:dyDescent="0.25">
      <c r="A343" s="121"/>
      <c r="B343" s="122" t="s">
        <v>5847</v>
      </c>
      <c r="C343" s="128" t="s">
        <v>295</v>
      </c>
      <c r="D343" s="128"/>
      <c r="E343" s="128" t="s">
        <v>1245</v>
      </c>
      <c r="F343" s="122">
        <v>30</v>
      </c>
      <c r="G343" s="122"/>
      <c r="H343" s="127"/>
      <c r="I343" s="127"/>
      <c r="J343" s="127"/>
      <c r="K343" s="133"/>
      <c r="L343" s="122"/>
      <c r="M343" s="127"/>
      <c r="N343" s="127"/>
      <c r="O343" s="122"/>
      <c r="P343" s="122"/>
      <c r="Q343" s="122"/>
      <c r="R343" s="122"/>
      <c r="S343" s="122"/>
      <c r="T343" s="122" t="str">
        <f>IFERROR(IFERROR(VLOOKUP(CONCATENATE($C343,"-",$D343, "-",$E343),Dashboard!$M$473:$N$538,2,FALSE),VLOOKUP(CONCATENATE($E343,"-",$D343, "-",$C343),Dashboard!$M$473:$N$538,2,FALSE)),"")</f>
        <v/>
      </c>
      <c r="U343" s="345" t="str">
        <f t="shared" si="4"/>
        <v/>
      </c>
      <c r="V343" s="341"/>
      <c r="W343" s="122" t="s">
        <v>5612</v>
      </c>
    </row>
    <row r="344" spans="1:23" s="134" customFormat="1" x14ac:dyDescent="0.25">
      <c r="A344" s="121"/>
      <c r="B344" s="122" t="s">
        <v>5847</v>
      </c>
      <c r="C344" s="128" t="s">
        <v>1245</v>
      </c>
      <c r="D344" s="128"/>
      <c r="E344" s="128" t="s">
        <v>295</v>
      </c>
      <c r="F344" s="122">
        <v>30</v>
      </c>
      <c r="G344" s="122"/>
      <c r="H344" s="127"/>
      <c r="I344" s="127"/>
      <c r="J344" s="127"/>
      <c r="K344" s="133"/>
      <c r="L344" s="122"/>
      <c r="M344" s="127"/>
      <c r="N344" s="127"/>
      <c r="O344" s="122"/>
      <c r="P344" s="122"/>
      <c r="Q344" s="122"/>
      <c r="R344" s="122"/>
      <c r="S344" s="122"/>
      <c r="T344" s="122" t="str">
        <f>IFERROR(IFERROR(VLOOKUP(CONCATENATE($C344,"-",$D344, "-",$E344),Dashboard!$M$473:$N$538,2,FALSE),VLOOKUP(CONCATENATE($E344,"-",$D344, "-",$C344),Dashboard!$M$473:$N$538,2,FALSE)),"")</f>
        <v/>
      </c>
      <c r="U344" s="345" t="str">
        <f t="shared" si="4"/>
        <v/>
      </c>
      <c r="V344" s="341"/>
      <c r="W344" s="122" t="s">
        <v>5612</v>
      </c>
    </row>
    <row r="345" spans="1:23" s="134" customFormat="1" x14ac:dyDescent="0.25">
      <c r="A345" s="121"/>
      <c r="B345" s="122" t="s">
        <v>5847</v>
      </c>
      <c r="C345" s="128" t="s">
        <v>295</v>
      </c>
      <c r="D345" s="128"/>
      <c r="E345" s="128" t="s">
        <v>1245</v>
      </c>
      <c r="F345" s="122">
        <v>30</v>
      </c>
      <c r="G345" s="122"/>
      <c r="H345" s="127"/>
      <c r="I345" s="127"/>
      <c r="J345" s="127"/>
      <c r="K345" s="133"/>
      <c r="L345" s="122"/>
      <c r="M345" s="127"/>
      <c r="N345" s="127"/>
      <c r="O345" s="122"/>
      <c r="P345" s="122"/>
      <c r="Q345" s="122"/>
      <c r="R345" s="122"/>
      <c r="S345" s="122"/>
      <c r="T345" s="122" t="str">
        <f>IFERROR(IFERROR(VLOOKUP(CONCATENATE($C345,"-",$D345, "-",$E345),Dashboard!$M$473:$N$538,2,FALSE),VLOOKUP(CONCATENATE($E345,"-",$D345, "-",$C345),Dashboard!$M$473:$N$538,2,FALSE)),"")</f>
        <v/>
      </c>
      <c r="U345" s="345" t="str">
        <f t="shared" si="4"/>
        <v/>
      </c>
      <c r="V345" s="341"/>
      <c r="W345" s="122" t="s">
        <v>5612</v>
      </c>
    </row>
    <row r="346" spans="1:23" s="134" customFormat="1" ht="24.75" x14ac:dyDescent="0.25">
      <c r="A346" s="121"/>
      <c r="B346" s="122" t="s">
        <v>5847</v>
      </c>
      <c r="C346" s="151" t="s">
        <v>5986</v>
      </c>
      <c r="D346" s="132" t="s">
        <v>5985</v>
      </c>
      <c r="E346" s="128" t="s">
        <v>1245</v>
      </c>
      <c r="F346" s="122">
        <v>30</v>
      </c>
      <c r="G346" s="122"/>
      <c r="H346" s="127"/>
      <c r="I346" s="127"/>
      <c r="J346" s="127">
        <v>15</v>
      </c>
      <c r="K346" s="133">
        <v>1</v>
      </c>
      <c r="L346" s="122">
        <v>0</v>
      </c>
      <c r="M346" s="127">
        <v>9.15</v>
      </c>
      <c r="N346" s="127">
        <v>6.45</v>
      </c>
      <c r="O346" s="122">
        <f>SUM(F341:F346)</f>
        <v>180</v>
      </c>
      <c r="P346" s="122"/>
      <c r="Q346" s="122"/>
      <c r="R346" s="122"/>
      <c r="S346" s="122"/>
      <c r="T346" s="122" t="str">
        <f>IFERROR(IFERROR(VLOOKUP(CONCATENATE($C346,"-",$D346, "-",$E346),Dashboard!$M$473:$N$538,2,FALSE),VLOOKUP(CONCATENATE($E346,"-",$D346, "-",$C346),Dashboard!$M$473:$N$538,2,FALSE)),"")</f>
        <v/>
      </c>
      <c r="U346" s="345" t="str">
        <f t="shared" si="4"/>
        <v/>
      </c>
      <c r="V346" s="341"/>
      <c r="W346" s="122"/>
    </row>
    <row r="347" spans="1:23" s="134" customFormat="1" x14ac:dyDescent="0.25">
      <c r="A347" s="141"/>
      <c r="B347" s="142"/>
      <c r="C347" s="143"/>
      <c r="D347" s="143"/>
      <c r="E347" s="143"/>
      <c r="F347" s="142"/>
      <c r="G347" s="142"/>
      <c r="H347" s="144"/>
      <c r="I347" s="144"/>
      <c r="J347" s="144"/>
      <c r="K347" s="142"/>
      <c r="L347" s="142"/>
      <c r="M347" s="144"/>
      <c r="N347" s="144"/>
      <c r="O347" s="142"/>
      <c r="P347" s="142"/>
      <c r="Q347" s="142"/>
      <c r="R347" s="142"/>
      <c r="S347" s="142"/>
      <c r="T347" s="122" t="str">
        <f>IFERROR(IFERROR(VLOOKUP(CONCATENATE($C347,"-",$D347, "-",$E347),Dashboard!$M$473:$N$538,2,FALSE),VLOOKUP(CONCATENATE($E347,"-",$D347, "-",$C347),Dashboard!$M$473:$N$538,2,FALSE)),"")</f>
        <v/>
      </c>
      <c r="U347" s="345" t="str">
        <f t="shared" si="4"/>
        <v/>
      </c>
      <c r="V347" s="341"/>
      <c r="W347" s="142"/>
    </row>
    <row r="348" spans="1:23" s="134" customFormat="1" x14ac:dyDescent="0.25">
      <c r="A348" s="121" t="s">
        <v>5987</v>
      </c>
      <c r="B348" s="122" t="s">
        <v>5848</v>
      </c>
      <c r="C348" s="128" t="s">
        <v>1245</v>
      </c>
      <c r="D348" s="128" t="s">
        <v>5951</v>
      </c>
      <c r="E348" s="139" t="s">
        <v>5988</v>
      </c>
      <c r="F348" s="122">
        <v>13</v>
      </c>
      <c r="G348" s="122"/>
      <c r="H348" s="127">
        <v>13.3</v>
      </c>
      <c r="I348" s="127"/>
      <c r="J348" s="127"/>
      <c r="K348" s="133"/>
      <c r="L348" s="122"/>
      <c r="M348" s="127"/>
      <c r="N348" s="127"/>
      <c r="O348" s="122"/>
      <c r="P348" s="122"/>
      <c r="Q348" s="122"/>
      <c r="R348" s="122"/>
      <c r="S348" s="122"/>
      <c r="T348" s="122" t="str">
        <f>IFERROR(IFERROR(VLOOKUP(CONCATENATE($C348,"-",$D348, "-",$E348),Dashboard!$M$473:$N$538,2,FALSE),VLOOKUP(CONCATENATE($E348,"-",$D348, "-",$C348),Dashboard!$M$473:$N$538,2,FALSE)),"")</f>
        <v/>
      </c>
      <c r="U348" s="345" t="str">
        <f t="shared" si="4"/>
        <v/>
      </c>
      <c r="V348" s="341"/>
      <c r="W348" s="122"/>
    </row>
    <row r="349" spans="1:23" s="134" customFormat="1" x14ac:dyDescent="0.25">
      <c r="A349" s="121"/>
      <c r="B349" s="122" t="s">
        <v>5848</v>
      </c>
      <c r="C349" s="139" t="s">
        <v>5988</v>
      </c>
      <c r="D349" s="128"/>
      <c r="E349" s="128" t="s">
        <v>1245</v>
      </c>
      <c r="F349" s="122">
        <v>9</v>
      </c>
      <c r="G349" s="122"/>
      <c r="H349" s="127"/>
      <c r="I349" s="127"/>
      <c r="J349" s="127"/>
      <c r="K349" s="133"/>
      <c r="L349" s="122"/>
      <c r="M349" s="127"/>
      <c r="N349" s="127"/>
      <c r="O349" s="122"/>
      <c r="P349" s="122"/>
      <c r="Q349" s="122"/>
      <c r="R349" s="122"/>
      <c r="S349" s="122"/>
      <c r="T349" s="122" t="str">
        <f>IFERROR(IFERROR(VLOOKUP(CONCATENATE($C349,"-",$D349, "-",$E349),Dashboard!$M$473:$N$538,2,FALSE),VLOOKUP(CONCATENATE($E349,"-",$D349, "-",$C349),Dashboard!$M$473:$N$538,2,FALSE)),"")</f>
        <v/>
      </c>
      <c r="U349" s="345" t="str">
        <f t="shared" si="4"/>
        <v/>
      </c>
      <c r="V349" s="341"/>
      <c r="W349" s="122"/>
    </row>
    <row r="350" spans="1:23" s="145" customFormat="1" x14ac:dyDescent="0.25">
      <c r="A350" s="121"/>
      <c r="B350" s="122" t="s">
        <v>5848</v>
      </c>
      <c r="C350" s="105" t="s">
        <v>1245</v>
      </c>
      <c r="D350" s="105"/>
      <c r="E350" s="105" t="s">
        <v>295</v>
      </c>
      <c r="F350" s="106">
        <v>30</v>
      </c>
      <c r="G350" s="122"/>
      <c r="H350" s="127"/>
      <c r="I350" s="127"/>
      <c r="J350" s="127"/>
      <c r="K350" s="133"/>
      <c r="L350" s="122"/>
      <c r="M350" s="127"/>
      <c r="N350" s="127"/>
      <c r="O350" s="122"/>
      <c r="P350" s="122"/>
      <c r="Q350" s="122"/>
      <c r="R350" s="122"/>
      <c r="S350" s="122"/>
      <c r="T350" s="122" t="str">
        <f>IFERROR(IFERROR(VLOOKUP(CONCATENATE($C350,"-",$D350, "-",$E350),Dashboard!$M$473:$N$538,2,FALSE),VLOOKUP(CONCATENATE($E350,"-",$D350, "-",$C350),Dashboard!$M$473:$N$538,2,FALSE)),"")</f>
        <v/>
      </c>
      <c r="U350" s="345" t="str">
        <f t="shared" si="4"/>
        <v/>
      </c>
      <c r="V350" s="341"/>
      <c r="W350" s="122" t="s">
        <v>5612</v>
      </c>
    </row>
    <row r="351" spans="1:23" s="134" customFormat="1" x14ac:dyDescent="0.25">
      <c r="A351" s="121"/>
      <c r="B351" s="122" t="s">
        <v>5848</v>
      </c>
      <c r="C351" s="105" t="s">
        <v>295</v>
      </c>
      <c r="D351" s="105"/>
      <c r="E351" s="105" t="s">
        <v>1245</v>
      </c>
      <c r="F351" s="106">
        <v>30</v>
      </c>
      <c r="G351" s="122"/>
      <c r="H351" s="127"/>
      <c r="I351" s="127"/>
      <c r="J351" s="127"/>
      <c r="K351" s="133"/>
      <c r="L351" s="122"/>
      <c r="M351" s="127"/>
      <c r="N351" s="127"/>
      <c r="O351" s="122"/>
      <c r="P351" s="122"/>
      <c r="Q351" s="122"/>
      <c r="R351" s="122"/>
      <c r="S351" s="122"/>
      <c r="T351" s="122" t="str">
        <f>IFERROR(IFERROR(VLOOKUP(CONCATENATE($C351,"-",$D351, "-",$E351),Dashboard!$M$473:$N$538,2,FALSE),VLOOKUP(CONCATENATE($E351,"-",$D351, "-",$C351),Dashboard!$M$473:$N$538,2,FALSE)),"")</f>
        <v/>
      </c>
      <c r="U351" s="345" t="str">
        <f t="shared" ref="U351:U414" si="5">T351</f>
        <v/>
      </c>
      <c r="V351" s="341"/>
      <c r="W351" s="122" t="s">
        <v>5612</v>
      </c>
    </row>
    <row r="352" spans="1:23" s="134" customFormat="1" x14ac:dyDescent="0.25">
      <c r="A352" s="121"/>
      <c r="B352" s="122" t="s">
        <v>5848</v>
      </c>
      <c r="C352" s="105" t="s">
        <v>1245</v>
      </c>
      <c r="D352" s="105"/>
      <c r="E352" s="105" t="s">
        <v>295</v>
      </c>
      <c r="F352" s="106">
        <v>30</v>
      </c>
      <c r="G352" s="122"/>
      <c r="H352" s="127"/>
      <c r="I352" s="127"/>
      <c r="J352" s="127"/>
      <c r="K352" s="133"/>
      <c r="L352" s="122"/>
      <c r="M352" s="127"/>
      <c r="N352" s="127"/>
      <c r="O352" s="122"/>
      <c r="P352" s="122"/>
      <c r="Q352" s="122"/>
      <c r="R352" s="122"/>
      <c r="S352" s="122"/>
      <c r="T352" s="122" t="str">
        <f>IFERROR(IFERROR(VLOOKUP(CONCATENATE($C352,"-",$D352, "-",$E352),Dashboard!$M$473:$N$538,2,FALSE),VLOOKUP(CONCATENATE($E352,"-",$D352, "-",$C352),Dashboard!$M$473:$N$538,2,FALSE)),"")</f>
        <v/>
      </c>
      <c r="U352" s="345" t="str">
        <f t="shared" si="5"/>
        <v/>
      </c>
      <c r="V352" s="341"/>
      <c r="W352" s="122" t="s">
        <v>5612</v>
      </c>
    </row>
    <row r="353" spans="1:23" s="134" customFormat="1" x14ac:dyDescent="0.25">
      <c r="A353" s="121"/>
      <c r="B353" s="122" t="s">
        <v>5848</v>
      </c>
      <c r="C353" s="105" t="s">
        <v>295</v>
      </c>
      <c r="D353" s="105"/>
      <c r="E353" s="105" t="s">
        <v>1245</v>
      </c>
      <c r="F353" s="106">
        <v>30</v>
      </c>
      <c r="G353" s="122"/>
      <c r="H353" s="127"/>
      <c r="I353" s="127"/>
      <c r="J353" s="127">
        <v>20.3</v>
      </c>
      <c r="K353" s="133">
        <v>1</v>
      </c>
      <c r="L353" s="122">
        <v>0</v>
      </c>
      <c r="M353" s="127">
        <v>7.45</v>
      </c>
      <c r="N353" s="127">
        <v>5.45</v>
      </c>
      <c r="O353" s="122">
        <f>SUM(F348:F353)</f>
        <v>142</v>
      </c>
      <c r="P353" s="122"/>
      <c r="Q353" s="122"/>
      <c r="R353" s="122"/>
      <c r="S353" s="122"/>
      <c r="T353" s="122" t="str">
        <f>IFERROR(IFERROR(VLOOKUP(CONCATENATE($C353,"-",$D353, "-",$E353),Dashboard!$M$473:$N$538,2,FALSE),VLOOKUP(CONCATENATE($E353,"-",$D353, "-",$C353),Dashboard!$M$473:$N$538,2,FALSE)),"")</f>
        <v/>
      </c>
      <c r="U353" s="345" t="str">
        <f t="shared" si="5"/>
        <v/>
      </c>
      <c r="V353" s="341"/>
      <c r="W353" s="147" t="s">
        <v>7239</v>
      </c>
    </row>
    <row r="354" spans="1:23" s="134" customFormat="1" x14ac:dyDescent="0.25">
      <c r="A354" s="121"/>
      <c r="B354" s="122">
        <v>42</v>
      </c>
      <c r="C354" s="128" t="s">
        <v>1245</v>
      </c>
      <c r="D354" s="128" t="s">
        <v>5951</v>
      </c>
      <c r="E354" s="139" t="s">
        <v>5988</v>
      </c>
      <c r="F354" s="122">
        <v>13</v>
      </c>
      <c r="G354" s="122"/>
      <c r="H354" s="127">
        <v>6.3</v>
      </c>
      <c r="I354" s="127"/>
      <c r="J354" s="127"/>
      <c r="K354" s="133"/>
      <c r="L354" s="122"/>
      <c r="M354" s="127"/>
      <c r="N354" s="127"/>
      <c r="O354" s="122"/>
      <c r="P354" s="122"/>
      <c r="Q354" s="122"/>
      <c r="R354" s="122"/>
      <c r="S354" s="122"/>
      <c r="T354" s="122" t="str">
        <f>IFERROR(IFERROR(VLOOKUP(CONCATENATE($C354,"-",$D354, "-",$E354),Dashboard!$M$473:$N$538,2,FALSE),VLOOKUP(CONCATENATE($E354,"-",$D354, "-",$C354),Dashboard!$M$473:$N$538,2,FALSE)),"")</f>
        <v/>
      </c>
      <c r="U354" s="345" t="str">
        <f t="shared" si="5"/>
        <v/>
      </c>
      <c r="V354" s="341"/>
      <c r="W354" s="122"/>
    </row>
    <row r="355" spans="1:23" s="134" customFormat="1" x14ac:dyDescent="0.25">
      <c r="A355" s="121"/>
      <c r="B355" s="122">
        <v>42</v>
      </c>
      <c r="C355" s="139" t="s">
        <v>5988</v>
      </c>
      <c r="D355" s="128"/>
      <c r="E355" s="128" t="s">
        <v>1245</v>
      </c>
      <c r="F355" s="122">
        <v>9</v>
      </c>
      <c r="G355" s="122"/>
      <c r="H355" s="127"/>
      <c r="I355" s="127"/>
      <c r="J355" s="127"/>
      <c r="K355" s="133"/>
      <c r="L355" s="122"/>
      <c r="M355" s="127"/>
      <c r="N355" s="127"/>
      <c r="O355" s="122"/>
      <c r="P355" s="122"/>
      <c r="Q355" s="122"/>
      <c r="R355" s="122"/>
      <c r="S355" s="122"/>
      <c r="T355" s="122" t="str">
        <f>IFERROR(IFERROR(VLOOKUP(CONCATENATE($C355,"-",$D355, "-",$E355),Dashboard!$M$473:$N$538,2,FALSE),VLOOKUP(CONCATENATE($E355,"-",$D355, "-",$C355),Dashboard!$M$473:$N$538,2,FALSE)),"")</f>
        <v/>
      </c>
      <c r="U355" s="345" t="str">
        <f t="shared" si="5"/>
        <v/>
      </c>
      <c r="V355" s="341"/>
      <c r="W355" s="122"/>
    </row>
    <row r="356" spans="1:23" s="134" customFormat="1" x14ac:dyDescent="0.25">
      <c r="A356" s="121"/>
      <c r="B356" s="122">
        <v>42</v>
      </c>
      <c r="C356" s="105" t="s">
        <v>1245</v>
      </c>
      <c r="D356" s="118" t="s">
        <v>5989</v>
      </c>
      <c r="E356" s="105" t="s">
        <v>295</v>
      </c>
      <c r="F356" s="106">
        <v>40</v>
      </c>
      <c r="G356" s="122"/>
      <c r="H356" s="127"/>
      <c r="I356" s="127"/>
      <c r="J356" s="127"/>
      <c r="K356" s="133"/>
      <c r="L356" s="122"/>
      <c r="M356" s="127"/>
      <c r="N356" s="127"/>
      <c r="O356" s="122"/>
      <c r="P356" s="122"/>
      <c r="Q356" s="122"/>
      <c r="R356" s="122"/>
      <c r="S356" s="122"/>
      <c r="T356" s="122" t="str">
        <f>IFERROR(IFERROR(VLOOKUP(CONCATENATE($C356,"-",$D356, "-",$E356),Dashboard!$M$473:$N$538,2,FALSE),VLOOKUP(CONCATENATE($E356,"-",$D356, "-",$C356),Dashboard!$M$473:$N$538,2,FALSE)),"")</f>
        <v/>
      </c>
      <c r="U356" s="345" t="str">
        <f t="shared" si="5"/>
        <v/>
      </c>
      <c r="V356" s="341"/>
      <c r="W356" s="122"/>
    </row>
    <row r="357" spans="1:23" s="134" customFormat="1" x14ac:dyDescent="0.25">
      <c r="A357" s="121"/>
      <c r="B357" s="122">
        <v>42</v>
      </c>
      <c r="C357" s="105" t="s">
        <v>295</v>
      </c>
      <c r="D357" s="105"/>
      <c r="E357" s="105" t="s">
        <v>1245</v>
      </c>
      <c r="F357" s="106">
        <v>30</v>
      </c>
      <c r="G357" s="122"/>
      <c r="H357" s="127"/>
      <c r="I357" s="127"/>
      <c r="J357" s="127">
        <v>12</v>
      </c>
      <c r="K357" s="133">
        <v>1</v>
      </c>
      <c r="L357" s="122">
        <v>0</v>
      </c>
      <c r="M357" s="127">
        <v>6.15</v>
      </c>
      <c r="N357" s="127">
        <v>3.45</v>
      </c>
      <c r="O357" s="122">
        <f>SUM(F354:F357)</f>
        <v>92</v>
      </c>
      <c r="P357" s="122"/>
      <c r="Q357" s="122"/>
      <c r="R357" s="122"/>
      <c r="S357" s="122"/>
      <c r="T357" s="122" t="str">
        <f>IFERROR(IFERROR(VLOOKUP(CONCATENATE($C357,"-",$D357, "-",$E357),Dashboard!$M$473:$N$538,2,FALSE),VLOOKUP(CONCATENATE($E357,"-",$D357, "-",$C357),Dashboard!$M$473:$N$538,2,FALSE)),"")</f>
        <v/>
      </c>
      <c r="U357" s="345" t="str">
        <f t="shared" si="5"/>
        <v/>
      </c>
      <c r="V357" s="341"/>
      <c r="W357" s="122" t="s">
        <v>5612</v>
      </c>
    </row>
    <row r="358" spans="1:23" s="134" customFormat="1" x14ac:dyDescent="0.25">
      <c r="A358" s="141"/>
      <c r="B358" s="142"/>
      <c r="C358" s="143"/>
      <c r="D358" s="143"/>
      <c r="E358" s="143"/>
      <c r="F358" s="142"/>
      <c r="G358" s="142"/>
      <c r="H358" s="144"/>
      <c r="I358" s="144"/>
      <c r="J358" s="144"/>
      <c r="K358" s="142"/>
      <c r="L358" s="142"/>
      <c r="M358" s="144"/>
      <c r="N358" s="144"/>
      <c r="O358" s="142"/>
      <c r="P358" s="142"/>
      <c r="Q358" s="142"/>
      <c r="R358" s="142"/>
      <c r="S358" s="142"/>
      <c r="T358" s="122" t="str">
        <f>IFERROR(IFERROR(VLOOKUP(CONCATENATE($C358,"-",$D358, "-",$E358),Dashboard!$M$473:$N$538,2,FALSE),VLOOKUP(CONCATENATE($E358,"-",$D358, "-",$C358),Dashboard!$M$473:$N$538,2,FALSE)),"")</f>
        <v/>
      </c>
      <c r="U358" s="345" t="str">
        <f t="shared" si="5"/>
        <v/>
      </c>
      <c r="V358" s="341"/>
      <c r="W358" s="142"/>
    </row>
    <row r="359" spans="1:23" s="134" customFormat="1" x14ac:dyDescent="0.25">
      <c r="A359" s="121" t="s">
        <v>5965</v>
      </c>
      <c r="B359" s="122" t="s">
        <v>5849</v>
      </c>
      <c r="C359" s="128" t="s">
        <v>1245</v>
      </c>
      <c r="D359" s="128" t="s">
        <v>1261</v>
      </c>
      <c r="E359" s="128" t="s">
        <v>295</v>
      </c>
      <c r="F359" s="122">
        <v>30</v>
      </c>
      <c r="G359" s="122"/>
      <c r="H359" s="127">
        <v>11.1</v>
      </c>
      <c r="I359" s="127"/>
      <c r="J359" s="127">
        <v>12.1</v>
      </c>
      <c r="K359" s="133"/>
      <c r="L359" s="122"/>
      <c r="M359" s="127"/>
      <c r="N359" s="127"/>
      <c r="O359" s="122"/>
      <c r="P359" s="122"/>
      <c r="Q359" s="122"/>
      <c r="R359" s="122"/>
      <c r="S359" s="122"/>
      <c r="T359" s="122" t="str">
        <f>IFERROR(IFERROR(VLOOKUP(CONCATENATE($C359,"-",$D359, "-",$E359),Dashboard!$M$473:$N$538,2,FALSE),VLOOKUP(CONCATENATE($E359,"-",$D359, "-",$C359),Dashboard!$M$473:$N$538,2,FALSE)),"")</f>
        <v>vsg2</v>
      </c>
      <c r="U359" s="345" t="str">
        <f t="shared" si="5"/>
        <v>vsg2</v>
      </c>
      <c r="V359" s="341"/>
      <c r="W359" s="122"/>
    </row>
    <row r="360" spans="1:23" s="134" customFormat="1" x14ac:dyDescent="0.25">
      <c r="A360" s="121"/>
      <c r="B360" s="122" t="s">
        <v>5849</v>
      </c>
      <c r="C360" s="128" t="s">
        <v>295</v>
      </c>
      <c r="D360" s="128" t="s">
        <v>620</v>
      </c>
      <c r="E360" s="128" t="s">
        <v>5990</v>
      </c>
      <c r="F360" s="122">
        <v>35</v>
      </c>
      <c r="G360" s="122"/>
      <c r="H360" s="127">
        <v>12.15</v>
      </c>
      <c r="I360" s="127">
        <v>14</v>
      </c>
      <c r="J360" s="127">
        <v>14.15</v>
      </c>
      <c r="K360" s="133"/>
      <c r="L360" s="122"/>
      <c r="M360" s="127"/>
      <c r="N360" s="127"/>
      <c r="O360" s="122"/>
      <c r="P360" s="122"/>
      <c r="Q360" s="122"/>
      <c r="R360" s="122"/>
      <c r="S360" s="122"/>
      <c r="T360" s="122" t="str">
        <f>IFERROR(IFERROR(VLOOKUP(CONCATENATE($C360,"-",$D360, "-",$E360),Dashboard!$M$473:$N$538,2,FALSE),VLOOKUP(CONCATENATE($E360,"-",$D360, "-",$C360),Dashboard!$M$473:$N$538,2,FALSE)),"")</f>
        <v/>
      </c>
      <c r="U360" s="345" t="str">
        <f t="shared" si="5"/>
        <v/>
      </c>
      <c r="V360" s="341"/>
      <c r="W360" s="122"/>
    </row>
    <row r="361" spans="1:23" s="134" customFormat="1" x14ac:dyDescent="0.25">
      <c r="A361" s="121"/>
      <c r="B361" s="122" t="s">
        <v>5849</v>
      </c>
      <c r="C361" s="128" t="s">
        <v>5990</v>
      </c>
      <c r="D361" s="128" t="s">
        <v>620</v>
      </c>
      <c r="E361" s="128" t="s">
        <v>295</v>
      </c>
      <c r="F361" s="122">
        <v>35</v>
      </c>
      <c r="G361" s="122"/>
      <c r="H361" s="127">
        <v>14.3</v>
      </c>
      <c r="I361" s="127"/>
      <c r="J361" s="127">
        <v>15.3</v>
      </c>
      <c r="K361" s="133"/>
      <c r="L361" s="122"/>
      <c r="M361" s="127"/>
      <c r="N361" s="127"/>
      <c r="O361" s="122"/>
      <c r="P361" s="122"/>
      <c r="Q361" s="122"/>
      <c r="R361" s="122"/>
      <c r="S361" s="122"/>
      <c r="T361" s="122" t="str">
        <f>IFERROR(IFERROR(VLOOKUP(CONCATENATE($C361,"-",$D361, "-",$E361),Dashboard!$M$473:$N$538,2,FALSE),VLOOKUP(CONCATENATE($E361,"-",$D361, "-",$C361),Dashboard!$M$473:$N$538,2,FALSE)),"")</f>
        <v/>
      </c>
      <c r="U361" s="345" t="str">
        <f t="shared" si="5"/>
        <v/>
      </c>
      <c r="V361" s="341"/>
      <c r="W361" s="122"/>
    </row>
    <row r="362" spans="1:23" s="134" customFormat="1" x14ac:dyDescent="0.25">
      <c r="A362" s="121"/>
      <c r="B362" s="122" t="s">
        <v>5849</v>
      </c>
      <c r="C362" s="128" t="s">
        <v>295</v>
      </c>
      <c r="D362" s="128" t="s">
        <v>1261</v>
      </c>
      <c r="E362" s="128" t="s">
        <v>1245</v>
      </c>
      <c r="F362" s="122">
        <v>30</v>
      </c>
      <c r="G362" s="122"/>
      <c r="H362" s="127">
        <v>15.4</v>
      </c>
      <c r="I362" s="127"/>
      <c r="J362" s="127">
        <v>16.399999999999999</v>
      </c>
      <c r="K362" s="133"/>
      <c r="L362" s="122"/>
      <c r="M362" s="127"/>
      <c r="N362" s="127"/>
      <c r="O362" s="122"/>
      <c r="P362" s="122"/>
      <c r="Q362" s="122"/>
      <c r="R362" s="122"/>
      <c r="S362" s="122"/>
      <c r="T362" s="122" t="str">
        <f>IFERROR(IFERROR(VLOOKUP(CONCATENATE($C362,"-",$D362, "-",$E362),Dashboard!$M$473:$N$538,2,FALSE),VLOOKUP(CONCATENATE($E362,"-",$D362, "-",$C362),Dashboard!$M$473:$N$538,2,FALSE)),"")</f>
        <v>vsg60</v>
      </c>
      <c r="U362" s="345" t="str">
        <f t="shared" si="5"/>
        <v>vsg60</v>
      </c>
      <c r="V362" s="341"/>
      <c r="W362" s="122"/>
    </row>
    <row r="363" spans="1:23" s="134" customFormat="1" x14ac:dyDescent="0.25">
      <c r="A363" s="121"/>
      <c r="B363" s="122" t="s">
        <v>5849</v>
      </c>
      <c r="C363" s="128" t="s">
        <v>1245</v>
      </c>
      <c r="D363" s="128" t="s">
        <v>1261</v>
      </c>
      <c r="E363" s="128" t="s">
        <v>295</v>
      </c>
      <c r="F363" s="122">
        <v>30</v>
      </c>
      <c r="G363" s="122"/>
      <c r="H363" s="127">
        <v>17.5</v>
      </c>
      <c r="I363" s="127"/>
      <c r="J363" s="127">
        <v>18.5</v>
      </c>
      <c r="K363" s="133"/>
      <c r="L363" s="122"/>
      <c r="M363" s="127"/>
      <c r="N363" s="127"/>
      <c r="O363" s="122"/>
      <c r="P363" s="122"/>
      <c r="Q363" s="122"/>
      <c r="R363" s="122"/>
      <c r="S363" s="122"/>
      <c r="T363" s="122" t="str">
        <f>IFERROR(IFERROR(VLOOKUP(CONCATENATE($C363,"-",$D363, "-",$E363),Dashboard!$M$473:$N$538,2,FALSE),VLOOKUP(CONCATENATE($E363,"-",$D363, "-",$C363),Dashboard!$M$473:$N$538,2,FALSE)),"")</f>
        <v>vsg2</v>
      </c>
      <c r="U363" s="345" t="str">
        <f t="shared" si="5"/>
        <v>vsg2</v>
      </c>
      <c r="V363" s="341"/>
      <c r="W363" s="122"/>
    </row>
    <row r="364" spans="1:23" s="134" customFormat="1" x14ac:dyDescent="0.25">
      <c r="A364" s="121"/>
      <c r="B364" s="122" t="s">
        <v>5849</v>
      </c>
      <c r="C364" s="128" t="s">
        <v>295</v>
      </c>
      <c r="D364" s="128"/>
      <c r="E364" s="128" t="s">
        <v>5991</v>
      </c>
      <c r="F364" s="122">
        <v>27</v>
      </c>
      <c r="G364" s="122"/>
      <c r="H364" s="127">
        <v>19.149999999999999</v>
      </c>
      <c r="I364" s="127"/>
      <c r="J364" s="127">
        <v>20.149999999999999</v>
      </c>
      <c r="K364" s="133">
        <v>1</v>
      </c>
      <c r="L364" s="122">
        <v>1</v>
      </c>
      <c r="M364" s="127">
        <v>9.5</v>
      </c>
      <c r="N364" s="127">
        <v>8</v>
      </c>
      <c r="O364" s="122">
        <f>SUM(F359:F364)</f>
        <v>187</v>
      </c>
      <c r="P364" s="122"/>
      <c r="Q364" s="122"/>
      <c r="R364" s="122"/>
      <c r="S364" s="122"/>
      <c r="T364" s="122" t="str">
        <f>IFERROR(IFERROR(VLOOKUP(CONCATENATE($C364,"-",$D364, "-",$E364),Dashboard!$M$473:$N$538,2,FALSE),VLOOKUP(CONCATENATE($E364,"-",$D364, "-",$C364),Dashboard!$M$473:$N$538,2,FALSE)),"")</f>
        <v/>
      </c>
      <c r="U364" s="345" t="str">
        <f t="shared" si="5"/>
        <v/>
      </c>
      <c r="V364" s="341"/>
      <c r="W364" s="121" t="s">
        <v>7244</v>
      </c>
    </row>
    <row r="365" spans="1:23" s="134" customFormat="1" x14ac:dyDescent="0.25">
      <c r="A365" s="121"/>
      <c r="B365" s="122">
        <v>43</v>
      </c>
      <c r="C365" s="128" t="s">
        <v>5991</v>
      </c>
      <c r="D365" s="128"/>
      <c r="E365" s="128" t="s">
        <v>2506</v>
      </c>
      <c r="F365" s="122">
        <v>6</v>
      </c>
      <c r="G365" s="122"/>
      <c r="H365" s="127">
        <v>7.3</v>
      </c>
      <c r="I365" s="127"/>
      <c r="J365" s="127">
        <v>7.5</v>
      </c>
      <c r="K365" s="133"/>
      <c r="L365" s="122"/>
      <c r="M365" s="127"/>
      <c r="N365" s="127"/>
      <c r="O365" s="122"/>
      <c r="P365" s="122"/>
      <c r="Q365" s="122"/>
      <c r="R365" s="122"/>
      <c r="S365" s="122"/>
      <c r="T365" s="122" t="str">
        <f>IFERROR(IFERROR(VLOOKUP(CONCATENATE($C365,"-",$D365, "-",$E365),Dashboard!$M$473:$N$538,2,FALSE),VLOOKUP(CONCATENATE($E365,"-",$D365, "-",$C365),Dashboard!$M$473:$N$538,2,FALSE)),"")</f>
        <v/>
      </c>
      <c r="U365" s="345" t="str">
        <f t="shared" si="5"/>
        <v/>
      </c>
      <c r="V365" s="341"/>
      <c r="W365" s="122"/>
    </row>
    <row r="366" spans="1:23" s="134" customFormat="1" x14ac:dyDescent="0.25">
      <c r="A366" s="121"/>
      <c r="B366" s="122">
        <v>43</v>
      </c>
      <c r="C366" s="128" t="s">
        <v>2506</v>
      </c>
      <c r="D366" s="128" t="s">
        <v>5991</v>
      </c>
      <c r="E366" s="128" t="s">
        <v>295</v>
      </c>
      <c r="F366" s="122">
        <v>37</v>
      </c>
      <c r="G366" s="122"/>
      <c r="H366" s="127">
        <v>8.1</v>
      </c>
      <c r="I366" s="127"/>
      <c r="J366" s="127">
        <v>9.1999999999999993</v>
      </c>
      <c r="K366" s="133"/>
      <c r="L366" s="122"/>
      <c r="M366" s="127"/>
      <c r="N366" s="127"/>
      <c r="O366" s="122"/>
      <c r="P366" s="122"/>
      <c r="Q366" s="122"/>
      <c r="R366" s="122"/>
      <c r="S366" s="122"/>
      <c r="T366" s="122" t="str">
        <f>IFERROR(IFERROR(VLOOKUP(CONCATENATE($C366,"-",$D366, "-",$E366),Dashboard!$M$473:$N$538,2,FALSE),VLOOKUP(CONCATENATE($E366,"-",$D366, "-",$C366),Dashboard!$M$473:$N$538,2,FALSE)),"")</f>
        <v/>
      </c>
      <c r="U366" s="345" t="str">
        <f t="shared" si="5"/>
        <v/>
      </c>
      <c r="V366" s="341"/>
      <c r="W366" s="122"/>
    </row>
    <row r="367" spans="1:23" s="145" customFormat="1" x14ac:dyDescent="0.25">
      <c r="A367" s="121"/>
      <c r="B367" s="122">
        <v>43</v>
      </c>
      <c r="C367" s="128" t="s">
        <v>295</v>
      </c>
      <c r="D367" s="128" t="s">
        <v>1261</v>
      </c>
      <c r="E367" s="128" t="s">
        <v>1245</v>
      </c>
      <c r="F367" s="122">
        <v>30</v>
      </c>
      <c r="G367" s="122"/>
      <c r="H367" s="127">
        <v>9.1999999999999993</v>
      </c>
      <c r="I367" s="127"/>
      <c r="J367" s="127">
        <v>10.199999999999999</v>
      </c>
      <c r="K367" s="133">
        <v>1</v>
      </c>
      <c r="L367" s="122">
        <v>1</v>
      </c>
      <c r="M367" s="127">
        <v>3.35</v>
      </c>
      <c r="N367" s="127">
        <v>3.35</v>
      </c>
      <c r="O367" s="122">
        <f>SUM(F365:F367)</f>
        <v>73</v>
      </c>
      <c r="P367" s="122"/>
      <c r="Q367" s="122"/>
      <c r="R367" s="122"/>
      <c r="S367" s="122"/>
      <c r="T367" s="122" t="str">
        <f>IFERROR(IFERROR(VLOOKUP(CONCATENATE($C367,"-",$D367, "-",$E367),Dashboard!$M$473:$N$538,2,FALSE),VLOOKUP(CONCATENATE($E367,"-",$D367, "-",$C367),Dashboard!$M$473:$N$538,2,FALSE)),"")</f>
        <v>vsg60</v>
      </c>
      <c r="U367" s="345" t="str">
        <f t="shared" si="5"/>
        <v>vsg60</v>
      </c>
      <c r="V367" s="341"/>
      <c r="W367" s="122" t="s">
        <v>7245</v>
      </c>
    </row>
    <row r="368" spans="1:23" s="134" customFormat="1" x14ac:dyDescent="0.25">
      <c r="A368" s="141"/>
      <c r="B368" s="142"/>
      <c r="C368" s="143"/>
      <c r="D368" s="143"/>
      <c r="E368" s="143"/>
      <c r="F368" s="142"/>
      <c r="G368" s="142"/>
      <c r="H368" s="144"/>
      <c r="I368" s="144"/>
      <c r="J368" s="144"/>
      <c r="K368" s="142"/>
      <c r="L368" s="142"/>
      <c r="M368" s="144"/>
      <c r="N368" s="144"/>
      <c r="O368" s="142"/>
      <c r="P368" s="142"/>
      <c r="Q368" s="142"/>
      <c r="R368" s="142"/>
      <c r="S368" s="142"/>
      <c r="T368" s="122" t="str">
        <f>IFERROR(IFERROR(VLOOKUP(CONCATENATE($C368,"-",$D368, "-",$E368),Dashboard!$M$473:$N$538,2,FALSE),VLOOKUP(CONCATENATE($E368,"-",$D368, "-",$C368),Dashboard!$M$473:$N$538,2,FALSE)),"")</f>
        <v/>
      </c>
      <c r="U368" s="345" t="str">
        <f t="shared" si="5"/>
        <v/>
      </c>
      <c r="V368" s="341"/>
      <c r="W368" s="142"/>
    </row>
    <row r="369" spans="1:23" s="134" customFormat="1" x14ac:dyDescent="0.25">
      <c r="A369" s="121"/>
      <c r="B369" s="122" t="s">
        <v>5850</v>
      </c>
      <c r="C369" s="128" t="s">
        <v>344</v>
      </c>
      <c r="D369" s="128" t="s">
        <v>5992</v>
      </c>
      <c r="E369" s="128" t="s">
        <v>295</v>
      </c>
      <c r="F369" s="122">
        <v>40</v>
      </c>
      <c r="G369" s="122"/>
      <c r="H369" s="127">
        <v>7.1</v>
      </c>
      <c r="I369" s="127"/>
      <c r="J369" s="127">
        <v>8.3000000000000007</v>
      </c>
      <c r="K369" s="133"/>
      <c r="L369" s="122"/>
      <c r="M369" s="127"/>
      <c r="N369" s="127"/>
      <c r="O369" s="122"/>
      <c r="P369" s="122"/>
      <c r="Q369" s="122"/>
      <c r="R369" s="122"/>
      <c r="S369" s="122"/>
      <c r="T369" s="122" t="str">
        <f>IFERROR(IFERROR(VLOOKUP(CONCATENATE($C369,"-",$D369, "-",$E369),Dashboard!$M$473:$N$538,2,FALSE),VLOOKUP(CONCATENATE($E369,"-",$D369, "-",$C369),Dashboard!$M$473:$N$538,2,FALSE)),"")</f>
        <v/>
      </c>
      <c r="U369" s="345" t="str">
        <f t="shared" si="5"/>
        <v/>
      </c>
      <c r="V369" s="341"/>
      <c r="W369" s="122"/>
    </row>
    <row r="370" spans="1:23" s="134" customFormat="1" x14ac:dyDescent="0.25">
      <c r="A370" s="121"/>
      <c r="B370" s="122" t="s">
        <v>5850</v>
      </c>
      <c r="C370" s="128" t="s">
        <v>295</v>
      </c>
      <c r="D370" s="128" t="s">
        <v>1093</v>
      </c>
      <c r="E370" s="128" t="s">
        <v>295</v>
      </c>
      <c r="F370" s="122">
        <v>8</v>
      </c>
      <c r="G370" s="122"/>
      <c r="H370" s="127">
        <v>8.4499999999999993</v>
      </c>
      <c r="I370" s="127"/>
      <c r="J370" s="127">
        <v>9.35</v>
      </c>
      <c r="K370" s="133"/>
      <c r="L370" s="122"/>
      <c r="M370" s="127"/>
      <c r="N370" s="127"/>
      <c r="O370" s="122"/>
      <c r="P370" s="122"/>
      <c r="Q370" s="122"/>
      <c r="R370" s="122"/>
      <c r="S370" s="122"/>
      <c r="T370" s="122" t="str">
        <f>IFERROR(IFERROR(VLOOKUP(CONCATENATE($C370,"-",$D370, "-",$E370),Dashboard!$M$473:$N$538,2,FALSE),VLOOKUP(CONCATENATE($E370,"-",$D370, "-",$C370),Dashboard!$M$473:$N$538,2,FALSE)),"")</f>
        <v/>
      </c>
      <c r="U370" s="345" t="str">
        <f t="shared" si="5"/>
        <v/>
      </c>
      <c r="V370" s="341"/>
      <c r="W370" s="122"/>
    </row>
    <row r="371" spans="1:23" s="134" customFormat="1" x14ac:dyDescent="0.25">
      <c r="A371" s="121"/>
      <c r="B371" s="122" t="s">
        <v>5850</v>
      </c>
      <c r="C371" s="128" t="s">
        <v>295</v>
      </c>
      <c r="D371" s="128" t="s">
        <v>1261</v>
      </c>
      <c r="E371" s="128" t="s">
        <v>1245</v>
      </c>
      <c r="F371" s="122">
        <v>30</v>
      </c>
      <c r="G371" s="122"/>
      <c r="H371" s="127">
        <v>9.4</v>
      </c>
      <c r="I371" s="127"/>
      <c r="J371" s="127">
        <v>10.4</v>
      </c>
      <c r="K371" s="133"/>
      <c r="L371" s="122"/>
      <c r="M371" s="127"/>
      <c r="N371" s="127"/>
      <c r="O371" s="122"/>
      <c r="P371" s="122"/>
      <c r="Q371" s="122"/>
      <c r="R371" s="122"/>
      <c r="S371" s="122"/>
      <c r="T371" s="122" t="str">
        <f>IFERROR(IFERROR(VLOOKUP(CONCATENATE($C371,"-",$D371, "-",$E371),Dashboard!$M$473:$N$538,2,FALSE),VLOOKUP(CONCATENATE($E371,"-",$D371, "-",$C371),Dashboard!$M$473:$N$538,2,FALSE)),"")</f>
        <v>vsg60</v>
      </c>
      <c r="U371" s="345" t="str">
        <f t="shared" si="5"/>
        <v>vsg60</v>
      </c>
      <c r="V371" s="341"/>
      <c r="W371" s="122"/>
    </row>
    <row r="372" spans="1:23" s="134" customFormat="1" x14ac:dyDescent="0.25">
      <c r="A372" s="121"/>
      <c r="B372" s="122" t="s">
        <v>5850</v>
      </c>
      <c r="C372" s="128" t="s">
        <v>1245</v>
      </c>
      <c r="D372" s="128" t="s">
        <v>5663</v>
      </c>
      <c r="E372" s="128" t="s">
        <v>492</v>
      </c>
      <c r="F372" s="122">
        <v>35</v>
      </c>
      <c r="G372" s="122"/>
      <c r="H372" s="127">
        <v>11.45</v>
      </c>
      <c r="I372" s="127"/>
      <c r="J372" s="127">
        <v>13</v>
      </c>
      <c r="K372" s="133"/>
      <c r="L372" s="122"/>
      <c r="M372" s="127"/>
      <c r="N372" s="127"/>
      <c r="O372" s="122"/>
      <c r="P372" s="122"/>
      <c r="Q372" s="122"/>
      <c r="R372" s="122"/>
      <c r="S372" s="122"/>
      <c r="T372" s="122" t="str">
        <f>IFERROR(IFERROR(VLOOKUP(CONCATENATE($C372,"-",$D372, "-",$E372),Dashboard!$M$473:$N$538,2,FALSE),VLOOKUP(CONCATENATE($E372,"-",$D372, "-",$C372),Dashboard!$M$473:$N$538,2,FALSE)),"")</f>
        <v/>
      </c>
      <c r="U372" s="345" t="str">
        <f t="shared" si="5"/>
        <v/>
      </c>
      <c r="V372" s="341"/>
      <c r="W372" s="122"/>
    </row>
    <row r="373" spans="1:23" s="134" customFormat="1" x14ac:dyDescent="0.25">
      <c r="A373" s="121"/>
      <c r="B373" s="122" t="s">
        <v>5850</v>
      </c>
      <c r="C373" s="128" t="s">
        <v>492</v>
      </c>
      <c r="D373" s="128" t="s">
        <v>5663</v>
      </c>
      <c r="E373" s="128" t="s">
        <v>1245</v>
      </c>
      <c r="F373" s="122">
        <v>35</v>
      </c>
      <c r="G373" s="122"/>
      <c r="H373" s="127">
        <v>14.2</v>
      </c>
      <c r="I373" s="127"/>
      <c r="J373" s="127">
        <v>15.35</v>
      </c>
      <c r="K373" s="133"/>
      <c r="L373" s="122"/>
      <c r="M373" s="127"/>
      <c r="N373" s="127"/>
      <c r="O373" s="122"/>
      <c r="P373" s="122"/>
      <c r="Q373" s="122"/>
      <c r="R373" s="122"/>
      <c r="S373" s="122"/>
      <c r="T373" s="122" t="str">
        <f>IFERROR(IFERROR(VLOOKUP(CONCATENATE($C373,"-",$D373, "-",$E373),Dashboard!$M$473:$N$538,2,FALSE),VLOOKUP(CONCATENATE($E373,"-",$D373, "-",$C373),Dashboard!$M$473:$N$538,2,FALSE)),"")</f>
        <v/>
      </c>
      <c r="U373" s="345" t="str">
        <f t="shared" si="5"/>
        <v/>
      </c>
      <c r="V373" s="341"/>
      <c r="W373" s="122"/>
    </row>
    <row r="374" spans="1:23" s="145" customFormat="1" x14ac:dyDescent="0.25">
      <c r="A374" s="121"/>
      <c r="B374" s="122" t="s">
        <v>5850</v>
      </c>
      <c r="C374" s="128" t="s">
        <v>1245</v>
      </c>
      <c r="D374" s="128" t="s">
        <v>1261</v>
      </c>
      <c r="E374" s="128" t="s">
        <v>295</v>
      </c>
      <c r="F374" s="122">
        <v>30</v>
      </c>
      <c r="G374" s="122"/>
      <c r="H374" s="127">
        <v>16.100000000000001</v>
      </c>
      <c r="I374" s="127"/>
      <c r="J374" s="127">
        <v>17.100000000000001</v>
      </c>
      <c r="K374" s="133"/>
      <c r="L374" s="122"/>
      <c r="M374" s="127"/>
      <c r="N374" s="127"/>
      <c r="O374" s="122"/>
      <c r="P374" s="122"/>
      <c r="Q374" s="122"/>
      <c r="R374" s="122"/>
      <c r="S374" s="122"/>
      <c r="T374" s="122" t="str">
        <f>IFERROR(IFERROR(VLOOKUP(CONCATENATE($C374,"-",$D374, "-",$E374),Dashboard!$M$473:$N$538,2,FALSE),VLOOKUP(CONCATENATE($E374,"-",$D374, "-",$C374),Dashboard!$M$473:$N$538,2,FALSE)),"")</f>
        <v>vsg2</v>
      </c>
      <c r="U374" s="345" t="str">
        <f t="shared" si="5"/>
        <v>vsg2</v>
      </c>
      <c r="V374" s="341"/>
      <c r="W374" s="122"/>
    </row>
    <row r="375" spans="1:23" s="134" customFormat="1" x14ac:dyDescent="0.25">
      <c r="A375" s="121"/>
      <c r="B375" s="122" t="s">
        <v>5850</v>
      </c>
      <c r="C375" s="128" t="s">
        <v>295</v>
      </c>
      <c r="D375" s="128" t="s">
        <v>5992</v>
      </c>
      <c r="E375" s="128" t="s">
        <v>344</v>
      </c>
      <c r="F375" s="122">
        <v>40</v>
      </c>
      <c r="G375" s="122"/>
      <c r="H375" s="127">
        <v>17.3</v>
      </c>
      <c r="I375" s="127"/>
      <c r="J375" s="127">
        <v>18.45</v>
      </c>
      <c r="K375" s="133">
        <v>1</v>
      </c>
      <c r="L375" s="122">
        <v>1</v>
      </c>
      <c r="M375" s="127">
        <v>12.3</v>
      </c>
      <c r="N375" s="127">
        <v>9.3000000000000007</v>
      </c>
      <c r="O375" s="122">
        <f>SUM(F369:F375)</f>
        <v>218</v>
      </c>
      <c r="P375" s="127">
        <v>1.3</v>
      </c>
      <c r="Q375" s="127">
        <v>1.3</v>
      </c>
      <c r="R375" s="122"/>
      <c r="S375" s="122"/>
      <c r="T375" s="122" t="str">
        <f>IFERROR(IFERROR(VLOOKUP(CONCATENATE($C375,"-",$D375, "-",$E375),Dashboard!$M$473:$N$538,2,FALSE),VLOOKUP(CONCATENATE($E375,"-",$D375, "-",$C375),Dashboard!$M$473:$N$538,2,FALSE)),"")</f>
        <v/>
      </c>
      <c r="U375" s="345" t="str">
        <f t="shared" si="5"/>
        <v/>
      </c>
      <c r="V375" s="341"/>
      <c r="W375" s="122"/>
    </row>
    <row r="376" spans="1:23" s="134" customFormat="1" x14ac:dyDescent="0.25">
      <c r="A376" s="141"/>
      <c r="B376" s="142"/>
      <c r="C376" s="143"/>
      <c r="D376" s="143"/>
      <c r="E376" s="143"/>
      <c r="F376" s="142"/>
      <c r="G376" s="142"/>
      <c r="H376" s="144"/>
      <c r="I376" s="144"/>
      <c r="J376" s="144"/>
      <c r="K376" s="142"/>
      <c r="L376" s="142"/>
      <c r="M376" s="144"/>
      <c r="N376" s="144"/>
      <c r="O376" s="142"/>
      <c r="P376" s="142"/>
      <c r="Q376" s="142"/>
      <c r="R376" s="142"/>
      <c r="S376" s="142"/>
      <c r="T376" s="122" t="str">
        <f>IFERROR(IFERROR(VLOOKUP(CONCATENATE($C376,"-",$D376, "-",$E376),Dashboard!$M$473:$N$538,2,FALSE),VLOOKUP(CONCATENATE($E376,"-",$D376, "-",$C376),Dashboard!$M$473:$N$538,2,FALSE)),"")</f>
        <v/>
      </c>
      <c r="U376" s="345" t="str">
        <f t="shared" si="5"/>
        <v/>
      </c>
      <c r="V376" s="341"/>
      <c r="W376" s="142"/>
    </row>
    <row r="377" spans="1:23" s="134" customFormat="1" x14ac:dyDescent="0.25">
      <c r="A377" s="121"/>
      <c r="B377" s="122" t="s">
        <v>5851</v>
      </c>
      <c r="C377" s="128" t="s">
        <v>1245</v>
      </c>
      <c r="D377" s="128" t="s">
        <v>1261</v>
      </c>
      <c r="E377" s="128" t="s">
        <v>344</v>
      </c>
      <c r="F377" s="122">
        <v>30</v>
      </c>
      <c r="G377" s="122"/>
      <c r="H377" s="127">
        <v>12.3</v>
      </c>
      <c r="I377" s="127"/>
      <c r="J377" s="127">
        <v>13.3</v>
      </c>
      <c r="K377" s="133"/>
      <c r="L377" s="122"/>
      <c r="M377" s="127"/>
      <c r="N377" s="127"/>
      <c r="O377" s="122"/>
      <c r="P377" s="122"/>
      <c r="Q377" s="122"/>
      <c r="R377" s="122"/>
      <c r="S377" s="122"/>
      <c r="T377" s="122" t="str">
        <f>IFERROR(IFERROR(VLOOKUP(CONCATENATE($C377,"-",$D377, "-",$E377),Dashboard!$M$473:$N$538,2,FALSE),VLOOKUP(CONCATENATE($E377,"-",$D377, "-",$C377),Dashboard!$M$473:$N$538,2,FALSE)),"")</f>
        <v/>
      </c>
      <c r="U377" s="345" t="str">
        <f t="shared" si="5"/>
        <v/>
      </c>
      <c r="V377" s="341"/>
      <c r="W377" s="122"/>
    </row>
    <row r="378" spans="1:23" s="134" customFormat="1" x14ac:dyDescent="0.25">
      <c r="A378" s="121"/>
      <c r="B378" s="122" t="s">
        <v>5851</v>
      </c>
      <c r="C378" s="128" t="s">
        <v>344</v>
      </c>
      <c r="D378" s="128" t="s">
        <v>1261</v>
      </c>
      <c r="E378" s="128" t="s">
        <v>1245</v>
      </c>
      <c r="F378" s="122">
        <v>30</v>
      </c>
      <c r="G378" s="122"/>
      <c r="H378" s="127">
        <v>14</v>
      </c>
      <c r="I378" s="127"/>
      <c r="J378" s="127">
        <v>15</v>
      </c>
      <c r="K378" s="133"/>
      <c r="L378" s="122"/>
      <c r="M378" s="127"/>
      <c r="N378" s="127"/>
      <c r="O378" s="122"/>
      <c r="P378" s="122"/>
      <c r="Q378" s="122"/>
      <c r="R378" s="122"/>
      <c r="S378" s="122"/>
      <c r="T378" s="122" t="str">
        <f>IFERROR(IFERROR(VLOOKUP(CONCATENATE($C378,"-",$D378, "-",$E378),Dashboard!$M$473:$N$538,2,FALSE),VLOOKUP(CONCATENATE($E378,"-",$D378, "-",$C378),Dashboard!$M$473:$N$538,2,FALSE)),"")</f>
        <v/>
      </c>
      <c r="U378" s="345" t="str">
        <f t="shared" si="5"/>
        <v/>
      </c>
      <c r="V378" s="341"/>
      <c r="W378" s="122"/>
    </row>
    <row r="379" spans="1:23" s="145" customFormat="1" x14ac:dyDescent="0.25">
      <c r="A379" s="121"/>
      <c r="B379" s="122" t="s">
        <v>5851</v>
      </c>
      <c r="C379" s="128" t="s">
        <v>1245</v>
      </c>
      <c r="D379" s="128" t="s">
        <v>1261</v>
      </c>
      <c r="E379" s="128" t="s">
        <v>344</v>
      </c>
      <c r="F379" s="122">
        <v>30</v>
      </c>
      <c r="G379" s="122"/>
      <c r="H379" s="127">
        <v>15.3</v>
      </c>
      <c r="I379" s="127"/>
      <c r="J379" s="127">
        <v>16.3</v>
      </c>
      <c r="K379" s="133"/>
      <c r="L379" s="122"/>
      <c r="M379" s="127"/>
      <c r="N379" s="127"/>
      <c r="O379" s="122"/>
      <c r="P379" s="122"/>
      <c r="Q379" s="122"/>
      <c r="R379" s="122"/>
      <c r="S379" s="122"/>
      <c r="T379" s="122" t="str">
        <f>IFERROR(IFERROR(VLOOKUP(CONCATENATE($C379,"-",$D379, "-",$E379),Dashboard!$M$473:$N$538,2,FALSE),VLOOKUP(CONCATENATE($E379,"-",$D379, "-",$C379),Dashboard!$M$473:$N$538,2,FALSE)),"")</f>
        <v/>
      </c>
      <c r="U379" s="345" t="str">
        <f t="shared" si="5"/>
        <v/>
      </c>
      <c r="V379" s="341"/>
      <c r="W379" s="122"/>
    </row>
    <row r="380" spans="1:23" s="134" customFormat="1" x14ac:dyDescent="0.25">
      <c r="A380" s="121"/>
      <c r="B380" s="122" t="s">
        <v>5851</v>
      </c>
      <c r="C380" s="128" t="s">
        <v>344</v>
      </c>
      <c r="D380" s="128" t="s">
        <v>1261</v>
      </c>
      <c r="E380" s="128" t="s">
        <v>1245</v>
      </c>
      <c r="F380" s="122">
        <v>30</v>
      </c>
      <c r="G380" s="122"/>
      <c r="H380" s="127">
        <v>17</v>
      </c>
      <c r="I380" s="127"/>
      <c r="J380" s="127">
        <v>18</v>
      </c>
      <c r="K380" s="133"/>
      <c r="L380" s="122"/>
      <c r="M380" s="127"/>
      <c r="N380" s="127"/>
      <c r="O380" s="122"/>
      <c r="P380" s="122"/>
      <c r="Q380" s="122"/>
      <c r="R380" s="122"/>
      <c r="S380" s="122"/>
      <c r="T380" s="122" t="str">
        <f>IFERROR(IFERROR(VLOOKUP(CONCATENATE($C380,"-",$D380, "-",$E380),Dashboard!$M$473:$N$538,2,FALSE),VLOOKUP(CONCATENATE($E380,"-",$D380, "-",$C380),Dashboard!$M$473:$N$538,2,FALSE)),"")</f>
        <v/>
      </c>
      <c r="U380" s="345" t="str">
        <f t="shared" si="5"/>
        <v/>
      </c>
      <c r="V380" s="341"/>
      <c r="W380" s="122"/>
    </row>
    <row r="381" spans="1:23" s="134" customFormat="1" x14ac:dyDescent="0.25">
      <c r="A381" s="121"/>
      <c r="B381" s="122" t="s">
        <v>5851</v>
      </c>
      <c r="C381" s="128" t="s">
        <v>1245</v>
      </c>
      <c r="D381" s="128" t="s">
        <v>344</v>
      </c>
      <c r="E381" s="128" t="s">
        <v>213</v>
      </c>
      <c r="F381" s="122">
        <v>92</v>
      </c>
      <c r="G381" s="122"/>
      <c r="H381" s="127">
        <v>19</v>
      </c>
      <c r="I381" s="127"/>
      <c r="J381" s="127">
        <v>21.3</v>
      </c>
      <c r="K381" s="133">
        <v>1</v>
      </c>
      <c r="L381" s="122">
        <v>1</v>
      </c>
      <c r="M381" s="127">
        <v>9.4499999999999993</v>
      </c>
      <c r="N381" s="127">
        <v>7.15</v>
      </c>
      <c r="O381" s="122">
        <f>SUM(F377:F381)</f>
        <v>212</v>
      </c>
      <c r="P381" s="122"/>
      <c r="Q381" s="122"/>
      <c r="R381" s="122"/>
      <c r="S381" s="122"/>
      <c r="T381" s="122" t="str">
        <f>IFERROR(IFERROR(VLOOKUP(CONCATENATE($C381,"-",$D381, "-",$E381),Dashboard!$M$473:$N$538,2,FALSE),VLOOKUP(CONCATENATE($E381,"-",$D381, "-",$C381),Dashboard!$M$473:$N$538,2,FALSE)),"")</f>
        <v/>
      </c>
      <c r="U381" s="345" t="str">
        <f t="shared" si="5"/>
        <v/>
      </c>
      <c r="V381" s="341"/>
      <c r="W381" s="147" t="s">
        <v>7246</v>
      </c>
    </row>
    <row r="382" spans="1:23" s="134" customFormat="1" x14ac:dyDescent="0.25">
      <c r="A382" s="121"/>
      <c r="B382" s="122">
        <v>45</v>
      </c>
      <c r="C382" s="128" t="s">
        <v>213</v>
      </c>
      <c r="D382" s="128" t="s">
        <v>344</v>
      </c>
      <c r="E382" s="128" t="s">
        <v>1245</v>
      </c>
      <c r="F382" s="122">
        <v>92</v>
      </c>
      <c r="G382" s="122"/>
      <c r="H382" s="127">
        <v>5.45</v>
      </c>
      <c r="I382" s="127"/>
      <c r="J382" s="127">
        <v>9</v>
      </c>
      <c r="K382" s="133">
        <v>1</v>
      </c>
      <c r="L382" s="122">
        <v>1</v>
      </c>
      <c r="M382" s="127">
        <v>4</v>
      </c>
      <c r="N382" s="127">
        <v>4</v>
      </c>
      <c r="O382" s="122">
        <f>+F382</f>
        <v>92</v>
      </c>
      <c r="P382" s="122"/>
      <c r="Q382" s="122"/>
      <c r="R382" s="122"/>
      <c r="S382" s="122"/>
      <c r="T382" s="122" t="str">
        <f>IFERROR(IFERROR(VLOOKUP(CONCATENATE($C382,"-",$D382, "-",$E382),Dashboard!$M$473:$N$538,2,FALSE),VLOOKUP(CONCATENATE($E382,"-",$D382, "-",$C382),Dashboard!$M$473:$N$538,2,FALSE)),"")</f>
        <v/>
      </c>
      <c r="U382" s="345" t="str">
        <f t="shared" si="5"/>
        <v/>
      </c>
      <c r="V382" s="341"/>
      <c r="W382" s="122"/>
    </row>
    <row r="383" spans="1:23" s="134" customFormat="1" x14ac:dyDescent="0.25">
      <c r="A383" s="141"/>
      <c r="B383" s="142"/>
      <c r="C383" s="143"/>
      <c r="D383" s="143"/>
      <c r="E383" s="143"/>
      <c r="F383" s="142"/>
      <c r="G383" s="142"/>
      <c r="H383" s="144"/>
      <c r="I383" s="144"/>
      <c r="J383" s="144"/>
      <c r="K383" s="142"/>
      <c r="L383" s="142"/>
      <c r="M383" s="144"/>
      <c r="N383" s="144"/>
      <c r="O383" s="142"/>
      <c r="P383" s="142"/>
      <c r="Q383" s="142"/>
      <c r="R383" s="142"/>
      <c r="S383" s="142"/>
      <c r="T383" s="122" t="str">
        <f>IFERROR(IFERROR(VLOOKUP(CONCATENATE($C383,"-",$D383, "-",$E383),Dashboard!$M$473:$N$538,2,FALSE),VLOOKUP(CONCATENATE($E383,"-",$D383, "-",$C383),Dashboard!$M$473:$N$538,2,FALSE)),"")</f>
        <v/>
      </c>
      <c r="U383" s="345" t="str">
        <f t="shared" si="5"/>
        <v/>
      </c>
      <c r="V383" s="341"/>
      <c r="W383" s="142"/>
    </row>
    <row r="384" spans="1:23" s="134" customFormat="1" x14ac:dyDescent="0.25">
      <c r="A384" s="121" t="s">
        <v>5965</v>
      </c>
      <c r="B384" s="122" t="s">
        <v>5852</v>
      </c>
      <c r="C384" s="128" t="s">
        <v>1245</v>
      </c>
      <c r="D384" s="128" t="s">
        <v>5663</v>
      </c>
      <c r="E384" s="128" t="s">
        <v>492</v>
      </c>
      <c r="F384" s="122">
        <v>35</v>
      </c>
      <c r="G384" s="122"/>
      <c r="H384" s="127">
        <v>12.45</v>
      </c>
      <c r="I384" s="127"/>
      <c r="J384" s="127">
        <v>14</v>
      </c>
      <c r="K384" s="133"/>
      <c r="L384" s="122"/>
      <c r="M384" s="127"/>
      <c r="N384" s="127"/>
      <c r="O384" s="122"/>
      <c r="P384" s="122"/>
      <c r="Q384" s="122"/>
      <c r="R384" s="122"/>
      <c r="S384" s="122"/>
      <c r="T384" s="122" t="str">
        <f>IFERROR(IFERROR(VLOOKUP(CONCATENATE($C384,"-",$D384, "-",$E384),Dashboard!$M$473:$N$538,2,FALSE),VLOOKUP(CONCATENATE($E384,"-",$D384, "-",$C384),Dashboard!$M$473:$N$538,2,FALSE)),"")</f>
        <v/>
      </c>
      <c r="U384" s="345" t="str">
        <f t="shared" si="5"/>
        <v/>
      </c>
      <c r="V384" s="341"/>
      <c r="W384" s="122"/>
    </row>
    <row r="385" spans="1:23" s="134" customFormat="1" x14ac:dyDescent="0.25">
      <c r="A385" s="121"/>
      <c r="B385" s="122" t="s">
        <v>5852</v>
      </c>
      <c r="C385" s="128" t="s">
        <v>492</v>
      </c>
      <c r="D385" s="128" t="s">
        <v>5663</v>
      </c>
      <c r="E385" s="128" t="s">
        <v>1245</v>
      </c>
      <c r="F385" s="122">
        <v>35</v>
      </c>
      <c r="G385" s="122"/>
      <c r="H385" s="127">
        <v>14.55</v>
      </c>
      <c r="I385" s="127"/>
      <c r="J385" s="127">
        <v>16.2</v>
      </c>
      <c r="K385" s="133"/>
      <c r="L385" s="122"/>
      <c r="M385" s="127"/>
      <c r="N385" s="127"/>
      <c r="O385" s="122"/>
      <c r="P385" s="122"/>
      <c r="Q385" s="122"/>
      <c r="R385" s="122"/>
      <c r="S385" s="122"/>
      <c r="T385" s="122" t="str">
        <f>IFERROR(IFERROR(VLOOKUP(CONCATENATE($C385,"-",$D385, "-",$E385),Dashboard!$M$473:$N$538,2,FALSE),VLOOKUP(CONCATENATE($E385,"-",$D385, "-",$C385),Dashboard!$M$473:$N$538,2,FALSE)),"")</f>
        <v/>
      </c>
      <c r="U385" s="345" t="str">
        <f t="shared" si="5"/>
        <v/>
      </c>
      <c r="V385" s="341"/>
      <c r="W385" s="122"/>
    </row>
    <row r="386" spans="1:23" s="145" customFormat="1" x14ac:dyDescent="0.25">
      <c r="A386" s="121"/>
      <c r="B386" s="122" t="s">
        <v>5852</v>
      </c>
      <c r="C386" s="128" t="s">
        <v>1245</v>
      </c>
      <c r="D386" s="128" t="s">
        <v>5663</v>
      </c>
      <c r="E386" s="128" t="s">
        <v>492</v>
      </c>
      <c r="F386" s="122">
        <v>35</v>
      </c>
      <c r="G386" s="122"/>
      <c r="H386" s="127">
        <v>16.350000000000001</v>
      </c>
      <c r="I386" s="127"/>
      <c r="J386" s="127">
        <v>17.350000000000001</v>
      </c>
      <c r="K386" s="133"/>
      <c r="L386" s="122"/>
      <c r="M386" s="127"/>
      <c r="N386" s="127"/>
      <c r="O386" s="122"/>
      <c r="P386" s="122"/>
      <c r="Q386" s="122"/>
      <c r="R386" s="122"/>
      <c r="S386" s="122"/>
      <c r="T386" s="122" t="str">
        <f>IFERROR(IFERROR(VLOOKUP(CONCATENATE($C386,"-",$D386, "-",$E386),Dashboard!$M$473:$N$538,2,FALSE),VLOOKUP(CONCATENATE($E386,"-",$D386, "-",$C386),Dashboard!$M$473:$N$538,2,FALSE)),"")</f>
        <v/>
      </c>
      <c r="U386" s="345" t="str">
        <f t="shared" si="5"/>
        <v/>
      </c>
      <c r="V386" s="341"/>
      <c r="W386" s="122"/>
    </row>
    <row r="387" spans="1:23" s="134" customFormat="1" x14ac:dyDescent="0.25">
      <c r="A387" s="121"/>
      <c r="B387" s="122" t="s">
        <v>5852</v>
      </c>
      <c r="C387" s="128" t="s">
        <v>492</v>
      </c>
      <c r="D387" s="128" t="s">
        <v>5663</v>
      </c>
      <c r="E387" s="128" t="s">
        <v>1245</v>
      </c>
      <c r="F387" s="122">
        <v>35</v>
      </c>
      <c r="G387" s="122"/>
      <c r="H387" s="127">
        <v>17.45</v>
      </c>
      <c r="I387" s="127"/>
      <c r="J387" s="127">
        <v>18.45</v>
      </c>
      <c r="K387" s="133"/>
      <c r="L387" s="122"/>
      <c r="M387" s="127"/>
      <c r="N387" s="127"/>
      <c r="O387" s="122"/>
      <c r="P387" s="122"/>
      <c r="Q387" s="122"/>
      <c r="R387" s="122"/>
      <c r="S387" s="122"/>
      <c r="T387" s="122" t="str">
        <f>IFERROR(IFERROR(VLOOKUP(CONCATENATE($C387,"-",$D387, "-",$E387),Dashboard!$M$473:$N$538,2,FALSE),VLOOKUP(CONCATENATE($E387,"-",$D387, "-",$C387),Dashboard!$M$473:$N$538,2,FALSE)),"")</f>
        <v/>
      </c>
      <c r="U387" s="345" t="str">
        <f t="shared" si="5"/>
        <v/>
      </c>
      <c r="V387" s="341"/>
      <c r="W387" s="122"/>
    </row>
    <row r="388" spans="1:23" s="134" customFormat="1" x14ac:dyDescent="0.25">
      <c r="A388" s="121"/>
      <c r="B388" s="122" t="s">
        <v>5852</v>
      </c>
      <c r="C388" s="128" t="s">
        <v>1245</v>
      </c>
      <c r="D388" s="128" t="s">
        <v>5663</v>
      </c>
      <c r="E388" s="128" t="s">
        <v>492</v>
      </c>
      <c r="F388" s="122">
        <v>35</v>
      </c>
      <c r="G388" s="122"/>
      <c r="H388" s="127">
        <v>20.05</v>
      </c>
      <c r="I388" s="127"/>
      <c r="J388" s="127">
        <v>21.05</v>
      </c>
      <c r="K388" s="133">
        <v>1</v>
      </c>
      <c r="L388" s="122">
        <v>1</v>
      </c>
      <c r="M388" s="127">
        <v>9.0500000000000007</v>
      </c>
      <c r="N388" s="127">
        <v>6.55</v>
      </c>
      <c r="O388" s="122">
        <f>SUM(F384:F388)</f>
        <v>175</v>
      </c>
      <c r="P388" s="122"/>
      <c r="Q388" s="122"/>
      <c r="R388" s="122"/>
      <c r="S388" s="122"/>
      <c r="T388" s="122" t="str">
        <f>IFERROR(IFERROR(VLOOKUP(CONCATENATE($C388,"-",$D388, "-",$E388),Dashboard!$M$473:$N$538,2,FALSE),VLOOKUP(CONCATENATE($E388,"-",$D388, "-",$C388),Dashboard!$M$473:$N$538,2,FALSE)),"")</f>
        <v/>
      </c>
      <c r="U388" s="345" t="str">
        <f t="shared" si="5"/>
        <v/>
      </c>
      <c r="V388" s="341"/>
      <c r="W388" s="122" t="s">
        <v>7232</v>
      </c>
    </row>
    <row r="389" spans="1:23" s="134" customFormat="1" x14ac:dyDescent="0.25">
      <c r="A389" s="121"/>
      <c r="B389" s="122">
        <v>46</v>
      </c>
      <c r="C389" s="128" t="s">
        <v>492</v>
      </c>
      <c r="D389" s="128" t="s">
        <v>5663</v>
      </c>
      <c r="E389" s="128" t="s">
        <v>1245</v>
      </c>
      <c r="F389" s="122">
        <v>35</v>
      </c>
      <c r="G389" s="122"/>
      <c r="H389" s="127">
        <v>6.15</v>
      </c>
      <c r="I389" s="127"/>
      <c r="J389" s="127">
        <v>7.25</v>
      </c>
      <c r="K389" s="133"/>
      <c r="L389" s="122"/>
      <c r="M389" s="127"/>
      <c r="N389" s="127"/>
      <c r="O389" s="122"/>
      <c r="P389" s="122"/>
      <c r="Q389" s="122"/>
      <c r="R389" s="122"/>
      <c r="S389" s="122"/>
      <c r="T389" s="122" t="str">
        <f>IFERROR(IFERROR(VLOOKUP(CONCATENATE($C389,"-",$D389, "-",$E389),Dashboard!$M$473:$N$538,2,FALSE),VLOOKUP(CONCATENATE($E389,"-",$D389, "-",$C389),Dashboard!$M$473:$N$538,2,FALSE)),"")</f>
        <v/>
      </c>
      <c r="U389" s="345" t="str">
        <f t="shared" si="5"/>
        <v/>
      </c>
      <c r="V389" s="341"/>
      <c r="W389" s="122"/>
    </row>
    <row r="390" spans="1:23" s="134" customFormat="1" x14ac:dyDescent="0.25">
      <c r="A390" s="121"/>
      <c r="B390" s="122">
        <v>46</v>
      </c>
      <c r="C390" s="128" t="s">
        <v>1245</v>
      </c>
      <c r="D390" s="128" t="s">
        <v>5663</v>
      </c>
      <c r="E390" s="128" t="s">
        <v>5859</v>
      </c>
      <c r="F390" s="122">
        <v>40</v>
      </c>
      <c r="G390" s="122"/>
      <c r="H390" s="127">
        <v>7.35</v>
      </c>
      <c r="I390" s="127"/>
      <c r="J390" s="127">
        <v>8.5</v>
      </c>
      <c r="K390" s="133"/>
      <c r="L390" s="122"/>
      <c r="M390" s="127"/>
      <c r="N390" s="127"/>
      <c r="O390" s="122"/>
      <c r="P390" s="122"/>
      <c r="Q390" s="122"/>
      <c r="R390" s="122"/>
      <c r="S390" s="122"/>
      <c r="T390" s="122" t="str">
        <f>IFERROR(IFERROR(VLOOKUP(CONCATENATE($C390,"-",$D390, "-",$E390),Dashboard!$M$473:$N$538,2,FALSE),VLOOKUP(CONCATENATE($E390,"-",$D390, "-",$C390),Dashboard!$M$473:$N$538,2,FALSE)),"")</f>
        <v/>
      </c>
      <c r="U390" s="345" t="str">
        <f t="shared" si="5"/>
        <v/>
      </c>
      <c r="V390" s="341"/>
      <c r="W390" s="122"/>
    </row>
    <row r="391" spans="1:23" s="134" customFormat="1" x14ac:dyDescent="0.25">
      <c r="A391" s="121"/>
      <c r="B391" s="122">
        <v>46</v>
      </c>
      <c r="C391" s="128" t="s">
        <v>5859</v>
      </c>
      <c r="D391" s="128" t="s">
        <v>5663</v>
      </c>
      <c r="E391" s="128" t="s">
        <v>1245</v>
      </c>
      <c r="F391" s="122">
        <v>40</v>
      </c>
      <c r="G391" s="122"/>
      <c r="H391" s="127">
        <v>9.15</v>
      </c>
      <c r="I391" s="127"/>
      <c r="J391" s="127">
        <v>10.3</v>
      </c>
      <c r="K391" s="133">
        <v>1</v>
      </c>
      <c r="L391" s="122">
        <v>1</v>
      </c>
      <c r="M391" s="127">
        <v>4.55</v>
      </c>
      <c r="N391" s="127">
        <v>4.4000000000000004</v>
      </c>
      <c r="O391" s="122">
        <f>SUM(F389:F391)</f>
        <v>115</v>
      </c>
      <c r="P391" s="122"/>
      <c r="Q391" s="122"/>
      <c r="R391" s="122"/>
      <c r="S391" s="122"/>
      <c r="T391" s="122" t="str">
        <f>IFERROR(IFERROR(VLOOKUP(CONCATENATE($C391,"-",$D391, "-",$E391),Dashboard!$M$473:$N$538,2,FALSE),VLOOKUP(CONCATENATE($E391,"-",$D391, "-",$C391),Dashboard!$M$473:$N$538,2,FALSE)),"")</f>
        <v/>
      </c>
      <c r="U391" s="345" t="str">
        <f t="shared" si="5"/>
        <v/>
      </c>
      <c r="V391" s="341"/>
      <c r="W391" s="122" t="s">
        <v>7247</v>
      </c>
    </row>
    <row r="392" spans="1:23" s="134" customFormat="1" x14ac:dyDescent="0.25">
      <c r="A392" s="360"/>
      <c r="B392" s="361"/>
      <c r="C392" s="362"/>
      <c r="D392" s="362"/>
      <c r="E392" s="362"/>
      <c r="F392" s="361"/>
      <c r="G392" s="361"/>
      <c r="H392" s="363"/>
      <c r="I392" s="363"/>
      <c r="J392" s="363"/>
      <c r="K392" s="361"/>
      <c r="L392" s="361"/>
      <c r="M392" s="363"/>
      <c r="N392" s="363"/>
      <c r="O392" s="361"/>
      <c r="P392" s="361"/>
      <c r="Q392" s="361"/>
      <c r="R392" s="361"/>
      <c r="S392" s="361"/>
      <c r="T392" s="122" t="str">
        <f>IFERROR(IFERROR(VLOOKUP(CONCATENATE($C392,"-",$D392, "-",$E392),Dashboard!$M$473:$N$538,2,FALSE),VLOOKUP(CONCATENATE($E392,"-",$D392, "-",$C392),Dashboard!$M$473:$N$538,2,FALSE)),"")</f>
        <v/>
      </c>
      <c r="U392" s="345" t="str">
        <f t="shared" si="5"/>
        <v/>
      </c>
      <c r="V392" s="341"/>
      <c r="W392" s="361"/>
    </row>
    <row r="393" spans="1:23" s="134" customFormat="1" x14ac:dyDescent="0.25">
      <c r="A393" s="368" t="s">
        <v>5965</v>
      </c>
      <c r="B393" s="137" t="s">
        <v>5854</v>
      </c>
      <c r="C393" s="369" t="s">
        <v>1245</v>
      </c>
      <c r="D393" s="369" t="s">
        <v>5663</v>
      </c>
      <c r="E393" s="369" t="s">
        <v>492</v>
      </c>
      <c r="F393" s="137">
        <v>35</v>
      </c>
      <c r="G393" s="137"/>
      <c r="H393" s="136">
        <v>11.15</v>
      </c>
      <c r="I393" s="136"/>
      <c r="J393" s="136">
        <v>12.3</v>
      </c>
      <c r="K393" s="370"/>
      <c r="L393" s="137"/>
      <c r="M393" s="136"/>
      <c r="N393" s="136"/>
      <c r="O393" s="137"/>
      <c r="P393" s="137"/>
      <c r="Q393" s="137"/>
      <c r="R393" s="137"/>
      <c r="S393" s="137"/>
      <c r="T393" s="122" t="str">
        <f>IFERROR(IFERROR(VLOOKUP(CONCATENATE($C393,"-",$D393, "-",$E393),Dashboard!$M$473:$N$538,2,FALSE),VLOOKUP(CONCATENATE($E393,"-",$D393, "-",$C393),Dashboard!$M$473:$N$538,2,FALSE)),"")</f>
        <v/>
      </c>
      <c r="U393" s="345" t="str">
        <f t="shared" si="5"/>
        <v/>
      </c>
      <c r="V393" s="341"/>
      <c r="W393" s="137"/>
    </row>
    <row r="394" spans="1:23" s="134" customFormat="1" ht="24.75" x14ac:dyDescent="0.25">
      <c r="A394" s="121"/>
      <c r="B394" s="137" t="s">
        <v>5854</v>
      </c>
      <c r="C394" s="128" t="s">
        <v>492</v>
      </c>
      <c r="D394" s="151" t="s">
        <v>5993</v>
      </c>
      <c r="E394" s="151" t="s">
        <v>5994</v>
      </c>
      <c r="F394" s="122">
        <v>45</v>
      </c>
      <c r="G394" s="122"/>
      <c r="H394" s="127">
        <v>12.35</v>
      </c>
      <c r="I394" s="127"/>
      <c r="J394" s="127">
        <v>14.3</v>
      </c>
      <c r="K394" s="133"/>
      <c r="L394" s="122"/>
      <c r="M394" s="127"/>
      <c r="N394" s="127"/>
      <c r="O394" s="122"/>
      <c r="P394" s="122"/>
      <c r="Q394" s="122"/>
      <c r="R394" s="122"/>
      <c r="S394" s="122"/>
      <c r="T394" s="122" t="str">
        <f>IFERROR(IFERROR(VLOOKUP(CONCATENATE($C394,"-",$D394, "-",$E394),Dashboard!$M$473:$N$538,2,FALSE),VLOOKUP(CONCATENATE($E394,"-",$D394, "-",$C394),Dashboard!$M$473:$N$538,2,FALSE)),"")</f>
        <v/>
      </c>
      <c r="U394" s="345" t="str">
        <f t="shared" si="5"/>
        <v/>
      </c>
      <c r="V394" s="341"/>
      <c r="W394" s="147" t="s">
        <v>7248</v>
      </c>
    </row>
    <row r="395" spans="1:23" s="134" customFormat="1" ht="24.75" x14ac:dyDescent="0.25">
      <c r="A395" s="121"/>
      <c r="B395" s="137" t="s">
        <v>5854</v>
      </c>
      <c r="C395" s="151" t="s">
        <v>5995</v>
      </c>
      <c r="D395" s="151" t="s">
        <v>5996</v>
      </c>
      <c r="E395" s="128" t="s">
        <v>344</v>
      </c>
      <c r="F395" s="122">
        <v>64</v>
      </c>
      <c r="G395" s="122"/>
      <c r="H395" s="127">
        <v>14.15</v>
      </c>
      <c r="I395" s="127"/>
      <c r="J395" s="127">
        <v>17.149999999999999</v>
      </c>
      <c r="K395" s="133"/>
      <c r="L395" s="122"/>
      <c r="M395" s="127"/>
      <c r="N395" s="127"/>
      <c r="O395" s="122"/>
      <c r="P395" s="122"/>
      <c r="Q395" s="122"/>
      <c r="R395" s="122"/>
      <c r="S395" s="122"/>
      <c r="T395" s="122" t="str">
        <f>IFERROR(IFERROR(VLOOKUP(CONCATENATE($C395,"-",$D395, "-",$E395),Dashboard!$M$473:$N$538,2,FALSE),VLOOKUP(CONCATENATE($E395,"-",$D395, "-",$C395),Dashboard!$M$473:$N$538,2,FALSE)),"")</f>
        <v/>
      </c>
      <c r="U395" s="345" t="str">
        <f t="shared" si="5"/>
        <v/>
      </c>
      <c r="V395" s="341"/>
      <c r="W395" s="147" t="s">
        <v>7248</v>
      </c>
    </row>
    <row r="396" spans="1:23" s="134" customFormat="1" x14ac:dyDescent="0.25">
      <c r="A396" s="121"/>
      <c r="B396" s="137" t="s">
        <v>5854</v>
      </c>
      <c r="C396" s="128" t="s">
        <v>344</v>
      </c>
      <c r="D396" s="128" t="s">
        <v>1003</v>
      </c>
      <c r="E396" s="128" t="s">
        <v>411</v>
      </c>
      <c r="F396" s="122">
        <v>56</v>
      </c>
      <c r="G396" s="122"/>
      <c r="H396" s="127">
        <v>17.399999999999999</v>
      </c>
      <c r="I396" s="127"/>
      <c r="J396" s="127">
        <v>19.399999999999999</v>
      </c>
      <c r="K396" s="133"/>
      <c r="L396" s="122"/>
      <c r="M396" s="127"/>
      <c r="N396" s="127"/>
      <c r="O396" s="122"/>
      <c r="P396" s="122"/>
      <c r="Q396" s="122"/>
      <c r="R396" s="122"/>
      <c r="S396" s="122"/>
      <c r="T396" s="122" t="str">
        <f>IFERROR(IFERROR(VLOOKUP(CONCATENATE($C396,"-",$D396, "-",$E396),Dashboard!$M$473:$N$538,2,FALSE),VLOOKUP(CONCATENATE($E396,"-",$D396, "-",$C396),Dashboard!$M$473:$N$538,2,FALSE)),"")</f>
        <v/>
      </c>
      <c r="U396" s="345" t="str">
        <f t="shared" si="5"/>
        <v/>
      </c>
      <c r="V396" s="341"/>
      <c r="W396" s="122"/>
    </row>
    <row r="397" spans="1:23" s="134" customFormat="1" ht="24.75" x14ac:dyDescent="0.25">
      <c r="A397" s="121"/>
      <c r="B397" s="137" t="s">
        <v>5854</v>
      </c>
      <c r="C397" s="128" t="s">
        <v>2429</v>
      </c>
      <c r="D397" s="124" t="s">
        <v>5997</v>
      </c>
      <c r="E397" s="151" t="s">
        <v>5994</v>
      </c>
      <c r="F397" s="122">
        <v>9</v>
      </c>
      <c r="G397" s="122"/>
      <c r="H397" s="127">
        <v>19.5</v>
      </c>
      <c r="I397" s="127"/>
      <c r="J397" s="127">
        <v>20.2</v>
      </c>
      <c r="K397" s="133">
        <v>1</v>
      </c>
      <c r="L397" s="122">
        <v>1</v>
      </c>
      <c r="M397" s="127">
        <v>9.5</v>
      </c>
      <c r="N397" s="127">
        <v>8</v>
      </c>
      <c r="O397" s="122">
        <f>SUM(F393:F397)</f>
        <v>209</v>
      </c>
      <c r="P397" s="122"/>
      <c r="Q397" s="122"/>
      <c r="R397" s="122"/>
      <c r="S397" s="122"/>
      <c r="T397" s="122" t="str">
        <f>IFERROR(IFERROR(VLOOKUP(CONCATENATE($C397,"-",$D397, "-",$E397),Dashboard!$M$473:$N$538,2,FALSE),VLOOKUP(CONCATENATE($E397,"-",$D397, "-",$C397),Dashboard!$M$473:$N$538,2,FALSE)),"")</f>
        <v/>
      </c>
      <c r="U397" s="345" t="str">
        <f t="shared" si="5"/>
        <v/>
      </c>
      <c r="V397" s="341"/>
      <c r="W397" s="147" t="s">
        <v>7249</v>
      </c>
    </row>
    <row r="398" spans="1:23" s="134" customFormat="1" ht="24.75" x14ac:dyDescent="0.25">
      <c r="A398" s="121"/>
      <c r="B398" s="122">
        <v>47</v>
      </c>
      <c r="C398" s="151" t="s">
        <v>5995</v>
      </c>
      <c r="D398" s="151" t="s">
        <v>5998</v>
      </c>
      <c r="E398" s="128" t="s">
        <v>411</v>
      </c>
      <c r="F398" s="122">
        <v>9</v>
      </c>
      <c r="G398" s="122"/>
      <c r="H398" s="127">
        <v>7</v>
      </c>
      <c r="I398" s="127"/>
      <c r="J398" s="127">
        <v>7.2</v>
      </c>
      <c r="K398" s="133"/>
      <c r="L398" s="122"/>
      <c r="M398" s="127"/>
      <c r="N398" s="127"/>
      <c r="O398" s="122"/>
      <c r="P398" s="122"/>
      <c r="Q398" s="122"/>
      <c r="R398" s="122"/>
      <c r="S398" s="122"/>
      <c r="T398" s="122" t="str">
        <f>IFERROR(IFERROR(VLOOKUP(CONCATENATE($C398,"-",$D398, "-",$E398),Dashboard!$M$473:$N$538,2,FALSE),VLOOKUP(CONCATENATE($E398,"-",$D398, "-",$C398),Dashboard!$M$473:$N$538,2,FALSE)),"")</f>
        <v/>
      </c>
      <c r="U398" s="345" t="str">
        <f t="shared" si="5"/>
        <v/>
      </c>
      <c r="V398" s="341"/>
      <c r="W398" s="122"/>
    </row>
    <row r="399" spans="1:23" s="134" customFormat="1" x14ac:dyDescent="0.25">
      <c r="A399" s="121"/>
      <c r="B399" s="122">
        <v>47</v>
      </c>
      <c r="C399" s="128" t="s">
        <v>411</v>
      </c>
      <c r="D399" s="135" t="s">
        <v>492</v>
      </c>
      <c r="E399" s="135" t="s">
        <v>344</v>
      </c>
      <c r="F399" s="122">
        <v>58</v>
      </c>
      <c r="G399" s="122"/>
      <c r="H399" s="127">
        <v>7.2</v>
      </c>
      <c r="I399" s="127"/>
      <c r="J399" s="127">
        <v>9</v>
      </c>
      <c r="K399" s="133"/>
      <c r="L399" s="122"/>
      <c r="M399" s="127"/>
      <c r="N399" s="127"/>
      <c r="O399" s="122"/>
      <c r="P399" s="122"/>
      <c r="Q399" s="122"/>
      <c r="R399" s="122"/>
      <c r="S399" s="122"/>
      <c r="T399" s="122" t="str">
        <f>IFERROR(IFERROR(VLOOKUP(CONCATENATE($C399,"-",$D399, "-",$E399),Dashboard!$M$473:$N$538,2,FALSE),VLOOKUP(CONCATENATE($E399,"-",$D399, "-",$C399),Dashboard!$M$473:$N$538,2,FALSE)),"")</f>
        <v/>
      </c>
      <c r="U399" s="345" t="str">
        <f t="shared" si="5"/>
        <v/>
      </c>
      <c r="V399" s="341"/>
      <c r="W399" s="122"/>
    </row>
    <row r="400" spans="1:23" s="134" customFormat="1" x14ac:dyDescent="0.25">
      <c r="A400" s="121"/>
      <c r="B400" s="122">
        <v>47</v>
      </c>
      <c r="C400" s="152" t="s">
        <v>344</v>
      </c>
      <c r="D400" s="135" t="s">
        <v>2131</v>
      </c>
      <c r="E400" s="135" t="s">
        <v>1245</v>
      </c>
      <c r="F400" s="122">
        <v>28</v>
      </c>
      <c r="G400" s="122"/>
      <c r="H400" s="127">
        <v>9.15</v>
      </c>
      <c r="I400" s="127"/>
      <c r="J400" s="127">
        <v>10.15</v>
      </c>
      <c r="K400" s="133">
        <v>1</v>
      </c>
      <c r="L400" s="122">
        <v>1</v>
      </c>
      <c r="M400" s="127">
        <v>4</v>
      </c>
      <c r="N400" s="127">
        <v>3.55</v>
      </c>
      <c r="O400" s="122">
        <f>SUM(F398:F400)</f>
        <v>95</v>
      </c>
      <c r="P400" s="122"/>
      <c r="Q400" s="122"/>
      <c r="R400" s="122"/>
      <c r="S400" s="122"/>
      <c r="T400" s="122" t="str">
        <f>IFERROR(IFERROR(VLOOKUP(CONCATENATE($C400,"-",$D400, "-",$E400),Dashboard!$M$473:$N$538,2,FALSE),VLOOKUP(CONCATENATE($E400,"-",$D400, "-",$C400),Dashboard!$M$473:$N$538,2,FALSE)),"")</f>
        <v>vsg3</v>
      </c>
      <c r="U400" s="345" t="str">
        <f t="shared" si="5"/>
        <v>vsg3</v>
      </c>
      <c r="V400" s="341"/>
      <c r="W400" s="122" t="s">
        <v>7247</v>
      </c>
    </row>
    <row r="401" spans="1:23" s="145" customFormat="1" x14ac:dyDescent="0.25">
      <c r="A401" s="141"/>
      <c r="B401" s="142"/>
      <c r="C401" s="143"/>
      <c r="D401" s="143"/>
      <c r="E401" s="143"/>
      <c r="F401" s="142"/>
      <c r="G401" s="142"/>
      <c r="H401" s="144"/>
      <c r="I401" s="144"/>
      <c r="J401" s="144"/>
      <c r="K401" s="142"/>
      <c r="L401" s="142"/>
      <c r="M401" s="144"/>
      <c r="N401" s="144"/>
      <c r="O401" s="142"/>
      <c r="P401" s="142"/>
      <c r="Q401" s="142"/>
      <c r="R401" s="142"/>
      <c r="S401" s="142"/>
      <c r="T401" s="122" t="str">
        <f>IFERROR(IFERROR(VLOOKUP(CONCATENATE($C401,"-",$D401, "-",$E401),Dashboard!$M$473:$N$538,2,FALSE),VLOOKUP(CONCATENATE($E401,"-",$D401, "-",$C401),Dashboard!$M$473:$N$538,2,FALSE)),"")</f>
        <v/>
      </c>
      <c r="U401" s="345" t="str">
        <f t="shared" si="5"/>
        <v/>
      </c>
      <c r="V401" s="341"/>
      <c r="W401" s="142"/>
    </row>
    <row r="402" spans="1:23" s="134" customFormat="1" x14ac:dyDescent="0.25">
      <c r="A402" s="121"/>
      <c r="B402" s="122" t="s">
        <v>5855</v>
      </c>
      <c r="C402" s="152" t="s">
        <v>1245</v>
      </c>
      <c r="D402" s="128" t="s">
        <v>5999</v>
      </c>
      <c r="E402" s="128" t="s">
        <v>210</v>
      </c>
      <c r="F402" s="126">
        <v>72</v>
      </c>
      <c r="G402" s="122"/>
      <c r="H402" s="127">
        <v>11.3</v>
      </c>
      <c r="I402" s="127"/>
      <c r="J402" s="127">
        <v>14</v>
      </c>
      <c r="K402" s="133"/>
      <c r="L402" s="122"/>
      <c r="M402" s="127"/>
      <c r="N402" s="127"/>
      <c r="O402" s="122"/>
      <c r="P402" s="122"/>
      <c r="Q402" s="122"/>
      <c r="R402" s="122"/>
      <c r="S402" s="122"/>
      <c r="T402" s="122" t="str">
        <f>IFERROR(IFERROR(VLOOKUP(CONCATENATE($C402,"-",$D402, "-",$E402),Dashboard!$M$473:$N$538,2,FALSE),VLOOKUP(CONCATENATE($E402,"-",$D402, "-",$C402),Dashboard!$M$473:$N$538,2,FALSE)),"")</f>
        <v/>
      </c>
      <c r="U402" s="345" t="str">
        <f t="shared" si="5"/>
        <v/>
      </c>
      <c r="V402" s="341"/>
      <c r="W402" s="122"/>
    </row>
    <row r="403" spans="1:23" s="134" customFormat="1" x14ac:dyDescent="0.25">
      <c r="A403" s="121"/>
      <c r="B403" s="122" t="s">
        <v>5855</v>
      </c>
      <c r="C403" s="125" t="s">
        <v>210</v>
      </c>
      <c r="D403" s="128" t="s">
        <v>5999</v>
      </c>
      <c r="E403" s="128" t="s">
        <v>1245</v>
      </c>
      <c r="F403" s="126">
        <v>72</v>
      </c>
      <c r="G403" s="122"/>
      <c r="H403" s="127">
        <v>14.15</v>
      </c>
      <c r="I403" s="127"/>
      <c r="J403" s="127">
        <v>16.45</v>
      </c>
      <c r="K403" s="133"/>
      <c r="L403" s="122"/>
      <c r="M403" s="127"/>
      <c r="N403" s="127"/>
      <c r="O403" s="122"/>
      <c r="P403" s="122"/>
      <c r="Q403" s="122"/>
      <c r="R403" s="122"/>
      <c r="S403" s="122"/>
      <c r="T403" s="122" t="str">
        <f>IFERROR(IFERROR(VLOOKUP(CONCATENATE($C403,"-",$D403, "-",$E403),Dashboard!$M$473:$N$538,2,FALSE),VLOOKUP(CONCATENATE($E403,"-",$D403, "-",$C403),Dashboard!$M$473:$N$538,2,FALSE)),"")</f>
        <v/>
      </c>
      <c r="U403" s="345" t="str">
        <f t="shared" si="5"/>
        <v/>
      </c>
      <c r="V403" s="341"/>
      <c r="W403" s="122"/>
    </row>
    <row r="404" spans="1:23" s="134" customFormat="1" x14ac:dyDescent="0.25">
      <c r="A404" s="121"/>
      <c r="B404" s="122" t="s">
        <v>5855</v>
      </c>
      <c r="C404" s="125" t="s">
        <v>1245</v>
      </c>
      <c r="D404" s="128" t="s">
        <v>1261</v>
      </c>
      <c r="E404" s="128" t="s">
        <v>295</v>
      </c>
      <c r="F404" s="126">
        <v>30</v>
      </c>
      <c r="G404" s="122"/>
      <c r="H404" s="127">
        <v>17.100000000000001</v>
      </c>
      <c r="I404" s="127"/>
      <c r="J404" s="127">
        <v>18.100000000000001</v>
      </c>
      <c r="K404" s="133"/>
      <c r="L404" s="122"/>
      <c r="M404" s="127"/>
      <c r="N404" s="127"/>
      <c r="O404" s="122"/>
      <c r="P404" s="122"/>
      <c r="Q404" s="122"/>
      <c r="R404" s="122"/>
      <c r="S404" s="122"/>
      <c r="T404" s="122" t="str">
        <f>IFERROR(IFERROR(VLOOKUP(CONCATENATE($C404,"-",$D404, "-",$E404),Dashboard!$M$473:$N$538,2,FALSE),VLOOKUP(CONCATENATE($E404,"-",$D404, "-",$C404),Dashboard!$M$473:$N$538,2,FALSE)),"")</f>
        <v>vsg2</v>
      </c>
      <c r="U404" s="345" t="str">
        <f t="shared" si="5"/>
        <v>vsg2</v>
      </c>
      <c r="V404" s="341"/>
      <c r="W404" s="122"/>
    </row>
    <row r="405" spans="1:23" s="134" customFormat="1" x14ac:dyDescent="0.25">
      <c r="A405" s="121"/>
      <c r="B405" s="122" t="s">
        <v>5855</v>
      </c>
      <c r="C405" s="125" t="s">
        <v>295</v>
      </c>
      <c r="D405" s="128" t="s">
        <v>6000</v>
      </c>
      <c r="E405" s="129" t="s">
        <v>6001</v>
      </c>
      <c r="F405" s="126">
        <v>54</v>
      </c>
      <c r="G405" s="122"/>
      <c r="H405" s="127">
        <v>18.3</v>
      </c>
      <c r="I405" s="127"/>
      <c r="J405" s="127">
        <v>20.2</v>
      </c>
      <c r="K405" s="133">
        <v>1</v>
      </c>
      <c r="L405" s="122">
        <v>1</v>
      </c>
      <c r="M405" s="127">
        <v>9.35</v>
      </c>
      <c r="N405" s="127">
        <v>9.0500000000000007</v>
      </c>
      <c r="O405" s="122">
        <f>SUM(F402:F405)</f>
        <v>228</v>
      </c>
      <c r="P405" s="122"/>
      <c r="Q405" s="122"/>
      <c r="R405" s="122"/>
      <c r="S405" s="122"/>
      <c r="T405" s="122" t="str">
        <f>IFERROR(IFERROR(VLOOKUP(CONCATENATE($C405,"-",$D405, "-",$E405),Dashboard!$M$473:$N$538,2,FALSE),VLOOKUP(CONCATENATE($E405,"-",$D405, "-",$C405),Dashboard!$M$473:$N$538,2,FALSE)),"")</f>
        <v/>
      </c>
      <c r="U405" s="345" t="str">
        <f t="shared" si="5"/>
        <v/>
      </c>
      <c r="V405" s="341"/>
      <c r="W405" s="121" t="s">
        <v>7250</v>
      </c>
    </row>
    <row r="406" spans="1:23" s="145" customFormat="1" x14ac:dyDescent="0.25">
      <c r="A406" s="121"/>
      <c r="B406" s="122">
        <v>48</v>
      </c>
      <c r="C406" s="129" t="s">
        <v>6001</v>
      </c>
      <c r="D406" s="128" t="s">
        <v>6000</v>
      </c>
      <c r="E406" s="128" t="s">
        <v>295</v>
      </c>
      <c r="F406" s="126">
        <v>54</v>
      </c>
      <c r="G406" s="122"/>
      <c r="H406" s="127">
        <v>7</v>
      </c>
      <c r="I406" s="127"/>
      <c r="J406" s="127">
        <v>9</v>
      </c>
      <c r="K406" s="133"/>
      <c r="L406" s="122"/>
      <c r="M406" s="127"/>
      <c r="N406" s="127"/>
      <c r="O406" s="122"/>
      <c r="P406" s="122"/>
      <c r="Q406" s="122"/>
      <c r="R406" s="122"/>
      <c r="S406" s="122"/>
      <c r="T406" s="122" t="str">
        <f>IFERROR(IFERROR(VLOOKUP(CONCATENATE($C406,"-",$D406, "-",$E406),Dashboard!$M$473:$N$538,2,FALSE),VLOOKUP(CONCATENATE($E406,"-",$D406, "-",$C406),Dashboard!$M$473:$N$538,2,FALSE)),"")</f>
        <v/>
      </c>
      <c r="U406" s="345" t="str">
        <f t="shared" si="5"/>
        <v/>
      </c>
      <c r="V406" s="341"/>
      <c r="W406" s="122"/>
    </row>
    <row r="407" spans="1:23" s="134" customFormat="1" x14ac:dyDescent="0.25">
      <c r="A407" s="121"/>
      <c r="B407" s="122">
        <v>48</v>
      </c>
      <c r="C407" s="125" t="s">
        <v>295</v>
      </c>
      <c r="D407" s="128" t="s">
        <v>1261</v>
      </c>
      <c r="E407" s="128" t="s">
        <v>1245</v>
      </c>
      <c r="F407" s="126">
        <v>30</v>
      </c>
      <c r="G407" s="122"/>
      <c r="H407" s="127">
        <v>9.1999999999999993</v>
      </c>
      <c r="I407" s="127"/>
      <c r="J407" s="127">
        <v>10.199999999999999</v>
      </c>
      <c r="K407" s="133">
        <v>1</v>
      </c>
      <c r="L407" s="122">
        <v>1</v>
      </c>
      <c r="M407" s="127">
        <v>4.05</v>
      </c>
      <c r="N407" s="127">
        <v>3.55</v>
      </c>
      <c r="O407" s="122">
        <f>SUM(F406:F407)</f>
        <v>84</v>
      </c>
      <c r="P407" s="122"/>
      <c r="Q407" s="122"/>
      <c r="R407" s="122"/>
      <c r="S407" s="122"/>
      <c r="T407" s="122" t="str">
        <f>IFERROR(IFERROR(VLOOKUP(CONCATENATE($C407,"-",$D407, "-",$E407),Dashboard!$M$473:$N$538,2,FALSE),VLOOKUP(CONCATENATE($E407,"-",$D407, "-",$C407),Dashboard!$M$473:$N$538,2,FALSE)),"")</f>
        <v>vsg60</v>
      </c>
      <c r="U407" s="345" t="str">
        <f t="shared" si="5"/>
        <v>vsg60</v>
      </c>
      <c r="V407" s="341"/>
      <c r="W407" s="122" t="s">
        <v>7247</v>
      </c>
    </row>
    <row r="408" spans="1:23" s="134" customFormat="1" x14ac:dyDescent="0.25">
      <c r="A408" s="141"/>
      <c r="B408" s="142"/>
      <c r="C408" s="143"/>
      <c r="D408" s="143"/>
      <c r="E408" s="143"/>
      <c r="F408" s="142"/>
      <c r="G408" s="142"/>
      <c r="H408" s="144"/>
      <c r="I408" s="144"/>
      <c r="J408" s="144"/>
      <c r="K408" s="142"/>
      <c r="L408" s="142"/>
      <c r="M408" s="144"/>
      <c r="N408" s="144"/>
      <c r="O408" s="142"/>
      <c r="P408" s="142"/>
      <c r="Q408" s="142"/>
      <c r="R408" s="142"/>
      <c r="S408" s="142"/>
      <c r="T408" s="122" t="str">
        <f>IFERROR(IFERROR(VLOOKUP(CONCATENATE($C408,"-",$D408, "-",$E408),Dashboard!$M$473:$N$538,2,FALSE),VLOOKUP(CONCATENATE($E408,"-",$D408, "-",$C408),Dashboard!$M$473:$N$538,2,FALSE)),"")</f>
        <v/>
      </c>
      <c r="U408" s="345" t="str">
        <f t="shared" si="5"/>
        <v/>
      </c>
      <c r="V408" s="341"/>
      <c r="W408" s="142"/>
    </row>
    <row r="409" spans="1:23" s="134" customFormat="1" x14ac:dyDescent="0.25">
      <c r="A409" s="121"/>
      <c r="B409" s="122" t="s">
        <v>5856</v>
      </c>
      <c r="C409" s="125" t="s">
        <v>1245</v>
      </c>
      <c r="D409" s="128" t="s">
        <v>2551</v>
      </c>
      <c r="E409" s="128" t="s">
        <v>194</v>
      </c>
      <c r="F409" s="126">
        <v>76</v>
      </c>
      <c r="G409" s="122"/>
      <c r="H409" s="127">
        <v>11.15</v>
      </c>
      <c r="I409" s="127"/>
      <c r="J409" s="127">
        <v>14</v>
      </c>
      <c r="K409" s="133"/>
      <c r="L409" s="122"/>
      <c r="M409" s="127"/>
      <c r="N409" s="127"/>
      <c r="O409" s="122"/>
      <c r="P409" s="122"/>
      <c r="Q409" s="122"/>
      <c r="R409" s="122"/>
      <c r="S409" s="122"/>
      <c r="T409" s="122" t="str">
        <f>IFERROR(IFERROR(VLOOKUP(CONCATENATE($C409,"-",$D409, "-",$E409),Dashboard!$M$473:$N$538,2,FALSE),VLOOKUP(CONCATENATE($E409,"-",$D409, "-",$C409),Dashboard!$M$473:$N$538,2,FALSE)),"")</f>
        <v/>
      </c>
      <c r="U409" s="345" t="str">
        <f t="shared" si="5"/>
        <v/>
      </c>
      <c r="V409" s="341"/>
      <c r="W409" s="122"/>
    </row>
    <row r="410" spans="1:23" s="134" customFormat="1" x14ac:dyDescent="0.25">
      <c r="A410" s="121"/>
      <c r="B410" s="122" t="s">
        <v>5856</v>
      </c>
      <c r="C410" s="125" t="s">
        <v>194</v>
      </c>
      <c r="D410" s="128" t="s">
        <v>2551</v>
      </c>
      <c r="E410" s="128" t="s">
        <v>1245</v>
      </c>
      <c r="F410" s="126">
        <v>76</v>
      </c>
      <c r="G410" s="122"/>
      <c r="H410" s="127">
        <v>14.15</v>
      </c>
      <c r="I410" s="127"/>
      <c r="J410" s="127">
        <v>16.149999999999999</v>
      </c>
      <c r="K410" s="133"/>
      <c r="L410" s="122"/>
      <c r="M410" s="127"/>
      <c r="N410" s="127"/>
      <c r="O410" s="122"/>
      <c r="P410" s="122"/>
      <c r="Q410" s="122"/>
      <c r="R410" s="122"/>
      <c r="S410" s="122"/>
      <c r="T410" s="122" t="str">
        <f>IFERROR(IFERROR(VLOOKUP(CONCATENATE($C410,"-",$D410, "-",$E410),Dashboard!$M$473:$N$538,2,FALSE),VLOOKUP(CONCATENATE($E410,"-",$D410, "-",$C410),Dashboard!$M$473:$N$538,2,FALSE)),"")</f>
        <v/>
      </c>
      <c r="U410" s="345" t="str">
        <f t="shared" si="5"/>
        <v/>
      </c>
      <c r="V410" s="341"/>
      <c r="W410" s="122"/>
    </row>
    <row r="411" spans="1:23" s="145" customFormat="1" ht="26.25" x14ac:dyDescent="0.25">
      <c r="A411" s="121"/>
      <c r="B411" s="122" t="s">
        <v>5856</v>
      </c>
      <c r="C411" s="125" t="s">
        <v>1245</v>
      </c>
      <c r="D411" s="123" t="s">
        <v>6002</v>
      </c>
      <c r="E411" s="128" t="s">
        <v>194</v>
      </c>
      <c r="F411" s="126">
        <v>83</v>
      </c>
      <c r="G411" s="122"/>
      <c r="H411" s="127">
        <v>17.100000000000001</v>
      </c>
      <c r="I411" s="127"/>
      <c r="J411" s="127">
        <v>20.399999999999999</v>
      </c>
      <c r="K411" s="133">
        <v>1</v>
      </c>
      <c r="L411" s="122">
        <v>1</v>
      </c>
      <c r="M411" s="127">
        <v>8.25</v>
      </c>
      <c r="N411" s="127">
        <v>7.5</v>
      </c>
      <c r="O411" s="122">
        <f>SUM(F409:F411)</f>
        <v>235</v>
      </c>
      <c r="P411" s="122"/>
      <c r="Q411" s="122"/>
      <c r="R411" s="122"/>
      <c r="S411" s="122"/>
      <c r="T411" s="122" t="str">
        <f>IFERROR(IFERROR(VLOOKUP(CONCATENATE($C411,"-",$D411, "-",$E411),Dashboard!$M$473:$N$538,2,FALSE),VLOOKUP(CONCATENATE($E411,"-",$D411, "-",$C411),Dashboard!$M$473:$N$538,2,FALSE)),"")</f>
        <v/>
      </c>
      <c r="U411" s="345" t="str">
        <f t="shared" si="5"/>
        <v/>
      </c>
      <c r="V411" s="341"/>
      <c r="W411" s="147" t="s">
        <v>7251</v>
      </c>
    </row>
    <row r="412" spans="1:23" s="134" customFormat="1" x14ac:dyDescent="0.25">
      <c r="A412" s="121"/>
      <c r="B412" s="122">
        <v>49</v>
      </c>
      <c r="C412" s="125" t="s">
        <v>194</v>
      </c>
      <c r="D412" s="139" t="s">
        <v>6003</v>
      </c>
      <c r="E412" s="128" t="s">
        <v>1245</v>
      </c>
      <c r="F412" s="126">
        <v>83</v>
      </c>
      <c r="G412" s="122"/>
      <c r="H412" s="127">
        <v>6.4</v>
      </c>
      <c r="I412" s="127"/>
      <c r="J412" s="127">
        <v>9</v>
      </c>
      <c r="K412" s="133">
        <v>1</v>
      </c>
      <c r="L412" s="122">
        <v>1</v>
      </c>
      <c r="M412" s="127">
        <v>3.45</v>
      </c>
      <c r="N412" s="127">
        <v>3.35</v>
      </c>
      <c r="O412" s="122">
        <f>SUM(F412)</f>
        <v>83</v>
      </c>
      <c r="P412" s="122"/>
      <c r="Q412" s="122"/>
      <c r="R412" s="122"/>
      <c r="S412" s="122"/>
      <c r="T412" s="122" t="str">
        <f>IFERROR(IFERROR(VLOOKUP(CONCATENATE($C412,"-",$D412, "-",$E412),Dashboard!$M$473:$N$538,2,FALSE),VLOOKUP(CONCATENATE($E412,"-",$D412, "-",$C412),Dashboard!$M$473:$N$538,2,FALSE)),"")</f>
        <v/>
      </c>
      <c r="U412" s="345" t="str">
        <f t="shared" si="5"/>
        <v/>
      </c>
      <c r="V412" s="341"/>
      <c r="W412" s="147" t="s">
        <v>5805</v>
      </c>
    </row>
    <row r="413" spans="1:23" s="134" customFormat="1" x14ac:dyDescent="0.25">
      <c r="A413" s="141"/>
      <c r="B413" s="142"/>
      <c r="C413" s="143"/>
      <c r="D413" s="143"/>
      <c r="E413" s="143"/>
      <c r="F413" s="142"/>
      <c r="G413" s="142"/>
      <c r="H413" s="144"/>
      <c r="I413" s="144"/>
      <c r="J413" s="144"/>
      <c r="K413" s="142"/>
      <c r="L413" s="142"/>
      <c r="M413" s="144"/>
      <c r="N413" s="144"/>
      <c r="O413" s="142"/>
      <c r="P413" s="142"/>
      <c r="Q413" s="142"/>
      <c r="R413" s="142"/>
      <c r="S413" s="142"/>
      <c r="T413" s="122" t="str">
        <f>IFERROR(IFERROR(VLOOKUP(CONCATENATE($C413,"-",$D413, "-",$E413),Dashboard!$M$473:$N$538,2,FALSE),VLOOKUP(CONCATENATE($E413,"-",$D413, "-",$C413),Dashboard!$M$473:$N$538,2,FALSE)),"")</f>
        <v/>
      </c>
      <c r="U413" s="345" t="str">
        <f t="shared" si="5"/>
        <v/>
      </c>
      <c r="V413" s="341"/>
      <c r="W413" s="142"/>
    </row>
    <row r="414" spans="1:23" s="134" customFormat="1" x14ac:dyDescent="0.25">
      <c r="A414" s="121" t="s">
        <v>5816</v>
      </c>
      <c r="B414" s="122" t="s">
        <v>5857</v>
      </c>
      <c r="C414" s="125" t="s">
        <v>1245</v>
      </c>
      <c r="D414" s="135"/>
      <c r="E414" s="128" t="s">
        <v>344</v>
      </c>
      <c r="F414" s="126">
        <v>30</v>
      </c>
      <c r="G414" s="122"/>
      <c r="H414" s="127">
        <v>13</v>
      </c>
      <c r="I414" s="127"/>
      <c r="J414" s="127"/>
      <c r="K414" s="133"/>
      <c r="L414" s="122"/>
      <c r="M414" s="127"/>
      <c r="N414" s="127"/>
      <c r="O414" s="122"/>
      <c r="P414" s="122"/>
      <c r="Q414" s="122"/>
      <c r="R414" s="122"/>
      <c r="S414" s="122"/>
      <c r="T414" s="122" t="str">
        <f>IFERROR(IFERROR(VLOOKUP(CONCATENATE($C414,"-",$D414, "-",$E414),Dashboard!$M$473:$N$538,2,FALSE),VLOOKUP(CONCATENATE($E414,"-",$D414, "-",$C414),Dashboard!$M$473:$N$538,2,FALSE)),"")</f>
        <v/>
      </c>
      <c r="U414" s="345" t="str">
        <f t="shared" si="5"/>
        <v/>
      </c>
      <c r="V414" s="341"/>
      <c r="W414" s="122" t="s">
        <v>5948</v>
      </c>
    </row>
    <row r="415" spans="1:23" s="134" customFormat="1" x14ac:dyDescent="0.25">
      <c r="A415" s="121"/>
      <c r="B415" s="122" t="s">
        <v>5857</v>
      </c>
      <c r="C415" s="125" t="s">
        <v>344</v>
      </c>
      <c r="D415" s="135"/>
      <c r="E415" s="128" t="s">
        <v>1245</v>
      </c>
      <c r="F415" s="126">
        <v>30</v>
      </c>
      <c r="G415" s="122"/>
      <c r="H415" s="127"/>
      <c r="I415" s="127"/>
      <c r="J415" s="127"/>
      <c r="K415" s="133"/>
      <c r="L415" s="122"/>
      <c r="M415" s="127"/>
      <c r="N415" s="127"/>
      <c r="O415" s="122"/>
      <c r="P415" s="122"/>
      <c r="Q415" s="122"/>
      <c r="R415" s="122"/>
      <c r="S415" s="122"/>
      <c r="T415" s="122" t="str">
        <f>IFERROR(IFERROR(VLOOKUP(CONCATENATE($C415,"-",$D415, "-",$E415),Dashboard!$M$473:$N$538,2,FALSE),VLOOKUP(CONCATENATE($E415,"-",$D415, "-",$C415),Dashboard!$M$473:$N$538,2,FALSE)),"")</f>
        <v/>
      </c>
      <c r="U415" s="345" t="str">
        <f t="shared" ref="U415:U478" si="6">T415</f>
        <v/>
      </c>
      <c r="V415" s="341"/>
      <c r="W415" s="122" t="s">
        <v>5948</v>
      </c>
    </row>
    <row r="416" spans="1:23" s="134" customFormat="1" x14ac:dyDescent="0.25">
      <c r="A416" s="121"/>
      <c r="B416" s="122" t="s">
        <v>5857</v>
      </c>
      <c r="C416" s="125" t="s">
        <v>1245</v>
      </c>
      <c r="D416" s="135"/>
      <c r="E416" s="128" t="s">
        <v>344</v>
      </c>
      <c r="F416" s="126">
        <v>30</v>
      </c>
      <c r="G416" s="122"/>
      <c r="H416" s="127"/>
      <c r="I416" s="127"/>
      <c r="J416" s="127"/>
      <c r="K416" s="133"/>
      <c r="L416" s="122"/>
      <c r="M416" s="127"/>
      <c r="N416" s="127"/>
      <c r="O416" s="122"/>
      <c r="P416" s="122"/>
      <c r="Q416" s="122"/>
      <c r="R416" s="122"/>
      <c r="S416" s="122"/>
      <c r="T416" s="122" t="str">
        <f>IFERROR(IFERROR(VLOOKUP(CONCATENATE($C416,"-",$D416, "-",$E416),Dashboard!$M$473:$N$538,2,FALSE),VLOOKUP(CONCATENATE($E416,"-",$D416, "-",$C416),Dashboard!$M$473:$N$538,2,FALSE)),"")</f>
        <v/>
      </c>
      <c r="U416" s="345" t="str">
        <f t="shared" si="6"/>
        <v/>
      </c>
      <c r="V416" s="341"/>
      <c r="W416" s="122" t="s">
        <v>5948</v>
      </c>
    </row>
    <row r="417" spans="1:23" s="134" customFormat="1" x14ac:dyDescent="0.25">
      <c r="A417" s="121"/>
      <c r="B417" s="122" t="s">
        <v>5857</v>
      </c>
      <c r="C417" s="125" t="s">
        <v>344</v>
      </c>
      <c r="D417" s="135"/>
      <c r="E417" s="128" t="s">
        <v>1245</v>
      </c>
      <c r="F417" s="126">
        <v>30</v>
      </c>
      <c r="G417" s="122"/>
      <c r="H417" s="127"/>
      <c r="I417" s="127"/>
      <c r="J417" s="127"/>
      <c r="K417" s="133"/>
      <c r="L417" s="122"/>
      <c r="M417" s="127"/>
      <c r="N417" s="127"/>
      <c r="O417" s="122"/>
      <c r="P417" s="122"/>
      <c r="Q417" s="122"/>
      <c r="R417" s="122"/>
      <c r="S417" s="122"/>
      <c r="T417" s="122" t="str">
        <f>IFERROR(IFERROR(VLOOKUP(CONCATENATE($C417,"-",$D417, "-",$E417),Dashboard!$M$473:$N$538,2,FALSE),VLOOKUP(CONCATENATE($E417,"-",$D417, "-",$C417),Dashboard!$M$473:$N$538,2,FALSE)),"")</f>
        <v/>
      </c>
      <c r="U417" s="345" t="str">
        <f t="shared" si="6"/>
        <v/>
      </c>
      <c r="V417" s="341"/>
      <c r="W417" s="122" t="s">
        <v>5948</v>
      </c>
    </row>
    <row r="418" spans="1:23" s="145" customFormat="1" x14ac:dyDescent="0.25">
      <c r="A418" s="121"/>
      <c r="B418" s="122" t="s">
        <v>5857</v>
      </c>
      <c r="C418" s="125" t="s">
        <v>1245</v>
      </c>
      <c r="D418" s="135"/>
      <c r="E418" s="128" t="s">
        <v>344</v>
      </c>
      <c r="F418" s="126">
        <v>30</v>
      </c>
      <c r="G418" s="122"/>
      <c r="H418" s="127"/>
      <c r="I418" s="127"/>
      <c r="J418" s="127"/>
      <c r="K418" s="133"/>
      <c r="L418" s="122"/>
      <c r="M418" s="127"/>
      <c r="N418" s="127"/>
      <c r="O418" s="122"/>
      <c r="P418" s="122"/>
      <c r="Q418" s="122"/>
      <c r="R418" s="122"/>
      <c r="S418" s="122"/>
      <c r="T418" s="122" t="str">
        <f>IFERROR(IFERROR(VLOOKUP(CONCATENATE($C418,"-",$D418, "-",$E418),Dashboard!$M$473:$N$538,2,FALSE),VLOOKUP(CONCATENATE($E418,"-",$D418, "-",$C418),Dashboard!$M$473:$N$538,2,FALSE)),"")</f>
        <v/>
      </c>
      <c r="U418" s="345" t="str">
        <f t="shared" si="6"/>
        <v/>
      </c>
      <c r="V418" s="341"/>
      <c r="W418" s="122" t="s">
        <v>5948</v>
      </c>
    </row>
    <row r="419" spans="1:23" s="134" customFormat="1" x14ac:dyDescent="0.25">
      <c r="A419" s="121"/>
      <c r="B419" s="122" t="s">
        <v>5857</v>
      </c>
      <c r="C419" s="125" t="s">
        <v>344</v>
      </c>
      <c r="D419" s="135"/>
      <c r="E419" s="128" t="s">
        <v>1245</v>
      </c>
      <c r="F419" s="126">
        <v>30</v>
      </c>
      <c r="G419" s="122"/>
      <c r="H419" s="127"/>
      <c r="I419" s="127"/>
      <c r="J419" s="127">
        <v>20.3</v>
      </c>
      <c r="K419" s="133">
        <v>1</v>
      </c>
      <c r="L419" s="122">
        <v>0</v>
      </c>
      <c r="M419" s="127">
        <v>8.15</v>
      </c>
      <c r="N419" s="127">
        <v>6.45</v>
      </c>
      <c r="O419" s="122">
        <f>SUM(F414:F419)</f>
        <v>180</v>
      </c>
      <c r="P419" s="122"/>
      <c r="Q419" s="122"/>
      <c r="R419" s="122"/>
      <c r="S419" s="122"/>
      <c r="T419" s="122" t="str">
        <f>IFERROR(IFERROR(VLOOKUP(CONCATENATE($C419,"-",$D419, "-",$E419),Dashboard!$M$473:$N$538,2,FALSE),VLOOKUP(CONCATENATE($E419,"-",$D419, "-",$C419),Dashboard!$M$473:$N$538,2,FALSE)),"")</f>
        <v/>
      </c>
      <c r="U419" s="345" t="str">
        <f t="shared" si="6"/>
        <v/>
      </c>
      <c r="V419" s="341"/>
      <c r="W419" s="122" t="s">
        <v>5948</v>
      </c>
    </row>
    <row r="420" spans="1:23" s="134" customFormat="1" x14ac:dyDescent="0.25">
      <c r="A420" s="360"/>
      <c r="B420" s="361"/>
      <c r="C420" s="362"/>
      <c r="D420" s="362"/>
      <c r="E420" s="362"/>
      <c r="F420" s="361"/>
      <c r="G420" s="361"/>
      <c r="H420" s="363"/>
      <c r="I420" s="363"/>
      <c r="J420" s="363"/>
      <c r="K420" s="361"/>
      <c r="L420" s="361"/>
      <c r="M420" s="363"/>
      <c r="N420" s="363"/>
      <c r="O420" s="361"/>
      <c r="P420" s="361"/>
      <c r="Q420" s="361"/>
      <c r="R420" s="361"/>
      <c r="S420" s="361"/>
      <c r="T420" s="122" t="str">
        <f>IFERROR(IFERROR(VLOOKUP(CONCATENATE($C420,"-",$D420, "-",$E420),Dashboard!$M$473:$N$538,2,FALSE),VLOOKUP(CONCATENATE($E420,"-",$D420, "-",$C420),Dashboard!$M$473:$N$538,2,FALSE)),"")</f>
        <v/>
      </c>
      <c r="U420" s="345" t="str">
        <f t="shared" si="6"/>
        <v/>
      </c>
      <c r="V420" s="341"/>
      <c r="W420" s="361"/>
    </row>
    <row r="421" spans="1:23" s="134" customFormat="1" x14ac:dyDescent="0.25">
      <c r="A421" s="364"/>
      <c r="B421" s="365"/>
      <c r="C421" s="366"/>
      <c r="D421" s="366"/>
      <c r="E421" s="366"/>
      <c r="F421" s="365"/>
      <c r="G421" s="365"/>
      <c r="H421" s="367"/>
      <c r="I421" s="367"/>
      <c r="J421" s="367"/>
      <c r="K421" s="365"/>
      <c r="L421" s="365"/>
      <c r="M421" s="367"/>
      <c r="N421" s="367"/>
      <c r="O421" s="365"/>
      <c r="P421" s="365"/>
      <c r="Q421" s="365"/>
      <c r="R421" s="365"/>
      <c r="S421" s="365"/>
      <c r="T421" s="122" t="str">
        <f>IFERROR(IFERROR(VLOOKUP(CONCATENATE($C421,"-",$D421, "-",$E421),Dashboard!$M$473:$N$538,2,FALSE),VLOOKUP(CONCATENATE($E421,"-",$D421, "-",$C421),Dashboard!$M$473:$N$538,2,FALSE)),"")</f>
        <v/>
      </c>
      <c r="U421" s="345" t="str">
        <f t="shared" si="6"/>
        <v/>
      </c>
      <c r="V421" s="341"/>
      <c r="W421" s="380" t="s">
        <v>7252</v>
      </c>
    </row>
    <row r="422" spans="1:23" s="134" customFormat="1" x14ac:dyDescent="0.25">
      <c r="A422" s="368" t="s">
        <v>5816</v>
      </c>
      <c r="B422" s="137" t="s">
        <v>5858</v>
      </c>
      <c r="C422" s="371" t="s">
        <v>1245</v>
      </c>
      <c r="D422" s="372"/>
      <c r="E422" s="369" t="s">
        <v>295</v>
      </c>
      <c r="F422" s="373">
        <v>30</v>
      </c>
      <c r="G422" s="137"/>
      <c r="H422" s="136">
        <v>13</v>
      </c>
      <c r="I422" s="136"/>
      <c r="J422" s="136"/>
      <c r="K422" s="370"/>
      <c r="L422" s="137"/>
      <c r="M422" s="136"/>
      <c r="N422" s="136"/>
      <c r="O422" s="137"/>
      <c r="P422" s="137"/>
      <c r="Q422" s="137"/>
      <c r="R422" s="137"/>
      <c r="S422" s="137"/>
      <c r="T422" s="122" t="str">
        <f>IFERROR(IFERROR(VLOOKUP(CONCATENATE($C422,"-",$D422, "-",$E422),Dashboard!$M$473:$N$538,2,FALSE),VLOOKUP(CONCATENATE($E422,"-",$D422, "-",$C422),Dashboard!$M$473:$N$538,2,FALSE)),"")</f>
        <v/>
      </c>
      <c r="U422" s="345" t="str">
        <f t="shared" si="6"/>
        <v/>
      </c>
      <c r="V422" s="341"/>
      <c r="W422" s="137" t="s">
        <v>5948</v>
      </c>
    </row>
    <row r="423" spans="1:23" s="145" customFormat="1" x14ac:dyDescent="0.25">
      <c r="A423" s="121"/>
      <c r="B423" s="137" t="s">
        <v>5858</v>
      </c>
      <c r="C423" s="125" t="s">
        <v>295</v>
      </c>
      <c r="D423" s="135"/>
      <c r="E423" s="128" t="s">
        <v>1245</v>
      </c>
      <c r="F423" s="126">
        <v>30</v>
      </c>
      <c r="G423" s="122"/>
      <c r="H423" s="127"/>
      <c r="I423" s="127"/>
      <c r="J423" s="127"/>
      <c r="K423" s="133"/>
      <c r="L423" s="122"/>
      <c r="M423" s="127"/>
      <c r="N423" s="127"/>
      <c r="O423" s="122"/>
      <c r="P423" s="122"/>
      <c r="Q423" s="122"/>
      <c r="R423" s="122"/>
      <c r="S423" s="122"/>
      <c r="T423" s="122" t="str">
        <f>IFERROR(IFERROR(VLOOKUP(CONCATENATE($C423,"-",$D423, "-",$E423),Dashboard!$M$473:$N$538,2,FALSE),VLOOKUP(CONCATENATE($E423,"-",$D423, "-",$C423),Dashboard!$M$473:$N$538,2,FALSE)),"")</f>
        <v/>
      </c>
      <c r="U423" s="345" t="str">
        <f t="shared" si="6"/>
        <v/>
      </c>
      <c r="V423" s="341"/>
      <c r="W423" s="122" t="s">
        <v>5948</v>
      </c>
    </row>
    <row r="424" spans="1:23" s="134" customFormat="1" x14ac:dyDescent="0.25">
      <c r="A424" s="121"/>
      <c r="B424" s="137" t="s">
        <v>5858</v>
      </c>
      <c r="C424" s="125" t="s">
        <v>1245</v>
      </c>
      <c r="D424" s="135"/>
      <c r="E424" s="128" t="s">
        <v>295</v>
      </c>
      <c r="F424" s="126">
        <v>30</v>
      </c>
      <c r="G424" s="122"/>
      <c r="H424" s="127"/>
      <c r="I424" s="127"/>
      <c r="J424" s="127"/>
      <c r="K424" s="133"/>
      <c r="L424" s="122"/>
      <c r="M424" s="127"/>
      <c r="N424" s="127"/>
      <c r="O424" s="122"/>
      <c r="P424" s="122"/>
      <c r="Q424" s="122"/>
      <c r="R424" s="122"/>
      <c r="S424" s="122"/>
      <c r="T424" s="122" t="str">
        <f>IFERROR(IFERROR(VLOOKUP(CONCATENATE($C424,"-",$D424, "-",$E424),Dashboard!$M$473:$N$538,2,FALSE),VLOOKUP(CONCATENATE($E424,"-",$D424, "-",$C424),Dashboard!$M$473:$N$538,2,FALSE)),"")</f>
        <v/>
      </c>
      <c r="U424" s="345" t="str">
        <f t="shared" si="6"/>
        <v/>
      </c>
      <c r="V424" s="341"/>
      <c r="W424" s="122" t="s">
        <v>5948</v>
      </c>
    </row>
    <row r="425" spans="1:23" s="134" customFormat="1" x14ac:dyDescent="0.25">
      <c r="A425" s="121"/>
      <c r="B425" s="137" t="s">
        <v>5858</v>
      </c>
      <c r="C425" s="125" t="s">
        <v>295</v>
      </c>
      <c r="D425" s="135"/>
      <c r="E425" s="128" t="s">
        <v>1245</v>
      </c>
      <c r="F425" s="126">
        <v>30</v>
      </c>
      <c r="G425" s="122"/>
      <c r="H425" s="127"/>
      <c r="I425" s="127"/>
      <c r="J425" s="127"/>
      <c r="K425" s="133"/>
      <c r="L425" s="122"/>
      <c r="M425" s="127"/>
      <c r="N425" s="127"/>
      <c r="O425" s="122"/>
      <c r="P425" s="122"/>
      <c r="Q425" s="122"/>
      <c r="R425" s="122"/>
      <c r="S425" s="122"/>
      <c r="T425" s="122" t="str">
        <f>IFERROR(IFERROR(VLOOKUP(CONCATENATE($C425,"-",$D425, "-",$E425),Dashboard!$M$473:$N$538,2,FALSE),VLOOKUP(CONCATENATE($E425,"-",$D425, "-",$C425),Dashboard!$M$473:$N$538,2,FALSE)),"")</f>
        <v/>
      </c>
      <c r="U425" s="345" t="str">
        <f t="shared" si="6"/>
        <v/>
      </c>
      <c r="V425" s="341"/>
      <c r="W425" s="122" t="s">
        <v>5948</v>
      </c>
    </row>
    <row r="426" spans="1:23" s="134" customFormat="1" x14ac:dyDescent="0.25">
      <c r="A426" s="121"/>
      <c r="B426" s="137" t="s">
        <v>5858</v>
      </c>
      <c r="C426" s="125" t="s">
        <v>1245</v>
      </c>
      <c r="D426" s="135"/>
      <c r="E426" s="128" t="s">
        <v>295</v>
      </c>
      <c r="F426" s="126">
        <v>30</v>
      </c>
      <c r="G426" s="122"/>
      <c r="H426" s="127"/>
      <c r="I426" s="127"/>
      <c r="J426" s="127"/>
      <c r="K426" s="133"/>
      <c r="L426" s="122"/>
      <c r="M426" s="127"/>
      <c r="N426" s="127"/>
      <c r="O426" s="122"/>
      <c r="P426" s="122"/>
      <c r="Q426" s="122"/>
      <c r="R426" s="122"/>
      <c r="S426" s="122"/>
      <c r="T426" s="122" t="str">
        <f>IFERROR(IFERROR(VLOOKUP(CONCATENATE($C426,"-",$D426, "-",$E426),Dashboard!$M$473:$N$538,2,FALSE),VLOOKUP(CONCATENATE($E426,"-",$D426, "-",$C426),Dashboard!$M$473:$N$538,2,FALSE)),"")</f>
        <v/>
      </c>
      <c r="U426" s="345" t="str">
        <f t="shared" si="6"/>
        <v/>
      </c>
      <c r="V426" s="341"/>
      <c r="W426" s="122" t="s">
        <v>5948</v>
      </c>
    </row>
    <row r="427" spans="1:23" s="134" customFormat="1" x14ac:dyDescent="0.25">
      <c r="A427" s="121"/>
      <c r="B427" s="137" t="s">
        <v>5858</v>
      </c>
      <c r="C427" s="125" t="s">
        <v>295</v>
      </c>
      <c r="D427" s="135"/>
      <c r="E427" s="128" t="s">
        <v>1245</v>
      </c>
      <c r="F427" s="126">
        <v>30</v>
      </c>
      <c r="G427" s="122"/>
      <c r="H427" s="127"/>
      <c r="I427" s="127"/>
      <c r="J427" s="127">
        <v>20.3</v>
      </c>
      <c r="K427" s="133">
        <v>1</v>
      </c>
      <c r="L427" s="122">
        <v>0</v>
      </c>
      <c r="M427" s="127">
        <v>8.15</v>
      </c>
      <c r="N427" s="127">
        <v>6.45</v>
      </c>
      <c r="O427" s="122">
        <f>SUM(F422:F427)</f>
        <v>180</v>
      </c>
      <c r="P427" s="122"/>
      <c r="Q427" s="122"/>
      <c r="R427" s="122"/>
      <c r="S427" s="122"/>
      <c r="T427" s="122" t="str">
        <f>IFERROR(IFERROR(VLOOKUP(CONCATENATE($C427,"-",$D427, "-",$E427),Dashboard!$M$473:$N$538,2,FALSE),VLOOKUP(CONCATENATE($E427,"-",$D427, "-",$C427),Dashboard!$M$473:$N$538,2,FALSE)),"")</f>
        <v/>
      </c>
      <c r="U427" s="345" t="str">
        <f t="shared" si="6"/>
        <v/>
      </c>
      <c r="V427" s="341"/>
      <c r="W427" s="122" t="s">
        <v>5948</v>
      </c>
    </row>
    <row r="428" spans="1:23" s="134" customFormat="1" x14ac:dyDescent="0.25">
      <c r="A428" s="141"/>
      <c r="B428" s="142"/>
      <c r="C428" s="143"/>
      <c r="D428" s="143"/>
      <c r="E428" s="143"/>
      <c r="F428" s="142"/>
      <c r="G428" s="142"/>
      <c r="H428" s="144"/>
      <c r="I428" s="144"/>
      <c r="J428" s="144"/>
      <c r="K428" s="142"/>
      <c r="L428" s="142"/>
      <c r="M428" s="144"/>
      <c r="N428" s="144"/>
      <c r="O428" s="142"/>
      <c r="P428" s="142"/>
      <c r="Q428" s="142"/>
      <c r="R428" s="142"/>
      <c r="S428" s="142"/>
      <c r="T428" s="122" t="str">
        <f>IFERROR(IFERROR(VLOOKUP(CONCATENATE($C428,"-",$D428, "-",$E428),Dashboard!$M$473:$N$538,2,FALSE),VLOOKUP(CONCATENATE($E428,"-",$D428, "-",$C428),Dashboard!$M$473:$N$538,2,FALSE)),"")</f>
        <v/>
      </c>
      <c r="U428" s="345" t="str">
        <f t="shared" si="6"/>
        <v/>
      </c>
      <c r="V428" s="341"/>
      <c r="W428" s="142"/>
    </row>
    <row r="429" spans="1:23" s="134" customFormat="1" x14ac:dyDescent="0.25">
      <c r="A429" s="121" t="s">
        <v>5965</v>
      </c>
      <c r="B429" s="122" t="s">
        <v>5860</v>
      </c>
      <c r="C429" s="125" t="s">
        <v>1245</v>
      </c>
      <c r="D429" s="128" t="s">
        <v>1261</v>
      </c>
      <c r="E429" s="128" t="s">
        <v>295</v>
      </c>
      <c r="F429" s="126">
        <v>30</v>
      </c>
      <c r="G429" s="122"/>
      <c r="H429" s="127">
        <v>13.3</v>
      </c>
      <c r="I429" s="127"/>
      <c r="J429" s="127">
        <v>14.3</v>
      </c>
      <c r="K429" s="133"/>
      <c r="L429" s="122"/>
      <c r="M429" s="127"/>
      <c r="N429" s="127"/>
      <c r="O429" s="122"/>
      <c r="P429" s="122"/>
      <c r="Q429" s="122"/>
      <c r="R429" s="122"/>
      <c r="S429" s="122"/>
      <c r="T429" s="122" t="str">
        <f>IFERROR(IFERROR(VLOOKUP(CONCATENATE($C429,"-",$D429, "-",$E429),Dashboard!$M$473:$N$538,2,FALSE),VLOOKUP(CONCATENATE($E429,"-",$D429, "-",$C429),Dashboard!$M$473:$N$538,2,FALSE)),"")</f>
        <v>vsg2</v>
      </c>
      <c r="U429" s="345" t="str">
        <f t="shared" si="6"/>
        <v>vsg2</v>
      </c>
      <c r="V429" s="341"/>
      <c r="W429" s="122"/>
    </row>
    <row r="430" spans="1:23" s="134" customFormat="1" x14ac:dyDescent="0.25">
      <c r="A430" s="121"/>
      <c r="B430" s="122" t="s">
        <v>5860</v>
      </c>
      <c r="C430" s="125" t="s">
        <v>295</v>
      </c>
      <c r="D430" s="128" t="s">
        <v>6000</v>
      </c>
      <c r="E430" s="128" t="s">
        <v>1003</v>
      </c>
      <c r="F430" s="126">
        <v>28</v>
      </c>
      <c r="G430" s="122"/>
      <c r="H430" s="127">
        <v>14.35</v>
      </c>
      <c r="I430" s="127"/>
      <c r="J430" s="127">
        <v>15.35</v>
      </c>
      <c r="K430" s="133"/>
      <c r="L430" s="122"/>
      <c r="M430" s="127"/>
      <c r="N430" s="127"/>
      <c r="O430" s="122"/>
      <c r="P430" s="122"/>
      <c r="Q430" s="122"/>
      <c r="R430" s="122"/>
      <c r="S430" s="122"/>
      <c r="T430" s="122" t="str">
        <f>IFERROR(IFERROR(VLOOKUP(CONCATENATE($C430,"-",$D430, "-",$E430),Dashboard!$M$473:$N$538,2,FALSE),VLOOKUP(CONCATENATE($E430,"-",$D430, "-",$C430),Dashboard!$M$473:$N$538,2,FALSE)),"")</f>
        <v/>
      </c>
      <c r="U430" s="345" t="s">
        <v>2541</v>
      </c>
      <c r="V430" s="341"/>
      <c r="W430" s="122"/>
    </row>
    <row r="431" spans="1:23" s="134" customFormat="1" x14ac:dyDescent="0.25">
      <c r="A431" s="121"/>
      <c r="B431" s="122" t="s">
        <v>5860</v>
      </c>
      <c r="C431" s="125" t="s">
        <v>1003</v>
      </c>
      <c r="D431" s="128" t="s">
        <v>6000</v>
      </c>
      <c r="E431" s="128" t="s">
        <v>295</v>
      </c>
      <c r="F431" s="126">
        <v>28</v>
      </c>
      <c r="G431" s="122"/>
      <c r="H431" s="127">
        <v>15.4</v>
      </c>
      <c r="I431" s="127"/>
      <c r="J431" s="127">
        <v>16.399999999999999</v>
      </c>
      <c r="K431" s="133"/>
      <c r="L431" s="122"/>
      <c r="M431" s="127"/>
      <c r="N431" s="127"/>
      <c r="O431" s="122"/>
      <c r="P431" s="122"/>
      <c r="Q431" s="122"/>
      <c r="R431" s="122"/>
      <c r="S431" s="122"/>
      <c r="T431" s="122" t="str">
        <f>IFERROR(IFERROR(VLOOKUP(CONCATENATE($C431,"-",$D431, "-",$E431),Dashboard!$M$473:$N$538,2,FALSE),VLOOKUP(CONCATENATE($E431,"-",$D431, "-",$C431),Dashboard!$M$473:$N$538,2,FALSE)),"")</f>
        <v/>
      </c>
      <c r="U431" s="345" t="str">
        <f t="shared" si="6"/>
        <v/>
      </c>
      <c r="V431" s="341"/>
      <c r="W431" s="146"/>
    </row>
    <row r="432" spans="1:23" s="134" customFormat="1" x14ac:dyDescent="0.25">
      <c r="A432" s="121"/>
      <c r="B432" s="122" t="s">
        <v>5860</v>
      </c>
      <c r="C432" s="125" t="s">
        <v>295</v>
      </c>
      <c r="D432" s="139" t="s">
        <v>6004</v>
      </c>
      <c r="E432" s="139" t="s">
        <v>1072</v>
      </c>
      <c r="F432" s="126">
        <v>49</v>
      </c>
      <c r="G432" s="122"/>
      <c r="H432" s="127">
        <v>17.3</v>
      </c>
      <c r="I432" s="127"/>
      <c r="J432" s="127">
        <v>19.3</v>
      </c>
      <c r="K432" s="133">
        <v>1</v>
      </c>
      <c r="L432" s="122">
        <v>1</v>
      </c>
      <c r="M432" s="127">
        <v>6.15</v>
      </c>
      <c r="N432" s="127">
        <v>6.1</v>
      </c>
      <c r="O432" s="122">
        <f>SUM(F429:F432)</f>
        <v>135</v>
      </c>
      <c r="P432" s="122"/>
      <c r="Q432" s="122"/>
      <c r="R432" s="122"/>
      <c r="S432" s="122"/>
      <c r="T432" s="122" t="str">
        <f>IFERROR(IFERROR(VLOOKUP(CONCATENATE($C432,"-",$D432, "-",$E432),Dashboard!$M$473:$N$538,2,FALSE),VLOOKUP(CONCATENATE($E432,"-",$D432, "-",$C432),Dashboard!$M$473:$N$538,2,FALSE)),"")</f>
        <v/>
      </c>
      <c r="U432" s="345" t="str">
        <f t="shared" si="6"/>
        <v/>
      </c>
      <c r="V432" s="341"/>
      <c r="W432" s="146" t="s">
        <v>7253</v>
      </c>
    </row>
    <row r="433" spans="1:23" s="134" customFormat="1" x14ac:dyDescent="0.25">
      <c r="A433" s="121"/>
      <c r="B433" s="122">
        <v>52</v>
      </c>
      <c r="C433" s="139" t="s">
        <v>1072</v>
      </c>
      <c r="D433" s="139" t="s">
        <v>6005</v>
      </c>
      <c r="E433" s="128" t="s">
        <v>295</v>
      </c>
      <c r="F433" s="126">
        <v>49</v>
      </c>
      <c r="G433" s="122"/>
      <c r="H433" s="127">
        <v>6.45</v>
      </c>
      <c r="I433" s="127"/>
      <c r="J433" s="127">
        <v>8.4499999999999993</v>
      </c>
      <c r="K433" s="133"/>
      <c r="L433" s="122"/>
      <c r="M433" s="127"/>
      <c r="N433" s="127"/>
      <c r="O433" s="122"/>
      <c r="P433" s="122"/>
      <c r="Q433" s="122"/>
      <c r="R433" s="122"/>
      <c r="S433" s="122"/>
      <c r="T433" s="122" t="str">
        <f>IFERROR(IFERROR(VLOOKUP(CONCATENATE($C433,"-",$D433, "-",$E433),Dashboard!$M$473:$N$538,2,FALSE),VLOOKUP(CONCATENATE($E433,"-",$D433, "-",$C433),Dashboard!$M$473:$N$538,2,FALSE)),"")</f>
        <v/>
      </c>
      <c r="U433" s="345" t="str">
        <f t="shared" si="6"/>
        <v/>
      </c>
      <c r="V433" s="341"/>
      <c r="W433" s="122" t="s">
        <v>7254</v>
      </c>
    </row>
    <row r="434" spans="1:23" s="134" customFormat="1" x14ac:dyDescent="0.25">
      <c r="A434" s="121"/>
      <c r="B434" s="122">
        <v>52</v>
      </c>
      <c r="C434" s="125" t="s">
        <v>295</v>
      </c>
      <c r="D434" s="128" t="s">
        <v>6000</v>
      </c>
      <c r="E434" s="128" t="s">
        <v>1003</v>
      </c>
      <c r="F434" s="126">
        <v>28</v>
      </c>
      <c r="G434" s="122"/>
      <c r="H434" s="127">
        <v>9.25</v>
      </c>
      <c r="I434" s="127"/>
      <c r="J434" s="127">
        <v>10.1</v>
      </c>
      <c r="K434" s="133"/>
      <c r="L434" s="122"/>
      <c r="M434" s="127"/>
      <c r="N434" s="127"/>
      <c r="O434" s="122"/>
      <c r="P434" s="122"/>
      <c r="Q434" s="122"/>
      <c r="R434" s="122"/>
      <c r="S434" s="122"/>
      <c r="T434" s="122" t="str">
        <f>IFERROR(IFERROR(VLOOKUP(CONCATENATE($C434,"-",$D434, "-",$E434),Dashboard!$M$473:$N$538,2,FALSE),VLOOKUP(CONCATENATE($E434,"-",$D434, "-",$C434),Dashboard!$M$473:$N$538,2,FALSE)),"")</f>
        <v/>
      </c>
      <c r="U434" s="345" t="s">
        <v>2541</v>
      </c>
      <c r="V434" s="341"/>
      <c r="W434" s="122"/>
    </row>
    <row r="435" spans="1:23" s="134" customFormat="1" x14ac:dyDescent="0.25">
      <c r="A435" s="121"/>
      <c r="B435" s="122">
        <v>52</v>
      </c>
      <c r="C435" s="125" t="s">
        <v>1003</v>
      </c>
      <c r="D435" s="128" t="s">
        <v>6000</v>
      </c>
      <c r="E435" s="128" t="s">
        <v>295</v>
      </c>
      <c r="F435" s="126">
        <v>28</v>
      </c>
      <c r="G435" s="122"/>
      <c r="H435" s="127">
        <v>10.5</v>
      </c>
      <c r="I435" s="127"/>
      <c r="J435" s="127">
        <v>11.5</v>
      </c>
      <c r="K435" s="133"/>
      <c r="L435" s="122"/>
      <c r="M435" s="127"/>
      <c r="N435" s="127"/>
      <c r="O435" s="122"/>
      <c r="P435" s="122"/>
      <c r="Q435" s="122"/>
      <c r="R435" s="122"/>
      <c r="S435" s="122"/>
      <c r="T435" s="122" t="str">
        <f>IFERROR(IFERROR(VLOOKUP(CONCATENATE($C435,"-",$D435, "-",$E435),Dashboard!$M$473:$N$538,2,FALSE),VLOOKUP(CONCATENATE($E435,"-",$D435, "-",$C435),Dashboard!$M$473:$N$538,2,FALSE)),"")</f>
        <v/>
      </c>
      <c r="U435" s="345" t="str">
        <f t="shared" si="6"/>
        <v/>
      </c>
      <c r="V435" s="341"/>
      <c r="W435" s="122"/>
    </row>
    <row r="436" spans="1:23" s="134" customFormat="1" x14ac:dyDescent="0.25">
      <c r="A436" s="121"/>
      <c r="B436" s="122">
        <v>52</v>
      </c>
      <c r="C436" s="125" t="s">
        <v>295</v>
      </c>
      <c r="D436" s="128" t="s">
        <v>1261</v>
      </c>
      <c r="E436" s="128" t="s">
        <v>1245</v>
      </c>
      <c r="F436" s="126">
        <v>30</v>
      </c>
      <c r="G436" s="122"/>
      <c r="H436" s="127">
        <v>11.55</v>
      </c>
      <c r="I436" s="127"/>
      <c r="J436" s="127">
        <v>12.55</v>
      </c>
      <c r="K436" s="133">
        <v>1</v>
      </c>
      <c r="L436" s="122">
        <v>1</v>
      </c>
      <c r="M436" s="127">
        <v>6.25</v>
      </c>
      <c r="N436" s="127">
        <v>5.4</v>
      </c>
      <c r="O436" s="122">
        <f>SUM(F433:F436)</f>
        <v>135</v>
      </c>
      <c r="P436" s="122"/>
      <c r="Q436" s="122"/>
      <c r="R436" s="122"/>
      <c r="S436" s="122"/>
      <c r="T436" s="122" t="str">
        <f>IFERROR(IFERROR(VLOOKUP(CONCATENATE($C436,"-",$D436, "-",$E436),Dashboard!$M$473:$N$538,2,FALSE),VLOOKUP(CONCATENATE($E436,"-",$D436, "-",$C436),Dashboard!$M$473:$N$538,2,FALSE)),"")</f>
        <v>vsg60</v>
      </c>
      <c r="U436" s="345" t="str">
        <f t="shared" si="6"/>
        <v>vsg60</v>
      </c>
      <c r="V436" s="341"/>
      <c r="W436" s="122" t="s">
        <v>5805</v>
      </c>
    </row>
    <row r="437" spans="1:23" s="145" customFormat="1" x14ac:dyDescent="0.25">
      <c r="A437" s="141"/>
      <c r="B437" s="142"/>
      <c r="C437" s="143"/>
      <c r="D437" s="143"/>
      <c r="E437" s="143"/>
      <c r="F437" s="142"/>
      <c r="G437" s="142"/>
      <c r="H437" s="144"/>
      <c r="I437" s="144"/>
      <c r="J437" s="144"/>
      <c r="K437" s="142"/>
      <c r="L437" s="142"/>
      <c r="M437" s="144"/>
      <c r="N437" s="144"/>
      <c r="O437" s="142"/>
      <c r="P437" s="142"/>
      <c r="Q437" s="142"/>
      <c r="R437" s="142"/>
      <c r="S437" s="142"/>
      <c r="T437" s="122" t="str">
        <f>IFERROR(IFERROR(VLOOKUP(CONCATENATE($C437,"-",$D437, "-",$E437),Dashboard!$M$473:$N$538,2,FALSE),VLOOKUP(CONCATENATE($E437,"-",$D437, "-",$C437),Dashboard!$M$473:$N$538,2,FALSE)),"")</f>
        <v/>
      </c>
      <c r="U437" s="345" t="str">
        <f t="shared" si="6"/>
        <v/>
      </c>
      <c r="V437" s="341"/>
      <c r="W437" s="142"/>
    </row>
    <row r="438" spans="1:23" s="134" customFormat="1" x14ac:dyDescent="0.25">
      <c r="A438" s="121" t="s">
        <v>5803</v>
      </c>
      <c r="B438" s="122" t="s">
        <v>5861</v>
      </c>
      <c r="C438" s="135" t="s">
        <v>1245</v>
      </c>
      <c r="D438" s="135" t="s">
        <v>1261</v>
      </c>
      <c r="E438" s="135" t="s">
        <v>295</v>
      </c>
      <c r="F438" s="126">
        <v>30</v>
      </c>
      <c r="G438" s="122"/>
      <c r="H438" s="127">
        <v>6.5</v>
      </c>
      <c r="I438" s="127"/>
      <c r="J438" s="127">
        <v>7.5</v>
      </c>
      <c r="K438" s="122"/>
      <c r="L438" s="122"/>
      <c r="M438" s="127"/>
      <c r="N438" s="127"/>
      <c r="O438" s="122"/>
      <c r="P438" s="122"/>
      <c r="Q438" s="122"/>
      <c r="R438" s="122"/>
      <c r="S438" s="122"/>
      <c r="T438" s="122" t="str">
        <f>IFERROR(IFERROR(VLOOKUP(CONCATENATE($C438,"-",$D438, "-",$E438),Dashboard!$M$473:$N$538,2,FALSE),VLOOKUP(CONCATENATE($E438,"-",$D438, "-",$C438),Dashboard!$M$473:$N$538,2,FALSE)),"")</f>
        <v>vsg2</v>
      </c>
      <c r="U438" s="345" t="str">
        <f t="shared" si="6"/>
        <v>vsg2</v>
      </c>
      <c r="V438" s="341"/>
      <c r="W438" s="122" t="s">
        <v>5612</v>
      </c>
    </row>
    <row r="439" spans="1:23" s="134" customFormat="1" x14ac:dyDescent="0.25">
      <c r="A439" s="121"/>
      <c r="B439" s="122" t="s">
        <v>5861</v>
      </c>
      <c r="C439" s="135" t="s">
        <v>295</v>
      </c>
      <c r="D439" s="135" t="s">
        <v>6006</v>
      </c>
      <c r="E439" s="135" t="s">
        <v>1416</v>
      </c>
      <c r="F439" s="126">
        <v>130</v>
      </c>
      <c r="G439" s="122"/>
      <c r="H439" s="127">
        <v>8</v>
      </c>
      <c r="I439" s="127"/>
      <c r="J439" s="127">
        <v>13</v>
      </c>
      <c r="K439" s="122"/>
      <c r="L439" s="122"/>
      <c r="M439" s="127"/>
      <c r="N439" s="127"/>
      <c r="O439" s="122"/>
      <c r="P439" s="122"/>
      <c r="Q439" s="122"/>
      <c r="R439" s="122"/>
      <c r="S439" s="122"/>
      <c r="T439" s="122" t="str">
        <f>IFERROR(IFERROR(VLOOKUP(CONCATENATE($C439,"-",$D439, "-",$E439),Dashboard!$M$473:$N$538,2,FALSE),VLOOKUP(CONCATENATE($E439,"-",$D439, "-",$C439),Dashboard!$M$473:$N$538,2,FALSE)),"")</f>
        <v/>
      </c>
      <c r="U439" s="345" t="str">
        <f t="shared" si="6"/>
        <v/>
      </c>
      <c r="V439" s="341"/>
      <c r="W439" s="122"/>
    </row>
    <row r="440" spans="1:23" s="134" customFormat="1" x14ac:dyDescent="0.25">
      <c r="A440" s="121"/>
      <c r="B440" s="122" t="s">
        <v>5861</v>
      </c>
      <c r="C440" s="135" t="s">
        <v>1416</v>
      </c>
      <c r="D440" s="135" t="s">
        <v>6007</v>
      </c>
      <c r="E440" s="135" t="s">
        <v>295</v>
      </c>
      <c r="F440" s="126">
        <v>130</v>
      </c>
      <c r="G440" s="122"/>
      <c r="H440" s="127">
        <v>13.3</v>
      </c>
      <c r="I440" s="127"/>
      <c r="J440" s="127">
        <v>17.149999999999999</v>
      </c>
      <c r="K440" s="122"/>
      <c r="L440" s="122"/>
      <c r="M440" s="127"/>
      <c r="N440" s="127"/>
      <c r="O440" s="122"/>
      <c r="P440" s="122"/>
      <c r="Q440" s="122"/>
      <c r="R440" s="122"/>
      <c r="S440" s="122"/>
      <c r="T440" s="122" t="str">
        <f>IFERROR(IFERROR(VLOOKUP(CONCATENATE($C440,"-",$D440, "-",$E440),Dashboard!$M$473:$N$538,2,FALSE),VLOOKUP(CONCATENATE($E440,"-",$D440, "-",$C440),Dashboard!$M$473:$N$538,2,FALSE)),"")</f>
        <v/>
      </c>
      <c r="U440" s="345" t="str">
        <f t="shared" si="6"/>
        <v/>
      </c>
      <c r="V440" s="341"/>
      <c r="W440" s="122"/>
    </row>
    <row r="441" spans="1:23" s="134" customFormat="1" x14ac:dyDescent="0.25">
      <c r="A441" s="121"/>
      <c r="B441" s="122" t="s">
        <v>5861</v>
      </c>
      <c r="C441" s="135" t="s">
        <v>295</v>
      </c>
      <c r="D441" s="135" t="s">
        <v>1261</v>
      </c>
      <c r="E441" s="135" t="s">
        <v>1245</v>
      </c>
      <c r="F441" s="126">
        <v>30</v>
      </c>
      <c r="G441" s="122"/>
      <c r="H441" s="127">
        <v>17.3</v>
      </c>
      <c r="I441" s="127"/>
      <c r="J441" s="127">
        <v>18.3</v>
      </c>
      <c r="K441" s="122">
        <v>1</v>
      </c>
      <c r="L441" s="122">
        <v>1</v>
      </c>
      <c r="M441" s="127">
        <v>12.25</v>
      </c>
      <c r="N441" s="127">
        <v>10</v>
      </c>
      <c r="O441" s="122">
        <f>SUM(F438:F441)</f>
        <v>320</v>
      </c>
      <c r="P441" s="127">
        <v>2</v>
      </c>
      <c r="Q441" s="127">
        <v>2</v>
      </c>
      <c r="R441" s="122"/>
      <c r="S441" s="122"/>
      <c r="T441" s="122" t="str">
        <f>IFERROR(IFERROR(VLOOKUP(CONCATENATE($C441,"-",$D441, "-",$E441),Dashboard!$M$473:$N$538,2,FALSE),VLOOKUP(CONCATENATE($E441,"-",$D441, "-",$C441),Dashboard!$M$473:$N$538,2,FALSE)),"")</f>
        <v>vsg60</v>
      </c>
      <c r="U441" s="345" t="str">
        <f t="shared" si="6"/>
        <v>vsg60</v>
      </c>
      <c r="V441" s="341"/>
      <c r="W441" s="149" t="s">
        <v>5649</v>
      </c>
    </row>
    <row r="442" spans="1:23" s="134" customFormat="1" x14ac:dyDescent="0.25">
      <c r="A442" s="141"/>
      <c r="B442" s="142"/>
      <c r="C442" s="143"/>
      <c r="D442" s="143"/>
      <c r="E442" s="143"/>
      <c r="F442" s="142"/>
      <c r="G442" s="142"/>
      <c r="H442" s="144"/>
      <c r="I442" s="144"/>
      <c r="J442" s="144"/>
      <c r="K442" s="142"/>
      <c r="L442" s="142"/>
      <c r="M442" s="144"/>
      <c r="N442" s="144"/>
      <c r="O442" s="142"/>
      <c r="P442" s="142"/>
      <c r="Q442" s="142"/>
      <c r="R442" s="142"/>
      <c r="S442" s="142"/>
      <c r="T442" s="122" t="str">
        <f>IFERROR(IFERROR(VLOOKUP(CONCATENATE($C442,"-",$D442, "-",$E442),Dashboard!$M$473:$N$538,2,FALSE),VLOOKUP(CONCATENATE($E442,"-",$D442, "-",$C442),Dashboard!$M$473:$N$538,2,FALSE)),"")</f>
        <v/>
      </c>
      <c r="U442" s="345" t="str">
        <f t="shared" si="6"/>
        <v/>
      </c>
      <c r="V442" s="341"/>
      <c r="W442" s="142"/>
    </row>
    <row r="443" spans="1:23" s="134" customFormat="1" x14ac:dyDescent="0.25">
      <c r="A443" s="121" t="s">
        <v>5803</v>
      </c>
      <c r="B443" s="122" t="s">
        <v>5862</v>
      </c>
      <c r="C443" s="135" t="s">
        <v>1245</v>
      </c>
      <c r="D443" s="135"/>
      <c r="E443" s="135" t="s">
        <v>196</v>
      </c>
      <c r="F443" s="126">
        <v>4</v>
      </c>
      <c r="G443" s="122"/>
      <c r="H443" s="127">
        <v>7</v>
      </c>
      <c r="I443" s="127"/>
      <c r="J443" s="127">
        <v>7.15</v>
      </c>
      <c r="K443" s="122"/>
      <c r="L443" s="122"/>
      <c r="M443" s="127"/>
      <c r="N443" s="127"/>
      <c r="O443" s="122"/>
      <c r="P443" s="122"/>
      <c r="Q443" s="122"/>
      <c r="R443" s="122"/>
      <c r="S443" s="122"/>
      <c r="T443" s="122" t="str">
        <f>IFERROR(IFERROR(VLOOKUP(CONCATENATE($C443,"-",$D443, "-",$E443),Dashboard!$M$473:$N$538,2,FALSE),VLOOKUP(CONCATENATE($E443,"-",$D443, "-",$C443),Dashboard!$M$473:$N$538,2,FALSE)),"")</f>
        <v/>
      </c>
      <c r="U443" s="345" t="str">
        <f t="shared" si="6"/>
        <v/>
      </c>
      <c r="V443" s="341"/>
      <c r="W443" s="122"/>
    </row>
    <row r="444" spans="1:23" s="145" customFormat="1" x14ac:dyDescent="0.25">
      <c r="A444" s="121"/>
      <c r="B444" s="122" t="s">
        <v>5862</v>
      </c>
      <c r="C444" s="135" t="s">
        <v>196</v>
      </c>
      <c r="D444" s="135" t="s">
        <v>344</v>
      </c>
      <c r="E444" s="135" t="s">
        <v>6008</v>
      </c>
      <c r="F444" s="126">
        <v>195</v>
      </c>
      <c r="G444" s="122"/>
      <c r="H444" s="127">
        <v>7.3</v>
      </c>
      <c r="I444" s="127">
        <v>8.3000000000000007</v>
      </c>
      <c r="J444" s="127">
        <v>12.3</v>
      </c>
      <c r="K444" s="122"/>
      <c r="L444" s="122"/>
      <c r="M444" s="127"/>
      <c r="N444" s="127"/>
      <c r="O444" s="122"/>
      <c r="P444" s="122"/>
      <c r="Q444" s="122"/>
      <c r="R444" s="122"/>
      <c r="S444" s="122"/>
      <c r="T444" s="122" t="str">
        <f>IFERROR(IFERROR(VLOOKUP(CONCATENATE($C444,"-",$D444, "-",$E444),Dashboard!$M$473:$N$538,2,FALSE),VLOOKUP(CONCATENATE($E444,"-",$D444, "-",$C444),Dashboard!$M$473:$N$538,2,FALSE)),"")</f>
        <v/>
      </c>
      <c r="U444" s="345" t="str">
        <f t="shared" si="6"/>
        <v/>
      </c>
      <c r="V444" s="341"/>
      <c r="W444" s="122"/>
    </row>
    <row r="445" spans="1:23" s="134" customFormat="1" x14ac:dyDescent="0.25">
      <c r="A445" s="121"/>
      <c r="B445" s="122" t="s">
        <v>5862</v>
      </c>
      <c r="C445" s="135" t="s">
        <v>6008</v>
      </c>
      <c r="D445" s="135" t="s">
        <v>344</v>
      </c>
      <c r="E445" s="135" t="s">
        <v>196</v>
      </c>
      <c r="F445" s="126">
        <v>195</v>
      </c>
      <c r="G445" s="122"/>
      <c r="H445" s="127">
        <v>13.3</v>
      </c>
      <c r="I445" s="127"/>
      <c r="J445" s="127">
        <v>19.149999999999999</v>
      </c>
      <c r="K445" s="122"/>
      <c r="L445" s="122"/>
      <c r="M445" s="127"/>
      <c r="N445" s="127"/>
      <c r="O445" s="122"/>
      <c r="P445" s="122"/>
      <c r="Q445" s="122"/>
      <c r="R445" s="122"/>
      <c r="S445" s="122"/>
      <c r="T445" s="122" t="str">
        <f>IFERROR(IFERROR(VLOOKUP(CONCATENATE($C445,"-",$D445, "-",$E445),Dashboard!$M$473:$N$538,2,FALSE),VLOOKUP(CONCATENATE($E445,"-",$D445, "-",$C445),Dashboard!$M$473:$N$538,2,FALSE)),"")</f>
        <v/>
      </c>
      <c r="U445" s="345" t="str">
        <f t="shared" si="6"/>
        <v/>
      </c>
      <c r="V445" s="341"/>
      <c r="W445" s="122"/>
    </row>
    <row r="446" spans="1:23" s="134" customFormat="1" x14ac:dyDescent="0.25">
      <c r="A446" s="121"/>
      <c r="B446" s="122" t="s">
        <v>5862</v>
      </c>
      <c r="C446" s="128" t="s">
        <v>196</v>
      </c>
      <c r="D446" s="128"/>
      <c r="E446" s="128" t="s">
        <v>1245</v>
      </c>
      <c r="F446" s="122">
        <v>4</v>
      </c>
      <c r="G446" s="122"/>
      <c r="H446" s="127">
        <v>19.149999999999999</v>
      </c>
      <c r="I446" s="127"/>
      <c r="J446" s="127">
        <v>19.3</v>
      </c>
      <c r="K446" s="122">
        <v>1</v>
      </c>
      <c r="L446" s="122">
        <v>1</v>
      </c>
      <c r="M446" s="127">
        <v>13.15</v>
      </c>
      <c r="N446" s="127">
        <v>12</v>
      </c>
      <c r="O446" s="122">
        <f>SUM(F443:F446)</f>
        <v>398</v>
      </c>
      <c r="P446" s="127">
        <v>4</v>
      </c>
      <c r="Q446" s="127">
        <v>4</v>
      </c>
      <c r="R446" s="122"/>
      <c r="S446" s="122"/>
      <c r="T446" s="122" t="str">
        <f>IFERROR(IFERROR(VLOOKUP(CONCATENATE($C446,"-",$D446, "-",$E446),Dashboard!$M$473:$N$538,2,FALSE),VLOOKUP(CONCATENATE($E446,"-",$D446, "-",$C446),Dashboard!$M$473:$N$538,2,FALSE)),"")</f>
        <v/>
      </c>
      <c r="U446" s="345" t="str">
        <f t="shared" si="6"/>
        <v/>
      </c>
      <c r="V446" s="341"/>
      <c r="W446" s="122"/>
    </row>
    <row r="447" spans="1:23" s="134" customFormat="1" x14ac:dyDescent="0.25">
      <c r="A447" s="141"/>
      <c r="B447" s="142"/>
      <c r="C447" s="143"/>
      <c r="D447" s="143"/>
      <c r="E447" s="143"/>
      <c r="F447" s="142"/>
      <c r="G447" s="142"/>
      <c r="H447" s="144"/>
      <c r="I447" s="144"/>
      <c r="J447" s="144"/>
      <c r="K447" s="142"/>
      <c r="L447" s="142"/>
      <c r="M447" s="144"/>
      <c r="N447" s="144"/>
      <c r="O447" s="142"/>
      <c r="P447" s="142"/>
      <c r="Q447" s="142"/>
      <c r="R447" s="142"/>
      <c r="S447" s="142"/>
      <c r="T447" s="122" t="str">
        <f>IFERROR(IFERROR(VLOOKUP(CONCATENATE($C447,"-",$D447, "-",$E447),Dashboard!$M$473:$N$538,2,FALSE),VLOOKUP(CONCATENATE($E447,"-",$D447, "-",$C447),Dashboard!$M$473:$N$538,2,FALSE)),"")</f>
        <v/>
      </c>
      <c r="U447" s="345" t="str">
        <f t="shared" si="6"/>
        <v/>
      </c>
      <c r="V447" s="341"/>
      <c r="W447" s="142"/>
    </row>
    <row r="448" spans="1:23" s="134" customFormat="1" x14ac:dyDescent="0.25">
      <c r="A448" s="121" t="s">
        <v>5987</v>
      </c>
      <c r="B448" s="122" t="s">
        <v>5863</v>
      </c>
      <c r="C448" s="125" t="s">
        <v>1245</v>
      </c>
      <c r="D448" s="129" t="s">
        <v>4733</v>
      </c>
      <c r="E448" s="128" t="s">
        <v>295</v>
      </c>
      <c r="F448" s="126">
        <v>30</v>
      </c>
      <c r="G448" s="122"/>
      <c r="H448" s="127">
        <v>6.3</v>
      </c>
      <c r="I448" s="127"/>
      <c r="J448" s="127"/>
      <c r="K448" s="133"/>
      <c r="L448" s="122"/>
      <c r="M448" s="127"/>
      <c r="N448" s="127"/>
      <c r="O448" s="122"/>
      <c r="P448" s="122"/>
      <c r="Q448" s="122"/>
      <c r="R448" s="122"/>
      <c r="S448" s="122"/>
      <c r="T448" s="122" t="str">
        <f>IFERROR(IFERROR(VLOOKUP(CONCATENATE($C448,"-",$D448, "-",$E448),Dashboard!$M$473:$N$538,2,FALSE),VLOOKUP(CONCATENATE($E448,"-",$D448, "-",$C448),Dashboard!$M$473:$N$538,2,FALSE)),"")</f>
        <v/>
      </c>
      <c r="U448" s="345" t="str">
        <f t="shared" si="6"/>
        <v/>
      </c>
      <c r="V448" s="341"/>
      <c r="W448" s="122" t="s">
        <v>5612</v>
      </c>
    </row>
    <row r="449" spans="1:23" s="134" customFormat="1" x14ac:dyDescent="0.25">
      <c r="A449" s="121"/>
      <c r="B449" s="122" t="s">
        <v>5863</v>
      </c>
      <c r="C449" s="125" t="s">
        <v>295</v>
      </c>
      <c r="D449" s="140" t="s">
        <v>6009</v>
      </c>
      <c r="E449" s="128" t="s">
        <v>1245</v>
      </c>
      <c r="F449" s="126">
        <v>30</v>
      </c>
      <c r="G449" s="122"/>
      <c r="H449" s="127"/>
      <c r="I449" s="127"/>
      <c r="J449" s="127"/>
      <c r="K449" s="133"/>
      <c r="L449" s="122"/>
      <c r="M449" s="127"/>
      <c r="N449" s="127"/>
      <c r="O449" s="122"/>
      <c r="P449" s="122"/>
      <c r="Q449" s="122"/>
      <c r="R449" s="122"/>
      <c r="S449" s="122"/>
      <c r="T449" s="122" t="str">
        <f>IFERROR(IFERROR(VLOOKUP(CONCATENATE($C449,"-",$D449, "-",$E449),Dashboard!$M$473:$N$538,2,FALSE),VLOOKUP(CONCATENATE($E449,"-",$D449, "-",$C449),Dashboard!$M$473:$N$538,2,FALSE)),"")</f>
        <v/>
      </c>
      <c r="U449" s="345" t="str">
        <f t="shared" si="6"/>
        <v/>
      </c>
      <c r="V449" s="341"/>
      <c r="W449" s="122" t="s">
        <v>5612</v>
      </c>
    </row>
    <row r="450" spans="1:23" s="134" customFormat="1" x14ac:dyDescent="0.25">
      <c r="A450" s="121"/>
      <c r="B450" s="122" t="s">
        <v>5863</v>
      </c>
      <c r="C450" s="125" t="s">
        <v>1245</v>
      </c>
      <c r="D450" s="140" t="s">
        <v>6009</v>
      </c>
      <c r="E450" s="128" t="s">
        <v>295</v>
      </c>
      <c r="F450" s="126">
        <v>30</v>
      </c>
      <c r="G450" s="122"/>
      <c r="H450" s="127"/>
      <c r="I450" s="127"/>
      <c r="J450" s="127"/>
      <c r="K450" s="133"/>
      <c r="L450" s="122"/>
      <c r="M450" s="127"/>
      <c r="N450" s="127"/>
      <c r="O450" s="122"/>
      <c r="P450" s="122"/>
      <c r="Q450" s="122"/>
      <c r="R450" s="122"/>
      <c r="S450" s="122"/>
      <c r="T450" s="122" t="str">
        <f>IFERROR(IFERROR(VLOOKUP(CONCATENATE($C450,"-",$D450, "-",$E450),Dashboard!$M$473:$N$538,2,FALSE),VLOOKUP(CONCATENATE($E450,"-",$D450, "-",$C450),Dashboard!$M$473:$N$538,2,FALSE)),"")</f>
        <v/>
      </c>
      <c r="U450" s="345" t="str">
        <f t="shared" si="6"/>
        <v/>
      </c>
      <c r="V450" s="341"/>
      <c r="W450" s="122" t="s">
        <v>5612</v>
      </c>
    </row>
    <row r="451" spans="1:23" s="145" customFormat="1" x14ac:dyDescent="0.25">
      <c r="A451" s="121"/>
      <c r="B451" s="122" t="s">
        <v>5863</v>
      </c>
      <c r="C451" s="125" t="s">
        <v>295</v>
      </c>
      <c r="D451" s="140" t="s">
        <v>6009</v>
      </c>
      <c r="E451" s="128" t="s">
        <v>1245</v>
      </c>
      <c r="F451" s="126">
        <v>30</v>
      </c>
      <c r="G451" s="122"/>
      <c r="H451" s="127"/>
      <c r="I451" s="127"/>
      <c r="J451" s="127"/>
      <c r="K451" s="133"/>
      <c r="L451" s="122"/>
      <c r="M451" s="127"/>
      <c r="N451" s="127"/>
      <c r="O451" s="122"/>
      <c r="P451" s="122"/>
      <c r="Q451" s="122"/>
      <c r="R451" s="122"/>
      <c r="S451" s="122"/>
      <c r="T451" s="122" t="str">
        <f>IFERROR(IFERROR(VLOOKUP(CONCATENATE($C451,"-",$D451, "-",$E451),Dashboard!$M$473:$N$538,2,FALSE),VLOOKUP(CONCATENATE($E451,"-",$D451, "-",$C451),Dashboard!$M$473:$N$538,2,FALSE)),"")</f>
        <v/>
      </c>
      <c r="U451" s="345" t="str">
        <f t="shared" si="6"/>
        <v/>
      </c>
      <c r="V451" s="341"/>
      <c r="W451" s="122" t="s">
        <v>5612</v>
      </c>
    </row>
    <row r="452" spans="1:23" s="134" customFormat="1" x14ac:dyDescent="0.25">
      <c r="A452" s="121"/>
      <c r="B452" s="122" t="s">
        <v>5863</v>
      </c>
      <c r="C452" s="125" t="s">
        <v>1245</v>
      </c>
      <c r="D452" s="140" t="s">
        <v>6009</v>
      </c>
      <c r="E452" s="128" t="s">
        <v>295</v>
      </c>
      <c r="F452" s="126">
        <v>30</v>
      </c>
      <c r="G452" s="122"/>
      <c r="H452" s="127"/>
      <c r="I452" s="127"/>
      <c r="J452" s="127"/>
      <c r="K452" s="133"/>
      <c r="L452" s="122"/>
      <c r="M452" s="127"/>
      <c r="N452" s="127"/>
      <c r="O452" s="122"/>
      <c r="P452" s="122"/>
      <c r="Q452" s="122"/>
      <c r="R452" s="122"/>
      <c r="S452" s="122"/>
      <c r="T452" s="122" t="str">
        <f>IFERROR(IFERROR(VLOOKUP(CONCATENATE($C452,"-",$D452, "-",$E452),Dashboard!$M$473:$N$538,2,FALSE),VLOOKUP(CONCATENATE($E452,"-",$D452, "-",$C452),Dashboard!$M$473:$N$538,2,FALSE)),"")</f>
        <v/>
      </c>
      <c r="U452" s="345" t="str">
        <f t="shared" si="6"/>
        <v/>
      </c>
      <c r="V452" s="340"/>
      <c r="W452" s="122" t="s">
        <v>5612</v>
      </c>
    </row>
    <row r="453" spans="1:23" s="134" customFormat="1" x14ac:dyDescent="0.25">
      <c r="A453" s="121"/>
      <c r="B453" s="122" t="s">
        <v>5863</v>
      </c>
      <c r="C453" s="125" t="s">
        <v>295</v>
      </c>
      <c r="D453" s="140" t="s">
        <v>6009</v>
      </c>
      <c r="E453" s="128" t="s">
        <v>1245</v>
      </c>
      <c r="F453" s="126">
        <v>30</v>
      </c>
      <c r="G453" s="122"/>
      <c r="H453" s="127"/>
      <c r="I453" s="127"/>
      <c r="J453" s="127">
        <v>15</v>
      </c>
      <c r="K453" s="133">
        <v>1</v>
      </c>
      <c r="L453" s="122">
        <v>0</v>
      </c>
      <c r="M453" s="127">
        <v>8.3000000000000007</v>
      </c>
      <c r="N453" s="127">
        <v>6.45</v>
      </c>
      <c r="O453" s="122">
        <f>SUM(F448:F453)</f>
        <v>180</v>
      </c>
      <c r="P453" s="122"/>
      <c r="Q453" s="122"/>
      <c r="R453" s="122"/>
      <c r="S453" s="122"/>
      <c r="T453" s="122" t="str">
        <f>IFERROR(IFERROR(VLOOKUP(CONCATENATE($C453,"-",$D453, "-",$E453),Dashboard!$M$473:$N$538,2,FALSE),VLOOKUP(CONCATENATE($E453,"-",$D453, "-",$C453),Dashboard!$M$473:$N$538,2,FALSE)),"")</f>
        <v/>
      </c>
      <c r="U453" s="345" t="str">
        <f t="shared" si="6"/>
        <v/>
      </c>
      <c r="V453" s="340"/>
      <c r="W453" s="122" t="s">
        <v>5612</v>
      </c>
    </row>
    <row r="454" spans="1:23" s="134" customFormat="1" x14ac:dyDescent="0.25">
      <c r="A454" s="360"/>
      <c r="B454" s="361"/>
      <c r="C454" s="362"/>
      <c r="D454" s="362"/>
      <c r="E454" s="362"/>
      <c r="F454" s="361"/>
      <c r="G454" s="361"/>
      <c r="H454" s="363"/>
      <c r="I454" s="363"/>
      <c r="J454" s="363"/>
      <c r="K454" s="361"/>
      <c r="L454" s="361"/>
      <c r="M454" s="363"/>
      <c r="N454" s="363"/>
      <c r="O454" s="361"/>
      <c r="P454" s="361"/>
      <c r="Q454" s="361"/>
      <c r="R454" s="361"/>
      <c r="S454" s="361"/>
      <c r="T454" s="122" t="str">
        <f>IFERROR(IFERROR(VLOOKUP(CONCATENATE($C454,"-",$D454, "-",$E454),Dashboard!$M$473:$N$538,2,FALSE),VLOOKUP(CONCATENATE($E454,"-",$D454, "-",$C454),Dashboard!$M$473:$N$538,2,FALSE)),"")</f>
        <v/>
      </c>
      <c r="U454" s="345" t="str">
        <f t="shared" si="6"/>
        <v/>
      </c>
      <c r="V454" s="340"/>
      <c r="W454" s="361"/>
    </row>
    <row r="455" spans="1:23" s="134" customFormat="1" x14ac:dyDescent="0.25">
      <c r="A455" s="368" t="s">
        <v>5812</v>
      </c>
      <c r="B455" s="137" t="s">
        <v>5865</v>
      </c>
      <c r="C455" s="369" t="s">
        <v>1245</v>
      </c>
      <c r="D455" s="369" t="s">
        <v>1261</v>
      </c>
      <c r="E455" s="369" t="s">
        <v>295</v>
      </c>
      <c r="F455" s="137">
        <v>30</v>
      </c>
      <c r="G455" s="137"/>
      <c r="H455" s="136">
        <v>9</v>
      </c>
      <c r="I455" s="136"/>
      <c r="J455" s="136">
        <v>10</v>
      </c>
      <c r="K455" s="137"/>
      <c r="L455" s="137"/>
      <c r="M455" s="136"/>
      <c r="N455" s="136"/>
      <c r="O455" s="137"/>
      <c r="P455" s="137"/>
      <c r="Q455" s="137"/>
      <c r="R455" s="137"/>
      <c r="S455" s="137"/>
      <c r="T455" s="122" t="str">
        <f>IFERROR(IFERROR(VLOOKUP(CONCATENATE($C455,"-",$D455, "-",$E455),Dashboard!$M$473:$N$538,2,FALSE),VLOOKUP(CONCATENATE($E455,"-",$D455, "-",$C455),Dashboard!$M$473:$N$538,2,FALSE)),"")</f>
        <v>vsg2</v>
      </c>
      <c r="U455" s="345" t="str">
        <f t="shared" si="6"/>
        <v>vsg2</v>
      </c>
      <c r="V455" s="340"/>
      <c r="W455" s="137"/>
    </row>
    <row r="456" spans="1:23" s="134" customFormat="1" x14ac:dyDescent="0.25">
      <c r="A456" s="121"/>
      <c r="B456" s="137" t="s">
        <v>5865</v>
      </c>
      <c r="C456" s="128" t="s">
        <v>295</v>
      </c>
      <c r="D456" s="128" t="s">
        <v>6010</v>
      </c>
      <c r="E456" s="128" t="s">
        <v>1416</v>
      </c>
      <c r="F456" s="122">
        <v>130</v>
      </c>
      <c r="G456" s="122"/>
      <c r="H456" s="127">
        <v>10.15</v>
      </c>
      <c r="I456" s="127"/>
      <c r="J456" s="127">
        <v>13.45</v>
      </c>
      <c r="K456" s="122"/>
      <c r="L456" s="122"/>
      <c r="M456" s="127"/>
      <c r="N456" s="127"/>
      <c r="O456" s="122"/>
      <c r="P456" s="122"/>
      <c r="Q456" s="122"/>
      <c r="R456" s="122"/>
      <c r="S456" s="122"/>
      <c r="T456" s="122" t="str">
        <f>IFERROR(IFERROR(VLOOKUP(CONCATENATE($C456,"-",$D456, "-",$E456),Dashboard!$M$473:$N$538,2,FALSE),VLOOKUP(CONCATENATE($E456,"-",$D456, "-",$C456),Dashboard!$M$473:$N$538,2,FALSE)),"")</f>
        <v/>
      </c>
      <c r="U456" s="345" t="str">
        <f t="shared" si="6"/>
        <v/>
      </c>
      <c r="V456" s="340"/>
      <c r="W456" s="122"/>
    </row>
    <row r="457" spans="1:23" s="145" customFormat="1" x14ac:dyDescent="0.25">
      <c r="A457" s="121"/>
      <c r="B457" s="137" t="s">
        <v>5865</v>
      </c>
      <c r="C457" s="128" t="s">
        <v>1416</v>
      </c>
      <c r="D457" s="128" t="s">
        <v>6007</v>
      </c>
      <c r="E457" s="128" t="s">
        <v>295</v>
      </c>
      <c r="F457" s="122">
        <v>130</v>
      </c>
      <c r="G457" s="122"/>
      <c r="H457" s="127">
        <v>15.2</v>
      </c>
      <c r="I457" s="127"/>
      <c r="J457" s="127">
        <v>19</v>
      </c>
      <c r="K457" s="122"/>
      <c r="L457" s="122"/>
      <c r="M457" s="127"/>
      <c r="N457" s="127"/>
      <c r="O457" s="122"/>
      <c r="P457" s="122"/>
      <c r="Q457" s="122"/>
      <c r="R457" s="122"/>
      <c r="S457" s="122"/>
      <c r="T457" s="122" t="str">
        <f>IFERROR(IFERROR(VLOOKUP(CONCATENATE($C457,"-",$D457, "-",$E457),Dashboard!$M$473:$N$538,2,FALSE),VLOOKUP(CONCATENATE($E457,"-",$D457, "-",$C457),Dashboard!$M$473:$N$538,2,FALSE)),"")</f>
        <v/>
      </c>
      <c r="U457" s="345" t="str">
        <f t="shared" si="6"/>
        <v/>
      </c>
      <c r="V457" s="340"/>
      <c r="W457" s="122"/>
    </row>
    <row r="458" spans="1:23" s="134" customFormat="1" x14ac:dyDescent="0.25">
      <c r="A458" s="121"/>
      <c r="B458" s="137" t="s">
        <v>5865</v>
      </c>
      <c r="C458" s="128" t="s">
        <v>295</v>
      </c>
      <c r="D458" s="128" t="s">
        <v>1261</v>
      </c>
      <c r="E458" s="128" t="s">
        <v>1245</v>
      </c>
      <c r="F458" s="122">
        <v>30</v>
      </c>
      <c r="G458" s="122"/>
      <c r="H458" s="127">
        <v>19.05</v>
      </c>
      <c r="I458" s="127"/>
      <c r="J458" s="127">
        <v>20.05</v>
      </c>
      <c r="K458" s="122">
        <v>1</v>
      </c>
      <c r="L458" s="122">
        <v>1</v>
      </c>
      <c r="M458" s="127">
        <v>11.5</v>
      </c>
      <c r="N458" s="127">
        <v>10</v>
      </c>
      <c r="O458" s="122">
        <f>SUM(F455:F458)</f>
        <v>320</v>
      </c>
      <c r="P458" s="127">
        <v>2</v>
      </c>
      <c r="Q458" s="127">
        <v>0</v>
      </c>
      <c r="R458" s="127">
        <v>0</v>
      </c>
      <c r="S458" s="122">
        <v>200</v>
      </c>
      <c r="T458" s="122" t="str">
        <f>IFERROR(IFERROR(VLOOKUP(CONCATENATE($C458,"-",$D458, "-",$E458),Dashboard!$M$473:$N$538,2,FALSE),VLOOKUP(CONCATENATE($E458,"-",$D458, "-",$C458),Dashboard!$M$473:$N$538,2,FALSE)),"")</f>
        <v>vsg60</v>
      </c>
      <c r="U458" s="345" t="str">
        <f t="shared" si="6"/>
        <v>vsg60</v>
      </c>
      <c r="V458" s="340"/>
      <c r="W458" s="122" t="s">
        <v>5649</v>
      </c>
    </row>
    <row r="459" spans="1:23" x14ac:dyDescent="0.25">
      <c r="A459" s="141"/>
      <c r="B459" s="142"/>
      <c r="C459" s="143"/>
      <c r="D459" s="143"/>
      <c r="E459" s="143"/>
      <c r="F459" s="142"/>
      <c r="G459" s="142"/>
      <c r="H459" s="144"/>
      <c r="I459" s="144"/>
      <c r="J459" s="144"/>
      <c r="K459" s="142"/>
      <c r="L459" s="142"/>
      <c r="M459" s="144"/>
      <c r="N459" s="144"/>
      <c r="O459" s="142"/>
      <c r="P459" s="142"/>
      <c r="Q459" s="142"/>
      <c r="R459" s="142"/>
      <c r="S459" s="142"/>
      <c r="T459" s="122" t="str">
        <f>IFERROR(IFERROR(VLOOKUP(CONCATENATE($C459,"-",$D459, "-",$E459),Dashboard!$M$473:$N$538,2,FALSE),VLOOKUP(CONCATENATE($E459,"-",$D459, "-",$C459),Dashboard!$M$473:$N$538,2,FALSE)),"")</f>
        <v/>
      </c>
      <c r="U459" s="345" t="str">
        <f t="shared" si="6"/>
        <v/>
      </c>
      <c r="W459" s="142"/>
    </row>
    <row r="460" spans="1:23" x14ac:dyDescent="0.25">
      <c r="A460" s="121" t="s">
        <v>5816</v>
      </c>
      <c r="B460" s="122" t="s">
        <v>5866</v>
      </c>
      <c r="C460" s="132" t="s">
        <v>6013</v>
      </c>
      <c r="D460" s="128" t="s">
        <v>5976</v>
      </c>
      <c r="E460" s="125" t="s">
        <v>1245</v>
      </c>
      <c r="F460" s="126">
        <v>30</v>
      </c>
      <c r="G460" s="122"/>
      <c r="H460" s="127">
        <v>6.3</v>
      </c>
      <c r="I460" s="127"/>
      <c r="J460" s="127"/>
      <c r="K460" s="133"/>
      <c r="L460" s="122"/>
      <c r="M460" s="127"/>
      <c r="N460" s="127"/>
      <c r="O460" s="122"/>
      <c r="P460" s="122"/>
      <c r="Q460" s="122"/>
      <c r="R460" s="122"/>
      <c r="S460" s="122"/>
      <c r="T460" s="122" t="str">
        <f>IFERROR(IFERROR(VLOOKUP(CONCATENATE($C460,"-",$D460, "-",$E460),Dashboard!$M$473:$N$538,2,FALSE),VLOOKUP(CONCATENATE($E460,"-",$D460, "-",$C460),Dashboard!$M$473:$N$538,2,FALSE)),"")</f>
        <v/>
      </c>
      <c r="U460" s="345" t="str">
        <f t="shared" si="6"/>
        <v/>
      </c>
      <c r="W460" s="122"/>
    </row>
    <row r="461" spans="1:23" x14ac:dyDescent="0.25">
      <c r="A461" s="121"/>
      <c r="B461" s="122" t="s">
        <v>5866</v>
      </c>
      <c r="C461" s="125" t="s">
        <v>1245</v>
      </c>
      <c r="D461" s="135"/>
      <c r="E461" s="125" t="s">
        <v>295</v>
      </c>
      <c r="F461" s="126">
        <v>30</v>
      </c>
      <c r="G461" s="122"/>
      <c r="H461" s="127"/>
      <c r="I461" s="127"/>
      <c r="J461" s="127"/>
      <c r="K461" s="133"/>
      <c r="L461" s="122"/>
      <c r="M461" s="127"/>
      <c r="N461" s="127"/>
      <c r="O461" s="122"/>
      <c r="P461" s="122"/>
      <c r="Q461" s="122"/>
      <c r="R461" s="122"/>
      <c r="S461" s="122"/>
      <c r="T461" s="122" t="str">
        <f>IFERROR(IFERROR(VLOOKUP(CONCATENATE($C461,"-",$D461, "-",$E461),Dashboard!$M$473:$N$538,2,FALSE),VLOOKUP(CONCATENATE($E461,"-",$D461, "-",$C461),Dashboard!$M$473:$N$538,2,FALSE)),"")</f>
        <v/>
      </c>
      <c r="U461" s="345" t="str">
        <f t="shared" si="6"/>
        <v/>
      </c>
      <c r="W461" s="122" t="s">
        <v>5948</v>
      </c>
    </row>
    <row r="462" spans="1:23" x14ac:dyDescent="0.25">
      <c r="A462" s="121"/>
      <c r="B462" s="122" t="s">
        <v>5866</v>
      </c>
      <c r="C462" s="125" t="s">
        <v>295</v>
      </c>
      <c r="D462" s="135"/>
      <c r="E462" s="125" t="s">
        <v>1245</v>
      </c>
      <c r="F462" s="126">
        <v>30</v>
      </c>
      <c r="G462" s="122"/>
      <c r="H462" s="127"/>
      <c r="I462" s="127"/>
      <c r="J462" s="127"/>
      <c r="K462" s="133"/>
      <c r="L462" s="122"/>
      <c r="M462" s="127"/>
      <c r="N462" s="127"/>
      <c r="O462" s="122"/>
      <c r="P462" s="122"/>
      <c r="Q462" s="122"/>
      <c r="R462" s="122"/>
      <c r="S462" s="122"/>
      <c r="T462" s="122" t="str">
        <f>IFERROR(IFERROR(VLOOKUP(CONCATENATE($C462,"-",$D462, "-",$E462),Dashboard!$M$473:$N$538,2,FALSE),VLOOKUP(CONCATENATE($E462,"-",$D462, "-",$C462),Dashboard!$M$473:$N$538,2,FALSE)),"")</f>
        <v/>
      </c>
      <c r="U462" s="345" t="str">
        <f t="shared" si="6"/>
        <v/>
      </c>
      <c r="W462" s="122" t="s">
        <v>5948</v>
      </c>
    </row>
    <row r="463" spans="1:23" x14ac:dyDescent="0.25">
      <c r="A463" s="121"/>
      <c r="B463" s="122" t="s">
        <v>5866</v>
      </c>
      <c r="C463" s="125" t="s">
        <v>1245</v>
      </c>
      <c r="D463" s="135"/>
      <c r="E463" s="125" t="s">
        <v>295</v>
      </c>
      <c r="F463" s="126">
        <v>30</v>
      </c>
      <c r="G463" s="122"/>
      <c r="H463" s="127"/>
      <c r="I463" s="127"/>
      <c r="J463" s="127"/>
      <c r="K463" s="133"/>
      <c r="L463" s="122"/>
      <c r="M463" s="127"/>
      <c r="N463" s="127"/>
      <c r="O463" s="122"/>
      <c r="P463" s="122"/>
      <c r="Q463" s="122"/>
      <c r="R463" s="122"/>
      <c r="S463" s="122"/>
      <c r="T463" s="122" t="str">
        <f>IFERROR(IFERROR(VLOOKUP(CONCATENATE($C463,"-",$D463, "-",$E463),Dashboard!$M$473:$N$538,2,FALSE),VLOOKUP(CONCATENATE($E463,"-",$D463, "-",$C463),Dashboard!$M$473:$N$538,2,FALSE)),"")</f>
        <v/>
      </c>
      <c r="U463" s="345" t="str">
        <f t="shared" si="6"/>
        <v/>
      </c>
      <c r="W463" s="122" t="s">
        <v>5948</v>
      </c>
    </row>
    <row r="464" spans="1:23" x14ac:dyDescent="0.25">
      <c r="A464" s="121"/>
      <c r="B464" s="122" t="s">
        <v>5866</v>
      </c>
      <c r="C464" s="125" t="s">
        <v>295</v>
      </c>
      <c r="D464" s="135"/>
      <c r="E464" s="125" t="s">
        <v>1245</v>
      </c>
      <c r="F464" s="126">
        <v>30</v>
      </c>
      <c r="G464" s="122"/>
      <c r="H464" s="127"/>
      <c r="I464" s="127"/>
      <c r="J464" s="127"/>
      <c r="K464" s="133"/>
      <c r="L464" s="122"/>
      <c r="M464" s="127"/>
      <c r="N464" s="127"/>
      <c r="O464" s="122"/>
      <c r="P464" s="122"/>
      <c r="Q464" s="122"/>
      <c r="R464" s="122"/>
      <c r="S464" s="122"/>
      <c r="T464" s="122" t="str">
        <f>IFERROR(IFERROR(VLOOKUP(CONCATENATE($C464,"-",$D464, "-",$E464),Dashboard!$M$473:$N$538,2,FALSE),VLOOKUP(CONCATENATE($E464,"-",$D464, "-",$C464),Dashboard!$M$473:$N$538,2,FALSE)),"")</f>
        <v/>
      </c>
      <c r="U464" s="345" t="str">
        <f t="shared" si="6"/>
        <v/>
      </c>
      <c r="W464" s="122" t="s">
        <v>5948</v>
      </c>
    </row>
    <row r="465" spans="1:23" x14ac:dyDescent="0.25">
      <c r="A465" s="121"/>
      <c r="B465" s="122" t="s">
        <v>5866</v>
      </c>
      <c r="C465" s="125" t="s">
        <v>1245</v>
      </c>
      <c r="D465" s="128" t="s">
        <v>5980</v>
      </c>
      <c r="E465" s="128" t="s">
        <v>1245</v>
      </c>
      <c r="F465" s="126">
        <v>30</v>
      </c>
      <c r="G465" s="122"/>
      <c r="H465" s="127"/>
      <c r="I465" s="127"/>
      <c r="J465" s="127">
        <v>14.45</v>
      </c>
      <c r="K465" s="133">
        <v>1</v>
      </c>
      <c r="L465" s="122">
        <v>1</v>
      </c>
      <c r="M465" s="127">
        <v>9</v>
      </c>
      <c r="N465" s="127">
        <v>5.45</v>
      </c>
      <c r="O465" s="122">
        <f>SUM(F460:F465)</f>
        <v>180</v>
      </c>
      <c r="P465" s="122"/>
      <c r="Q465" s="122"/>
      <c r="R465" s="122"/>
      <c r="S465" s="122"/>
      <c r="T465" s="122" t="str">
        <f>IFERROR(IFERROR(VLOOKUP(CONCATENATE($C465,"-",$D465, "-",$E465),Dashboard!$M$473:$N$538,2,FALSE),VLOOKUP(CONCATENATE($E465,"-",$D465, "-",$C465),Dashboard!$M$473:$N$538,2,FALSE)),"")</f>
        <v/>
      </c>
      <c r="U465" s="345" t="str">
        <f t="shared" si="6"/>
        <v/>
      </c>
      <c r="W465" s="121" t="s">
        <v>6014</v>
      </c>
    </row>
    <row r="466" spans="1:23" x14ac:dyDescent="0.25">
      <c r="A466" s="141"/>
      <c r="B466" s="142"/>
      <c r="C466" s="143"/>
      <c r="D466" s="143"/>
      <c r="E466" s="143"/>
      <c r="F466" s="142"/>
      <c r="G466" s="142"/>
      <c r="H466" s="144"/>
      <c r="I466" s="144"/>
      <c r="J466" s="144"/>
      <c r="K466" s="142"/>
      <c r="L466" s="142"/>
      <c r="M466" s="144"/>
      <c r="N466" s="144"/>
      <c r="O466" s="142"/>
      <c r="P466" s="142"/>
      <c r="Q466" s="142"/>
      <c r="R466" s="142"/>
      <c r="S466" s="142"/>
      <c r="T466" s="122" t="str">
        <f>IFERROR(IFERROR(VLOOKUP(CONCATENATE($C466,"-",$D466, "-",$E466),Dashboard!$M$473:$N$538,2,FALSE),VLOOKUP(CONCATENATE($E466,"-",$D466, "-",$C466),Dashboard!$M$473:$N$538,2,FALSE)),"")</f>
        <v/>
      </c>
      <c r="U466" s="345" t="str">
        <f t="shared" si="6"/>
        <v/>
      </c>
      <c r="W466" s="142"/>
    </row>
    <row r="467" spans="1:23" x14ac:dyDescent="0.25">
      <c r="A467" s="121"/>
      <c r="B467" s="122" t="s">
        <v>5868</v>
      </c>
      <c r="C467" s="128" t="s">
        <v>1245</v>
      </c>
      <c r="D467" s="128" t="s">
        <v>5663</v>
      </c>
      <c r="E467" s="128" t="s">
        <v>492</v>
      </c>
      <c r="F467" s="122">
        <v>35</v>
      </c>
      <c r="G467" s="122"/>
      <c r="H467" s="127">
        <v>12.15</v>
      </c>
      <c r="I467" s="127"/>
      <c r="J467" s="127">
        <v>13.25</v>
      </c>
      <c r="K467" s="133"/>
      <c r="L467" s="122"/>
      <c r="M467" s="127"/>
      <c r="N467" s="127"/>
      <c r="O467" s="122"/>
      <c r="P467" s="122"/>
      <c r="Q467" s="122"/>
      <c r="R467" s="122"/>
      <c r="S467" s="122"/>
      <c r="T467" s="122" t="str">
        <f>IFERROR(IFERROR(VLOOKUP(CONCATENATE($C467,"-",$D467, "-",$E467),Dashboard!$M$473:$N$538,2,FALSE),VLOOKUP(CONCATENATE($E467,"-",$D467, "-",$C467),Dashboard!$M$473:$N$538,2,FALSE)),"")</f>
        <v/>
      </c>
      <c r="U467" s="345" t="str">
        <f t="shared" si="6"/>
        <v/>
      </c>
      <c r="W467" s="122"/>
    </row>
    <row r="468" spans="1:23" x14ac:dyDescent="0.25">
      <c r="A468" s="121"/>
      <c r="B468" s="122" t="s">
        <v>5868</v>
      </c>
      <c r="C468" s="128" t="s">
        <v>492</v>
      </c>
      <c r="D468" s="128" t="s">
        <v>5663</v>
      </c>
      <c r="E468" s="128" t="s">
        <v>1245</v>
      </c>
      <c r="F468" s="122">
        <v>35</v>
      </c>
      <c r="G468" s="122"/>
      <c r="H468" s="127">
        <v>14.15</v>
      </c>
      <c r="I468" s="127"/>
      <c r="J468" s="127">
        <v>15.25</v>
      </c>
      <c r="K468" s="133"/>
      <c r="L468" s="122"/>
      <c r="M468" s="127"/>
      <c r="N468" s="127"/>
      <c r="O468" s="122"/>
      <c r="P468" s="122"/>
      <c r="Q468" s="122"/>
      <c r="R468" s="122"/>
      <c r="S468" s="122"/>
      <c r="T468" s="122" t="str">
        <f>IFERROR(IFERROR(VLOOKUP(CONCATENATE($C468,"-",$D468, "-",$E468),Dashboard!$M$473:$N$538,2,FALSE),VLOOKUP(CONCATENATE($E468,"-",$D468, "-",$C468),Dashboard!$M$473:$N$538,2,FALSE)),"")</f>
        <v/>
      </c>
      <c r="U468" s="345" t="str">
        <f t="shared" si="6"/>
        <v/>
      </c>
      <c r="W468" s="122"/>
    </row>
    <row r="469" spans="1:23" x14ac:dyDescent="0.25">
      <c r="A469" s="121"/>
      <c r="B469" s="122" t="s">
        <v>5868</v>
      </c>
      <c r="C469" s="125" t="s">
        <v>1245</v>
      </c>
      <c r="D469" s="128" t="s">
        <v>1261</v>
      </c>
      <c r="E469" s="128" t="s">
        <v>295</v>
      </c>
      <c r="F469" s="126">
        <v>30</v>
      </c>
      <c r="G469" s="122"/>
      <c r="H469" s="127">
        <v>16</v>
      </c>
      <c r="I469" s="127"/>
      <c r="J469" s="127">
        <v>17</v>
      </c>
      <c r="K469" s="133"/>
      <c r="L469" s="122"/>
      <c r="M469" s="127"/>
      <c r="N469" s="127"/>
      <c r="O469" s="122"/>
      <c r="P469" s="122"/>
      <c r="Q469" s="122"/>
      <c r="R469" s="122"/>
      <c r="S469" s="122"/>
      <c r="T469" s="122" t="str">
        <f>IFERROR(IFERROR(VLOOKUP(CONCATENATE($C469,"-",$D469, "-",$E469),Dashboard!$M$473:$N$538,2,FALSE),VLOOKUP(CONCATENATE($E469,"-",$D469, "-",$C469),Dashboard!$M$473:$N$538,2,FALSE)),"")</f>
        <v>vsg2</v>
      </c>
      <c r="U469" s="345" t="str">
        <f t="shared" si="6"/>
        <v>vsg2</v>
      </c>
      <c r="W469" s="122"/>
    </row>
    <row r="470" spans="1:23" x14ac:dyDescent="0.25">
      <c r="A470" s="121"/>
      <c r="B470" s="122" t="s">
        <v>5868</v>
      </c>
      <c r="C470" s="125" t="s">
        <v>295</v>
      </c>
      <c r="D470" s="128" t="s">
        <v>5663</v>
      </c>
      <c r="E470" s="128" t="s">
        <v>6011</v>
      </c>
      <c r="F470" s="126">
        <v>49</v>
      </c>
      <c r="G470" s="122"/>
      <c r="H470" s="127">
        <v>17.399999999999999</v>
      </c>
      <c r="I470" s="127"/>
      <c r="J470" s="127">
        <v>19.25</v>
      </c>
      <c r="K470" s="133">
        <v>1</v>
      </c>
      <c r="L470" s="122">
        <v>1</v>
      </c>
      <c r="M470" s="127">
        <v>8</v>
      </c>
      <c r="N470" s="127">
        <v>6.2</v>
      </c>
      <c r="O470" s="122">
        <f>SUM(F467:F470)</f>
        <v>149</v>
      </c>
      <c r="P470" s="122"/>
      <c r="Q470" s="122"/>
      <c r="R470" s="122"/>
      <c r="S470" s="122"/>
      <c r="T470" s="122" t="str">
        <f>IFERROR(IFERROR(VLOOKUP(CONCATENATE($C470,"-",$D470, "-",$E470),Dashboard!$M$473:$N$538,2,FALSE),VLOOKUP(CONCATENATE($E470,"-",$D470, "-",$C470),Dashboard!$M$473:$N$538,2,FALSE)),"")</f>
        <v/>
      </c>
      <c r="U470" s="345" t="str">
        <f t="shared" si="6"/>
        <v/>
      </c>
      <c r="W470" s="122" t="s">
        <v>7255</v>
      </c>
    </row>
    <row r="471" spans="1:23" x14ac:dyDescent="0.25">
      <c r="A471" s="121"/>
      <c r="B471" s="122">
        <v>58</v>
      </c>
      <c r="C471" s="128" t="s">
        <v>6011</v>
      </c>
      <c r="D471" s="128" t="s">
        <v>5663</v>
      </c>
      <c r="E471" s="128" t="s">
        <v>295</v>
      </c>
      <c r="F471" s="126">
        <v>49</v>
      </c>
      <c r="G471" s="122"/>
      <c r="H471" s="127">
        <v>7</v>
      </c>
      <c r="I471" s="127"/>
      <c r="J471" s="127">
        <v>8.5</v>
      </c>
      <c r="K471" s="133"/>
      <c r="L471" s="122"/>
      <c r="M471" s="127"/>
      <c r="N471" s="127"/>
      <c r="O471" s="122"/>
      <c r="P471" s="122"/>
      <c r="Q471" s="122"/>
      <c r="R471" s="122"/>
      <c r="S471" s="122"/>
      <c r="T471" s="122" t="str">
        <f>IFERROR(IFERROR(VLOOKUP(CONCATENATE($C471,"-",$D471, "-",$E471),Dashboard!$M$473:$N$538,2,FALSE),VLOOKUP(CONCATENATE($E471,"-",$D471, "-",$C471),Dashboard!$M$473:$N$538,2,FALSE)),"")</f>
        <v/>
      </c>
      <c r="U471" s="345" t="str">
        <f t="shared" si="6"/>
        <v/>
      </c>
      <c r="W471" s="122"/>
    </row>
    <row r="472" spans="1:23" x14ac:dyDescent="0.25">
      <c r="A472" s="121"/>
      <c r="B472" s="122">
        <v>58</v>
      </c>
      <c r="C472" s="128" t="s">
        <v>295</v>
      </c>
      <c r="D472" s="128" t="s">
        <v>1261</v>
      </c>
      <c r="E472" s="125" t="s">
        <v>1245</v>
      </c>
      <c r="F472" s="126">
        <v>30</v>
      </c>
      <c r="G472" s="122"/>
      <c r="H472" s="127">
        <v>9.15</v>
      </c>
      <c r="I472" s="127"/>
      <c r="J472" s="127">
        <v>10.15</v>
      </c>
      <c r="K472" s="133">
        <v>1</v>
      </c>
      <c r="L472" s="122">
        <v>1</v>
      </c>
      <c r="M472" s="127">
        <v>3.45</v>
      </c>
      <c r="N472" s="127">
        <v>3.45</v>
      </c>
      <c r="O472" s="122">
        <f>SUM(F471:F472)</f>
        <v>79</v>
      </c>
      <c r="P472" s="122"/>
      <c r="Q472" s="122"/>
      <c r="R472" s="122"/>
      <c r="S472" s="122"/>
      <c r="T472" s="122" t="str">
        <f>IFERROR(IFERROR(VLOOKUP(CONCATENATE($C472,"-",$D472, "-",$E472),Dashboard!$M$473:$N$538,2,FALSE),VLOOKUP(CONCATENATE($E472,"-",$D472, "-",$C472),Dashboard!$M$473:$N$538,2,FALSE)),"")</f>
        <v>vsg60</v>
      </c>
      <c r="U472" s="345" t="str">
        <f t="shared" si="6"/>
        <v>vsg60</v>
      </c>
      <c r="W472" s="122"/>
    </row>
    <row r="473" spans="1:23" x14ac:dyDescent="0.25">
      <c r="A473" s="141"/>
      <c r="B473" s="142"/>
      <c r="C473" s="143"/>
      <c r="D473" s="143"/>
      <c r="E473" s="143"/>
      <c r="F473" s="142"/>
      <c r="G473" s="142"/>
      <c r="H473" s="144"/>
      <c r="I473" s="144"/>
      <c r="J473" s="144"/>
      <c r="K473" s="142"/>
      <c r="L473" s="142"/>
      <c r="M473" s="144"/>
      <c r="N473" s="144"/>
      <c r="O473" s="142"/>
      <c r="P473" s="142"/>
      <c r="Q473" s="142"/>
      <c r="R473" s="142"/>
      <c r="S473" s="142"/>
      <c r="T473" s="122" t="str">
        <f>IFERROR(IFERROR(VLOOKUP(CONCATENATE($C473,"-",$D473, "-",$E473),Dashboard!$M$473:$N$538,2,FALSE),VLOOKUP(CONCATENATE($E473,"-",$D473, "-",$C473),Dashboard!$M$473:$N$538,2,FALSE)),"")</f>
        <v/>
      </c>
      <c r="U473" s="345" t="str">
        <f t="shared" si="6"/>
        <v/>
      </c>
      <c r="W473" s="142"/>
    </row>
    <row r="474" spans="1:23" x14ac:dyDescent="0.25">
      <c r="A474" s="121" t="s">
        <v>6012</v>
      </c>
      <c r="B474" s="122" t="s">
        <v>5869</v>
      </c>
      <c r="C474" s="125" t="s">
        <v>1245</v>
      </c>
      <c r="D474" s="135"/>
      <c r="E474" s="128" t="s">
        <v>295</v>
      </c>
      <c r="F474" s="126">
        <v>30</v>
      </c>
      <c r="G474" s="122"/>
      <c r="H474" s="127">
        <v>8.3000000000000007</v>
      </c>
      <c r="I474" s="127"/>
      <c r="J474" s="127"/>
      <c r="K474" s="133"/>
      <c r="L474" s="122"/>
      <c r="M474" s="127"/>
      <c r="N474" s="127"/>
      <c r="O474" s="122"/>
      <c r="P474" s="122"/>
      <c r="Q474" s="122"/>
      <c r="R474" s="122"/>
      <c r="S474" s="122"/>
      <c r="T474" s="122" t="str">
        <f>IFERROR(IFERROR(VLOOKUP(CONCATENATE($C474,"-",$D474, "-",$E474),Dashboard!$M$473:$N$538,2,FALSE),VLOOKUP(CONCATENATE($E474,"-",$D474, "-",$C474),Dashboard!$M$473:$N$538,2,FALSE)),"")</f>
        <v/>
      </c>
      <c r="U474" s="345" t="str">
        <f t="shared" si="6"/>
        <v/>
      </c>
      <c r="W474" s="122" t="s">
        <v>5612</v>
      </c>
    </row>
    <row r="475" spans="1:23" x14ac:dyDescent="0.25">
      <c r="A475" s="121" t="s">
        <v>5816</v>
      </c>
      <c r="B475" s="122" t="s">
        <v>5869</v>
      </c>
      <c r="C475" s="125" t="s">
        <v>295</v>
      </c>
      <c r="D475" s="135"/>
      <c r="E475" s="128" t="s">
        <v>1245</v>
      </c>
      <c r="F475" s="126">
        <v>30</v>
      </c>
      <c r="G475" s="122"/>
      <c r="H475" s="127"/>
      <c r="I475" s="127"/>
      <c r="J475" s="127"/>
      <c r="K475" s="133"/>
      <c r="L475" s="122"/>
      <c r="M475" s="127"/>
      <c r="N475" s="127"/>
      <c r="O475" s="122"/>
      <c r="P475" s="122"/>
      <c r="Q475" s="122"/>
      <c r="R475" s="122"/>
      <c r="S475" s="122"/>
      <c r="T475" s="122" t="str">
        <f>IFERROR(IFERROR(VLOOKUP(CONCATENATE($C475,"-",$D475, "-",$E475),Dashboard!$M$473:$N$538,2,FALSE),VLOOKUP(CONCATENATE($E475,"-",$D475, "-",$C475),Dashboard!$M$473:$N$538,2,FALSE)),"")</f>
        <v/>
      </c>
      <c r="U475" s="345" t="str">
        <f t="shared" si="6"/>
        <v/>
      </c>
      <c r="W475" s="122" t="s">
        <v>5612</v>
      </c>
    </row>
    <row r="476" spans="1:23" x14ac:dyDescent="0.25">
      <c r="A476" s="121"/>
      <c r="B476" s="122" t="s">
        <v>5869</v>
      </c>
      <c r="C476" s="125" t="s">
        <v>1245</v>
      </c>
      <c r="D476" s="135"/>
      <c r="E476" s="128" t="s">
        <v>295</v>
      </c>
      <c r="F476" s="126">
        <v>30</v>
      </c>
      <c r="G476" s="122"/>
      <c r="H476" s="127"/>
      <c r="I476" s="127"/>
      <c r="J476" s="127"/>
      <c r="K476" s="133"/>
      <c r="L476" s="122"/>
      <c r="M476" s="127"/>
      <c r="N476" s="127"/>
      <c r="O476" s="122"/>
      <c r="P476" s="122"/>
      <c r="Q476" s="122"/>
      <c r="R476" s="122"/>
      <c r="S476" s="122"/>
      <c r="T476" s="122" t="str">
        <f>IFERROR(IFERROR(VLOOKUP(CONCATENATE($C476,"-",$D476, "-",$E476),Dashboard!$M$473:$N$538,2,FALSE),VLOOKUP(CONCATENATE($E476,"-",$D476, "-",$C476),Dashboard!$M$473:$N$538,2,FALSE)),"")</f>
        <v/>
      </c>
      <c r="U476" s="345" t="str">
        <f t="shared" si="6"/>
        <v/>
      </c>
      <c r="W476" s="122" t="s">
        <v>5612</v>
      </c>
    </row>
    <row r="477" spans="1:23" x14ac:dyDescent="0.25">
      <c r="A477" s="121"/>
      <c r="B477" s="122" t="s">
        <v>5869</v>
      </c>
      <c r="C477" s="125" t="s">
        <v>295</v>
      </c>
      <c r="D477" s="135"/>
      <c r="E477" s="128" t="s">
        <v>1245</v>
      </c>
      <c r="F477" s="126">
        <v>30</v>
      </c>
      <c r="G477" s="122"/>
      <c r="H477" s="127"/>
      <c r="I477" s="127"/>
      <c r="J477" s="127"/>
      <c r="K477" s="133"/>
      <c r="L477" s="122"/>
      <c r="M477" s="127"/>
      <c r="N477" s="127"/>
      <c r="O477" s="122"/>
      <c r="P477" s="122"/>
      <c r="Q477" s="122"/>
      <c r="R477" s="122"/>
      <c r="S477" s="122"/>
      <c r="T477" s="122" t="str">
        <f>IFERROR(IFERROR(VLOOKUP(CONCATENATE($C477,"-",$D477, "-",$E477),Dashboard!$M$473:$N$538,2,FALSE),VLOOKUP(CONCATENATE($E477,"-",$D477, "-",$C477),Dashboard!$M$473:$N$538,2,FALSE)),"")</f>
        <v/>
      </c>
      <c r="U477" s="345" t="str">
        <f t="shared" si="6"/>
        <v/>
      </c>
      <c r="W477" s="122" t="s">
        <v>5612</v>
      </c>
    </row>
    <row r="478" spans="1:23" x14ac:dyDescent="0.25">
      <c r="A478" s="121"/>
      <c r="B478" s="122" t="s">
        <v>5869</v>
      </c>
      <c r="C478" s="125" t="s">
        <v>1245</v>
      </c>
      <c r="D478" s="135"/>
      <c r="E478" s="128" t="s">
        <v>295</v>
      </c>
      <c r="F478" s="126">
        <v>30</v>
      </c>
      <c r="G478" s="122"/>
      <c r="H478" s="127"/>
      <c r="I478" s="127"/>
      <c r="J478" s="127"/>
      <c r="K478" s="133"/>
      <c r="L478" s="122"/>
      <c r="M478" s="127"/>
      <c r="N478" s="127"/>
      <c r="O478" s="122"/>
      <c r="P478" s="122"/>
      <c r="Q478" s="122"/>
      <c r="R478" s="122"/>
      <c r="S478" s="122"/>
      <c r="T478" s="122" t="str">
        <f>IFERROR(IFERROR(VLOOKUP(CONCATENATE($C478,"-",$D478, "-",$E478),Dashboard!$M$473:$N$538,2,FALSE),VLOOKUP(CONCATENATE($E478,"-",$D478, "-",$C478),Dashboard!$M$473:$N$538,2,FALSE)),"")</f>
        <v/>
      </c>
      <c r="U478" s="345" t="str">
        <f t="shared" si="6"/>
        <v/>
      </c>
      <c r="W478" s="122" t="s">
        <v>5612</v>
      </c>
    </row>
    <row r="479" spans="1:23" x14ac:dyDescent="0.25">
      <c r="A479" s="121"/>
      <c r="B479" s="122" t="s">
        <v>5869</v>
      </c>
      <c r="C479" s="125" t="s">
        <v>295</v>
      </c>
      <c r="D479" s="135"/>
      <c r="E479" s="128" t="s">
        <v>1245</v>
      </c>
      <c r="F479" s="126">
        <v>30</v>
      </c>
      <c r="G479" s="122"/>
      <c r="H479" s="127"/>
      <c r="I479" s="127"/>
      <c r="J479" s="127">
        <v>16</v>
      </c>
      <c r="K479" s="133">
        <v>1</v>
      </c>
      <c r="L479" s="122">
        <v>0</v>
      </c>
      <c r="M479" s="127">
        <v>8.15</v>
      </c>
      <c r="N479" s="127">
        <v>6.45</v>
      </c>
      <c r="O479" s="122">
        <f>SUM(F474:F479)</f>
        <v>180</v>
      </c>
      <c r="P479" s="122"/>
      <c r="Q479" s="122"/>
      <c r="R479" s="122"/>
      <c r="S479" s="122"/>
      <c r="T479" s="122" t="str">
        <f>IFERROR(IFERROR(VLOOKUP(CONCATENATE($C479,"-",$D479, "-",$E479),Dashboard!$M$473:$N$538,2,FALSE),VLOOKUP(CONCATENATE($E479,"-",$D479, "-",$C479),Dashboard!$M$473:$N$538,2,FALSE)),"")</f>
        <v/>
      </c>
      <c r="U479" s="345" t="str">
        <f t="shared" ref="U479:U494" si="7">T479</f>
        <v/>
      </c>
      <c r="W479" s="122" t="s">
        <v>5612</v>
      </c>
    </row>
    <row r="480" spans="1:23" x14ac:dyDescent="0.25">
      <c r="A480" s="141"/>
      <c r="B480" s="142"/>
      <c r="C480" s="143"/>
      <c r="D480" s="143"/>
      <c r="E480" s="143"/>
      <c r="F480" s="142"/>
      <c r="G480" s="142"/>
      <c r="H480" s="144"/>
      <c r="I480" s="144"/>
      <c r="J480" s="144"/>
      <c r="K480" s="142"/>
      <c r="L480" s="142"/>
      <c r="M480" s="144"/>
      <c r="N480" s="144"/>
      <c r="O480" s="142"/>
      <c r="P480" s="142"/>
      <c r="Q480" s="142"/>
      <c r="R480" s="142"/>
      <c r="S480" s="142"/>
      <c r="T480" s="122" t="str">
        <f>IFERROR(IFERROR(VLOOKUP(CONCATENATE($C480,"-",$D480, "-",$E480),Dashboard!$M$473:$N$538,2,FALSE),VLOOKUP(CONCATENATE($E480,"-",$D480, "-",$C480),Dashboard!$M$473:$N$538,2,FALSE)),"")</f>
        <v/>
      </c>
      <c r="U480" s="345" t="str">
        <f t="shared" si="7"/>
        <v/>
      </c>
      <c r="W480" s="142"/>
    </row>
    <row r="481" spans="1:23" x14ac:dyDescent="0.25">
      <c r="A481" s="121" t="s">
        <v>6012</v>
      </c>
      <c r="B481" s="122" t="s">
        <v>5870</v>
      </c>
      <c r="C481" s="125" t="s">
        <v>1245</v>
      </c>
      <c r="D481" s="135"/>
      <c r="E481" s="128" t="s">
        <v>295</v>
      </c>
      <c r="F481" s="126">
        <v>30</v>
      </c>
      <c r="G481" s="122"/>
      <c r="H481" s="127">
        <v>13</v>
      </c>
      <c r="I481" s="127"/>
      <c r="J481" s="127"/>
      <c r="K481" s="133"/>
      <c r="L481" s="122"/>
      <c r="M481" s="127"/>
      <c r="N481" s="127"/>
      <c r="O481" s="122"/>
      <c r="P481" s="122"/>
      <c r="Q481" s="122"/>
      <c r="R481" s="122"/>
      <c r="S481" s="122"/>
      <c r="T481" s="122" t="str">
        <f>IFERROR(IFERROR(VLOOKUP(CONCATENATE($C481,"-",$D481, "-",$E481),Dashboard!$M$473:$N$538,2,FALSE),VLOOKUP(CONCATENATE($E481,"-",$D481, "-",$C481),Dashboard!$M$473:$N$538,2,FALSE)),"")</f>
        <v/>
      </c>
      <c r="U481" s="345" t="str">
        <f t="shared" si="7"/>
        <v/>
      </c>
      <c r="W481" s="122" t="s">
        <v>5612</v>
      </c>
    </row>
    <row r="482" spans="1:23" x14ac:dyDescent="0.25">
      <c r="A482" s="121" t="s">
        <v>5816</v>
      </c>
      <c r="B482" s="122" t="s">
        <v>5870</v>
      </c>
      <c r="C482" s="125" t="s">
        <v>295</v>
      </c>
      <c r="D482" s="135"/>
      <c r="E482" s="128" t="s">
        <v>1245</v>
      </c>
      <c r="F482" s="126">
        <v>30</v>
      </c>
      <c r="G482" s="122"/>
      <c r="H482" s="127"/>
      <c r="I482" s="127"/>
      <c r="J482" s="127"/>
      <c r="K482" s="133"/>
      <c r="L482" s="122"/>
      <c r="M482" s="127"/>
      <c r="N482" s="127"/>
      <c r="O482" s="122"/>
      <c r="P482" s="122"/>
      <c r="Q482" s="122"/>
      <c r="R482" s="122"/>
      <c r="S482" s="122"/>
      <c r="T482" s="122" t="str">
        <f>IFERROR(IFERROR(VLOOKUP(CONCATENATE($C482,"-",$D482, "-",$E482),Dashboard!$M$473:$N$538,2,FALSE),VLOOKUP(CONCATENATE($E482,"-",$D482, "-",$C482),Dashboard!$M$473:$N$538,2,FALSE)),"")</f>
        <v/>
      </c>
      <c r="U482" s="345" t="str">
        <f t="shared" si="7"/>
        <v/>
      </c>
      <c r="W482" s="122" t="s">
        <v>5612</v>
      </c>
    </row>
    <row r="483" spans="1:23" x14ac:dyDescent="0.25">
      <c r="A483" s="121"/>
      <c r="B483" s="122" t="s">
        <v>5870</v>
      </c>
      <c r="C483" s="125" t="s">
        <v>1245</v>
      </c>
      <c r="D483" s="135"/>
      <c r="E483" s="128" t="s">
        <v>295</v>
      </c>
      <c r="F483" s="126">
        <v>30</v>
      </c>
      <c r="G483" s="122"/>
      <c r="H483" s="127"/>
      <c r="I483" s="127"/>
      <c r="J483" s="127"/>
      <c r="K483" s="133"/>
      <c r="L483" s="122"/>
      <c r="M483" s="127"/>
      <c r="N483" s="127"/>
      <c r="O483" s="122"/>
      <c r="P483" s="122"/>
      <c r="Q483" s="122"/>
      <c r="R483" s="122"/>
      <c r="S483" s="122"/>
      <c r="T483" s="122" t="str">
        <f>IFERROR(IFERROR(VLOOKUP(CONCATENATE($C483,"-",$D483, "-",$E483),Dashboard!$M$473:$N$538,2,FALSE),VLOOKUP(CONCATENATE($E483,"-",$D483, "-",$C483),Dashboard!$M$473:$N$538,2,FALSE)),"")</f>
        <v/>
      </c>
      <c r="U483" s="345" t="str">
        <f t="shared" si="7"/>
        <v/>
      </c>
      <c r="W483" s="122" t="s">
        <v>5612</v>
      </c>
    </row>
    <row r="484" spans="1:23" x14ac:dyDescent="0.25">
      <c r="A484" s="121"/>
      <c r="B484" s="122" t="s">
        <v>5870</v>
      </c>
      <c r="C484" s="125" t="s">
        <v>295</v>
      </c>
      <c r="D484" s="135"/>
      <c r="E484" s="128" t="s">
        <v>1245</v>
      </c>
      <c r="F484" s="126">
        <v>30</v>
      </c>
      <c r="G484" s="122"/>
      <c r="H484" s="127"/>
      <c r="I484" s="127"/>
      <c r="J484" s="127"/>
      <c r="K484" s="133"/>
      <c r="L484" s="122"/>
      <c r="M484" s="127"/>
      <c r="N484" s="127"/>
      <c r="O484" s="122"/>
      <c r="P484" s="122"/>
      <c r="Q484" s="122"/>
      <c r="R484" s="122"/>
      <c r="S484" s="122"/>
      <c r="T484" s="122" t="str">
        <f>IFERROR(IFERROR(VLOOKUP(CONCATENATE($C484,"-",$D484, "-",$E484),Dashboard!$M$473:$N$538,2,FALSE),VLOOKUP(CONCATENATE($E484,"-",$D484, "-",$C484),Dashboard!$M$473:$N$538,2,FALSE)),"")</f>
        <v/>
      </c>
      <c r="U484" s="345" t="str">
        <f t="shared" si="7"/>
        <v/>
      </c>
      <c r="W484" s="122" t="s">
        <v>5612</v>
      </c>
    </row>
    <row r="485" spans="1:23" x14ac:dyDescent="0.25">
      <c r="A485" s="121"/>
      <c r="B485" s="122" t="s">
        <v>5870</v>
      </c>
      <c r="C485" s="125" t="s">
        <v>1245</v>
      </c>
      <c r="D485" s="135"/>
      <c r="E485" s="128" t="s">
        <v>295</v>
      </c>
      <c r="F485" s="126">
        <v>30</v>
      </c>
      <c r="G485" s="122"/>
      <c r="H485" s="127"/>
      <c r="I485" s="127"/>
      <c r="J485" s="127"/>
      <c r="K485" s="133"/>
      <c r="L485" s="122"/>
      <c r="M485" s="127"/>
      <c r="N485" s="127"/>
      <c r="O485" s="122"/>
      <c r="P485" s="122"/>
      <c r="Q485" s="122"/>
      <c r="R485" s="122"/>
      <c r="S485" s="122"/>
      <c r="T485" s="122" t="str">
        <f>IFERROR(IFERROR(VLOOKUP(CONCATENATE($C485,"-",$D485, "-",$E485),Dashboard!$M$473:$N$538,2,FALSE),VLOOKUP(CONCATENATE($E485,"-",$D485, "-",$C485),Dashboard!$M$473:$N$538,2,FALSE)),"")</f>
        <v/>
      </c>
      <c r="U485" s="345" t="str">
        <f t="shared" si="7"/>
        <v/>
      </c>
      <c r="W485" s="122" t="s">
        <v>5612</v>
      </c>
    </row>
    <row r="486" spans="1:23" x14ac:dyDescent="0.25">
      <c r="A486" s="121"/>
      <c r="B486" s="122" t="s">
        <v>5870</v>
      </c>
      <c r="C486" s="125" t="s">
        <v>295</v>
      </c>
      <c r="D486" s="135"/>
      <c r="E486" s="128" t="s">
        <v>1245</v>
      </c>
      <c r="F486" s="126">
        <v>30</v>
      </c>
      <c r="G486" s="122"/>
      <c r="H486" s="127"/>
      <c r="I486" s="127"/>
      <c r="J486" s="127">
        <v>20.3</v>
      </c>
      <c r="K486" s="133">
        <v>1</v>
      </c>
      <c r="L486" s="122">
        <v>0</v>
      </c>
      <c r="M486" s="127">
        <v>8.15</v>
      </c>
      <c r="N486" s="127">
        <v>6.45</v>
      </c>
      <c r="O486" s="122">
        <f>SUM(F481:F486)</f>
        <v>180</v>
      </c>
      <c r="P486" s="122"/>
      <c r="Q486" s="122"/>
      <c r="R486" s="122"/>
      <c r="S486" s="122"/>
      <c r="T486" s="122" t="str">
        <f>IFERROR(IFERROR(VLOOKUP(CONCATENATE($C486,"-",$D486, "-",$E486),Dashboard!$M$473:$N$538,2,FALSE),VLOOKUP(CONCATENATE($E486,"-",$D486, "-",$C486),Dashboard!$M$473:$N$538,2,FALSE)),"")</f>
        <v/>
      </c>
      <c r="U486" s="345" t="str">
        <f t="shared" si="7"/>
        <v/>
      </c>
      <c r="W486" s="122" t="s">
        <v>5612</v>
      </c>
    </row>
    <row r="487" spans="1:23" x14ac:dyDescent="0.25">
      <c r="A487" s="141"/>
      <c r="B487" s="142"/>
      <c r="C487" s="143"/>
      <c r="D487" s="143"/>
      <c r="E487" s="143"/>
      <c r="F487" s="142"/>
      <c r="G487" s="142"/>
      <c r="H487" s="144"/>
      <c r="I487" s="144"/>
      <c r="J487" s="144"/>
      <c r="K487" s="142"/>
      <c r="L487" s="142"/>
      <c r="M487" s="144"/>
      <c r="N487" s="144"/>
      <c r="O487" s="142"/>
      <c r="P487" s="142"/>
      <c r="Q487" s="142"/>
      <c r="R487" s="142"/>
      <c r="S487" s="142"/>
      <c r="T487" s="122" t="str">
        <f>IFERROR(IFERROR(VLOOKUP(CONCATENATE($C487,"-",$D487, "-",$E487),Dashboard!$M$473:$N$538,2,FALSE),VLOOKUP(CONCATENATE($E487,"-",$D487, "-",$C487),Dashboard!$M$473:$N$538,2,FALSE)),"")</f>
        <v/>
      </c>
      <c r="U487" s="345" t="str">
        <f t="shared" si="7"/>
        <v/>
      </c>
      <c r="W487" s="142"/>
    </row>
    <row r="488" spans="1:23" x14ac:dyDescent="0.25">
      <c r="T488" s="122" t="str">
        <f>IFERROR(IFERROR(VLOOKUP(CONCATENATE($C488,"-",$D488, "-",$E488),Dashboard!$M$473:$N$538,2,FALSE),VLOOKUP(CONCATENATE($E488,"-",$D488, "-",$C488),Dashboard!$M$473:$N$538,2,FALSE)),"")</f>
        <v/>
      </c>
      <c r="U488" s="345" t="str">
        <f t="shared" si="7"/>
        <v/>
      </c>
    </row>
    <row r="489" spans="1:23" x14ac:dyDescent="0.25">
      <c r="T489" s="122" t="str">
        <f>IFERROR(IFERROR(VLOOKUP(CONCATENATE($C489,"-",$D489, "-",$E489),Dashboard!$M$473:$N$538,2,FALSE),VLOOKUP(CONCATENATE($E489,"-",$D489, "-",$C489),Dashboard!$M$473:$N$538,2,FALSE)),"")</f>
        <v/>
      </c>
      <c r="U489" s="345" t="str">
        <f t="shared" si="7"/>
        <v/>
      </c>
    </row>
    <row r="490" spans="1:23" x14ac:dyDescent="0.25">
      <c r="T490" s="122" t="str">
        <f>IFERROR(IFERROR(VLOOKUP(CONCATENATE($C490,"-",$D490, "-",$E490),Dashboard!$M$473:$N$538,2,FALSE),VLOOKUP(CONCATENATE($E490,"-",$D490, "-",$C490),Dashboard!$M$473:$N$538,2,FALSE)),"")</f>
        <v/>
      </c>
      <c r="U490" s="345" t="str">
        <f t="shared" si="7"/>
        <v/>
      </c>
    </row>
    <row r="491" spans="1:23" x14ac:dyDescent="0.25">
      <c r="T491" s="122" t="str">
        <f>IFERROR(IFERROR(VLOOKUP(CONCATENATE($C491,"-",$D491, "-",$E491),Dashboard!$M$473:$N$538,2,FALSE),VLOOKUP(CONCATENATE($E491,"-",$D491, "-",$C491),Dashboard!$M$473:$N$538,2,FALSE)),"")</f>
        <v/>
      </c>
      <c r="U491" s="345" t="str">
        <f t="shared" si="7"/>
        <v/>
      </c>
    </row>
    <row r="492" spans="1:23" x14ac:dyDescent="0.25">
      <c r="T492" s="122" t="str">
        <f>IFERROR(IFERROR(VLOOKUP(CONCATENATE($C492,"-",$D492, "-",$E492),Dashboard!$M$473:$N$538,2,FALSE),VLOOKUP(CONCATENATE($E492,"-",$D492, "-",$C492),Dashboard!$M$473:$N$538,2,FALSE)),"")</f>
        <v/>
      </c>
      <c r="U492" s="345" t="str">
        <f t="shared" si="7"/>
        <v/>
      </c>
    </row>
    <row r="493" spans="1:23" x14ac:dyDescent="0.25">
      <c r="T493" s="122" t="str">
        <f>IFERROR(IFERROR(VLOOKUP(CONCATENATE($C493,"-",$D493, "-",$E493),Dashboard!$M$473:$N$538,2,FALSE),VLOOKUP(CONCATENATE($E493,"-",$D493, "-",$C493),Dashboard!$M$473:$N$538,2,FALSE)),"")</f>
        <v/>
      </c>
      <c r="U493" s="345" t="str">
        <f t="shared" si="7"/>
        <v/>
      </c>
    </row>
    <row r="494" spans="1:23" x14ac:dyDescent="0.25">
      <c r="T494" s="122" t="str">
        <f>IFERROR(IFERROR(VLOOKUP(CONCATENATE($C494,"-",$D494, "-",$E494),Dashboard!$M$473:$N$538,2,FALSE),VLOOKUP(CONCATENATE($E494,"-",$D494, "-",$C494),Dashboard!$M$473:$N$538,2,FALSE)),"")</f>
        <v/>
      </c>
      <c r="U494" s="345" t="str">
        <f t="shared" si="7"/>
        <v/>
      </c>
    </row>
  </sheetData>
  <customSheetViews>
    <customSheetView guid="{315BA204-48F2-4892-8B1E-93B49A9BC4C4}" scale="115" topLeftCell="A24">
      <pane ySplit="6" topLeftCell="A33" activePane="bottomLeft" state="frozen"/>
      <selection pane="bottomLeft" activeCell="U122" sqref="U122"/>
      <pageMargins left="0.56999999999999995" right="0.55000000000000004" top="0.71" bottom="0.27" header="0.31496062992126" footer="0.22"/>
      <pageSetup paperSize="5" orientation="landscape" verticalDpi="300" r:id="rId1"/>
    </customSheetView>
  </customSheetViews>
  <mergeCells count="14">
    <mergeCell ref="O28:O29"/>
    <mergeCell ref="P28:Q28"/>
    <mergeCell ref="R28:S28"/>
    <mergeCell ref="W28:W29"/>
    <mergeCell ref="A21:W21"/>
    <mergeCell ref="A22:W22"/>
    <mergeCell ref="A23:W23"/>
    <mergeCell ref="A28:A29"/>
    <mergeCell ref="B28:B29"/>
    <mergeCell ref="C28:F28"/>
    <mergeCell ref="H28:J28"/>
    <mergeCell ref="K28:L28"/>
    <mergeCell ref="M28:M29"/>
    <mergeCell ref="N28:N29"/>
  </mergeCells>
  <pageMargins left="0.56999999999999995" right="0.55000000000000004" top="0.71" bottom="0.27" header="0.31496062992126" footer="0.22"/>
  <pageSetup paperSize="5" orientation="landscape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509"/>
  <sheetViews>
    <sheetView topLeftCell="A505" zoomScale="160" zoomScaleNormal="160" workbookViewId="0">
      <selection activeCell="A513" sqref="A513"/>
    </sheetView>
  </sheetViews>
  <sheetFormatPr defaultRowHeight="15" x14ac:dyDescent="0.25"/>
  <cols>
    <col min="1" max="1" width="17.140625" customWidth="1"/>
    <col min="2" max="2" width="12.28515625" customWidth="1"/>
    <col min="3" max="3" width="2.140625" customWidth="1"/>
    <col min="4" max="4" width="14.28515625" customWidth="1"/>
    <col min="5" max="5" width="13.7109375" customWidth="1"/>
    <col min="6" max="6" width="2.5703125" customWidth="1"/>
    <col min="7" max="7" width="15.28515625" customWidth="1"/>
    <col min="8" max="8" width="10.85546875" customWidth="1"/>
  </cols>
  <sheetData>
    <row r="1" spans="1:2" s="1" customFormat="1" x14ac:dyDescent="0.25">
      <c r="A1" s="1" t="s">
        <v>5762</v>
      </c>
      <c r="B1" s="1" t="s">
        <v>5761</v>
      </c>
    </row>
    <row r="2" spans="1:2" ht="16.5" customHeight="1" x14ac:dyDescent="0.25">
      <c r="A2" s="22" t="s">
        <v>963</v>
      </c>
      <c r="B2" t="s">
        <v>6686</v>
      </c>
    </row>
    <row r="3" spans="1:2" ht="16.5" customHeight="1" x14ac:dyDescent="0.25">
      <c r="A3" s="22" t="s">
        <v>234</v>
      </c>
      <c r="B3" t="s">
        <v>1409</v>
      </c>
    </row>
    <row r="4" spans="1:2" ht="16.5" customHeight="1" x14ac:dyDescent="0.25">
      <c r="A4" s="22" t="s">
        <v>5619</v>
      </c>
      <c r="B4" t="s">
        <v>1409</v>
      </c>
    </row>
    <row r="5" spans="1:2" ht="16.5" customHeight="1" x14ac:dyDescent="0.25">
      <c r="A5" s="22" t="s">
        <v>92</v>
      </c>
      <c r="B5" t="s">
        <v>6514</v>
      </c>
    </row>
    <row r="6" spans="1:2" ht="16.5" customHeight="1" x14ac:dyDescent="0.25">
      <c r="A6" s="23" t="s">
        <v>159</v>
      </c>
      <c r="B6" t="s">
        <v>6682</v>
      </c>
    </row>
    <row r="7" spans="1:2" ht="16.5" customHeight="1" x14ac:dyDescent="0.25">
      <c r="A7" s="23" t="s">
        <v>4423</v>
      </c>
      <c r="B7" t="s">
        <v>4424</v>
      </c>
    </row>
    <row r="8" spans="1:2" ht="16.5" customHeight="1" x14ac:dyDescent="0.25">
      <c r="A8" t="s">
        <v>5161</v>
      </c>
      <c r="B8" t="s">
        <v>1400</v>
      </c>
    </row>
    <row r="9" spans="1:2" ht="16.5" customHeight="1" x14ac:dyDescent="0.25">
      <c r="A9" s="23" t="s">
        <v>139</v>
      </c>
      <c r="B9" t="s">
        <v>6513</v>
      </c>
    </row>
    <row r="10" spans="1:2" ht="16.5" customHeight="1" x14ac:dyDescent="0.25">
      <c r="A10" s="23" t="s">
        <v>4516</v>
      </c>
      <c r="B10" t="s">
        <v>1372</v>
      </c>
    </row>
    <row r="11" spans="1:2" ht="16.5" customHeight="1" x14ac:dyDescent="0.25">
      <c r="A11" s="23" t="s">
        <v>108</v>
      </c>
      <c r="B11" t="s">
        <v>6113</v>
      </c>
    </row>
    <row r="12" spans="1:2" ht="16.5" customHeight="1" x14ac:dyDescent="0.25">
      <c r="A12" s="23" t="s">
        <v>108</v>
      </c>
      <c r="B12" t="s">
        <v>6113</v>
      </c>
    </row>
    <row r="13" spans="1:2" ht="16.5" customHeight="1" x14ac:dyDescent="0.25">
      <c r="A13" s="28" t="s">
        <v>188</v>
      </c>
      <c r="B13" t="s">
        <v>6687</v>
      </c>
    </row>
    <row r="14" spans="1:2" ht="16.5" customHeight="1" x14ac:dyDescent="0.25">
      <c r="A14" s="22" t="s">
        <v>327</v>
      </c>
      <c r="B14" t="s">
        <v>328</v>
      </c>
    </row>
    <row r="15" spans="1:2" ht="16.5" customHeight="1" x14ac:dyDescent="0.25">
      <c r="A15" s="23" t="s">
        <v>5679</v>
      </c>
      <c r="B15" t="s">
        <v>6688</v>
      </c>
    </row>
    <row r="16" spans="1:2" ht="16.5" customHeight="1" x14ac:dyDescent="0.25">
      <c r="A16" s="22" t="s">
        <v>1092</v>
      </c>
      <c r="B16" t="s">
        <v>1093</v>
      </c>
    </row>
    <row r="17" spans="1:2" ht="16.5" customHeight="1" x14ac:dyDescent="0.25">
      <c r="A17" s="23" t="s">
        <v>148</v>
      </c>
      <c r="B17" t="s">
        <v>1093</v>
      </c>
    </row>
    <row r="18" spans="1:2" ht="16.5" customHeight="1" x14ac:dyDescent="0.25">
      <c r="A18" s="28" t="s">
        <v>192</v>
      </c>
      <c r="B18" t="s">
        <v>1093</v>
      </c>
    </row>
    <row r="19" spans="1:2" ht="16.5" customHeight="1" x14ac:dyDescent="0.25">
      <c r="A19" s="22" t="s">
        <v>225</v>
      </c>
      <c r="B19" t="s">
        <v>1412</v>
      </c>
    </row>
    <row r="20" spans="1:2" ht="16.5" customHeight="1" x14ac:dyDescent="0.25">
      <c r="A20" s="22" t="s">
        <v>235</v>
      </c>
      <c r="B20" t="s">
        <v>6515</v>
      </c>
    </row>
    <row r="21" spans="1:2" ht="16.5" customHeight="1" x14ac:dyDescent="0.25">
      <c r="A21" s="23" t="s">
        <v>511</v>
      </c>
      <c r="B21" t="s">
        <v>512</v>
      </c>
    </row>
    <row r="22" spans="1:2" ht="16.5" customHeight="1" x14ac:dyDescent="0.25">
      <c r="A22" s="28" t="s">
        <v>5658</v>
      </c>
      <c r="B22" t="s">
        <v>6517</v>
      </c>
    </row>
    <row r="23" spans="1:2" ht="16.5" customHeight="1" x14ac:dyDescent="0.25">
      <c r="A23" s="23" t="s">
        <v>5690</v>
      </c>
      <c r="B23" t="s">
        <v>6516</v>
      </c>
    </row>
    <row r="24" spans="1:2" ht="16.5" customHeight="1" x14ac:dyDescent="0.25">
      <c r="A24" s="23" t="s">
        <v>122</v>
      </c>
      <c r="B24" t="s">
        <v>1655</v>
      </c>
    </row>
    <row r="25" spans="1:2" ht="16.5" customHeight="1" x14ac:dyDescent="0.25">
      <c r="A25" s="349" t="s">
        <v>1431</v>
      </c>
      <c r="B25" t="s">
        <v>6519</v>
      </c>
    </row>
    <row r="26" spans="1:2" ht="16.5" customHeight="1" x14ac:dyDescent="0.25">
      <c r="A26" s="28" t="s">
        <v>5684</v>
      </c>
      <c r="B26" t="s">
        <v>6518</v>
      </c>
    </row>
    <row r="27" spans="1:2" ht="16.5" customHeight="1" x14ac:dyDescent="0.25">
      <c r="A27" s="22" t="s">
        <v>71</v>
      </c>
      <c r="B27" t="s">
        <v>1504</v>
      </c>
    </row>
    <row r="28" spans="1:2" ht="16.5" customHeight="1" x14ac:dyDescent="0.25">
      <c r="A28" s="22" t="s">
        <v>5628</v>
      </c>
      <c r="B28" t="s">
        <v>6521</v>
      </c>
    </row>
    <row r="29" spans="1:2" ht="16.5" customHeight="1" x14ac:dyDescent="0.25">
      <c r="A29" s="28" t="s">
        <v>5667</v>
      </c>
      <c r="B29" t="s">
        <v>6520</v>
      </c>
    </row>
    <row r="30" spans="1:2" ht="16.5" customHeight="1" x14ac:dyDescent="0.25">
      <c r="A30" s="22" t="s">
        <v>947</v>
      </c>
      <c r="B30" t="s">
        <v>948</v>
      </c>
    </row>
    <row r="31" spans="1:2" ht="16.5" customHeight="1" x14ac:dyDescent="0.25">
      <c r="A31" s="23" t="s">
        <v>5653</v>
      </c>
      <c r="B31" t="s">
        <v>4368</v>
      </c>
    </row>
    <row r="32" spans="1:2" ht="16.5" customHeight="1" x14ac:dyDescent="0.25">
      <c r="A32" s="28" t="s">
        <v>200</v>
      </c>
      <c r="B32" t="s">
        <v>5966</v>
      </c>
    </row>
    <row r="33" spans="1:2" ht="16.5" customHeight="1" x14ac:dyDescent="0.25">
      <c r="A33" s="28" t="s">
        <v>524</v>
      </c>
      <c r="B33" t="s">
        <v>6523</v>
      </c>
    </row>
    <row r="34" spans="1:2" ht="16.5" customHeight="1" x14ac:dyDescent="0.25">
      <c r="A34" s="28" t="s">
        <v>3853</v>
      </c>
      <c r="B34" t="s">
        <v>6523</v>
      </c>
    </row>
    <row r="35" spans="1:2" ht="16.5" customHeight="1" x14ac:dyDescent="0.25">
      <c r="A35" s="22" t="s">
        <v>912</v>
      </c>
      <c r="B35" t="s">
        <v>6523</v>
      </c>
    </row>
    <row r="36" spans="1:2" ht="16.5" customHeight="1" x14ac:dyDescent="0.25">
      <c r="A36" s="22" t="s">
        <v>231</v>
      </c>
      <c r="B36" t="s">
        <v>6522</v>
      </c>
    </row>
    <row r="37" spans="1:2" ht="16.5" customHeight="1" x14ac:dyDescent="0.25">
      <c r="A37" s="28" t="s">
        <v>685</v>
      </c>
      <c r="B37" t="s">
        <v>2868</v>
      </c>
    </row>
    <row r="38" spans="1:2" ht="16.5" customHeight="1" x14ac:dyDescent="0.25">
      <c r="A38" s="28" t="s">
        <v>5691</v>
      </c>
      <c r="B38" t="s">
        <v>2164</v>
      </c>
    </row>
    <row r="39" spans="1:2" ht="16.5" customHeight="1" x14ac:dyDescent="0.25">
      <c r="A39" s="23" t="s">
        <v>142</v>
      </c>
      <c r="B39" t="s">
        <v>2164</v>
      </c>
    </row>
    <row r="40" spans="1:2" ht="16.5" customHeight="1" x14ac:dyDescent="0.25">
      <c r="A40" s="23" t="s">
        <v>179</v>
      </c>
      <c r="B40" t="s">
        <v>2164</v>
      </c>
    </row>
    <row r="41" spans="1:2" ht="16.5" customHeight="1" x14ac:dyDescent="0.25">
      <c r="A41" s="23" t="s">
        <v>886</v>
      </c>
      <c r="B41" t="s">
        <v>2164</v>
      </c>
    </row>
    <row r="42" spans="1:2" ht="16.5" customHeight="1" x14ac:dyDescent="0.25">
      <c r="A42" s="23" t="s">
        <v>177</v>
      </c>
      <c r="B42" t="s">
        <v>2164</v>
      </c>
    </row>
    <row r="43" spans="1:2" ht="16.5" customHeight="1" x14ac:dyDescent="0.25">
      <c r="A43" s="28" t="s">
        <v>47</v>
      </c>
      <c r="B43" t="s">
        <v>411</v>
      </c>
    </row>
    <row r="44" spans="1:2" ht="16.5" customHeight="1" x14ac:dyDescent="0.25">
      <c r="A44" s="22" t="s">
        <v>5630</v>
      </c>
      <c r="B44" t="s">
        <v>6534</v>
      </c>
    </row>
    <row r="45" spans="1:2" ht="16.5" customHeight="1" x14ac:dyDescent="0.25">
      <c r="A45" s="23" t="s">
        <v>136</v>
      </c>
      <c r="B45" t="s">
        <v>6525</v>
      </c>
    </row>
    <row r="46" spans="1:2" ht="16.5" customHeight="1" x14ac:dyDescent="0.25">
      <c r="A46" s="28" t="s">
        <v>162</v>
      </c>
      <c r="B46" t="s">
        <v>6524</v>
      </c>
    </row>
    <row r="47" spans="1:2" ht="16.5" customHeight="1" x14ac:dyDescent="0.25">
      <c r="A47" s="22" t="s">
        <v>281</v>
      </c>
      <c r="B47" t="s">
        <v>1210</v>
      </c>
    </row>
    <row r="48" spans="1:2" ht="16.5" customHeight="1" x14ac:dyDescent="0.25">
      <c r="A48" s="349" t="s">
        <v>79</v>
      </c>
      <c r="B48" t="s">
        <v>1416</v>
      </c>
    </row>
    <row r="49" spans="1:2" ht="16.5" customHeight="1" x14ac:dyDescent="0.25">
      <c r="A49" s="349" t="s">
        <v>91</v>
      </c>
      <c r="B49" t="s">
        <v>1416</v>
      </c>
    </row>
    <row r="50" spans="1:2" ht="16.5" customHeight="1" x14ac:dyDescent="0.25">
      <c r="A50" s="28" t="s">
        <v>184</v>
      </c>
      <c r="B50" t="s">
        <v>1416</v>
      </c>
    </row>
    <row r="51" spans="1:2" ht="16.5" customHeight="1" x14ac:dyDescent="0.25">
      <c r="A51" s="349" t="s">
        <v>52</v>
      </c>
      <c r="B51" t="s">
        <v>2944</v>
      </c>
    </row>
    <row r="52" spans="1:2" ht="16.5" customHeight="1" x14ac:dyDescent="0.25">
      <c r="A52" s="28" t="s">
        <v>54</v>
      </c>
      <c r="B52" t="s">
        <v>2944</v>
      </c>
    </row>
    <row r="53" spans="1:2" ht="16.5" customHeight="1" x14ac:dyDescent="0.25">
      <c r="A53" s="28" t="s">
        <v>207</v>
      </c>
      <c r="B53" t="s">
        <v>6529</v>
      </c>
    </row>
    <row r="54" spans="1:2" ht="16.5" customHeight="1" x14ac:dyDescent="0.25">
      <c r="A54" s="28" t="s">
        <v>202</v>
      </c>
      <c r="B54" t="s">
        <v>6529</v>
      </c>
    </row>
    <row r="55" spans="1:2" ht="16.5" customHeight="1" x14ac:dyDescent="0.25">
      <c r="A55" s="28" t="s">
        <v>199</v>
      </c>
      <c r="B55" t="s">
        <v>6533</v>
      </c>
    </row>
    <row r="56" spans="1:2" ht="16.5" customHeight="1" x14ac:dyDescent="0.25">
      <c r="A56" s="28" t="s">
        <v>5632</v>
      </c>
      <c r="B56" t="s">
        <v>6526</v>
      </c>
    </row>
    <row r="57" spans="1:2" ht="16.5" customHeight="1" x14ac:dyDescent="0.25">
      <c r="A57" s="22" t="s">
        <v>240</v>
      </c>
      <c r="B57" t="s">
        <v>734</v>
      </c>
    </row>
    <row r="58" spans="1:2" ht="16.5" customHeight="1" x14ac:dyDescent="0.25">
      <c r="A58" s="22" t="s">
        <v>263</v>
      </c>
      <c r="B58" t="s">
        <v>6527</v>
      </c>
    </row>
    <row r="59" spans="1:2" ht="16.5" customHeight="1" x14ac:dyDescent="0.25">
      <c r="A59" s="22" t="s">
        <v>30</v>
      </c>
      <c r="B59" t="s">
        <v>6527</v>
      </c>
    </row>
    <row r="60" spans="1:2" ht="16.5" customHeight="1" x14ac:dyDescent="0.25">
      <c r="A60" s="28" t="s">
        <v>504</v>
      </c>
      <c r="B60" t="s">
        <v>6528</v>
      </c>
    </row>
    <row r="61" spans="1:2" ht="16.5" customHeight="1" x14ac:dyDescent="0.25">
      <c r="A61" s="25" t="s">
        <v>2648</v>
      </c>
      <c r="B61" t="s">
        <v>6528</v>
      </c>
    </row>
    <row r="62" spans="1:2" ht="16.5" customHeight="1" x14ac:dyDescent="0.25">
      <c r="A62" s="23" t="s">
        <v>1002</v>
      </c>
      <c r="B62" t="s">
        <v>6528</v>
      </c>
    </row>
    <row r="63" spans="1:2" ht="16.5" customHeight="1" x14ac:dyDescent="0.25">
      <c r="A63" s="28" t="s">
        <v>2130</v>
      </c>
      <c r="B63" t="s">
        <v>2131</v>
      </c>
    </row>
    <row r="64" spans="1:2" ht="16.5" customHeight="1" x14ac:dyDescent="0.25">
      <c r="A64" s="28" t="s">
        <v>2175</v>
      </c>
      <c r="B64" t="s">
        <v>2176</v>
      </c>
    </row>
    <row r="65" spans="1:2" ht="16.5" customHeight="1" x14ac:dyDescent="0.25">
      <c r="A65" s="22" t="s">
        <v>5622</v>
      </c>
      <c r="B65" t="s">
        <v>6683</v>
      </c>
    </row>
    <row r="66" spans="1:2" ht="16.5" customHeight="1" x14ac:dyDescent="0.25">
      <c r="A66" s="22" t="s">
        <v>1086</v>
      </c>
      <c r="B66" t="s">
        <v>6531</v>
      </c>
    </row>
    <row r="67" spans="1:2" ht="16.5" customHeight="1" x14ac:dyDescent="0.25">
      <c r="A67" s="22" t="s">
        <v>1461</v>
      </c>
      <c r="B67" t="s">
        <v>6081</v>
      </c>
    </row>
    <row r="68" spans="1:2" ht="16.5" customHeight="1" x14ac:dyDescent="0.25">
      <c r="A68" s="28" t="s">
        <v>282</v>
      </c>
      <c r="B68" t="s">
        <v>6081</v>
      </c>
    </row>
    <row r="69" spans="1:2" ht="16.5" customHeight="1" x14ac:dyDescent="0.25">
      <c r="A69" s="23" t="s">
        <v>1809</v>
      </c>
      <c r="B69" t="s">
        <v>1810</v>
      </c>
    </row>
    <row r="70" spans="1:2" ht="16.5" customHeight="1" x14ac:dyDescent="0.25">
      <c r="A70" s="22" t="s">
        <v>233</v>
      </c>
      <c r="B70" t="s">
        <v>2850</v>
      </c>
    </row>
    <row r="71" spans="1:2" ht="16.5" customHeight="1" x14ac:dyDescent="0.25">
      <c r="A71" s="28" t="s">
        <v>65</v>
      </c>
      <c r="B71" t="s">
        <v>2850</v>
      </c>
    </row>
    <row r="72" spans="1:2" ht="16.5" customHeight="1" x14ac:dyDescent="0.25">
      <c r="A72" s="28" t="s">
        <v>5656</v>
      </c>
      <c r="B72" t="s">
        <v>6681</v>
      </c>
    </row>
    <row r="73" spans="1:2" ht="16.5" customHeight="1" x14ac:dyDescent="0.25">
      <c r="A73" s="28" t="s">
        <v>50</v>
      </c>
      <c r="B73" t="s">
        <v>6689</v>
      </c>
    </row>
    <row r="74" spans="1:2" ht="16.5" customHeight="1" x14ac:dyDescent="0.25">
      <c r="A74" s="23" t="s">
        <v>296</v>
      </c>
      <c r="B74" t="s">
        <v>2546</v>
      </c>
    </row>
    <row r="75" spans="1:2" ht="16.5" customHeight="1" x14ac:dyDescent="0.25">
      <c r="A75" s="28" t="s">
        <v>671</v>
      </c>
      <c r="B75" t="s">
        <v>6530</v>
      </c>
    </row>
    <row r="76" spans="1:2" ht="16.5" customHeight="1" x14ac:dyDescent="0.25">
      <c r="A76" s="28" t="s">
        <v>216</v>
      </c>
      <c r="B76" t="s">
        <v>6700</v>
      </c>
    </row>
    <row r="77" spans="1:2" ht="16.5" customHeight="1" x14ac:dyDescent="0.25">
      <c r="A77" s="22" t="s">
        <v>577</v>
      </c>
      <c r="B77" t="s">
        <v>6532</v>
      </c>
    </row>
    <row r="78" spans="1:2" ht="16.5" customHeight="1" x14ac:dyDescent="0.25">
      <c r="A78" s="22" t="s">
        <v>93</v>
      </c>
      <c r="B78" t="s">
        <v>5853</v>
      </c>
    </row>
    <row r="79" spans="1:2" ht="16.5" customHeight="1" x14ac:dyDescent="0.25">
      <c r="A79" s="28" t="s">
        <v>35</v>
      </c>
      <c r="B79" t="s">
        <v>5853</v>
      </c>
    </row>
    <row r="80" spans="1:2" ht="16.5" customHeight="1" x14ac:dyDescent="0.25">
      <c r="A80" s="28" t="s">
        <v>124</v>
      </c>
      <c r="B80" t="s">
        <v>6543</v>
      </c>
    </row>
    <row r="81" spans="1:6" ht="16.5" customHeight="1" x14ac:dyDescent="0.25">
      <c r="A81" s="23" t="s">
        <v>131</v>
      </c>
      <c r="B81" t="s">
        <v>6543</v>
      </c>
      <c r="F81" s="23"/>
    </row>
    <row r="82" spans="1:6" ht="16.5" customHeight="1" x14ac:dyDescent="0.25">
      <c r="A82" s="28" t="s">
        <v>5671</v>
      </c>
      <c r="B82" t="s">
        <v>6541</v>
      </c>
    </row>
    <row r="83" spans="1:6" ht="16.5" customHeight="1" x14ac:dyDescent="0.25">
      <c r="A83" s="23" t="s">
        <v>1660</v>
      </c>
      <c r="B83" t="s">
        <v>5958</v>
      </c>
    </row>
    <row r="84" spans="1:6" ht="16.5" customHeight="1" x14ac:dyDescent="0.25">
      <c r="A84" s="28" t="s">
        <v>5700</v>
      </c>
      <c r="B84" t="s">
        <v>6542</v>
      </c>
    </row>
    <row r="85" spans="1:6" ht="16.5" customHeight="1" x14ac:dyDescent="0.25">
      <c r="A85" s="28" t="s">
        <v>21</v>
      </c>
      <c r="B85" t="s">
        <v>6535</v>
      </c>
    </row>
    <row r="86" spans="1:6" ht="16.5" customHeight="1" x14ac:dyDescent="0.25">
      <c r="A86" s="22" t="s">
        <v>2063</v>
      </c>
      <c r="B86" t="s">
        <v>6540</v>
      </c>
    </row>
    <row r="87" spans="1:6" ht="16.5" customHeight="1" x14ac:dyDescent="0.25">
      <c r="A87" s="23" t="s">
        <v>152</v>
      </c>
      <c r="B87" t="s">
        <v>633</v>
      </c>
    </row>
    <row r="88" spans="1:6" ht="16.5" customHeight="1" x14ac:dyDescent="0.25">
      <c r="A88" s="23" t="s">
        <v>107</v>
      </c>
      <c r="B88" t="s">
        <v>633</v>
      </c>
    </row>
    <row r="89" spans="1:6" ht="16.5" customHeight="1" x14ac:dyDescent="0.25">
      <c r="A89" s="25" t="s">
        <v>186</v>
      </c>
      <c r="B89" t="s">
        <v>6536</v>
      </c>
      <c r="F89" s="23"/>
    </row>
    <row r="90" spans="1:6" ht="16.5" customHeight="1" x14ac:dyDescent="0.25">
      <c r="A90" s="22" t="s">
        <v>51</v>
      </c>
      <c r="B90" t="s">
        <v>1193</v>
      </c>
      <c r="F90" s="28"/>
    </row>
    <row r="91" spans="1:6" ht="16.5" customHeight="1" x14ac:dyDescent="0.25">
      <c r="A91" s="22" t="s">
        <v>331</v>
      </c>
      <c r="B91" t="s">
        <v>451</v>
      </c>
    </row>
    <row r="92" spans="1:6" ht="16.5" customHeight="1" x14ac:dyDescent="0.25">
      <c r="A92" s="22" t="s">
        <v>229</v>
      </c>
      <c r="B92" t="s">
        <v>6537</v>
      </c>
    </row>
    <row r="93" spans="1:6" ht="16.5" customHeight="1" x14ac:dyDescent="0.25">
      <c r="A93" s="23" t="s">
        <v>739</v>
      </c>
      <c r="B93" t="s">
        <v>6544</v>
      </c>
      <c r="F93" s="23"/>
    </row>
    <row r="94" spans="1:6" ht="16.5" customHeight="1" x14ac:dyDescent="0.25">
      <c r="A94" s="22" t="s">
        <v>5614</v>
      </c>
      <c r="B94" t="s">
        <v>6538</v>
      </c>
    </row>
    <row r="95" spans="1:6" ht="16.5" customHeight="1" x14ac:dyDescent="0.25">
      <c r="A95" s="28" t="s">
        <v>17</v>
      </c>
      <c r="B95" t="s">
        <v>1384</v>
      </c>
      <c r="F95" s="23"/>
    </row>
    <row r="96" spans="1:6" ht="16.5" customHeight="1" x14ac:dyDescent="0.25">
      <c r="A96" s="28" t="s">
        <v>675</v>
      </c>
      <c r="B96" t="s">
        <v>1384</v>
      </c>
    </row>
    <row r="97" spans="1:6" ht="16.5" customHeight="1" x14ac:dyDescent="0.25">
      <c r="A97" s="28" t="s">
        <v>34</v>
      </c>
      <c r="B97" t="s">
        <v>6547</v>
      </c>
      <c r="F97" s="22"/>
    </row>
    <row r="98" spans="1:6" ht="16.5" customHeight="1" x14ac:dyDescent="0.25">
      <c r="A98" s="28" t="s">
        <v>3001</v>
      </c>
      <c r="B98" t="s">
        <v>5820</v>
      </c>
      <c r="F98" s="22"/>
    </row>
    <row r="99" spans="1:6" ht="16.5" customHeight="1" x14ac:dyDescent="0.25">
      <c r="A99" s="23" t="s">
        <v>4001</v>
      </c>
      <c r="B99" t="s">
        <v>6539</v>
      </c>
    </row>
    <row r="100" spans="1:6" ht="16.5" customHeight="1" x14ac:dyDescent="0.25">
      <c r="A100" s="28" t="s">
        <v>2535</v>
      </c>
      <c r="B100" t="s">
        <v>5953</v>
      </c>
    </row>
    <row r="101" spans="1:6" ht="16.5" customHeight="1" x14ac:dyDescent="0.25">
      <c r="A101" s="28" t="s">
        <v>203</v>
      </c>
      <c r="B101" t="s">
        <v>6696</v>
      </c>
    </row>
    <row r="102" spans="1:6" ht="16.5" customHeight="1" x14ac:dyDescent="0.25">
      <c r="A102" s="28" t="s">
        <v>63</v>
      </c>
      <c r="B102" t="s">
        <v>6546</v>
      </c>
    </row>
    <row r="103" spans="1:6" ht="16.5" customHeight="1" x14ac:dyDescent="0.25">
      <c r="A103" s="23" t="s">
        <v>143</v>
      </c>
      <c r="B103" t="s">
        <v>1008</v>
      </c>
    </row>
    <row r="104" spans="1:6" ht="16.5" customHeight="1" x14ac:dyDescent="0.25">
      <c r="A104" s="28" t="s">
        <v>95</v>
      </c>
      <c r="B104" s="28" t="s">
        <v>914</v>
      </c>
    </row>
    <row r="105" spans="1:6" ht="16.5" customHeight="1" x14ac:dyDescent="0.25">
      <c r="A105" s="28" t="s">
        <v>1260</v>
      </c>
      <c r="B105" t="s">
        <v>1261</v>
      </c>
    </row>
    <row r="106" spans="1:6" ht="16.5" customHeight="1" x14ac:dyDescent="0.25">
      <c r="A106" s="25" t="s">
        <v>5714</v>
      </c>
      <c r="B106" t="s">
        <v>6680</v>
      </c>
    </row>
    <row r="107" spans="1:6" ht="16.5" customHeight="1" x14ac:dyDescent="0.25">
      <c r="A107" s="22" t="s">
        <v>1150</v>
      </c>
      <c r="B107" t="s">
        <v>6548</v>
      </c>
    </row>
    <row r="108" spans="1:6" ht="16.5" customHeight="1" x14ac:dyDescent="0.25">
      <c r="A108" s="23" t="s">
        <v>3940</v>
      </c>
      <c r="B108" t="s">
        <v>6548</v>
      </c>
    </row>
    <row r="109" spans="1:6" ht="16.5" customHeight="1" x14ac:dyDescent="0.25">
      <c r="A109" s="28" t="s">
        <v>2739</v>
      </c>
      <c r="B109" t="s">
        <v>6549</v>
      </c>
    </row>
    <row r="110" spans="1:6" ht="16.5" customHeight="1" x14ac:dyDescent="0.25">
      <c r="A110" s="22" t="s">
        <v>224</v>
      </c>
      <c r="B110" t="s">
        <v>6545</v>
      </c>
    </row>
    <row r="111" spans="1:6" ht="16.5" customHeight="1" x14ac:dyDescent="0.25">
      <c r="A111" s="23" t="s">
        <v>171</v>
      </c>
      <c r="B111" t="s">
        <v>6499</v>
      </c>
    </row>
    <row r="112" spans="1:6" ht="16.5" customHeight="1" x14ac:dyDescent="0.25">
      <c r="A112" s="22" t="s">
        <v>261</v>
      </c>
      <c r="B112" t="s">
        <v>6499</v>
      </c>
    </row>
    <row r="113" spans="1:2" ht="16.5" customHeight="1" x14ac:dyDescent="0.25">
      <c r="A113" s="28" t="s">
        <v>66</v>
      </c>
      <c r="B113" t="s">
        <v>687</v>
      </c>
    </row>
    <row r="114" spans="1:2" ht="16.5" customHeight="1" x14ac:dyDescent="0.25">
      <c r="A114" s="28" t="s">
        <v>76</v>
      </c>
      <c r="B114" t="s">
        <v>5821</v>
      </c>
    </row>
    <row r="115" spans="1:2" ht="16.5" customHeight="1" x14ac:dyDescent="0.25">
      <c r="A115" s="28" t="s">
        <v>19</v>
      </c>
      <c r="B115" t="s">
        <v>5821</v>
      </c>
    </row>
    <row r="116" spans="1:2" ht="16.5" customHeight="1" x14ac:dyDescent="0.25">
      <c r="A116" s="28" t="s">
        <v>74</v>
      </c>
      <c r="B116" t="s">
        <v>5821</v>
      </c>
    </row>
    <row r="117" spans="1:2" ht="16.5" customHeight="1" x14ac:dyDescent="0.25">
      <c r="A117" s="28" t="s">
        <v>85</v>
      </c>
      <c r="B117" t="s">
        <v>5821</v>
      </c>
    </row>
    <row r="118" spans="1:2" ht="16.5" customHeight="1" x14ac:dyDescent="0.25">
      <c r="A118" s="28" t="s">
        <v>6710</v>
      </c>
      <c r="B118" t="s">
        <v>6711</v>
      </c>
    </row>
    <row r="119" spans="1:2" ht="16.5" customHeight="1" x14ac:dyDescent="0.25">
      <c r="A119" s="28" t="s">
        <v>12</v>
      </c>
      <c r="B119" t="s">
        <v>6556</v>
      </c>
    </row>
    <row r="120" spans="1:2" ht="16.5" customHeight="1" x14ac:dyDescent="0.25">
      <c r="A120" s="22" t="s">
        <v>290</v>
      </c>
      <c r="B120" t="s">
        <v>6054</v>
      </c>
    </row>
    <row r="121" spans="1:2" ht="16.5" customHeight="1" x14ac:dyDescent="0.25">
      <c r="A121" s="23" t="s">
        <v>2972</v>
      </c>
      <c r="B121" t="s">
        <v>2062</v>
      </c>
    </row>
    <row r="122" spans="1:2" ht="16.5" customHeight="1" x14ac:dyDescent="0.25">
      <c r="A122" s="25" t="s">
        <v>185</v>
      </c>
      <c r="B122" t="s">
        <v>6550</v>
      </c>
    </row>
    <row r="123" spans="1:2" ht="16.5" customHeight="1" x14ac:dyDescent="0.25">
      <c r="A123" t="s">
        <v>6509</v>
      </c>
      <c r="B123" t="s">
        <v>6666</v>
      </c>
    </row>
    <row r="124" spans="1:2" ht="16.5" customHeight="1" x14ac:dyDescent="0.25">
      <c r="A124" s="28" t="s">
        <v>20</v>
      </c>
      <c r="B124" t="s">
        <v>6552</v>
      </c>
    </row>
    <row r="125" spans="1:2" ht="16.5" customHeight="1" x14ac:dyDescent="0.25">
      <c r="A125" s="22" t="s">
        <v>572</v>
      </c>
      <c r="B125" t="s">
        <v>573</v>
      </c>
    </row>
    <row r="126" spans="1:2" ht="16.5" customHeight="1" x14ac:dyDescent="0.25">
      <c r="A126" s="22" t="s">
        <v>1926</v>
      </c>
      <c r="B126" t="s">
        <v>573</v>
      </c>
    </row>
    <row r="127" spans="1:2" ht="16.5" customHeight="1" x14ac:dyDescent="0.25">
      <c r="A127" s="28" t="s">
        <v>97</v>
      </c>
      <c r="B127" t="s">
        <v>6553</v>
      </c>
    </row>
    <row r="128" spans="1:2" ht="16.5" customHeight="1" x14ac:dyDescent="0.25">
      <c r="A128" t="s">
        <v>4999</v>
      </c>
      <c r="B128" t="s">
        <v>1192</v>
      </c>
    </row>
    <row r="129" spans="1:2" ht="16.5" customHeight="1" x14ac:dyDescent="0.25">
      <c r="A129" s="23" t="s">
        <v>1601</v>
      </c>
      <c r="B129" t="s">
        <v>1602</v>
      </c>
    </row>
    <row r="130" spans="1:2" ht="16.5" customHeight="1" x14ac:dyDescent="0.25">
      <c r="A130" s="28" t="s">
        <v>96</v>
      </c>
      <c r="B130" t="s">
        <v>5842</v>
      </c>
    </row>
    <row r="131" spans="1:2" ht="16.5" customHeight="1" x14ac:dyDescent="0.25">
      <c r="A131" s="22" t="s">
        <v>254</v>
      </c>
      <c r="B131" t="s">
        <v>1902</v>
      </c>
    </row>
    <row r="132" spans="1:2" ht="16.5" customHeight="1" x14ac:dyDescent="0.25">
      <c r="A132" s="28" t="s">
        <v>98</v>
      </c>
      <c r="B132" t="s">
        <v>6555</v>
      </c>
    </row>
    <row r="133" spans="1:2" ht="16.5" customHeight="1" x14ac:dyDescent="0.25">
      <c r="A133" s="23" t="s">
        <v>5673</v>
      </c>
      <c r="B133" t="s">
        <v>450</v>
      </c>
    </row>
    <row r="134" spans="1:2" ht="16.5" customHeight="1" x14ac:dyDescent="0.25">
      <c r="A134" t="s">
        <v>6100</v>
      </c>
      <c r="B134" t="s">
        <v>6665</v>
      </c>
    </row>
    <row r="135" spans="1:2" ht="16.5" customHeight="1" x14ac:dyDescent="0.25">
      <c r="A135" s="25" t="s">
        <v>204</v>
      </c>
      <c r="B135" t="s">
        <v>6551</v>
      </c>
    </row>
    <row r="136" spans="1:2" ht="16.5" customHeight="1" x14ac:dyDescent="0.25">
      <c r="A136" s="23" t="s">
        <v>5675</v>
      </c>
      <c r="B136" t="s">
        <v>6554</v>
      </c>
    </row>
    <row r="137" spans="1:2" ht="16.5" customHeight="1" x14ac:dyDescent="0.25">
      <c r="A137" s="28" t="s">
        <v>205</v>
      </c>
      <c r="B137" t="s">
        <v>6557</v>
      </c>
    </row>
    <row r="138" spans="1:2" ht="16.5" customHeight="1" x14ac:dyDescent="0.25">
      <c r="A138" s="22" t="s">
        <v>270</v>
      </c>
      <c r="B138" t="s">
        <v>6558</v>
      </c>
    </row>
    <row r="139" spans="1:2" ht="16.5" customHeight="1" x14ac:dyDescent="0.25">
      <c r="A139" s="28" t="s">
        <v>113</v>
      </c>
      <c r="B139" t="s">
        <v>6558</v>
      </c>
    </row>
    <row r="140" spans="1:2" ht="16.5" customHeight="1" x14ac:dyDescent="0.25">
      <c r="A140" s="28" t="s">
        <v>2656</v>
      </c>
      <c r="B140" t="s">
        <v>6559</v>
      </c>
    </row>
    <row r="141" spans="1:2" ht="16.5" customHeight="1" x14ac:dyDescent="0.25">
      <c r="A141" s="28" t="s">
        <v>2094</v>
      </c>
      <c r="B141" t="s">
        <v>6559</v>
      </c>
    </row>
    <row r="142" spans="1:2" ht="16.5" customHeight="1" x14ac:dyDescent="0.25">
      <c r="A142" t="s">
        <v>6506</v>
      </c>
      <c r="B142" t="s">
        <v>6060</v>
      </c>
    </row>
    <row r="143" spans="1:2" ht="16.5" customHeight="1" x14ac:dyDescent="0.25">
      <c r="A143" s="28" t="s">
        <v>64</v>
      </c>
      <c r="B143" t="s">
        <v>6562</v>
      </c>
    </row>
    <row r="144" spans="1:2" ht="16.5" customHeight="1" x14ac:dyDescent="0.25">
      <c r="A144" t="s">
        <v>6507</v>
      </c>
      <c r="B144" t="s">
        <v>6074</v>
      </c>
    </row>
    <row r="145" spans="1:6" ht="16.5" customHeight="1" x14ac:dyDescent="0.25">
      <c r="A145" t="s">
        <v>4822</v>
      </c>
      <c r="B145" t="s">
        <v>6110</v>
      </c>
    </row>
    <row r="146" spans="1:6" ht="16.5" customHeight="1" x14ac:dyDescent="0.25">
      <c r="A146" s="28" t="s">
        <v>274</v>
      </c>
      <c r="B146" t="s">
        <v>6563</v>
      </c>
    </row>
    <row r="147" spans="1:6" ht="16.5" customHeight="1" x14ac:dyDescent="0.25">
      <c r="A147" s="23" t="s">
        <v>149</v>
      </c>
      <c r="B147" t="s">
        <v>6561</v>
      </c>
    </row>
    <row r="148" spans="1:6" ht="16.5" customHeight="1" x14ac:dyDescent="0.25">
      <c r="A148" s="23" t="s">
        <v>141</v>
      </c>
      <c r="B148" t="s">
        <v>6072</v>
      </c>
    </row>
    <row r="149" spans="1:6" ht="16.5" customHeight="1" x14ac:dyDescent="0.25">
      <c r="A149" s="23" t="s">
        <v>141</v>
      </c>
      <c r="B149" t="s">
        <v>6072</v>
      </c>
    </row>
    <row r="150" spans="1:6" ht="16.5" customHeight="1" x14ac:dyDescent="0.25">
      <c r="A150" s="28" t="s">
        <v>15</v>
      </c>
      <c r="B150" t="s">
        <v>6072</v>
      </c>
    </row>
    <row r="151" spans="1:6" ht="16.5" customHeight="1" x14ac:dyDescent="0.25">
      <c r="A151" s="28" t="s">
        <v>13</v>
      </c>
      <c r="B151" t="s">
        <v>6072</v>
      </c>
    </row>
    <row r="152" spans="1:6" ht="17.25" customHeight="1" x14ac:dyDescent="0.25">
      <c r="A152" s="28" t="s">
        <v>241</v>
      </c>
      <c r="B152" t="s">
        <v>6030</v>
      </c>
    </row>
    <row r="153" spans="1:6" x14ac:dyDescent="0.25">
      <c r="A153" s="23" t="s">
        <v>156</v>
      </c>
      <c r="B153" t="s">
        <v>6560</v>
      </c>
    </row>
    <row r="154" spans="1:6" ht="15.75" customHeight="1" x14ac:dyDescent="0.25">
      <c r="A154" s="28" t="s">
        <v>84</v>
      </c>
      <c r="B154" t="s">
        <v>352</v>
      </c>
    </row>
    <row r="155" spans="1:6" x14ac:dyDescent="0.25">
      <c r="A155" s="25" t="s">
        <v>194</v>
      </c>
      <c r="B155" t="s">
        <v>1009</v>
      </c>
    </row>
    <row r="156" spans="1:6" x14ac:dyDescent="0.25">
      <c r="A156" s="28" t="s">
        <v>268</v>
      </c>
      <c r="B156" t="s">
        <v>6079</v>
      </c>
      <c r="F156" s="23"/>
    </row>
    <row r="157" spans="1:6" x14ac:dyDescent="0.25">
      <c r="A157" s="28" t="s">
        <v>211</v>
      </c>
      <c r="B157" t="s">
        <v>6008</v>
      </c>
      <c r="F157" s="28"/>
    </row>
    <row r="158" spans="1:6" x14ac:dyDescent="0.25">
      <c r="A158" s="22" t="s">
        <v>48</v>
      </c>
      <c r="B158" t="s">
        <v>1481</v>
      </c>
      <c r="F158" s="347"/>
    </row>
    <row r="159" spans="1:6" ht="15" customHeight="1" x14ac:dyDescent="0.25">
      <c r="A159" s="28" t="s">
        <v>88</v>
      </c>
      <c r="B159" t="s">
        <v>6564</v>
      </c>
      <c r="F159" s="28"/>
    </row>
    <row r="160" spans="1:6" ht="15" customHeight="1" x14ac:dyDescent="0.25">
      <c r="A160" s="22" t="s">
        <v>236</v>
      </c>
      <c r="B160" t="s">
        <v>6075</v>
      </c>
      <c r="F160" s="28"/>
    </row>
    <row r="161" spans="1:6" ht="15" customHeight="1" x14ac:dyDescent="0.25">
      <c r="A161" s="23" t="s">
        <v>103</v>
      </c>
      <c r="B161" t="s">
        <v>6075</v>
      </c>
      <c r="F161" s="28"/>
    </row>
    <row r="162" spans="1:6" ht="15" customHeight="1" x14ac:dyDescent="0.25">
      <c r="A162" s="22" t="s">
        <v>958</v>
      </c>
      <c r="B162" t="s">
        <v>6077</v>
      </c>
      <c r="F162" s="28"/>
    </row>
    <row r="163" spans="1:6" ht="15" customHeight="1" x14ac:dyDescent="0.25">
      <c r="A163" s="28" t="s">
        <v>100</v>
      </c>
      <c r="B163" t="s">
        <v>6104</v>
      </c>
      <c r="F163" s="347"/>
    </row>
    <row r="164" spans="1:6" ht="15" customHeight="1" x14ac:dyDescent="0.25">
      <c r="A164" s="28" t="s">
        <v>1977</v>
      </c>
      <c r="B164" t="s">
        <v>6566</v>
      </c>
      <c r="F164" s="28"/>
    </row>
    <row r="165" spans="1:6" ht="15" customHeight="1" x14ac:dyDescent="0.25">
      <c r="A165" t="s">
        <v>5222</v>
      </c>
      <c r="B165" t="s">
        <v>6510</v>
      </c>
      <c r="F165" s="28"/>
    </row>
    <row r="166" spans="1:6" ht="15" customHeight="1" x14ac:dyDescent="0.25">
      <c r="A166" s="28" t="s">
        <v>287</v>
      </c>
      <c r="B166" t="s">
        <v>1004</v>
      </c>
      <c r="F166" s="28"/>
    </row>
    <row r="167" spans="1:6" ht="15" customHeight="1" x14ac:dyDescent="0.25">
      <c r="A167" s="22" t="s">
        <v>244</v>
      </c>
      <c r="B167" t="s">
        <v>1004</v>
      </c>
      <c r="F167" s="28"/>
    </row>
    <row r="168" spans="1:6" ht="15" customHeight="1" x14ac:dyDescent="0.25">
      <c r="A168" s="22" t="s">
        <v>220</v>
      </c>
      <c r="B168" t="s">
        <v>6565</v>
      </c>
      <c r="F168" s="28"/>
    </row>
    <row r="169" spans="1:6" ht="15" customHeight="1" x14ac:dyDescent="0.25">
      <c r="A169" s="28" t="s">
        <v>265</v>
      </c>
      <c r="B169" t="s">
        <v>6567</v>
      </c>
      <c r="F169" s="23"/>
    </row>
    <row r="170" spans="1:6" ht="15" customHeight="1" x14ac:dyDescent="0.25">
      <c r="A170" s="22" t="s">
        <v>272</v>
      </c>
      <c r="B170" t="s">
        <v>6090</v>
      </c>
    </row>
    <row r="171" spans="1:6" ht="15" customHeight="1" x14ac:dyDescent="0.25">
      <c r="A171" s="28" t="s">
        <v>62</v>
      </c>
      <c r="B171" s="28" t="s">
        <v>62</v>
      </c>
      <c r="F171" s="28"/>
    </row>
    <row r="172" spans="1:6" ht="15" customHeight="1" x14ac:dyDescent="0.25">
      <c r="A172" s="22" t="s">
        <v>258</v>
      </c>
      <c r="B172" t="s">
        <v>6568</v>
      </c>
      <c r="F172" s="28"/>
    </row>
    <row r="173" spans="1:6" ht="15" customHeight="1" x14ac:dyDescent="0.25">
      <c r="A173" s="22" t="s">
        <v>245</v>
      </c>
      <c r="B173" t="s">
        <v>6568</v>
      </c>
    </row>
    <row r="174" spans="1:6" ht="15" customHeight="1" x14ac:dyDescent="0.25">
      <c r="A174" s="23" t="s">
        <v>2509</v>
      </c>
      <c r="B174" t="s">
        <v>6585</v>
      </c>
    </row>
    <row r="175" spans="1:6" ht="15" customHeight="1" x14ac:dyDescent="0.25">
      <c r="A175" s="23" t="s">
        <v>160</v>
      </c>
      <c r="B175" t="s">
        <v>6112</v>
      </c>
    </row>
    <row r="176" spans="1:6" ht="15" customHeight="1" x14ac:dyDescent="0.25">
      <c r="A176" s="23" t="s">
        <v>151</v>
      </c>
      <c r="B176" t="s">
        <v>6112</v>
      </c>
    </row>
    <row r="177" spans="1:7" ht="15" customHeight="1" x14ac:dyDescent="0.25">
      <c r="A177" s="22" t="s">
        <v>238</v>
      </c>
      <c r="B177" t="s">
        <v>238</v>
      </c>
    </row>
    <row r="178" spans="1:7" ht="15" customHeight="1" x14ac:dyDescent="0.25">
      <c r="A178" s="22" t="s">
        <v>5617</v>
      </c>
      <c r="B178" t="s">
        <v>243</v>
      </c>
      <c r="G178" s="28"/>
    </row>
    <row r="179" spans="1:7" ht="15" customHeight="1" x14ac:dyDescent="0.25">
      <c r="A179" s="22" t="s">
        <v>243</v>
      </c>
      <c r="B179" t="s">
        <v>243</v>
      </c>
    </row>
    <row r="180" spans="1:7" x14ac:dyDescent="0.25">
      <c r="A180" s="22" t="s">
        <v>1070</v>
      </c>
      <c r="B180" t="s">
        <v>6578</v>
      </c>
    </row>
    <row r="181" spans="1:7" x14ac:dyDescent="0.25">
      <c r="A181" s="28" t="s">
        <v>59</v>
      </c>
      <c r="B181" t="s">
        <v>5846</v>
      </c>
    </row>
    <row r="182" spans="1:7" x14ac:dyDescent="0.25">
      <c r="A182" s="23" t="s">
        <v>4168</v>
      </c>
      <c r="B182" t="s">
        <v>6569</v>
      </c>
    </row>
    <row r="183" spans="1:7" x14ac:dyDescent="0.25">
      <c r="A183" s="22" t="s">
        <v>372</v>
      </c>
      <c r="B183" t="s">
        <v>449</v>
      </c>
    </row>
    <row r="184" spans="1:7" x14ac:dyDescent="0.25">
      <c r="A184" s="28" t="s">
        <v>44</v>
      </c>
      <c r="B184" t="s">
        <v>5810</v>
      </c>
    </row>
    <row r="185" spans="1:7" x14ac:dyDescent="0.25">
      <c r="A185" s="28" t="s">
        <v>39</v>
      </c>
      <c r="B185" t="s">
        <v>1497</v>
      </c>
    </row>
    <row r="186" spans="1:7" x14ac:dyDescent="0.25">
      <c r="A186" s="22" t="s">
        <v>5625</v>
      </c>
      <c r="B186" t="s">
        <v>6586</v>
      </c>
    </row>
    <row r="187" spans="1:7" x14ac:dyDescent="0.25">
      <c r="A187" s="22" t="s">
        <v>248</v>
      </c>
      <c r="B187" t="s">
        <v>6586</v>
      </c>
      <c r="F187" s="23"/>
    </row>
    <row r="188" spans="1:7" x14ac:dyDescent="0.25">
      <c r="A188" s="28" t="s">
        <v>208</v>
      </c>
      <c r="B188" t="s">
        <v>6570</v>
      </c>
    </row>
    <row r="189" spans="1:7" x14ac:dyDescent="0.25">
      <c r="A189" s="28" t="s">
        <v>40</v>
      </c>
      <c r="B189" t="s">
        <v>6571</v>
      </c>
    </row>
    <row r="190" spans="1:7" x14ac:dyDescent="0.25">
      <c r="A190" s="22" t="s">
        <v>267</v>
      </c>
      <c r="B190" t="s">
        <v>6571</v>
      </c>
    </row>
    <row r="191" spans="1:7" x14ac:dyDescent="0.25">
      <c r="A191" s="23" t="s">
        <v>2720</v>
      </c>
      <c r="B191" t="s">
        <v>6579</v>
      </c>
    </row>
    <row r="192" spans="1:7" x14ac:dyDescent="0.25">
      <c r="A192" s="28" t="s">
        <v>3324</v>
      </c>
      <c r="B192" t="s">
        <v>6581</v>
      </c>
    </row>
    <row r="193" spans="1:2" x14ac:dyDescent="0.25">
      <c r="A193" s="22" t="s">
        <v>829</v>
      </c>
      <c r="B193" t="s">
        <v>6572</v>
      </c>
    </row>
    <row r="194" spans="1:2" x14ac:dyDescent="0.25">
      <c r="A194" s="22" t="s">
        <v>275</v>
      </c>
      <c r="B194" t="s">
        <v>3979</v>
      </c>
    </row>
    <row r="195" spans="1:2" x14ac:dyDescent="0.25">
      <c r="A195" s="28" t="s">
        <v>276</v>
      </c>
      <c r="B195" t="s">
        <v>3979</v>
      </c>
    </row>
    <row r="196" spans="1:2" x14ac:dyDescent="0.25">
      <c r="A196" s="22" t="s">
        <v>5624</v>
      </c>
      <c r="B196" t="s">
        <v>6583</v>
      </c>
    </row>
    <row r="197" spans="1:2" x14ac:dyDescent="0.25">
      <c r="A197" s="22" t="s">
        <v>5631</v>
      </c>
      <c r="B197" t="s">
        <v>6583</v>
      </c>
    </row>
    <row r="198" spans="1:2" x14ac:dyDescent="0.25">
      <c r="A198" t="s">
        <v>6508</v>
      </c>
      <c r="B198" t="s">
        <v>6583</v>
      </c>
    </row>
    <row r="199" spans="1:2" x14ac:dyDescent="0.25">
      <c r="A199" s="22" t="s">
        <v>285</v>
      </c>
      <c r="B199" t="s">
        <v>6584</v>
      </c>
    </row>
    <row r="200" spans="1:2" x14ac:dyDescent="0.25">
      <c r="A200" s="22" t="s">
        <v>230</v>
      </c>
      <c r="B200" t="s">
        <v>6584</v>
      </c>
    </row>
    <row r="201" spans="1:2" x14ac:dyDescent="0.25">
      <c r="A201" s="22" t="s">
        <v>995</v>
      </c>
      <c r="B201" t="s">
        <v>6582</v>
      </c>
    </row>
    <row r="202" spans="1:2" x14ac:dyDescent="0.25">
      <c r="A202" s="23" t="s">
        <v>1010</v>
      </c>
      <c r="B202" t="s">
        <v>6574</v>
      </c>
    </row>
    <row r="203" spans="1:2" x14ac:dyDescent="0.25">
      <c r="A203" s="28" t="s">
        <v>29</v>
      </c>
      <c r="B203" t="s">
        <v>6575</v>
      </c>
    </row>
    <row r="204" spans="1:2" x14ac:dyDescent="0.25">
      <c r="A204" s="23" t="s">
        <v>170</v>
      </c>
      <c r="B204" t="s">
        <v>6575</v>
      </c>
    </row>
    <row r="205" spans="1:2" x14ac:dyDescent="0.25">
      <c r="A205" s="22" t="s">
        <v>219</v>
      </c>
      <c r="B205" t="s">
        <v>6573</v>
      </c>
    </row>
    <row r="206" spans="1:2" x14ac:dyDescent="0.25">
      <c r="A206" s="22" t="s">
        <v>252</v>
      </c>
      <c r="B206" t="s">
        <v>6573</v>
      </c>
    </row>
    <row r="207" spans="1:2" x14ac:dyDescent="0.25">
      <c r="A207" s="28" t="s">
        <v>53</v>
      </c>
      <c r="B207" t="s">
        <v>6580</v>
      </c>
    </row>
    <row r="208" spans="1:2" x14ac:dyDescent="0.25">
      <c r="A208" s="22" t="s">
        <v>227</v>
      </c>
      <c r="B208" t="s">
        <v>1276</v>
      </c>
    </row>
    <row r="209" spans="1:2" x14ac:dyDescent="0.25">
      <c r="A209" s="23" t="s">
        <v>4416</v>
      </c>
      <c r="B209" t="s">
        <v>6576</v>
      </c>
    </row>
    <row r="210" spans="1:2" x14ac:dyDescent="0.25">
      <c r="A210" s="28" t="s">
        <v>18</v>
      </c>
      <c r="B210" t="s">
        <v>3525</v>
      </c>
    </row>
    <row r="211" spans="1:2" x14ac:dyDescent="0.25">
      <c r="A211" s="23" t="s">
        <v>183</v>
      </c>
      <c r="B211" t="s">
        <v>6123</v>
      </c>
    </row>
    <row r="212" spans="1:2" x14ac:dyDescent="0.25">
      <c r="A212" s="28" t="s">
        <v>7</v>
      </c>
      <c r="B212" t="s">
        <v>655</v>
      </c>
    </row>
    <row r="213" spans="1:2" x14ac:dyDescent="0.25">
      <c r="A213" s="28" t="s">
        <v>78</v>
      </c>
      <c r="B213" t="s">
        <v>6587</v>
      </c>
    </row>
    <row r="214" spans="1:2" x14ac:dyDescent="0.25">
      <c r="A214" s="28" t="s">
        <v>73</v>
      </c>
      <c r="B214" t="s">
        <v>6587</v>
      </c>
    </row>
    <row r="215" spans="1:2" x14ac:dyDescent="0.25">
      <c r="A215" s="23" t="s">
        <v>1425</v>
      </c>
      <c r="B215" t="s">
        <v>1746</v>
      </c>
    </row>
    <row r="216" spans="1:2" x14ac:dyDescent="0.25">
      <c r="A216" s="23" t="s">
        <v>5694</v>
      </c>
      <c r="B216" t="s">
        <v>5663</v>
      </c>
    </row>
    <row r="217" spans="1:2" x14ac:dyDescent="0.25">
      <c r="A217" s="28" t="s">
        <v>5697</v>
      </c>
      <c r="B217" t="s">
        <v>6678</v>
      </c>
    </row>
    <row r="218" spans="1:2" x14ac:dyDescent="0.25">
      <c r="A218" s="28" t="s">
        <v>5682</v>
      </c>
      <c r="B218" t="s">
        <v>6588</v>
      </c>
    </row>
    <row r="219" spans="1:2" x14ac:dyDescent="0.25">
      <c r="A219" s="28" t="s">
        <v>22</v>
      </c>
      <c r="B219" t="s">
        <v>2744</v>
      </c>
    </row>
    <row r="220" spans="1:2" x14ac:dyDescent="0.25">
      <c r="A220" s="28" t="s">
        <v>5</v>
      </c>
      <c r="B220" t="s">
        <v>6690</v>
      </c>
    </row>
    <row r="221" spans="1:2" x14ac:dyDescent="0.25">
      <c r="A221" s="22" t="s">
        <v>221</v>
      </c>
      <c r="B221" t="s">
        <v>315</v>
      </c>
    </row>
    <row r="222" spans="1:2" x14ac:dyDescent="0.25">
      <c r="A222" s="22" t="s">
        <v>222</v>
      </c>
      <c r="B222" t="s">
        <v>6589</v>
      </c>
    </row>
    <row r="223" spans="1:2" x14ac:dyDescent="0.25">
      <c r="A223" s="22" t="s">
        <v>228</v>
      </c>
      <c r="B223" t="s">
        <v>6590</v>
      </c>
    </row>
    <row r="224" spans="1:2" x14ac:dyDescent="0.25">
      <c r="A224" s="28" t="s">
        <v>5608</v>
      </c>
      <c r="B224" t="s">
        <v>1185</v>
      </c>
    </row>
    <row r="225" spans="1:2" x14ac:dyDescent="0.25">
      <c r="A225" t="s">
        <v>6685</v>
      </c>
      <c r="B225" t="s">
        <v>6501</v>
      </c>
    </row>
    <row r="226" spans="1:2" x14ac:dyDescent="0.25">
      <c r="A226" s="28" t="s">
        <v>259</v>
      </c>
      <c r="B226" t="s">
        <v>6674</v>
      </c>
    </row>
    <row r="227" spans="1:2" x14ac:dyDescent="0.25">
      <c r="A227" s="22" t="s">
        <v>286</v>
      </c>
      <c r="B227" t="s">
        <v>6675</v>
      </c>
    </row>
    <row r="228" spans="1:2" x14ac:dyDescent="0.25">
      <c r="A228" s="28" t="s">
        <v>2539</v>
      </c>
      <c r="B228" t="s">
        <v>6591</v>
      </c>
    </row>
    <row r="229" spans="1:2" x14ac:dyDescent="0.25">
      <c r="A229" s="23" t="s">
        <v>118</v>
      </c>
      <c r="B229" t="s">
        <v>2047</v>
      </c>
    </row>
    <row r="230" spans="1:2" x14ac:dyDescent="0.25">
      <c r="A230" s="23" t="s">
        <v>5693</v>
      </c>
      <c r="B230" s="23" t="s">
        <v>6672</v>
      </c>
    </row>
    <row r="231" spans="1:2" x14ac:dyDescent="0.25">
      <c r="A231" s="28" t="s">
        <v>11</v>
      </c>
      <c r="B231" t="s">
        <v>5864</v>
      </c>
    </row>
    <row r="232" spans="1:2" x14ac:dyDescent="0.25">
      <c r="A232" s="28" t="s">
        <v>57</v>
      </c>
      <c r="B232" t="s">
        <v>1432</v>
      </c>
    </row>
    <row r="233" spans="1:2" x14ac:dyDescent="0.25">
      <c r="A233" s="23" t="s">
        <v>114</v>
      </c>
      <c r="B233" t="s">
        <v>6102</v>
      </c>
    </row>
    <row r="234" spans="1:2" x14ac:dyDescent="0.25">
      <c r="A234" s="23" t="s">
        <v>4025</v>
      </c>
      <c r="B234" t="s">
        <v>3327</v>
      </c>
    </row>
    <row r="235" spans="1:2" x14ac:dyDescent="0.25">
      <c r="A235" s="28" t="s">
        <v>2390</v>
      </c>
      <c r="B235" t="s">
        <v>6592</v>
      </c>
    </row>
    <row r="236" spans="1:2" x14ac:dyDescent="0.25">
      <c r="A236" s="28" t="s">
        <v>5711</v>
      </c>
      <c r="B236" t="s">
        <v>6593</v>
      </c>
    </row>
    <row r="237" spans="1:2" x14ac:dyDescent="0.25">
      <c r="A237" s="28" t="s">
        <v>55</v>
      </c>
      <c r="B237" t="s">
        <v>2586</v>
      </c>
    </row>
    <row r="238" spans="1:2" x14ac:dyDescent="0.25">
      <c r="A238" s="22" t="s">
        <v>214</v>
      </c>
      <c r="B238" t="s">
        <v>6108</v>
      </c>
    </row>
    <row r="239" spans="1:2" x14ac:dyDescent="0.25">
      <c r="A239" s="28" t="s">
        <v>5672</v>
      </c>
      <c r="B239" t="s">
        <v>6599</v>
      </c>
    </row>
    <row r="240" spans="1:2" x14ac:dyDescent="0.25">
      <c r="A240" s="28" t="s">
        <v>99</v>
      </c>
      <c r="B240" t="s">
        <v>6594</v>
      </c>
    </row>
    <row r="241" spans="1:2" x14ac:dyDescent="0.25">
      <c r="A241" s="23" t="s">
        <v>147</v>
      </c>
      <c r="B241" t="s">
        <v>1466</v>
      </c>
    </row>
    <row r="242" spans="1:2" x14ac:dyDescent="0.25">
      <c r="A242" s="23" t="s">
        <v>4221</v>
      </c>
      <c r="B242" t="s">
        <v>316</v>
      </c>
    </row>
    <row r="243" spans="1:2" x14ac:dyDescent="0.25">
      <c r="A243" s="23" t="s">
        <v>106</v>
      </c>
      <c r="B243" t="s">
        <v>316</v>
      </c>
    </row>
    <row r="244" spans="1:2" x14ac:dyDescent="0.25">
      <c r="A244" s="23" t="s">
        <v>5685</v>
      </c>
      <c r="B244" t="s">
        <v>6600</v>
      </c>
    </row>
    <row r="245" spans="1:2" x14ac:dyDescent="0.25">
      <c r="A245" s="23" t="s">
        <v>5686</v>
      </c>
      <c r="B245" s="23" t="s">
        <v>5686</v>
      </c>
    </row>
    <row r="246" spans="1:2" x14ac:dyDescent="0.25">
      <c r="A246" s="28" t="s">
        <v>266</v>
      </c>
      <c r="B246" s="28" t="s">
        <v>266</v>
      </c>
    </row>
    <row r="247" spans="1:2" x14ac:dyDescent="0.25">
      <c r="A247" s="23" t="s">
        <v>5687</v>
      </c>
      <c r="B247" t="s">
        <v>6601</v>
      </c>
    </row>
    <row r="248" spans="1:2" x14ac:dyDescent="0.25">
      <c r="A248" s="23" t="s">
        <v>5681</v>
      </c>
      <c r="B248" s="23" t="s">
        <v>5681</v>
      </c>
    </row>
    <row r="249" spans="1:2" x14ac:dyDescent="0.25">
      <c r="A249" s="23" t="s">
        <v>116</v>
      </c>
      <c r="B249" t="s">
        <v>6000</v>
      </c>
    </row>
    <row r="250" spans="1:2" x14ac:dyDescent="0.25">
      <c r="A250" s="28" t="s">
        <v>5710</v>
      </c>
      <c r="B250" t="s">
        <v>6101</v>
      </c>
    </row>
    <row r="251" spans="1:2" x14ac:dyDescent="0.25">
      <c r="A251" s="23" t="s">
        <v>5688</v>
      </c>
      <c r="B251" s="23" t="s">
        <v>5688</v>
      </c>
    </row>
    <row r="252" spans="1:2" x14ac:dyDescent="0.25">
      <c r="A252" s="28" t="s">
        <v>2723</v>
      </c>
      <c r="B252" t="s">
        <v>1043</v>
      </c>
    </row>
    <row r="253" spans="1:2" x14ac:dyDescent="0.25">
      <c r="A253" s="28" t="s">
        <v>8</v>
      </c>
      <c r="B253" t="s">
        <v>344</v>
      </c>
    </row>
    <row r="254" spans="1:2" x14ac:dyDescent="0.25">
      <c r="A254" s="28" t="s">
        <v>197</v>
      </c>
      <c r="B254" t="s">
        <v>344</v>
      </c>
    </row>
    <row r="255" spans="1:2" x14ac:dyDescent="0.25">
      <c r="A255" s="28" t="s">
        <v>217</v>
      </c>
      <c r="B255" t="s">
        <v>6676</v>
      </c>
    </row>
    <row r="256" spans="1:2" x14ac:dyDescent="0.25">
      <c r="A256" s="22" t="s">
        <v>69</v>
      </c>
      <c r="B256" s="22" t="s">
        <v>69</v>
      </c>
    </row>
    <row r="257" spans="1:2" x14ac:dyDescent="0.25">
      <c r="A257" s="22" t="s">
        <v>264</v>
      </c>
      <c r="B257" s="22" t="s">
        <v>69</v>
      </c>
    </row>
    <row r="258" spans="1:2" x14ac:dyDescent="0.25">
      <c r="A258" s="23" t="s">
        <v>169</v>
      </c>
      <c r="B258" t="s">
        <v>264</v>
      </c>
    </row>
    <row r="259" spans="1:2" x14ac:dyDescent="0.25">
      <c r="A259" s="25" t="s">
        <v>5717</v>
      </c>
      <c r="B259" t="s">
        <v>6602</v>
      </c>
    </row>
    <row r="260" spans="1:2" x14ac:dyDescent="0.25">
      <c r="A260" s="28" t="s">
        <v>5651</v>
      </c>
      <c r="B260" t="s">
        <v>6677</v>
      </c>
    </row>
    <row r="261" spans="1:2" x14ac:dyDescent="0.25">
      <c r="A261" s="28" t="s">
        <v>36</v>
      </c>
      <c r="B261" t="s">
        <v>2087</v>
      </c>
    </row>
    <row r="262" spans="1:2" x14ac:dyDescent="0.25">
      <c r="A262" s="22" t="s">
        <v>269</v>
      </c>
      <c r="B262" t="s">
        <v>6671</v>
      </c>
    </row>
    <row r="263" spans="1:2" x14ac:dyDescent="0.25">
      <c r="A263" s="23" t="s">
        <v>161</v>
      </c>
      <c r="B263" t="s">
        <v>1586</v>
      </c>
    </row>
    <row r="264" spans="1:2" x14ac:dyDescent="0.25">
      <c r="A264" s="22" t="s">
        <v>253</v>
      </c>
      <c r="B264" t="s">
        <v>1586</v>
      </c>
    </row>
    <row r="265" spans="1:2" x14ac:dyDescent="0.25">
      <c r="A265" s="23" t="s">
        <v>102</v>
      </c>
      <c r="B265" t="s">
        <v>6598</v>
      </c>
    </row>
    <row r="266" spans="1:2" x14ac:dyDescent="0.25">
      <c r="A266" s="23" t="s">
        <v>4397</v>
      </c>
      <c r="B266" t="s">
        <v>6598</v>
      </c>
    </row>
    <row r="267" spans="1:2" x14ac:dyDescent="0.25">
      <c r="A267" s="28" t="s">
        <v>5707</v>
      </c>
      <c r="B267" t="s">
        <v>266</v>
      </c>
    </row>
    <row r="268" spans="1:2" x14ac:dyDescent="0.25">
      <c r="A268" s="22" t="s">
        <v>288</v>
      </c>
      <c r="B268" t="s">
        <v>6673</v>
      </c>
    </row>
    <row r="269" spans="1:2" x14ac:dyDescent="0.25">
      <c r="A269" s="28" t="s">
        <v>666</v>
      </c>
      <c r="B269" t="s">
        <v>6595</v>
      </c>
    </row>
    <row r="270" spans="1:2" x14ac:dyDescent="0.25">
      <c r="A270" s="28" t="s">
        <v>94</v>
      </c>
      <c r="B270" t="s">
        <v>6596</v>
      </c>
    </row>
    <row r="271" spans="1:2" x14ac:dyDescent="0.25">
      <c r="A271" s="22" t="s">
        <v>415</v>
      </c>
      <c r="B271" t="s">
        <v>870</v>
      </c>
    </row>
    <row r="272" spans="1:2" x14ac:dyDescent="0.25">
      <c r="A272" s="22" t="s">
        <v>819</v>
      </c>
      <c r="B272" t="s">
        <v>6597</v>
      </c>
    </row>
    <row r="273" spans="1:2" x14ac:dyDescent="0.25">
      <c r="A273" s="22" t="s">
        <v>854</v>
      </c>
      <c r="B273" t="s">
        <v>6597</v>
      </c>
    </row>
    <row r="274" spans="1:2" x14ac:dyDescent="0.25">
      <c r="A274" s="22" t="s">
        <v>242</v>
      </c>
      <c r="B274" t="s">
        <v>6028</v>
      </c>
    </row>
    <row r="275" spans="1:2" x14ac:dyDescent="0.25">
      <c r="A275" s="22" t="s">
        <v>368</v>
      </c>
      <c r="B275" t="s">
        <v>6603</v>
      </c>
    </row>
    <row r="276" spans="1:2" x14ac:dyDescent="0.25">
      <c r="A276" s="28" t="s">
        <v>280</v>
      </c>
      <c r="B276" t="s">
        <v>6604</v>
      </c>
    </row>
    <row r="277" spans="1:2" x14ac:dyDescent="0.25">
      <c r="A277" s="22" t="s">
        <v>247</v>
      </c>
      <c r="B277" t="s">
        <v>1011</v>
      </c>
    </row>
    <row r="278" spans="1:2" x14ac:dyDescent="0.25">
      <c r="A278" s="22" t="s">
        <v>257</v>
      </c>
      <c r="B278" t="s">
        <v>1834</v>
      </c>
    </row>
    <row r="279" spans="1:2" x14ac:dyDescent="0.25">
      <c r="A279" s="22" t="s">
        <v>262</v>
      </c>
      <c r="B279" t="s">
        <v>815</v>
      </c>
    </row>
    <row r="280" spans="1:2" x14ac:dyDescent="0.25">
      <c r="A280" s="23" t="s">
        <v>255</v>
      </c>
      <c r="B280" t="s">
        <v>840</v>
      </c>
    </row>
    <row r="281" spans="1:2" x14ac:dyDescent="0.25">
      <c r="A281" s="22" t="s">
        <v>109</v>
      </c>
      <c r="B281" t="s">
        <v>6605</v>
      </c>
    </row>
    <row r="282" spans="1:2" x14ac:dyDescent="0.25">
      <c r="A282" s="28" t="s">
        <v>38</v>
      </c>
      <c r="B282" t="s">
        <v>2970</v>
      </c>
    </row>
    <row r="283" spans="1:2" x14ac:dyDescent="0.25">
      <c r="A283" s="28" t="s">
        <v>935</v>
      </c>
      <c r="B283" t="s">
        <v>6606</v>
      </c>
    </row>
    <row r="284" spans="1:2" x14ac:dyDescent="0.25">
      <c r="A284" s="25" t="s">
        <v>2551</v>
      </c>
      <c r="B284" t="s">
        <v>3783</v>
      </c>
    </row>
    <row r="285" spans="1:2" x14ac:dyDescent="0.25">
      <c r="A285" s="23" t="s">
        <v>168</v>
      </c>
      <c r="B285" t="s">
        <v>3783</v>
      </c>
    </row>
    <row r="286" spans="1:2" x14ac:dyDescent="0.25">
      <c r="A286" s="23" t="s">
        <v>176</v>
      </c>
      <c r="B286" t="s">
        <v>6607</v>
      </c>
    </row>
    <row r="287" spans="1:2" x14ac:dyDescent="0.25">
      <c r="A287" s="23" t="s">
        <v>70</v>
      </c>
      <c r="B287" t="s">
        <v>595</v>
      </c>
    </row>
    <row r="288" spans="1:2" x14ac:dyDescent="0.25">
      <c r="A288" s="23" t="s">
        <v>167</v>
      </c>
      <c r="B288" t="s">
        <v>595</v>
      </c>
    </row>
    <row r="289" spans="1:2" x14ac:dyDescent="0.25">
      <c r="A289" s="23" t="s">
        <v>110</v>
      </c>
      <c r="B289" t="s">
        <v>6697</v>
      </c>
    </row>
    <row r="290" spans="1:2" x14ac:dyDescent="0.25">
      <c r="A290" s="23" t="s">
        <v>178</v>
      </c>
      <c r="B290" t="s">
        <v>6608</v>
      </c>
    </row>
    <row r="291" spans="1:2" x14ac:dyDescent="0.25">
      <c r="A291" s="22" t="s">
        <v>277</v>
      </c>
      <c r="B291" t="s">
        <v>6609</v>
      </c>
    </row>
    <row r="292" spans="1:2" x14ac:dyDescent="0.25">
      <c r="A292" s="28" t="s">
        <v>5664</v>
      </c>
      <c r="B292" t="s">
        <v>6610</v>
      </c>
    </row>
    <row r="293" spans="1:2" x14ac:dyDescent="0.25">
      <c r="A293" s="28" t="s">
        <v>81</v>
      </c>
      <c r="B293" t="s">
        <v>5913</v>
      </c>
    </row>
    <row r="294" spans="1:2" x14ac:dyDescent="0.25">
      <c r="A294" s="28" t="s">
        <v>82</v>
      </c>
      <c r="B294" t="s">
        <v>5913</v>
      </c>
    </row>
    <row r="295" spans="1:2" x14ac:dyDescent="0.25">
      <c r="A295" s="28" t="s">
        <v>5712</v>
      </c>
      <c r="B295" t="s">
        <v>2442</v>
      </c>
    </row>
    <row r="296" spans="1:2" x14ac:dyDescent="0.25">
      <c r="A296" s="23" t="s">
        <v>129</v>
      </c>
      <c r="B296" t="s">
        <v>620</v>
      </c>
    </row>
    <row r="297" spans="1:2" x14ac:dyDescent="0.25">
      <c r="A297" s="23" t="s">
        <v>165</v>
      </c>
      <c r="B297" t="s">
        <v>620</v>
      </c>
    </row>
    <row r="298" spans="1:2" x14ac:dyDescent="0.25">
      <c r="A298" s="22" t="s">
        <v>5629</v>
      </c>
      <c r="B298" t="s">
        <v>6614</v>
      </c>
    </row>
    <row r="299" spans="1:2" x14ac:dyDescent="0.25">
      <c r="A299" s="22" t="s">
        <v>5603</v>
      </c>
      <c r="B299" t="s">
        <v>6615</v>
      </c>
    </row>
    <row r="300" spans="1:2" x14ac:dyDescent="0.25">
      <c r="A300" s="28" t="s">
        <v>844</v>
      </c>
      <c r="B300" t="s">
        <v>940</v>
      </c>
    </row>
    <row r="301" spans="1:2" x14ac:dyDescent="0.25">
      <c r="A301" s="25" t="s">
        <v>213</v>
      </c>
      <c r="B301" t="s">
        <v>2200</v>
      </c>
    </row>
    <row r="302" spans="1:2" x14ac:dyDescent="0.25">
      <c r="A302" s="23" t="s">
        <v>1264</v>
      </c>
      <c r="B302" t="s">
        <v>1265</v>
      </c>
    </row>
    <row r="303" spans="1:2" x14ac:dyDescent="0.25">
      <c r="A303" s="23" t="s">
        <v>5611</v>
      </c>
      <c r="B303" s="23" t="s">
        <v>5611</v>
      </c>
    </row>
    <row r="304" spans="1:2" x14ac:dyDescent="0.25">
      <c r="A304" s="28" t="s">
        <v>5661</v>
      </c>
      <c r="B304" t="s">
        <v>6617</v>
      </c>
    </row>
    <row r="305" spans="1:2" x14ac:dyDescent="0.25">
      <c r="A305" s="28" t="s">
        <v>5655</v>
      </c>
      <c r="B305" t="s">
        <v>6618</v>
      </c>
    </row>
    <row r="306" spans="1:2" x14ac:dyDescent="0.25">
      <c r="A306" s="23" t="s">
        <v>1161</v>
      </c>
      <c r="B306" t="s">
        <v>6611</v>
      </c>
    </row>
    <row r="307" spans="1:2" x14ac:dyDescent="0.25">
      <c r="A307" s="22" t="s">
        <v>5618</v>
      </c>
      <c r="B307" t="s">
        <v>6611</v>
      </c>
    </row>
    <row r="308" spans="1:2" x14ac:dyDescent="0.25">
      <c r="A308" s="28" t="s">
        <v>5615</v>
      </c>
      <c r="B308" t="s">
        <v>835</v>
      </c>
    </row>
    <row r="309" spans="1:2" x14ac:dyDescent="0.25">
      <c r="A309" s="22" t="s">
        <v>5602</v>
      </c>
      <c r="B309" t="s">
        <v>835</v>
      </c>
    </row>
    <row r="310" spans="1:2" x14ac:dyDescent="0.25">
      <c r="A310" s="22" t="s">
        <v>26</v>
      </c>
      <c r="B310" t="s">
        <v>492</v>
      </c>
    </row>
    <row r="311" spans="1:2" x14ac:dyDescent="0.25">
      <c r="A311" s="25" t="s">
        <v>190</v>
      </c>
      <c r="B311" t="s">
        <v>492</v>
      </c>
    </row>
    <row r="312" spans="1:2" x14ac:dyDescent="0.25">
      <c r="A312" s="28" t="s">
        <v>5668</v>
      </c>
      <c r="B312" s="28" t="s">
        <v>6621</v>
      </c>
    </row>
    <row r="313" spans="1:2" x14ac:dyDescent="0.25">
      <c r="A313" s="28" t="s">
        <v>5657</v>
      </c>
      <c r="B313" s="28" t="s">
        <v>6623</v>
      </c>
    </row>
    <row r="314" spans="1:2" x14ac:dyDescent="0.25">
      <c r="A314" s="28" t="s">
        <v>5701</v>
      </c>
      <c r="B314" s="347" t="s">
        <v>6622</v>
      </c>
    </row>
    <row r="315" spans="1:2" x14ac:dyDescent="0.25">
      <c r="A315" s="28" t="s">
        <v>5708</v>
      </c>
      <c r="B315" s="28" t="s">
        <v>6624</v>
      </c>
    </row>
    <row r="316" spans="1:2" ht="30" x14ac:dyDescent="0.25">
      <c r="A316" s="28" t="s">
        <v>5665</v>
      </c>
      <c r="B316" s="28" t="s">
        <v>6625</v>
      </c>
    </row>
    <row r="317" spans="1:2" x14ac:dyDescent="0.25">
      <c r="A317" s="28" t="s">
        <v>2847</v>
      </c>
      <c r="B317" s="28" t="s">
        <v>6699</v>
      </c>
    </row>
    <row r="318" spans="1:2" x14ac:dyDescent="0.25">
      <c r="A318" s="22" t="s">
        <v>10</v>
      </c>
      <c r="B318" t="s">
        <v>295</v>
      </c>
    </row>
    <row r="319" spans="1:2" x14ac:dyDescent="0.25">
      <c r="A319" s="23" t="s">
        <v>104</v>
      </c>
      <c r="B319" t="s">
        <v>295</v>
      </c>
    </row>
    <row r="320" spans="1:2" x14ac:dyDescent="0.25">
      <c r="A320" s="28" t="s">
        <v>14</v>
      </c>
      <c r="B320" t="s">
        <v>295</v>
      </c>
    </row>
    <row r="321" spans="1:2" x14ac:dyDescent="0.25">
      <c r="A321" s="22" t="s">
        <v>295</v>
      </c>
      <c r="B321" s="28" t="s">
        <v>295</v>
      </c>
    </row>
    <row r="322" spans="1:2" x14ac:dyDescent="0.25">
      <c r="A322" s="23" t="s">
        <v>174</v>
      </c>
      <c r="B322" s="28" t="s">
        <v>295</v>
      </c>
    </row>
    <row r="323" spans="1:2" x14ac:dyDescent="0.25">
      <c r="A323" s="28" t="s">
        <v>189</v>
      </c>
      <c r="B323" s="28" t="s">
        <v>295</v>
      </c>
    </row>
    <row r="324" spans="1:2" x14ac:dyDescent="0.25">
      <c r="A324" s="28" t="s">
        <v>5702</v>
      </c>
      <c r="B324" s="347" t="s">
        <v>6626</v>
      </c>
    </row>
    <row r="325" spans="1:2" x14ac:dyDescent="0.25">
      <c r="A325" s="25" t="s">
        <v>218</v>
      </c>
      <c r="B325" t="s">
        <v>133</v>
      </c>
    </row>
    <row r="326" spans="1:2" x14ac:dyDescent="0.25">
      <c r="A326" s="23" t="s">
        <v>173</v>
      </c>
      <c r="B326" s="28" t="s">
        <v>133</v>
      </c>
    </row>
    <row r="327" spans="1:2" x14ac:dyDescent="0.25">
      <c r="A327" s="23" t="s">
        <v>133</v>
      </c>
      <c r="B327" s="28" t="s">
        <v>133</v>
      </c>
    </row>
    <row r="328" spans="1:2" x14ac:dyDescent="0.25">
      <c r="A328" s="25" t="s">
        <v>187</v>
      </c>
      <c r="B328" s="28" t="s">
        <v>6627</v>
      </c>
    </row>
    <row r="329" spans="1:2" x14ac:dyDescent="0.25">
      <c r="A329" s="23" t="s">
        <v>5695</v>
      </c>
      <c r="B329" s="23" t="s">
        <v>5695</v>
      </c>
    </row>
    <row r="330" spans="1:2" x14ac:dyDescent="0.25">
      <c r="A330" s="23" t="s">
        <v>105</v>
      </c>
      <c r="B330" t="s">
        <v>6619</v>
      </c>
    </row>
    <row r="331" spans="1:2" x14ac:dyDescent="0.25">
      <c r="A331" s="22" t="s">
        <v>232</v>
      </c>
      <c r="B331" t="s">
        <v>637</v>
      </c>
    </row>
    <row r="332" spans="1:2" x14ac:dyDescent="0.25">
      <c r="A332" s="22" t="s">
        <v>417</v>
      </c>
      <c r="B332" s="28" t="s">
        <v>750</v>
      </c>
    </row>
    <row r="333" spans="1:2" x14ac:dyDescent="0.25">
      <c r="A333" s="28" t="s">
        <v>37</v>
      </c>
      <c r="B333" t="s">
        <v>461</v>
      </c>
    </row>
    <row r="334" spans="1:2" x14ac:dyDescent="0.25">
      <c r="A334" s="22" t="s">
        <v>1360</v>
      </c>
      <c r="B334" t="s">
        <v>763</v>
      </c>
    </row>
    <row r="335" spans="1:2" x14ac:dyDescent="0.25">
      <c r="A335" s="28" t="s">
        <v>1581</v>
      </c>
      <c r="B335" t="s">
        <v>6612</v>
      </c>
    </row>
    <row r="336" spans="1:2" x14ac:dyDescent="0.25">
      <c r="A336" s="28" t="s">
        <v>670</v>
      </c>
      <c r="B336" t="s">
        <v>6612</v>
      </c>
    </row>
    <row r="337" spans="1:2" x14ac:dyDescent="0.25">
      <c r="A337" s="22" t="s">
        <v>232</v>
      </c>
      <c r="B337" t="s">
        <v>637</v>
      </c>
    </row>
    <row r="338" spans="1:2" x14ac:dyDescent="0.25">
      <c r="A338" s="22" t="s">
        <v>273</v>
      </c>
      <c r="B338" t="s">
        <v>637</v>
      </c>
    </row>
    <row r="339" spans="1:2" x14ac:dyDescent="0.25">
      <c r="A339" s="23" t="s">
        <v>154</v>
      </c>
      <c r="B339" s="23" t="s">
        <v>154</v>
      </c>
    </row>
    <row r="340" spans="1:2" x14ac:dyDescent="0.25">
      <c r="A340" s="22" t="s">
        <v>271</v>
      </c>
      <c r="B340" t="s">
        <v>6635</v>
      </c>
    </row>
    <row r="341" spans="1:2" x14ac:dyDescent="0.25">
      <c r="A341" s="28" t="s">
        <v>3042</v>
      </c>
      <c r="B341" t="s">
        <v>6613</v>
      </c>
    </row>
    <row r="342" spans="1:2" x14ac:dyDescent="0.25">
      <c r="A342" s="28" t="s">
        <v>1954</v>
      </c>
      <c r="B342" t="s">
        <v>6628</v>
      </c>
    </row>
    <row r="343" spans="1:2" x14ac:dyDescent="0.25">
      <c r="A343" s="22" t="s">
        <v>1411</v>
      </c>
      <c r="B343" t="s">
        <v>6620</v>
      </c>
    </row>
    <row r="344" spans="1:2" x14ac:dyDescent="0.25">
      <c r="A344" s="22" t="s">
        <v>1346</v>
      </c>
      <c r="B344" t="s">
        <v>6620</v>
      </c>
    </row>
    <row r="345" spans="1:2" x14ac:dyDescent="0.25">
      <c r="A345" s="28" t="s">
        <v>1081</v>
      </c>
      <c r="B345" t="s">
        <v>6620</v>
      </c>
    </row>
    <row r="346" spans="1:2" x14ac:dyDescent="0.25">
      <c r="A346" s="23" t="s">
        <v>130</v>
      </c>
      <c r="B346" t="s">
        <v>6616</v>
      </c>
    </row>
    <row r="347" spans="1:2" x14ac:dyDescent="0.25">
      <c r="A347" s="28" t="s">
        <v>735</v>
      </c>
      <c r="B347" t="s">
        <v>736</v>
      </c>
    </row>
    <row r="348" spans="1:2" x14ac:dyDescent="0.25">
      <c r="A348" s="28" t="s">
        <v>5716</v>
      </c>
      <c r="B348" t="s">
        <v>6629</v>
      </c>
    </row>
    <row r="349" spans="1:2" x14ac:dyDescent="0.25">
      <c r="A349" s="28" t="s">
        <v>2463</v>
      </c>
      <c r="B349" t="s">
        <v>2345</v>
      </c>
    </row>
    <row r="350" spans="1:2" x14ac:dyDescent="0.25">
      <c r="A350" s="28" t="s">
        <v>2344</v>
      </c>
      <c r="B350" t="s">
        <v>2345</v>
      </c>
    </row>
    <row r="351" spans="1:2" x14ac:dyDescent="0.25">
      <c r="A351" s="28" t="s">
        <v>5650</v>
      </c>
      <c r="B351" t="s">
        <v>6577</v>
      </c>
    </row>
    <row r="352" spans="1:2" x14ac:dyDescent="0.25">
      <c r="A352" s="28" t="s">
        <v>5660</v>
      </c>
      <c r="B352" t="s">
        <v>6679</v>
      </c>
    </row>
    <row r="353" spans="1:2" x14ac:dyDescent="0.25">
      <c r="A353" s="22" t="s">
        <v>246</v>
      </c>
      <c r="B353" t="s">
        <v>1012</v>
      </c>
    </row>
    <row r="354" spans="1:2" x14ac:dyDescent="0.25">
      <c r="A354" s="23" t="s">
        <v>172</v>
      </c>
      <c r="B354" t="s">
        <v>6632</v>
      </c>
    </row>
    <row r="355" spans="1:2" x14ac:dyDescent="0.25">
      <c r="A355" s="23" t="s">
        <v>153</v>
      </c>
      <c r="B355" t="s">
        <v>6632</v>
      </c>
    </row>
    <row r="356" spans="1:2" x14ac:dyDescent="0.25">
      <c r="A356" s="28" t="s">
        <v>598</v>
      </c>
      <c r="B356" t="s">
        <v>6636</v>
      </c>
    </row>
    <row r="357" spans="1:2" x14ac:dyDescent="0.25">
      <c r="A357" s="23" t="s">
        <v>1234</v>
      </c>
      <c r="B357" t="s">
        <v>6636</v>
      </c>
    </row>
    <row r="358" spans="1:2" x14ac:dyDescent="0.25">
      <c r="A358" s="28" t="s">
        <v>23</v>
      </c>
      <c r="B358" t="s">
        <v>6631</v>
      </c>
    </row>
    <row r="359" spans="1:2" x14ac:dyDescent="0.25">
      <c r="A359" s="23" t="s">
        <v>120</v>
      </c>
      <c r="B359" t="s">
        <v>5970</v>
      </c>
    </row>
    <row r="360" spans="1:2" x14ac:dyDescent="0.25">
      <c r="A360" s="28" t="s">
        <v>201</v>
      </c>
      <c r="B360" t="s">
        <v>5970</v>
      </c>
    </row>
    <row r="361" spans="1:2" x14ac:dyDescent="0.25">
      <c r="A361" s="23" t="s">
        <v>127</v>
      </c>
      <c r="B361" t="s">
        <v>5970</v>
      </c>
    </row>
    <row r="362" spans="1:2" x14ac:dyDescent="0.25">
      <c r="A362" s="28" t="s">
        <v>198</v>
      </c>
      <c r="B362" t="s">
        <v>5970</v>
      </c>
    </row>
    <row r="363" spans="1:2" x14ac:dyDescent="0.25">
      <c r="A363" s="22" t="s">
        <v>356</v>
      </c>
      <c r="B363" t="s">
        <v>6670</v>
      </c>
    </row>
    <row r="364" spans="1:2" x14ac:dyDescent="0.25">
      <c r="A364" s="28" t="s">
        <v>3745</v>
      </c>
      <c r="B364" t="s">
        <v>6630</v>
      </c>
    </row>
    <row r="365" spans="1:2" x14ac:dyDescent="0.25">
      <c r="A365" s="28" t="s">
        <v>27</v>
      </c>
      <c r="B365" t="s">
        <v>6633</v>
      </c>
    </row>
    <row r="366" spans="1:2" x14ac:dyDescent="0.25">
      <c r="A366" s="28" t="s">
        <v>16</v>
      </c>
      <c r="B366" t="s">
        <v>2117</v>
      </c>
    </row>
    <row r="367" spans="1:2" x14ac:dyDescent="0.25">
      <c r="A367" s="22" t="s">
        <v>4419</v>
      </c>
      <c r="B367" t="s">
        <v>6634</v>
      </c>
    </row>
    <row r="368" spans="1:2" x14ac:dyDescent="0.25">
      <c r="A368" s="22" t="s">
        <v>1057</v>
      </c>
      <c r="B368" t="s">
        <v>6669</v>
      </c>
    </row>
    <row r="369" spans="1:2" x14ac:dyDescent="0.25">
      <c r="A369" s="23" t="s">
        <v>138</v>
      </c>
      <c r="B369" t="s">
        <v>4306</v>
      </c>
    </row>
    <row r="370" spans="1:2" x14ac:dyDescent="0.25">
      <c r="A370" s="28" t="s">
        <v>3095</v>
      </c>
      <c r="B370" t="s">
        <v>1948</v>
      </c>
    </row>
    <row r="371" spans="1:2" x14ac:dyDescent="0.25">
      <c r="A371" s="23" t="s">
        <v>1494</v>
      </c>
      <c r="B371" t="s">
        <v>6500</v>
      </c>
    </row>
    <row r="372" spans="1:2" x14ac:dyDescent="0.25">
      <c r="A372" s="22" t="s">
        <v>1271</v>
      </c>
      <c r="B372" t="s">
        <v>6500</v>
      </c>
    </row>
    <row r="373" spans="1:2" x14ac:dyDescent="0.25">
      <c r="A373" s="23" t="s">
        <v>5680</v>
      </c>
      <c r="B373" t="s">
        <v>6500</v>
      </c>
    </row>
    <row r="374" spans="1:2" x14ac:dyDescent="0.25">
      <c r="A374" s="23" t="s">
        <v>2146</v>
      </c>
      <c r="B374" t="s">
        <v>6650</v>
      </c>
    </row>
    <row r="375" spans="1:2" x14ac:dyDescent="0.25">
      <c r="A375" t="s">
        <v>6502</v>
      </c>
      <c r="B375" t="s">
        <v>6114</v>
      </c>
    </row>
    <row r="376" spans="1:2" x14ac:dyDescent="0.25">
      <c r="A376" s="28" t="s">
        <v>43</v>
      </c>
      <c r="B376" t="s">
        <v>43</v>
      </c>
    </row>
    <row r="377" spans="1:2" x14ac:dyDescent="0.25">
      <c r="A377" s="28" t="s">
        <v>196</v>
      </c>
      <c r="B377" t="s">
        <v>2066</v>
      </c>
    </row>
    <row r="378" spans="1:2" x14ac:dyDescent="0.25">
      <c r="A378" s="28" t="s">
        <v>2790</v>
      </c>
      <c r="B378" t="s">
        <v>5845</v>
      </c>
    </row>
    <row r="379" spans="1:2" x14ac:dyDescent="0.25">
      <c r="A379" s="23" t="s">
        <v>155</v>
      </c>
      <c r="B379" t="s">
        <v>6691</v>
      </c>
    </row>
    <row r="380" spans="1:2" x14ac:dyDescent="0.25">
      <c r="A380" s="23" t="s">
        <v>101</v>
      </c>
      <c r="B380" t="s">
        <v>6691</v>
      </c>
    </row>
    <row r="381" spans="1:2" x14ac:dyDescent="0.25">
      <c r="A381" s="22" t="s">
        <v>251</v>
      </c>
      <c r="B381" t="s">
        <v>1889</v>
      </c>
    </row>
    <row r="382" spans="1:2" x14ac:dyDescent="0.25">
      <c r="A382" s="22" t="s">
        <v>5633</v>
      </c>
      <c r="B382" t="s">
        <v>6637</v>
      </c>
    </row>
    <row r="383" spans="1:2" x14ac:dyDescent="0.25">
      <c r="A383" s="23" t="s">
        <v>5612</v>
      </c>
      <c r="B383" t="s">
        <v>6646</v>
      </c>
    </row>
    <row r="384" spans="1:2" x14ac:dyDescent="0.25">
      <c r="A384" s="23" t="s">
        <v>4013</v>
      </c>
      <c r="B384" t="s">
        <v>4388</v>
      </c>
    </row>
    <row r="385" spans="1:2" x14ac:dyDescent="0.25">
      <c r="A385" s="28" t="s">
        <v>80</v>
      </c>
      <c r="B385" t="s">
        <v>6692</v>
      </c>
    </row>
    <row r="386" spans="1:2" x14ac:dyDescent="0.25">
      <c r="A386" s="28" t="s">
        <v>87</v>
      </c>
      <c r="B386" t="s">
        <v>6652</v>
      </c>
    </row>
    <row r="387" spans="1:2" x14ac:dyDescent="0.25">
      <c r="A387" s="23" t="s">
        <v>115</v>
      </c>
      <c r="B387" t="s">
        <v>3550</v>
      </c>
    </row>
    <row r="388" spans="1:2" x14ac:dyDescent="0.25">
      <c r="A388" s="23" t="s">
        <v>135</v>
      </c>
      <c r="B388" t="s">
        <v>6693</v>
      </c>
    </row>
    <row r="389" spans="1:2" x14ac:dyDescent="0.25">
      <c r="A389" s="23" t="s">
        <v>5683</v>
      </c>
      <c r="B389" t="s">
        <v>6694</v>
      </c>
    </row>
    <row r="390" spans="1:2" x14ac:dyDescent="0.25">
      <c r="A390" s="28" t="s">
        <v>206</v>
      </c>
      <c r="B390" t="s">
        <v>6648</v>
      </c>
    </row>
    <row r="391" spans="1:2" x14ac:dyDescent="0.25">
      <c r="A391" s="23" t="s">
        <v>123</v>
      </c>
      <c r="B391" t="s">
        <v>6649</v>
      </c>
    </row>
    <row r="392" spans="1:2" x14ac:dyDescent="0.25">
      <c r="A392" s="23" t="s">
        <v>158</v>
      </c>
      <c r="B392" t="s">
        <v>6644</v>
      </c>
    </row>
    <row r="393" spans="1:2" x14ac:dyDescent="0.25">
      <c r="A393" s="22" t="s">
        <v>5626</v>
      </c>
      <c r="B393" t="s">
        <v>6641</v>
      </c>
    </row>
    <row r="394" spans="1:2" x14ac:dyDescent="0.25">
      <c r="A394" s="28" t="s">
        <v>239</v>
      </c>
      <c r="B394" t="s">
        <v>6643</v>
      </c>
    </row>
    <row r="395" spans="1:2" x14ac:dyDescent="0.25">
      <c r="A395" s="28" t="s">
        <v>3305</v>
      </c>
      <c r="B395" t="s">
        <v>6638</v>
      </c>
    </row>
    <row r="396" spans="1:2" x14ac:dyDescent="0.25">
      <c r="A396" t="s">
        <v>6505</v>
      </c>
      <c r="B396" t="s">
        <v>6047</v>
      </c>
    </row>
    <row r="397" spans="1:2" x14ac:dyDescent="0.25">
      <c r="A397" s="23" t="s">
        <v>125</v>
      </c>
      <c r="B397" t="s">
        <v>936</v>
      </c>
    </row>
    <row r="398" spans="1:2" x14ac:dyDescent="0.25">
      <c r="A398" s="25" t="s">
        <v>215</v>
      </c>
      <c r="B398" t="s">
        <v>936</v>
      </c>
    </row>
    <row r="399" spans="1:2" x14ac:dyDescent="0.25">
      <c r="A399" s="22" t="s">
        <v>292</v>
      </c>
      <c r="B399" t="s">
        <v>936</v>
      </c>
    </row>
    <row r="400" spans="1:2" x14ac:dyDescent="0.25">
      <c r="A400" s="23" t="s">
        <v>2878</v>
      </c>
      <c r="B400" t="s">
        <v>936</v>
      </c>
    </row>
    <row r="401" spans="1:2" x14ac:dyDescent="0.25">
      <c r="A401" s="23" t="s">
        <v>150</v>
      </c>
      <c r="B401" t="s">
        <v>936</v>
      </c>
    </row>
    <row r="402" spans="1:2" x14ac:dyDescent="0.25">
      <c r="A402" s="22" t="s">
        <v>5621</v>
      </c>
      <c r="B402" t="s">
        <v>6640</v>
      </c>
    </row>
    <row r="403" spans="1:2" x14ac:dyDescent="0.25">
      <c r="A403" s="25" t="s">
        <v>210</v>
      </c>
      <c r="B403" t="s">
        <v>1159</v>
      </c>
    </row>
    <row r="404" spans="1:2" x14ac:dyDescent="0.25">
      <c r="A404" s="22" t="s">
        <v>226</v>
      </c>
      <c r="B404" t="s">
        <v>6647</v>
      </c>
    </row>
    <row r="405" spans="1:2" x14ac:dyDescent="0.25">
      <c r="A405" s="22" t="s">
        <v>283</v>
      </c>
      <c r="B405" t="s">
        <v>6647</v>
      </c>
    </row>
    <row r="406" spans="1:2" x14ac:dyDescent="0.25">
      <c r="A406" s="23" t="s">
        <v>5696</v>
      </c>
      <c r="B406" t="s">
        <v>6639</v>
      </c>
    </row>
    <row r="407" spans="1:2" x14ac:dyDescent="0.25">
      <c r="A407" s="23" t="s">
        <v>3774</v>
      </c>
      <c r="B407" t="s">
        <v>6639</v>
      </c>
    </row>
    <row r="408" spans="1:2" x14ac:dyDescent="0.25">
      <c r="A408" s="28" t="s">
        <v>46</v>
      </c>
      <c r="B408" t="s">
        <v>1269</v>
      </c>
    </row>
    <row r="409" spans="1:2" x14ac:dyDescent="0.25">
      <c r="A409" s="23" t="s">
        <v>119</v>
      </c>
      <c r="B409" t="s">
        <v>6645</v>
      </c>
    </row>
    <row r="410" spans="1:2" x14ac:dyDescent="0.25">
      <c r="A410" s="23" t="s">
        <v>126</v>
      </c>
      <c r="B410" t="s">
        <v>6645</v>
      </c>
    </row>
    <row r="411" spans="1:2" x14ac:dyDescent="0.25">
      <c r="A411" s="22" t="s">
        <v>876</v>
      </c>
      <c r="B411" t="s">
        <v>1037</v>
      </c>
    </row>
    <row r="412" spans="1:2" x14ac:dyDescent="0.25">
      <c r="A412" s="23" t="s">
        <v>145</v>
      </c>
      <c r="B412" t="s">
        <v>1394</v>
      </c>
    </row>
    <row r="413" spans="1:2" x14ac:dyDescent="0.25">
      <c r="A413" s="23" t="s">
        <v>182</v>
      </c>
      <c r="B413" t="s">
        <v>6103</v>
      </c>
    </row>
    <row r="414" spans="1:2" x14ac:dyDescent="0.25">
      <c r="A414" t="s">
        <v>6503</v>
      </c>
      <c r="B414" t="s">
        <v>6115</v>
      </c>
    </row>
    <row r="415" spans="1:2" x14ac:dyDescent="0.25">
      <c r="A415" s="22" t="s">
        <v>250</v>
      </c>
      <c r="B415" t="s">
        <v>6642</v>
      </c>
    </row>
    <row r="416" spans="1:2" x14ac:dyDescent="0.25">
      <c r="A416" s="28" t="s">
        <v>1874</v>
      </c>
      <c r="B416" t="s">
        <v>6651</v>
      </c>
    </row>
    <row r="417" spans="1:2" x14ac:dyDescent="0.25">
      <c r="A417" s="28" t="s">
        <v>41</v>
      </c>
      <c r="B417" t="s">
        <v>6668</v>
      </c>
    </row>
    <row r="418" spans="1:2" x14ac:dyDescent="0.25">
      <c r="A418" s="22" t="s">
        <v>86</v>
      </c>
      <c r="B418" t="s">
        <v>6668</v>
      </c>
    </row>
    <row r="419" spans="1:2" x14ac:dyDescent="0.25">
      <c r="A419" s="23" t="s">
        <v>117</v>
      </c>
      <c r="B419" t="s">
        <v>5821</v>
      </c>
    </row>
    <row r="420" spans="1:2" x14ac:dyDescent="0.25">
      <c r="A420" s="28" t="s">
        <v>90</v>
      </c>
      <c r="B420" t="s">
        <v>5821</v>
      </c>
    </row>
    <row r="421" spans="1:2" x14ac:dyDescent="0.25">
      <c r="A421" s="28" t="s">
        <v>2911</v>
      </c>
      <c r="B421" t="s">
        <v>733</v>
      </c>
    </row>
    <row r="422" spans="1:2" x14ac:dyDescent="0.25">
      <c r="A422" s="28" t="s">
        <v>1695</v>
      </c>
      <c r="B422" t="s">
        <v>733</v>
      </c>
    </row>
    <row r="423" spans="1:2" x14ac:dyDescent="0.25">
      <c r="A423" s="28" t="s">
        <v>58</v>
      </c>
      <c r="B423" t="s">
        <v>733</v>
      </c>
    </row>
    <row r="424" spans="1:2" x14ac:dyDescent="0.25">
      <c r="A424" t="s">
        <v>6695</v>
      </c>
      <c r="B424" t="s">
        <v>6071</v>
      </c>
    </row>
    <row r="425" spans="1:2" x14ac:dyDescent="0.25">
      <c r="A425" s="23" t="s">
        <v>2985</v>
      </c>
      <c r="B425" t="s">
        <v>6698</v>
      </c>
    </row>
    <row r="426" spans="1:2" x14ac:dyDescent="0.25">
      <c r="A426" s="28" t="s">
        <v>45</v>
      </c>
      <c r="B426" t="s">
        <v>2802</v>
      </c>
    </row>
    <row r="427" spans="1:2" x14ac:dyDescent="0.25">
      <c r="A427" s="28" t="s">
        <v>77</v>
      </c>
      <c r="B427" t="s">
        <v>2802</v>
      </c>
    </row>
    <row r="428" spans="1:2" x14ac:dyDescent="0.25">
      <c r="A428" s="28" t="s">
        <v>2185</v>
      </c>
      <c r="B428" s="28" t="s">
        <v>6653</v>
      </c>
    </row>
    <row r="429" spans="1:2" x14ac:dyDescent="0.25">
      <c r="A429" s="22" t="s">
        <v>1053</v>
      </c>
      <c r="B429" s="22" t="s">
        <v>6701</v>
      </c>
    </row>
    <row r="430" spans="1:2" x14ac:dyDescent="0.25">
      <c r="A430" t="s">
        <v>5440</v>
      </c>
      <c r="B430" t="s">
        <v>3901</v>
      </c>
    </row>
    <row r="431" spans="1:2" x14ac:dyDescent="0.25">
      <c r="A431" s="23" t="s">
        <v>180</v>
      </c>
      <c r="B431" t="s">
        <v>3902</v>
      </c>
    </row>
    <row r="432" spans="1:2" x14ac:dyDescent="0.25">
      <c r="A432" s="22" t="s">
        <v>1377</v>
      </c>
      <c r="B432" t="s">
        <v>6656</v>
      </c>
    </row>
    <row r="433" spans="1:2" x14ac:dyDescent="0.25">
      <c r="A433" s="23" t="s">
        <v>128</v>
      </c>
      <c r="B433" t="s">
        <v>6107</v>
      </c>
    </row>
    <row r="434" spans="1:2" x14ac:dyDescent="0.25">
      <c r="A434" s="28" t="s">
        <v>56</v>
      </c>
      <c r="B434" t="s">
        <v>6654</v>
      </c>
    </row>
    <row r="435" spans="1:2" x14ac:dyDescent="0.25">
      <c r="A435" s="23" t="s">
        <v>132</v>
      </c>
      <c r="B435" t="s">
        <v>6111</v>
      </c>
    </row>
    <row r="436" spans="1:2" x14ac:dyDescent="0.25">
      <c r="A436" s="23" t="s">
        <v>140</v>
      </c>
      <c r="B436" t="s">
        <v>1052</v>
      </c>
    </row>
    <row r="437" spans="1:2" x14ac:dyDescent="0.25">
      <c r="A437" s="28" t="s">
        <v>61</v>
      </c>
      <c r="B437" t="s">
        <v>6655</v>
      </c>
    </row>
    <row r="438" spans="1:2" x14ac:dyDescent="0.25">
      <c r="A438" s="28" t="s">
        <v>83</v>
      </c>
      <c r="B438" s="348" t="s">
        <v>6657</v>
      </c>
    </row>
    <row r="439" spans="1:2" x14ac:dyDescent="0.25">
      <c r="A439" s="28" t="s">
        <v>89</v>
      </c>
      <c r="B439" s="348" t="s">
        <v>6657</v>
      </c>
    </row>
    <row r="440" spans="1:2" x14ac:dyDescent="0.25">
      <c r="A440" s="28" t="s">
        <v>5689</v>
      </c>
      <c r="B440" t="s">
        <v>6658</v>
      </c>
    </row>
    <row r="441" spans="1:2" x14ac:dyDescent="0.25">
      <c r="A441" s="28" t="s">
        <v>777</v>
      </c>
      <c r="B441" t="s">
        <v>777</v>
      </c>
    </row>
    <row r="442" spans="1:2" x14ac:dyDescent="0.25">
      <c r="A442" t="s">
        <v>5080</v>
      </c>
      <c r="B442" t="s">
        <v>6116</v>
      </c>
    </row>
    <row r="443" spans="1:2" x14ac:dyDescent="0.25">
      <c r="A443" s="28" t="s">
        <v>2304</v>
      </c>
      <c r="B443" t="s">
        <v>6659</v>
      </c>
    </row>
    <row r="444" spans="1:2" x14ac:dyDescent="0.25">
      <c r="A444" s="22" t="s">
        <v>28</v>
      </c>
      <c r="B444" t="s">
        <v>2957</v>
      </c>
    </row>
    <row r="445" spans="1:2" x14ac:dyDescent="0.25">
      <c r="A445" s="22" t="s">
        <v>260</v>
      </c>
      <c r="B445" t="s">
        <v>260</v>
      </c>
    </row>
    <row r="446" spans="1:2" x14ac:dyDescent="0.25">
      <c r="A446" s="28" t="s">
        <v>256</v>
      </c>
      <c r="B446" t="s">
        <v>256</v>
      </c>
    </row>
    <row r="447" spans="1:2" x14ac:dyDescent="0.25">
      <c r="A447" s="22" t="s">
        <v>291</v>
      </c>
      <c r="B447" t="s">
        <v>256</v>
      </c>
    </row>
    <row r="448" spans="1:2" x14ac:dyDescent="0.25">
      <c r="A448" s="28" t="s">
        <v>49</v>
      </c>
      <c r="B448" t="s">
        <v>49</v>
      </c>
    </row>
    <row r="449" spans="1:2" x14ac:dyDescent="0.25">
      <c r="A449" s="28" t="s">
        <v>60</v>
      </c>
      <c r="B449" t="s">
        <v>1250</v>
      </c>
    </row>
    <row r="450" spans="1:2" x14ac:dyDescent="0.25">
      <c r="A450" s="23" t="s">
        <v>146</v>
      </c>
      <c r="B450" t="s">
        <v>5963</v>
      </c>
    </row>
    <row r="451" spans="1:2" x14ac:dyDescent="0.25">
      <c r="A451" s="22" t="s">
        <v>5647</v>
      </c>
      <c r="B451" t="s">
        <v>6667</v>
      </c>
    </row>
    <row r="452" spans="1:2" x14ac:dyDescent="0.25">
      <c r="A452" s="23" t="s">
        <v>134</v>
      </c>
      <c r="B452" t="s">
        <v>6109</v>
      </c>
    </row>
    <row r="453" spans="1:2" x14ac:dyDescent="0.25">
      <c r="A453" s="22" t="s">
        <v>237</v>
      </c>
      <c r="B453" t="s">
        <v>6057</v>
      </c>
    </row>
    <row r="454" spans="1:2" x14ac:dyDescent="0.25">
      <c r="A454" s="22" t="s">
        <v>1173</v>
      </c>
      <c r="B454" t="s">
        <v>1068</v>
      </c>
    </row>
    <row r="455" spans="1:2" x14ac:dyDescent="0.25">
      <c r="A455" s="22" t="s">
        <v>284</v>
      </c>
      <c r="B455" t="s">
        <v>1068</v>
      </c>
    </row>
    <row r="456" spans="1:2" x14ac:dyDescent="0.25">
      <c r="A456" s="22" t="s">
        <v>223</v>
      </c>
      <c r="B456" t="s">
        <v>1068</v>
      </c>
    </row>
    <row r="457" spans="1:2" x14ac:dyDescent="0.25">
      <c r="A457" s="28" t="s">
        <v>67</v>
      </c>
      <c r="B457" t="s">
        <v>2721</v>
      </c>
    </row>
    <row r="458" spans="1:2" x14ac:dyDescent="0.25">
      <c r="A458" s="28" t="s">
        <v>32</v>
      </c>
      <c r="B458" t="s">
        <v>2721</v>
      </c>
    </row>
    <row r="459" spans="1:2" x14ac:dyDescent="0.25">
      <c r="A459" s="28" t="s">
        <v>75</v>
      </c>
      <c r="B459" t="s">
        <v>358</v>
      </c>
    </row>
    <row r="460" spans="1:2" x14ac:dyDescent="0.25">
      <c r="A460" s="23" t="s">
        <v>181</v>
      </c>
      <c r="B460" t="s">
        <v>358</v>
      </c>
    </row>
    <row r="461" spans="1:2" x14ac:dyDescent="0.25">
      <c r="A461" s="22" t="s">
        <v>72</v>
      </c>
      <c r="B461" t="s">
        <v>358</v>
      </c>
    </row>
    <row r="462" spans="1:2" x14ac:dyDescent="0.25">
      <c r="A462" s="28" t="s">
        <v>9</v>
      </c>
      <c r="B462" t="s">
        <v>978</v>
      </c>
    </row>
    <row r="463" spans="1:2" x14ac:dyDescent="0.25">
      <c r="A463" s="23" t="s">
        <v>121</v>
      </c>
      <c r="B463" t="s">
        <v>1137</v>
      </c>
    </row>
    <row r="464" spans="1:2" x14ac:dyDescent="0.25">
      <c r="A464" s="23" t="s">
        <v>144</v>
      </c>
      <c r="B464" t="s">
        <v>1137</v>
      </c>
    </row>
    <row r="465" spans="1:2" x14ac:dyDescent="0.25">
      <c r="A465" s="28" t="s">
        <v>209</v>
      </c>
      <c r="B465" t="s">
        <v>6660</v>
      </c>
    </row>
    <row r="466" spans="1:2" x14ac:dyDescent="0.25">
      <c r="A466" s="23" t="s">
        <v>112</v>
      </c>
      <c r="B466" t="s">
        <v>1939</v>
      </c>
    </row>
    <row r="467" spans="1:2" x14ac:dyDescent="0.25">
      <c r="A467" s="22" t="s">
        <v>289</v>
      </c>
      <c r="B467" t="s">
        <v>6663</v>
      </c>
    </row>
    <row r="468" spans="1:2" x14ac:dyDescent="0.25">
      <c r="A468" s="28" t="s">
        <v>1049</v>
      </c>
      <c r="B468" t="s">
        <v>1395</v>
      </c>
    </row>
    <row r="469" spans="1:2" x14ac:dyDescent="0.25">
      <c r="A469" s="22" t="s">
        <v>278</v>
      </c>
      <c r="B469" t="s">
        <v>6661</v>
      </c>
    </row>
    <row r="470" spans="1:2" x14ac:dyDescent="0.25">
      <c r="A470" s="28" t="s">
        <v>4</v>
      </c>
      <c r="B470" t="s">
        <v>1245</v>
      </c>
    </row>
    <row r="471" spans="1:2" x14ac:dyDescent="0.25">
      <c r="A471" s="23" t="s">
        <v>163</v>
      </c>
      <c r="B471" t="s">
        <v>6662</v>
      </c>
    </row>
    <row r="472" spans="1:2" x14ac:dyDescent="0.25">
      <c r="A472" s="28" t="s">
        <v>1507</v>
      </c>
      <c r="B472" t="s">
        <v>6512</v>
      </c>
    </row>
    <row r="473" spans="1:2" x14ac:dyDescent="0.25">
      <c r="A473" s="28" t="s">
        <v>5715</v>
      </c>
      <c r="B473" t="s">
        <v>6664</v>
      </c>
    </row>
    <row r="474" spans="1:2" x14ac:dyDescent="0.25">
      <c r="A474" s="28" t="s">
        <v>42</v>
      </c>
      <c r="B474" t="s">
        <v>638</v>
      </c>
    </row>
    <row r="475" spans="1:2" x14ac:dyDescent="0.25">
      <c r="A475" s="28" t="s">
        <v>5699</v>
      </c>
      <c r="B475" t="s">
        <v>6684</v>
      </c>
    </row>
    <row r="476" spans="1:2" x14ac:dyDescent="0.25">
      <c r="A476" s="23" t="s">
        <v>175</v>
      </c>
      <c r="B476" t="s">
        <v>6702</v>
      </c>
    </row>
    <row r="477" spans="1:2" x14ac:dyDescent="0.25">
      <c r="A477" s="23" t="s">
        <v>5635</v>
      </c>
    </row>
    <row r="478" spans="1:2" x14ac:dyDescent="0.25">
      <c r="A478" s="23" t="s">
        <v>5676</v>
      </c>
    </row>
    <row r="479" spans="1:2" x14ac:dyDescent="0.25">
      <c r="A479" s="28" t="s">
        <v>5669</v>
      </c>
      <c r="B479" s="28" t="s">
        <v>6703</v>
      </c>
    </row>
    <row r="480" spans="1:2" x14ac:dyDescent="0.25">
      <c r="A480" s="28" t="s">
        <v>5670</v>
      </c>
    </row>
    <row r="481" spans="1:2" x14ac:dyDescent="0.25">
      <c r="A481" s="28" t="s">
        <v>5666</v>
      </c>
      <c r="B481" s="28" t="s">
        <v>6705</v>
      </c>
    </row>
    <row r="482" spans="1:2" x14ac:dyDescent="0.25">
      <c r="A482" s="25" t="s">
        <v>5718</v>
      </c>
    </row>
    <row r="483" spans="1:2" x14ac:dyDescent="0.25">
      <c r="A483" s="25" t="s">
        <v>5709</v>
      </c>
      <c r="B483" s="25" t="s">
        <v>6704</v>
      </c>
    </row>
    <row r="484" spans="1:2" x14ac:dyDescent="0.25">
      <c r="A484" s="28" t="s">
        <v>5654</v>
      </c>
      <c r="B484" t="s">
        <v>6706</v>
      </c>
    </row>
    <row r="485" spans="1:2" x14ac:dyDescent="0.25">
      <c r="A485" s="28" t="s">
        <v>24</v>
      </c>
    </row>
    <row r="486" spans="1:2" x14ac:dyDescent="0.25">
      <c r="A486" s="22" t="s">
        <v>5610</v>
      </c>
      <c r="B486" t="s">
        <v>6707</v>
      </c>
    </row>
    <row r="487" spans="1:2" x14ac:dyDescent="0.25">
      <c r="A487" s="23" t="s">
        <v>3766</v>
      </c>
      <c r="B487" t="s">
        <v>6554</v>
      </c>
    </row>
    <row r="488" spans="1:2" x14ac:dyDescent="0.25">
      <c r="A488" s="23" t="s">
        <v>137</v>
      </c>
    </row>
    <row r="489" spans="1:2" x14ac:dyDescent="0.25">
      <c r="A489" s="28" t="s">
        <v>5652</v>
      </c>
      <c r="B489" t="s">
        <v>6708</v>
      </c>
    </row>
    <row r="490" spans="1:2" x14ac:dyDescent="0.25">
      <c r="A490" s="28" t="s">
        <v>33</v>
      </c>
      <c r="B490" s="28" t="s">
        <v>6708</v>
      </c>
    </row>
    <row r="491" spans="1:2" x14ac:dyDescent="0.25">
      <c r="A491" s="22" t="s">
        <v>31</v>
      </c>
    </row>
    <row r="492" spans="1:2" x14ac:dyDescent="0.25">
      <c r="A492" s="22" t="s">
        <v>279</v>
      </c>
      <c r="B492" s="22" t="s">
        <v>6709</v>
      </c>
    </row>
    <row r="493" spans="1:2" x14ac:dyDescent="0.25">
      <c r="A493" s="28" t="s">
        <v>25</v>
      </c>
    </row>
    <row r="494" spans="1:2" x14ac:dyDescent="0.25">
      <c r="A494" s="28" t="s">
        <v>212</v>
      </c>
    </row>
    <row r="495" spans="1:2" x14ac:dyDescent="0.25">
      <c r="A495" s="22" t="s">
        <v>5623</v>
      </c>
    </row>
    <row r="496" spans="1:2" x14ac:dyDescent="0.25">
      <c r="A496" s="22" t="s">
        <v>5616</v>
      </c>
    </row>
    <row r="497" spans="1:1" x14ac:dyDescent="0.25">
      <c r="A497" s="25" t="s">
        <v>5713</v>
      </c>
    </row>
    <row r="498" spans="1:1" x14ac:dyDescent="0.25">
      <c r="A498" s="28" t="s">
        <v>5659</v>
      </c>
    </row>
    <row r="499" spans="1:1" x14ac:dyDescent="0.25">
      <c r="A499" s="23" t="s">
        <v>5674</v>
      </c>
    </row>
    <row r="500" spans="1:1" x14ac:dyDescent="0.25">
      <c r="A500" s="25" t="s">
        <v>191</v>
      </c>
    </row>
    <row r="501" spans="1:1" x14ac:dyDescent="0.25">
      <c r="A501" s="28" t="s">
        <v>3044</v>
      </c>
    </row>
    <row r="502" spans="1:1" x14ac:dyDescent="0.25">
      <c r="A502" s="22" t="s">
        <v>5627</v>
      </c>
    </row>
    <row r="503" spans="1:1" x14ac:dyDescent="0.25">
      <c r="A503" s="23" t="s">
        <v>166</v>
      </c>
    </row>
    <row r="504" spans="1:1" x14ac:dyDescent="0.25">
      <c r="A504" s="28" t="s">
        <v>249</v>
      </c>
    </row>
    <row r="505" spans="1:1" x14ac:dyDescent="0.25">
      <c r="A505" s="28" t="s">
        <v>5703</v>
      </c>
    </row>
    <row r="506" spans="1:1" x14ac:dyDescent="0.25">
      <c r="A506" s="23" t="s">
        <v>5692</v>
      </c>
    </row>
    <row r="507" spans="1:1" x14ac:dyDescent="0.25">
      <c r="A507" s="22" t="s">
        <v>5620</v>
      </c>
    </row>
    <row r="508" spans="1:1" x14ac:dyDescent="0.25">
      <c r="A508" s="23" t="s">
        <v>5677</v>
      </c>
    </row>
    <row r="509" spans="1:1" x14ac:dyDescent="0.25">
      <c r="A509" s="28" t="s">
        <v>5698</v>
      </c>
    </row>
  </sheetData>
  <sortState ref="A193:B707">
    <sortCondition ref="B193:B707"/>
  </sortState>
  <customSheetViews>
    <customSheetView guid="{315BA204-48F2-4892-8B1E-93B49A9BC4C4}" scale="160" topLeftCell="A505">
      <selection activeCell="A513" sqref="A513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U581"/>
  <sheetViews>
    <sheetView tabSelected="1" workbookViewId="0">
      <pane ySplit="1" topLeftCell="A263" activePane="bottomLeft" state="frozen"/>
      <selection pane="bottomLeft" activeCell="A2" sqref="A2"/>
    </sheetView>
  </sheetViews>
  <sheetFormatPr defaultRowHeight="15" x14ac:dyDescent="0.25"/>
  <cols>
    <col min="1" max="1" width="18.28515625" customWidth="1"/>
    <col min="2" max="2" width="16.85546875" customWidth="1"/>
    <col min="3" max="3" width="18" customWidth="1"/>
    <col min="4" max="4" width="15.42578125" customWidth="1"/>
    <col min="5" max="5" width="10.42578125" customWidth="1"/>
    <col min="6" max="7" width="8.85546875" style="4" customWidth="1"/>
    <col min="8" max="8" width="11.5703125" style="4" customWidth="1"/>
    <col min="11" max="12" width="11.140625" customWidth="1"/>
    <col min="13" max="13" width="22.140625" style="4" customWidth="1"/>
    <col min="14" max="14" width="22.140625" customWidth="1"/>
    <col min="15" max="15" width="20" customWidth="1"/>
    <col min="16" max="16" width="10.28515625" customWidth="1"/>
  </cols>
  <sheetData>
    <row r="1" spans="1:18" s="1" customFormat="1" x14ac:dyDescent="0.25">
      <c r="A1" s="1" t="s">
        <v>5719</v>
      </c>
      <c r="B1" s="1" t="s">
        <v>5704</v>
      </c>
      <c r="C1" s="1" t="s">
        <v>5705</v>
      </c>
      <c r="D1" s="1" t="s">
        <v>5706</v>
      </c>
      <c r="E1" s="1" t="s">
        <v>5598</v>
      </c>
      <c r="F1" s="350" t="s">
        <v>5758</v>
      </c>
      <c r="G1" s="350" t="s">
        <v>5759</v>
      </c>
      <c r="H1" s="350" t="s">
        <v>5760</v>
      </c>
      <c r="I1" s="1" t="s">
        <v>5721</v>
      </c>
      <c r="J1" s="1" t="s">
        <v>5642</v>
      </c>
      <c r="K1" s="1" t="s">
        <v>5646</v>
      </c>
      <c r="L1" s="1" t="s">
        <v>5598</v>
      </c>
      <c r="M1" s="350" t="s">
        <v>6117</v>
      </c>
      <c r="N1" s="1" t="s">
        <v>6118</v>
      </c>
      <c r="O1" s="1" t="s">
        <v>5644</v>
      </c>
      <c r="P1">
        <f>COUNTIFS(J2:J600,"#N/A", K2:K600,"Y")</f>
        <v>190</v>
      </c>
      <c r="Q1" s="1" t="s">
        <v>5720</v>
      </c>
      <c r="R1" s="1" t="s">
        <v>7760</v>
      </c>
    </row>
    <row r="2" spans="1:18" hidden="1" x14ac:dyDescent="0.25">
      <c r="A2" s="28" t="s">
        <v>3752</v>
      </c>
      <c r="B2" s="28" t="s">
        <v>4</v>
      </c>
      <c r="C2" s="28" t="s">
        <v>5</v>
      </c>
      <c r="D2" s="28" t="s">
        <v>6504</v>
      </c>
      <c r="E2" s="22" t="s">
        <v>5604</v>
      </c>
      <c r="F2" s="351" t="str">
        <f>IFERROR(VLOOKUP($B2,Codes!$A$2:$B$1000, 2, FALSE),"")</f>
        <v>VSD</v>
      </c>
      <c r="G2" s="351" t="str">
        <f>IFERROR(VLOOKUP($C2,Codes!$A$2:$B$1000, 2, FALSE),"")</f>
        <v>MDBHL</v>
      </c>
      <c r="H2" s="351" t="str">
        <f>IFERROR(VLOOKUP($D2,Codes!$A$2:$B$1000, 2, FALSE),"")</f>
        <v/>
      </c>
      <c r="I2" s="28" t="e">
        <f>IF(ISNUMBER(SEARCH("mrg",A2)), VLOOKUP(_xlfn.NUMBERVALUE(MID(A2,4,4)),TOMAKE!$B$2:$F$174,5,FALSE),IF(ISNUMBER(SEARCH("pnj",A2)), VLOOKUP(_xlfn.NUMBERVALUE(MID(A2,4,4)),TOMAKE!$A$2:$F$174,6,FALSE),IF(ISNUMBER(SEARCH("prv",A2)), VLOOKUP(_xlfn.NUMBERVALUE(MID(A2,4,4)),TOMAKE!$D$2:$F$174,3,FALSE),IF(ISNUMBER(SEARCH("vsg",A2)),VLOOKUP(_xlfn.NUMBERVALUE(MID(A2,4,4)),TOMAKE!$C$2:$F$174,4,FALSE),""))))</f>
        <v>#N/A</v>
      </c>
      <c r="J2" s="11" t="e">
        <f>IF(ISNUMBER(SEARCH("mrg",A2)), VLOOKUP(_xlfn.NUMBERVALUE(MID(A2,4,4)),TOMAKE!$B$2:$E$174,4,FALSE),IF(ISNUMBER(SEARCH("pnj",A2)), VLOOKUP(_xlfn.NUMBERVALUE(MID(A2,4,4)),TOMAKE!$A$2:$E$174,5,FALSE),IF(ISNUMBER(SEARCH("prv",A2)), VLOOKUP(_xlfn.NUMBERVALUE(MID(A2,4,4)),TOMAKE!$D$2:$E$174,2,FALSE),IF(ISNUMBER(SEARCH("vsg",A2)),VLOOKUP(_xlfn.NUMBERVALUE(MID(A2,4,4)),TOMAKE!$C$2:$E$174,3,FALSE),""))))</f>
        <v>#N/A</v>
      </c>
      <c r="K2" s="28" t="s">
        <v>5601</v>
      </c>
      <c r="L2" s="28" t="s">
        <v>5607</v>
      </c>
      <c r="M2" s="351" t="str">
        <f t="shared" ref="M2" si="0">CONCATENATE($F2,"-",$H2,"-",$G2)</f>
        <v>VSD--MDBHL</v>
      </c>
      <c r="N2" s="28" t="str">
        <f t="shared" ref="N2" si="1">$A2</f>
        <v>mrg1</v>
      </c>
      <c r="O2" s="11"/>
      <c r="P2" s="11"/>
    </row>
    <row r="3" spans="1:18" hidden="1" x14ac:dyDescent="0.25">
      <c r="A3" s="28" t="s">
        <v>3698</v>
      </c>
      <c r="B3" s="28" t="s">
        <v>8</v>
      </c>
      <c r="C3" s="28" t="s">
        <v>7</v>
      </c>
      <c r="D3" s="28" t="s">
        <v>17</v>
      </c>
      <c r="E3" s="22" t="s">
        <v>5648</v>
      </c>
      <c r="F3" s="351" t="str">
        <f>IFERROR(VLOOKUP($B3,Codes!$A$2:$B$1000, 2, FALSE),"")</f>
        <v>MRG</v>
      </c>
      <c r="G3" s="351" t="str">
        <f>IFERROR(VLOOKUP($C3,Codes!$A$2:$B$1000, 2, FALSE),"")</f>
        <v>KWR</v>
      </c>
      <c r="H3" s="351" t="str">
        <f>IFERROR(VLOOKUP($D3,Codes!$A$2:$B$1000, 2, FALSE),"")</f>
        <v>CNC</v>
      </c>
      <c r="I3" s="28" t="e">
        <f>IF(ISNUMBER(SEARCH("mrg",A3)), VLOOKUP(_xlfn.NUMBERVALUE(MID(A3,4,4)),TOMAKE!$B$2:$F$174,5,FALSE),IF(ISNUMBER(SEARCH("pnj",A3)), VLOOKUP(_xlfn.NUMBERVALUE(MID(A3,4,4)),TOMAKE!$A$2:$F$174,6,FALSE),IF(ISNUMBER(SEARCH("prv",A3)), VLOOKUP(_xlfn.NUMBERVALUE(MID(A3,4,4)),TOMAKE!$D$2:$F$174,3,FALSE),IF(ISNUMBER(SEARCH("vsg",A3)),VLOOKUP(_xlfn.NUMBERVALUE(MID(A3,4,4)),TOMAKE!$C$2:$F$174,4,FALSE),""))))</f>
        <v>#N/A</v>
      </c>
      <c r="J3" s="11" t="e">
        <f>IF(ISNUMBER(SEARCH("mrg",A3)), VLOOKUP(_xlfn.NUMBERVALUE(MID(A3,4,4)),TOMAKE!$B$2:$E$174,4,FALSE),IF(ISNUMBER(SEARCH("pnj",A3)), VLOOKUP(_xlfn.NUMBERVALUE(MID(A3,4,4)),TOMAKE!$A$2:$E$174,5,FALSE),IF(ISNUMBER(SEARCH("prv",A3)), VLOOKUP(_xlfn.NUMBERVALUE(MID(A3,4,4)),TOMAKE!$D$2:$E$174,2,FALSE),IF(ISNUMBER(SEARCH("vsg",A3)),VLOOKUP(_xlfn.NUMBERVALUE(MID(A3,4,4)),TOMAKE!$C$2:$E$174,3,FALSE),""))))</f>
        <v>#N/A</v>
      </c>
      <c r="K3" s="28" t="s">
        <v>5601</v>
      </c>
      <c r="L3" s="28" t="s">
        <v>5607</v>
      </c>
      <c r="M3" s="351" t="str">
        <f>CONCATENATE($F3,"-",$H3,"-",$G3)</f>
        <v>MRG-CNC-KWR</v>
      </c>
      <c r="N3" s="28" t="str">
        <f>$A3</f>
        <v>mrg10</v>
      </c>
      <c r="O3" s="11"/>
      <c r="P3" s="11"/>
      <c r="Q3" s="11"/>
    </row>
    <row r="4" spans="1:18" hidden="1" x14ac:dyDescent="0.25">
      <c r="A4" s="28" t="s">
        <v>3112</v>
      </c>
      <c r="B4" s="28" t="s">
        <v>8</v>
      </c>
      <c r="C4" s="28" t="s">
        <v>4</v>
      </c>
      <c r="D4" s="28" t="s">
        <v>5669</v>
      </c>
      <c r="E4" s="22" t="s">
        <v>5648</v>
      </c>
      <c r="F4" s="351" t="str">
        <f>IFERROR(VLOOKUP($B4,Codes!$A$2:$B$1000, 2, FALSE),"")</f>
        <v>MRG</v>
      </c>
      <c r="G4" s="351" t="str">
        <f>IFERROR(VLOOKUP($C4,Codes!$A$2:$B$1000, 2, FALSE),"")</f>
        <v>VSD</v>
      </c>
      <c r="H4" s="351" t="str">
        <f>IFERROR(VLOOKUP($D4,Codes!$A$2:$B$1000, 2, FALSE),"")</f>
        <v>CNSL/BRL</v>
      </c>
      <c r="I4" s="28" t="e">
        <f>IF(ISNUMBER(SEARCH("mrg",A4)), VLOOKUP(_xlfn.NUMBERVALUE(MID(A4,4,4)),TOMAKE!$B$2:$F$174,5,FALSE),IF(ISNUMBER(SEARCH("pnj",A4)), VLOOKUP(_xlfn.NUMBERVALUE(MID(A4,4,4)),TOMAKE!$A$2:$F$174,6,FALSE),IF(ISNUMBER(SEARCH("prv",A4)), VLOOKUP(_xlfn.NUMBERVALUE(MID(A4,4,4)),TOMAKE!$D$2:$F$174,3,FALSE),IF(ISNUMBER(SEARCH("vsg",A4)),VLOOKUP(_xlfn.NUMBERVALUE(MID(A4,4,4)),TOMAKE!$C$2:$F$174,4,FALSE),""))))</f>
        <v>#N/A</v>
      </c>
      <c r="J4" s="11" t="e">
        <f>IF(ISNUMBER(SEARCH("mrg",A4)), VLOOKUP(_xlfn.NUMBERVALUE(MID(A4,4,4)),TOMAKE!$B$2:$E$174,4,FALSE),IF(ISNUMBER(SEARCH("pnj",A4)), VLOOKUP(_xlfn.NUMBERVALUE(MID(A4,4,4)),TOMAKE!$A$2:$E$174,5,FALSE),IF(ISNUMBER(SEARCH("prv",A4)), VLOOKUP(_xlfn.NUMBERVALUE(MID(A4,4,4)),TOMAKE!$D$2:$E$174,2,FALSE),IF(ISNUMBER(SEARCH("vsg",A4)),VLOOKUP(_xlfn.NUMBERVALUE(MID(A4,4,4)),TOMAKE!$C$2:$E$174,3,FALSE),""))))</f>
        <v>#N/A</v>
      </c>
      <c r="K4" s="28" t="s">
        <v>5601</v>
      </c>
      <c r="L4" s="28" t="s">
        <v>5600</v>
      </c>
      <c r="M4" s="351" t="str">
        <f t="shared" ref="M4:M67" si="2">CONCATENATE($F4,"-",$H4,"-",$G4)</f>
        <v>MRG-CNSL/BRL-VSD</v>
      </c>
      <c r="N4" s="28" t="str">
        <f t="shared" ref="N4:N67" si="3">$A4</f>
        <v>mrg100</v>
      </c>
      <c r="O4" s="11"/>
      <c r="P4" s="11"/>
    </row>
    <row r="5" spans="1:18" hidden="1" x14ac:dyDescent="0.25">
      <c r="A5" s="28" t="s">
        <v>3107</v>
      </c>
      <c r="B5" s="28" t="s">
        <v>8</v>
      </c>
      <c r="C5" s="28" t="s">
        <v>9</v>
      </c>
      <c r="D5" s="28" t="s">
        <v>2539</v>
      </c>
      <c r="E5" s="22" t="s">
        <v>5648</v>
      </c>
      <c r="F5" s="351" t="str">
        <f>IFERROR(VLOOKUP($B5,Codes!$A$2:$B$1000, 2, FALSE),"")</f>
        <v>MRG</v>
      </c>
      <c r="G5" s="351" t="str">
        <f>IFERROR(VLOOKUP($C5,Codes!$A$2:$B$1000, 2, FALSE),"")</f>
        <v>VLS</v>
      </c>
      <c r="H5" s="351" t="str">
        <f>IFERROR(VLOOKUP($D5,Codes!$A$2:$B$1000, 2, FALSE),"")</f>
        <v>MJRD</v>
      </c>
      <c r="I5" s="28" t="e">
        <f>IF(ISNUMBER(SEARCH("mrg",A5)), VLOOKUP(_xlfn.NUMBERVALUE(MID(A5,4,4)),TOMAKE!$B$2:$F$174,5,FALSE),IF(ISNUMBER(SEARCH("pnj",A5)), VLOOKUP(_xlfn.NUMBERVALUE(MID(A5,4,4)),TOMAKE!$A$2:$F$174,6,FALSE),IF(ISNUMBER(SEARCH("prv",A5)), VLOOKUP(_xlfn.NUMBERVALUE(MID(A5,4,4)),TOMAKE!$D$2:$F$174,3,FALSE),IF(ISNUMBER(SEARCH("vsg",A5)),VLOOKUP(_xlfn.NUMBERVALUE(MID(A5,4,4)),TOMAKE!$C$2:$F$174,4,FALSE),""))))</f>
        <v>#N/A</v>
      </c>
      <c r="J5" s="11" t="e">
        <f>IF(ISNUMBER(SEARCH("mrg",A5)), VLOOKUP(_xlfn.NUMBERVALUE(MID(A5,4,4)),TOMAKE!$B$2:$E$174,4,FALSE),IF(ISNUMBER(SEARCH("pnj",A5)), VLOOKUP(_xlfn.NUMBERVALUE(MID(A5,4,4)),TOMAKE!$A$2:$E$174,5,FALSE),IF(ISNUMBER(SEARCH("prv",A5)), VLOOKUP(_xlfn.NUMBERVALUE(MID(A5,4,4)),TOMAKE!$D$2:$E$174,2,FALSE),IF(ISNUMBER(SEARCH("vsg",A5)),VLOOKUP(_xlfn.NUMBERVALUE(MID(A5,4,4)),TOMAKE!$C$2:$E$174,3,FALSE),""))))</f>
        <v>#N/A</v>
      </c>
      <c r="K5" s="28" t="s">
        <v>5601</v>
      </c>
      <c r="L5" s="28" t="s">
        <v>5600</v>
      </c>
      <c r="M5" s="351" t="str">
        <f t="shared" si="2"/>
        <v>MRG-MJRD-VLS</v>
      </c>
      <c r="N5" s="28" t="str">
        <f t="shared" si="3"/>
        <v>mrg101</v>
      </c>
      <c r="O5" s="11"/>
      <c r="P5" s="11"/>
    </row>
    <row r="6" spans="1:18" hidden="1" x14ac:dyDescent="0.25">
      <c r="A6" s="22" t="s">
        <v>3099</v>
      </c>
      <c r="B6" s="22" t="s">
        <v>10</v>
      </c>
      <c r="C6" s="22" t="s">
        <v>7</v>
      </c>
      <c r="D6" s="22" t="s">
        <v>8</v>
      </c>
      <c r="E6" s="22" t="s">
        <v>5604</v>
      </c>
      <c r="F6" s="351" t="str">
        <f>IFERROR(VLOOKUP($B6,Codes!$A$2:$B$1000, 2, FALSE),"")</f>
        <v>PNJ</v>
      </c>
      <c r="G6" s="351" t="str">
        <f>IFERROR(VLOOKUP($C6,Codes!$A$2:$B$1000, 2, FALSE),"")</f>
        <v>KWR</v>
      </c>
      <c r="H6" s="351" t="str">
        <f>IFERROR(VLOOKUP($D6,Codes!$A$2:$B$1000, 2, FALSE),"")</f>
        <v>MRG</v>
      </c>
      <c r="I6" s="22">
        <f>IF(ISNUMBER(SEARCH("mrg",A6)), VLOOKUP(_xlfn.NUMBERVALUE(MID(A6,4,4)),TOMAKE!$B$2:$F$174,5,FALSE),IF(ISNUMBER(SEARCH("pnj",A6)), VLOOKUP(_xlfn.NUMBERVALUE(MID(A6,4,4)),TOMAKE!$A$2:$F$174,6,FALSE),IF(ISNUMBER(SEARCH("prv",A6)), VLOOKUP(_xlfn.NUMBERVALUE(MID(A6,4,4)),TOMAKE!$D$2:$F$174,3,FALSE),IF(ISNUMBER(SEARCH("vsg",A6)),VLOOKUP(_xlfn.NUMBERVALUE(MID(A6,4,4)),TOMAKE!$C$2:$F$174,4,FALSE),""))))</f>
        <v>0</v>
      </c>
      <c r="J6">
        <f>IF(ISNUMBER(SEARCH("mrg",A6)), VLOOKUP(_xlfn.NUMBERVALUE(MID(A6,4,4)),TOMAKE!$B$2:$E$174,4,FALSE),IF(ISNUMBER(SEARCH("pnj",A6)), VLOOKUP(_xlfn.NUMBERVALUE(MID(A6,4,4)),TOMAKE!$A$2:$E$174,5,FALSE),IF(ISNUMBER(SEARCH("prv",A6)), VLOOKUP(_xlfn.NUMBERVALUE(MID(A6,4,4)),TOMAKE!$D$2:$E$174,2,FALSE),IF(ISNUMBER(SEARCH("vsg",A6)),VLOOKUP(_xlfn.NUMBERVALUE(MID(A6,4,4)),TOMAKE!$C$2:$E$174,3,FALSE),""))))</f>
        <v>65</v>
      </c>
      <c r="K6" s="22" t="s">
        <v>5601</v>
      </c>
      <c r="L6" s="22" t="s">
        <v>5607</v>
      </c>
      <c r="M6" s="351" t="str">
        <f t="shared" si="2"/>
        <v>PNJ-MRG-KWR</v>
      </c>
      <c r="N6" s="28" t="str">
        <f t="shared" si="3"/>
        <v>mrg102</v>
      </c>
    </row>
    <row r="7" spans="1:18" hidden="1" x14ac:dyDescent="0.25">
      <c r="A7" s="28" t="s">
        <v>3092</v>
      </c>
      <c r="B7" s="28" t="s">
        <v>11</v>
      </c>
      <c r="C7" s="28" t="s">
        <v>12</v>
      </c>
      <c r="D7" s="28" t="s">
        <v>3095</v>
      </c>
      <c r="E7" s="22" t="s">
        <v>5648</v>
      </c>
      <c r="F7" s="351" t="str">
        <f>IFERROR(VLOOKUP($B7,Codes!$A$2:$B$1000, 2, FALSE),"")</f>
        <v>MLKPN</v>
      </c>
      <c r="G7" s="351" t="str">
        <f>IFERROR(VLOOKUP($C7,Codes!$A$2:$B$1000, 2, FALSE),"")</f>
        <v>D BSC</v>
      </c>
      <c r="H7" s="351" t="str">
        <f>IFERROR(VLOOKUP($D7,Codes!$A$2:$B$1000, 2, FALSE),"")</f>
        <v>RVN</v>
      </c>
      <c r="I7" s="28" t="e">
        <f>IF(ISNUMBER(SEARCH("mrg",A7)), VLOOKUP(_xlfn.NUMBERVALUE(MID(A7,4,4)),TOMAKE!$B$2:$F$174,5,FALSE),IF(ISNUMBER(SEARCH("pnj",A7)), VLOOKUP(_xlfn.NUMBERVALUE(MID(A7,4,4)),TOMAKE!$A$2:$F$174,6,FALSE),IF(ISNUMBER(SEARCH("prv",A7)), VLOOKUP(_xlfn.NUMBERVALUE(MID(A7,4,4)),TOMAKE!$D$2:$F$174,3,FALSE),IF(ISNUMBER(SEARCH("vsg",A7)),VLOOKUP(_xlfn.NUMBERVALUE(MID(A7,4,4)),TOMAKE!$C$2:$F$174,4,FALSE),""))))</f>
        <v>#N/A</v>
      </c>
      <c r="J7" s="11" t="e">
        <f>IF(ISNUMBER(SEARCH("mrg",A7)), VLOOKUP(_xlfn.NUMBERVALUE(MID(A7,4,4)),TOMAKE!$B$2:$E$174,4,FALSE),IF(ISNUMBER(SEARCH("pnj",A7)), VLOOKUP(_xlfn.NUMBERVALUE(MID(A7,4,4)),TOMAKE!$A$2:$E$174,5,FALSE),IF(ISNUMBER(SEARCH("prv",A7)), VLOOKUP(_xlfn.NUMBERVALUE(MID(A7,4,4)),TOMAKE!$D$2:$E$174,2,FALSE),IF(ISNUMBER(SEARCH("vsg",A7)),VLOOKUP(_xlfn.NUMBERVALUE(MID(A7,4,4)),TOMAKE!$C$2:$E$174,3,FALSE),""))))</f>
        <v>#N/A</v>
      </c>
      <c r="K7" s="28" t="s">
        <v>5601</v>
      </c>
      <c r="L7" s="28" t="s">
        <v>5600</v>
      </c>
      <c r="M7" s="351" t="str">
        <f t="shared" si="2"/>
        <v>MLKPN-RVN-D BSC</v>
      </c>
      <c r="N7" s="28" t="str">
        <f t="shared" si="3"/>
        <v>mrg103</v>
      </c>
      <c r="O7" s="11"/>
      <c r="P7" s="11"/>
    </row>
    <row r="8" spans="1:18" hidden="1" x14ac:dyDescent="0.25">
      <c r="A8" s="28" t="s">
        <v>3087</v>
      </c>
      <c r="B8" s="28" t="s">
        <v>8</v>
      </c>
      <c r="C8" s="28" t="s">
        <v>13</v>
      </c>
      <c r="D8" s="28" t="s">
        <v>1260</v>
      </c>
      <c r="E8" s="22" t="s">
        <v>5648</v>
      </c>
      <c r="F8" s="351" t="str">
        <f>IFERROR(VLOOKUP($B8,Codes!$A$2:$B$1000, 2, FALSE),"")</f>
        <v>MRG</v>
      </c>
      <c r="G8" s="351" t="str">
        <f>IFERROR(VLOOKUP($C8,Codes!$A$2:$B$1000, 2, FALSE),"")</f>
        <v>GU</v>
      </c>
      <c r="H8" s="351" t="str">
        <f>IFERROR(VLOOKUP($D8,Codes!$A$2:$B$1000, 2, FALSE),"")</f>
        <v>CRT</v>
      </c>
      <c r="I8" s="28" t="e">
        <f>IF(ISNUMBER(SEARCH("mrg",A8)), VLOOKUP(_xlfn.NUMBERVALUE(MID(A8,4,4)),TOMAKE!$B$2:$F$174,5,FALSE),IF(ISNUMBER(SEARCH("pnj",A8)), VLOOKUP(_xlfn.NUMBERVALUE(MID(A8,4,4)),TOMAKE!$A$2:$F$174,6,FALSE),IF(ISNUMBER(SEARCH("prv",A8)), VLOOKUP(_xlfn.NUMBERVALUE(MID(A8,4,4)),TOMAKE!$D$2:$F$174,3,FALSE),IF(ISNUMBER(SEARCH("vsg",A8)),VLOOKUP(_xlfn.NUMBERVALUE(MID(A8,4,4)),TOMAKE!$C$2:$F$174,4,FALSE),""))))</f>
        <v>#N/A</v>
      </c>
      <c r="J8" s="11" t="e">
        <f>IF(ISNUMBER(SEARCH("mrg",A8)), VLOOKUP(_xlfn.NUMBERVALUE(MID(A8,4,4)),TOMAKE!$B$2:$E$174,4,FALSE),IF(ISNUMBER(SEARCH("pnj",A8)), VLOOKUP(_xlfn.NUMBERVALUE(MID(A8,4,4)),TOMAKE!$A$2:$E$174,5,FALSE),IF(ISNUMBER(SEARCH("prv",A8)), VLOOKUP(_xlfn.NUMBERVALUE(MID(A8,4,4)),TOMAKE!$D$2:$E$174,2,FALSE),IF(ISNUMBER(SEARCH("vsg",A8)),VLOOKUP(_xlfn.NUMBERVALUE(MID(A8,4,4)),TOMAKE!$C$2:$E$174,3,FALSE),""))))</f>
        <v>#N/A</v>
      </c>
      <c r="K8" s="28" t="s">
        <v>5601</v>
      </c>
      <c r="L8" s="28" t="s">
        <v>5600</v>
      </c>
      <c r="M8" s="351" t="str">
        <f t="shared" si="2"/>
        <v>MRG-CRT-GU</v>
      </c>
      <c r="N8" s="28" t="str">
        <f t="shared" si="3"/>
        <v>mrg104</v>
      </c>
      <c r="O8" s="11"/>
      <c r="P8" s="11"/>
    </row>
    <row r="9" spans="1:18" hidden="1" x14ac:dyDescent="0.25">
      <c r="A9" s="28" t="s">
        <v>3084</v>
      </c>
      <c r="B9" s="28" t="s">
        <v>14</v>
      </c>
      <c r="C9" s="28" t="s">
        <v>15</v>
      </c>
      <c r="D9" s="28" t="s">
        <v>5691</v>
      </c>
      <c r="E9" s="22" t="s">
        <v>5648</v>
      </c>
      <c r="F9" s="351" t="str">
        <f>IFERROR(VLOOKUP($B9,Codes!$A$2:$B$1000, 2, FALSE),"")</f>
        <v>PNJ</v>
      </c>
      <c r="G9" s="351" t="str">
        <f>IFERROR(VLOOKUP($C9,Codes!$A$2:$B$1000, 2, FALSE),"")</f>
        <v>GU</v>
      </c>
      <c r="H9" s="351" t="str">
        <f>IFERROR(VLOOKUP($D9,Codes!$A$2:$B$1000, 2, FALSE),"")</f>
        <v>BBL</v>
      </c>
      <c r="I9" s="28" t="e">
        <f>IF(ISNUMBER(SEARCH("mrg",A9)), VLOOKUP(_xlfn.NUMBERVALUE(MID(A9,4,4)),TOMAKE!$B$2:$F$174,5,FALSE),IF(ISNUMBER(SEARCH("pnj",A9)), VLOOKUP(_xlfn.NUMBERVALUE(MID(A9,4,4)),TOMAKE!$A$2:$F$174,6,FALSE),IF(ISNUMBER(SEARCH("prv",A9)), VLOOKUP(_xlfn.NUMBERVALUE(MID(A9,4,4)),TOMAKE!$D$2:$F$174,3,FALSE),IF(ISNUMBER(SEARCH("vsg",A9)),VLOOKUP(_xlfn.NUMBERVALUE(MID(A9,4,4)),TOMAKE!$C$2:$F$174,4,FALSE),""))))</f>
        <v>#N/A</v>
      </c>
      <c r="J9" s="11" t="e">
        <f>IF(ISNUMBER(SEARCH("mrg",A9)), VLOOKUP(_xlfn.NUMBERVALUE(MID(A9,4,4)),TOMAKE!$B$2:$E$174,4,FALSE),IF(ISNUMBER(SEARCH("pnj",A9)), VLOOKUP(_xlfn.NUMBERVALUE(MID(A9,4,4)),TOMAKE!$A$2:$E$174,5,FALSE),IF(ISNUMBER(SEARCH("prv",A9)), VLOOKUP(_xlfn.NUMBERVALUE(MID(A9,4,4)),TOMAKE!$D$2:$E$174,2,FALSE),IF(ISNUMBER(SEARCH("vsg",A9)),VLOOKUP(_xlfn.NUMBERVALUE(MID(A9,4,4)),TOMAKE!$C$2:$E$174,3,FALSE),""))))</f>
        <v>#N/A</v>
      </c>
      <c r="K9" s="28" t="s">
        <v>5601</v>
      </c>
      <c r="L9" s="28" t="s">
        <v>5600</v>
      </c>
      <c r="M9" s="351" t="str">
        <f t="shared" si="2"/>
        <v>PNJ-BBL-GU</v>
      </c>
      <c r="N9" s="28" t="str">
        <f t="shared" si="3"/>
        <v>mrg105</v>
      </c>
      <c r="O9" s="11"/>
      <c r="P9" s="11"/>
    </row>
    <row r="10" spans="1:18" hidden="1" x14ac:dyDescent="0.25">
      <c r="A10" s="28" t="s">
        <v>3079</v>
      </c>
      <c r="B10" s="28" t="s">
        <v>16</v>
      </c>
      <c r="C10" s="28" t="s">
        <v>4</v>
      </c>
      <c r="D10" s="28" t="s">
        <v>8</v>
      </c>
      <c r="E10" s="22" t="s">
        <v>5648</v>
      </c>
      <c r="F10" s="351" t="str">
        <f>IFERROR(VLOOKUP($B10,Codes!$A$2:$B$1000, 2, FALSE),"")</f>
        <v>RLY STN</v>
      </c>
      <c r="G10" s="351" t="str">
        <f>IFERROR(VLOOKUP($C10,Codes!$A$2:$B$1000, 2, FALSE),"")</f>
        <v>VSD</v>
      </c>
      <c r="H10" s="351" t="str">
        <f>IFERROR(VLOOKUP($D10,Codes!$A$2:$B$1000, 2, FALSE),"")</f>
        <v>MRG</v>
      </c>
      <c r="I10" s="28" t="e">
        <f>IF(ISNUMBER(SEARCH("mrg",A10)), VLOOKUP(_xlfn.NUMBERVALUE(MID(A10,4,4)),TOMAKE!$B$2:$F$174,5,FALSE),IF(ISNUMBER(SEARCH("pnj",A10)), VLOOKUP(_xlfn.NUMBERVALUE(MID(A10,4,4)),TOMAKE!$A$2:$F$174,6,FALSE),IF(ISNUMBER(SEARCH("prv",A10)), VLOOKUP(_xlfn.NUMBERVALUE(MID(A10,4,4)),TOMAKE!$D$2:$F$174,3,FALSE),IF(ISNUMBER(SEARCH("vsg",A10)),VLOOKUP(_xlfn.NUMBERVALUE(MID(A10,4,4)),TOMAKE!$C$2:$F$174,4,FALSE),""))))</f>
        <v>#N/A</v>
      </c>
      <c r="J10" s="11" t="e">
        <f>IF(ISNUMBER(SEARCH("mrg",A10)), VLOOKUP(_xlfn.NUMBERVALUE(MID(A10,4,4)),TOMAKE!$B$2:$E$174,4,FALSE),IF(ISNUMBER(SEARCH("pnj",A10)), VLOOKUP(_xlfn.NUMBERVALUE(MID(A10,4,4)),TOMAKE!$A$2:$E$174,5,FALSE),IF(ISNUMBER(SEARCH("prv",A10)), VLOOKUP(_xlfn.NUMBERVALUE(MID(A10,4,4)),TOMAKE!$D$2:$E$174,2,FALSE),IF(ISNUMBER(SEARCH("vsg",A10)),VLOOKUP(_xlfn.NUMBERVALUE(MID(A10,4,4)),TOMAKE!$C$2:$E$174,3,FALSE),""))))</f>
        <v>#N/A</v>
      </c>
      <c r="K10" s="28" t="s">
        <v>5601</v>
      </c>
      <c r="L10" s="28" t="s">
        <v>5600</v>
      </c>
      <c r="M10" s="351" t="str">
        <f t="shared" si="2"/>
        <v>RLY STN-MRG-VSD</v>
      </c>
      <c r="N10" s="28" t="str">
        <f t="shared" si="3"/>
        <v>mrg106</v>
      </c>
      <c r="O10" s="11"/>
      <c r="P10" s="11"/>
    </row>
    <row r="11" spans="1:18" hidden="1" x14ac:dyDescent="0.25">
      <c r="A11" s="28" t="s">
        <v>3075</v>
      </c>
      <c r="B11" s="28" t="s">
        <v>8</v>
      </c>
      <c r="C11" s="28" t="s">
        <v>17</v>
      </c>
      <c r="D11" s="28" t="s">
        <v>66</v>
      </c>
      <c r="E11" s="22" t="s">
        <v>5648</v>
      </c>
      <c r="F11" s="351" t="str">
        <f>IFERROR(VLOOKUP($B11,Codes!$A$2:$B$1000, 2, FALSE),"")</f>
        <v>MRG</v>
      </c>
      <c r="G11" s="351" t="str">
        <f>IFERROR(VLOOKUP($C11,Codes!$A$2:$B$1000, 2, FALSE),"")</f>
        <v>CNC</v>
      </c>
      <c r="H11" s="351" t="str">
        <f>IFERROR(VLOOKUP($D11,Codes!$A$2:$B$1000, 2, FALSE),"")</f>
        <v>CUN</v>
      </c>
      <c r="I11" s="28" t="e">
        <f>IF(ISNUMBER(SEARCH("mrg",A11)), VLOOKUP(_xlfn.NUMBERVALUE(MID(A11,4,4)),TOMAKE!$B$2:$F$174,5,FALSE),IF(ISNUMBER(SEARCH("pnj",A11)), VLOOKUP(_xlfn.NUMBERVALUE(MID(A11,4,4)),TOMAKE!$A$2:$F$174,6,FALSE),IF(ISNUMBER(SEARCH("prv",A11)), VLOOKUP(_xlfn.NUMBERVALUE(MID(A11,4,4)),TOMAKE!$D$2:$F$174,3,FALSE),IF(ISNUMBER(SEARCH("vsg",A11)),VLOOKUP(_xlfn.NUMBERVALUE(MID(A11,4,4)),TOMAKE!$C$2:$F$174,4,FALSE),""))))</f>
        <v>#N/A</v>
      </c>
      <c r="J11" s="11" t="e">
        <f>IF(ISNUMBER(SEARCH("mrg",A11)), VLOOKUP(_xlfn.NUMBERVALUE(MID(A11,4,4)),TOMAKE!$B$2:$E$174,4,FALSE),IF(ISNUMBER(SEARCH("pnj",A11)), VLOOKUP(_xlfn.NUMBERVALUE(MID(A11,4,4)),TOMAKE!$A$2:$E$174,5,FALSE),IF(ISNUMBER(SEARCH("prv",A11)), VLOOKUP(_xlfn.NUMBERVALUE(MID(A11,4,4)),TOMAKE!$D$2:$E$174,2,FALSE),IF(ISNUMBER(SEARCH("vsg",A11)),VLOOKUP(_xlfn.NUMBERVALUE(MID(A11,4,4)),TOMAKE!$C$2:$E$174,3,FALSE),""))))</f>
        <v>#N/A</v>
      </c>
      <c r="K11" s="28" t="s">
        <v>5601</v>
      </c>
      <c r="L11" s="28" t="s">
        <v>5600</v>
      </c>
      <c r="M11" s="351" t="str">
        <f t="shared" si="2"/>
        <v>MRG-CUN-CNC</v>
      </c>
      <c r="N11" s="28" t="str">
        <f t="shared" si="3"/>
        <v>mrg107</v>
      </c>
      <c r="O11" s="11"/>
      <c r="P11" s="11"/>
    </row>
    <row r="12" spans="1:18" hidden="1" x14ac:dyDescent="0.25">
      <c r="A12" s="28" t="s">
        <v>3063</v>
      </c>
      <c r="B12" s="28" t="s">
        <v>18</v>
      </c>
      <c r="C12" s="28" t="s">
        <v>8</v>
      </c>
      <c r="D12" s="28" t="s">
        <v>666</v>
      </c>
      <c r="E12" s="22" t="s">
        <v>5648</v>
      </c>
      <c r="F12" s="351" t="str">
        <f>IFERROR(VLOOKUP($B12,Codes!$A$2:$B$1000, 2, FALSE),"")</f>
        <v>KSK</v>
      </c>
      <c r="G12" s="351" t="str">
        <f>IFERROR(VLOOKUP($C12,Codes!$A$2:$B$1000, 2, FALSE),"")</f>
        <v>MRG</v>
      </c>
      <c r="H12" s="351" t="str">
        <f>IFERROR(VLOOKUP($D12,Codes!$A$2:$B$1000, 2, FALSE),"")</f>
        <v>MSHM</v>
      </c>
      <c r="I12" s="28" t="e">
        <f>IF(ISNUMBER(SEARCH("mrg",A12)), VLOOKUP(_xlfn.NUMBERVALUE(MID(A12,4,4)),TOMAKE!$B$2:$F$174,5,FALSE),IF(ISNUMBER(SEARCH("pnj",A12)), VLOOKUP(_xlfn.NUMBERVALUE(MID(A12,4,4)),TOMAKE!$A$2:$F$174,6,FALSE),IF(ISNUMBER(SEARCH("prv",A12)), VLOOKUP(_xlfn.NUMBERVALUE(MID(A12,4,4)),TOMAKE!$D$2:$F$174,3,FALSE),IF(ISNUMBER(SEARCH("vsg",A12)),VLOOKUP(_xlfn.NUMBERVALUE(MID(A12,4,4)),TOMAKE!$C$2:$F$174,4,FALSE),""))))</f>
        <v>#N/A</v>
      </c>
      <c r="J12" s="11" t="e">
        <f>IF(ISNUMBER(SEARCH("mrg",A12)), VLOOKUP(_xlfn.NUMBERVALUE(MID(A12,4,4)),TOMAKE!$B$2:$E$174,4,FALSE),IF(ISNUMBER(SEARCH("pnj",A12)), VLOOKUP(_xlfn.NUMBERVALUE(MID(A12,4,4)),TOMAKE!$A$2:$E$174,5,FALSE),IF(ISNUMBER(SEARCH("prv",A12)), VLOOKUP(_xlfn.NUMBERVALUE(MID(A12,4,4)),TOMAKE!$D$2:$E$174,2,FALSE),IF(ISNUMBER(SEARCH("vsg",A12)),VLOOKUP(_xlfn.NUMBERVALUE(MID(A12,4,4)),TOMAKE!$C$2:$E$174,3,FALSE),""))))</f>
        <v>#N/A</v>
      </c>
      <c r="K12" s="28" t="s">
        <v>5601</v>
      </c>
      <c r="L12" s="28" t="s">
        <v>5600</v>
      </c>
      <c r="M12" s="351" t="str">
        <f t="shared" si="2"/>
        <v>KSK-MSHM-MRG</v>
      </c>
      <c r="N12" s="28" t="str">
        <f t="shared" si="3"/>
        <v>mrg108</v>
      </c>
      <c r="O12" s="11"/>
      <c r="P12" s="11"/>
    </row>
    <row r="13" spans="1:18" hidden="1" x14ac:dyDescent="0.25">
      <c r="A13" s="28" t="s">
        <v>3060</v>
      </c>
      <c r="B13" s="28" t="s">
        <v>8</v>
      </c>
      <c r="C13" s="28" t="s">
        <v>10</v>
      </c>
      <c r="D13" s="28" t="s">
        <v>26</v>
      </c>
      <c r="E13" s="22" t="s">
        <v>5648</v>
      </c>
      <c r="F13" s="351" t="str">
        <f>IFERROR(VLOOKUP($B13,Codes!$A$2:$B$1000, 2, FALSE),"")</f>
        <v>MRG</v>
      </c>
      <c r="G13" s="351" t="str">
        <f>IFERROR(VLOOKUP($C13,Codes!$A$2:$B$1000, 2, FALSE),"")</f>
        <v>PNJ</v>
      </c>
      <c r="H13" s="351" t="str">
        <f>IFERROR(VLOOKUP($D13,Codes!$A$2:$B$1000, 2, FALSE),"")</f>
        <v>PND</v>
      </c>
      <c r="I13" s="28" t="e">
        <f>IF(ISNUMBER(SEARCH("mrg",A13)), VLOOKUP(_xlfn.NUMBERVALUE(MID(A13,4,4)),TOMAKE!$B$2:$F$174,5,FALSE),IF(ISNUMBER(SEARCH("pnj",A13)), VLOOKUP(_xlfn.NUMBERVALUE(MID(A13,4,4)),TOMAKE!$A$2:$F$174,6,FALSE),IF(ISNUMBER(SEARCH("prv",A13)), VLOOKUP(_xlfn.NUMBERVALUE(MID(A13,4,4)),TOMAKE!$D$2:$F$174,3,FALSE),IF(ISNUMBER(SEARCH("vsg",A13)),VLOOKUP(_xlfn.NUMBERVALUE(MID(A13,4,4)),TOMAKE!$C$2:$F$174,4,FALSE),""))))</f>
        <v>#N/A</v>
      </c>
      <c r="J13" s="11" t="e">
        <f>IF(ISNUMBER(SEARCH("mrg",A13)), VLOOKUP(_xlfn.NUMBERVALUE(MID(A13,4,4)),TOMAKE!$B$2:$E$174,4,FALSE),IF(ISNUMBER(SEARCH("pnj",A13)), VLOOKUP(_xlfn.NUMBERVALUE(MID(A13,4,4)),TOMAKE!$A$2:$E$174,5,FALSE),IF(ISNUMBER(SEARCH("prv",A13)), VLOOKUP(_xlfn.NUMBERVALUE(MID(A13,4,4)),TOMAKE!$D$2:$E$174,2,FALSE),IF(ISNUMBER(SEARCH("vsg",A13)),VLOOKUP(_xlfn.NUMBERVALUE(MID(A13,4,4)),TOMAKE!$C$2:$E$174,3,FALSE),""))))</f>
        <v>#N/A</v>
      </c>
      <c r="K13" s="28" t="s">
        <v>5601</v>
      </c>
      <c r="L13" s="28" t="s">
        <v>5600</v>
      </c>
      <c r="M13" s="351" t="str">
        <f t="shared" si="2"/>
        <v>MRG-PND-PNJ</v>
      </c>
      <c r="N13" s="28" t="str">
        <f t="shared" si="3"/>
        <v>mrg109</v>
      </c>
      <c r="O13" s="11"/>
      <c r="P13" s="11"/>
    </row>
    <row r="14" spans="1:18" hidden="1" x14ac:dyDescent="0.25">
      <c r="A14" s="28" t="s">
        <v>3691</v>
      </c>
      <c r="B14" s="28" t="s">
        <v>19</v>
      </c>
      <c r="C14" s="28" t="s">
        <v>7</v>
      </c>
      <c r="D14" s="28" t="s">
        <v>2463</v>
      </c>
      <c r="E14" s="22" t="s">
        <v>5648</v>
      </c>
      <c r="F14" s="351" t="str">
        <f>IFERROR(VLOOKUP($B14,Codes!$A$2:$B$1000, 2, FALSE),"")</f>
        <v>CURCH</v>
      </c>
      <c r="G14" s="351" t="str">
        <f>IFERROR(VLOOKUP($C14,Codes!$A$2:$B$1000, 2, FALSE),"")</f>
        <v>KWR</v>
      </c>
      <c r="H14" s="351" t="str">
        <f>IFERROR(VLOOKUP($D14,Codes!$A$2:$B$1000, 2, FALSE),"")</f>
        <v>QPM</v>
      </c>
      <c r="I14" s="28" t="e">
        <f>IF(ISNUMBER(SEARCH("mrg",A14)), VLOOKUP(_xlfn.NUMBERVALUE(MID(A14,4,4)),TOMAKE!$B$2:$F$174,5,FALSE),IF(ISNUMBER(SEARCH("pnj",A14)), VLOOKUP(_xlfn.NUMBERVALUE(MID(A14,4,4)),TOMAKE!$A$2:$F$174,6,FALSE),IF(ISNUMBER(SEARCH("prv",A14)), VLOOKUP(_xlfn.NUMBERVALUE(MID(A14,4,4)),TOMAKE!$D$2:$F$174,3,FALSE),IF(ISNUMBER(SEARCH("vsg",A14)),VLOOKUP(_xlfn.NUMBERVALUE(MID(A14,4,4)),TOMAKE!$C$2:$F$174,4,FALSE),""))))</f>
        <v>#N/A</v>
      </c>
      <c r="J14" s="11" t="e">
        <f>IF(ISNUMBER(SEARCH("mrg",A14)), VLOOKUP(_xlfn.NUMBERVALUE(MID(A14,4,4)),TOMAKE!$B$2:$E$174,4,FALSE),IF(ISNUMBER(SEARCH("pnj",A14)), VLOOKUP(_xlfn.NUMBERVALUE(MID(A14,4,4)),TOMAKE!$A$2:$E$174,5,FALSE),IF(ISNUMBER(SEARCH("prv",A14)), VLOOKUP(_xlfn.NUMBERVALUE(MID(A14,4,4)),TOMAKE!$D$2:$E$174,2,FALSE),IF(ISNUMBER(SEARCH("vsg",A14)),VLOOKUP(_xlfn.NUMBERVALUE(MID(A14,4,4)),TOMAKE!$C$2:$E$174,3,FALSE),""))))</f>
        <v>#N/A</v>
      </c>
      <c r="K14" s="28" t="s">
        <v>5601</v>
      </c>
      <c r="L14" s="28" t="s">
        <v>5600</v>
      </c>
      <c r="M14" s="351" t="str">
        <f t="shared" si="2"/>
        <v>CURCH-QPM-KWR</v>
      </c>
      <c r="N14" s="28" t="str">
        <f t="shared" si="3"/>
        <v>mrg11</v>
      </c>
      <c r="O14" s="11"/>
      <c r="P14" s="11"/>
      <c r="Q14" s="11"/>
    </row>
    <row r="15" spans="1:18" hidden="1" x14ac:dyDescent="0.25">
      <c r="A15" s="28" t="s">
        <v>3051</v>
      </c>
      <c r="B15" s="28" t="s">
        <v>8</v>
      </c>
      <c r="C15" s="28" t="s">
        <v>20</v>
      </c>
      <c r="D15" s="28" t="s">
        <v>17</v>
      </c>
      <c r="E15" s="22" t="s">
        <v>5648</v>
      </c>
      <c r="F15" s="351" t="str">
        <f>IFERROR(VLOOKUP($B15,Codes!$A$2:$B$1000, 2, FALSE),"")</f>
        <v>MRG</v>
      </c>
      <c r="G15" s="351" t="str">
        <f>IFERROR(VLOOKUP($C15,Codes!$A$2:$B$1000, 2, FALSE),"")</f>
        <v>DHPT</v>
      </c>
      <c r="H15" s="351" t="str">
        <f>IFERROR(VLOOKUP($D15,Codes!$A$2:$B$1000, 2, FALSE),"")</f>
        <v>CNC</v>
      </c>
      <c r="I15" s="28" t="e">
        <f>IF(ISNUMBER(SEARCH("mrg",A15)), VLOOKUP(_xlfn.NUMBERVALUE(MID(A15,4,4)),TOMAKE!$B$2:$F$174,5,FALSE),IF(ISNUMBER(SEARCH("pnj",A15)), VLOOKUP(_xlfn.NUMBERVALUE(MID(A15,4,4)),TOMAKE!$A$2:$F$174,6,FALSE),IF(ISNUMBER(SEARCH("prv",A15)), VLOOKUP(_xlfn.NUMBERVALUE(MID(A15,4,4)),TOMAKE!$D$2:$F$174,3,FALSE),IF(ISNUMBER(SEARCH("vsg",A15)),VLOOKUP(_xlfn.NUMBERVALUE(MID(A15,4,4)),TOMAKE!$C$2:$F$174,4,FALSE),""))))</f>
        <v>#N/A</v>
      </c>
      <c r="J15" s="11" t="e">
        <f>IF(ISNUMBER(SEARCH("mrg",A15)), VLOOKUP(_xlfn.NUMBERVALUE(MID(A15,4,4)),TOMAKE!$B$2:$E$174,4,FALSE),IF(ISNUMBER(SEARCH("pnj",A15)), VLOOKUP(_xlfn.NUMBERVALUE(MID(A15,4,4)),TOMAKE!$A$2:$E$174,5,FALSE),IF(ISNUMBER(SEARCH("prv",A15)), VLOOKUP(_xlfn.NUMBERVALUE(MID(A15,4,4)),TOMAKE!$D$2:$E$174,2,FALSE),IF(ISNUMBER(SEARCH("vsg",A15)),VLOOKUP(_xlfn.NUMBERVALUE(MID(A15,4,4)),TOMAKE!$C$2:$E$174,3,FALSE),""))))</f>
        <v>#N/A</v>
      </c>
      <c r="K15" s="28" t="s">
        <v>5601</v>
      </c>
      <c r="L15" s="28" t="s">
        <v>5600</v>
      </c>
      <c r="M15" s="351" t="str">
        <f t="shared" si="2"/>
        <v>MRG-CNC-DHPT</v>
      </c>
      <c r="N15" s="28" t="str">
        <f t="shared" si="3"/>
        <v>mrg110</v>
      </c>
      <c r="O15" s="11"/>
      <c r="P15" s="11"/>
    </row>
    <row r="16" spans="1:18" hidden="1" x14ac:dyDescent="0.25">
      <c r="A16" s="28" t="s">
        <v>3048</v>
      </c>
      <c r="B16" s="28" t="s">
        <v>20</v>
      </c>
      <c r="C16" s="28" t="s">
        <v>21</v>
      </c>
      <c r="D16" s="28" t="s">
        <v>17</v>
      </c>
      <c r="E16" s="22" t="s">
        <v>5648</v>
      </c>
      <c r="F16" s="351" t="str">
        <f>IFERROR(VLOOKUP($B16,Codes!$A$2:$B$1000, 2, FALSE),"")</f>
        <v>DHPT</v>
      </c>
      <c r="G16" s="351" t="str">
        <f>IFERROR(VLOOKUP($C16,Codes!$A$2:$B$1000, 2, FALSE),"")</f>
        <v>CJML</v>
      </c>
      <c r="H16" s="351" t="str">
        <f>IFERROR(VLOOKUP($D16,Codes!$A$2:$B$1000, 2, FALSE),"")</f>
        <v>CNC</v>
      </c>
      <c r="I16" s="28" t="e">
        <f>IF(ISNUMBER(SEARCH("mrg",A16)), VLOOKUP(_xlfn.NUMBERVALUE(MID(A16,4,4)),TOMAKE!$B$2:$F$174,5,FALSE),IF(ISNUMBER(SEARCH("pnj",A16)), VLOOKUP(_xlfn.NUMBERVALUE(MID(A16,4,4)),TOMAKE!$A$2:$F$174,6,FALSE),IF(ISNUMBER(SEARCH("prv",A16)), VLOOKUP(_xlfn.NUMBERVALUE(MID(A16,4,4)),TOMAKE!$D$2:$F$174,3,FALSE),IF(ISNUMBER(SEARCH("vsg",A16)),VLOOKUP(_xlfn.NUMBERVALUE(MID(A16,4,4)),TOMAKE!$C$2:$F$174,4,FALSE),""))))</f>
        <v>#N/A</v>
      </c>
      <c r="J16" s="11" t="e">
        <f>IF(ISNUMBER(SEARCH("mrg",A16)), VLOOKUP(_xlfn.NUMBERVALUE(MID(A16,4,4)),TOMAKE!$B$2:$E$174,4,FALSE),IF(ISNUMBER(SEARCH("pnj",A16)), VLOOKUP(_xlfn.NUMBERVALUE(MID(A16,4,4)),TOMAKE!$A$2:$E$174,5,FALSE),IF(ISNUMBER(SEARCH("prv",A16)), VLOOKUP(_xlfn.NUMBERVALUE(MID(A16,4,4)),TOMAKE!$D$2:$E$174,2,FALSE),IF(ISNUMBER(SEARCH("vsg",A16)),VLOOKUP(_xlfn.NUMBERVALUE(MID(A16,4,4)),TOMAKE!$C$2:$E$174,3,FALSE),""))))</f>
        <v>#N/A</v>
      </c>
      <c r="K16" s="28" t="s">
        <v>5601</v>
      </c>
      <c r="L16" s="28" t="s">
        <v>5600</v>
      </c>
      <c r="M16" s="351" t="str">
        <f t="shared" si="2"/>
        <v>DHPT-CNC-CJML</v>
      </c>
      <c r="N16" s="28" t="str">
        <f t="shared" si="3"/>
        <v>mrg111</v>
      </c>
      <c r="O16" s="11"/>
      <c r="P16" s="11"/>
    </row>
    <row r="17" spans="1:17" hidden="1" x14ac:dyDescent="0.25">
      <c r="A17" s="28" t="s">
        <v>3039</v>
      </c>
      <c r="B17" s="28" t="s">
        <v>17</v>
      </c>
      <c r="C17" s="28" t="s">
        <v>21</v>
      </c>
      <c r="D17" s="28" t="s">
        <v>3044</v>
      </c>
      <c r="E17" s="22" t="s">
        <v>5648</v>
      </c>
      <c r="F17" s="351" t="str">
        <f>IFERROR(VLOOKUP($B17,Codes!$A$2:$B$1000, 2, FALSE),"")</f>
        <v>CNC</v>
      </c>
      <c r="G17" s="351" t="str">
        <f>IFERROR(VLOOKUP($C17,Codes!$A$2:$B$1000, 2, FALSE),"")</f>
        <v>CJML</v>
      </c>
      <c r="H17" s="351">
        <f>IFERROR(VLOOKUP($D17,Codes!$A$2:$B$1000, 2, FALSE),"")</f>
        <v>0</v>
      </c>
      <c r="I17" s="28" t="e">
        <f>IF(ISNUMBER(SEARCH("mrg",A17)), VLOOKUP(_xlfn.NUMBERVALUE(MID(A17,4,4)),TOMAKE!$B$2:$F$174,5,FALSE),IF(ISNUMBER(SEARCH("pnj",A17)), VLOOKUP(_xlfn.NUMBERVALUE(MID(A17,4,4)),TOMAKE!$A$2:$F$174,6,FALSE),IF(ISNUMBER(SEARCH("prv",A17)), VLOOKUP(_xlfn.NUMBERVALUE(MID(A17,4,4)),TOMAKE!$D$2:$F$174,3,FALSE),IF(ISNUMBER(SEARCH("vsg",A17)),VLOOKUP(_xlfn.NUMBERVALUE(MID(A17,4,4)),TOMAKE!$C$2:$F$174,4,FALSE),""))))</f>
        <v>#N/A</v>
      </c>
      <c r="J17" s="11" t="e">
        <f>IF(ISNUMBER(SEARCH("mrg",A17)), VLOOKUP(_xlfn.NUMBERVALUE(MID(A17,4,4)),TOMAKE!$B$2:$E$174,4,FALSE),IF(ISNUMBER(SEARCH("pnj",A17)), VLOOKUP(_xlfn.NUMBERVALUE(MID(A17,4,4)),TOMAKE!$A$2:$E$174,5,FALSE),IF(ISNUMBER(SEARCH("prv",A17)), VLOOKUP(_xlfn.NUMBERVALUE(MID(A17,4,4)),TOMAKE!$D$2:$E$174,2,FALSE),IF(ISNUMBER(SEARCH("vsg",A17)),VLOOKUP(_xlfn.NUMBERVALUE(MID(A17,4,4)),TOMAKE!$C$2:$E$174,3,FALSE),""))))</f>
        <v>#N/A</v>
      </c>
      <c r="K17" s="28" t="s">
        <v>5601</v>
      </c>
      <c r="L17" s="28" t="s">
        <v>5600</v>
      </c>
      <c r="M17" s="351" t="str">
        <f t="shared" si="2"/>
        <v>CNC-0-CJML</v>
      </c>
      <c r="N17" s="28" t="str">
        <f t="shared" si="3"/>
        <v>mrg112</v>
      </c>
      <c r="O17" s="11"/>
      <c r="P17" s="11"/>
    </row>
    <row r="18" spans="1:17" hidden="1" x14ac:dyDescent="0.25">
      <c r="A18" s="28" t="s">
        <v>3035</v>
      </c>
      <c r="B18" s="28" t="s">
        <v>17</v>
      </c>
      <c r="C18" s="28" t="s">
        <v>20</v>
      </c>
      <c r="D18" s="28" t="s">
        <v>670</v>
      </c>
      <c r="E18" s="22" t="s">
        <v>5648</v>
      </c>
      <c r="F18" s="351" t="str">
        <f>IFERROR(VLOOKUP($B18,Codes!$A$2:$B$1000, 2, FALSE),"")</f>
        <v>CNC</v>
      </c>
      <c r="G18" s="351" t="str">
        <f>IFERROR(VLOOKUP($C18,Codes!$A$2:$B$1000, 2, FALSE),"")</f>
        <v>DHPT</v>
      </c>
      <c r="H18" s="351" t="str">
        <f>IFERROR(VLOOKUP($D18,Codes!$A$2:$B$1000, 2, FALSE),"")</f>
        <v>PRTGL</v>
      </c>
      <c r="I18" s="28" t="e">
        <f>IF(ISNUMBER(SEARCH("mrg",A18)), VLOOKUP(_xlfn.NUMBERVALUE(MID(A18,4,4)),TOMAKE!$B$2:$F$174,5,FALSE),IF(ISNUMBER(SEARCH("pnj",A18)), VLOOKUP(_xlfn.NUMBERVALUE(MID(A18,4,4)),TOMAKE!$A$2:$F$174,6,FALSE),IF(ISNUMBER(SEARCH("prv",A18)), VLOOKUP(_xlfn.NUMBERVALUE(MID(A18,4,4)),TOMAKE!$D$2:$F$174,3,FALSE),IF(ISNUMBER(SEARCH("vsg",A18)),VLOOKUP(_xlfn.NUMBERVALUE(MID(A18,4,4)),TOMAKE!$C$2:$F$174,4,FALSE),""))))</f>
        <v>#N/A</v>
      </c>
      <c r="J18" s="11" t="e">
        <f>IF(ISNUMBER(SEARCH("mrg",A18)), VLOOKUP(_xlfn.NUMBERVALUE(MID(A18,4,4)),TOMAKE!$B$2:$E$174,4,FALSE),IF(ISNUMBER(SEARCH("pnj",A18)), VLOOKUP(_xlfn.NUMBERVALUE(MID(A18,4,4)),TOMAKE!$A$2:$E$174,5,FALSE),IF(ISNUMBER(SEARCH("prv",A18)), VLOOKUP(_xlfn.NUMBERVALUE(MID(A18,4,4)),TOMAKE!$D$2:$E$174,2,FALSE),IF(ISNUMBER(SEARCH("vsg",A18)),VLOOKUP(_xlfn.NUMBERVALUE(MID(A18,4,4)),TOMAKE!$C$2:$E$174,3,FALSE),""))))</f>
        <v>#N/A</v>
      </c>
      <c r="K18" s="28" t="s">
        <v>5601</v>
      </c>
      <c r="L18" s="28" t="s">
        <v>5600</v>
      </c>
      <c r="M18" s="351" t="str">
        <f t="shared" si="2"/>
        <v>CNC-PRTGL-DHPT</v>
      </c>
      <c r="N18" s="28" t="str">
        <f t="shared" si="3"/>
        <v>mrg113</v>
      </c>
      <c r="O18" s="11"/>
      <c r="P18" s="11"/>
    </row>
    <row r="19" spans="1:17" hidden="1" x14ac:dyDescent="0.25">
      <c r="A19" s="28" t="s">
        <v>3029</v>
      </c>
      <c r="B19" s="28" t="s">
        <v>8</v>
      </c>
      <c r="C19" s="28" t="s">
        <v>22</v>
      </c>
      <c r="D19" s="28" t="s">
        <v>2739</v>
      </c>
      <c r="E19" s="22" t="s">
        <v>5648</v>
      </c>
      <c r="F19" s="351" t="str">
        <f>IFERROR(VLOOKUP($B19,Codes!$A$2:$B$1000, 2, FALSE),"")</f>
        <v>MRG</v>
      </c>
      <c r="G19" s="351" t="str">
        <f>IFERROR(VLOOKUP($C19,Codes!$A$2:$B$1000, 2, FALSE),"")</f>
        <v>MCZ</v>
      </c>
      <c r="H19" s="351" t="str">
        <f>IFERROR(VLOOKUP($D19,Codes!$A$2:$B$1000, 2, FALSE),"")</f>
        <v>CRTRM</v>
      </c>
      <c r="I19" s="28" t="e">
        <f>IF(ISNUMBER(SEARCH("mrg",A19)), VLOOKUP(_xlfn.NUMBERVALUE(MID(A19,4,4)),TOMAKE!$B$2:$F$174,5,FALSE),IF(ISNUMBER(SEARCH("pnj",A19)), VLOOKUP(_xlfn.NUMBERVALUE(MID(A19,4,4)),TOMAKE!$A$2:$F$174,6,FALSE),IF(ISNUMBER(SEARCH("prv",A19)), VLOOKUP(_xlfn.NUMBERVALUE(MID(A19,4,4)),TOMAKE!$D$2:$F$174,3,FALSE),IF(ISNUMBER(SEARCH("vsg",A19)),VLOOKUP(_xlfn.NUMBERVALUE(MID(A19,4,4)),TOMAKE!$C$2:$F$174,4,FALSE),""))))</f>
        <v>#N/A</v>
      </c>
      <c r="J19" s="11" t="e">
        <f>IF(ISNUMBER(SEARCH("mrg",A19)), VLOOKUP(_xlfn.NUMBERVALUE(MID(A19,4,4)),TOMAKE!$B$2:$E$174,4,FALSE),IF(ISNUMBER(SEARCH("pnj",A19)), VLOOKUP(_xlfn.NUMBERVALUE(MID(A19,4,4)),TOMAKE!$A$2:$E$174,5,FALSE),IF(ISNUMBER(SEARCH("prv",A19)), VLOOKUP(_xlfn.NUMBERVALUE(MID(A19,4,4)),TOMAKE!$D$2:$E$174,2,FALSE),IF(ISNUMBER(SEARCH("vsg",A19)),VLOOKUP(_xlfn.NUMBERVALUE(MID(A19,4,4)),TOMAKE!$C$2:$E$174,3,FALSE),""))))</f>
        <v>#N/A</v>
      </c>
      <c r="K19" s="28" t="s">
        <v>5601</v>
      </c>
      <c r="L19" s="28" t="s">
        <v>5600</v>
      </c>
      <c r="M19" s="351" t="str">
        <f t="shared" si="2"/>
        <v>MRG-CRTRM-MCZ</v>
      </c>
      <c r="N19" s="28" t="str">
        <f t="shared" si="3"/>
        <v>mrg114</v>
      </c>
      <c r="O19" s="11"/>
      <c r="P19" s="11"/>
    </row>
    <row r="20" spans="1:17" ht="30" hidden="1" x14ac:dyDescent="0.25">
      <c r="A20" s="28" t="s">
        <v>3015</v>
      </c>
      <c r="B20" s="28" t="s">
        <v>8</v>
      </c>
      <c r="C20" s="28" t="s">
        <v>23</v>
      </c>
      <c r="D20" s="28" t="s">
        <v>5665</v>
      </c>
      <c r="E20" s="22" t="s">
        <v>5604</v>
      </c>
      <c r="F20" s="351" t="str">
        <f>IFERROR(VLOOKUP($B20,Codes!$A$2:$B$1000, 2, FALSE),"")</f>
        <v>MRG</v>
      </c>
      <c r="G20" s="351" t="str">
        <f>IFERROR(VLOOKUP($C20,Codes!$A$2:$B$1000, 2, FALSE),"")</f>
        <v>RCHR</v>
      </c>
      <c r="H20" s="351" t="str">
        <f>IFERROR(VLOOKUP($D20,Codes!$A$2:$B$1000, 2, FALSE),"")</f>
        <v>PND/PNJ/CHRL</v>
      </c>
      <c r="I20" s="28" t="e">
        <f>IF(ISNUMBER(SEARCH("mrg",A20)), VLOOKUP(_xlfn.NUMBERVALUE(MID(A20,4,4)),TOMAKE!$B$2:$F$174,5,FALSE),IF(ISNUMBER(SEARCH("pnj",A20)), VLOOKUP(_xlfn.NUMBERVALUE(MID(A20,4,4)),TOMAKE!$A$2:$F$174,6,FALSE),IF(ISNUMBER(SEARCH("prv",A20)), VLOOKUP(_xlfn.NUMBERVALUE(MID(A20,4,4)),TOMAKE!$D$2:$F$174,3,FALSE),IF(ISNUMBER(SEARCH("vsg",A20)),VLOOKUP(_xlfn.NUMBERVALUE(MID(A20,4,4)),TOMAKE!$C$2:$F$174,4,FALSE),""))))</f>
        <v>#N/A</v>
      </c>
      <c r="J20" s="11" t="e">
        <f>IF(ISNUMBER(SEARCH("mrg",A20)), VLOOKUP(_xlfn.NUMBERVALUE(MID(A20,4,4)),TOMAKE!$B$2:$E$174,4,FALSE),IF(ISNUMBER(SEARCH("pnj",A20)), VLOOKUP(_xlfn.NUMBERVALUE(MID(A20,4,4)),TOMAKE!$A$2:$E$174,5,FALSE),IF(ISNUMBER(SEARCH("prv",A20)), VLOOKUP(_xlfn.NUMBERVALUE(MID(A20,4,4)),TOMAKE!$D$2:$E$174,2,FALSE),IF(ISNUMBER(SEARCH("vsg",A20)),VLOOKUP(_xlfn.NUMBERVALUE(MID(A20,4,4)),TOMAKE!$C$2:$E$174,3,FALSE),""))))</f>
        <v>#N/A</v>
      </c>
      <c r="K20" s="28" t="s">
        <v>5601</v>
      </c>
      <c r="L20" s="28" t="s">
        <v>5607</v>
      </c>
      <c r="M20" s="351" t="str">
        <f t="shared" si="2"/>
        <v>MRG-PND/PNJ/CHRL-RCHR</v>
      </c>
      <c r="N20" s="28" t="str">
        <f t="shared" si="3"/>
        <v>mrg115</v>
      </c>
      <c r="O20" s="11"/>
      <c r="P20" s="11"/>
    </row>
    <row r="21" spans="1:17" hidden="1" x14ac:dyDescent="0.25">
      <c r="A21" s="28" t="s">
        <v>3011</v>
      </c>
      <c r="B21" s="28" t="s">
        <v>4</v>
      </c>
      <c r="C21" s="28" t="s">
        <v>23</v>
      </c>
      <c r="D21" s="28" t="s">
        <v>5703</v>
      </c>
      <c r="E21" s="22" t="s">
        <v>5604</v>
      </c>
      <c r="F21" s="351" t="str">
        <f>IFERROR(VLOOKUP($B21,Codes!$A$2:$B$1000, 2, FALSE),"")</f>
        <v>VSD</v>
      </c>
      <c r="G21" s="351" t="str">
        <f>IFERROR(VLOOKUP($C21,Codes!$A$2:$B$1000, 2, FALSE),"")</f>
        <v>RCHR</v>
      </c>
      <c r="H21" s="351">
        <f>IFERROR(VLOOKUP($D21,Codes!$A$2:$B$1000, 2, FALSE),"")</f>
        <v>0</v>
      </c>
      <c r="I21" s="28" t="e">
        <f>IF(ISNUMBER(SEARCH("mrg",A21)), VLOOKUP(_xlfn.NUMBERVALUE(MID(A21,4,4)),TOMAKE!$B$2:$F$174,5,FALSE),IF(ISNUMBER(SEARCH("pnj",A21)), VLOOKUP(_xlfn.NUMBERVALUE(MID(A21,4,4)),TOMAKE!$A$2:$F$174,6,FALSE),IF(ISNUMBER(SEARCH("prv",A21)), VLOOKUP(_xlfn.NUMBERVALUE(MID(A21,4,4)),TOMAKE!$D$2:$F$174,3,FALSE),IF(ISNUMBER(SEARCH("vsg",A21)),VLOOKUP(_xlfn.NUMBERVALUE(MID(A21,4,4)),TOMAKE!$C$2:$F$174,4,FALSE),""))))</f>
        <v>#N/A</v>
      </c>
      <c r="J21" s="11" t="e">
        <f>IF(ISNUMBER(SEARCH("mrg",A21)), VLOOKUP(_xlfn.NUMBERVALUE(MID(A21,4,4)),TOMAKE!$B$2:$E$174,4,FALSE),IF(ISNUMBER(SEARCH("pnj",A21)), VLOOKUP(_xlfn.NUMBERVALUE(MID(A21,4,4)),TOMAKE!$A$2:$E$174,5,FALSE),IF(ISNUMBER(SEARCH("prv",A21)), VLOOKUP(_xlfn.NUMBERVALUE(MID(A21,4,4)),TOMAKE!$D$2:$E$174,2,FALSE),IF(ISNUMBER(SEARCH("vsg",A21)),VLOOKUP(_xlfn.NUMBERVALUE(MID(A21,4,4)),TOMAKE!$C$2:$E$174,3,FALSE),""))))</f>
        <v>#N/A</v>
      </c>
      <c r="K21" s="28" t="s">
        <v>5601</v>
      </c>
      <c r="L21" s="28" t="s">
        <v>5607</v>
      </c>
      <c r="M21" s="351" t="str">
        <f t="shared" si="2"/>
        <v>VSD-0-RCHR</v>
      </c>
      <c r="N21" s="28" t="str">
        <f t="shared" si="3"/>
        <v>mrg116</v>
      </c>
      <c r="O21" s="11"/>
      <c r="P21" s="11"/>
      <c r="Q21" s="11"/>
    </row>
    <row r="22" spans="1:17" hidden="1" x14ac:dyDescent="0.25">
      <c r="A22" s="28" t="s">
        <v>3010</v>
      </c>
      <c r="B22" s="28" t="s">
        <v>8</v>
      </c>
      <c r="C22" s="28" t="s">
        <v>4</v>
      </c>
      <c r="D22" s="28" t="s">
        <v>5670</v>
      </c>
      <c r="E22" s="22" t="s">
        <v>5612</v>
      </c>
      <c r="F22" s="351" t="str">
        <f>IFERROR(VLOOKUP($B22,Codes!$A$2:$B$1000, 2, FALSE),"")</f>
        <v>MRG</v>
      </c>
      <c r="G22" s="351" t="str">
        <f>IFERROR(VLOOKUP($C22,Codes!$A$2:$B$1000, 2, FALSE),"")</f>
        <v>VSD</v>
      </c>
      <c r="H22" s="351">
        <f>IFERROR(VLOOKUP($D22,Codes!$A$2:$B$1000, 2, FALSE),"")</f>
        <v>0</v>
      </c>
      <c r="I22" s="28" t="e">
        <f>IF(ISNUMBER(SEARCH("mrg",A22)), VLOOKUP(_xlfn.NUMBERVALUE(MID(A22,4,4)),TOMAKE!$B$2:$F$174,5,FALSE),IF(ISNUMBER(SEARCH("pnj",A22)), VLOOKUP(_xlfn.NUMBERVALUE(MID(A22,4,4)),TOMAKE!$A$2:$F$174,6,FALSE),IF(ISNUMBER(SEARCH("prv",A22)), VLOOKUP(_xlfn.NUMBERVALUE(MID(A22,4,4)),TOMAKE!$D$2:$F$174,3,FALSE),IF(ISNUMBER(SEARCH("vsg",A22)),VLOOKUP(_xlfn.NUMBERVALUE(MID(A22,4,4)),TOMAKE!$C$2:$F$174,4,FALSE),""))))</f>
        <v>#N/A</v>
      </c>
      <c r="J22" s="11" t="e">
        <f>IF(ISNUMBER(SEARCH("mrg",A22)), VLOOKUP(_xlfn.NUMBERVALUE(MID(A22,4,4)),TOMAKE!$B$2:$E$174,4,FALSE),IF(ISNUMBER(SEARCH("pnj",A22)), VLOOKUP(_xlfn.NUMBERVALUE(MID(A22,4,4)),TOMAKE!$A$2:$E$174,5,FALSE),IF(ISNUMBER(SEARCH("prv",A22)), VLOOKUP(_xlfn.NUMBERVALUE(MID(A22,4,4)),TOMAKE!$D$2:$E$174,2,FALSE),IF(ISNUMBER(SEARCH("vsg",A22)),VLOOKUP(_xlfn.NUMBERVALUE(MID(A22,4,4)),TOMAKE!$C$2:$E$174,3,FALSE),""))))</f>
        <v>#N/A</v>
      </c>
      <c r="K22" s="28" t="s">
        <v>5601</v>
      </c>
      <c r="L22" s="28" t="s">
        <v>5613</v>
      </c>
      <c r="M22" s="351" t="str">
        <f t="shared" si="2"/>
        <v>MRG-0-VSD</v>
      </c>
      <c r="N22" s="28" t="str">
        <f t="shared" si="3"/>
        <v>mrg117</v>
      </c>
      <c r="O22" s="11"/>
      <c r="P22" s="11"/>
    </row>
    <row r="23" spans="1:17" hidden="1" x14ac:dyDescent="0.25">
      <c r="A23" s="28" t="s">
        <v>2998</v>
      </c>
      <c r="B23" s="28" t="s">
        <v>8</v>
      </c>
      <c r="C23" s="28" t="s">
        <v>24</v>
      </c>
      <c r="D23" s="28" t="s">
        <v>3001</v>
      </c>
      <c r="E23" s="22" t="s">
        <v>5648</v>
      </c>
      <c r="F23" s="351" t="str">
        <f>IFERROR(VLOOKUP($B23,Codes!$A$2:$B$1000, 2, FALSE),"")</f>
        <v>MRG</v>
      </c>
      <c r="G23" s="351">
        <f>IFERROR(VLOOKUP($C23,Codes!$A$2:$B$1000, 2, FALSE),"")</f>
        <v>0</v>
      </c>
      <c r="H23" s="351" t="str">
        <f>IFERROR(VLOOKUP($D23,Codes!$A$2:$B$1000, 2, FALSE),"")</f>
        <v>CNDR</v>
      </c>
      <c r="I23" s="28" t="e">
        <f>IF(ISNUMBER(SEARCH("mrg",A23)), VLOOKUP(_xlfn.NUMBERVALUE(MID(A23,4,4)),TOMAKE!$B$2:$F$174,5,FALSE),IF(ISNUMBER(SEARCH("pnj",A23)), VLOOKUP(_xlfn.NUMBERVALUE(MID(A23,4,4)),TOMAKE!$A$2:$F$174,6,FALSE),IF(ISNUMBER(SEARCH("prv",A23)), VLOOKUP(_xlfn.NUMBERVALUE(MID(A23,4,4)),TOMAKE!$D$2:$F$174,3,FALSE),IF(ISNUMBER(SEARCH("vsg",A23)),VLOOKUP(_xlfn.NUMBERVALUE(MID(A23,4,4)),TOMAKE!$C$2:$F$174,4,FALSE),""))))</f>
        <v>#N/A</v>
      </c>
      <c r="J23" s="11" t="e">
        <f>IF(ISNUMBER(SEARCH("mrg",A23)), VLOOKUP(_xlfn.NUMBERVALUE(MID(A23,4,4)),TOMAKE!$B$2:$E$174,4,FALSE),IF(ISNUMBER(SEARCH("pnj",A23)), VLOOKUP(_xlfn.NUMBERVALUE(MID(A23,4,4)),TOMAKE!$A$2:$E$174,5,FALSE),IF(ISNUMBER(SEARCH("prv",A23)), VLOOKUP(_xlfn.NUMBERVALUE(MID(A23,4,4)),TOMAKE!$D$2:$E$174,2,FALSE),IF(ISNUMBER(SEARCH("vsg",A23)),VLOOKUP(_xlfn.NUMBERVALUE(MID(A23,4,4)),TOMAKE!$C$2:$E$174,3,FALSE),""))))</f>
        <v>#N/A</v>
      </c>
      <c r="K23" s="28" t="s">
        <v>5601</v>
      </c>
      <c r="L23" s="28" t="s">
        <v>5600</v>
      </c>
      <c r="M23" s="351" t="str">
        <f t="shared" si="2"/>
        <v>MRG-CNDR-0</v>
      </c>
      <c r="N23" s="28" t="str">
        <f t="shared" si="3"/>
        <v>mrg118</v>
      </c>
      <c r="O23" s="11"/>
      <c r="P23" s="11"/>
    </row>
    <row r="24" spans="1:17" s="11" customFormat="1" hidden="1" x14ac:dyDescent="0.25">
      <c r="A24" s="28" t="s">
        <v>2983</v>
      </c>
      <c r="B24" s="28" t="s">
        <v>25</v>
      </c>
      <c r="C24" s="28" t="s">
        <v>26</v>
      </c>
      <c r="D24" s="28" t="s">
        <v>46</v>
      </c>
      <c r="E24" s="22" t="s">
        <v>5648</v>
      </c>
      <c r="F24" s="351">
        <f>IFERROR(VLOOKUP($B24,Codes!$A$2:$B$1000, 2, FALSE),"")</f>
        <v>0</v>
      </c>
      <c r="G24" s="351" t="str">
        <f>IFERROR(VLOOKUP($C24,Codes!$A$2:$B$1000, 2, FALSE),"")</f>
        <v>PND</v>
      </c>
      <c r="H24" s="351" t="str">
        <f>IFERROR(VLOOKUP($D24,Codes!$A$2:$B$1000, 2, FALSE),"")</f>
        <v>SRD</v>
      </c>
      <c r="I24" s="28" t="e">
        <f>IF(ISNUMBER(SEARCH("mrg",A24)), VLOOKUP(_xlfn.NUMBERVALUE(MID(A24,4,4)),TOMAKE!$B$2:$F$174,5,FALSE),IF(ISNUMBER(SEARCH("pnj",A24)), VLOOKUP(_xlfn.NUMBERVALUE(MID(A24,4,4)),TOMAKE!$A$2:$F$174,6,FALSE),IF(ISNUMBER(SEARCH("prv",A24)), VLOOKUP(_xlfn.NUMBERVALUE(MID(A24,4,4)),TOMAKE!$D$2:$F$174,3,FALSE),IF(ISNUMBER(SEARCH("vsg",A24)),VLOOKUP(_xlfn.NUMBERVALUE(MID(A24,4,4)),TOMAKE!$C$2:$F$174,4,FALSE),""))))</f>
        <v>#N/A</v>
      </c>
      <c r="J24" s="11" t="e">
        <f>IF(ISNUMBER(SEARCH("mrg",A24)), VLOOKUP(_xlfn.NUMBERVALUE(MID(A24,4,4)),TOMAKE!$B$2:$E$174,4,FALSE),IF(ISNUMBER(SEARCH("pnj",A24)), VLOOKUP(_xlfn.NUMBERVALUE(MID(A24,4,4)),TOMAKE!$A$2:$E$174,5,FALSE),IF(ISNUMBER(SEARCH("prv",A24)), VLOOKUP(_xlfn.NUMBERVALUE(MID(A24,4,4)),TOMAKE!$D$2:$E$174,2,FALSE),IF(ISNUMBER(SEARCH("vsg",A24)),VLOOKUP(_xlfn.NUMBERVALUE(MID(A24,4,4)),TOMAKE!$C$2:$E$174,3,FALSE),""))))</f>
        <v>#N/A</v>
      </c>
      <c r="K24" s="28" t="s">
        <v>5601</v>
      </c>
      <c r="L24" s="28" t="s">
        <v>5600</v>
      </c>
      <c r="M24" s="351" t="str">
        <f t="shared" si="2"/>
        <v>0-SRD-PND</v>
      </c>
      <c r="N24" s="28" t="str">
        <f t="shared" si="3"/>
        <v>mrg119</v>
      </c>
      <c r="Q24"/>
    </row>
    <row r="25" spans="1:17" hidden="1" x14ac:dyDescent="0.25">
      <c r="A25" s="28" t="s">
        <v>3687</v>
      </c>
      <c r="B25" s="28" t="s">
        <v>8</v>
      </c>
      <c r="C25" s="28" t="s">
        <v>27</v>
      </c>
      <c r="D25" s="28" t="s">
        <v>17</v>
      </c>
      <c r="E25" s="22" t="s">
        <v>5648</v>
      </c>
      <c r="F25" s="351" t="str">
        <f>IFERROR(VLOOKUP($B25,Codes!$A$2:$B$1000, 2, FALSE),"")</f>
        <v>MRG</v>
      </c>
      <c r="G25" s="351" t="str">
        <f>IFERROR(VLOOKUP($C25,Codes!$A$2:$B$1000, 2, FALSE),"")</f>
        <v>RJBG</v>
      </c>
      <c r="H25" s="351" t="str">
        <f>IFERROR(VLOOKUP($D25,Codes!$A$2:$B$1000, 2, FALSE),"")</f>
        <v>CNC</v>
      </c>
      <c r="I25" s="28" t="e">
        <f>IF(ISNUMBER(SEARCH("mrg",A25)), VLOOKUP(_xlfn.NUMBERVALUE(MID(A25,4,4)),TOMAKE!$B$2:$F$174,5,FALSE),IF(ISNUMBER(SEARCH("pnj",A25)), VLOOKUP(_xlfn.NUMBERVALUE(MID(A25,4,4)),TOMAKE!$A$2:$F$174,6,FALSE),IF(ISNUMBER(SEARCH("prv",A25)), VLOOKUP(_xlfn.NUMBERVALUE(MID(A25,4,4)),TOMAKE!$D$2:$F$174,3,FALSE),IF(ISNUMBER(SEARCH("vsg",A25)),VLOOKUP(_xlfn.NUMBERVALUE(MID(A25,4,4)),TOMAKE!$C$2:$F$174,4,FALSE),""))))</f>
        <v>#N/A</v>
      </c>
      <c r="J25" s="11" t="e">
        <f>IF(ISNUMBER(SEARCH("mrg",A25)), VLOOKUP(_xlfn.NUMBERVALUE(MID(A25,4,4)),TOMAKE!$B$2:$E$174,4,FALSE),IF(ISNUMBER(SEARCH("pnj",A25)), VLOOKUP(_xlfn.NUMBERVALUE(MID(A25,4,4)),TOMAKE!$A$2:$E$174,5,FALSE),IF(ISNUMBER(SEARCH("prv",A25)), VLOOKUP(_xlfn.NUMBERVALUE(MID(A25,4,4)),TOMAKE!$D$2:$E$174,2,FALSE),IF(ISNUMBER(SEARCH("vsg",A25)),VLOOKUP(_xlfn.NUMBERVALUE(MID(A25,4,4)),TOMAKE!$C$2:$E$174,3,FALSE),""))))</f>
        <v>#N/A</v>
      </c>
      <c r="K25" s="28" t="s">
        <v>5601</v>
      </c>
      <c r="L25" s="28" t="s">
        <v>5600</v>
      </c>
      <c r="M25" s="351" t="str">
        <f t="shared" si="2"/>
        <v>MRG-CNC-RJBG</v>
      </c>
      <c r="N25" s="28" t="str">
        <f t="shared" si="3"/>
        <v>mrg12</v>
      </c>
      <c r="O25" s="11"/>
      <c r="P25" s="11"/>
    </row>
    <row r="26" spans="1:17" s="27" customFormat="1" hidden="1" x14ac:dyDescent="0.25">
      <c r="A26" s="28" t="s">
        <v>2968</v>
      </c>
      <c r="B26" s="28" t="s">
        <v>19</v>
      </c>
      <c r="C26" s="28" t="s">
        <v>26</v>
      </c>
      <c r="D26" s="28" t="s">
        <v>5652</v>
      </c>
      <c r="E26" s="22" t="s">
        <v>5648</v>
      </c>
      <c r="F26" s="351" t="str">
        <f>IFERROR(VLOOKUP($B26,Codes!$A$2:$B$1000, 2, FALSE),"")</f>
        <v>CURCH</v>
      </c>
      <c r="G26" s="351" t="str">
        <f>IFERROR(VLOOKUP($C26,Codes!$A$2:$B$1000, 2, FALSE),"")</f>
        <v>PND</v>
      </c>
      <c r="H26" s="351" t="str">
        <f>IFERROR(VLOOKUP($D26,Codes!$A$2:$B$1000, 2, FALSE),"")</f>
        <v>DNGR</v>
      </c>
      <c r="I26" s="28" t="e">
        <f>IF(ISNUMBER(SEARCH("mrg",A26)), VLOOKUP(_xlfn.NUMBERVALUE(MID(A26,4,4)),TOMAKE!$B$2:$F$174,5,FALSE),IF(ISNUMBER(SEARCH("pnj",A26)), VLOOKUP(_xlfn.NUMBERVALUE(MID(A26,4,4)),TOMAKE!$A$2:$F$174,6,FALSE),IF(ISNUMBER(SEARCH("prv",A26)), VLOOKUP(_xlfn.NUMBERVALUE(MID(A26,4,4)),TOMAKE!$D$2:$F$174,3,FALSE),IF(ISNUMBER(SEARCH("vsg",A26)),VLOOKUP(_xlfn.NUMBERVALUE(MID(A26,4,4)),TOMAKE!$C$2:$F$174,4,FALSE),""))))</f>
        <v>#N/A</v>
      </c>
      <c r="J26" s="11" t="e">
        <f>IF(ISNUMBER(SEARCH("mrg",A26)), VLOOKUP(_xlfn.NUMBERVALUE(MID(A26,4,4)),TOMAKE!$B$2:$E$174,4,FALSE),IF(ISNUMBER(SEARCH("pnj",A26)), VLOOKUP(_xlfn.NUMBERVALUE(MID(A26,4,4)),TOMAKE!$A$2:$E$174,5,FALSE),IF(ISNUMBER(SEARCH("prv",A26)), VLOOKUP(_xlfn.NUMBERVALUE(MID(A26,4,4)),TOMAKE!$D$2:$E$174,2,FALSE),IF(ISNUMBER(SEARCH("vsg",A26)),VLOOKUP(_xlfn.NUMBERVALUE(MID(A26,4,4)),TOMAKE!$C$2:$E$174,3,FALSE),""))))</f>
        <v>#N/A</v>
      </c>
      <c r="K26" s="28" t="s">
        <v>5601</v>
      </c>
      <c r="L26" s="28" t="s">
        <v>5600</v>
      </c>
      <c r="M26" s="351" t="str">
        <f t="shared" si="2"/>
        <v>CURCH-DNGR-PND</v>
      </c>
      <c r="N26" s="28" t="str">
        <f t="shared" si="3"/>
        <v>mrg120</v>
      </c>
      <c r="O26" s="11"/>
      <c r="P26" s="11"/>
      <c r="Q26"/>
    </row>
    <row r="27" spans="1:17" hidden="1" x14ac:dyDescent="0.25">
      <c r="A27" s="22" t="s">
        <v>2958</v>
      </c>
      <c r="B27" s="22" t="s">
        <v>26</v>
      </c>
      <c r="C27" s="22" t="s">
        <v>28</v>
      </c>
      <c r="D27" s="22" t="s">
        <v>4419</v>
      </c>
      <c r="E27" s="22" t="s">
        <v>5648</v>
      </c>
      <c r="F27" s="351" t="str">
        <f>IFERROR(VLOOKUP($B27,Codes!$A$2:$B$1000, 2, FALSE),"")</f>
        <v>PND</v>
      </c>
      <c r="G27" s="351" t="str">
        <f>IFERROR(VLOOKUP($C27,Codes!$A$2:$B$1000, 2, FALSE),"")</f>
        <v>UND</v>
      </c>
      <c r="H27" s="351" t="str">
        <f>IFERROR(VLOOKUP($D27,Codes!$A$2:$B$1000, 2, FALSE),"")</f>
        <v>RMNT</v>
      </c>
      <c r="I27" s="22">
        <f>IF(ISNUMBER(SEARCH("mrg",A27)), VLOOKUP(_xlfn.NUMBERVALUE(MID(A27,4,4)),TOMAKE!$B$2:$F$174,5,FALSE),IF(ISNUMBER(SEARCH("pnj",A27)), VLOOKUP(_xlfn.NUMBERVALUE(MID(A27,4,4)),TOMAKE!$A$2:$F$174,6,FALSE),IF(ISNUMBER(SEARCH("prv",A27)), VLOOKUP(_xlfn.NUMBERVALUE(MID(A27,4,4)),TOMAKE!$D$2:$F$174,3,FALSE),IF(ISNUMBER(SEARCH("vsg",A27)),VLOOKUP(_xlfn.NUMBERVALUE(MID(A27,4,4)),TOMAKE!$C$2:$F$174,4,FALSE),""))))</f>
        <v>0</v>
      </c>
      <c r="J27">
        <f>IF(ISNUMBER(SEARCH("mrg",A27)), VLOOKUP(_xlfn.NUMBERVALUE(MID(A27,4,4)),TOMAKE!$B$2:$E$174,4,FALSE),IF(ISNUMBER(SEARCH("pnj",A27)), VLOOKUP(_xlfn.NUMBERVALUE(MID(A27,4,4)),TOMAKE!$A$2:$E$174,5,FALSE),IF(ISNUMBER(SEARCH("prv",A27)), VLOOKUP(_xlfn.NUMBERVALUE(MID(A27,4,4)),TOMAKE!$D$2:$E$174,2,FALSE),IF(ISNUMBER(SEARCH("vsg",A27)),VLOOKUP(_xlfn.NUMBERVALUE(MID(A27,4,4)),TOMAKE!$C$2:$E$174,3,FALSE),""))))</f>
        <v>222</v>
      </c>
      <c r="K27" s="22" t="s">
        <v>5601</v>
      </c>
      <c r="L27" s="22" t="s">
        <v>5600</v>
      </c>
      <c r="M27" s="351" t="str">
        <f t="shared" si="2"/>
        <v>PND-RMNT-UND</v>
      </c>
      <c r="N27" s="28" t="str">
        <f t="shared" si="3"/>
        <v>mrg121</v>
      </c>
    </row>
    <row r="28" spans="1:17" s="27" customFormat="1" x14ac:dyDescent="0.25">
      <c r="A28" s="28" t="s">
        <v>2948</v>
      </c>
      <c r="B28" s="28" t="s">
        <v>4</v>
      </c>
      <c r="C28" s="28" t="s">
        <v>23</v>
      </c>
      <c r="D28" s="28" t="s">
        <v>5700</v>
      </c>
      <c r="E28" s="22" t="s">
        <v>5604</v>
      </c>
      <c r="F28" s="351" t="str">
        <f>IFERROR(VLOOKUP($B28,Codes!$A$2:$B$1000, 2, FALSE),"")</f>
        <v>VSD</v>
      </c>
      <c r="G28" s="351" t="str">
        <f>IFERROR(VLOOKUP($C28,Codes!$A$2:$B$1000, 2, FALSE),"")</f>
        <v>RCHR</v>
      </c>
      <c r="H28" s="351" t="str">
        <f>IFERROR(VLOOKUP($D28,Codes!$A$2:$B$1000, 2, FALSE),"")</f>
        <v>CHRL/BGM</v>
      </c>
      <c r="I28" s="28" t="e">
        <f>IF(ISNUMBER(SEARCH("mrg",A28)), VLOOKUP(_xlfn.NUMBERVALUE(MID(A28,4,4)),TOMAKE!$B$2:$F$174,5,FALSE),IF(ISNUMBER(SEARCH("pnj",A28)), VLOOKUP(_xlfn.NUMBERVALUE(MID(A28,4,4)),TOMAKE!$A$2:$F$174,6,FALSE),IF(ISNUMBER(SEARCH("prv",A28)), VLOOKUP(_xlfn.NUMBERVALUE(MID(A28,4,4)),TOMAKE!$D$2:$F$174,3,FALSE),IF(ISNUMBER(SEARCH("vsg",A28)),VLOOKUP(_xlfn.NUMBERVALUE(MID(A28,4,4)),TOMAKE!$C$2:$F$174,4,FALSE),""))))</f>
        <v>#N/A</v>
      </c>
      <c r="J28" s="11" t="e">
        <f>IF(ISNUMBER(SEARCH("mrg",A28)), VLOOKUP(_xlfn.NUMBERVALUE(MID(A28,4,4)),TOMAKE!$B$2:$E$174,4,FALSE),IF(ISNUMBER(SEARCH("pnj",A28)), VLOOKUP(_xlfn.NUMBERVALUE(MID(A28,4,4)),TOMAKE!$A$2:$E$174,5,FALSE),IF(ISNUMBER(SEARCH("prv",A28)), VLOOKUP(_xlfn.NUMBERVALUE(MID(A28,4,4)),TOMAKE!$D$2:$E$174,2,FALSE),IF(ISNUMBER(SEARCH("vsg",A28)),VLOOKUP(_xlfn.NUMBERVALUE(MID(A28,4,4)),TOMAKE!$C$2:$E$174,3,FALSE),""))))</f>
        <v>#N/A</v>
      </c>
      <c r="K28" s="28" t="s">
        <v>5723</v>
      </c>
      <c r="L28" s="28" t="s">
        <v>5607</v>
      </c>
      <c r="M28" s="351" t="str">
        <f t="shared" si="2"/>
        <v>VSD-CHRL/BGM-RCHR</v>
      </c>
      <c r="N28" s="28" t="str">
        <f t="shared" si="3"/>
        <v>mrg122</v>
      </c>
      <c r="O28" s="11"/>
      <c r="P28" s="11"/>
      <c r="Q28" s="11"/>
    </row>
    <row r="29" spans="1:17" ht="30" hidden="1" x14ac:dyDescent="0.25">
      <c r="A29" s="28" t="s">
        <v>2940</v>
      </c>
      <c r="B29" s="28" t="s">
        <v>4</v>
      </c>
      <c r="C29" s="28" t="s">
        <v>23</v>
      </c>
      <c r="D29" s="28" t="s">
        <v>5702</v>
      </c>
      <c r="E29" s="22" t="s">
        <v>5604</v>
      </c>
      <c r="F29" s="351" t="str">
        <f>IFERROR(VLOOKUP($B29,Codes!$A$2:$B$1000, 2, FALSE),"")</f>
        <v>VSD</v>
      </c>
      <c r="G29" s="351" t="str">
        <f>IFERROR(VLOOKUP($C29,Codes!$A$2:$B$1000, 2, FALSE),"")</f>
        <v>RCHR</v>
      </c>
      <c r="H29" s="351" t="str">
        <f>IFERROR(VLOOKUP($D29,Codes!$A$2:$B$1000, 2, FALSE),"")</f>
        <v>PNJ ANMD BGM</v>
      </c>
      <c r="I29" s="28" t="e">
        <f>IF(ISNUMBER(SEARCH("mrg",A29)), VLOOKUP(_xlfn.NUMBERVALUE(MID(A29,4,4)),TOMAKE!$B$2:$F$174,5,FALSE),IF(ISNUMBER(SEARCH("pnj",A29)), VLOOKUP(_xlfn.NUMBERVALUE(MID(A29,4,4)),TOMAKE!$A$2:$F$174,6,FALSE),IF(ISNUMBER(SEARCH("prv",A29)), VLOOKUP(_xlfn.NUMBERVALUE(MID(A29,4,4)),TOMAKE!$D$2:$F$174,3,FALSE),IF(ISNUMBER(SEARCH("vsg",A29)),VLOOKUP(_xlfn.NUMBERVALUE(MID(A29,4,4)),TOMAKE!$C$2:$F$174,4,FALSE),""))))</f>
        <v>#N/A</v>
      </c>
      <c r="J29" s="11" t="e">
        <f>IF(ISNUMBER(SEARCH("mrg",A29)), VLOOKUP(_xlfn.NUMBERVALUE(MID(A29,4,4)),TOMAKE!$B$2:$E$174,4,FALSE),IF(ISNUMBER(SEARCH("pnj",A29)), VLOOKUP(_xlfn.NUMBERVALUE(MID(A29,4,4)),TOMAKE!$A$2:$E$174,5,FALSE),IF(ISNUMBER(SEARCH("prv",A29)), VLOOKUP(_xlfn.NUMBERVALUE(MID(A29,4,4)),TOMAKE!$D$2:$E$174,2,FALSE),IF(ISNUMBER(SEARCH("vsg",A29)),VLOOKUP(_xlfn.NUMBERVALUE(MID(A29,4,4)),TOMAKE!$C$2:$E$174,3,FALSE),""))))</f>
        <v>#N/A</v>
      </c>
      <c r="K29" s="28" t="s">
        <v>5601</v>
      </c>
      <c r="L29" s="28" t="s">
        <v>5607</v>
      </c>
      <c r="M29" s="351" t="str">
        <f t="shared" si="2"/>
        <v>VSD-PNJ ANMD BGM-RCHR</v>
      </c>
      <c r="N29" s="28" t="str">
        <f t="shared" si="3"/>
        <v>mrg123</v>
      </c>
      <c r="O29" s="11"/>
      <c r="P29" s="11"/>
    </row>
    <row r="30" spans="1:17" x14ac:dyDescent="0.25">
      <c r="A30" s="28" t="s">
        <v>2939</v>
      </c>
      <c r="B30" s="28" t="s">
        <v>8</v>
      </c>
      <c r="C30" s="28" t="s">
        <v>19</v>
      </c>
      <c r="D30" s="28" t="s">
        <v>3001</v>
      </c>
      <c r="E30" s="22" t="s">
        <v>5612</v>
      </c>
      <c r="F30" s="351" t="str">
        <f>IFERROR(VLOOKUP($B30,Codes!$A$2:$B$1000, 2, FALSE),"")</f>
        <v>MRG</v>
      </c>
      <c r="G30" s="351" t="str">
        <f>IFERROR(VLOOKUP($C30,Codes!$A$2:$B$1000, 2, FALSE),"")</f>
        <v>CURCH</v>
      </c>
      <c r="H30" s="351" t="str">
        <f>IFERROR(VLOOKUP($D30,Codes!$A$2:$B$1000, 2, FALSE),"")</f>
        <v>CNDR</v>
      </c>
      <c r="I30" s="28" t="e">
        <f>IF(ISNUMBER(SEARCH("mrg",A30)), VLOOKUP(_xlfn.NUMBERVALUE(MID(A30,4,4)),TOMAKE!$B$2:$F$174,5,FALSE),IF(ISNUMBER(SEARCH("pnj",A30)), VLOOKUP(_xlfn.NUMBERVALUE(MID(A30,4,4)),TOMAKE!$A$2:$F$174,6,FALSE),IF(ISNUMBER(SEARCH("prv",A30)), VLOOKUP(_xlfn.NUMBERVALUE(MID(A30,4,4)),TOMAKE!$D$2:$F$174,3,FALSE),IF(ISNUMBER(SEARCH("vsg",A30)),VLOOKUP(_xlfn.NUMBERVALUE(MID(A30,4,4)),TOMAKE!$C$2:$F$174,4,FALSE),""))))</f>
        <v>#N/A</v>
      </c>
      <c r="J30" s="11" t="e">
        <f>IF(ISNUMBER(SEARCH("mrg",A30)), VLOOKUP(_xlfn.NUMBERVALUE(MID(A30,4,4)),TOMAKE!$B$2:$E$174,4,FALSE),IF(ISNUMBER(SEARCH("pnj",A30)), VLOOKUP(_xlfn.NUMBERVALUE(MID(A30,4,4)),TOMAKE!$A$2:$E$174,5,FALSE),IF(ISNUMBER(SEARCH("prv",A30)), VLOOKUP(_xlfn.NUMBERVALUE(MID(A30,4,4)),TOMAKE!$D$2:$E$174,2,FALSE),IF(ISNUMBER(SEARCH("vsg",A30)),VLOOKUP(_xlfn.NUMBERVALUE(MID(A30,4,4)),TOMAKE!$C$2:$E$174,3,FALSE),""))))</f>
        <v>#N/A</v>
      </c>
      <c r="K30" s="28" t="s">
        <v>5723</v>
      </c>
      <c r="L30" s="28" t="s">
        <v>5613</v>
      </c>
      <c r="M30" s="351" t="str">
        <f t="shared" si="2"/>
        <v>MRG-CNDR-CURCH</v>
      </c>
      <c r="N30" s="28" t="str">
        <f t="shared" si="3"/>
        <v>mrg124</v>
      </c>
      <c r="O30" s="11"/>
      <c r="P30" s="11"/>
      <c r="Q30" s="11"/>
    </row>
    <row r="31" spans="1:17" ht="30" hidden="1" x14ac:dyDescent="0.25">
      <c r="A31" s="28" t="s">
        <v>2916</v>
      </c>
      <c r="B31" s="28" t="s">
        <v>4</v>
      </c>
      <c r="C31" s="28" t="s">
        <v>23</v>
      </c>
      <c r="D31" s="28" t="s">
        <v>5701</v>
      </c>
      <c r="E31" s="22" t="s">
        <v>5604</v>
      </c>
      <c r="F31" s="351" t="str">
        <f>IFERROR(VLOOKUP($B31,Codes!$A$2:$B$1000, 2, FALSE),"")</f>
        <v>VSD</v>
      </c>
      <c r="G31" s="351" t="str">
        <f>IFERROR(VLOOKUP($C31,Codes!$A$2:$B$1000, 2, FALSE),"")</f>
        <v>RCHR</v>
      </c>
      <c r="H31" s="351" t="str">
        <f>IFERROR(VLOOKUP($D31,Codes!$A$2:$B$1000, 2, FALSE),"")</f>
        <v>PND/ANMD/BGM</v>
      </c>
      <c r="I31" s="28" t="e">
        <f>IF(ISNUMBER(SEARCH("mrg",A31)), VLOOKUP(_xlfn.NUMBERVALUE(MID(A31,4,4)),TOMAKE!$B$2:$F$174,5,FALSE),IF(ISNUMBER(SEARCH("pnj",A31)), VLOOKUP(_xlfn.NUMBERVALUE(MID(A31,4,4)),TOMAKE!$A$2:$F$174,6,FALSE),IF(ISNUMBER(SEARCH("prv",A31)), VLOOKUP(_xlfn.NUMBERVALUE(MID(A31,4,4)),TOMAKE!$D$2:$F$174,3,FALSE),IF(ISNUMBER(SEARCH("vsg",A31)),VLOOKUP(_xlfn.NUMBERVALUE(MID(A31,4,4)),TOMAKE!$C$2:$F$174,4,FALSE),""))))</f>
        <v>#N/A</v>
      </c>
      <c r="J31" s="11" t="e">
        <f>IF(ISNUMBER(SEARCH("mrg",A31)), VLOOKUP(_xlfn.NUMBERVALUE(MID(A31,4,4)),TOMAKE!$B$2:$E$174,4,FALSE),IF(ISNUMBER(SEARCH("pnj",A31)), VLOOKUP(_xlfn.NUMBERVALUE(MID(A31,4,4)),TOMAKE!$A$2:$E$174,5,FALSE),IF(ISNUMBER(SEARCH("prv",A31)), VLOOKUP(_xlfn.NUMBERVALUE(MID(A31,4,4)),TOMAKE!$D$2:$E$174,2,FALSE),IF(ISNUMBER(SEARCH("vsg",A31)),VLOOKUP(_xlfn.NUMBERVALUE(MID(A31,4,4)),TOMAKE!$C$2:$E$174,3,FALSE),""))))</f>
        <v>#N/A</v>
      </c>
      <c r="K31" s="28" t="s">
        <v>5601</v>
      </c>
      <c r="L31" s="28" t="s">
        <v>5607</v>
      </c>
      <c r="M31" s="351" t="str">
        <f t="shared" si="2"/>
        <v>VSD-PND/ANMD/BGM-RCHR</v>
      </c>
      <c r="N31" s="28" t="str">
        <f t="shared" si="3"/>
        <v>mrg125</v>
      </c>
      <c r="O31" s="11"/>
      <c r="P31" s="11"/>
    </row>
    <row r="32" spans="1:17" s="11" customFormat="1" hidden="1" x14ac:dyDescent="0.25">
      <c r="A32" s="28" t="s">
        <v>2913</v>
      </c>
      <c r="B32" s="28" t="s">
        <v>8</v>
      </c>
      <c r="C32" s="28" t="s">
        <v>44</v>
      </c>
      <c r="D32" s="28" t="s">
        <v>2656</v>
      </c>
      <c r="E32" s="22" t="s">
        <v>5604</v>
      </c>
      <c r="F32" s="351" t="str">
        <f>IFERROR(VLOOKUP($B32,Codes!$A$2:$B$1000, 2, FALSE),"")</f>
        <v>MRG</v>
      </c>
      <c r="G32" s="351" t="str">
        <f>IFERROR(VLOOKUP($C32,Codes!$A$2:$B$1000, 2, FALSE),"")</f>
        <v>KLPR</v>
      </c>
      <c r="H32" s="351" t="str">
        <f>IFERROR(VLOOKUP($D32,Codes!$A$2:$B$1000, 2, FALSE),"")</f>
        <v>GGNB</v>
      </c>
      <c r="I32" s="28" t="e">
        <f>IF(ISNUMBER(SEARCH("mrg",A32)), VLOOKUP(_xlfn.NUMBERVALUE(MID(A32,4,4)),TOMAKE!$B$2:$F$174,5,FALSE),IF(ISNUMBER(SEARCH("pnj",A32)), VLOOKUP(_xlfn.NUMBERVALUE(MID(A32,4,4)),TOMAKE!$A$2:$F$174,6,FALSE),IF(ISNUMBER(SEARCH("prv",A32)), VLOOKUP(_xlfn.NUMBERVALUE(MID(A32,4,4)),TOMAKE!$D$2:$F$174,3,FALSE),IF(ISNUMBER(SEARCH("vsg",A32)),VLOOKUP(_xlfn.NUMBERVALUE(MID(A32,4,4)),TOMAKE!$C$2:$F$174,4,FALSE),""))))</f>
        <v>#N/A</v>
      </c>
      <c r="J32" s="11" t="e">
        <f>IF(ISNUMBER(SEARCH("mrg",A32)), VLOOKUP(_xlfn.NUMBERVALUE(MID(A32,4,4)),TOMAKE!$B$2:$E$174,4,FALSE),IF(ISNUMBER(SEARCH("pnj",A32)), VLOOKUP(_xlfn.NUMBERVALUE(MID(A32,4,4)),TOMAKE!$A$2:$E$174,5,FALSE),IF(ISNUMBER(SEARCH("prv",A32)), VLOOKUP(_xlfn.NUMBERVALUE(MID(A32,4,4)),TOMAKE!$D$2:$E$174,2,FALSE),IF(ISNUMBER(SEARCH("vsg",A32)),VLOOKUP(_xlfn.NUMBERVALUE(MID(A32,4,4)),TOMAKE!$C$2:$E$174,3,FALSE),""))))</f>
        <v>#N/A</v>
      </c>
      <c r="K32" s="28" t="s">
        <v>5601</v>
      </c>
      <c r="L32" s="28" t="s">
        <v>5606</v>
      </c>
      <c r="M32" s="351" t="str">
        <f t="shared" si="2"/>
        <v>MRG-GGNB-KLPR</v>
      </c>
      <c r="N32" s="28" t="str">
        <f t="shared" si="3"/>
        <v>mrg126</v>
      </c>
    </row>
    <row r="33" spans="1:17" hidden="1" x14ac:dyDescent="0.25">
      <c r="A33" s="28" t="s">
        <v>2910</v>
      </c>
      <c r="B33" s="28" t="s">
        <v>44</v>
      </c>
      <c r="C33" s="28" t="s">
        <v>8</v>
      </c>
      <c r="D33" s="28" t="s">
        <v>2656</v>
      </c>
      <c r="E33" s="22" t="s">
        <v>5604</v>
      </c>
      <c r="F33" s="351" t="str">
        <f>IFERROR(VLOOKUP($B33,Codes!$A$2:$B$1000, 2, FALSE),"")</f>
        <v>KLPR</v>
      </c>
      <c r="G33" s="351" t="str">
        <f>IFERROR(VLOOKUP($C33,Codes!$A$2:$B$1000, 2, FALSE),"")</f>
        <v>MRG</v>
      </c>
      <c r="H33" s="351" t="str">
        <f>IFERROR(VLOOKUP($D33,Codes!$A$2:$B$1000, 2, FALSE),"")</f>
        <v>GGNB</v>
      </c>
      <c r="I33" s="28" t="e">
        <f>IF(ISNUMBER(SEARCH("mrg",A33)), VLOOKUP(_xlfn.NUMBERVALUE(MID(A33,4,4)),TOMAKE!$B$2:$F$174,5,FALSE),IF(ISNUMBER(SEARCH("pnj",A33)), VLOOKUP(_xlfn.NUMBERVALUE(MID(A33,4,4)),TOMAKE!$A$2:$F$174,6,FALSE),IF(ISNUMBER(SEARCH("prv",A33)), VLOOKUP(_xlfn.NUMBERVALUE(MID(A33,4,4)),TOMAKE!$D$2:$F$174,3,FALSE),IF(ISNUMBER(SEARCH("vsg",A33)),VLOOKUP(_xlfn.NUMBERVALUE(MID(A33,4,4)),TOMAKE!$C$2:$F$174,4,FALSE),""))))</f>
        <v>#N/A</v>
      </c>
      <c r="J33" s="11" t="e">
        <f>IF(ISNUMBER(SEARCH("mrg",A33)), VLOOKUP(_xlfn.NUMBERVALUE(MID(A33,4,4)),TOMAKE!$B$2:$E$174,4,FALSE),IF(ISNUMBER(SEARCH("pnj",A33)), VLOOKUP(_xlfn.NUMBERVALUE(MID(A33,4,4)),TOMAKE!$A$2:$E$174,5,FALSE),IF(ISNUMBER(SEARCH("prv",A33)), VLOOKUP(_xlfn.NUMBERVALUE(MID(A33,4,4)),TOMAKE!$D$2:$E$174,2,FALSE),IF(ISNUMBER(SEARCH("vsg",A33)),VLOOKUP(_xlfn.NUMBERVALUE(MID(A33,4,4)),TOMAKE!$C$2:$E$174,3,FALSE),""))))</f>
        <v>#N/A</v>
      </c>
      <c r="K33" s="28" t="s">
        <v>5601</v>
      </c>
      <c r="L33" s="28" t="s">
        <v>5607</v>
      </c>
      <c r="M33" s="351" t="str">
        <f t="shared" si="2"/>
        <v>KLPR-GGNB-MRG</v>
      </c>
      <c r="N33" s="28" t="str">
        <f t="shared" si="3"/>
        <v>mrg127</v>
      </c>
      <c r="O33" s="11"/>
      <c r="P33" s="11"/>
    </row>
    <row r="34" spans="1:17" hidden="1" x14ac:dyDescent="0.25">
      <c r="A34" s="28" t="s">
        <v>2906</v>
      </c>
      <c r="B34" s="28" t="s">
        <v>65</v>
      </c>
      <c r="C34" s="28" t="s">
        <v>66</v>
      </c>
      <c r="D34" s="28" t="s">
        <v>2723</v>
      </c>
      <c r="E34" s="22" t="s">
        <v>5648</v>
      </c>
      <c r="F34" s="351" t="str">
        <f>IFERROR(VLOOKUP($B34,Codes!$A$2:$B$1000, 2, FALSE),"")</f>
        <v>BTL</v>
      </c>
      <c r="G34" s="351" t="str">
        <f>IFERROR(VLOOKUP($C34,Codes!$A$2:$B$1000, 2, FALSE),"")</f>
        <v>CUN</v>
      </c>
      <c r="H34" s="351" t="str">
        <f>IFERROR(VLOOKUP($D34,Codes!$A$2:$B$1000, 2, FALSE),"")</f>
        <v>MRD</v>
      </c>
      <c r="I34" s="28" t="e">
        <f>IF(ISNUMBER(SEARCH("mrg",A34)), VLOOKUP(_xlfn.NUMBERVALUE(MID(A34,4,4)),TOMAKE!$B$2:$F$174,5,FALSE),IF(ISNUMBER(SEARCH("pnj",A34)), VLOOKUP(_xlfn.NUMBERVALUE(MID(A34,4,4)),TOMAKE!$A$2:$F$174,6,FALSE),IF(ISNUMBER(SEARCH("prv",A34)), VLOOKUP(_xlfn.NUMBERVALUE(MID(A34,4,4)),TOMAKE!$D$2:$F$174,3,FALSE),IF(ISNUMBER(SEARCH("vsg",A34)),VLOOKUP(_xlfn.NUMBERVALUE(MID(A34,4,4)),TOMAKE!$C$2:$F$174,4,FALSE),""))))</f>
        <v>#N/A</v>
      </c>
      <c r="J34" s="11" t="e">
        <f>IF(ISNUMBER(SEARCH("mrg",A34)), VLOOKUP(_xlfn.NUMBERVALUE(MID(A34,4,4)),TOMAKE!$B$2:$E$174,4,FALSE),IF(ISNUMBER(SEARCH("pnj",A34)), VLOOKUP(_xlfn.NUMBERVALUE(MID(A34,4,4)),TOMAKE!$A$2:$E$174,5,FALSE),IF(ISNUMBER(SEARCH("prv",A34)), VLOOKUP(_xlfn.NUMBERVALUE(MID(A34,4,4)),TOMAKE!$D$2:$E$174,2,FALSE),IF(ISNUMBER(SEARCH("vsg",A34)),VLOOKUP(_xlfn.NUMBERVALUE(MID(A34,4,4)),TOMAKE!$C$2:$E$174,3,FALSE),""))))</f>
        <v>#N/A</v>
      </c>
      <c r="K34" s="28" t="s">
        <v>5601</v>
      </c>
      <c r="L34" s="28" t="s">
        <v>5600</v>
      </c>
      <c r="M34" s="351" t="str">
        <f t="shared" si="2"/>
        <v>BTL-MRD-CUN</v>
      </c>
      <c r="N34" s="28" t="str">
        <f t="shared" si="3"/>
        <v>mrg128</v>
      </c>
      <c r="O34" s="11"/>
      <c r="P34" s="11"/>
    </row>
    <row r="35" spans="1:17" hidden="1" x14ac:dyDescent="0.25">
      <c r="A35" s="28" t="s">
        <v>2905</v>
      </c>
      <c r="B35" s="28" t="s">
        <v>66</v>
      </c>
      <c r="C35" s="28" t="s">
        <v>67</v>
      </c>
      <c r="D35" s="28" t="s">
        <v>2723</v>
      </c>
      <c r="E35" s="22" t="s">
        <v>5648</v>
      </c>
      <c r="F35" s="351" t="str">
        <f>IFERROR(VLOOKUP($B35,Codes!$A$2:$B$1000, 2, FALSE),"")</f>
        <v>CUN</v>
      </c>
      <c r="G35" s="351" t="str">
        <f>IFERROR(VLOOKUP($C35,Codes!$A$2:$B$1000, 2, FALSE),"")</f>
        <v>VLM</v>
      </c>
      <c r="H35" s="351" t="str">
        <f>IFERROR(VLOOKUP($D35,Codes!$A$2:$B$1000, 2, FALSE),"")</f>
        <v>MRD</v>
      </c>
      <c r="I35" s="28" t="e">
        <f>IF(ISNUMBER(SEARCH("mrg",A35)), VLOOKUP(_xlfn.NUMBERVALUE(MID(A35,4,4)),TOMAKE!$B$2:$F$174,5,FALSE),IF(ISNUMBER(SEARCH("pnj",A35)), VLOOKUP(_xlfn.NUMBERVALUE(MID(A35,4,4)),TOMAKE!$A$2:$F$174,6,FALSE),IF(ISNUMBER(SEARCH("prv",A35)), VLOOKUP(_xlfn.NUMBERVALUE(MID(A35,4,4)),TOMAKE!$D$2:$F$174,3,FALSE),IF(ISNUMBER(SEARCH("vsg",A35)),VLOOKUP(_xlfn.NUMBERVALUE(MID(A35,4,4)),TOMAKE!$C$2:$F$174,4,FALSE),""))))</f>
        <v>#N/A</v>
      </c>
      <c r="J35" s="11" t="e">
        <f>IF(ISNUMBER(SEARCH("mrg",A35)), VLOOKUP(_xlfn.NUMBERVALUE(MID(A35,4,4)),TOMAKE!$B$2:$E$174,4,FALSE),IF(ISNUMBER(SEARCH("pnj",A35)), VLOOKUP(_xlfn.NUMBERVALUE(MID(A35,4,4)),TOMAKE!$A$2:$E$174,5,FALSE),IF(ISNUMBER(SEARCH("prv",A35)), VLOOKUP(_xlfn.NUMBERVALUE(MID(A35,4,4)),TOMAKE!$D$2:$E$174,2,FALSE),IF(ISNUMBER(SEARCH("vsg",A35)),VLOOKUP(_xlfn.NUMBERVALUE(MID(A35,4,4)),TOMAKE!$C$2:$E$174,3,FALSE),""))))</f>
        <v>#N/A</v>
      </c>
      <c r="K35" s="28" t="s">
        <v>5601</v>
      </c>
      <c r="L35" s="28" t="s">
        <v>5600</v>
      </c>
      <c r="M35" s="351" t="str">
        <f t="shared" si="2"/>
        <v>CUN-MRD-VLM</v>
      </c>
      <c r="N35" s="28" t="str">
        <f t="shared" si="3"/>
        <v>mrg129</v>
      </c>
      <c r="O35" s="11"/>
      <c r="P35" s="11"/>
    </row>
    <row r="36" spans="1:17" hidden="1" x14ac:dyDescent="0.25">
      <c r="A36" s="28" t="s">
        <v>3681</v>
      </c>
      <c r="B36" s="28" t="s">
        <v>8</v>
      </c>
      <c r="C36" s="28" t="s">
        <v>11</v>
      </c>
      <c r="D36" s="28" t="s">
        <v>2463</v>
      </c>
      <c r="E36" s="22" t="s">
        <v>5648</v>
      </c>
      <c r="F36" s="351" t="str">
        <f>IFERROR(VLOOKUP($B36,Codes!$A$2:$B$1000, 2, FALSE),"")</f>
        <v>MRG</v>
      </c>
      <c r="G36" s="351" t="str">
        <f>IFERROR(VLOOKUP($C36,Codes!$A$2:$B$1000, 2, FALSE),"")</f>
        <v>MLKPN</v>
      </c>
      <c r="H36" s="351" t="str">
        <f>IFERROR(VLOOKUP($D36,Codes!$A$2:$B$1000, 2, FALSE),"")</f>
        <v>QPM</v>
      </c>
      <c r="I36" s="28" t="e">
        <f>IF(ISNUMBER(SEARCH("mrg",A36)), VLOOKUP(_xlfn.NUMBERVALUE(MID(A36,4,4)),TOMAKE!$B$2:$F$174,5,FALSE),IF(ISNUMBER(SEARCH("pnj",A36)), VLOOKUP(_xlfn.NUMBERVALUE(MID(A36,4,4)),TOMAKE!$A$2:$F$174,6,FALSE),IF(ISNUMBER(SEARCH("prv",A36)), VLOOKUP(_xlfn.NUMBERVALUE(MID(A36,4,4)),TOMAKE!$D$2:$F$174,3,FALSE),IF(ISNUMBER(SEARCH("vsg",A36)),VLOOKUP(_xlfn.NUMBERVALUE(MID(A36,4,4)),TOMAKE!$C$2:$F$174,4,FALSE),""))))</f>
        <v>#N/A</v>
      </c>
      <c r="J36" s="11" t="e">
        <f>IF(ISNUMBER(SEARCH("mrg",A36)), VLOOKUP(_xlfn.NUMBERVALUE(MID(A36,4,4)),TOMAKE!$B$2:$E$174,4,FALSE),IF(ISNUMBER(SEARCH("pnj",A36)), VLOOKUP(_xlfn.NUMBERVALUE(MID(A36,4,4)),TOMAKE!$A$2:$E$174,5,FALSE),IF(ISNUMBER(SEARCH("prv",A36)), VLOOKUP(_xlfn.NUMBERVALUE(MID(A36,4,4)),TOMAKE!$D$2:$E$174,2,FALSE),IF(ISNUMBER(SEARCH("vsg",A36)),VLOOKUP(_xlfn.NUMBERVALUE(MID(A36,4,4)),TOMAKE!$C$2:$E$174,3,FALSE),""))))</f>
        <v>#N/A</v>
      </c>
      <c r="K36" s="28" t="s">
        <v>5601</v>
      </c>
      <c r="L36" s="28" t="s">
        <v>5600</v>
      </c>
      <c r="M36" s="351" t="str">
        <f t="shared" si="2"/>
        <v>MRG-QPM-MLKPN</v>
      </c>
      <c r="N36" s="28" t="str">
        <f t="shared" si="3"/>
        <v>mrg13</v>
      </c>
      <c r="O36" s="11"/>
      <c r="P36" s="11"/>
    </row>
    <row r="37" spans="1:17" hidden="1" x14ac:dyDescent="0.25">
      <c r="A37" s="28" t="s">
        <v>2901</v>
      </c>
      <c r="B37" s="28" t="s">
        <v>67</v>
      </c>
      <c r="C37" s="28" t="s">
        <v>8</v>
      </c>
      <c r="D37" s="28" t="s">
        <v>2723</v>
      </c>
      <c r="E37" s="22" t="s">
        <v>5648</v>
      </c>
      <c r="F37" s="351" t="str">
        <f>IFERROR(VLOOKUP($B37,Codes!$A$2:$B$1000, 2, FALSE),"")</f>
        <v>VLM</v>
      </c>
      <c r="G37" s="351" t="str">
        <f>IFERROR(VLOOKUP($C37,Codes!$A$2:$B$1000, 2, FALSE),"")</f>
        <v>MRG</v>
      </c>
      <c r="H37" s="351" t="str">
        <f>IFERROR(VLOOKUP($D37,Codes!$A$2:$B$1000, 2, FALSE),"")</f>
        <v>MRD</v>
      </c>
      <c r="I37" s="28" t="e">
        <f>IF(ISNUMBER(SEARCH("mrg",A37)), VLOOKUP(_xlfn.NUMBERVALUE(MID(A37,4,4)),TOMAKE!$B$2:$F$174,5,FALSE),IF(ISNUMBER(SEARCH("pnj",A37)), VLOOKUP(_xlfn.NUMBERVALUE(MID(A37,4,4)),TOMAKE!$A$2:$F$174,6,FALSE),IF(ISNUMBER(SEARCH("prv",A37)), VLOOKUP(_xlfn.NUMBERVALUE(MID(A37,4,4)),TOMAKE!$D$2:$F$174,3,FALSE),IF(ISNUMBER(SEARCH("vsg",A37)),VLOOKUP(_xlfn.NUMBERVALUE(MID(A37,4,4)),TOMAKE!$C$2:$F$174,4,FALSE),""))))</f>
        <v>#N/A</v>
      </c>
      <c r="J37" s="11" t="e">
        <f>IF(ISNUMBER(SEARCH("mrg",A37)), VLOOKUP(_xlfn.NUMBERVALUE(MID(A37,4,4)),TOMAKE!$B$2:$E$174,4,FALSE),IF(ISNUMBER(SEARCH("pnj",A37)), VLOOKUP(_xlfn.NUMBERVALUE(MID(A37,4,4)),TOMAKE!$A$2:$E$174,5,FALSE),IF(ISNUMBER(SEARCH("prv",A37)), VLOOKUP(_xlfn.NUMBERVALUE(MID(A37,4,4)),TOMAKE!$D$2:$E$174,2,FALSE),IF(ISNUMBER(SEARCH("vsg",A37)),VLOOKUP(_xlfn.NUMBERVALUE(MID(A37,4,4)),TOMAKE!$C$2:$E$174,3,FALSE),""))))</f>
        <v>#N/A</v>
      </c>
      <c r="K37" s="28" t="s">
        <v>5601</v>
      </c>
      <c r="L37" s="28" t="s">
        <v>5600</v>
      </c>
      <c r="M37" s="351" t="str">
        <f t="shared" si="2"/>
        <v>VLM-MRD-MRG</v>
      </c>
      <c r="N37" s="28" t="str">
        <f t="shared" si="3"/>
        <v>mrg130</v>
      </c>
      <c r="O37" s="11"/>
      <c r="P37" s="11"/>
    </row>
    <row r="38" spans="1:17" hidden="1" x14ac:dyDescent="0.25">
      <c r="A38" s="28" t="s">
        <v>2891</v>
      </c>
      <c r="B38" s="28" t="s">
        <v>8</v>
      </c>
      <c r="C38" s="28" t="s">
        <v>65</v>
      </c>
      <c r="D38" s="28" t="s">
        <v>5654</v>
      </c>
      <c r="E38" s="22" t="s">
        <v>5648</v>
      </c>
      <c r="F38" s="351" t="str">
        <f>IFERROR(VLOOKUP($B38,Codes!$A$2:$B$1000, 2, FALSE),"")</f>
        <v>MRG</v>
      </c>
      <c r="G38" s="351" t="str">
        <f>IFERROR(VLOOKUP($C38,Codes!$A$2:$B$1000, 2, FALSE),"")</f>
        <v>BTL</v>
      </c>
      <c r="H38" s="351" t="str">
        <f>IFERROR(VLOOKUP($D38,Codes!$A$2:$B$1000, 2, FALSE),"")</f>
        <v>CUN/ MRD</v>
      </c>
      <c r="I38" s="28" t="e">
        <f>IF(ISNUMBER(SEARCH("mrg",A38)), VLOOKUP(_xlfn.NUMBERVALUE(MID(A38,4,4)),TOMAKE!$B$2:$F$174,5,FALSE),IF(ISNUMBER(SEARCH("pnj",A38)), VLOOKUP(_xlfn.NUMBERVALUE(MID(A38,4,4)),TOMAKE!$A$2:$F$174,6,FALSE),IF(ISNUMBER(SEARCH("prv",A38)), VLOOKUP(_xlfn.NUMBERVALUE(MID(A38,4,4)),TOMAKE!$D$2:$F$174,3,FALSE),IF(ISNUMBER(SEARCH("vsg",A38)),VLOOKUP(_xlfn.NUMBERVALUE(MID(A38,4,4)),TOMAKE!$C$2:$F$174,4,FALSE),""))))</f>
        <v>#N/A</v>
      </c>
      <c r="J38" s="11" t="e">
        <f>IF(ISNUMBER(SEARCH("mrg",A38)), VLOOKUP(_xlfn.NUMBERVALUE(MID(A38,4,4)),TOMAKE!$B$2:$E$174,4,FALSE),IF(ISNUMBER(SEARCH("pnj",A38)), VLOOKUP(_xlfn.NUMBERVALUE(MID(A38,4,4)),TOMAKE!$A$2:$E$174,5,FALSE),IF(ISNUMBER(SEARCH("prv",A38)), VLOOKUP(_xlfn.NUMBERVALUE(MID(A38,4,4)),TOMAKE!$D$2:$E$174,2,FALSE),IF(ISNUMBER(SEARCH("vsg",A38)),VLOOKUP(_xlfn.NUMBERVALUE(MID(A38,4,4)),TOMAKE!$C$2:$E$174,3,FALSE),""))))</f>
        <v>#N/A</v>
      </c>
      <c r="K38" s="28" t="s">
        <v>5601</v>
      </c>
      <c r="L38" s="28" t="s">
        <v>5600</v>
      </c>
      <c r="M38" s="351" t="str">
        <f t="shared" si="2"/>
        <v>MRG-CUN/ MRD-BTL</v>
      </c>
      <c r="N38" s="28" t="str">
        <f t="shared" si="3"/>
        <v>mrg131</v>
      </c>
      <c r="O38" s="11"/>
      <c r="P38" s="11"/>
    </row>
    <row r="39" spans="1:17" x14ac:dyDescent="0.25">
      <c r="A39" s="28" t="s">
        <v>2890</v>
      </c>
      <c r="B39" s="28" t="s">
        <v>8</v>
      </c>
      <c r="C39" s="28" t="s">
        <v>7</v>
      </c>
      <c r="D39" s="28" t="s">
        <v>17</v>
      </c>
      <c r="E39" s="22" t="s">
        <v>5648</v>
      </c>
      <c r="F39" s="351" t="str">
        <f>IFERROR(VLOOKUP($B39,Codes!$A$2:$B$1000, 2, FALSE),"")</f>
        <v>MRG</v>
      </c>
      <c r="G39" s="351" t="str">
        <f>IFERROR(VLOOKUP($C39,Codes!$A$2:$B$1000, 2, FALSE),"")</f>
        <v>KWR</v>
      </c>
      <c r="H39" s="351" t="str">
        <f>IFERROR(VLOOKUP($D39,Codes!$A$2:$B$1000, 2, FALSE),"")</f>
        <v>CNC</v>
      </c>
      <c r="I39" s="28" t="e">
        <f>IF(ISNUMBER(SEARCH("mrg",A39)), VLOOKUP(_xlfn.NUMBERVALUE(MID(A39,4,4)),TOMAKE!$B$2:$F$174,5,FALSE),IF(ISNUMBER(SEARCH("pnj",A39)), VLOOKUP(_xlfn.NUMBERVALUE(MID(A39,4,4)),TOMAKE!$A$2:$F$174,6,FALSE),IF(ISNUMBER(SEARCH("prv",A39)), VLOOKUP(_xlfn.NUMBERVALUE(MID(A39,4,4)),TOMAKE!$D$2:$F$174,3,FALSE),IF(ISNUMBER(SEARCH("vsg",A39)),VLOOKUP(_xlfn.NUMBERVALUE(MID(A39,4,4)),TOMAKE!$C$2:$F$174,4,FALSE),""))))</f>
        <v>#N/A</v>
      </c>
      <c r="J39" s="11" t="e">
        <f>IF(ISNUMBER(SEARCH("mrg",A39)), VLOOKUP(_xlfn.NUMBERVALUE(MID(A39,4,4)),TOMAKE!$B$2:$E$174,4,FALSE),IF(ISNUMBER(SEARCH("pnj",A39)), VLOOKUP(_xlfn.NUMBERVALUE(MID(A39,4,4)),TOMAKE!$A$2:$E$174,5,FALSE),IF(ISNUMBER(SEARCH("prv",A39)), VLOOKUP(_xlfn.NUMBERVALUE(MID(A39,4,4)),TOMAKE!$D$2:$E$174,2,FALSE),IF(ISNUMBER(SEARCH("vsg",A39)),VLOOKUP(_xlfn.NUMBERVALUE(MID(A39,4,4)),TOMAKE!$C$2:$E$174,3,FALSE),""))))</f>
        <v>#N/A</v>
      </c>
      <c r="K39" s="28" t="s">
        <v>5723</v>
      </c>
      <c r="L39" s="28" t="s">
        <v>5607</v>
      </c>
      <c r="M39" s="351" t="str">
        <f t="shared" si="2"/>
        <v>MRG-CNC-KWR</v>
      </c>
      <c r="N39" s="28" t="str">
        <f t="shared" si="3"/>
        <v>mrg132</v>
      </c>
      <c r="O39" s="11"/>
      <c r="P39" s="11"/>
      <c r="Q39" s="11"/>
    </row>
    <row r="40" spans="1:17" x14ac:dyDescent="0.25">
      <c r="A40" s="22" t="s">
        <v>2889</v>
      </c>
      <c r="B40" s="22" t="s">
        <v>69</v>
      </c>
      <c r="C40" s="22" t="s">
        <v>70</v>
      </c>
      <c r="D40" s="22" t="s">
        <v>295</v>
      </c>
      <c r="E40" s="22" t="s">
        <v>5648</v>
      </c>
      <c r="F40" s="351" t="str">
        <f>IFERROR(VLOOKUP($B40,Codes!$A$2:$B$1000, 2, FALSE),"")</f>
        <v>MRG RLY</v>
      </c>
      <c r="G40" s="351" t="str">
        <f>IFERROR(VLOOKUP($C40,Codes!$A$2:$B$1000, 2, FALSE),"")</f>
        <v>OGA</v>
      </c>
      <c r="H40" s="351" t="str">
        <f>IFERROR(VLOOKUP($D40,Codes!$A$2:$B$1000, 2, FALSE),"")</f>
        <v>PNJ</v>
      </c>
      <c r="I40" s="22" t="e">
        <f>IF(ISNUMBER(SEARCH("mrg",A40)), VLOOKUP(_xlfn.NUMBERVALUE(MID(A40,4,4)),TOMAKE!$B$2:$F$174,5,FALSE),IF(ISNUMBER(SEARCH("pnj",A40)), VLOOKUP(_xlfn.NUMBERVALUE(MID(A40,4,4)),TOMAKE!$A$2:$F$174,6,FALSE),IF(ISNUMBER(SEARCH("prv",A40)), VLOOKUP(_xlfn.NUMBERVALUE(MID(A40,4,4)),TOMAKE!$D$2:$F$174,3,FALSE),IF(ISNUMBER(SEARCH("vsg",A40)),VLOOKUP(_xlfn.NUMBERVALUE(MID(A40,4,4)),TOMAKE!$C$2:$F$174,4,FALSE),""))))</f>
        <v>#N/A</v>
      </c>
      <c r="J40" t="e">
        <f>IF(ISNUMBER(SEARCH("mrg",A40)), VLOOKUP(_xlfn.NUMBERVALUE(MID(A40,4,4)),TOMAKE!$B$2:$E$174,4,FALSE),IF(ISNUMBER(SEARCH("pnj",A40)), VLOOKUP(_xlfn.NUMBERVALUE(MID(A40,4,4)),TOMAKE!$A$2:$E$174,5,FALSE),IF(ISNUMBER(SEARCH("prv",A40)), VLOOKUP(_xlfn.NUMBERVALUE(MID(A40,4,4)),TOMAKE!$D$2:$E$174,2,FALSE),IF(ISNUMBER(SEARCH("vsg",A40)),VLOOKUP(_xlfn.NUMBERVALUE(MID(A40,4,4)),TOMAKE!$C$2:$E$174,3,FALSE),""))))</f>
        <v>#N/A</v>
      </c>
      <c r="K40" s="22" t="s">
        <v>5723</v>
      </c>
      <c r="L40" s="22" t="s">
        <v>5600</v>
      </c>
      <c r="M40" s="351" t="str">
        <f t="shared" si="2"/>
        <v>MRG RLY-PNJ-OGA</v>
      </c>
      <c r="N40" s="28" t="str">
        <f t="shared" si="3"/>
        <v>mrg133</v>
      </c>
    </row>
    <row r="41" spans="1:17" x14ac:dyDescent="0.25">
      <c r="A41" s="22" t="s">
        <v>2887</v>
      </c>
      <c r="B41" s="22" t="s">
        <v>71</v>
      </c>
      <c r="C41" s="22" t="s">
        <v>10</v>
      </c>
      <c r="D41" s="22" t="s">
        <v>2063</v>
      </c>
      <c r="E41" s="22" t="s">
        <v>5648</v>
      </c>
      <c r="F41" s="351" t="str">
        <f>IFERROR(VLOOKUP($B41,Codes!$A$2:$B$1000, 2, FALSE),"")</f>
        <v>APT</v>
      </c>
      <c r="G41" s="351" t="str">
        <f>IFERROR(VLOOKUP($C41,Codes!$A$2:$B$1000, 2, FALSE),"")</f>
        <v>PNJ</v>
      </c>
      <c r="H41" s="351" t="str">
        <f>IFERROR(VLOOKUP($D41,Codes!$A$2:$B$1000, 2, FALSE),"")</f>
        <v>CKLM</v>
      </c>
      <c r="I41" s="22" t="e">
        <f>IF(ISNUMBER(SEARCH("mrg",A41)), VLOOKUP(_xlfn.NUMBERVALUE(MID(A41,4,4)),TOMAKE!$B$2:$F$174,5,FALSE),IF(ISNUMBER(SEARCH("pnj",A41)), VLOOKUP(_xlfn.NUMBERVALUE(MID(A41,4,4)),TOMAKE!$A$2:$F$174,6,FALSE),IF(ISNUMBER(SEARCH("prv",A41)), VLOOKUP(_xlfn.NUMBERVALUE(MID(A41,4,4)),TOMAKE!$D$2:$F$174,3,FALSE),IF(ISNUMBER(SEARCH("vsg",A41)),VLOOKUP(_xlfn.NUMBERVALUE(MID(A41,4,4)),TOMAKE!$C$2:$F$174,4,FALSE),""))))</f>
        <v>#N/A</v>
      </c>
      <c r="J41" t="e">
        <f>IF(ISNUMBER(SEARCH("mrg",A41)), VLOOKUP(_xlfn.NUMBERVALUE(MID(A41,4,4)),TOMAKE!$B$2:$E$174,4,FALSE),IF(ISNUMBER(SEARCH("pnj",A41)), VLOOKUP(_xlfn.NUMBERVALUE(MID(A41,4,4)),TOMAKE!$A$2:$E$174,5,FALSE),IF(ISNUMBER(SEARCH("prv",A41)), VLOOKUP(_xlfn.NUMBERVALUE(MID(A41,4,4)),TOMAKE!$D$2:$E$174,2,FALSE),IF(ISNUMBER(SEARCH("vsg",A41)),VLOOKUP(_xlfn.NUMBERVALUE(MID(A41,4,4)),TOMAKE!$C$2:$E$174,3,FALSE),""))))</f>
        <v>#N/A</v>
      </c>
      <c r="K41" s="22" t="s">
        <v>5723</v>
      </c>
      <c r="L41" s="22" t="s">
        <v>5600</v>
      </c>
      <c r="M41" s="351" t="str">
        <f t="shared" si="2"/>
        <v>APT-CKLM-PNJ</v>
      </c>
      <c r="N41" s="28" t="str">
        <f t="shared" si="3"/>
        <v>mrg134</v>
      </c>
    </row>
    <row r="42" spans="1:17" hidden="1" x14ac:dyDescent="0.25">
      <c r="A42" s="28" t="s">
        <v>2886</v>
      </c>
      <c r="B42" s="28" t="s">
        <v>8</v>
      </c>
      <c r="C42" s="28" t="s">
        <v>70</v>
      </c>
      <c r="D42" s="28" t="s">
        <v>5661</v>
      </c>
      <c r="E42" s="22" t="s">
        <v>5612</v>
      </c>
      <c r="F42" s="351" t="str">
        <f>IFERROR(VLOOKUP($B42,Codes!$A$2:$B$1000, 2, FALSE),"")</f>
        <v>MRG</v>
      </c>
      <c r="G42" s="351" t="str">
        <f>IFERROR(VLOOKUP($C42,Codes!$A$2:$B$1000, 2, FALSE),"")</f>
        <v>OGA</v>
      </c>
      <c r="H42" s="351" t="str">
        <f>IFERROR(VLOOKUP($D42,Codes!$A$2:$B$1000, 2, FALSE),"")</f>
        <v>PLR/</v>
      </c>
      <c r="I42" s="28" t="e">
        <f>IF(ISNUMBER(SEARCH("mrg",A42)), VLOOKUP(_xlfn.NUMBERVALUE(MID(A42,4,4)),TOMAKE!$B$2:$F$174,5,FALSE),IF(ISNUMBER(SEARCH("pnj",A42)), VLOOKUP(_xlfn.NUMBERVALUE(MID(A42,4,4)),TOMAKE!$A$2:$F$174,6,FALSE),IF(ISNUMBER(SEARCH("prv",A42)), VLOOKUP(_xlfn.NUMBERVALUE(MID(A42,4,4)),TOMAKE!$D$2:$F$174,3,FALSE),IF(ISNUMBER(SEARCH("vsg",A42)),VLOOKUP(_xlfn.NUMBERVALUE(MID(A42,4,4)),TOMAKE!$C$2:$F$174,4,FALSE),""))))</f>
        <v>#N/A</v>
      </c>
      <c r="J42" s="11" t="e">
        <f>IF(ISNUMBER(SEARCH("mrg",A42)), VLOOKUP(_xlfn.NUMBERVALUE(MID(A42,4,4)),TOMAKE!$B$2:$E$174,4,FALSE),IF(ISNUMBER(SEARCH("pnj",A42)), VLOOKUP(_xlfn.NUMBERVALUE(MID(A42,4,4)),TOMAKE!$A$2:$E$174,5,FALSE),IF(ISNUMBER(SEARCH("prv",A42)), VLOOKUP(_xlfn.NUMBERVALUE(MID(A42,4,4)),TOMAKE!$D$2:$E$174,2,FALSE),IF(ISNUMBER(SEARCH("vsg",A42)),VLOOKUP(_xlfn.NUMBERVALUE(MID(A42,4,4)),TOMAKE!$C$2:$E$174,3,FALSE),""))))</f>
        <v>#N/A</v>
      </c>
      <c r="K42" s="28" t="s">
        <v>5601</v>
      </c>
      <c r="L42" s="28" t="s">
        <v>5724</v>
      </c>
      <c r="M42" s="351" t="str">
        <f t="shared" si="2"/>
        <v>MRG-PLR/-OGA</v>
      </c>
      <c r="N42" s="28" t="str">
        <f t="shared" si="3"/>
        <v>mrg135</v>
      </c>
      <c r="O42" s="11"/>
      <c r="P42" s="11"/>
    </row>
    <row r="43" spans="1:17" hidden="1" x14ac:dyDescent="0.25">
      <c r="A43" s="28" t="s">
        <v>2885</v>
      </c>
      <c r="B43" s="28" t="s">
        <v>4</v>
      </c>
      <c r="C43" s="28" t="s">
        <v>70</v>
      </c>
      <c r="D43" s="28" t="s">
        <v>5661</v>
      </c>
      <c r="E43" s="22" t="s">
        <v>5612</v>
      </c>
      <c r="F43" s="351" t="str">
        <f>IFERROR(VLOOKUP($B43,Codes!$A$2:$B$1000, 2, FALSE),"")</f>
        <v>VSD</v>
      </c>
      <c r="G43" s="351" t="str">
        <f>IFERROR(VLOOKUP($C43,Codes!$A$2:$B$1000, 2, FALSE),"")</f>
        <v>OGA</v>
      </c>
      <c r="H43" s="351" t="str">
        <f>IFERROR(VLOOKUP($D43,Codes!$A$2:$B$1000, 2, FALSE),"")</f>
        <v>PLR/</v>
      </c>
      <c r="I43" s="28" t="e">
        <f>IF(ISNUMBER(SEARCH("mrg",A43)), VLOOKUP(_xlfn.NUMBERVALUE(MID(A43,4,4)),TOMAKE!$B$2:$F$174,5,FALSE),IF(ISNUMBER(SEARCH("pnj",A43)), VLOOKUP(_xlfn.NUMBERVALUE(MID(A43,4,4)),TOMAKE!$A$2:$F$174,6,FALSE),IF(ISNUMBER(SEARCH("prv",A43)), VLOOKUP(_xlfn.NUMBERVALUE(MID(A43,4,4)),TOMAKE!$D$2:$F$174,3,FALSE),IF(ISNUMBER(SEARCH("vsg",A43)),VLOOKUP(_xlfn.NUMBERVALUE(MID(A43,4,4)),TOMAKE!$C$2:$F$174,4,FALSE),""))))</f>
        <v>#N/A</v>
      </c>
      <c r="J43" s="11" t="e">
        <f>IF(ISNUMBER(SEARCH("mrg",A43)), VLOOKUP(_xlfn.NUMBERVALUE(MID(A43,4,4)),TOMAKE!$B$2:$E$174,4,FALSE),IF(ISNUMBER(SEARCH("pnj",A43)), VLOOKUP(_xlfn.NUMBERVALUE(MID(A43,4,4)),TOMAKE!$A$2:$E$174,5,FALSE),IF(ISNUMBER(SEARCH("prv",A43)), VLOOKUP(_xlfn.NUMBERVALUE(MID(A43,4,4)),TOMAKE!$D$2:$E$174,2,FALSE),IF(ISNUMBER(SEARCH("vsg",A43)),VLOOKUP(_xlfn.NUMBERVALUE(MID(A43,4,4)),TOMAKE!$C$2:$E$174,3,FALSE),""))))</f>
        <v>#N/A</v>
      </c>
      <c r="K43" s="28" t="s">
        <v>5601</v>
      </c>
      <c r="L43" s="28" t="s">
        <v>5724</v>
      </c>
      <c r="M43" s="351" t="str">
        <f t="shared" si="2"/>
        <v>VSD-PLR/-OGA</v>
      </c>
      <c r="N43" s="28" t="str">
        <f t="shared" si="3"/>
        <v>mrg136</v>
      </c>
      <c r="O43" s="11"/>
      <c r="P43" s="11"/>
    </row>
    <row r="44" spans="1:17" hidden="1" x14ac:dyDescent="0.25">
      <c r="A44" s="28" t="s">
        <v>2884</v>
      </c>
      <c r="B44" s="28" t="s">
        <v>26</v>
      </c>
      <c r="C44" s="28" t="s">
        <v>70</v>
      </c>
      <c r="D44" s="28" t="s">
        <v>504</v>
      </c>
      <c r="E44" s="22" t="s">
        <v>5612</v>
      </c>
      <c r="F44" s="351" t="str">
        <f>IFERROR(VLOOKUP($B44,Codes!$A$2:$B$1000, 2, FALSE),"")</f>
        <v>PND</v>
      </c>
      <c r="G44" s="351" t="str">
        <f>IFERROR(VLOOKUP($C44,Codes!$A$2:$B$1000, 2, FALSE),"")</f>
        <v>OGA</v>
      </c>
      <c r="H44" s="351" t="str">
        <f>IFERROR(VLOOKUP($D44,Codes!$A$2:$B$1000, 2, FALSE),"")</f>
        <v>BNST</v>
      </c>
      <c r="I44" s="28" t="e">
        <f>IF(ISNUMBER(SEARCH("mrg",A44)), VLOOKUP(_xlfn.NUMBERVALUE(MID(A44,4,4)),TOMAKE!$B$2:$F$174,5,FALSE),IF(ISNUMBER(SEARCH("pnj",A44)), VLOOKUP(_xlfn.NUMBERVALUE(MID(A44,4,4)),TOMAKE!$A$2:$F$174,6,FALSE),IF(ISNUMBER(SEARCH("prv",A44)), VLOOKUP(_xlfn.NUMBERVALUE(MID(A44,4,4)),TOMAKE!$D$2:$F$174,3,FALSE),IF(ISNUMBER(SEARCH("vsg",A44)),VLOOKUP(_xlfn.NUMBERVALUE(MID(A44,4,4)),TOMAKE!$C$2:$F$174,4,FALSE),""))))</f>
        <v>#N/A</v>
      </c>
      <c r="J44" s="11" t="e">
        <f>IF(ISNUMBER(SEARCH("mrg",A44)), VLOOKUP(_xlfn.NUMBERVALUE(MID(A44,4,4)),TOMAKE!$B$2:$E$174,4,FALSE),IF(ISNUMBER(SEARCH("pnj",A44)), VLOOKUP(_xlfn.NUMBERVALUE(MID(A44,4,4)),TOMAKE!$A$2:$E$174,5,FALSE),IF(ISNUMBER(SEARCH("prv",A44)), VLOOKUP(_xlfn.NUMBERVALUE(MID(A44,4,4)),TOMAKE!$D$2:$E$174,2,FALSE),IF(ISNUMBER(SEARCH("vsg",A44)),VLOOKUP(_xlfn.NUMBERVALUE(MID(A44,4,4)),TOMAKE!$C$2:$E$174,3,FALSE),""))))</f>
        <v>#N/A</v>
      </c>
      <c r="K44" s="28" t="s">
        <v>5601</v>
      </c>
      <c r="L44" s="28" t="s">
        <v>5724</v>
      </c>
      <c r="M44" s="351" t="str">
        <f t="shared" si="2"/>
        <v>PND-BNST-OGA</v>
      </c>
      <c r="N44" s="28" t="str">
        <f t="shared" si="3"/>
        <v>mrg137</v>
      </c>
      <c r="O44" s="11"/>
      <c r="P44" s="11"/>
    </row>
    <row r="45" spans="1:17" hidden="1" x14ac:dyDescent="0.25">
      <c r="A45" s="28" t="s">
        <v>2883</v>
      </c>
      <c r="B45" s="28" t="s">
        <v>10</v>
      </c>
      <c r="C45" s="28" t="s">
        <v>70</v>
      </c>
      <c r="D45" s="28" t="s">
        <v>598</v>
      </c>
      <c r="E45" s="22" t="s">
        <v>5612</v>
      </c>
      <c r="F45" s="351" t="str">
        <f>IFERROR(VLOOKUP($B45,Codes!$A$2:$B$1000, 2, FALSE),"")</f>
        <v>PNJ</v>
      </c>
      <c r="G45" s="351" t="str">
        <f>IFERROR(VLOOKUP($C45,Codes!$A$2:$B$1000, 2, FALSE),"")</f>
        <v>OGA</v>
      </c>
      <c r="H45" s="351" t="str">
        <f>IFERROR(VLOOKUP($D45,Codes!$A$2:$B$1000, 2, FALSE),"")</f>
        <v>RBND</v>
      </c>
      <c r="I45" s="28" t="e">
        <f>IF(ISNUMBER(SEARCH("mrg",A45)), VLOOKUP(_xlfn.NUMBERVALUE(MID(A45,4,4)),TOMAKE!$B$2:$F$174,5,FALSE),IF(ISNUMBER(SEARCH("pnj",A45)), VLOOKUP(_xlfn.NUMBERVALUE(MID(A45,4,4)),TOMAKE!$A$2:$F$174,6,FALSE),IF(ISNUMBER(SEARCH("prv",A45)), VLOOKUP(_xlfn.NUMBERVALUE(MID(A45,4,4)),TOMAKE!$D$2:$F$174,3,FALSE),IF(ISNUMBER(SEARCH("vsg",A45)),VLOOKUP(_xlfn.NUMBERVALUE(MID(A45,4,4)),TOMAKE!$C$2:$F$174,4,FALSE),""))))</f>
        <v>#N/A</v>
      </c>
      <c r="J45" s="11" t="e">
        <f>IF(ISNUMBER(SEARCH("mrg",A45)), VLOOKUP(_xlfn.NUMBERVALUE(MID(A45,4,4)),TOMAKE!$B$2:$E$174,4,FALSE),IF(ISNUMBER(SEARCH("pnj",A45)), VLOOKUP(_xlfn.NUMBERVALUE(MID(A45,4,4)),TOMAKE!$A$2:$E$174,5,FALSE),IF(ISNUMBER(SEARCH("prv",A45)), VLOOKUP(_xlfn.NUMBERVALUE(MID(A45,4,4)),TOMAKE!$D$2:$E$174,2,FALSE),IF(ISNUMBER(SEARCH("vsg",A45)),VLOOKUP(_xlfn.NUMBERVALUE(MID(A45,4,4)),TOMAKE!$C$2:$E$174,3,FALSE),""))))</f>
        <v>#N/A</v>
      </c>
      <c r="K45" s="28" t="s">
        <v>5601</v>
      </c>
      <c r="L45" s="28" t="s">
        <v>5724</v>
      </c>
      <c r="M45" s="351" t="str">
        <f t="shared" si="2"/>
        <v>PNJ-RBND-OGA</v>
      </c>
      <c r="N45" s="28" t="str">
        <f t="shared" si="3"/>
        <v>mrg138</v>
      </c>
      <c r="O45" s="11"/>
      <c r="P45" s="11"/>
    </row>
    <row r="46" spans="1:17" ht="30" x14ac:dyDescent="0.25">
      <c r="A46" s="28" t="s">
        <v>2882</v>
      </c>
      <c r="B46" s="28" t="s">
        <v>8</v>
      </c>
      <c r="C46" s="28" t="s">
        <v>10</v>
      </c>
      <c r="D46" s="28" t="s">
        <v>1260</v>
      </c>
      <c r="E46" s="22" t="s">
        <v>5662</v>
      </c>
      <c r="F46" s="351" t="str">
        <f>IFERROR(VLOOKUP($B46,Codes!$A$2:$B$1000, 2, FALSE),"")</f>
        <v>MRG</v>
      </c>
      <c r="G46" s="351" t="str">
        <f>IFERROR(VLOOKUP($C46,Codes!$A$2:$B$1000, 2, FALSE),"")</f>
        <v>PNJ</v>
      </c>
      <c r="H46" s="351" t="str">
        <f>IFERROR(VLOOKUP($D46,Codes!$A$2:$B$1000, 2, FALSE),"")</f>
        <v>CRT</v>
      </c>
      <c r="I46" s="28" t="e">
        <f>IF(ISNUMBER(SEARCH("mrg",A46)), VLOOKUP(_xlfn.NUMBERVALUE(MID(A46,4,4)),TOMAKE!$B$2:$F$174,5,FALSE),IF(ISNUMBER(SEARCH("pnj",A46)), VLOOKUP(_xlfn.NUMBERVALUE(MID(A46,4,4)),TOMAKE!$A$2:$F$174,6,FALSE),IF(ISNUMBER(SEARCH("prv",A46)), VLOOKUP(_xlfn.NUMBERVALUE(MID(A46,4,4)),TOMAKE!$D$2:$F$174,3,FALSE),IF(ISNUMBER(SEARCH("vsg",A46)),VLOOKUP(_xlfn.NUMBERVALUE(MID(A46,4,4)),TOMAKE!$C$2:$F$174,4,FALSE),""))))</f>
        <v>#N/A</v>
      </c>
      <c r="J46" s="11" t="e">
        <f>IF(ISNUMBER(SEARCH("mrg",A46)), VLOOKUP(_xlfn.NUMBERVALUE(MID(A46,4,4)),TOMAKE!$B$2:$E$174,4,FALSE),IF(ISNUMBER(SEARCH("pnj",A46)), VLOOKUP(_xlfn.NUMBERVALUE(MID(A46,4,4)),TOMAKE!$A$2:$E$174,5,FALSE),IF(ISNUMBER(SEARCH("prv",A46)), VLOOKUP(_xlfn.NUMBERVALUE(MID(A46,4,4)),TOMAKE!$D$2:$E$174,2,FALSE),IF(ISNUMBER(SEARCH("vsg",A46)),VLOOKUP(_xlfn.NUMBERVALUE(MID(A46,4,4)),TOMAKE!$C$2:$E$174,3,FALSE),""))))</f>
        <v>#N/A</v>
      </c>
      <c r="K46" s="28" t="s">
        <v>5723</v>
      </c>
      <c r="L46" s="28" t="s">
        <v>5733</v>
      </c>
      <c r="M46" s="351" t="str">
        <f t="shared" si="2"/>
        <v>MRG-CRT-PNJ</v>
      </c>
      <c r="N46" s="28" t="str">
        <f t="shared" si="3"/>
        <v>mrg139</v>
      </c>
      <c r="O46" s="11"/>
      <c r="P46" s="11"/>
      <c r="Q46" s="11"/>
    </row>
    <row r="47" spans="1:17" hidden="1" x14ac:dyDescent="0.25">
      <c r="A47" s="28" t="s">
        <v>3673</v>
      </c>
      <c r="B47" s="28" t="s">
        <v>8</v>
      </c>
      <c r="C47" s="28" t="s">
        <v>59</v>
      </c>
      <c r="D47" s="28" t="s">
        <v>2847</v>
      </c>
      <c r="E47" s="22" t="s">
        <v>5648</v>
      </c>
      <c r="F47" s="351" t="str">
        <f>IFERROR(VLOOKUP($B47,Codes!$A$2:$B$1000, 2, FALSE),"")</f>
        <v>MRG</v>
      </c>
      <c r="G47" s="351" t="str">
        <f>IFERROR(VLOOKUP($C47,Codes!$A$2:$B$1000, 2, FALSE),"")</f>
        <v>KHRGL</v>
      </c>
      <c r="H47" s="351" t="str">
        <f>IFERROR(VLOOKUP($D47,Codes!$A$2:$B$1000, 2, FALSE),"")</f>
        <v>PNGN</v>
      </c>
      <c r="I47" s="28" t="e">
        <f>IF(ISNUMBER(SEARCH("mrg",A47)), VLOOKUP(_xlfn.NUMBERVALUE(MID(A47,4,4)),TOMAKE!$B$2:$F$174,5,FALSE),IF(ISNUMBER(SEARCH("pnj",A47)), VLOOKUP(_xlfn.NUMBERVALUE(MID(A47,4,4)),TOMAKE!$A$2:$F$174,6,FALSE),IF(ISNUMBER(SEARCH("prv",A47)), VLOOKUP(_xlfn.NUMBERVALUE(MID(A47,4,4)),TOMAKE!$D$2:$F$174,3,FALSE),IF(ISNUMBER(SEARCH("vsg",A47)),VLOOKUP(_xlfn.NUMBERVALUE(MID(A47,4,4)),TOMAKE!$C$2:$F$174,4,FALSE),""))))</f>
        <v>#N/A</v>
      </c>
      <c r="J47" s="11" t="e">
        <f>IF(ISNUMBER(SEARCH("mrg",A47)), VLOOKUP(_xlfn.NUMBERVALUE(MID(A47,4,4)),TOMAKE!$B$2:$E$174,4,FALSE),IF(ISNUMBER(SEARCH("pnj",A47)), VLOOKUP(_xlfn.NUMBERVALUE(MID(A47,4,4)),TOMAKE!$A$2:$E$174,5,FALSE),IF(ISNUMBER(SEARCH("prv",A47)), VLOOKUP(_xlfn.NUMBERVALUE(MID(A47,4,4)),TOMAKE!$D$2:$E$174,2,FALSE),IF(ISNUMBER(SEARCH("vsg",A47)),VLOOKUP(_xlfn.NUMBERVALUE(MID(A47,4,4)),TOMAKE!$C$2:$E$174,3,FALSE),""))))</f>
        <v>#N/A</v>
      </c>
      <c r="K47" s="28" t="s">
        <v>5601</v>
      </c>
      <c r="L47" s="28" t="s">
        <v>5600</v>
      </c>
      <c r="M47" s="351" t="str">
        <f t="shared" si="2"/>
        <v>MRG-PNGN-KHRGL</v>
      </c>
      <c r="N47" s="28" t="str">
        <f t="shared" si="3"/>
        <v>mrg14</v>
      </c>
      <c r="O47" s="11"/>
      <c r="P47" s="11"/>
    </row>
    <row r="48" spans="1:17" hidden="1" x14ac:dyDescent="0.25">
      <c r="A48" s="22" t="s">
        <v>2871</v>
      </c>
      <c r="B48" s="22" t="s">
        <v>10</v>
      </c>
      <c r="C48" s="22" t="s">
        <v>72</v>
      </c>
      <c r="D48" s="22" t="s">
        <v>116</v>
      </c>
      <c r="E48" s="22" t="s">
        <v>5648</v>
      </c>
      <c r="F48" s="351" t="str">
        <f>IFERROR(VLOOKUP($B48,Codes!$A$2:$B$1000, 2, FALSE),"")</f>
        <v>PNJ</v>
      </c>
      <c r="G48" s="351" t="str">
        <f>IFERROR(VLOOKUP($C48,Codes!$A$2:$B$1000, 2, FALSE),"")</f>
        <v>VLP</v>
      </c>
      <c r="H48" s="351" t="str">
        <f>IFERROR(VLOOKUP($D48,Codes!$A$2:$B$1000, 2, FALSE),"")</f>
        <v>MRCL</v>
      </c>
      <c r="I48" s="22">
        <f>IF(ISNUMBER(SEARCH("mrg",A48)), VLOOKUP(_xlfn.NUMBERVALUE(MID(A48,4,4)),TOMAKE!$B$2:$F$174,5,FALSE),IF(ISNUMBER(SEARCH("pnj",A48)), VLOOKUP(_xlfn.NUMBERVALUE(MID(A48,4,4)),TOMAKE!$A$2:$F$174,6,FALSE),IF(ISNUMBER(SEARCH("prv",A48)), VLOOKUP(_xlfn.NUMBERVALUE(MID(A48,4,4)),TOMAKE!$D$2:$F$174,3,FALSE),IF(ISNUMBER(SEARCH("vsg",A48)),VLOOKUP(_xlfn.NUMBERVALUE(MID(A48,4,4)),TOMAKE!$C$2:$F$174,4,FALSE),""))))</f>
        <v>0</v>
      </c>
      <c r="J48">
        <f>IF(ISNUMBER(SEARCH("mrg",A48)), VLOOKUP(_xlfn.NUMBERVALUE(MID(A48,4,4)),TOMAKE!$B$2:$E$174,4,FALSE),IF(ISNUMBER(SEARCH("pnj",A48)), VLOOKUP(_xlfn.NUMBERVALUE(MID(A48,4,4)),TOMAKE!$A$2:$E$174,5,FALSE),IF(ISNUMBER(SEARCH("prv",A48)), VLOOKUP(_xlfn.NUMBERVALUE(MID(A48,4,4)),TOMAKE!$D$2:$E$174,2,FALSE),IF(ISNUMBER(SEARCH("vsg",A48)),VLOOKUP(_xlfn.NUMBERVALUE(MID(A48,4,4)),TOMAKE!$C$2:$E$174,3,FALSE),""))))</f>
        <v>59</v>
      </c>
      <c r="K48" s="22" t="s">
        <v>5601</v>
      </c>
      <c r="L48" s="22" t="s">
        <v>5600</v>
      </c>
      <c r="M48" s="351" t="str">
        <f t="shared" si="2"/>
        <v>PNJ-MRCL-VLP</v>
      </c>
      <c r="N48" s="28" t="str">
        <f t="shared" si="3"/>
        <v>mrg140</v>
      </c>
    </row>
    <row r="49" spans="1:21" hidden="1" x14ac:dyDescent="0.25">
      <c r="A49" s="28" t="s">
        <v>2862</v>
      </c>
      <c r="B49" s="28" t="s">
        <v>8</v>
      </c>
      <c r="C49" s="28" t="s">
        <v>73</v>
      </c>
      <c r="D49" s="28" t="s">
        <v>2790</v>
      </c>
      <c r="E49" s="22" t="s">
        <v>5648</v>
      </c>
      <c r="F49" s="351" t="str">
        <f>IFERROR(VLOOKUP($B49,Codes!$A$2:$B$1000, 2, FALSE),"")</f>
        <v>MRG</v>
      </c>
      <c r="G49" s="351" t="str">
        <f>IFERROR(VLOOKUP($C49,Codes!$A$2:$B$1000, 2, FALSE),"")</f>
        <v>LLYE</v>
      </c>
      <c r="H49" s="351" t="str">
        <f>IFERROR(VLOOKUP($D49,Codes!$A$2:$B$1000, 2, FALSE),"")</f>
        <v>SDLX</v>
      </c>
      <c r="I49" s="28" t="e">
        <f>IF(ISNUMBER(SEARCH("mrg",A49)), VLOOKUP(_xlfn.NUMBERVALUE(MID(A49,4,4)),TOMAKE!$B$2:$F$174,5,FALSE),IF(ISNUMBER(SEARCH("pnj",A49)), VLOOKUP(_xlfn.NUMBERVALUE(MID(A49,4,4)),TOMAKE!$A$2:$F$174,6,FALSE),IF(ISNUMBER(SEARCH("prv",A49)), VLOOKUP(_xlfn.NUMBERVALUE(MID(A49,4,4)),TOMAKE!$D$2:$F$174,3,FALSE),IF(ISNUMBER(SEARCH("vsg",A49)),VLOOKUP(_xlfn.NUMBERVALUE(MID(A49,4,4)),TOMAKE!$C$2:$F$174,4,FALSE),""))))</f>
        <v>#N/A</v>
      </c>
      <c r="J49" s="11" t="e">
        <f>IF(ISNUMBER(SEARCH("mrg",A49)), VLOOKUP(_xlfn.NUMBERVALUE(MID(A49,4,4)),TOMAKE!$B$2:$E$174,4,FALSE),IF(ISNUMBER(SEARCH("pnj",A49)), VLOOKUP(_xlfn.NUMBERVALUE(MID(A49,4,4)),TOMAKE!$A$2:$E$174,5,FALSE),IF(ISNUMBER(SEARCH("prv",A49)), VLOOKUP(_xlfn.NUMBERVALUE(MID(A49,4,4)),TOMAKE!$D$2:$E$174,2,FALSE),IF(ISNUMBER(SEARCH("vsg",A49)),VLOOKUP(_xlfn.NUMBERVALUE(MID(A49,4,4)),TOMAKE!$C$2:$E$174,3,FALSE),""))))</f>
        <v>#N/A</v>
      </c>
      <c r="K49" s="28" t="s">
        <v>5601</v>
      </c>
      <c r="L49" s="28" t="s">
        <v>5600</v>
      </c>
      <c r="M49" s="351" t="str">
        <f t="shared" si="2"/>
        <v>MRG-SDLX-LLYE</v>
      </c>
      <c r="N49" s="28" t="str">
        <f t="shared" si="3"/>
        <v>mrg141</v>
      </c>
      <c r="O49" s="11"/>
      <c r="P49" s="11"/>
    </row>
    <row r="50" spans="1:21" hidden="1" x14ac:dyDescent="0.25">
      <c r="A50" s="28" t="s">
        <v>2861</v>
      </c>
      <c r="B50" s="28" t="s">
        <v>10</v>
      </c>
      <c r="C50" s="28" t="s">
        <v>17</v>
      </c>
      <c r="D50" s="28" t="s">
        <v>1260</v>
      </c>
      <c r="E50" s="22" t="s">
        <v>5648</v>
      </c>
      <c r="F50" s="351" t="str">
        <f>IFERROR(VLOOKUP($B50,Codes!$A$2:$B$1000, 2, FALSE),"")</f>
        <v>PNJ</v>
      </c>
      <c r="G50" s="351" t="str">
        <f>IFERROR(VLOOKUP($C50,Codes!$A$2:$B$1000, 2, FALSE),"")</f>
        <v>CNC</v>
      </c>
      <c r="H50" s="351" t="str">
        <f>IFERROR(VLOOKUP($D50,Codes!$A$2:$B$1000, 2, FALSE),"")</f>
        <v>CRT</v>
      </c>
      <c r="I50" s="28" t="e">
        <f>IF(ISNUMBER(SEARCH("mrg",A50)), VLOOKUP(_xlfn.NUMBERVALUE(MID(A50,4,4)),TOMAKE!$B$2:$F$174,5,FALSE),IF(ISNUMBER(SEARCH("pnj",A50)), VLOOKUP(_xlfn.NUMBERVALUE(MID(A50,4,4)),TOMAKE!$A$2:$F$174,6,FALSE),IF(ISNUMBER(SEARCH("prv",A50)), VLOOKUP(_xlfn.NUMBERVALUE(MID(A50,4,4)),TOMAKE!$D$2:$F$174,3,FALSE),IF(ISNUMBER(SEARCH("vsg",A50)),VLOOKUP(_xlfn.NUMBERVALUE(MID(A50,4,4)),TOMAKE!$C$2:$F$174,4,FALSE),""))))</f>
        <v>#N/A</v>
      </c>
      <c r="J50" s="11" t="e">
        <f>IF(ISNUMBER(SEARCH("mrg",A50)), VLOOKUP(_xlfn.NUMBERVALUE(MID(A50,4,4)),TOMAKE!$B$2:$E$174,4,FALSE),IF(ISNUMBER(SEARCH("pnj",A50)), VLOOKUP(_xlfn.NUMBERVALUE(MID(A50,4,4)),TOMAKE!$A$2:$E$174,5,FALSE),IF(ISNUMBER(SEARCH("prv",A50)), VLOOKUP(_xlfn.NUMBERVALUE(MID(A50,4,4)),TOMAKE!$D$2:$E$174,2,FALSE),IF(ISNUMBER(SEARCH("vsg",A50)),VLOOKUP(_xlfn.NUMBERVALUE(MID(A50,4,4)),TOMAKE!$C$2:$E$174,3,FALSE),""))))</f>
        <v>#N/A</v>
      </c>
      <c r="K50" s="28" t="s">
        <v>5601</v>
      </c>
      <c r="L50" s="28" t="s">
        <v>5600</v>
      </c>
      <c r="M50" s="351" t="str">
        <f t="shared" si="2"/>
        <v>PNJ-CRT-CNC</v>
      </c>
      <c r="N50" s="28" t="str">
        <f t="shared" si="3"/>
        <v>mrg142</v>
      </c>
      <c r="O50" s="11"/>
      <c r="P50" s="11"/>
    </row>
    <row r="51" spans="1:21" hidden="1" x14ac:dyDescent="0.25">
      <c r="A51" s="28" t="s">
        <v>2842</v>
      </c>
      <c r="B51" s="28" t="s">
        <v>74</v>
      </c>
      <c r="C51" s="28" t="s">
        <v>7</v>
      </c>
      <c r="D51" s="28" t="s">
        <v>685</v>
      </c>
      <c r="E51" s="22" t="s">
        <v>5648</v>
      </c>
      <c r="F51" s="351" t="str">
        <f>IFERROR(VLOOKUP($B51,Codes!$A$2:$B$1000, 2, FALSE),"")</f>
        <v>CURCH</v>
      </c>
      <c r="G51" s="351" t="str">
        <f>IFERROR(VLOOKUP($C51,Codes!$A$2:$B$1000, 2, FALSE),"")</f>
        <v>KWR</v>
      </c>
      <c r="H51" s="351" t="str">
        <f>IFERROR(VLOOKUP($D51,Codes!$A$2:$B$1000, 2, FALSE),"")</f>
        <v>BALI</v>
      </c>
      <c r="I51" s="28" t="e">
        <f>IF(ISNUMBER(SEARCH("mrg",A51)), VLOOKUP(_xlfn.NUMBERVALUE(MID(A51,4,4)),TOMAKE!$B$2:$F$174,5,FALSE),IF(ISNUMBER(SEARCH("pnj",A51)), VLOOKUP(_xlfn.NUMBERVALUE(MID(A51,4,4)),TOMAKE!$A$2:$F$174,6,FALSE),IF(ISNUMBER(SEARCH("prv",A51)), VLOOKUP(_xlfn.NUMBERVALUE(MID(A51,4,4)),TOMAKE!$D$2:$F$174,3,FALSE),IF(ISNUMBER(SEARCH("vsg",A51)),VLOOKUP(_xlfn.NUMBERVALUE(MID(A51,4,4)),TOMAKE!$C$2:$F$174,4,FALSE),""))))</f>
        <v>#N/A</v>
      </c>
      <c r="J51" s="11" t="e">
        <f>IF(ISNUMBER(SEARCH("mrg",A51)), VLOOKUP(_xlfn.NUMBERVALUE(MID(A51,4,4)),TOMAKE!$B$2:$E$174,4,FALSE),IF(ISNUMBER(SEARCH("pnj",A51)), VLOOKUP(_xlfn.NUMBERVALUE(MID(A51,4,4)),TOMAKE!$A$2:$E$174,5,FALSE),IF(ISNUMBER(SEARCH("prv",A51)), VLOOKUP(_xlfn.NUMBERVALUE(MID(A51,4,4)),TOMAKE!$D$2:$E$174,2,FALSE),IF(ISNUMBER(SEARCH("vsg",A51)),VLOOKUP(_xlfn.NUMBERVALUE(MID(A51,4,4)),TOMAKE!$C$2:$E$174,3,FALSE),""))))</f>
        <v>#N/A</v>
      </c>
      <c r="K51" s="28" t="s">
        <v>5601</v>
      </c>
      <c r="L51" s="28" t="s">
        <v>5600</v>
      </c>
      <c r="M51" s="351" t="str">
        <f t="shared" si="2"/>
        <v>CURCH-BALI-KWR</v>
      </c>
      <c r="N51" s="28" t="str">
        <f t="shared" si="3"/>
        <v>mrg143</v>
      </c>
      <c r="O51" s="11"/>
      <c r="P51" s="11"/>
      <c r="Q51" s="11"/>
    </row>
    <row r="52" spans="1:21" s="2" customFormat="1" hidden="1" x14ac:dyDescent="0.25">
      <c r="A52" s="28" t="s">
        <v>2826</v>
      </c>
      <c r="B52" s="28" t="s">
        <v>8</v>
      </c>
      <c r="C52" s="28" t="s">
        <v>75</v>
      </c>
      <c r="D52" s="28" t="s">
        <v>5668</v>
      </c>
      <c r="E52" s="22" t="s">
        <v>5648</v>
      </c>
      <c r="F52" s="351" t="str">
        <f>IFERROR(VLOOKUP($B52,Codes!$A$2:$B$1000, 2, FALSE),"")</f>
        <v>MRG</v>
      </c>
      <c r="G52" s="351" t="str">
        <f>IFERROR(VLOOKUP($C52,Codes!$A$2:$B$1000, 2, FALSE),"")</f>
        <v>VLP</v>
      </c>
      <c r="H52" s="351" t="str">
        <f>IFERROR(VLOOKUP($D52,Codes!$A$2:$B$1000, 2, FALSE),"")</f>
        <v>PND TSK</v>
      </c>
      <c r="I52" s="28" t="e">
        <f>IF(ISNUMBER(SEARCH("mrg",A52)), VLOOKUP(_xlfn.NUMBERVALUE(MID(A52,4,4)),TOMAKE!$B$2:$F$174,5,FALSE),IF(ISNUMBER(SEARCH("pnj",A52)), VLOOKUP(_xlfn.NUMBERVALUE(MID(A52,4,4)),TOMAKE!$A$2:$F$174,6,FALSE),IF(ISNUMBER(SEARCH("prv",A52)), VLOOKUP(_xlfn.NUMBERVALUE(MID(A52,4,4)),TOMAKE!$D$2:$F$174,3,FALSE),IF(ISNUMBER(SEARCH("vsg",A52)),VLOOKUP(_xlfn.NUMBERVALUE(MID(A52,4,4)),TOMAKE!$C$2:$F$174,4,FALSE),""))))</f>
        <v>#N/A</v>
      </c>
      <c r="J52" s="11" t="e">
        <f>IF(ISNUMBER(SEARCH("mrg",A52)), VLOOKUP(_xlfn.NUMBERVALUE(MID(A52,4,4)),TOMAKE!$B$2:$E$174,4,FALSE),IF(ISNUMBER(SEARCH("pnj",A52)), VLOOKUP(_xlfn.NUMBERVALUE(MID(A52,4,4)),TOMAKE!$A$2:$E$174,5,FALSE),IF(ISNUMBER(SEARCH("prv",A52)), VLOOKUP(_xlfn.NUMBERVALUE(MID(A52,4,4)),TOMAKE!$D$2:$E$174,2,FALSE),IF(ISNUMBER(SEARCH("vsg",A52)),VLOOKUP(_xlfn.NUMBERVALUE(MID(A52,4,4)),TOMAKE!$C$2:$E$174,3,FALSE),""))))</f>
        <v>#N/A</v>
      </c>
      <c r="K52" s="28" t="s">
        <v>5601</v>
      </c>
      <c r="L52" s="28" t="s">
        <v>5600</v>
      </c>
      <c r="M52" s="351" t="str">
        <f t="shared" si="2"/>
        <v>MRG-PND TSK-VLP</v>
      </c>
      <c r="N52" s="28" t="str">
        <f t="shared" si="3"/>
        <v>mrg144</v>
      </c>
      <c r="O52" s="11"/>
      <c r="P52" s="11"/>
      <c r="Q52"/>
    </row>
    <row r="53" spans="1:21" s="2" customFormat="1" hidden="1" x14ac:dyDescent="0.25">
      <c r="A53" s="28" t="s">
        <v>2803</v>
      </c>
      <c r="B53" s="28" t="s">
        <v>76</v>
      </c>
      <c r="C53" s="28" t="s">
        <v>77</v>
      </c>
      <c r="D53" s="28" t="s">
        <v>5650</v>
      </c>
      <c r="E53" s="22" t="s">
        <v>5648</v>
      </c>
      <c r="F53" s="351" t="str">
        <f>IFERROR(VLOOKUP($B53,Codes!$A$2:$B$1000, 2, FALSE),"")</f>
        <v>CURCH</v>
      </c>
      <c r="G53" s="351" t="str">
        <f>IFERROR(VLOOKUP($C53,Codes!$A$2:$B$1000, 2, FALSE),"")</f>
        <v>TDL</v>
      </c>
      <c r="H53" s="351" t="str">
        <f>IFERROR(VLOOKUP($D53,Codes!$A$2:$B$1000, 2, FALSE),"")</f>
        <v>QPM BALI</v>
      </c>
      <c r="I53" s="28" t="e">
        <f>IF(ISNUMBER(SEARCH("mrg",A53)), VLOOKUP(_xlfn.NUMBERVALUE(MID(A53,4,4)),TOMAKE!$B$2:$F$174,5,FALSE),IF(ISNUMBER(SEARCH("pnj",A53)), VLOOKUP(_xlfn.NUMBERVALUE(MID(A53,4,4)),TOMAKE!$A$2:$F$174,6,FALSE),IF(ISNUMBER(SEARCH("prv",A53)), VLOOKUP(_xlfn.NUMBERVALUE(MID(A53,4,4)),TOMAKE!$D$2:$F$174,3,FALSE),IF(ISNUMBER(SEARCH("vsg",A53)),VLOOKUP(_xlfn.NUMBERVALUE(MID(A53,4,4)),TOMAKE!$C$2:$F$174,4,FALSE),""))))</f>
        <v>#N/A</v>
      </c>
      <c r="J53" s="11" t="e">
        <f>IF(ISNUMBER(SEARCH("mrg",A53)), VLOOKUP(_xlfn.NUMBERVALUE(MID(A53,4,4)),TOMAKE!$B$2:$E$174,4,FALSE),IF(ISNUMBER(SEARCH("pnj",A53)), VLOOKUP(_xlfn.NUMBERVALUE(MID(A53,4,4)),TOMAKE!$A$2:$E$174,5,FALSE),IF(ISNUMBER(SEARCH("prv",A53)), VLOOKUP(_xlfn.NUMBERVALUE(MID(A53,4,4)),TOMAKE!$D$2:$E$174,2,FALSE),IF(ISNUMBER(SEARCH("vsg",A53)),VLOOKUP(_xlfn.NUMBERVALUE(MID(A53,4,4)),TOMAKE!$C$2:$E$174,3,FALSE),""))))</f>
        <v>#N/A</v>
      </c>
      <c r="K53" s="28" t="s">
        <v>5601</v>
      </c>
      <c r="L53" s="28" t="s">
        <v>5600</v>
      </c>
      <c r="M53" s="351" t="str">
        <f t="shared" si="2"/>
        <v>CURCH-QPM BALI-TDL</v>
      </c>
      <c r="N53" s="28" t="str">
        <f t="shared" si="3"/>
        <v>mrg145</v>
      </c>
      <c r="O53" s="11"/>
      <c r="P53" s="11"/>
      <c r="Q53"/>
    </row>
    <row r="54" spans="1:21" hidden="1" x14ac:dyDescent="0.25">
      <c r="A54" s="28" t="s">
        <v>2783</v>
      </c>
      <c r="B54" s="28" t="s">
        <v>10</v>
      </c>
      <c r="C54" s="28" t="s">
        <v>78</v>
      </c>
      <c r="D54" s="28" t="s">
        <v>2790</v>
      </c>
      <c r="E54" s="22" t="s">
        <v>5648</v>
      </c>
      <c r="F54" s="351" t="str">
        <f>IFERROR(VLOOKUP($B54,Codes!$A$2:$B$1000, 2, FALSE),"")</f>
        <v>PNJ</v>
      </c>
      <c r="G54" s="351" t="str">
        <f>IFERROR(VLOOKUP($C54,Codes!$A$2:$B$1000, 2, FALSE),"")</f>
        <v>LLYE</v>
      </c>
      <c r="H54" s="351" t="str">
        <f>IFERROR(VLOOKUP($D54,Codes!$A$2:$B$1000, 2, FALSE),"")</f>
        <v>SDLX</v>
      </c>
      <c r="I54" s="28" t="e">
        <f>IF(ISNUMBER(SEARCH("mrg",A54)), VLOOKUP(_xlfn.NUMBERVALUE(MID(A54,4,4)),TOMAKE!$B$2:$F$174,5,FALSE),IF(ISNUMBER(SEARCH("pnj",A54)), VLOOKUP(_xlfn.NUMBERVALUE(MID(A54,4,4)),TOMAKE!$A$2:$F$174,6,FALSE),IF(ISNUMBER(SEARCH("prv",A54)), VLOOKUP(_xlfn.NUMBERVALUE(MID(A54,4,4)),TOMAKE!$D$2:$F$174,3,FALSE),IF(ISNUMBER(SEARCH("vsg",A54)),VLOOKUP(_xlfn.NUMBERVALUE(MID(A54,4,4)),TOMAKE!$C$2:$F$174,4,FALSE),""))))</f>
        <v>#N/A</v>
      </c>
      <c r="J54" s="11" t="e">
        <f>IF(ISNUMBER(SEARCH("mrg",A54)), VLOOKUP(_xlfn.NUMBERVALUE(MID(A54,4,4)),TOMAKE!$B$2:$E$174,4,FALSE),IF(ISNUMBER(SEARCH("pnj",A54)), VLOOKUP(_xlfn.NUMBERVALUE(MID(A54,4,4)),TOMAKE!$A$2:$E$174,5,FALSE),IF(ISNUMBER(SEARCH("prv",A54)), VLOOKUP(_xlfn.NUMBERVALUE(MID(A54,4,4)),TOMAKE!$D$2:$E$174,2,FALSE),IF(ISNUMBER(SEARCH("vsg",A54)),VLOOKUP(_xlfn.NUMBERVALUE(MID(A54,4,4)),TOMAKE!$C$2:$E$174,3,FALSE),""))))</f>
        <v>#N/A</v>
      </c>
      <c r="K54" s="28" t="s">
        <v>5601</v>
      </c>
      <c r="L54" s="28" t="s">
        <v>5600</v>
      </c>
      <c r="M54" s="351" t="str">
        <f t="shared" si="2"/>
        <v>PNJ-SDLX-LLYE</v>
      </c>
      <c r="N54" s="28" t="str">
        <f t="shared" si="3"/>
        <v>mrg146</v>
      </c>
      <c r="O54" s="11"/>
      <c r="P54" s="11"/>
    </row>
    <row r="55" spans="1:21" ht="30" hidden="1" x14ac:dyDescent="0.25">
      <c r="A55" s="28" t="s">
        <v>2769</v>
      </c>
      <c r="B55" s="28" t="s">
        <v>8</v>
      </c>
      <c r="C55" s="28" t="s">
        <v>10</v>
      </c>
      <c r="D55" s="28" t="s">
        <v>1260</v>
      </c>
      <c r="E55" s="22" t="s">
        <v>5662</v>
      </c>
      <c r="F55" s="351" t="str">
        <f>IFERROR(VLOOKUP($B55,Codes!$A$2:$B$1000, 2, FALSE),"")</f>
        <v>MRG</v>
      </c>
      <c r="G55" s="351" t="str">
        <f>IFERROR(VLOOKUP($C55,Codes!$A$2:$B$1000, 2, FALSE),"")</f>
        <v>PNJ</v>
      </c>
      <c r="H55" s="351" t="str">
        <f>IFERROR(VLOOKUP($D55,Codes!$A$2:$B$1000, 2, FALSE),"")</f>
        <v>CRT</v>
      </c>
      <c r="I55" s="28" t="e">
        <f>IF(ISNUMBER(SEARCH("mrg",A55)), VLOOKUP(_xlfn.NUMBERVALUE(MID(A55,4,4)),TOMAKE!$B$2:$F$174,5,FALSE),IF(ISNUMBER(SEARCH("pnj",A55)), VLOOKUP(_xlfn.NUMBERVALUE(MID(A55,4,4)),TOMAKE!$A$2:$F$174,6,FALSE),IF(ISNUMBER(SEARCH("prv",A55)), VLOOKUP(_xlfn.NUMBERVALUE(MID(A55,4,4)),TOMAKE!$D$2:$F$174,3,FALSE),IF(ISNUMBER(SEARCH("vsg",A55)),VLOOKUP(_xlfn.NUMBERVALUE(MID(A55,4,4)),TOMAKE!$C$2:$F$174,4,FALSE),""))))</f>
        <v>#N/A</v>
      </c>
      <c r="J55" s="11" t="e">
        <f>IF(ISNUMBER(SEARCH("mrg",A55)), VLOOKUP(_xlfn.NUMBERVALUE(MID(A55,4,4)),TOMAKE!$B$2:$E$174,4,FALSE),IF(ISNUMBER(SEARCH("pnj",A55)), VLOOKUP(_xlfn.NUMBERVALUE(MID(A55,4,4)),TOMAKE!$A$2:$E$174,5,FALSE),IF(ISNUMBER(SEARCH("prv",A55)), VLOOKUP(_xlfn.NUMBERVALUE(MID(A55,4,4)),TOMAKE!$D$2:$E$174,2,FALSE),IF(ISNUMBER(SEARCH("vsg",A55)),VLOOKUP(_xlfn.NUMBERVALUE(MID(A55,4,4)),TOMAKE!$C$2:$E$174,3,FALSE),""))))</f>
        <v>#N/A</v>
      </c>
      <c r="K55" s="28" t="s">
        <v>5601</v>
      </c>
      <c r="L55" s="28" t="s">
        <v>5725</v>
      </c>
      <c r="M55" s="351" t="str">
        <f t="shared" si="2"/>
        <v>MRG-CRT-PNJ</v>
      </c>
      <c r="N55" s="28" t="str">
        <f t="shared" si="3"/>
        <v>mrg147</v>
      </c>
      <c r="O55" s="11"/>
      <c r="P55" s="11"/>
      <c r="Q55" s="11"/>
    </row>
    <row r="56" spans="1:21" hidden="1" x14ac:dyDescent="0.25">
      <c r="A56" s="28" t="s">
        <v>2768</v>
      </c>
      <c r="B56" s="28" t="s">
        <v>19</v>
      </c>
      <c r="C56" s="28" t="s">
        <v>10</v>
      </c>
      <c r="D56" s="28" t="s">
        <v>3001</v>
      </c>
      <c r="E56" s="22" t="s">
        <v>5612</v>
      </c>
      <c r="F56" s="351" t="str">
        <f>IFERROR(VLOOKUP($B56,Codes!$A$2:$B$1000, 2, FALSE),"")</f>
        <v>CURCH</v>
      </c>
      <c r="G56" s="351" t="str">
        <f>IFERROR(VLOOKUP($C56,Codes!$A$2:$B$1000, 2, FALSE),"")</f>
        <v>PNJ</v>
      </c>
      <c r="H56" s="351" t="str">
        <f>IFERROR(VLOOKUP($D56,Codes!$A$2:$B$1000, 2, FALSE),"")</f>
        <v>CNDR</v>
      </c>
      <c r="I56" s="28" t="e">
        <f>IF(ISNUMBER(SEARCH("mrg",A56)), VLOOKUP(_xlfn.NUMBERVALUE(MID(A56,4,4)),TOMAKE!$B$2:$F$174,5,FALSE),IF(ISNUMBER(SEARCH("pnj",A56)), VLOOKUP(_xlfn.NUMBERVALUE(MID(A56,4,4)),TOMAKE!$A$2:$F$174,6,FALSE),IF(ISNUMBER(SEARCH("prv",A56)), VLOOKUP(_xlfn.NUMBERVALUE(MID(A56,4,4)),TOMAKE!$D$2:$F$174,3,FALSE),IF(ISNUMBER(SEARCH("vsg",A56)),VLOOKUP(_xlfn.NUMBERVALUE(MID(A56,4,4)),TOMAKE!$C$2:$F$174,4,FALSE),""))))</f>
        <v>#N/A</v>
      </c>
      <c r="J56" s="11" t="e">
        <f>IF(ISNUMBER(SEARCH("mrg",A56)), VLOOKUP(_xlfn.NUMBERVALUE(MID(A56,4,4)),TOMAKE!$B$2:$E$174,4,FALSE),IF(ISNUMBER(SEARCH("pnj",A56)), VLOOKUP(_xlfn.NUMBERVALUE(MID(A56,4,4)),TOMAKE!$A$2:$E$174,5,FALSE),IF(ISNUMBER(SEARCH("prv",A56)), VLOOKUP(_xlfn.NUMBERVALUE(MID(A56,4,4)),TOMAKE!$D$2:$E$174,2,FALSE),IF(ISNUMBER(SEARCH("vsg",A56)),VLOOKUP(_xlfn.NUMBERVALUE(MID(A56,4,4)),TOMAKE!$C$2:$E$174,3,FALSE),""))))</f>
        <v>#N/A</v>
      </c>
      <c r="K56" s="28" t="s">
        <v>5601</v>
      </c>
      <c r="L56" s="28" t="s">
        <v>5613</v>
      </c>
      <c r="M56" s="351" t="str">
        <f t="shared" si="2"/>
        <v>CURCH-CNDR-PNJ</v>
      </c>
      <c r="N56" s="28" t="str">
        <f t="shared" si="3"/>
        <v>mrg148</v>
      </c>
      <c r="O56" s="11"/>
      <c r="P56" s="11"/>
      <c r="Q56" s="27"/>
    </row>
    <row r="57" spans="1:21" x14ac:dyDescent="0.25">
      <c r="A57" s="35" t="s">
        <v>2767</v>
      </c>
      <c r="B57" s="35" t="s">
        <v>8</v>
      </c>
      <c r="C57" s="35" t="s">
        <v>79</v>
      </c>
      <c r="D57" s="35" t="s">
        <v>26</v>
      </c>
      <c r="E57" s="22" t="s">
        <v>5604</v>
      </c>
      <c r="F57" s="351" t="str">
        <f>IFERROR(VLOOKUP($B57,Codes!$A$2:$B$1000, 2, FALSE),"")</f>
        <v>MRG</v>
      </c>
      <c r="G57" s="351" t="str">
        <f>IFERROR(VLOOKUP($C57,Codes!$A$2:$B$1000, 2, FALSE),"")</f>
        <v>BGM</v>
      </c>
      <c r="H57" s="351" t="str">
        <f>IFERROR(VLOOKUP($D57,Codes!$A$2:$B$1000, 2, FALSE),"")</f>
        <v>PND</v>
      </c>
      <c r="I57" s="35" t="e">
        <f>IF(ISNUMBER(SEARCH("mrg",A57)), VLOOKUP(_xlfn.NUMBERVALUE(MID(A57,4,4)),TOMAKE!$B$2:$F$174,5,FALSE),IF(ISNUMBER(SEARCH("pnj",A57)), VLOOKUP(_xlfn.NUMBERVALUE(MID(A57,4,4)),TOMAKE!$A$2:$F$174,6,FALSE),IF(ISNUMBER(SEARCH("prv",A57)), VLOOKUP(_xlfn.NUMBERVALUE(MID(A57,4,4)),TOMAKE!$D$2:$F$174,3,FALSE),IF(ISNUMBER(SEARCH("vsg",A57)),VLOOKUP(_xlfn.NUMBERVALUE(MID(A57,4,4)),TOMAKE!$C$2:$F$174,4,FALSE),""))))</f>
        <v>#N/A</v>
      </c>
      <c r="J57" s="36" t="e">
        <f>IF(ISNUMBER(SEARCH("mrg",A57)), VLOOKUP(_xlfn.NUMBERVALUE(MID(A57,4,4)),TOMAKE!$B$2:$E$174,4,FALSE),IF(ISNUMBER(SEARCH("pnj",A57)), VLOOKUP(_xlfn.NUMBERVALUE(MID(A57,4,4)),TOMAKE!$A$2:$E$174,5,FALSE),IF(ISNUMBER(SEARCH("prv",A57)), VLOOKUP(_xlfn.NUMBERVALUE(MID(A57,4,4)),TOMAKE!$D$2:$E$174,2,FALSE),IF(ISNUMBER(SEARCH("vsg",A57)),VLOOKUP(_xlfn.NUMBERVALUE(MID(A57,4,4)),TOMAKE!$C$2:$E$174,3,FALSE),""))))</f>
        <v>#N/A</v>
      </c>
      <c r="K57" s="35" t="s">
        <v>5723</v>
      </c>
      <c r="L57" s="35" t="s">
        <v>5607</v>
      </c>
      <c r="M57" s="351" t="str">
        <f t="shared" si="2"/>
        <v>MRG-PND-BGM</v>
      </c>
      <c r="N57" s="28" t="str">
        <f t="shared" si="3"/>
        <v>mrg149</v>
      </c>
      <c r="O57" s="11"/>
      <c r="P57" s="11"/>
    </row>
    <row r="58" spans="1:21" hidden="1" x14ac:dyDescent="0.25">
      <c r="A58" s="28" t="s">
        <v>3665</v>
      </c>
      <c r="B58" s="28" t="s">
        <v>8</v>
      </c>
      <c r="C58" s="28" t="s">
        <v>57</v>
      </c>
      <c r="D58" s="28" t="s">
        <v>19</v>
      </c>
      <c r="E58" s="22" t="s">
        <v>5648</v>
      </c>
      <c r="F58" s="351" t="str">
        <f>IFERROR(VLOOKUP($B58,Codes!$A$2:$B$1000, 2, FALSE),"")</f>
        <v>MRG</v>
      </c>
      <c r="G58" s="351" t="str">
        <f>IFERROR(VLOOKUP($C58,Codes!$A$2:$B$1000, 2, FALSE),"")</f>
        <v>MLM</v>
      </c>
      <c r="H58" s="351" t="str">
        <f>IFERROR(VLOOKUP($D58,Codes!$A$2:$B$1000, 2, FALSE),"")</f>
        <v>CURCH</v>
      </c>
      <c r="I58" s="28" t="e">
        <f>IF(ISNUMBER(SEARCH("mrg",A58)), VLOOKUP(_xlfn.NUMBERVALUE(MID(A58,4,4)),TOMAKE!$B$2:$F$174,5,FALSE),IF(ISNUMBER(SEARCH("pnj",A58)), VLOOKUP(_xlfn.NUMBERVALUE(MID(A58,4,4)),TOMAKE!$A$2:$F$174,6,FALSE),IF(ISNUMBER(SEARCH("prv",A58)), VLOOKUP(_xlfn.NUMBERVALUE(MID(A58,4,4)),TOMAKE!$D$2:$F$174,3,FALSE),IF(ISNUMBER(SEARCH("vsg",A58)),VLOOKUP(_xlfn.NUMBERVALUE(MID(A58,4,4)),TOMAKE!$C$2:$F$174,4,FALSE),""))))</f>
        <v>#N/A</v>
      </c>
      <c r="J58" s="11" t="e">
        <f>IF(ISNUMBER(SEARCH("mrg",A58)), VLOOKUP(_xlfn.NUMBERVALUE(MID(A58,4,4)),TOMAKE!$B$2:$E$174,4,FALSE),IF(ISNUMBER(SEARCH("pnj",A58)), VLOOKUP(_xlfn.NUMBERVALUE(MID(A58,4,4)),TOMAKE!$A$2:$E$174,5,FALSE),IF(ISNUMBER(SEARCH("prv",A58)), VLOOKUP(_xlfn.NUMBERVALUE(MID(A58,4,4)),TOMAKE!$D$2:$E$174,2,FALSE),IF(ISNUMBER(SEARCH("vsg",A58)),VLOOKUP(_xlfn.NUMBERVALUE(MID(A58,4,4)),TOMAKE!$C$2:$E$174,3,FALSE),""))))</f>
        <v>#N/A</v>
      </c>
      <c r="K58" s="28" t="s">
        <v>5601</v>
      </c>
      <c r="L58" s="28" t="s">
        <v>5600</v>
      </c>
      <c r="M58" s="351" t="str">
        <f t="shared" si="2"/>
        <v>MRG-CURCH-MLM</v>
      </c>
      <c r="N58" s="28" t="str">
        <f t="shared" si="3"/>
        <v>mrg15</v>
      </c>
      <c r="O58" s="11"/>
      <c r="P58" s="11"/>
    </row>
    <row r="59" spans="1:21" x14ac:dyDescent="0.25">
      <c r="A59" s="22" t="s">
        <v>2766</v>
      </c>
      <c r="B59" s="22" t="s">
        <v>10</v>
      </c>
      <c r="C59" s="22" t="s">
        <v>30</v>
      </c>
      <c r="D59" s="22" t="s">
        <v>70</v>
      </c>
      <c r="E59" s="22" t="s">
        <v>5604</v>
      </c>
      <c r="F59" s="351" t="str">
        <f>IFERROR(VLOOKUP($B59,Codes!$A$2:$B$1000, 2, FALSE),"")</f>
        <v>PNJ</v>
      </c>
      <c r="G59" s="351" t="str">
        <f>IFERROR(VLOOKUP($C59,Codes!$A$2:$B$1000, 2, FALSE),"")</f>
        <v>BNGN</v>
      </c>
      <c r="H59" s="351" t="str">
        <f>IFERROR(VLOOKUP($D59,Codes!$A$2:$B$1000, 2, FALSE),"")</f>
        <v>OGA</v>
      </c>
      <c r="I59" s="22" t="e">
        <f>IF(ISNUMBER(SEARCH("mrg",A59)), VLOOKUP(_xlfn.NUMBERVALUE(MID(A59,4,4)),TOMAKE!$B$2:$F$174,5,FALSE),IF(ISNUMBER(SEARCH("pnj",A59)), VLOOKUP(_xlfn.NUMBERVALUE(MID(A59,4,4)),TOMAKE!$A$2:$F$174,6,FALSE),IF(ISNUMBER(SEARCH("prv",A59)), VLOOKUP(_xlfn.NUMBERVALUE(MID(A59,4,4)),TOMAKE!$D$2:$F$174,3,FALSE),IF(ISNUMBER(SEARCH("vsg",A59)),VLOOKUP(_xlfn.NUMBERVALUE(MID(A59,4,4)),TOMAKE!$C$2:$F$174,4,FALSE),""))))</f>
        <v>#N/A</v>
      </c>
      <c r="J59" t="e">
        <f>IF(ISNUMBER(SEARCH("mrg",A59)), VLOOKUP(_xlfn.NUMBERVALUE(MID(A59,4,4)),TOMAKE!$B$2:$E$174,4,FALSE),IF(ISNUMBER(SEARCH("pnj",A59)), VLOOKUP(_xlfn.NUMBERVALUE(MID(A59,4,4)),TOMAKE!$A$2:$E$174,5,FALSE),IF(ISNUMBER(SEARCH("prv",A59)), VLOOKUP(_xlfn.NUMBERVALUE(MID(A59,4,4)),TOMAKE!$D$2:$E$174,2,FALSE),IF(ISNUMBER(SEARCH("vsg",A59)),VLOOKUP(_xlfn.NUMBERVALUE(MID(A59,4,4)),TOMAKE!$C$2:$E$174,3,FALSE),""))))</f>
        <v>#N/A</v>
      </c>
      <c r="K59" s="22" t="s">
        <v>5723</v>
      </c>
      <c r="M59" s="351" t="str">
        <f t="shared" si="2"/>
        <v>PNJ-OGA-BNGN</v>
      </c>
      <c r="N59" s="28" t="str">
        <f t="shared" si="3"/>
        <v>mrg150</v>
      </c>
      <c r="U59" t="b">
        <f>Dashboard!D101=$T59</f>
        <v>0</v>
      </c>
    </row>
    <row r="60" spans="1:21" ht="30" hidden="1" x14ac:dyDescent="0.25">
      <c r="A60" s="28" t="s">
        <v>2765</v>
      </c>
      <c r="B60" s="28" t="s">
        <v>29</v>
      </c>
      <c r="C60" s="28" t="s">
        <v>30</v>
      </c>
      <c r="D60" s="28" t="s">
        <v>70</v>
      </c>
      <c r="E60" s="22" t="s">
        <v>5604</v>
      </c>
      <c r="F60" s="351" t="str">
        <f>IFERROR(VLOOKUP($B60,Codes!$A$2:$B$1000, 2, FALSE),"")</f>
        <v>KRML RLY</v>
      </c>
      <c r="G60" s="351" t="str">
        <f>IFERROR(VLOOKUP($C60,Codes!$A$2:$B$1000, 2, FALSE),"")</f>
        <v>BNGN</v>
      </c>
      <c r="H60" s="351" t="str">
        <f>IFERROR(VLOOKUP($D60,Codes!$A$2:$B$1000, 2, FALSE),"")</f>
        <v>OGA</v>
      </c>
      <c r="I60" s="28" t="e">
        <f>IF(ISNUMBER(SEARCH("mrg",A60)), VLOOKUP(_xlfn.NUMBERVALUE(MID(A60,4,4)),TOMAKE!$B$2:$F$174,5,FALSE),IF(ISNUMBER(SEARCH("pnj",A60)), VLOOKUP(_xlfn.NUMBERVALUE(MID(A60,4,4)),TOMAKE!$A$2:$F$174,6,FALSE),IF(ISNUMBER(SEARCH("prv",A60)), VLOOKUP(_xlfn.NUMBERVALUE(MID(A60,4,4)),TOMAKE!$D$2:$F$174,3,FALSE),IF(ISNUMBER(SEARCH("vsg",A60)),VLOOKUP(_xlfn.NUMBERVALUE(MID(A60,4,4)),TOMAKE!$C$2:$F$174,4,FALSE),""))))</f>
        <v>#N/A</v>
      </c>
      <c r="J60" s="11" t="e">
        <f>IF(ISNUMBER(SEARCH("mrg",A60)), VLOOKUP(_xlfn.NUMBERVALUE(MID(A60,4,4)),TOMAKE!$B$2:$E$174,4,FALSE),IF(ISNUMBER(SEARCH("pnj",A60)), VLOOKUP(_xlfn.NUMBERVALUE(MID(A60,4,4)),TOMAKE!$A$2:$E$174,5,FALSE),IF(ISNUMBER(SEARCH("prv",A60)), VLOOKUP(_xlfn.NUMBERVALUE(MID(A60,4,4)),TOMAKE!$D$2:$E$174,2,FALSE),IF(ISNUMBER(SEARCH("vsg",A60)),VLOOKUP(_xlfn.NUMBERVALUE(MID(A60,4,4)),TOMAKE!$C$2:$E$174,3,FALSE),""))))</f>
        <v>#N/A</v>
      </c>
      <c r="K60" s="28" t="s">
        <v>5601</v>
      </c>
      <c r="L60" s="28" t="s">
        <v>5724</v>
      </c>
      <c r="M60" s="351" t="str">
        <f t="shared" si="2"/>
        <v>KRML RLY-OGA-BNGN</v>
      </c>
      <c r="N60" s="28" t="str">
        <f t="shared" si="3"/>
        <v>mrg151</v>
      </c>
      <c r="O60" s="11"/>
      <c r="P60" s="11"/>
    </row>
    <row r="61" spans="1:21" x14ac:dyDescent="0.25">
      <c r="A61" s="22" t="s">
        <v>2763</v>
      </c>
      <c r="B61" s="22" t="s">
        <v>10</v>
      </c>
      <c r="C61" s="22" t="s">
        <v>31</v>
      </c>
      <c r="D61" s="22" t="s">
        <v>70</v>
      </c>
      <c r="E61" s="22" t="s">
        <v>5604</v>
      </c>
      <c r="F61" s="351" t="str">
        <f>IFERROR(VLOOKUP($B61,Codes!$A$2:$B$1000, 2, FALSE),"")</f>
        <v>PNJ</v>
      </c>
      <c r="G61" s="351">
        <f>IFERROR(VLOOKUP($C61,Codes!$A$2:$B$1000, 2, FALSE),"")</f>
        <v>0</v>
      </c>
      <c r="H61" s="351" t="str">
        <f>IFERROR(VLOOKUP($D61,Codes!$A$2:$B$1000, 2, FALSE),"")</f>
        <v>OGA</v>
      </c>
      <c r="I61" s="22" t="e">
        <f>IF(ISNUMBER(SEARCH("mrg",A61)), VLOOKUP(_xlfn.NUMBERVALUE(MID(A61,4,4)),TOMAKE!$B$2:$F$174,5,FALSE),IF(ISNUMBER(SEARCH("pnj",A61)), VLOOKUP(_xlfn.NUMBERVALUE(MID(A61,4,4)),TOMAKE!$A$2:$F$174,6,FALSE),IF(ISNUMBER(SEARCH("prv",A61)), VLOOKUP(_xlfn.NUMBERVALUE(MID(A61,4,4)),TOMAKE!$D$2:$F$174,3,FALSE),IF(ISNUMBER(SEARCH("vsg",A61)),VLOOKUP(_xlfn.NUMBERVALUE(MID(A61,4,4)),TOMAKE!$C$2:$F$174,4,FALSE),""))))</f>
        <v>#N/A</v>
      </c>
      <c r="J61" t="e">
        <f>IF(ISNUMBER(SEARCH("mrg",A61)), VLOOKUP(_xlfn.NUMBERVALUE(MID(A61,4,4)),TOMAKE!$B$2:$E$174,4,FALSE),IF(ISNUMBER(SEARCH("pnj",A61)), VLOOKUP(_xlfn.NUMBERVALUE(MID(A61,4,4)),TOMAKE!$A$2:$E$174,5,FALSE),IF(ISNUMBER(SEARCH("prv",A61)), VLOOKUP(_xlfn.NUMBERVALUE(MID(A61,4,4)),TOMAKE!$D$2:$E$174,2,FALSE),IF(ISNUMBER(SEARCH("vsg",A61)),VLOOKUP(_xlfn.NUMBERVALUE(MID(A61,4,4)),TOMAKE!$C$2:$E$174,3,FALSE),""))))</f>
        <v>#N/A</v>
      </c>
      <c r="K61" s="22" t="s">
        <v>5723</v>
      </c>
      <c r="M61" s="351" t="str">
        <f t="shared" si="2"/>
        <v>PNJ-OGA-0</v>
      </c>
      <c r="N61" s="28" t="str">
        <f t="shared" si="3"/>
        <v>mrg152</v>
      </c>
    </row>
    <row r="62" spans="1:21" hidden="1" x14ac:dyDescent="0.25">
      <c r="A62" s="28" t="s">
        <v>2761</v>
      </c>
      <c r="B62" s="28" t="s">
        <v>8</v>
      </c>
      <c r="C62" s="28" t="s">
        <v>26</v>
      </c>
      <c r="D62" s="28" t="s">
        <v>2175</v>
      </c>
      <c r="E62" s="22" t="s">
        <v>5612</v>
      </c>
      <c r="F62" s="351" t="str">
        <f>IFERROR(VLOOKUP($B62,Codes!$A$2:$B$1000, 2, FALSE),"")</f>
        <v>MRG</v>
      </c>
      <c r="G62" s="351" t="str">
        <f>IFERROR(VLOOKUP($C62,Codes!$A$2:$B$1000, 2, FALSE),"")</f>
        <v>PND</v>
      </c>
      <c r="H62" s="351" t="str">
        <f>IFERROR(VLOOKUP($D62,Codes!$A$2:$B$1000, 2, FALSE),"")</f>
        <v>BRM</v>
      </c>
      <c r="I62" s="28" t="e">
        <f>IF(ISNUMBER(SEARCH("mrg",A62)), VLOOKUP(_xlfn.NUMBERVALUE(MID(A62,4,4)),TOMAKE!$B$2:$F$174,5,FALSE),IF(ISNUMBER(SEARCH("pnj",A62)), VLOOKUP(_xlfn.NUMBERVALUE(MID(A62,4,4)),TOMAKE!$A$2:$F$174,6,FALSE),IF(ISNUMBER(SEARCH("prv",A62)), VLOOKUP(_xlfn.NUMBERVALUE(MID(A62,4,4)),TOMAKE!$D$2:$F$174,3,FALSE),IF(ISNUMBER(SEARCH("vsg",A62)),VLOOKUP(_xlfn.NUMBERVALUE(MID(A62,4,4)),TOMAKE!$C$2:$F$174,4,FALSE),""))))</f>
        <v>#N/A</v>
      </c>
      <c r="J62" s="11" t="e">
        <f>IF(ISNUMBER(SEARCH("mrg",A62)), VLOOKUP(_xlfn.NUMBERVALUE(MID(A62,4,4)),TOMAKE!$B$2:$E$174,4,FALSE),IF(ISNUMBER(SEARCH("pnj",A62)), VLOOKUP(_xlfn.NUMBERVALUE(MID(A62,4,4)),TOMAKE!$A$2:$E$174,5,FALSE),IF(ISNUMBER(SEARCH("prv",A62)), VLOOKUP(_xlfn.NUMBERVALUE(MID(A62,4,4)),TOMAKE!$D$2:$E$174,2,FALSE),IF(ISNUMBER(SEARCH("vsg",A62)),VLOOKUP(_xlfn.NUMBERVALUE(MID(A62,4,4)),TOMAKE!$C$2:$E$174,3,FALSE),""))))</f>
        <v>#N/A</v>
      </c>
      <c r="K62" s="28" t="s">
        <v>5601</v>
      </c>
      <c r="L62" s="28" t="s">
        <v>5613</v>
      </c>
      <c r="M62" s="351" t="str">
        <f t="shared" si="2"/>
        <v>MRG-BRM-PND</v>
      </c>
      <c r="N62" s="28" t="str">
        <f t="shared" si="3"/>
        <v>mrg153</v>
      </c>
      <c r="O62" s="11"/>
      <c r="P62" s="11"/>
    </row>
    <row r="63" spans="1:21" hidden="1" x14ac:dyDescent="0.25">
      <c r="A63" s="28" t="s">
        <v>2755</v>
      </c>
      <c r="B63" s="28" t="s">
        <v>8</v>
      </c>
      <c r="C63" s="28" t="s">
        <v>19</v>
      </c>
      <c r="D63" s="28" t="s">
        <v>3001</v>
      </c>
      <c r="E63" s="22" t="s">
        <v>5648</v>
      </c>
      <c r="F63" s="351" t="str">
        <f>IFERROR(VLOOKUP($B63,Codes!$A$2:$B$1000, 2, FALSE),"")</f>
        <v>MRG</v>
      </c>
      <c r="G63" s="351" t="str">
        <f>IFERROR(VLOOKUP($C63,Codes!$A$2:$B$1000, 2, FALSE),"")</f>
        <v>CURCH</v>
      </c>
      <c r="H63" s="351" t="str">
        <f>IFERROR(VLOOKUP($D63,Codes!$A$2:$B$1000, 2, FALSE),"")</f>
        <v>CNDR</v>
      </c>
      <c r="I63" s="28" t="e">
        <f>IF(ISNUMBER(SEARCH("mrg",A63)), VLOOKUP(_xlfn.NUMBERVALUE(MID(A63,4,4)),TOMAKE!$B$2:$F$174,5,FALSE),IF(ISNUMBER(SEARCH("pnj",A63)), VLOOKUP(_xlfn.NUMBERVALUE(MID(A63,4,4)),TOMAKE!$A$2:$F$174,6,FALSE),IF(ISNUMBER(SEARCH("prv",A63)), VLOOKUP(_xlfn.NUMBERVALUE(MID(A63,4,4)),TOMAKE!$D$2:$F$174,3,FALSE),IF(ISNUMBER(SEARCH("vsg",A63)),VLOOKUP(_xlfn.NUMBERVALUE(MID(A63,4,4)),TOMAKE!$C$2:$F$174,4,FALSE),""))))</f>
        <v>#N/A</v>
      </c>
      <c r="J63" s="11" t="e">
        <f>IF(ISNUMBER(SEARCH("mrg",A63)), VLOOKUP(_xlfn.NUMBERVALUE(MID(A63,4,4)),TOMAKE!$B$2:$E$174,4,FALSE),IF(ISNUMBER(SEARCH("pnj",A63)), VLOOKUP(_xlfn.NUMBERVALUE(MID(A63,4,4)),TOMAKE!$A$2:$E$174,5,FALSE),IF(ISNUMBER(SEARCH("prv",A63)), VLOOKUP(_xlfn.NUMBERVALUE(MID(A63,4,4)),TOMAKE!$D$2:$E$174,2,FALSE),IF(ISNUMBER(SEARCH("vsg",A63)),VLOOKUP(_xlfn.NUMBERVALUE(MID(A63,4,4)),TOMAKE!$C$2:$E$174,3,FALSE),""))))</f>
        <v>#N/A</v>
      </c>
      <c r="K63" s="28" t="s">
        <v>5601</v>
      </c>
      <c r="L63" s="28" t="s">
        <v>5600</v>
      </c>
      <c r="M63" s="351" t="str">
        <f t="shared" si="2"/>
        <v>MRG-CNDR-CURCH</v>
      </c>
      <c r="N63" s="28" t="str">
        <f t="shared" si="3"/>
        <v>mrg154</v>
      </c>
      <c r="O63" s="11"/>
      <c r="P63" s="11"/>
    </row>
    <row r="64" spans="1:21" hidden="1" x14ac:dyDescent="0.25">
      <c r="A64" s="28" t="s">
        <v>2733</v>
      </c>
      <c r="B64" s="28" t="s">
        <v>19</v>
      </c>
      <c r="C64" s="28" t="s">
        <v>10</v>
      </c>
      <c r="D64" s="28" t="s">
        <v>3001</v>
      </c>
      <c r="E64" s="22" t="s">
        <v>5648</v>
      </c>
      <c r="F64" s="351" t="str">
        <f>IFERROR(VLOOKUP($B64,Codes!$A$2:$B$1000, 2, FALSE),"")</f>
        <v>CURCH</v>
      </c>
      <c r="G64" s="351" t="str">
        <f>IFERROR(VLOOKUP($C64,Codes!$A$2:$B$1000, 2, FALSE),"")</f>
        <v>PNJ</v>
      </c>
      <c r="H64" s="351" t="str">
        <f>IFERROR(VLOOKUP($D64,Codes!$A$2:$B$1000, 2, FALSE),"")</f>
        <v>CNDR</v>
      </c>
      <c r="I64" s="28" t="e">
        <f>IF(ISNUMBER(SEARCH("mrg",A64)), VLOOKUP(_xlfn.NUMBERVALUE(MID(A64,4,4)),TOMAKE!$B$2:$F$174,5,FALSE),IF(ISNUMBER(SEARCH("pnj",A64)), VLOOKUP(_xlfn.NUMBERVALUE(MID(A64,4,4)),TOMAKE!$A$2:$F$174,6,FALSE),IF(ISNUMBER(SEARCH("prv",A64)), VLOOKUP(_xlfn.NUMBERVALUE(MID(A64,4,4)),TOMAKE!$D$2:$F$174,3,FALSE),IF(ISNUMBER(SEARCH("vsg",A64)),VLOOKUP(_xlfn.NUMBERVALUE(MID(A64,4,4)),TOMAKE!$C$2:$F$174,4,FALSE),""))))</f>
        <v>#N/A</v>
      </c>
      <c r="J64" s="11" t="e">
        <f>IF(ISNUMBER(SEARCH("mrg",A64)), VLOOKUP(_xlfn.NUMBERVALUE(MID(A64,4,4)),TOMAKE!$B$2:$E$174,4,FALSE),IF(ISNUMBER(SEARCH("pnj",A64)), VLOOKUP(_xlfn.NUMBERVALUE(MID(A64,4,4)),TOMAKE!$A$2:$E$174,5,FALSE),IF(ISNUMBER(SEARCH("prv",A64)), VLOOKUP(_xlfn.NUMBERVALUE(MID(A64,4,4)),TOMAKE!$D$2:$E$174,2,FALSE),IF(ISNUMBER(SEARCH("vsg",A64)),VLOOKUP(_xlfn.NUMBERVALUE(MID(A64,4,4)),TOMAKE!$C$2:$E$174,3,FALSE),""))))</f>
        <v>#N/A</v>
      </c>
      <c r="K64" s="28" t="s">
        <v>5601</v>
      </c>
      <c r="L64" s="28" t="s">
        <v>5600</v>
      </c>
      <c r="M64" s="351" t="str">
        <f t="shared" si="2"/>
        <v>CURCH-CNDR-PNJ</v>
      </c>
      <c r="N64" s="28" t="str">
        <f t="shared" si="3"/>
        <v>mrg155</v>
      </c>
      <c r="O64" s="11"/>
      <c r="P64" s="11"/>
      <c r="Q64" s="27"/>
    </row>
    <row r="65" spans="1:17" hidden="1" x14ac:dyDescent="0.25">
      <c r="A65" s="28" t="s">
        <v>2722</v>
      </c>
      <c r="B65" s="28" t="s">
        <v>8</v>
      </c>
      <c r="C65" s="28" t="s">
        <v>32</v>
      </c>
      <c r="D65" s="28" t="s">
        <v>5671</v>
      </c>
      <c r="E65" s="22" t="s">
        <v>5648</v>
      </c>
      <c r="F65" s="351" t="str">
        <f>IFERROR(VLOOKUP($B65,Codes!$A$2:$B$1000, 2, FALSE),"")</f>
        <v>MRG</v>
      </c>
      <c r="G65" s="351" t="str">
        <f>IFERROR(VLOOKUP($C65,Codes!$A$2:$B$1000, 2, FALSE),"")</f>
        <v>VLM</v>
      </c>
      <c r="H65" s="351" t="str">
        <f>IFERROR(VLOOKUP($D65,Codes!$A$2:$B$1000, 2, FALSE),"")</f>
        <v>CHCHN</v>
      </c>
      <c r="I65" s="28" t="e">
        <f>IF(ISNUMBER(SEARCH("mrg",A65)), VLOOKUP(_xlfn.NUMBERVALUE(MID(A65,4,4)),TOMAKE!$B$2:$F$174,5,FALSE),IF(ISNUMBER(SEARCH("pnj",A65)), VLOOKUP(_xlfn.NUMBERVALUE(MID(A65,4,4)),TOMAKE!$A$2:$F$174,6,FALSE),IF(ISNUMBER(SEARCH("prv",A65)), VLOOKUP(_xlfn.NUMBERVALUE(MID(A65,4,4)),TOMAKE!$D$2:$F$174,3,FALSE),IF(ISNUMBER(SEARCH("vsg",A65)),VLOOKUP(_xlfn.NUMBERVALUE(MID(A65,4,4)),TOMAKE!$C$2:$F$174,4,FALSE),""))))</f>
        <v>#N/A</v>
      </c>
      <c r="J65" s="11" t="e">
        <f>IF(ISNUMBER(SEARCH("mrg",A65)), VLOOKUP(_xlfn.NUMBERVALUE(MID(A65,4,4)),TOMAKE!$B$2:$E$174,4,FALSE),IF(ISNUMBER(SEARCH("pnj",A65)), VLOOKUP(_xlfn.NUMBERVALUE(MID(A65,4,4)),TOMAKE!$A$2:$E$174,5,FALSE),IF(ISNUMBER(SEARCH("prv",A65)), VLOOKUP(_xlfn.NUMBERVALUE(MID(A65,4,4)),TOMAKE!$D$2:$E$174,2,FALSE),IF(ISNUMBER(SEARCH("vsg",A65)),VLOOKUP(_xlfn.NUMBERVALUE(MID(A65,4,4)),TOMAKE!$C$2:$E$174,3,FALSE),""))))</f>
        <v>#N/A</v>
      </c>
      <c r="K65" s="28" t="s">
        <v>5601</v>
      </c>
      <c r="L65" s="28" t="s">
        <v>5600</v>
      </c>
      <c r="M65" s="351" t="str">
        <f t="shared" si="2"/>
        <v>MRG-CHCHN-VLM</v>
      </c>
      <c r="N65" s="28" t="str">
        <f t="shared" si="3"/>
        <v>mrg156</v>
      </c>
      <c r="O65" s="11"/>
      <c r="P65" s="11"/>
    </row>
    <row r="66" spans="1:17" hidden="1" x14ac:dyDescent="0.25">
      <c r="A66" s="28" t="s">
        <v>2713</v>
      </c>
      <c r="B66" s="28" t="s">
        <v>26</v>
      </c>
      <c r="C66" s="28" t="s">
        <v>33</v>
      </c>
      <c r="D66" s="28" t="s">
        <v>2304</v>
      </c>
      <c r="E66" s="22"/>
      <c r="F66" s="351" t="str">
        <f>IFERROR(VLOOKUP($B66,Codes!$A$2:$B$1000, 2, FALSE),"")</f>
        <v>PND</v>
      </c>
      <c r="G66" s="351" t="str">
        <f>IFERROR(VLOOKUP($C66,Codes!$A$2:$B$1000, 2, FALSE),"")</f>
        <v>DNGR</v>
      </c>
      <c r="H66" s="351" t="str">
        <f>IFERROR(VLOOKUP($D66,Codes!$A$2:$B$1000, 2, FALSE),"")</f>
        <v>U.TSK</v>
      </c>
      <c r="I66" s="28" t="e">
        <f>IF(ISNUMBER(SEARCH("mrg",A66)), VLOOKUP(_xlfn.NUMBERVALUE(MID(A66,4,4)),TOMAKE!$B$2:$F$174,5,FALSE),IF(ISNUMBER(SEARCH("pnj",A66)), VLOOKUP(_xlfn.NUMBERVALUE(MID(A66,4,4)),TOMAKE!$A$2:$F$174,6,FALSE),IF(ISNUMBER(SEARCH("prv",A66)), VLOOKUP(_xlfn.NUMBERVALUE(MID(A66,4,4)),TOMAKE!$D$2:$F$174,3,FALSE),IF(ISNUMBER(SEARCH("vsg",A66)),VLOOKUP(_xlfn.NUMBERVALUE(MID(A66,4,4)),TOMAKE!$C$2:$F$174,4,FALSE),""))))</f>
        <v>#N/A</v>
      </c>
      <c r="J66" s="11" t="e">
        <f>IF(ISNUMBER(SEARCH("mrg",A66)), VLOOKUP(_xlfn.NUMBERVALUE(MID(A66,4,4)),TOMAKE!$B$2:$E$174,4,FALSE),IF(ISNUMBER(SEARCH("pnj",A66)), VLOOKUP(_xlfn.NUMBERVALUE(MID(A66,4,4)),TOMAKE!$A$2:$E$174,5,FALSE),IF(ISNUMBER(SEARCH("prv",A66)), VLOOKUP(_xlfn.NUMBERVALUE(MID(A66,4,4)),TOMAKE!$D$2:$E$174,2,FALSE),IF(ISNUMBER(SEARCH("vsg",A66)),VLOOKUP(_xlfn.NUMBERVALUE(MID(A66,4,4)),TOMAKE!$C$2:$E$174,3,FALSE),""))))</f>
        <v>#N/A</v>
      </c>
      <c r="K66" s="28" t="s">
        <v>5601</v>
      </c>
      <c r="L66" s="28" t="s">
        <v>5726</v>
      </c>
      <c r="M66" s="351" t="str">
        <f t="shared" si="2"/>
        <v>PND-U.TSK-DNGR</v>
      </c>
      <c r="N66" s="28" t="str">
        <f t="shared" si="3"/>
        <v>mrg157</v>
      </c>
      <c r="O66" s="11"/>
      <c r="P66" s="11"/>
    </row>
    <row r="67" spans="1:17" hidden="1" x14ac:dyDescent="0.25">
      <c r="A67" s="28" t="s">
        <v>3661</v>
      </c>
      <c r="B67" s="28" t="s">
        <v>14</v>
      </c>
      <c r="C67" s="28" t="s">
        <v>34</v>
      </c>
      <c r="D67" s="28" t="s">
        <v>5682</v>
      </c>
      <c r="E67" s="22" t="s">
        <v>5648</v>
      </c>
      <c r="F67" s="351" t="str">
        <f>IFERROR(VLOOKUP($B67,Codes!$A$2:$B$1000, 2, FALSE),"")</f>
        <v>PNJ</v>
      </c>
      <c r="G67" s="351" t="str">
        <f>IFERROR(VLOOKUP($C67,Codes!$A$2:$B$1000, 2, FALSE),"")</f>
        <v>CNCL</v>
      </c>
      <c r="H67" s="351" t="str">
        <f>IFERROR(VLOOKUP($D67,Codes!$A$2:$B$1000, 2, FALSE),"")</f>
        <v>LTL/PND</v>
      </c>
      <c r="I67" s="28" t="e">
        <f>IF(ISNUMBER(SEARCH("mrg",A67)), VLOOKUP(_xlfn.NUMBERVALUE(MID(A67,4,4)),TOMAKE!$B$2:$F$174,5,FALSE),IF(ISNUMBER(SEARCH("pnj",A67)), VLOOKUP(_xlfn.NUMBERVALUE(MID(A67,4,4)),TOMAKE!$A$2:$F$174,6,FALSE),IF(ISNUMBER(SEARCH("prv",A67)), VLOOKUP(_xlfn.NUMBERVALUE(MID(A67,4,4)),TOMAKE!$D$2:$F$174,3,FALSE),IF(ISNUMBER(SEARCH("vsg",A67)),VLOOKUP(_xlfn.NUMBERVALUE(MID(A67,4,4)),TOMAKE!$C$2:$F$174,4,FALSE),""))))</f>
        <v>#N/A</v>
      </c>
      <c r="J67" s="11" t="e">
        <f>IF(ISNUMBER(SEARCH("mrg",A67)), VLOOKUP(_xlfn.NUMBERVALUE(MID(A67,4,4)),TOMAKE!$B$2:$E$174,4,FALSE),IF(ISNUMBER(SEARCH("pnj",A67)), VLOOKUP(_xlfn.NUMBERVALUE(MID(A67,4,4)),TOMAKE!$A$2:$E$174,5,FALSE),IF(ISNUMBER(SEARCH("prv",A67)), VLOOKUP(_xlfn.NUMBERVALUE(MID(A67,4,4)),TOMAKE!$D$2:$E$174,2,FALSE),IF(ISNUMBER(SEARCH("vsg",A67)),VLOOKUP(_xlfn.NUMBERVALUE(MID(A67,4,4)),TOMAKE!$C$2:$E$174,3,FALSE),""))))</f>
        <v>#N/A</v>
      </c>
      <c r="K67" s="28" t="s">
        <v>5601</v>
      </c>
      <c r="L67" s="28" t="s">
        <v>5600</v>
      </c>
      <c r="M67" s="351" t="str">
        <f t="shared" si="2"/>
        <v>PNJ-LTL/PND-CNCL</v>
      </c>
      <c r="N67" s="28" t="str">
        <f t="shared" si="3"/>
        <v>mrg16</v>
      </c>
      <c r="O67" s="11"/>
      <c r="P67" s="11"/>
    </row>
    <row r="68" spans="1:17" ht="18.75" hidden="1" customHeight="1" x14ac:dyDescent="0.25">
      <c r="A68" s="28" t="s">
        <v>3660</v>
      </c>
      <c r="B68" s="28" t="s">
        <v>8</v>
      </c>
      <c r="C68" s="28" t="s">
        <v>19</v>
      </c>
      <c r="D68" s="28" t="s">
        <v>3001</v>
      </c>
      <c r="E68" s="22" t="s">
        <v>5612</v>
      </c>
      <c r="F68" s="351" t="str">
        <f>IFERROR(VLOOKUP($B68,Codes!$A$2:$B$1000, 2, FALSE),"")</f>
        <v>MRG</v>
      </c>
      <c r="G68" s="351" t="str">
        <f>IFERROR(VLOOKUP($C68,Codes!$A$2:$B$1000, 2, FALSE),"")</f>
        <v>CURCH</v>
      </c>
      <c r="H68" s="351" t="str">
        <f>IFERROR(VLOOKUP($D68,Codes!$A$2:$B$1000, 2, FALSE),"")</f>
        <v>CNDR</v>
      </c>
      <c r="I68" s="28" t="e">
        <f>IF(ISNUMBER(SEARCH("mrg",A68)), VLOOKUP(_xlfn.NUMBERVALUE(MID(A68,4,4)),TOMAKE!$B$2:$F$174,5,FALSE),IF(ISNUMBER(SEARCH("pnj",A68)), VLOOKUP(_xlfn.NUMBERVALUE(MID(A68,4,4)),TOMAKE!$A$2:$F$174,6,FALSE),IF(ISNUMBER(SEARCH("prv",A68)), VLOOKUP(_xlfn.NUMBERVALUE(MID(A68,4,4)),TOMAKE!$D$2:$F$174,3,FALSE),IF(ISNUMBER(SEARCH("vsg",A68)),VLOOKUP(_xlfn.NUMBERVALUE(MID(A68,4,4)),TOMAKE!$C$2:$F$174,4,FALSE),""))))</f>
        <v>#N/A</v>
      </c>
      <c r="J68" s="11" t="e">
        <f>IF(ISNUMBER(SEARCH("mrg",A68)), VLOOKUP(_xlfn.NUMBERVALUE(MID(A68,4,4)),TOMAKE!$B$2:$E$174,4,FALSE),IF(ISNUMBER(SEARCH("pnj",A68)), VLOOKUP(_xlfn.NUMBERVALUE(MID(A68,4,4)),TOMAKE!$A$2:$E$174,5,FALSE),IF(ISNUMBER(SEARCH("prv",A68)), VLOOKUP(_xlfn.NUMBERVALUE(MID(A68,4,4)),TOMAKE!$D$2:$E$174,2,FALSE),IF(ISNUMBER(SEARCH("vsg",A68)),VLOOKUP(_xlfn.NUMBERVALUE(MID(A68,4,4)),TOMAKE!$C$2:$E$174,3,FALSE),""))))</f>
        <v>#N/A</v>
      </c>
      <c r="K68" s="28" t="s">
        <v>5601</v>
      </c>
      <c r="L68" s="28" t="s">
        <v>5613</v>
      </c>
      <c r="M68" s="351" t="str">
        <f t="shared" ref="M68:M131" si="4">CONCATENATE($F68,"-",$H68,"-",$G68)</f>
        <v>MRG-CNDR-CURCH</v>
      </c>
      <c r="N68" s="28" t="str">
        <f t="shared" ref="N68:N131" si="5">$A68</f>
        <v>mrg17</v>
      </c>
      <c r="O68" s="11"/>
      <c r="P68" s="11"/>
      <c r="Q68" s="11"/>
    </row>
    <row r="69" spans="1:17" hidden="1" x14ac:dyDescent="0.25">
      <c r="A69" s="28" t="s">
        <v>3654</v>
      </c>
      <c r="B69" s="28" t="s">
        <v>8</v>
      </c>
      <c r="C69" s="28" t="s">
        <v>18</v>
      </c>
      <c r="D69" s="28" t="s">
        <v>17</v>
      </c>
      <c r="E69" s="22" t="s">
        <v>5648</v>
      </c>
      <c r="F69" s="351" t="str">
        <f>IFERROR(VLOOKUP($B69,Codes!$A$2:$B$1000, 2, FALSE),"")</f>
        <v>MRG</v>
      </c>
      <c r="G69" s="351" t="str">
        <f>IFERROR(VLOOKUP($C69,Codes!$A$2:$B$1000, 2, FALSE),"")</f>
        <v>KSK</v>
      </c>
      <c r="H69" s="351" t="str">
        <f>IFERROR(VLOOKUP($D69,Codes!$A$2:$B$1000, 2, FALSE),"")</f>
        <v>CNC</v>
      </c>
      <c r="I69" s="28" t="e">
        <f>IF(ISNUMBER(SEARCH("mrg",A69)), VLOOKUP(_xlfn.NUMBERVALUE(MID(A69,4,4)),TOMAKE!$B$2:$F$174,5,FALSE),IF(ISNUMBER(SEARCH("pnj",A69)), VLOOKUP(_xlfn.NUMBERVALUE(MID(A69,4,4)),TOMAKE!$A$2:$F$174,6,FALSE),IF(ISNUMBER(SEARCH("prv",A69)), VLOOKUP(_xlfn.NUMBERVALUE(MID(A69,4,4)),TOMAKE!$D$2:$F$174,3,FALSE),IF(ISNUMBER(SEARCH("vsg",A69)),VLOOKUP(_xlfn.NUMBERVALUE(MID(A69,4,4)),TOMAKE!$C$2:$F$174,4,FALSE),""))))</f>
        <v>#N/A</v>
      </c>
      <c r="J69" s="11" t="e">
        <f>IF(ISNUMBER(SEARCH("mrg",A69)), VLOOKUP(_xlfn.NUMBERVALUE(MID(A69,4,4)),TOMAKE!$B$2:$E$174,4,FALSE),IF(ISNUMBER(SEARCH("pnj",A69)), VLOOKUP(_xlfn.NUMBERVALUE(MID(A69,4,4)),TOMAKE!$A$2:$E$174,5,FALSE),IF(ISNUMBER(SEARCH("prv",A69)), VLOOKUP(_xlfn.NUMBERVALUE(MID(A69,4,4)),TOMAKE!$D$2:$E$174,2,FALSE),IF(ISNUMBER(SEARCH("vsg",A69)),VLOOKUP(_xlfn.NUMBERVALUE(MID(A69,4,4)),TOMAKE!$C$2:$E$174,3,FALSE),""))))</f>
        <v>#N/A</v>
      </c>
      <c r="K69" s="28" t="s">
        <v>5601</v>
      </c>
      <c r="L69" s="28" t="s">
        <v>5600</v>
      </c>
      <c r="M69" s="351" t="str">
        <f t="shared" si="4"/>
        <v>MRG-CNC-KSK</v>
      </c>
      <c r="N69" s="28" t="str">
        <f t="shared" si="5"/>
        <v>mrg18</v>
      </c>
      <c r="O69" s="11"/>
      <c r="P69" s="11"/>
    </row>
    <row r="70" spans="1:17" s="11" customFormat="1" hidden="1" x14ac:dyDescent="0.25">
      <c r="A70" s="28" t="s">
        <v>3649</v>
      </c>
      <c r="B70" s="28" t="s">
        <v>35</v>
      </c>
      <c r="C70" s="28" t="s">
        <v>17</v>
      </c>
      <c r="D70" s="28" t="s">
        <v>92</v>
      </c>
      <c r="E70" s="22" t="s">
        <v>5648</v>
      </c>
      <c r="F70" s="351" t="str">
        <f>IFERROR(VLOOKUP($B70,Codes!$A$2:$B$1000, 2, FALSE),"")</f>
        <v>CBDRM</v>
      </c>
      <c r="G70" s="351" t="str">
        <f>IFERROR(VLOOKUP($C70,Codes!$A$2:$B$1000, 2, FALSE),"")</f>
        <v>CNC</v>
      </c>
      <c r="H70" s="351" t="str">
        <f>IFERROR(VLOOKUP($D70,Codes!$A$2:$B$1000, 2, FALSE),"")</f>
        <v>AGND</v>
      </c>
      <c r="I70" s="28" t="e">
        <f>IF(ISNUMBER(SEARCH("mrg",A70)), VLOOKUP(_xlfn.NUMBERVALUE(MID(A70,4,4)),TOMAKE!$B$2:$F$174,5,FALSE),IF(ISNUMBER(SEARCH("pnj",A70)), VLOOKUP(_xlfn.NUMBERVALUE(MID(A70,4,4)),TOMAKE!$A$2:$F$174,6,FALSE),IF(ISNUMBER(SEARCH("prv",A70)), VLOOKUP(_xlfn.NUMBERVALUE(MID(A70,4,4)),TOMAKE!$D$2:$F$174,3,FALSE),IF(ISNUMBER(SEARCH("vsg",A70)),VLOOKUP(_xlfn.NUMBERVALUE(MID(A70,4,4)),TOMAKE!$C$2:$F$174,4,FALSE),""))))</f>
        <v>#N/A</v>
      </c>
      <c r="J70" s="11" t="e">
        <f>IF(ISNUMBER(SEARCH("mrg",A70)), VLOOKUP(_xlfn.NUMBERVALUE(MID(A70,4,4)),TOMAKE!$B$2:$E$174,4,FALSE),IF(ISNUMBER(SEARCH("pnj",A70)), VLOOKUP(_xlfn.NUMBERVALUE(MID(A70,4,4)),TOMAKE!$A$2:$E$174,5,FALSE),IF(ISNUMBER(SEARCH("prv",A70)), VLOOKUP(_xlfn.NUMBERVALUE(MID(A70,4,4)),TOMAKE!$D$2:$E$174,2,FALSE),IF(ISNUMBER(SEARCH("vsg",A70)),VLOOKUP(_xlfn.NUMBERVALUE(MID(A70,4,4)),TOMAKE!$C$2:$E$174,3,FALSE),""))))</f>
        <v>#N/A</v>
      </c>
      <c r="K70" s="28" t="s">
        <v>5601</v>
      </c>
      <c r="L70" s="28" t="s">
        <v>5600</v>
      </c>
      <c r="M70" s="351" t="str">
        <f t="shared" si="4"/>
        <v>CBDRM-AGND-CNC</v>
      </c>
      <c r="N70" s="28" t="str">
        <f t="shared" si="5"/>
        <v>mrg19</v>
      </c>
      <c r="Q70"/>
    </row>
    <row r="71" spans="1:17" s="11" customFormat="1" hidden="1" x14ac:dyDescent="0.25">
      <c r="A71" s="28" t="s">
        <v>3738</v>
      </c>
      <c r="B71" s="28" t="s">
        <v>8</v>
      </c>
      <c r="C71" s="28" t="s">
        <v>36</v>
      </c>
      <c r="D71" s="28" t="s">
        <v>3745</v>
      </c>
      <c r="E71" s="22" t="s">
        <v>5604</v>
      </c>
      <c r="F71" s="351" t="str">
        <f>IFERROR(VLOOKUP($B71,Codes!$A$2:$B$1000, 2, FALSE),"")</f>
        <v>MRG</v>
      </c>
      <c r="G71" s="351" t="str">
        <f>IFERROR(VLOOKUP($C71,Codes!$A$2:$B$1000, 2, FALSE),"")</f>
        <v>MRJ</v>
      </c>
      <c r="H71" s="351" t="str">
        <f>IFERROR(VLOOKUP($D71,Codes!$A$2:$B$1000, 2, FALSE),"")</f>
        <v>RDNGR</v>
      </c>
      <c r="I71" s="28" t="e">
        <f>IF(ISNUMBER(SEARCH("mrg",A71)), VLOOKUP(_xlfn.NUMBERVALUE(MID(A71,4,4)),TOMAKE!$B$2:$F$174,5,FALSE),IF(ISNUMBER(SEARCH("pnj",A71)), VLOOKUP(_xlfn.NUMBERVALUE(MID(A71,4,4)),TOMAKE!$A$2:$F$174,6,FALSE),IF(ISNUMBER(SEARCH("prv",A71)), VLOOKUP(_xlfn.NUMBERVALUE(MID(A71,4,4)),TOMAKE!$D$2:$F$174,3,FALSE),IF(ISNUMBER(SEARCH("vsg",A71)),VLOOKUP(_xlfn.NUMBERVALUE(MID(A71,4,4)),TOMAKE!$C$2:$F$174,4,FALSE),""))))</f>
        <v>#N/A</v>
      </c>
      <c r="J71" s="11" t="e">
        <f>IF(ISNUMBER(SEARCH("mrg",A71)), VLOOKUP(_xlfn.NUMBERVALUE(MID(A71,4,4)),TOMAKE!$B$2:$E$174,4,FALSE),IF(ISNUMBER(SEARCH("pnj",A71)), VLOOKUP(_xlfn.NUMBERVALUE(MID(A71,4,4)),TOMAKE!$A$2:$E$174,5,FALSE),IF(ISNUMBER(SEARCH("prv",A71)), VLOOKUP(_xlfn.NUMBERVALUE(MID(A71,4,4)),TOMAKE!$D$2:$E$174,2,FALSE),IF(ISNUMBER(SEARCH("vsg",A71)),VLOOKUP(_xlfn.NUMBERVALUE(MID(A71,4,4)),TOMAKE!$C$2:$E$174,3,FALSE),""))))</f>
        <v>#N/A</v>
      </c>
      <c r="K71" s="28" t="s">
        <v>5601</v>
      </c>
      <c r="L71" s="28" t="s">
        <v>5607</v>
      </c>
      <c r="M71" s="351" t="str">
        <f t="shared" si="4"/>
        <v>MRG-RDNGR-MRJ</v>
      </c>
      <c r="N71" s="28" t="str">
        <f t="shared" si="5"/>
        <v>mrg2</v>
      </c>
      <c r="Q71"/>
    </row>
    <row r="72" spans="1:17" hidden="1" x14ac:dyDescent="0.25">
      <c r="A72" s="28" t="s">
        <v>3647</v>
      </c>
      <c r="B72" s="28" t="s">
        <v>8</v>
      </c>
      <c r="C72" s="28" t="s">
        <v>35</v>
      </c>
      <c r="D72" s="28" t="s">
        <v>685</v>
      </c>
      <c r="E72" s="22" t="s">
        <v>5648</v>
      </c>
      <c r="F72" s="351" t="str">
        <f>IFERROR(VLOOKUP($B72,Codes!$A$2:$B$1000, 2, FALSE),"")</f>
        <v>MRG</v>
      </c>
      <c r="G72" s="351" t="str">
        <f>IFERROR(VLOOKUP($C72,Codes!$A$2:$B$1000, 2, FALSE),"")</f>
        <v>CBDRM</v>
      </c>
      <c r="H72" s="351" t="str">
        <f>IFERROR(VLOOKUP($D72,Codes!$A$2:$B$1000, 2, FALSE),"")</f>
        <v>BALI</v>
      </c>
      <c r="I72" s="28" t="e">
        <f>IF(ISNUMBER(SEARCH("mrg",A72)), VLOOKUP(_xlfn.NUMBERVALUE(MID(A72,4,4)),TOMAKE!$B$2:$F$174,5,FALSE),IF(ISNUMBER(SEARCH("pnj",A72)), VLOOKUP(_xlfn.NUMBERVALUE(MID(A72,4,4)),TOMAKE!$A$2:$F$174,6,FALSE),IF(ISNUMBER(SEARCH("prv",A72)), VLOOKUP(_xlfn.NUMBERVALUE(MID(A72,4,4)),TOMAKE!$D$2:$F$174,3,FALSE),IF(ISNUMBER(SEARCH("vsg",A72)),VLOOKUP(_xlfn.NUMBERVALUE(MID(A72,4,4)),TOMAKE!$C$2:$F$174,4,FALSE),""))))</f>
        <v>#N/A</v>
      </c>
      <c r="J72" s="11" t="e">
        <f>IF(ISNUMBER(SEARCH("mrg",A72)), VLOOKUP(_xlfn.NUMBERVALUE(MID(A72,4,4)),TOMAKE!$B$2:$E$174,4,FALSE),IF(ISNUMBER(SEARCH("pnj",A72)), VLOOKUP(_xlfn.NUMBERVALUE(MID(A72,4,4)),TOMAKE!$A$2:$E$174,5,FALSE),IF(ISNUMBER(SEARCH("prv",A72)), VLOOKUP(_xlfn.NUMBERVALUE(MID(A72,4,4)),TOMAKE!$D$2:$E$174,2,FALSE),IF(ISNUMBER(SEARCH("vsg",A72)),VLOOKUP(_xlfn.NUMBERVALUE(MID(A72,4,4)),TOMAKE!$C$2:$E$174,3,FALSE),""))))</f>
        <v>#N/A</v>
      </c>
      <c r="K72" s="28" t="s">
        <v>5601</v>
      </c>
      <c r="L72" s="28" t="s">
        <v>5600</v>
      </c>
      <c r="M72" s="351" t="str">
        <f t="shared" si="4"/>
        <v>MRG-BALI-CBDRM</v>
      </c>
      <c r="N72" s="28" t="str">
        <f t="shared" si="5"/>
        <v>mrg20</v>
      </c>
      <c r="O72" s="11"/>
      <c r="P72" s="11"/>
    </row>
    <row r="73" spans="1:17" hidden="1" x14ac:dyDescent="0.25">
      <c r="A73" s="28" t="s">
        <v>3642</v>
      </c>
      <c r="B73" s="28" t="s">
        <v>8</v>
      </c>
      <c r="C73" s="28" t="s">
        <v>37</v>
      </c>
      <c r="D73" s="28" t="s">
        <v>2463</v>
      </c>
      <c r="E73" s="22" t="s">
        <v>5648</v>
      </c>
      <c r="F73" s="351" t="str">
        <f>IFERROR(VLOOKUP($B73,Codes!$A$2:$B$1000, 2, FALSE),"")</f>
        <v>MRG</v>
      </c>
      <c r="G73" s="351" t="str">
        <f>IFERROR(VLOOKUP($C73,Codes!$A$2:$B$1000, 2, FALSE),"")</f>
        <v>PRL</v>
      </c>
      <c r="H73" s="351" t="str">
        <f>IFERROR(VLOOKUP($D73,Codes!$A$2:$B$1000, 2, FALSE),"")</f>
        <v>QPM</v>
      </c>
      <c r="I73" s="28" t="e">
        <f>IF(ISNUMBER(SEARCH("mrg",A73)), VLOOKUP(_xlfn.NUMBERVALUE(MID(A73,4,4)),TOMAKE!$B$2:$F$174,5,FALSE),IF(ISNUMBER(SEARCH("pnj",A73)), VLOOKUP(_xlfn.NUMBERVALUE(MID(A73,4,4)),TOMAKE!$A$2:$F$174,6,FALSE),IF(ISNUMBER(SEARCH("prv",A73)), VLOOKUP(_xlfn.NUMBERVALUE(MID(A73,4,4)),TOMAKE!$D$2:$F$174,3,FALSE),IF(ISNUMBER(SEARCH("vsg",A73)),VLOOKUP(_xlfn.NUMBERVALUE(MID(A73,4,4)),TOMAKE!$C$2:$F$174,4,FALSE),""))))</f>
        <v>#N/A</v>
      </c>
      <c r="J73" s="11" t="e">
        <f>IF(ISNUMBER(SEARCH("mrg",A73)), VLOOKUP(_xlfn.NUMBERVALUE(MID(A73,4,4)),TOMAKE!$B$2:$E$174,4,FALSE),IF(ISNUMBER(SEARCH("pnj",A73)), VLOOKUP(_xlfn.NUMBERVALUE(MID(A73,4,4)),TOMAKE!$A$2:$E$174,5,FALSE),IF(ISNUMBER(SEARCH("prv",A73)), VLOOKUP(_xlfn.NUMBERVALUE(MID(A73,4,4)),TOMAKE!$D$2:$E$174,2,FALSE),IF(ISNUMBER(SEARCH("vsg",A73)),VLOOKUP(_xlfn.NUMBERVALUE(MID(A73,4,4)),TOMAKE!$C$2:$E$174,3,FALSE),""))))</f>
        <v>#N/A</v>
      </c>
      <c r="K73" s="28" t="s">
        <v>5601</v>
      </c>
      <c r="L73" s="28" t="s">
        <v>5600</v>
      </c>
      <c r="M73" s="351" t="str">
        <f t="shared" si="4"/>
        <v>MRG-QPM-PRL</v>
      </c>
      <c r="N73" s="28" t="str">
        <f t="shared" si="5"/>
        <v>mrg21</v>
      </c>
      <c r="O73" s="11"/>
      <c r="P73" s="11"/>
    </row>
    <row r="74" spans="1:17" hidden="1" x14ac:dyDescent="0.25">
      <c r="A74" s="28" t="s">
        <v>3639</v>
      </c>
      <c r="B74" s="28" t="s">
        <v>8</v>
      </c>
      <c r="C74" s="28" t="s">
        <v>38</v>
      </c>
      <c r="D74" s="28" t="s">
        <v>5660</v>
      </c>
      <c r="E74" s="22" t="s">
        <v>5648</v>
      </c>
      <c r="F74" s="351" t="str">
        <f>IFERROR(VLOOKUP($B74,Codes!$A$2:$B$1000, 2, FALSE),"")</f>
        <v>MRG</v>
      </c>
      <c r="G74" s="351" t="str">
        <f>IFERROR(VLOOKUP($C74,Codes!$A$2:$B$1000, 2, FALSE),"")</f>
        <v>NTL</v>
      </c>
      <c r="H74" s="351" t="str">
        <f>IFERROR(VLOOKUP($D74,Codes!$A$2:$B$1000, 2, FALSE),"")</f>
        <v>QPM/</v>
      </c>
      <c r="I74" s="28" t="e">
        <f>IF(ISNUMBER(SEARCH("mrg",A74)), VLOOKUP(_xlfn.NUMBERVALUE(MID(A74,4,4)),TOMAKE!$B$2:$F$174,5,FALSE),IF(ISNUMBER(SEARCH("pnj",A74)), VLOOKUP(_xlfn.NUMBERVALUE(MID(A74,4,4)),TOMAKE!$A$2:$F$174,6,FALSE),IF(ISNUMBER(SEARCH("prv",A74)), VLOOKUP(_xlfn.NUMBERVALUE(MID(A74,4,4)),TOMAKE!$D$2:$F$174,3,FALSE),IF(ISNUMBER(SEARCH("vsg",A74)),VLOOKUP(_xlfn.NUMBERVALUE(MID(A74,4,4)),TOMAKE!$C$2:$F$174,4,FALSE),""))))</f>
        <v>#N/A</v>
      </c>
      <c r="J74" s="11" t="e">
        <f>IF(ISNUMBER(SEARCH("mrg",A74)), VLOOKUP(_xlfn.NUMBERVALUE(MID(A74,4,4)),TOMAKE!$B$2:$E$174,4,FALSE),IF(ISNUMBER(SEARCH("pnj",A74)), VLOOKUP(_xlfn.NUMBERVALUE(MID(A74,4,4)),TOMAKE!$A$2:$E$174,5,FALSE),IF(ISNUMBER(SEARCH("prv",A74)), VLOOKUP(_xlfn.NUMBERVALUE(MID(A74,4,4)),TOMAKE!$D$2:$E$174,2,FALSE),IF(ISNUMBER(SEARCH("vsg",A74)),VLOOKUP(_xlfn.NUMBERVALUE(MID(A74,4,4)),TOMAKE!$C$2:$E$174,3,FALSE),""))))</f>
        <v>#N/A</v>
      </c>
      <c r="K74" s="28" t="s">
        <v>5601</v>
      </c>
      <c r="L74" s="28" t="s">
        <v>5600</v>
      </c>
      <c r="M74" s="351" t="str">
        <f t="shared" si="4"/>
        <v>MRG-QPM/-NTL</v>
      </c>
      <c r="N74" s="28" t="str">
        <f t="shared" si="5"/>
        <v>mrg22</v>
      </c>
      <c r="O74" s="11"/>
      <c r="P74" s="11"/>
    </row>
    <row r="75" spans="1:17" hidden="1" x14ac:dyDescent="0.25">
      <c r="A75" s="28" t="s">
        <v>3631</v>
      </c>
      <c r="B75" s="28" t="s">
        <v>8</v>
      </c>
      <c r="C75" s="28" t="s">
        <v>39</v>
      </c>
      <c r="D75" s="28" t="s">
        <v>3001</v>
      </c>
      <c r="E75" s="22" t="s">
        <v>5648</v>
      </c>
      <c r="F75" s="351" t="str">
        <f>IFERROR(VLOOKUP($B75,Codes!$A$2:$B$1000, 2, FALSE),"")</f>
        <v>MRG</v>
      </c>
      <c r="G75" s="351" t="str">
        <f>IFERROR(VLOOKUP($C75,Codes!$A$2:$B$1000, 2, FALSE),"")</f>
        <v>KLY</v>
      </c>
      <c r="H75" s="351" t="str">
        <f>IFERROR(VLOOKUP($D75,Codes!$A$2:$B$1000, 2, FALSE),"")</f>
        <v>CNDR</v>
      </c>
      <c r="I75" s="28" t="e">
        <f>IF(ISNUMBER(SEARCH("mrg",A75)), VLOOKUP(_xlfn.NUMBERVALUE(MID(A75,4,4)),TOMAKE!$B$2:$F$174,5,FALSE),IF(ISNUMBER(SEARCH("pnj",A75)), VLOOKUP(_xlfn.NUMBERVALUE(MID(A75,4,4)),TOMAKE!$A$2:$F$174,6,FALSE),IF(ISNUMBER(SEARCH("prv",A75)), VLOOKUP(_xlfn.NUMBERVALUE(MID(A75,4,4)),TOMAKE!$D$2:$F$174,3,FALSE),IF(ISNUMBER(SEARCH("vsg",A75)),VLOOKUP(_xlfn.NUMBERVALUE(MID(A75,4,4)),TOMAKE!$C$2:$F$174,4,FALSE),""))))</f>
        <v>#N/A</v>
      </c>
      <c r="J75" s="11" t="e">
        <f>IF(ISNUMBER(SEARCH("mrg",A75)), VLOOKUP(_xlfn.NUMBERVALUE(MID(A75,4,4)),TOMAKE!$B$2:$E$174,4,FALSE),IF(ISNUMBER(SEARCH("pnj",A75)), VLOOKUP(_xlfn.NUMBERVALUE(MID(A75,4,4)),TOMAKE!$A$2:$E$174,5,FALSE),IF(ISNUMBER(SEARCH("prv",A75)), VLOOKUP(_xlfn.NUMBERVALUE(MID(A75,4,4)),TOMAKE!$D$2:$E$174,2,FALSE),IF(ISNUMBER(SEARCH("vsg",A75)),VLOOKUP(_xlfn.NUMBERVALUE(MID(A75,4,4)),TOMAKE!$C$2:$E$174,3,FALSE),""))))</f>
        <v>#N/A</v>
      </c>
      <c r="K75" s="28" t="s">
        <v>5601</v>
      </c>
      <c r="L75" s="28" t="s">
        <v>5600</v>
      </c>
      <c r="M75" s="351" t="str">
        <f t="shared" si="4"/>
        <v>MRG-CNDR-KLY</v>
      </c>
      <c r="N75" s="28" t="str">
        <f t="shared" si="5"/>
        <v>mrg23</v>
      </c>
      <c r="O75" s="11"/>
      <c r="P75" s="11"/>
    </row>
    <row r="76" spans="1:17" hidden="1" x14ac:dyDescent="0.25">
      <c r="A76" s="28" t="s">
        <v>3630</v>
      </c>
      <c r="B76" s="28" t="s">
        <v>8</v>
      </c>
      <c r="C76" s="28" t="s">
        <v>26</v>
      </c>
      <c r="D76" s="28" t="s">
        <v>2175</v>
      </c>
      <c r="E76" s="22" t="s">
        <v>5648</v>
      </c>
      <c r="F76" s="351" t="str">
        <f>IFERROR(VLOOKUP($B76,Codes!$A$2:$B$1000, 2, FALSE),"")</f>
        <v>MRG</v>
      </c>
      <c r="G76" s="351" t="str">
        <f>IFERROR(VLOOKUP($C76,Codes!$A$2:$B$1000, 2, FALSE),"")</f>
        <v>PND</v>
      </c>
      <c r="H76" s="351" t="str">
        <f>IFERROR(VLOOKUP($D76,Codes!$A$2:$B$1000, 2, FALSE),"")</f>
        <v>BRM</v>
      </c>
      <c r="I76" s="28" t="e">
        <f>IF(ISNUMBER(SEARCH("mrg",A76)), VLOOKUP(_xlfn.NUMBERVALUE(MID(A76,4,4)),TOMAKE!$B$2:$F$174,5,FALSE),IF(ISNUMBER(SEARCH("pnj",A76)), VLOOKUP(_xlfn.NUMBERVALUE(MID(A76,4,4)),TOMAKE!$A$2:$F$174,6,FALSE),IF(ISNUMBER(SEARCH("prv",A76)), VLOOKUP(_xlfn.NUMBERVALUE(MID(A76,4,4)),TOMAKE!$D$2:$F$174,3,FALSE),IF(ISNUMBER(SEARCH("vsg",A76)),VLOOKUP(_xlfn.NUMBERVALUE(MID(A76,4,4)),TOMAKE!$C$2:$F$174,4,FALSE),""))))</f>
        <v>#N/A</v>
      </c>
      <c r="J76" s="11" t="e">
        <f>IF(ISNUMBER(SEARCH("mrg",A76)), VLOOKUP(_xlfn.NUMBERVALUE(MID(A76,4,4)),TOMAKE!$B$2:$E$174,4,FALSE),IF(ISNUMBER(SEARCH("pnj",A76)), VLOOKUP(_xlfn.NUMBERVALUE(MID(A76,4,4)),TOMAKE!$A$2:$E$174,5,FALSE),IF(ISNUMBER(SEARCH("prv",A76)), VLOOKUP(_xlfn.NUMBERVALUE(MID(A76,4,4)),TOMAKE!$D$2:$E$174,2,FALSE),IF(ISNUMBER(SEARCH("vsg",A76)),VLOOKUP(_xlfn.NUMBERVALUE(MID(A76,4,4)),TOMAKE!$C$2:$E$174,3,FALSE),""))))</f>
        <v>#N/A</v>
      </c>
      <c r="K76" s="28" t="s">
        <v>5601</v>
      </c>
      <c r="L76" s="28" t="s">
        <v>5600</v>
      </c>
      <c r="M76" s="351" t="str">
        <f t="shared" si="4"/>
        <v>MRG-BRM-PND</v>
      </c>
      <c r="N76" s="28" t="str">
        <f t="shared" si="5"/>
        <v>mrg24</v>
      </c>
      <c r="O76" s="11"/>
      <c r="P76" s="11"/>
    </row>
    <row r="77" spans="1:17" hidden="1" x14ac:dyDescent="0.25">
      <c r="A77" s="28" t="s">
        <v>3629</v>
      </c>
      <c r="B77" s="28" t="s">
        <v>8</v>
      </c>
      <c r="C77" s="28" t="s">
        <v>40</v>
      </c>
      <c r="D77" s="28" t="s">
        <v>46</v>
      </c>
      <c r="E77" s="22" t="s">
        <v>5648</v>
      </c>
      <c r="F77" s="351" t="str">
        <f>IFERROR(VLOOKUP($B77,Codes!$A$2:$B$1000, 2, FALSE),"")</f>
        <v>MRG</v>
      </c>
      <c r="G77" s="351" t="str">
        <f>IFERROR(VLOOKUP($C77,Codes!$A$2:$B$1000, 2, FALSE),"")</f>
        <v>KMRKN</v>
      </c>
      <c r="H77" s="351" t="str">
        <f>IFERROR(VLOOKUP($D77,Codes!$A$2:$B$1000, 2, FALSE),"")</f>
        <v>SRD</v>
      </c>
      <c r="I77" s="28" t="e">
        <f>IF(ISNUMBER(SEARCH("mrg",A77)), VLOOKUP(_xlfn.NUMBERVALUE(MID(A77,4,4)),TOMAKE!$B$2:$F$174,5,FALSE),IF(ISNUMBER(SEARCH("pnj",A77)), VLOOKUP(_xlfn.NUMBERVALUE(MID(A77,4,4)),TOMAKE!$A$2:$F$174,6,FALSE),IF(ISNUMBER(SEARCH("prv",A77)), VLOOKUP(_xlfn.NUMBERVALUE(MID(A77,4,4)),TOMAKE!$D$2:$F$174,3,FALSE),IF(ISNUMBER(SEARCH("vsg",A77)),VLOOKUP(_xlfn.NUMBERVALUE(MID(A77,4,4)),TOMAKE!$C$2:$F$174,4,FALSE),""))))</f>
        <v>#N/A</v>
      </c>
      <c r="J77" s="11" t="e">
        <f>IF(ISNUMBER(SEARCH("mrg",A77)), VLOOKUP(_xlfn.NUMBERVALUE(MID(A77,4,4)),TOMAKE!$B$2:$E$174,4,FALSE),IF(ISNUMBER(SEARCH("pnj",A77)), VLOOKUP(_xlfn.NUMBERVALUE(MID(A77,4,4)),TOMAKE!$A$2:$E$174,5,FALSE),IF(ISNUMBER(SEARCH("prv",A77)), VLOOKUP(_xlfn.NUMBERVALUE(MID(A77,4,4)),TOMAKE!$D$2:$E$174,2,FALSE),IF(ISNUMBER(SEARCH("vsg",A77)),VLOOKUP(_xlfn.NUMBERVALUE(MID(A77,4,4)),TOMAKE!$C$2:$E$174,3,FALSE),""))))</f>
        <v>#N/A</v>
      </c>
      <c r="K77" s="28" t="s">
        <v>5601</v>
      </c>
      <c r="L77" s="28" t="s">
        <v>5600</v>
      </c>
      <c r="M77" s="351" t="str">
        <f t="shared" si="4"/>
        <v>MRG-SRD-KMRKN</v>
      </c>
      <c r="N77" s="28" t="str">
        <f t="shared" si="5"/>
        <v>mrg25</v>
      </c>
      <c r="O77" s="11"/>
      <c r="P77" s="11"/>
    </row>
    <row r="78" spans="1:17" hidden="1" x14ac:dyDescent="0.25">
      <c r="A78" s="28" t="s">
        <v>3625</v>
      </c>
      <c r="B78" s="28" t="s">
        <v>8</v>
      </c>
      <c r="C78" s="28" t="s">
        <v>41</v>
      </c>
      <c r="D78" s="28" t="s">
        <v>26</v>
      </c>
      <c r="E78" s="22" t="s">
        <v>5648</v>
      </c>
      <c r="F78" s="351" t="str">
        <f>IFERROR(VLOOKUP($B78,Codes!$A$2:$B$1000, 2, FALSE),"")</f>
        <v>MRG</v>
      </c>
      <c r="G78" s="351" t="str">
        <f>IFERROR(VLOOKUP($C78,Codes!$A$2:$B$1000, 2, FALSE),"")</f>
        <v>SVAI</v>
      </c>
      <c r="H78" s="351" t="str">
        <f>IFERROR(VLOOKUP($D78,Codes!$A$2:$B$1000, 2, FALSE),"")</f>
        <v>PND</v>
      </c>
      <c r="I78" s="28" t="e">
        <f>IF(ISNUMBER(SEARCH("mrg",A78)), VLOOKUP(_xlfn.NUMBERVALUE(MID(A78,4,4)),TOMAKE!$B$2:$F$174,5,FALSE),IF(ISNUMBER(SEARCH("pnj",A78)), VLOOKUP(_xlfn.NUMBERVALUE(MID(A78,4,4)),TOMAKE!$A$2:$F$174,6,FALSE),IF(ISNUMBER(SEARCH("prv",A78)), VLOOKUP(_xlfn.NUMBERVALUE(MID(A78,4,4)),TOMAKE!$D$2:$F$174,3,FALSE),IF(ISNUMBER(SEARCH("vsg",A78)),VLOOKUP(_xlfn.NUMBERVALUE(MID(A78,4,4)),TOMAKE!$C$2:$F$174,4,FALSE),""))))</f>
        <v>#N/A</v>
      </c>
      <c r="J78" s="11" t="e">
        <f>IF(ISNUMBER(SEARCH("mrg",A78)), VLOOKUP(_xlfn.NUMBERVALUE(MID(A78,4,4)),TOMAKE!$B$2:$E$174,4,FALSE),IF(ISNUMBER(SEARCH("pnj",A78)), VLOOKUP(_xlfn.NUMBERVALUE(MID(A78,4,4)),TOMAKE!$A$2:$E$174,5,FALSE),IF(ISNUMBER(SEARCH("prv",A78)), VLOOKUP(_xlfn.NUMBERVALUE(MID(A78,4,4)),TOMAKE!$D$2:$E$174,2,FALSE),IF(ISNUMBER(SEARCH("vsg",A78)),VLOOKUP(_xlfn.NUMBERVALUE(MID(A78,4,4)),TOMAKE!$C$2:$E$174,3,FALSE),""))))</f>
        <v>#N/A</v>
      </c>
      <c r="K78" s="28" t="s">
        <v>5601</v>
      </c>
      <c r="L78" s="28" t="s">
        <v>5600</v>
      </c>
      <c r="M78" s="351" t="str">
        <f t="shared" si="4"/>
        <v>MRG-PND-SVAI</v>
      </c>
      <c r="N78" s="28" t="str">
        <f t="shared" si="5"/>
        <v>mrg26</v>
      </c>
      <c r="O78" s="11"/>
      <c r="P78" s="11"/>
    </row>
    <row r="79" spans="1:17" s="11" customFormat="1" hidden="1" x14ac:dyDescent="0.25">
      <c r="A79" s="28" t="s">
        <v>3616</v>
      </c>
      <c r="B79" s="28" t="s">
        <v>14</v>
      </c>
      <c r="C79" s="28" t="s">
        <v>42</v>
      </c>
      <c r="D79" s="28" t="s">
        <v>2304</v>
      </c>
      <c r="E79" s="22" t="s">
        <v>5648</v>
      </c>
      <c r="F79" s="351" t="str">
        <f>IFERROR(VLOOKUP($B79,Codes!$A$2:$B$1000, 2, FALSE),"")</f>
        <v>PNJ</v>
      </c>
      <c r="G79" s="351" t="str">
        <f>IFERROR(VLOOKUP($C79,Codes!$A$2:$B$1000, 2, FALSE),"")</f>
        <v>ZRM</v>
      </c>
      <c r="H79" s="351" t="str">
        <f>IFERROR(VLOOKUP($D79,Codes!$A$2:$B$1000, 2, FALSE),"")</f>
        <v>U.TSK</v>
      </c>
      <c r="I79" s="28" t="e">
        <f>IF(ISNUMBER(SEARCH("mrg",A79)), VLOOKUP(_xlfn.NUMBERVALUE(MID(A79,4,4)),TOMAKE!$B$2:$F$174,5,FALSE),IF(ISNUMBER(SEARCH("pnj",A79)), VLOOKUP(_xlfn.NUMBERVALUE(MID(A79,4,4)),TOMAKE!$A$2:$F$174,6,FALSE),IF(ISNUMBER(SEARCH("prv",A79)), VLOOKUP(_xlfn.NUMBERVALUE(MID(A79,4,4)),TOMAKE!$D$2:$F$174,3,FALSE),IF(ISNUMBER(SEARCH("vsg",A79)),VLOOKUP(_xlfn.NUMBERVALUE(MID(A79,4,4)),TOMAKE!$C$2:$F$174,4,FALSE),""))))</f>
        <v>#N/A</v>
      </c>
      <c r="J79" s="11" t="e">
        <f>IF(ISNUMBER(SEARCH("mrg",A79)), VLOOKUP(_xlfn.NUMBERVALUE(MID(A79,4,4)),TOMAKE!$B$2:$E$174,4,FALSE),IF(ISNUMBER(SEARCH("pnj",A79)), VLOOKUP(_xlfn.NUMBERVALUE(MID(A79,4,4)),TOMAKE!$A$2:$E$174,5,FALSE),IF(ISNUMBER(SEARCH("prv",A79)), VLOOKUP(_xlfn.NUMBERVALUE(MID(A79,4,4)),TOMAKE!$D$2:$E$174,2,FALSE),IF(ISNUMBER(SEARCH("vsg",A79)),VLOOKUP(_xlfn.NUMBERVALUE(MID(A79,4,4)),TOMAKE!$C$2:$E$174,3,FALSE),""))))</f>
        <v>#N/A</v>
      </c>
      <c r="K79" s="28" t="s">
        <v>5601</v>
      </c>
      <c r="L79" s="28" t="s">
        <v>5600</v>
      </c>
      <c r="M79" s="351" t="str">
        <f t="shared" si="4"/>
        <v>PNJ-U.TSK-ZRM</v>
      </c>
      <c r="N79" s="28" t="str">
        <f t="shared" si="5"/>
        <v>mrg27</v>
      </c>
      <c r="Q79"/>
    </row>
    <row r="80" spans="1:17" s="11" customFormat="1" hidden="1" x14ac:dyDescent="0.25">
      <c r="A80" s="28" t="s">
        <v>3605</v>
      </c>
      <c r="B80" s="28" t="s">
        <v>8</v>
      </c>
      <c r="C80" s="28" t="s">
        <v>43</v>
      </c>
      <c r="D80" s="28" t="s">
        <v>2304</v>
      </c>
      <c r="E80" s="22" t="s">
        <v>5648</v>
      </c>
      <c r="F80" s="351" t="str">
        <f>IFERROR(VLOOKUP($B80,Codes!$A$2:$B$1000, 2, FALSE),"")</f>
        <v>MRG</v>
      </c>
      <c r="G80" s="351" t="str">
        <f>IFERROR(VLOOKUP($C80,Codes!$A$2:$B$1000, 2, FALSE),"")</f>
        <v>SAL</v>
      </c>
      <c r="H80" s="351" t="str">
        <f>IFERROR(VLOOKUP($D80,Codes!$A$2:$B$1000, 2, FALSE),"")</f>
        <v>U.TSK</v>
      </c>
      <c r="I80" s="28" t="e">
        <f>IF(ISNUMBER(SEARCH("mrg",A80)), VLOOKUP(_xlfn.NUMBERVALUE(MID(A80,4,4)),TOMAKE!$B$2:$F$174,5,FALSE),IF(ISNUMBER(SEARCH("pnj",A80)), VLOOKUP(_xlfn.NUMBERVALUE(MID(A80,4,4)),TOMAKE!$A$2:$F$174,6,FALSE),IF(ISNUMBER(SEARCH("prv",A80)), VLOOKUP(_xlfn.NUMBERVALUE(MID(A80,4,4)),TOMAKE!$D$2:$F$174,3,FALSE),IF(ISNUMBER(SEARCH("vsg",A80)),VLOOKUP(_xlfn.NUMBERVALUE(MID(A80,4,4)),TOMAKE!$C$2:$F$174,4,FALSE),""))))</f>
        <v>#N/A</v>
      </c>
      <c r="J80" s="11" t="e">
        <f>IF(ISNUMBER(SEARCH("mrg",A80)), VLOOKUP(_xlfn.NUMBERVALUE(MID(A80,4,4)),TOMAKE!$B$2:$E$174,4,FALSE),IF(ISNUMBER(SEARCH("pnj",A80)), VLOOKUP(_xlfn.NUMBERVALUE(MID(A80,4,4)),TOMAKE!$A$2:$E$174,5,FALSE),IF(ISNUMBER(SEARCH("prv",A80)), VLOOKUP(_xlfn.NUMBERVALUE(MID(A80,4,4)),TOMAKE!$D$2:$E$174,2,FALSE),IF(ISNUMBER(SEARCH("vsg",A80)),VLOOKUP(_xlfn.NUMBERVALUE(MID(A80,4,4)),TOMAKE!$C$2:$E$174,3,FALSE),""))))</f>
        <v>#N/A</v>
      </c>
      <c r="K80" s="28" t="s">
        <v>5601</v>
      </c>
      <c r="L80" s="28" t="s">
        <v>5600</v>
      </c>
      <c r="M80" s="351" t="str">
        <f t="shared" si="4"/>
        <v>MRG-U.TSK-SAL</v>
      </c>
      <c r="N80" s="28" t="str">
        <f t="shared" si="5"/>
        <v>mrg28</v>
      </c>
      <c r="Q80"/>
    </row>
    <row r="81" spans="1:17" hidden="1" x14ac:dyDescent="0.25">
      <c r="A81" s="28" t="s">
        <v>3595</v>
      </c>
      <c r="B81" s="28" t="s">
        <v>8</v>
      </c>
      <c r="C81" s="28" t="s">
        <v>14</v>
      </c>
      <c r="D81" s="28" t="s">
        <v>5664</v>
      </c>
      <c r="E81" s="22" t="s">
        <v>5648</v>
      </c>
      <c r="F81" s="351" t="str">
        <f>IFERROR(VLOOKUP($B81,Codes!$A$2:$B$1000, 2, FALSE),"")</f>
        <v>MRG</v>
      </c>
      <c r="G81" s="351" t="str">
        <f>IFERROR(VLOOKUP($C81,Codes!$A$2:$B$1000, 2, FALSE),"")</f>
        <v>PNJ</v>
      </c>
      <c r="H81" s="351" t="str">
        <f>IFERROR(VLOOKUP($D81,Codes!$A$2:$B$1000, 2, FALSE),"")</f>
        <v>PALI/BCH</v>
      </c>
      <c r="I81" s="28" t="e">
        <f>IF(ISNUMBER(SEARCH("mrg",A81)), VLOOKUP(_xlfn.NUMBERVALUE(MID(A81,4,4)),TOMAKE!$B$2:$F$174,5,FALSE),IF(ISNUMBER(SEARCH("pnj",A81)), VLOOKUP(_xlfn.NUMBERVALUE(MID(A81,4,4)),TOMAKE!$A$2:$F$174,6,FALSE),IF(ISNUMBER(SEARCH("prv",A81)), VLOOKUP(_xlfn.NUMBERVALUE(MID(A81,4,4)),TOMAKE!$D$2:$F$174,3,FALSE),IF(ISNUMBER(SEARCH("vsg",A81)),VLOOKUP(_xlfn.NUMBERVALUE(MID(A81,4,4)),TOMAKE!$C$2:$F$174,4,FALSE),""))))</f>
        <v>#N/A</v>
      </c>
      <c r="J81" s="11" t="e">
        <f>IF(ISNUMBER(SEARCH("mrg",A81)), VLOOKUP(_xlfn.NUMBERVALUE(MID(A81,4,4)),TOMAKE!$B$2:$E$174,4,FALSE),IF(ISNUMBER(SEARCH("pnj",A81)), VLOOKUP(_xlfn.NUMBERVALUE(MID(A81,4,4)),TOMAKE!$A$2:$E$174,5,FALSE),IF(ISNUMBER(SEARCH("prv",A81)), VLOOKUP(_xlfn.NUMBERVALUE(MID(A81,4,4)),TOMAKE!$D$2:$E$174,2,FALSE),IF(ISNUMBER(SEARCH("vsg",A81)),VLOOKUP(_xlfn.NUMBERVALUE(MID(A81,4,4)),TOMAKE!$C$2:$E$174,3,FALSE),""))))</f>
        <v>#N/A</v>
      </c>
      <c r="K81" s="28" t="s">
        <v>5601</v>
      </c>
      <c r="L81" s="28" t="s">
        <v>5600</v>
      </c>
      <c r="M81" s="351" t="str">
        <f t="shared" si="4"/>
        <v>MRG-PALI/BCH-PNJ</v>
      </c>
      <c r="N81" s="28" t="str">
        <f t="shared" si="5"/>
        <v>mrg29</v>
      </c>
      <c r="O81" s="11"/>
      <c r="P81" s="11"/>
    </row>
    <row r="82" spans="1:17" hidden="1" x14ac:dyDescent="0.25">
      <c r="A82" s="28" t="s">
        <v>3732</v>
      </c>
      <c r="B82" s="28" t="s">
        <v>8</v>
      </c>
      <c r="C82" s="28" t="s">
        <v>44</v>
      </c>
      <c r="D82" s="28" t="s">
        <v>2656</v>
      </c>
      <c r="E82" s="22" t="s">
        <v>5604</v>
      </c>
      <c r="F82" s="351" t="str">
        <f>IFERROR(VLOOKUP($B82,Codes!$A$2:$B$1000, 2, FALSE),"")</f>
        <v>MRG</v>
      </c>
      <c r="G82" s="351" t="str">
        <f>IFERROR(VLOOKUP($C82,Codes!$A$2:$B$1000, 2, FALSE),"")</f>
        <v>KLPR</v>
      </c>
      <c r="H82" s="351" t="str">
        <f>IFERROR(VLOOKUP($D82,Codes!$A$2:$B$1000, 2, FALSE),"")</f>
        <v>GGNB</v>
      </c>
      <c r="I82" s="28" t="e">
        <f>IF(ISNUMBER(SEARCH("mrg",A82)), VLOOKUP(_xlfn.NUMBERVALUE(MID(A82,4,4)),TOMAKE!$B$2:$F$174,5,FALSE),IF(ISNUMBER(SEARCH("pnj",A82)), VLOOKUP(_xlfn.NUMBERVALUE(MID(A82,4,4)),TOMAKE!$A$2:$F$174,6,FALSE),IF(ISNUMBER(SEARCH("prv",A82)), VLOOKUP(_xlfn.NUMBERVALUE(MID(A82,4,4)),TOMAKE!$D$2:$F$174,3,FALSE),IF(ISNUMBER(SEARCH("vsg",A82)),VLOOKUP(_xlfn.NUMBERVALUE(MID(A82,4,4)),TOMAKE!$C$2:$F$174,4,FALSE),""))))</f>
        <v>#N/A</v>
      </c>
      <c r="J82" s="11" t="e">
        <f>IF(ISNUMBER(SEARCH("mrg",A82)), VLOOKUP(_xlfn.NUMBERVALUE(MID(A82,4,4)),TOMAKE!$B$2:$E$174,4,FALSE),IF(ISNUMBER(SEARCH("pnj",A82)), VLOOKUP(_xlfn.NUMBERVALUE(MID(A82,4,4)),TOMAKE!$A$2:$E$174,5,FALSE),IF(ISNUMBER(SEARCH("prv",A82)), VLOOKUP(_xlfn.NUMBERVALUE(MID(A82,4,4)),TOMAKE!$D$2:$E$174,2,FALSE),IF(ISNUMBER(SEARCH("vsg",A82)),VLOOKUP(_xlfn.NUMBERVALUE(MID(A82,4,4)),TOMAKE!$C$2:$E$174,3,FALSE),""))))</f>
        <v>#N/A</v>
      </c>
      <c r="K82" s="28" t="s">
        <v>5601</v>
      </c>
      <c r="L82" s="28" t="s">
        <v>5607</v>
      </c>
      <c r="M82" s="351" t="str">
        <f t="shared" si="4"/>
        <v>MRG-GGNB-KLPR</v>
      </c>
      <c r="N82" s="28" t="str">
        <f t="shared" si="5"/>
        <v>mrg3</v>
      </c>
      <c r="O82" s="11"/>
      <c r="P82" s="11"/>
      <c r="Q82" s="11"/>
    </row>
    <row r="83" spans="1:17" hidden="1" x14ac:dyDescent="0.25">
      <c r="A83" s="28" t="s">
        <v>3590</v>
      </c>
      <c r="B83" s="28" t="s">
        <v>8</v>
      </c>
      <c r="C83" s="28" t="s">
        <v>45</v>
      </c>
      <c r="D83" s="28" t="s">
        <v>17</v>
      </c>
      <c r="E83" s="22" t="s">
        <v>5648</v>
      </c>
      <c r="F83" s="351" t="str">
        <f>IFERROR(VLOOKUP($B83,Codes!$A$2:$B$1000, 2, FALSE),"")</f>
        <v>MRG</v>
      </c>
      <c r="G83" s="351" t="str">
        <f>IFERROR(VLOOKUP($C83,Codes!$A$2:$B$1000, 2, FALSE),"")</f>
        <v>TDL</v>
      </c>
      <c r="H83" s="351" t="str">
        <f>IFERROR(VLOOKUP($D83,Codes!$A$2:$B$1000, 2, FALSE),"")</f>
        <v>CNC</v>
      </c>
      <c r="I83" s="28" t="e">
        <f>IF(ISNUMBER(SEARCH("mrg",A83)), VLOOKUP(_xlfn.NUMBERVALUE(MID(A83,4,4)),TOMAKE!$B$2:$F$174,5,FALSE),IF(ISNUMBER(SEARCH("pnj",A83)), VLOOKUP(_xlfn.NUMBERVALUE(MID(A83,4,4)),TOMAKE!$A$2:$F$174,6,FALSE),IF(ISNUMBER(SEARCH("prv",A83)), VLOOKUP(_xlfn.NUMBERVALUE(MID(A83,4,4)),TOMAKE!$D$2:$F$174,3,FALSE),IF(ISNUMBER(SEARCH("vsg",A83)),VLOOKUP(_xlfn.NUMBERVALUE(MID(A83,4,4)),TOMAKE!$C$2:$F$174,4,FALSE),""))))</f>
        <v>#N/A</v>
      </c>
      <c r="J83" s="11" t="e">
        <f>IF(ISNUMBER(SEARCH("mrg",A83)), VLOOKUP(_xlfn.NUMBERVALUE(MID(A83,4,4)),TOMAKE!$B$2:$E$174,4,FALSE),IF(ISNUMBER(SEARCH("pnj",A83)), VLOOKUP(_xlfn.NUMBERVALUE(MID(A83,4,4)),TOMAKE!$A$2:$E$174,5,FALSE),IF(ISNUMBER(SEARCH("prv",A83)), VLOOKUP(_xlfn.NUMBERVALUE(MID(A83,4,4)),TOMAKE!$D$2:$E$174,2,FALSE),IF(ISNUMBER(SEARCH("vsg",A83)),VLOOKUP(_xlfn.NUMBERVALUE(MID(A83,4,4)),TOMAKE!$C$2:$E$174,3,FALSE),""))))</f>
        <v>#N/A</v>
      </c>
      <c r="K83" s="28" t="s">
        <v>5601</v>
      </c>
      <c r="L83" s="28" t="s">
        <v>5600</v>
      </c>
      <c r="M83" s="351" t="str">
        <f t="shared" si="4"/>
        <v>MRG-CNC-TDL</v>
      </c>
      <c r="N83" s="28" t="str">
        <f t="shared" si="5"/>
        <v>mrg30</v>
      </c>
      <c r="O83" s="11"/>
      <c r="P83" s="11"/>
    </row>
    <row r="84" spans="1:17" ht="30" hidden="1" x14ac:dyDescent="0.25">
      <c r="A84" s="28" t="s">
        <v>3588</v>
      </c>
      <c r="B84" s="28" t="s">
        <v>8</v>
      </c>
      <c r="C84" s="28" t="s">
        <v>19</v>
      </c>
      <c r="D84" s="28" t="s">
        <v>5658</v>
      </c>
      <c r="E84" s="22" t="s">
        <v>5648</v>
      </c>
      <c r="F84" s="351" t="str">
        <f>IFERROR(VLOOKUP($B84,Codes!$A$2:$B$1000, 2, FALSE),"")</f>
        <v>MRG</v>
      </c>
      <c r="G84" s="351" t="str">
        <f>IFERROR(VLOOKUP($C84,Codes!$A$2:$B$1000, 2, FALSE),"")</f>
        <v>CURCH</v>
      </c>
      <c r="H84" s="351" t="str">
        <f>IFERROR(VLOOKUP($D84,Codes!$A$2:$B$1000, 2, FALSE),"")</f>
        <v>AMN/QPM</v>
      </c>
      <c r="I84" s="28" t="e">
        <f>IF(ISNUMBER(SEARCH("mrg",A84)), VLOOKUP(_xlfn.NUMBERVALUE(MID(A84,4,4)),TOMAKE!$B$2:$F$174,5,FALSE),IF(ISNUMBER(SEARCH("pnj",A84)), VLOOKUP(_xlfn.NUMBERVALUE(MID(A84,4,4)),TOMAKE!$A$2:$F$174,6,FALSE),IF(ISNUMBER(SEARCH("prv",A84)), VLOOKUP(_xlfn.NUMBERVALUE(MID(A84,4,4)),TOMAKE!$D$2:$F$174,3,FALSE),IF(ISNUMBER(SEARCH("vsg",A84)),VLOOKUP(_xlfn.NUMBERVALUE(MID(A84,4,4)),TOMAKE!$C$2:$F$174,4,FALSE),""))))</f>
        <v>#N/A</v>
      </c>
      <c r="J84" s="11" t="e">
        <f>IF(ISNUMBER(SEARCH("mrg",A84)), VLOOKUP(_xlfn.NUMBERVALUE(MID(A84,4,4)),TOMAKE!$B$2:$E$174,4,FALSE),IF(ISNUMBER(SEARCH("pnj",A84)), VLOOKUP(_xlfn.NUMBERVALUE(MID(A84,4,4)),TOMAKE!$A$2:$E$174,5,FALSE),IF(ISNUMBER(SEARCH("prv",A84)), VLOOKUP(_xlfn.NUMBERVALUE(MID(A84,4,4)),TOMAKE!$D$2:$E$174,2,FALSE),IF(ISNUMBER(SEARCH("vsg",A84)),VLOOKUP(_xlfn.NUMBERVALUE(MID(A84,4,4)),TOMAKE!$C$2:$E$174,3,FALSE),""))))</f>
        <v>#N/A</v>
      </c>
      <c r="K84" s="28" t="s">
        <v>5601</v>
      </c>
      <c r="L84" s="28" t="s">
        <v>5600</v>
      </c>
      <c r="M84" s="351" t="str">
        <f t="shared" si="4"/>
        <v>MRG-AMN/QPM-CURCH</v>
      </c>
      <c r="N84" s="28" t="str">
        <f t="shared" si="5"/>
        <v>mrg31</v>
      </c>
      <c r="O84" s="11"/>
      <c r="P84" s="11"/>
    </row>
    <row r="85" spans="1:17" s="11" customFormat="1" hidden="1" x14ac:dyDescent="0.25">
      <c r="A85" s="28" t="s">
        <v>3586</v>
      </c>
      <c r="B85" s="28" t="s">
        <v>8</v>
      </c>
      <c r="C85" s="28" t="s">
        <v>46</v>
      </c>
      <c r="D85" s="28" t="s">
        <v>5667</v>
      </c>
      <c r="E85" s="22" t="s">
        <v>5648</v>
      </c>
      <c r="F85" s="351" t="str">
        <f>IFERROR(VLOOKUP($B85,Codes!$A$2:$B$1000, 2, FALSE),"")</f>
        <v>MRG</v>
      </c>
      <c r="G85" s="351" t="str">
        <f>IFERROR(VLOOKUP($C85,Codes!$A$2:$B$1000, 2, FALSE),"")</f>
        <v>SRD</v>
      </c>
      <c r="H85" s="351" t="str">
        <f>IFERROR(VLOOKUP($D85,Codes!$A$2:$B$1000, 2, FALSE),"")</f>
        <v>ARLM/RAI</v>
      </c>
      <c r="I85" s="28" t="e">
        <f>IF(ISNUMBER(SEARCH("mrg",A85)), VLOOKUP(_xlfn.NUMBERVALUE(MID(A85,4,4)),TOMAKE!$B$2:$F$174,5,FALSE),IF(ISNUMBER(SEARCH("pnj",A85)), VLOOKUP(_xlfn.NUMBERVALUE(MID(A85,4,4)),TOMAKE!$A$2:$F$174,6,FALSE),IF(ISNUMBER(SEARCH("prv",A85)), VLOOKUP(_xlfn.NUMBERVALUE(MID(A85,4,4)),TOMAKE!$D$2:$F$174,3,FALSE),IF(ISNUMBER(SEARCH("vsg",A85)),VLOOKUP(_xlfn.NUMBERVALUE(MID(A85,4,4)),TOMAKE!$C$2:$F$174,4,FALSE),""))))</f>
        <v>#N/A</v>
      </c>
      <c r="J85" s="11" t="e">
        <f>IF(ISNUMBER(SEARCH("mrg",A85)), VLOOKUP(_xlfn.NUMBERVALUE(MID(A85,4,4)),TOMAKE!$B$2:$E$174,4,FALSE),IF(ISNUMBER(SEARCH("pnj",A85)), VLOOKUP(_xlfn.NUMBERVALUE(MID(A85,4,4)),TOMAKE!$A$2:$E$174,5,FALSE),IF(ISNUMBER(SEARCH("prv",A85)), VLOOKUP(_xlfn.NUMBERVALUE(MID(A85,4,4)),TOMAKE!$D$2:$E$174,2,FALSE),IF(ISNUMBER(SEARCH("vsg",A85)),VLOOKUP(_xlfn.NUMBERVALUE(MID(A85,4,4)),TOMAKE!$C$2:$E$174,3,FALSE),""))))</f>
        <v>#N/A</v>
      </c>
      <c r="K85" s="28" t="s">
        <v>5601</v>
      </c>
      <c r="L85" s="28" t="s">
        <v>5600</v>
      </c>
      <c r="M85" s="351" t="str">
        <f t="shared" si="4"/>
        <v>MRG-ARLM/RAI-SRD</v>
      </c>
      <c r="N85" s="28" t="str">
        <f t="shared" si="5"/>
        <v>mrg32</v>
      </c>
      <c r="Q85"/>
    </row>
    <row r="86" spans="1:17" s="11" customFormat="1" hidden="1" x14ac:dyDescent="0.25">
      <c r="A86" s="28" t="s">
        <v>3582</v>
      </c>
      <c r="B86" s="28" t="s">
        <v>8</v>
      </c>
      <c r="C86" s="28" t="s">
        <v>47</v>
      </c>
      <c r="D86" s="28" t="s">
        <v>5655</v>
      </c>
      <c r="E86" s="22" t="s">
        <v>5648</v>
      </c>
      <c r="F86" s="351" t="str">
        <f>IFERROR(VLOOKUP($B86,Codes!$A$2:$B$1000, 2, FALSE),"")</f>
        <v>MRG</v>
      </c>
      <c r="G86" s="351" t="str">
        <f>IFERROR(VLOOKUP($C86,Codes!$A$2:$B$1000, 2, FALSE),"")</f>
        <v>BCH</v>
      </c>
      <c r="H86" s="351" t="str">
        <f>IFERROR(VLOOKUP($D86,Codes!$A$2:$B$1000, 2, FALSE),"")</f>
        <v>PLR/MRCL</v>
      </c>
      <c r="I86" s="28" t="e">
        <f>IF(ISNUMBER(SEARCH("mrg",A86)), VLOOKUP(_xlfn.NUMBERVALUE(MID(A86,4,4)),TOMAKE!$B$2:$F$174,5,FALSE),IF(ISNUMBER(SEARCH("pnj",A86)), VLOOKUP(_xlfn.NUMBERVALUE(MID(A86,4,4)),TOMAKE!$A$2:$F$174,6,FALSE),IF(ISNUMBER(SEARCH("prv",A86)), VLOOKUP(_xlfn.NUMBERVALUE(MID(A86,4,4)),TOMAKE!$D$2:$F$174,3,FALSE),IF(ISNUMBER(SEARCH("vsg",A86)),VLOOKUP(_xlfn.NUMBERVALUE(MID(A86,4,4)),TOMAKE!$C$2:$F$174,4,FALSE),""))))</f>
        <v>#N/A</v>
      </c>
      <c r="J86" s="11" t="e">
        <f>IF(ISNUMBER(SEARCH("mrg",A86)), VLOOKUP(_xlfn.NUMBERVALUE(MID(A86,4,4)),TOMAKE!$B$2:$E$174,4,FALSE),IF(ISNUMBER(SEARCH("pnj",A86)), VLOOKUP(_xlfn.NUMBERVALUE(MID(A86,4,4)),TOMAKE!$A$2:$E$174,5,FALSE),IF(ISNUMBER(SEARCH("prv",A86)), VLOOKUP(_xlfn.NUMBERVALUE(MID(A86,4,4)),TOMAKE!$D$2:$E$174,2,FALSE),IF(ISNUMBER(SEARCH("vsg",A86)),VLOOKUP(_xlfn.NUMBERVALUE(MID(A86,4,4)),TOMAKE!$C$2:$E$174,3,FALSE),""))))</f>
        <v>#N/A</v>
      </c>
      <c r="K86" s="28" t="s">
        <v>5601</v>
      </c>
      <c r="L86" s="28" t="s">
        <v>5600</v>
      </c>
      <c r="M86" s="351" t="str">
        <f t="shared" si="4"/>
        <v>MRG-PLR/MRCL-BCH</v>
      </c>
      <c r="N86" s="28" t="str">
        <f t="shared" si="5"/>
        <v>mrg33</v>
      </c>
      <c r="Q86"/>
    </row>
    <row r="87" spans="1:17" s="11" customFormat="1" hidden="1" x14ac:dyDescent="0.25">
      <c r="A87" s="28" t="s">
        <v>3578</v>
      </c>
      <c r="B87" s="28" t="s">
        <v>8</v>
      </c>
      <c r="C87" s="28" t="s">
        <v>10</v>
      </c>
      <c r="D87" s="28" t="s">
        <v>1260</v>
      </c>
      <c r="E87" s="22" t="s">
        <v>5648</v>
      </c>
      <c r="F87" s="351" t="str">
        <f>IFERROR(VLOOKUP($B87,Codes!$A$2:$B$1000, 2, FALSE),"")</f>
        <v>MRG</v>
      </c>
      <c r="G87" s="351" t="str">
        <f>IFERROR(VLOOKUP($C87,Codes!$A$2:$B$1000, 2, FALSE),"")</f>
        <v>PNJ</v>
      </c>
      <c r="H87" s="351" t="str">
        <f>IFERROR(VLOOKUP($D87,Codes!$A$2:$B$1000, 2, FALSE),"")</f>
        <v>CRT</v>
      </c>
      <c r="I87" s="28" t="e">
        <f>IF(ISNUMBER(SEARCH("mrg",A87)), VLOOKUP(_xlfn.NUMBERVALUE(MID(A87,4,4)),TOMAKE!$B$2:$F$174,5,FALSE),IF(ISNUMBER(SEARCH("pnj",A87)), VLOOKUP(_xlfn.NUMBERVALUE(MID(A87,4,4)),TOMAKE!$A$2:$F$174,6,FALSE),IF(ISNUMBER(SEARCH("prv",A87)), VLOOKUP(_xlfn.NUMBERVALUE(MID(A87,4,4)),TOMAKE!$D$2:$F$174,3,FALSE),IF(ISNUMBER(SEARCH("vsg",A87)),VLOOKUP(_xlfn.NUMBERVALUE(MID(A87,4,4)),TOMAKE!$C$2:$F$174,4,FALSE),""))))</f>
        <v>#N/A</v>
      </c>
      <c r="J87" s="11" t="e">
        <f>IF(ISNUMBER(SEARCH("mrg",A87)), VLOOKUP(_xlfn.NUMBERVALUE(MID(A87,4,4)),TOMAKE!$B$2:$E$174,4,FALSE),IF(ISNUMBER(SEARCH("pnj",A87)), VLOOKUP(_xlfn.NUMBERVALUE(MID(A87,4,4)),TOMAKE!$A$2:$E$174,5,FALSE),IF(ISNUMBER(SEARCH("prv",A87)), VLOOKUP(_xlfn.NUMBERVALUE(MID(A87,4,4)),TOMAKE!$D$2:$E$174,2,FALSE),IF(ISNUMBER(SEARCH("vsg",A87)),VLOOKUP(_xlfn.NUMBERVALUE(MID(A87,4,4)),TOMAKE!$C$2:$E$174,3,FALSE),""))))</f>
        <v>#N/A</v>
      </c>
      <c r="K87" s="28" t="s">
        <v>5601</v>
      </c>
      <c r="L87" s="28" t="s">
        <v>5600</v>
      </c>
      <c r="M87" s="351" t="str">
        <f t="shared" si="4"/>
        <v>MRG-CRT-PNJ</v>
      </c>
      <c r="N87" s="28" t="str">
        <f t="shared" si="5"/>
        <v>mrg34</v>
      </c>
    </row>
    <row r="88" spans="1:17" hidden="1" x14ac:dyDescent="0.25">
      <c r="A88" s="28" t="s">
        <v>3575</v>
      </c>
      <c r="B88" s="28" t="s">
        <v>8</v>
      </c>
      <c r="C88" s="28" t="s">
        <v>10</v>
      </c>
      <c r="D88" s="28" t="s">
        <v>2535</v>
      </c>
      <c r="E88" s="22" t="s">
        <v>5648</v>
      </c>
      <c r="F88" s="351" t="str">
        <f>IFERROR(VLOOKUP($B88,Codes!$A$2:$B$1000, 2, FALSE),"")</f>
        <v>MRG</v>
      </c>
      <c r="G88" s="351" t="str">
        <f>IFERROR(VLOOKUP($C88,Codes!$A$2:$B$1000, 2, FALSE),"")</f>
        <v>PNJ</v>
      </c>
      <c r="H88" s="351" t="str">
        <f>IFERROR(VLOOKUP($D88,Codes!$A$2:$B$1000, 2, FALSE),"")</f>
        <v>CNSL</v>
      </c>
      <c r="I88" s="28" t="e">
        <f>IF(ISNUMBER(SEARCH("mrg",A88)), VLOOKUP(_xlfn.NUMBERVALUE(MID(A88,4,4)),TOMAKE!$B$2:$F$174,5,FALSE),IF(ISNUMBER(SEARCH("pnj",A88)), VLOOKUP(_xlfn.NUMBERVALUE(MID(A88,4,4)),TOMAKE!$A$2:$F$174,6,FALSE),IF(ISNUMBER(SEARCH("prv",A88)), VLOOKUP(_xlfn.NUMBERVALUE(MID(A88,4,4)),TOMAKE!$D$2:$F$174,3,FALSE),IF(ISNUMBER(SEARCH("vsg",A88)),VLOOKUP(_xlfn.NUMBERVALUE(MID(A88,4,4)),TOMAKE!$C$2:$F$174,4,FALSE),""))))</f>
        <v>#N/A</v>
      </c>
      <c r="J88" s="11" t="e">
        <f>IF(ISNUMBER(SEARCH("mrg",A88)), VLOOKUP(_xlfn.NUMBERVALUE(MID(A88,4,4)),TOMAKE!$B$2:$E$174,4,FALSE),IF(ISNUMBER(SEARCH("pnj",A88)), VLOOKUP(_xlfn.NUMBERVALUE(MID(A88,4,4)),TOMAKE!$A$2:$E$174,5,FALSE),IF(ISNUMBER(SEARCH("prv",A88)), VLOOKUP(_xlfn.NUMBERVALUE(MID(A88,4,4)),TOMAKE!$D$2:$E$174,2,FALSE),IF(ISNUMBER(SEARCH("vsg",A88)),VLOOKUP(_xlfn.NUMBERVALUE(MID(A88,4,4)),TOMAKE!$C$2:$E$174,3,FALSE),""))))</f>
        <v>#N/A</v>
      </c>
      <c r="K88" s="28" t="s">
        <v>5601</v>
      </c>
      <c r="L88" s="28" t="s">
        <v>5600</v>
      </c>
      <c r="M88" s="351" t="str">
        <f t="shared" si="4"/>
        <v>MRG-CNSL-PNJ</v>
      </c>
      <c r="N88" s="28" t="str">
        <f t="shared" si="5"/>
        <v>mrg35</v>
      </c>
      <c r="O88" s="11"/>
      <c r="P88" s="11"/>
      <c r="Q88" s="11"/>
    </row>
    <row r="89" spans="1:17" hidden="1" x14ac:dyDescent="0.25">
      <c r="A89" s="28" t="s">
        <v>3574</v>
      </c>
      <c r="B89" s="28" t="s">
        <v>8</v>
      </c>
      <c r="C89" s="28" t="s">
        <v>48</v>
      </c>
      <c r="D89" s="28" t="s">
        <v>2185</v>
      </c>
      <c r="E89" s="22" t="s">
        <v>5648</v>
      </c>
      <c r="F89" s="351" t="str">
        <f>IFERROR(VLOOKUP($B89,Codes!$A$2:$B$1000, 2, FALSE),"")</f>
        <v>MRG</v>
      </c>
      <c r="G89" s="351" t="str">
        <f>IFERROR(VLOOKUP($C89,Codes!$A$2:$B$1000, 2, FALSE),"")</f>
        <v>HRB</v>
      </c>
      <c r="H89" s="351" t="str">
        <f>IFERROR(VLOOKUP($D89,Codes!$A$2:$B$1000, 2, FALSE),"")</f>
        <v>THNA</v>
      </c>
      <c r="I89" s="28" t="e">
        <f>IF(ISNUMBER(SEARCH("mrg",A89)), VLOOKUP(_xlfn.NUMBERVALUE(MID(A89,4,4)),TOMAKE!$B$2:$F$174,5,FALSE),IF(ISNUMBER(SEARCH("pnj",A89)), VLOOKUP(_xlfn.NUMBERVALUE(MID(A89,4,4)),TOMAKE!$A$2:$F$174,6,FALSE),IF(ISNUMBER(SEARCH("prv",A89)), VLOOKUP(_xlfn.NUMBERVALUE(MID(A89,4,4)),TOMAKE!$D$2:$F$174,3,FALSE),IF(ISNUMBER(SEARCH("vsg",A89)),VLOOKUP(_xlfn.NUMBERVALUE(MID(A89,4,4)),TOMAKE!$C$2:$F$174,4,FALSE),""))))</f>
        <v>#N/A</v>
      </c>
      <c r="J89" s="11" t="e">
        <f>IF(ISNUMBER(SEARCH("mrg",A89)), VLOOKUP(_xlfn.NUMBERVALUE(MID(A89,4,4)),TOMAKE!$B$2:$E$174,4,FALSE),IF(ISNUMBER(SEARCH("pnj",A89)), VLOOKUP(_xlfn.NUMBERVALUE(MID(A89,4,4)),TOMAKE!$A$2:$E$174,5,FALSE),IF(ISNUMBER(SEARCH("prv",A89)), VLOOKUP(_xlfn.NUMBERVALUE(MID(A89,4,4)),TOMAKE!$D$2:$E$174,2,FALSE),IF(ISNUMBER(SEARCH("vsg",A89)),VLOOKUP(_xlfn.NUMBERVALUE(MID(A89,4,4)),TOMAKE!$C$2:$E$174,3,FALSE),""))))</f>
        <v>#N/A</v>
      </c>
      <c r="K89" s="28" t="s">
        <v>5601</v>
      </c>
      <c r="L89" s="28" t="s">
        <v>5600</v>
      </c>
      <c r="M89" s="351" t="str">
        <f t="shared" si="4"/>
        <v>MRG-THNA-HRB</v>
      </c>
      <c r="N89" s="28" t="str">
        <f t="shared" si="5"/>
        <v>mrg36</v>
      </c>
      <c r="O89" s="11"/>
      <c r="P89" s="11"/>
    </row>
    <row r="90" spans="1:17" s="11" customFormat="1" hidden="1" x14ac:dyDescent="0.25">
      <c r="A90" s="28" t="s">
        <v>3573</v>
      </c>
      <c r="B90" s="28" t="s">
        <v>8</v>
      </c>
      <c r="C90" s="28" t="s">
        <v>48</v>
      </c>
      <c r="D90" s="28" t="s">
        <v>3545</v>
      </c>
      <c r="E90" s="22" t="s">
        <v>5648</v>
      </c>
      <c r="F90" s="351" t="str">
        <f>IFERROR(VLOOKUP($B90,Codes!$A$2:$B$1000, 2, FALSE),"")</f>
        <v>MRG</v>
      </c>
      <c r="G90" s="351" t="str">
        <f>IFERROR(VLOOKUP($C90,Codes!$A$2:$B$1000, 2, FALSE),"")</f>
        <v>HRB</v>
      </c>
      <c r="H90" s="351" t="str">
        <f>IFERROR(VLOOKUP($D90,Codes!$A$2:$B$1000, 2, FALSE),"")</f>
        <v/>
      </c>
      <c r="I90" s="28" t="e">
        <f>IF(ISNUMBER(SEARCH("mrg",A90)), VLOOKUP(_xlfn.NUMBERVALUE(MID(A90,4,4)),TOMAKE!$B$2:$F$174,5,FALSE),IF(ISNUMBER(SEARCH("pnj",A90)), VLOOKUP(_xlfn.NUMBERVALUE(MID(A90,4,4)),TOMAKE!$A$2:$F$174,6,FALSE),IF(ISNUMBER(SEARCH("prv",A90)), VLOOKUP(_xlfn.NUMBERVALUE(MID(A90,4,4)),TOMAKE!$D$2:$F$174,3,FALSE),IF(ISNUMBER(SEARCH("vsg",A90)),VLOOKUP(_xlfn.NUMBERVALUE(MID(A90,4,4)),TOMAKE!$C$2:$F$174,4,FALSE),""))))</f>
        <v>#N/A</v>
      </c>
      <c r="J90" s="11" t="e">
        <f>IF(ISNUMBER(SEARCH("mrg",A90)), VLOOKUP(_xlfn.NUMBERVALUE(MID(A90,4,4)),TOMAKE!$B$2:$E$174,4,FALSE),IF(ISNUMBER(SEARCH("pnj",A90)), VLOOKUP(_xlfn.NUMBERVALUE(MID(A90,4,4)),TOMAKE!$A$2:$E$174,5,FALSE),IF(ISNUMBER(SEARCH("prv",A90)), VLOOKUP(_xlfn.NUMBERVALUE(MID(A90,4,4)),TOMAKE!$D$2:$E$174,2,FALSE),IF(ISNUMBER(SEARCH("vsg",A90)),VLOOKUP(_xlfn.NUMBERVALUE(MID(A90,4,4)),TOMAKE!$C$2:$E$174,3,FALSE),""))))</f>
        <v>#N/A</v>
      </c>
      <c r="K90" s="28" t="s">
        <v>5601</v>
      </c>
      <c r="L90" s="28" t="s">
        <v>5600</v>
      </c>
      <c r="M90" s="351" t="str">
        <f t="shared" si="4"/>
        <v>MRG--HRB</v>
      </c>
      <c r="N90" s="28" t="str">
        <f t="shared" si="5"/>
        <v>mrg37</v>
      </c>
    </row>
    <row r="91" spans="1:17" s="11" customFormat="1" hidden="1" x14ac:dyDescent="0.25">
      <c r="A91" s="28" t="s">
        <v>3565</v>
      </c>
      <c r="B91" s="28" t="s">
        <v>8</v>
      </c>
      <c r="C91" s="28" t="s">
        <v>14</v>
      </c>
      <c r="D91" s="28" t="s">
        <v>5663</v>
      </c>
      <c r="E91" s="22" t="s">
        <v>5648</v>
      </c>
      <c r="F91" s="351" t="str">
        <f>IFERROR(VLOOKUP($B91,Codes!$A$2:$B$1000, 2, FALSE),"")</f>
        <v>MRG</v>
      </c>
      <c r="G91" s="351" t="str">
        <f>IFERROR(VLOOKUP($C91,Codes!$A$2:$B$1000, 2, FALSE),"")</f>
        <v>PNJ</v>
      </c>
      <c r="H91" s="351" t="str">
        <f>IFERROR(VLOOKUP($D91,Codes!$A$2:$B$1000, 2, FALSE),"")</f>
        <v/>
      </c>
      <c r="I91" s="28" t="e">
        <f>IF(ISNUMBER(SEARCH("mrg",A91)), VLOOKUP(_xlfn.NUMBERVALUE(MID(A91,4,4)),TOMAKE!$B$2:$F$174,5,FALSE),IF(ISNUMBER(SEARCH("pnj",A91)), VLOOKUP(_xlfn.NUMBERVALUE(MID(A91,4,4)),TOMAKE!$A$2:$F$174,6,FALSE),IF(ISNUMBER(SEARCH("prv",A91)), VLOOKUP(_xlfn.NUMBERVALUE(MID(A91,4,4)),TOMAKE!$D$2:$F$174,3,FALSE),IF(ISNUMBER(SEARCH("vsg",A91)),VLOOKUP(_xlfn.NUMBERVALUE(MID(A91,4,4)),TOMAKE!$C$2:$F$174,4,FALSE),""))))</f>
        <v>#N/A</v>
      </c>
      <c r="J91" s="11" t="e">
        <f>IF(ISNUMBER(SEARCH("mrg",A91)), VLOOKUP(_xlfn.NUMBERVALUE(MID(A91,4,4)),TOMAKE!$B$2:$E$174,4,FALSE),IF(ISNUMBER(SEARCH("pnj",A91)), VLOOKUP(_xlfn.NUMBERVALUE(MID(A91,4,4)),TOMAKE!$A$2:$E$174,5,FALSE),IF(ISNUMBER(SEARCH("prv",A91)), VLOOKUP(_xlfn.NUMBERVALUE(MID(A91,4,4)),TOMAKE!$D$2:$E$174,2,FALSE),IF(ISNUMBER(SEARCH("vsg",A91)),VLOOKUP(_xlfn.NUMBERVALUE(MID(A91,4,4)),TOMAKE!$C$2:$E$174,3,FALSE),""))))</f>
        <v>#N/A</v>
      </c>
      <c r="K91" s="28" t="s">
        <v>5601</v>
      </c>
      <c r="L91" s="28" t="s">
        <v>5600</v>
      </c>
      <c r="M91" s="351" t="str">
        <f t="shared" si="4"/>
        <v>MRG--PNJ</v>
      </c>
      <c r="N91" s="28" t="str">
        <f t="shared" si="5"/>
        <v>mrg38</v>
      </c>
      <c r="Q91"/>
    </row>
    <row r="92" spans="1:17" hidden="1" x14ac:dyDescent="0.25">
      <c r="A92" s="28" t="s">
        <v>3564</v>
      </c>
      <c r="B92" s="28" t="s">
        <v>8</v>
      </c>
      <c r="C92" s="28" t="s">
        <v>14</v>
      </c>
      <c r="D92" s="28" t="s">
        <v>1260</v>
      </c>
      <c r="E92" s="22" t="s">
        <v>5612</v>
      </c>
      <c r="F92" s="351" t="str">
        <f>IFERROR(VLOOKUP($B92,Codes!$A$2:$B$1000, 2, FALSE),"")</f>
        <v>MRG</v>
      </c>
      <c r="G92" s="351" t="str">
        <f>IFERROR(VLOOKUP($C92,Codes!$A$2:$B$1000, 2, FALSE),"")</f>
        <v>PNJ</v>
      </c>
      <c r="H92" s="351" t="str">
        <f>IFERROR(VLOOKUP($D92,Codes!$A$2:$B$1000, 2, FALSE),"")</f>
        <v>CRT</v>
      </c>
      <c r="I92" s="28" t="e">
        <f>IF(ISNUMBER(SEARCH("mrg",A92)), VLOOKUP(_xlfn.NUMBERVALUE(MID(A92,4,4)),TOMAKE!$B$2:$F$174,5,FALSE),IF(ISNUMBER(SEARCH("pnj",A92)), VLOOKUP(_xlfn.NUMBERVALUE(MID(A92,4,4)),TOMAKE!$A$2:$F$174,6,FALSE),IF(ISNUMBER(SEARCH("prv",A92)), VLOOKUP(_xlfn.NUMBERVALUE(MID(A92,4,4)),TOMAKE!$D$2:$F$174,3,FALSE),IF(ISNUMBER(SEARCH("vsg",A92)),VLOOKUP(_xlfn.NUMBERVALUE(MID(A92,4,4)),TOMAKE!$C$2:$F$174,4,FALSE),""))))</f>
        <v>#N/A</v>
      </c>
      <c r="J92" s="11" t="e">
        <f>IF(ISNUMBER(SEARCH("mrg",A92)), VLOOKUP(_xlfn.NUMBERVALUE(MID(A92,4,4)),TOMAKE!$B$2:$E$174,4,FALSE),IF(ISNUMBER(SEARCH("pnj",A92)), VLOOKUP(_xlfn.NUMBERVALUE(MID(A92,4,4)),TOMAKE!$A$2:$E$174,5,FALSE),IF(ISNUMBER(SEARCH("prv",A92)), VLOOKUP(_xlfn.NUMBERVALUE(MID(A92,4,4)),TOMAKE!$D$2:$E$174,2,FALSE),IF(ISNUMBER(SEARCH("vsg",A92)),VLOOKUP(_xlfn.NUMBERVALUE(MID(A92,4,4)),TOMAKE!$C$2:$E$174,3,FALSE),""))))</f>
        <v>#N/A</v>
      </c>
      <c r="K92" s="28" t="s">
        <v>5601</v>
      </c>
      <c r="L92" s="28" t="s">
        <v>5613</v>
      </c>
      <c r="M92" s="351" t="str">
        <f t="shared" si="4"/>
        <v>MRG-CRT-PNJ</v>
      </c>
      <c r="N92" s="28" t="str">
        <f t="shared" si="5"/>
        <v>mrg39</v>
      </c>
      <c r="O92" s="11"/>
      <c r="P92" s="11"/>
    </row>
    <row r="93" spans="1:17" hidden="1" x14ac:dyDescent="0.25">
      <c r="A93" s="28" t="s">
        <v>3724</v>
      </c>
      <c r="B93" s="28" t="s">
        <v>8</v>
      </c>
      <c r="C93" s="28" t="s">
        <v>44</v>
      </c>
      <c r="D93" s="28" t="s">
        <v>91</v>
      </c>
      <c r="E93" s="22" t="s">
        <v>5604</v>
      </c>
      <c r="F93" s="351" t="str">
        <f>IFERROR(VLOOKUP($B93,Codes!$A$2:$B$1000, 2, FALSE),"")</f>
        <v>MRG</v>
      </c>
      <c r="G93" s="351" t="str">
        <f>IFERROR(VLOOKUP($C93,Codes!$A$2:$B$1000, 2, FALSE),"")</f>
        <v>KLPR</v>
      </c>
      <c r="H93" s="351" t="str">
        <f>IFERROR(VLOOKUP($D93,Codes!$A$2:$B$1000, 2, FALSE),"")</f>
        <v>BGM</v>
      </c>
      <c r="I93" s="28" t="e">
        <f>IF(ISNUMBER(SEARCH("mrg",A93)), VLOOKUP(_xlfn.NUMBERVALUE(MID(A93,4,4)),TOMAKE!$B$2:$F$174,5,FALSE),IF(ISNUMBER(SEARCH("pnj",A93)), VLOOKUP(_xlfn.NUMBERVALUE(MID(A93,4,4)),TOMAKE!$A$2:$F$174,6,FALSE),IF(ISNUMBER(SEARCH("prv",A93)), VLOOKUP(_xlfn.NUMBERVALUE(MID(A93,4,4)),TOMAKE!$D$2:$F$174,3,FALSE),IF(ISNUMBER(SEARCH("vsg",A93)),VLOOKUP(_xlfn.NUMBERVALUE(MID(A93,4,4)),TOMAKE!$C$2:$F$174,4,FALSE),""))))</f>
        <v>#N/A</v>
      </c>
      <c r="J93" s="11" t="e">
        <f>IF(ISNUMBER(SEARCH("mrg",A93)), VLOOKUP(_xlfn.NUMBERVALUE(MID(A93,4,4)),TOMAKE!$B$2:$E$174,4,FALSE),IF(ISNUMBER(SEARCH("pnj",A93)), VLOOKUP(_xlfn.NUMBERVALUE(MID(A93,4,4)),TOMAKE!$A$2:$E$174,5,FALSE),IF(ISNUMBER(SEARCH("prv",A93)), VLOOKUP(_xlfn.NUMBERVALUE(MID(A93,4,4)),TOMAKE!$D$2:$E$174,2,FALSE),IF(ISNUMBER(SEARCH("vsg",A93)),VLOOKUP(_xlfn.NUMBERVALUE(MID(A93,4,4)),TOMAKE!$C$2:$E$174,3,FALSE),""))))</f>
        <v>#N/A</v>
      </c>
      <c r="K93" s="28" t="s">
        <v>5601</v>
      </c>
      <c r="L93" s="28" t="s">
        <v>5607</v>
      </c>
      <c r="M93" s="351" t="str">
        <f t="shared" si="4"/>
        <v>MRG-BGM-KLPR</v>
      </c>
      <c r="N93" s="28" t="str">
        <f t="shared" si="5"/>
        <v>mrg4</v>
      </c>
      <c r="O93" s="11"/>
      <c r="P93" s="11"/>
    </row>
    <row r="94" spans="1:17" hidden="1" x14ac:dyDescent="0.25">
      <c r="A94" s="28" t="s">
        <v>3554</v>
      </c>
      <c r="B94" s="28" t="s">
        <v>19</v>
      </c>
      <c r="C94" s="28" t="s">
        <v>80</v>
      </c>
      <c r="D94" s="28" t="s">
        <v>3095</v>
      </c>
      <c r="E94" s="22" t="s">
        <v>5648</v>
      </c>
      <c r="F94" s="351" t="str">
        <f>IFERROR(VLOOKUP($B94,Codes!$A$2:$B$1000, 2, FALSE),"")</f>
        <v>CURCH</v>
      </c>
      <c r="G94" s="351" t="str">
        <f>IFERROR(VLOOKUP($C94,Codes!$A$2:$B$1000, 2, FALSE),"")</f>
        <v>SLJN</v>
      </c>
      <c r="H94" s="351" t="str">
        <f>IFERROR(VLOOKUP($D94,Codes!$A$2:$B$1000, 2, FALSE),"")</f>
        <v>RVN</v>
      </c>
      <c r="I94" s="28" t="e">
        <f>IF(ISNUMBER(SEARCH("mrg",A94)), VLOOKUP(_xlfn.NUMBERVALUE(MID(A94,4,4)),TOMAKE!$B$2:$F$174,5,FALSE),IF(ISNUMBER(SEARCH("pnj",A94)), VLOOKUP(_xlfn.NUMBERVALUE(MID(A94,4,4)),TOMAKE!$A$2:$F$174,6,FALSE),IF(ISNUMBER(SEARCH("prv",A94)), VLOOKUP(_xlfn.NUMBERVALUE(MID(A94,4,4)),TOMAKE!$D$2:$F$174,3,FALSE),IF(ISNUMBER(SEARCH("vsg",A94)),VLOOKUP(_xlfn.NUMBERVALUE(MID(A94,4,4)),TOMAKE!$C$2:$F$174,4,FALSE),""))))</f>
        <v>#N/A</v>
      </c>
      <c r="J94" s="11" t="e">
        <f>IF(ISNUMBER(SEARCH("mrg",A94)), VLOOKUP(_xlfn.NUMBERVALUE(MID(A94,4,4)),TOMAKE!$B$2:$E$174,4,FALSE),IF(ISNUMBER(SEARCH("pnj",A94)), VLOOKUP(_xlfn.NUMBERVALUE(MID(A94,4,4)),TOMAKE!$A$2:$E$174,5,FALSE),IF(ISNUMBER(SEARCH("prv",A94)), VLOOKUP(_xlfn.NUMBERVALUE(MID(A94,4,4)),TOMAKE!$D$2:$E$174,2,FALSE),IF(ISNUMBER(SEARCH("vsg",A94)),VLOOKUP(_xlfn.NUMBERVALUE(MID(A94,4,4)),TOMAKE!$C$2:$E$174,3,FALSE),""))))</f>
        <v>#N/A</v>
      </c>
      <c r="K94" s="28" t="s">
        <v>5601</v>
      </c>
      <c r="L94" s="28" t="s">
        <v>5600</v>
      </c>
      <c r="M94" s="351" t="str">
        <f t="shared" si="4"/>
        <v>CURCH-RVN-SLJN</v>
      </c>
      <c r="N94" s="28" t="str">
        <f t="shared" si="5"/>
        <v>mrg40</v>
      </c>
      <c r="O94" s="11"/>
      <c r="P94" s="11"/>
    </row>
    <row r="95" spans="1:17" ht="30" hidden="1" x14ac:dyDescent="0.25">
      <c r="A95" s="28" t="s">
        <v>3549</v>
      </c>
      <c r="B95" s="28" t="s">
        <v>17</v>
      </c>
      <c r="C95" s="28" t="s">
        <v>81</v>
      </c>
      <c r="D95" s="28" t="s">
        <v>21</v>
      </c>
      <c r="E95" s="22" t="s">
        <v>5648</v>
      </c>
      <c r="F95" s="351" t="str">
        <f>IFERROR(VLOOKUP($B95,Codes!$A$2:$B$1000, 2, FALSE),"")</f>
        <v>CNC</v>
      </c>
      <c r="G95" s="351" t="str">
        <f>IFERROR(VLOOKUP($C95,Codes!$A$2:$B$1000, 2, FALSE),"")</f>
        <v>P'DANDO</v>
      </c>
      <c r="H95" s="351" t="str">
        <f>IFERROR(VLOOKUP($D95,Codes!$A$2:$B$1000, 2, FALSE),"")</f>
        <v>CJML</v>
      </c>
      <c r="I95" s="28" t="e">
        <f>IF(ISNUMBER(SEARCH("mrg",A95)), VLOOKUP(_xlfn.NUMBERVALUE(MID(A95,4,4)),TOMAKE!$B$2:$F$174,5,FALSE),IF(ISNUMBER(SEARCH("pnj",A95)), VLOOKUP(_xlfn.NUMBERVALUE(MID(A95,4,4)),TOMAKE!$A$2:$F$174,6,FALSE),IF(ISNUMBER(SEARCH("prv",A95)), VLOOKUP(_xlfn.NUMBERVALUE(MID(A95,4,4)),TOMAKE!$D$2:$F$174,3,FALSE),IF(ISNUMBER(SEARCH("vsg",A95)),VLOOKUP(_xlfn.NUMBERVALUE(MID(A95,4,4)),TOMAKE!$C$2:$F$174,4,FALSE),""))))</f>
        <v>#N/A</v>
      </c>
      <c r="J95" s="11" t="e">
        <f>IF(ISNUMBER(SEARCH("mrg",A95)), VLOOKUP(_xlfn.NUMBERVALUE(MID(A95,4,4)),TOMAKE!$B$2:$E$174,4,FALSE),IF(ISNUMBER(SEARCH("pnj",A95)), VLOOKUP(_xlfn.NUMBERVALUE(MID(A95,4,4)),TOMAKE!$A$2:$E$174,5,FALSE),IF(ISNUMBER(SEARCH("prv",A95)), VLOOKUP(_xlfn.NUMBERVALUE(MID(A95,4,4)),TOMAKE!$D$2:$E$174,2,FALSE),IF(ISNUMBER(SEARCH("vsg",A95)),VLOOKUP(_xlfn.NUMBERVALUE(MID(A95,4,4)),TOMAKE!$C$2:$E$174,3,FALSE),""))))</f>
        <v>#N/A</v>
      </c>
      <c r="K95" s="28" t="s">
        <v>5601</v>
      </c>
      <c r="L95" s="28" t="s">
        <v>5600</v>
      </c>
      <c r="M95" s="351" t="str">
        <f t="shared" si="4"/>
        <v>CNC-CJML-P'DANDO</v>
      </c>
      <c r="N95" s="28" t="str">
        <f t="shared" si="5"/>
        <v>mrg41</v>
      </c>
      <c r="O95" s="11"/>
      <c r="P95" s="11"/>
    </row>
    <row r="96" spans="1:17" hidden="1" x14ac:dyDescent="0.25">
      <c r="A96" s="28" t="s">
        <v>3548</v>
      </c>
      <c r="B96" s="28" t="s">
        <v>8</v>
      </c>
      <c r="C96" s="28" t="s">
        <v>4</v>
      </c>
      <c r="D96" s="28" t="s">
        <v>1507</v>
      </c>
      <c r="E96" s="22" t="s">
        <v>5612</v>
      </c>
      <c r="F96" s="351" t="str">
        <f>IFERROR(VLOOKUP($B96,Codes!$A$2:$B$1000, 2, FALSE),"")</f>
        <v>MRG</v>
      </c>
      <c r="G96" s="351" t="str">
        <f>IFERROR(VLOOKUP($C96,Codes!$A$2:$B$1000, 2, FALSE),"")</f>
        <v>VSD</v>
      </c>
      <c r="H96" s="351" t="str">
        <f>IFERROR(VLOOKUP($D96,Codes!$A$2:$B$1000, 2, FALSE),"")</f>
        <v>ZNGR</v>
      </c>
      <c r="I96" s="28" t="e">
        <f>IF(ISNUMBER(SEARCH("mrg",A96)), VLOOKUP(_xlfn.NUMBERVALUE(MID(A96,4,4)),TOMAKE!$B$2:$F$174,5,FALSE),IF(ISNUMBER(SEARCH("pnj",A96)), VLOOKUP(_xlfn.NUMBERVALUE(MID(A96,4,4)),TOMAKE!$A$2:$F$174,6,FALSE),IF(ISNUMBER(SEARCH("prv",A96)), VLOOKUP(_xlfn.NUMBERVALUE(MID(A96,4,4)),TOMAKE!$D$2:$F$174,3,FALSE),IF(ISNUMBER(SEARCH("vsg",A96)),VLOOKUP(_xlfn.NUMBERVALUE(MID(A96,4,4)),TOMAKE!$C$2:$F$174,4,FALSE),""))))</f>
        <v>#N/A</v>
      </c>
      <c r="J96" s="11" t="e">
        <f>IF(ISNUMBER(SEARCH("mrg",A96)), VLOOKUP(_xlfn.NUMBERVALUE(MID(A96,4,4)),TOMAKE!$B$2:$E$174,4,FALSE),IF(ISNUMBER(SEARCH("pnj",A96)), VLOOKUP(_xlfn.NUMBERVALUE(MID(A96,4,4)),TOMAKE!$A$2:$E$174,5,FALSE),IF(ISNUMBER(SEARCH("prv",A96)), VLOOKUP(_xlfn.NUMBERVALUE(MID(A96,4,4)),TOMAKE!$D$2:$E$174,2,FALSE),IF(ISNUMBER(SEARCH("vsg",A96)),VLOOKUP(_xlfn.NUMBERVALUE(MID(A96,4,4)),TOMAKE!$C$2:$E$174,3,FALSE),""))))</f>
        <v>#N/A</v>
      </c>
      <c r="K96" s="28" t="s">
        <v>5601</v>
      </c>
      <c r="L96" s="28" t="s">
        <v>5613</v>
      </c>
      <c r="M96" s="351" t="str">
        <f t="shared" si="4"/>
        <v>MRG-ZNGR-VSD</v>
      </c>
      <c r="N96" s="28" t="str">
        <f t="shared" si="5"/>
        <v>mrg42</v>
      </c>
      <c r="O96" s="11"/>
      <c r="P96" s="11"/>
    </row>
    <row r="97" spans="1:17" hidden="1" x14ac:dyDescent="0.25">
      <c r="A97" s="28" t="s">
        <v>3544</v>
      </c>
      <c r="B97" s="28" t="s">
        <v>8</v>
      </c>
      <c r="C97" s="28" t="s">
        <v>4</v>
      </c>
      <c r="D97" s="28" t="s">
        <v>3545</v>
      </c>
      <c r="E97" s="22" t="s">
        <v>5648</v>
      </c>
      <c r="F97" s="351" t="str">
        <f>IFERROR(VLOOKUP($B97,Codes!$A$2:$B$1000, 2, FALSE),"")</f>
        <v>MRG</v>
      </c>
      <c r="G97" s="351" t="str">
        <f>IFERROR(VLOOKUP($C97,Codes!$A$2:$B$1000, 2, FALSE),"")</f>
        <v>VSD</v>
      </c>
      <c r="H97" s="351" t="str">
        <f>IFERROR(VLOOKUP($D97,Codes!$A$2:$B$1000, 2, FALSE),"")</f>
        <v/>
      </c>
      <c r="I97" s="28" t="e">
        <f>IF(ISNUMBER(SEARCH("mrg",A97)), VLOOKUP(_xlfn.NUMBERVALUE(MID(A97,4,4)),TOMAKE!$B$2:$F$174,5,FALSE),IF(ISNUMBER(SEARCH("pnj",A97)), VLOOKUP(_xlfn.NUMBERVALUE(MID(A97,4,4)),TOMAKE!$A$2:$F$174,6,FALSE),IF(ISNUMBER(SEARCH("prv",A97)), VLOOKUP(_xlfn.NUMBERVALUE(MID(A97,4,4)),TOMAKE!$D$2:$F$174,3,FALSE),IF(ISNUMBER(SEARCH("vsg",A97)),VLOOKUP(_xlfn.NUMBERVALUE(MID(A97,4,4)),TOMAKE!$C$2:$F$174,4,FALSE),""))))</f>
        <v>#N/A</v>
      </c>
      <c r="J97" s="11" t="e">
        <f>IF(ISNUMBER(SEARCH("mrg",A97)), VLOOKUP(_xlfn.NUMBERVALUE(MID(A97,4,4)),TOMAKE!$B$2:$E$174,4,FALSE),IF(ISNUMBER(SEARCH("pnj",A97)), VLOOKUP(_xlfn.NUMBERVALUE(MID(A97,4,4)),TOMAKE!$A$2:$E$174,5,FALSE),IF(ISNUMBER(SEARCH("prv",A97)), VLOOKUP(_xlfn.NUMBERVALUE(MID(A97,4,4)),TOMAKE!$D$2:$E$174,2,FALSE),IF(ISNUMBER(SEARCH("vsg",A97)),VLOOKUP(_xlfn.NUMBERVALUE(MID(A97,4,4)),TOMAKE!$C$2:$E$174,3,FALSE),""))))</f>
        <v>#N/A</v>
      </c>
      <c r="K97" s="28" t="s">
        <v>5601</v>
      </c>
      <c r="L97" s="28" t="s">
        <v>5600</v>
      </c>
      <c r="M97" s="351" t="str">
        <f t="shared" si="4"/>
        <v>MRG--VSD</v>
      </c>
      <c r="N97" s="28" t="str">
        <f t="shared" si="5"/>
        <v>mrg43</v>
      </c>
      <c r="O97" s="11"/>
      <c r="P97" s="11"/>
    </row>
    <row r="98" spans="1:17" ht="30" hidden="1" x14ac:dyDescent="0.25">
      <c r="A98" s="28" t="s">
        <v>3538</v>
      </c>
      <c r="B98" s="28" t="s">
        <v>8</v>
      </c>
      <c r="C98" s="28" t="s">
        <v>82</v>
      </c>
      <c r="D98" s="28" t="s">
        <v>17</v>
      </c>
      <c r="E98" s="22" t="s">
        <v>5648</v>
      </c>
      <c r="F98" s="351" t="str">
        <f>IFERROR(VLOOKUP($B98,Codes!$A$2:$B$1000, 2, FALSE),"")</f>
        <v>MRG</v>
      </c>
      <c r="G98" s="351" t="str">
        <f>IFERROR(VLOOKUP($C98,Codes!$A$2:$B$1000, 2, FALSE),"")</f>
        <v>P'DANDO</v>
      </c>
      <c r="H98" s="351" t="str">
        <f>IFERROR(VLOOKUP($D98,Codes!$A$2:$B$1000, 2, FALSE),"")</f>
        <v>CNC</v>
      </c>
      <c r="I98" s="28" t="e">
        <f>IF(ISNUMBER(SEARCH("mrg",A98)), VLOOKUP(_xlfn.NUMBERVALUE(MID(A98,4,4)),TOMAKE!$B$2:$F$174,5,FALSE),IF(ISNUMBER(SEARCH("pnj",A98)), VLOOKUP(_xlfn.NUMBERVALUE(MID(A98,4,4)),TOMAKE!$A$2:$F$174,6,FALSE),IF(ISNUMBER(SEARCH("prv",A98)), VLOOKUP(_xlfn.NUMBERVALUE(MID(A98,4,4)),TOMAKE!$D$2:$F$174,3,FALSE),IF(ISNUMBER(SEARCH("vsg",A98)),VLOOKUP(_xlfn.NUMBERVALUE(MID(A98,4,4)),TOMAKE!$C$2:$F$174,4,FALSE),""))))</f>
        <v>#N/A</v>
      </c>
      <c r="J98" s="11" t="e">
        <f>IF(ISNUMBER(SEARCH("mrg",A98)), VLOOKUP(_xlfn.NUMBERVALUE(MID(A98,4,4)),TOMAKE!$B$2:$E$174,4,FALSE),IF(ISNUMBER(SEARCH("pnj",A98)), VLOOKUP(_xlfn.NUMBERVALUE(MID(A98,4,4)),TOMAKE!$A$2:$E$174,5,FALSE),IF(ISNUMBER(SEARCH("prv",A98)), VLOOKUP(_xlfn.NUMBERVALUE(MID(A98,4,4)),TOMAKE!$D$2:$E$174,2,FALSE),IF(ISNUMBER(SEARCH("vsg",A98)),VLOOKUP(_xlfn.NUMBERVALUE(MID(A98,4,4)),TOMAKE!$C$2:$E$174,3,FALSE),""))))</f>
        <v>#N/A</v>
      </c>
      <c r="K98" s="28" t="s">
        <v>5601</v>
      </c>
      <c r="L98" s="28" t="s">
        <v>5600</v>
      </c>
      <c r="M98" s="351" t="str">
        <f t="shared" si="4"/>
        <v>MRG-CNC-P'DANDO</v>
      </c>
      <c r="N98" s="28" t="str">
        <f t="shared" si="5"/>
        <v>mrg44</v>
      </c>
      <c r="O98" s="11"/>
      <c r="P98" s="11"/>
    </row>
    <row r="99" spans="1:17" hidden="1" x14ac:dyDescent="0.25">
      <c r="A99" s="28" t="s">
        <v>3534</v>
      </c>
      <c r="B99" s="28" t="s">
        <v>8</v>
      </c>
      <c r="C99" s="28" t="s">
        <v>19</v>
      </c>
      <c r="D99" s="28" t="s">
        <v>2463</v>
      </c>
      <c r="E99" s="22" t="s">
        <v>5648</v>
      </c>
      <c r="F99" s="351" t="str">
        <f>IFERROR(VLOOKUP($B99,Codes!$A$2:$B$1000, 2, FALSE),"")</f>
        <v>MRG</v>
      </c>
      <c r="G99" s="351" t="str">
        <f>IFERROR(VLOOKUP($C99,Codes!$A$2:$B$1000, 2, FALSE),"")</f>
        <v>CURCH</v>
      </c>
      <c r="H99" s="351" t="str">
        <f>IFERROR(VLOOKUP($D99,Codes!$A$2:$B$1000, 2, FALSE),"")</f>
        <v>QPM</v>
      </c>
      <c r="I99" s="28" t="e">
        <f>IF(ISNUMBER(SEARCH("mrg",A99)), VLOOKUP(_xlfn.NUMBERVALUE(MID(A99,4,4)),TOMAKE!$B$2:$F$174,5,FALSE),IF(ISNUMBER(SEARCH("pnj",A99)), VLOOKUP(_xlfn.NUMBERVALUE(MID(A99,4,4)),TOMAKE!$A$2:$F$174,6,FALSE),IF(ISNUMBER(SEARCH("prv",A99)), VLOOKUP(_xlfn.NUMBERVALUE(MID(A99,4,4)),TOMAKE!$D$2:$F$174,3,FALSE),IF(ISNUMBER(SEARCH("vsg",A99)),VLOOKUP(_xlfn.NUMBERVALUE(MID(A99,4,4)),TOMAKE!$C$2:$F$174,4,FALSE),""))))</f>
        <v>#N/A</v>
      </c>
      <c r="J99" s="11" t="e">
        <f>IF(ISNUMBER(SEARCH("mrg",A99)), VLOOKUP(_xlfn.NUMBERVALUE(MID(A99,4,4)),TOMAKE!$B$2:$E$174,4,FALSE),IF(ISNUMBER(SEARCH("pnj",A99)), VLOOKUP(_xlfn.NUMBERVALUE(MID(A99,4,4)),TOMAKE!$A$2:$E$174,5,FALSE),IF(ISNUMBER(SEARCH("prv",A99)), VLOOKUP(_xlfn.NUMBERVALUE(MID(A99,4,4)),TOMAKE!$D$2:$E$174,2,FALSE),IF(ISNUMBER(SEARCH("vsg",A99)),VLOOKUP(_xlfn.NUMBERVALUE(MID(A99,4,4)),TOMAKE!$C$2:$E$174,3,FALSE),""))))</f>
        <v>#N/A</v>
      </c>
      <c r="K99" s="28" t="s">
        <v>5601</v>
      </c>
      <c r="L99" s="28" t="s">
        <v>5600</v>
      </c>
      <c r="M99" s="351" t="str">
        <f t="shared" si="4"/>
        <v>MRG-QPM-CURCH</v>
      </c>
      <c r="N99" s="28" t="str">
        <f t="shared" si="5"/>
        <v>mrg45</v>
      </c>
      <c r="O99" s="11"/>
      <c r="P99" s="11"/>
    </row>
    <row r="100" spans="1:17" ht="30" hidden="1" x14ac:dyDescent="0.25">
      <c r="A100" s="28" t="s">
        <v>3530</v>
      </c>
      <c r="B100" s="28" t="s">
        <v>83</v>
      </c>
      <c r="C100" s="28" t="s">
        <v>34</v>
      </c>
      <c r="D100" s="28" t="s">
        <v>3459</v>
      </c>
      <c r="E100" s="22" t="s">
        <v>5648</v>
      </c>
      <c r="F100" s="351" t="str">
        <f>IFERROR(VLOOKUP($B100,Codes!$A$2:$B$1000, 2, FALSE),"")</f>
        <v>TTN IND EST</v>
      </c>
      <c r="G100" s="351" t="str">
        <f>IFERROR(VLOOKUP($C100,Codes!$A$2:$B$1000, 2, FALSE),"")</f>
        <v>CNCL</v>
      </c>
      <c r="H100" s="351" t="str">
        <f>IFERROR(VLOOKUP($D100,Codes!$A$2:$B$1000, 2, FALSE),"")</f>
        <v/>
      </c>
      <c r="I100" s="28" t="e">
        <f>IF(ISNUMBER(SEARCH("mrg",A100)), VLOOKUP(_xlfn.NUMBERVALUE(MID(A100,4,4)),TOMAKE!$B$2:$F$174,5,FALSE),IF(ISNUMBER(SEARCH("pnj",A100)), VLOOKUP(_xlfn.NUMBERVALUE(MID(A100,4,4)),TOMAKE!$A$2:$F$174,6,FALSE),IF(ISNUMBER(SEARCH("prv",A100)), VLOOKUP(_xlfn.NUMBERVALUE(MID(A100,4,4)),TOMAKE!$D$2:$F$174,3,FALSE),IF(ISNUMBER(SEARCH("vsg",A100)),VLOOKUP(_xlfn.NUMBERVALUE(MID(A100,4,4)),TOMAKE!$C$2:$F$174,4,FALSE),""))))</f>
        <v>#N/A</v>
      </c>
      <c r="J100" s="11" t="e">
        <f>IF(ISNUMBER(SEARCH("mrg",A100)), VLOOKUP(_xlfn.NUMBERVALUE(MID(A100,4,4)),TOMAKE!$B$2:$E$174,4,FALSE),IF(ISNUMBER(SEARCH("pnj",A100)), VLOOKUP(_xlfn.NUMBERVALUE(MID(A100,4,4)),TOMAKE!$A$2:$E$174,5,FALSE),IF(ISNUMBER(SEARCH("prv",A100)), VLOOKUP(_xlfn.NUMBERVALUE(MID(A100,4,4)),TOMAKE!$D$2:$E$174,2,FALSE),IF(ISNUMBER(SEARCH("vsg",A100)),VLOOKUP(_xlfn.NUMBERVALUE(MID(A100,4,4)),TOMAKE!$C$2:$E$174,3,FALSE),""))))</f>
        <v>#N/A</v>
      </c>
      <c r="K100" s="28" t="s">
        <v>5601</v>
      </c>
      <c r="L100" s="28" t="s">
        <v>5600</v>
      </c>
      <c r="M100" s="351" t="str">
        <f t="shared" si="4"/>
        <v>TTN IND EST--CNCL</v>
      </c>
      <c r="N100" s="28" t="str">
        <f t="shared" si="5"/>
        <v>mrg46</v>
      </c>
      <c r="O100" s="11"/>
      <c r="P100" s="11"/>
    </row>
    <row r="101" spans="1:17" s="11" customFormat="1" hidden="1" x14ac:dyDescent="0.25">
      <c r="A101" s="28" t="s">
        <v>3526</v>
      </c>
      <c r="B101" s="28" t="s">
        <v>17</v>
      </c>
      <c r="C101" s="28" t="s">
        <v>18</v>
      </c>
      <c r="D101" s="28" t="s">
        <v>1581</v>
      </c>
      <c r="E101" s="22" t="s">
        <v>5648</v>
      </c>
      <c r="F101" s="351" t="str">
        <f>IFERROR(VLOOKUP($B101,Codes!$A$2:$B$1000, 2, FALSE),"")</f>
        <v>CNC</v>
      </c>
      <c r="G101" s="351" t="str">
        <f>IFERROR(VLOOKUP($C101,Codes!$A$2:$B$1000, 2, FALSE),"")</f>
        <v>KSK</v>
      </c>
      <c r="H101" s="351" t="str">
        <f>IFERROR(VLOOKUP($D101,Codes!$A$2:$B$1000, 2, FALSE),"")</f>
        <v>PRTGL</v>
      </c>
      <c r="I101" s="28" t="e">
        <f>IF(ISNUMBER(SEARCH("mrg",A101)), VLOOKUP(_xlfn.NUMBERVALUE(MID(A101,4,4)),TOMAKE!$B$2:$F$174,5,FALSE),IF(ISNUMBER(SEARCH("pnj",A101)), VLOOKUP(_xlfn.NUMBERVALUE(MID(A101,4,4)),TOMAKE!$A$2:$F$174,6,FALSE),IF(ISNUMBER(SEARCH("prv",A101)), VLOOKUP(_xlfn.NUMBERVALUE(MID(A101,4,4)),TOMAKE!$D$2:$F$174,3,FALSE),IF(ISNUMBER(SEARCH("vsg",A101)),VLOOKUP(_xlfn.NUMBERVALUE(MID(A101,4,4)),TOMAKE!$C$2:$F$174,4,FALSE),""))))</f>
        <v>#N/A</v>
      </c>
      <c r="J101" s="11" t="e">
        <f>IF(ISNUMBER(SEARCH("mrg",A101)), VLOOKUP(_xlfn.NUMBERVALUE(MID(A101,4,4)),TOMAKE!$B$2:$E$174,4,FALSE),IF(ISNUMBER(SEARCH("pnj",A101)), VLOOKUP(_xlfn.NUMBERVALUE(MID(A101,4,4)),TOMAKE!$A$2:$E$174,5,FALSE),IF(ISNUMBER(SEARCH("prv",A101)), VLOOKUP(_xlfn.NUMBERVALUE(MID(A101,4,4)),TOMAKE!$D$2:$E$174,2,FALSE),IF(ISNUMBER(SEARCH("vsg",A101)),VLOOKUP(_xlfn.NUMBERVALUE(MID(A101,4,4)),TOMAKE!$C$2:$E$174,3,FALSE),""))))</f>
        <v>#N/A</v>
      </c>
      <c r="K101" s="28" t="s">
        <v>5601</v>
      </c>
      <c r="L101" s="28" t="s">
        <v>5600</v>
      </c>
      <c r="M101" s="351" t="str">
        <f t="shared" si="4"/>
        <v>CNC-PRTGL-KSK</v>
      </c>
      <c r="N101" s="28" t="str">
        <f t="shared" si="5"/>
        <v>mrg47</v>
      </c>
      <c r="Q101"/>
    </row>
    <row r="102" spans="1:17" s="11" customFormat="1" hidden="1" x14ac:dyDescent="0.25">
      <c r="A102" s="28" t="s">
        <v>3519</v>
      </c>
      <c r="B102" s="28" t="s">
        <v>17</v>
      </c>
      <c r="C102" s="28" t="s">
        <v>45</v>
      </c>
      <c r="D102" s="28" t="s">
        <v>671</v>
      </c>
      <c r="E102" s="22" t="s">
        <v>5648</v>
      </c>
      <c r="F102" s="351" t="str">
        <f>IFERROR(VLOOKUP($B102,Codes!$A$2:$B$1000, 2, FALSE),"")</f>
        <v>CNC</v>
      </c>
      <c r="G102" s="351" t="str">
        <f>IFERROR(VLOOKUP($C102,Codes!$A$2:$B$1000, 2, FALSE),"")</f>
        <v>TDL</v>
      </c>
      <c r="H102" s="351" t="str">
        <f>IFERROR(VLOOKUP($D102,Codes!$A$2:$B$1000, 2, FALSE),"")</f>
        <v>BTPL</v>
      </c>
      <c r="I102" s="28" t="e">
        <f>IF(ISNUMBER(SEARCH("mrg",A102)), VLOOKUP(_xlfn.NUMBERVALUE(MID(A102,4,4)),TOMAKE!$B$2:$F$174,5,FALSE),IF(ISNUMBER(SEARCH("pnj",A102)), VLOOKUP(_xlfn.NUMBERVALUE(MID(A102,4,4)),TOMAKE!$A$2:$F$174,6,FALSE),IF(ISNUMBER(SEARCH("prv",A102)), VLOOKUP(_xlfn.NUMBERVALUE(MID(A102,4,4)),TOMAKE!$D$2:$F$174,3,FALSE),IF(ISNUMBER(SEARCH("vsg",A102)),VLOOKUP(_xlfn.NUMBERVALUE(MID(A102,4,4)),TOMAKE!$C$2:$F$174,4,FALSE),""))))</f>
        <v>#N/A</v>
      </c>
      <c r="J102" s="11" t="e">
        <f>IF(ISNUMBER(SEARCH("mrg",A102)), VLOOKUP(_xlfn.NUMBERVALUE(MID(A102,4,4)),TOMAKE!$B$2:$E$174,4,FALSE),IF(ISNUMBER(SEARCH("pnj",A102)), VLOOKUP(_xlfn.NUMBERVALUE(MID(A102,4,4)),TOMAKE!$A$2:$E$174,5,FALSE),IF(ISNUMBER(SEARCH("prv",A102)), VLOOKUP(_xlfn.NUMBERVALUE(MID(A102,4,4)),TOMAKE!$D$2:$E$174,2,FALSE),IF(ISNUMBER(SEARCH("vsg",A102)),VLOOKUP(_xlfn.NUMBERVALUE(MID(A102,4,4)),TOMAKE!$C$2:$E$174,3,FALSE),""))))</f>
        <v>#N/A</v>
      </c>
      <c r="K102" s="28" t="s">
        <v>5601</v>
      </c>
      <c r="L102" s="28" t="s">
        <v>5600</v>
      </c>
      <c r="M102" s="351" t="str">
        <f t="shared" si="4"/>
        <v>CNC-BTPL-TDL</v>
      </c>
      <c r="N102" s="28" t="str">
        <f t="shared" si="5"/>
        <v>mrg48</v>
      </c>
      <c r="Q102"/>
    </row>
    <row r="103" spans="1:17" s="11" customFormat="1" hidden="1" x14ac:dyDescent="0.25">
      <c r="A103" s="28" t="s">
        <v>3513</v>
      </c>
      <c r="B103" s="28" t="s">
        <v>8</v>
      </c>
      <c r="C103" s="28" t="s">
        <v>17</v>
      </c>
      <c r="D103" s="28" t="s">
        <v>5656</v>
      </c>
      <c r="E103" s="22" t="s">
        <v>5648</v>
      </c>
      <c r="F103" s="351" t="str">
        <f>IFERROR(VLOOKUP($B103,Codes!$A$2:$B$1000, 2, FALSE),"")</f>
        <v>MRG</v>
      </c>
      <c r="G103" s="351" t="str">
        <f>IFERROR(VLOOKUP($C103,Codes!$A$2:$B$1000, 2, FALSE),"")</f>
        <v>CNC</v>
      </c>
      <c r="H103" s="351" t="str">
        <f>IFERROR(VLOOKUP($D103,Codes!$A$2:$B$1000, 2, FALSE),"")</f>
        <v>BTL/AGND</v>
      </c>
      <c r="I103" s="28" t="e">
        <f>IF(ISNUMBER(SEARCH("mrg",A103)), VLOOKUP(_xlfn.NUMBERVALUE(MID(A103,4,4)),TOMAKE!$B$2:$F$174,5,FALSE),IF(ISNUMBER(SEARCH("pnj",A103)), VLOOKUP(_xlfn.NUMBERVALUE(MID(A103,4,4)),TOMAKE!$A$2:$F$174,6,FALSE),IF(ISNUMBER(SEARCH("prv",A103)), VLOOKUP(_xlfn.NUMBERVALUE(MID(A103,4,4)),TOMAKE!$D$2:$F$174,3,FALSE),IF(ISNUMBER(SEARCH("vsg",A103)),VLOOKUP(_xlfn.NUMBERVALUE(MID(A103,4,4)),TOMAKE!$C$2:$F$174,4,FALSE),""))))</f>
        <v>#N/A</v>
      </c>
      <c r="J103" s="11" t="e">
        <f>IF(ISNUMBER(SEARCH("mrg",A103)), VLOOKUP(_xlfn.NUMBERVALUE(MID(A103,4,4)),TOMAKE!$B$2:$E$174,4,FALSE),IF(ISNUMBER(SEARCH("pnj",A103)), VLOOKUP(_xlfn.NUMBERVALUE(MID(A103,4,4)),TOMAKE!$A$2:$E$174,5,FALSE),IF(ISNUMBER(SEARCH("prv",A103)), VLOOKUP(_xlfn.NUMBERVALUE(MID(A103,4,4)),TOMAKE!$D$2:$E$174,2,FALSE),IF(ISNUMBER(SEARCH("vsg",A103)),VLOOKUP(_xlfn.NUMBERVALUE(MID(A103,4,4)),TOMAKE!$C$2:$E$174,3,FALSE),""))))</f>
        <v>#N/A</v>
      </c>
      <c r="K103" s="28" t="s">
        <v>5601</v>
      </c>
      <c r="L103" s="28" t="s">
        <v>5600</v>
      </c>
      <c r="M103" s="351" t="str">
        <f t="shared" si="4"/>
        <v>MRG-BTL/AGND-CNC</v>
      </c>
      <c r="N103" s="28" t="str">
        <f t="shared" si="5"/>
        <v>mrg49</v>
      </c>
      <c r="Q103"/>
    </row>
    <row r="104" spans="1:17" s="11" customFormat="1" hidden="1" x14ac:dyDescent="0.25">
      <c r="A104" s="28" t="s">
        <v>3723</v>
      </c>
      <c r="B104" s="28" t="s">
        <v>8</v>
      </c>
      <c r="C104" s="28" t="s">
        <v>84</v>
      </c>
      <c r="D104" s="28" t="s">
        <v>5657</v>
      </c>
      <c r="E104" s="22" t="s">
        <v>5604</v>
      </c>
      <c r="F104" s="351" t="str">
        <f>IFERROR(VLOOKUP($B104,Codes!$A$2:$B$1000, 2, FALSE),"")</f>
        <v>MRG</v>
      </c>
      <c r="G104" s="351" t="str">
        <f>IFERROR(VLOOKUP($C104,Codes!$A$2:$B$1000, 2, FALSE),"")</f>
        <v>HBL</v>
      </c>
      <c r="H104" s="351" t="str">
        <f>IFERROR(VLOOKUP($D104,Codes!$A$2:$B$1000, 2, FALSE),"")</f>
        <v>PND/ANMD</v>
      </c>
      <c r="I104" s="28" t="e">
        <f>IF(ISNUMBER(SEARCH("mrg",A104)), VLOOKUP(_xlfn.NUMBERVALUE(MID(A104,4,4)),TOMAKE!$B$2:$F$174,5,FALSE),IF(ISNUMBER(SEARCH("pnj",A104)), VLOOKUP(_xlfn.NUMBERVALUE(MID(A104,4,4)),TOMAKE!$A$2:$F$174,6,FALSE),IF(ISNUMBER(SEARCH("prv",A104)), VLOOKUP(_xlfn.NUMBERVALUE(MID(A104,4,4)),TOMAKE!$D$2:$F$174,3,FALSE),IF(ISNUMBER(SEARCH("vsg",A104)),VLOOKUP(_xlfn.NUMBERVALUE(MID(A104,4,4)),TOMAKE!$C$2:$F$174,4,FALSE),""))))</f>
        <v>#N/A</v>
      </c>
      <c r="J104" s="11" t="e">
        <f>IF(ISNUMBER(SEARCH("mrg",A104)), VLOOKUP(_xlfn.NUMBERVALUE(MID(A104,4,4)),TOMAKE!$B$2:$E$174,4,FALSE),IF(ISNUMBER(SEARCH("pnj",A104)), VLOOKUP(_xlfn.NUMBERVALUE(MID(A104,4,4)),TOMAKE!$A$2:$E$174,5,FALSE),IF(ISNUMBER(SEARCH("prv",A104)), VLOOKUP(_xlfn.NUMBERVALUE(MID(A104,4,4)),TOMAKE!$D$2:$E$174,2,FALSE),IF(ISNUMBER(SEARCH("vsg",A104)),VLOOKUP(_xlfn.NUMBERVALUE(MID(A104,4,4)),TOMAKE!$C$2:$E$174,3,FALSE),""))))</f>
        <v>#N/A</v>
      </c>
      <c r="K104" s="28" t="s">
        <v>5601</v>
      </c>
      <c r="L104" s="28" t="s">
        <v>5607</v>
      </c>
      <c r="M104" s="351" t="str">
        <f t="shared" si="4"/>
        <v>MRG-PND/ANMD-HBL</v>
      </c>
      <c r="N104" s="28" t="str">
        <f t="shared" si="5"/>
        <v>mrg5</v>
      </c>
      <c r="Q104"/>
    </row>
    <row r="105" spans="1:17" s="11" customFormat="1" hidden="1" x14ac:dyDescent="0.25">
      <c r="A105" s="28" t="s">
        <v>3505</v>
      </c>
      <c r="B105" s="28" t="s">
        <v>8</v>
      </c>
      <c r="C105" s="28" t="s">
        <v>39</v>
      </c>
      <c r="D105" s="28" t="s">
        <v>2463</v>
      </c>
      <c r="E105" s="22" t="s">
        <v>5648</v>
      </c>
      <c r="F105" s="351" t="str">
        <f>IFERROR(VLOOKUP($B105,Codes!$A$2:$B$1000, 2, FALSE),"")</f>
        <v>MRG</v>
      </c>
      <c r="G105" s="351" t="str">
        <f>IFERROR(VLOOKUP($C105,Codes!$A$2:$B$1000, 2, FALSE),"")</f>
        <v>KLY</v>
      </c>
      <c r="H105" s="351" t="str">
        <f>IFERROR(VLOOKUP($D105,Codes!$A$2:$B$1000, 2, FALSE),"")</f>
        <v>QPM</v>
      </c>
      <c r="I105" s="28" t="e">
        <f>IF(ISNUMBER(SEARCH("mrg",A105)), VLOOKUP(_xlfn.NUMBERVALUE(MID(A105,4,4)),TOMAKE!$B$2:$F$174,5,FALSE),IF(ISNUMBER(SEARCH("pnj",A105)), VLOOKUP(_xlfn.NUMBERVALUE(MID(A105,4,4)),TOMAKE!$A$2:$F$174,6,FALSE),IF(ISNUMBER(SEARCH("prv",A105)), VLOOKUP(_xlfn.NUMBERVALUE(MID(A105,4,4)),TOMAKE!$D$2:$F$174,3,FALSE),IF(ISNUMBER(SEARCH("vsg",A105)),VLOOKUP(_xlfn.NUMBERVALUE(MID(A105,4,4)),TOMAKE!$C$2:$F$174,4,FALSE),""))))</f>
        <v>#N/A</v>
      </c>
      <c r="J105" s="11" t="e">
        <f>IF(ISNUMBER(SEARCH("mrg",A105)), VLOOKUP(_xlfn.NUMBERVALUE(MID(A105,4,4)),TOMAKE!$B$2:$E$174,4,FALSE),IF(ISNUMBER(SEARCH("pnj",A105)), VLOOKUP(_xlfn.NUMBERVALUE(MID(A105,4,4)),TOMAKE!$A$2:$E$174,5,FALSE),IF(ISNUMBER(SEARCH("prv",A105)), VLOOKUP(_xlfn.NUMBERVALUE(MID(A105,4,4)),TOMAKE!$D$2:$E$174,2,FALSE),IF(ISNUMBER(SEARCH("vsg",A105)),VLOOKUP(_xlfn.NUMBERVALUE(MID(A105,4,4)),TOMAKE!$C$2:$E$174,3,FALSE),""))))</f>
        <v>#N/A</v>
      </c>
      <c r="K105" s="28" t="s">
        <v>5601</v>
      </c>
      <c r="L105" s="28" t="s">
        <v>5600</v>
      </c>
      <c r="M105" s="351" t="str">
        <f t="shared" si="4"/>
        <v>MRG-QPM-KLY</v>
      </c>
      <c r="N105" s="28" t="str">
        <f t="shared" si="5"/>
        <v>mrg50</v>
      </c>
      <c r="Q105"/>
    </row>
    <row r="106" spans="1:17" s="11" customFormat="1" hidden="1" x14ac:dyDescent="0.25">
      <c r="A106" s="28" t="s">
        <v>3499</v>
      </c>
      <c r="B106" s="28" t="s">
        <v>26</v>
      </c>
      <c r="C106" s="28" t="s">
        <v>85</v>
      </c>
      <c r="D106" s="28" t="s">
        <v>46</v>
      </c>
      <c r="E106" s="22" t="s">
        <v>5648</v>
      </c>
      <c r="F106" s="351" t="str">
        <f>IFERROR(VLOOKUP($B106,Codes!$A$2:$B$1000, 2, FALSE),"")</f>
        <v>PND</v>
      </c>
      <c r="G106" s="351" t="str">
        <f>IFERROR(VLOOKUP($C106,Codes!$A$2:$B$1000, 2, FALSE),"")</f>
        <v>CURCH</v>
      </c>
      <c r="H106" s="351" t="str">
        <f>IFERROR(VLOOKUP($D106,Codes!$A$2:$B$1000, 2, FALSE),"")</f>
        <v>SRD</v>
      </c>
      <c r="I106" s="28" t="e">
        <f>IF(ISNUMBER(SEARCH("mrg",A106)), VLOOKUP(_xlfn.NUMBERVALUE(MID(A106,4,4)),TOMAKE!$B$2:$F$174,5,FALSE),IF(ISNUMBER(SEARCH("pnj",A106)), VLOOKUP(_xlfn.NUMBERVALUE(MID(A106,4,4)),TOMAKE!$A$2:$F$174,6,FALSE),IF(ISNUMBER(SEARCH("prv",A106)), VLOOKUP(_xlfn.NUMBERVALUE(MID(A106,4,4)),TOMAKE!$D$2:$F$174,3,FALSE),IF(ISNUMBER(SEARCH("vsg",A106)),VLOOKUP(_xlfn.NUMBERVALUE(MID(A106,4,4)),TOMAKE!$C$2:$F$174,4,FALSE),""))))</f>
        <v>#N/A</v>
      </c>
      <c r="J106" s="11" t="e">
        <f>IF(ISNUMBER(SEARCH("mrg",A106)), VLOOKUP(_xlfn.NUMBERVALUE(MID(A106,4,4)),TOMAKE!$B$2:$E$174,4,FALSE),IF(ISNUMBER(SEARCH("pnj",A106)), VLOOKUP(_xlfn.NUMBERVALUE(MID(A106,4,4)),TOMAKE!$A$2:$E$174,5,FALSE),IF(ISNUMBER(SEARCH("prv",A106)), VLOOKUP(_xlfn.NUMBERVALUE(MID(A106,4,4)),TOMAKE!$D$2:$E$174,2,FALSE),IF(ISNUMBER(SEARCH("vsg",A106)),VLOOKUP(_xlfn.NUMBERVALUE(MID(A106,4,4)),TOMAKE!$C$2:$E$174,3,FALSE),""))))</f>
        <v>#N/A</v>
      </c>
      <c r="K106" s="28" t="s">
        <v>5601</v>
      </c>
      <c r="L106" s="28" t="s">
        <v>5600</v>
      </c>
      <c r="M106" s="351" t="str">
        <f t="shared" si="4"/>
        <v>PND-SRD-CURCH</v>
      </c>
      <c r="N106" s="28" t="str">
        <f t="shared" si="5"/>
        <v>mrg51</v>
      </c>
      <c r="Q106"/>
    </row>
    <row r="107" spans="1:17" hidden="1" x14ac:dyDescent="0.25">
      <c r="A107" s="28" t="s">
        <v>3496</v>
      </c>
      <c r="B107" s="28" t="s">
        <v>19</v>
      </c>
      <c r="C107" s="28" t="s">
        <v>57</v>
      </c>
      <c r="D107" s="28" t="s">
        <v>51</v>
      </c>
      <c r="E107" s="22" t="s">
        <v>5648</v>
      </c>
      <c r="F107" s="351" t="str">
        <f>IFERROR(VLOOKUP($B107,Codes!$A$2:$B$1000, 2, FALSE),"")</f>
        <v>CURCH</v>
      </c>
      <c r="G107" s="351" t="str">
        <f>IFERROR(VLOOKUP($C107,Codes!$A$2:$B$1000, 2, FALSE),"")</f>
        <v>MLM</v>
      </c>
      <c r="H107" s="351" t="str">
        <f>IFERROR(VLOOKUP($D107,Codes!$A$2:$B$1000, 2, FALSE),"")</f>
        <v>CLM</v>
      </c>
      <c r="I107" s="28" t="e">
        <f>IF(ISNUMBER(SEARCH("mrg",A107)), VLOOKUP(_xlfn.NUMBERVALUE(MID(A107,4,4)),TOMAKE!$B$2:$F$174,5,FALSE),IF(ISNUMBER(SEARCH("pnj",A107)), VLOOKUP(_xlfn.NUMBERVALUE(MID(A107,4,4)),TOMAKE!$A$2:$F$174,6,FALSE),IF(ISNUMBER(SEARCH("prv",A107)), VLOOKUP(_xlfn.NUMBERVALUE(MID(A107,4,4)),TOMAKE!$D$2:$F$174,3,FALSE),IF(ISNUMBER(SEARCH("vsg",A107)),VLOOKUP(_xlfn.NUMBERVALUE(MID(A107,4,4)),TOMAKE!$C$2:$F$174,4,FALSE),""))))</f>
        <v>#N/A</v>
      </c>
      <c r="J107" s="11" t="e">
        <f>IF(ISNUMBER(SEARCH("mrg",A107)), VLOOKUP(_xlfn.NUMBERVALUE(MID(A107,4,4)),TOMAKE!$B$2:$E$174,4,FALSE),IF(ISNUMBER(SEARCH("pnj",A107)), VLOOKUP(_xlfn.NUMBERVALUE(MID(A107,4,4)),TOMAKE!$A$2:$E$174,5,FALSE),IF(ISNUMBER(SEARCH("prv",A107)), VLOOKUP(_xlfn.NUMBERVALUE(MID(A107,4,4)),TOMAKE!$D$2:$E$174,2,FALSE),IF(ISNUMBER(SEARCH("vsg",A107)),VLOOKUP(_xlfn.NUMBERVALUE(MID(A107,4,4)),TOMAKE!$C$2:$E$174,3,FALSE),""))))</f>
        <v>#N/A</v>
      </c>
      <c r="K107" s="28" t="s">
        <v>5601</v>
      </c>
      <c r="L107" s="28" t="s">
        <v>5600</v>
      </c>
      <c r="M107" s="351" t="str">
        <f t="shared" si="4"/>
        <v>CURCH-CLM-MLM</v>
      </c>
      <c r="N107" s="28" t="str">
        <f t="shared" si="5"/>
        <v>mrg52</v>
      </c>
      <c r="O107" s="11"/>
      <c r="P107" s="11"/>
    </row>
    <row r="108" spans="1:17" s="11" customFormat="1" hidden="1" x14ac:dyDescent="0.25">
      <c r="A108" s="28" t="s">
        <v>3487</v>
      </c>
      <c r="B108" s="28" t="s">
        <v>26</v>
      </c>
      <c r="C108" s="28" t="s">
        <v>40</v>
      </c>
      <c r="D108" s="28" t="s">
        <v>46</v>
      </c>
      <c r="E108" s="22" t="s">
        <v>5648</v>
      </c>
      <c r="F108" s="351" t="str">
        <f>IFERROR(VLOOKUP($B108,Codes!$A$2:$B$1000, 2, FALSE),"")</f>
        <v>PND</v>
      </c>
      <c r="G108" s="351" t="str">
        <f>IFERROR(VLOOKUP($C108,Codes!$A$2:$B$1000, 2, FALSE),"")</f>
        <v>KMRKN</v>
      </c>
      <c r="H108" s="351" t="str">
        <f>IFERROR(VLOOKUP($D108,Codes!$A$2:$B$1000, 2, FALSE),"")</f>
        <v>SRD</v>
      </c>
      <c r="I108" s="28" t="e">
        <f>IF(ISNUMBER(SEARCH("mrg",A108)), VLOOKUP(_xlfn.NUMBERVALUE(MID(A108,4,4)),TOMAKE!$B$2:$F$174,5,FALSE),IF(ISNUMBER(SEARCH("pnj",A108)), VLOOKUP(_xlfn.NUMBERVALUE(MID(A108,4,4)),TOMAKE!$A$2:$F$174,6,FALSE),IF(ISNUMBER(SEARCH("prv",A108)), VLOOKUP(_xlfn.NUMBERVALUE(MID(A108,4,4)),TOMAKE!$D$2:$F$174,3,FALSE),IF(ISNUMBER(SEARCH("vsg",A108)),VLOOKUP(_xlfn.NUMBERVALUE(MID(A108,4,4)),TOMAKE!$C$2:$F$174,4,FALSE),""))))</f>
        <v>#N/A</v>
      </c>
      <c r="J108" s="11" t="e">
        <f>IF(ISNUMBER(SEARCH("mrg",A108)), VLOOKUP(_xlfn.NUMBERVALUE(MID(A108,4,4)),TOMAKE!$B$2:$E$174,4,FALSE),IF(ISNUMBER(SEARCH("pnj",A108)), VLOOKUP(_xlfn.NUMBERVALUE(MID(A108,4,4)),TOMAKE!$A$2:$E$174,5,FALSE),IF(ISNUMBER(SEARCH("prv",A108)), VLOOKUP(_xlfn.NUMBERVALUE(MID(A108,4,4)),TOMAKE!$D$2:$E$174,2,FALSE),IF(ISNUMBER(SEARCH("vsg",A108)),VLOOKUP(_xlfn.NUMBERVALUE(MID(A108,4,4)),TOMAKE!$C$2:$E$174,3,FALSE),""))))</f>
        <v>#N/A</v>
      </c>
      <c r="K108" s="28" t="s">
        <v>5601</v>
      </c>
      <c r="L108" s="28" t="s">
        <v>5600</v>
      </c>
      <c r="M108" s="351" t="str">
        <f t="shared" si="4"/>
        <v>PND-SRD-KMRKN</v>
      </c>
      <c r="N108" s="28" t="str">
        <f t="shared" si="5"/>
        <v>mrg53</v>
      </c>
      <c r="Q108"/>
    </row>
    <row r="109" spans="1:17" hidden="1" x14ac:dyDescent="0.25">
      <c r="A109" s="22" t="s">
        <v>3481</v>
      </c>
      <c r="B109" s="22" t="s">
        <v>26</v>
      </c>
      <c r="C109" s="22" t="s">
        <v>86</v>
      </c>
      <c r="D109" s="22" t="s">
        <v>243</v>
      </c>
      <c r="E109" s="22" t="s">
        <v>5648</v>
      </c>
      <c r="F109" s="351" t="str">
        <f>IFERROR(VLOOKUP($B109,Codes!$A$2:$B$1000, 2, FALSE),"")</f>
        <v>PND</v>
      </c>
      <c r="G109" s="351" t="str">
        <f>IFERROR(VLOOKUP($C109,Codes!$A$2:$B$1000, 2, FALSE),"")</f>
        <v>SVAI</v>
      </c>
      <c r="H109" s="351" t="str">
        <f>IFERROR(VLOOKUP($D109,Codes!$A$2:$B$1000, 2, FALSE),"")</f>
        <v>KERI</v>
      </c>
      <c r="I109" s="22">
        <f>IF(ISNUMBER(SEARCH("mrg",A109)), VLOOKUP(_xlfn.NUMBERVALUE(MID(A109,4,4)),TOMAKE!$B$2:$F$174,5,FALSE),IF(ISNUMBER(SEARCH("pnj",A109)), VLOOKUP(_xlfn.NUMBERVALUE(MID(A109,4,4)),TOMAKE!$A$2:$F$174,6,FALSE),IF(ISNUMBER(SEARCH("prv",A109)), VLOOKUP(_xlfn.NUMBERVALUE(MID(A109,4,4)),TOMAKE!$D$2:$F$174,3,FALSE),IF(ISNUMBER(SEARCH("vsg",A109)),VLOOKUP(_xlfn.NUMBERVALUE(MID(A109,4,4)),TOMAKE!$C$2:$F$174,4,FALSE),""))))</f>
        <v>0</v>
      </c>
      <c r="J109">
        <f>IF(ISNUMBER(SEARCH("mrg",A109)), VLOOKUP(_xlfn.NUMBERVALUE(MID(A109,4,4)),TOMAKE!$B$2:$E$174,4,FALSE),IF(ISNUMBER(SEARCH("pnj",A109)), VLOOKUP(_xlfn.NUMBERVALUE(MID(A109,4,4)),TOMAKE!$A$2:$E$174,5,FALSE),IF(ISNUMBER(SEARCH("prv",A109)), VLOOKUP(_xlfn.NUMBERVALUE(MID(A109,4,4)),TOMAKE!$D$2:$E$174,2,FALSE),IF(ISNUMBER(SEARCH("vsg",A109)),VLOOKUP(_xlfn.NUMBERVALUE(MID(A109,4,4)),TOMAKE!$C$2:$E$174,3,FALSE),""))))</f>
        <v>69</v>
      </c>
      <c r="K109" s="22" t="s">
        <v>5601</v>
      </c>
      <c r="L109" s="22" t="s">
        <v>5600</v>
      </c>
      <c r="M109" s="351" t="str">
        <f t="shared" si="4"/>
        <v>PND-KERI-SVAI</v>
      </c>
      <c r="N109" s="28" t="str">
        <f t="shared" si="5"/>
        <v>mrg54</v>
      </c>
    </row>
    <row r="110" spans="1:17" hidden="1" x14ac:dyDescent="0.25">
      <c r="A110" s="28" t="s">
        <v>3474</v>
      </c>
      <c r="B110" s="28" t="s">
        <v>8</v>
      </c>
      <c r="C110" s="28" t="s">
        <v>87</v>
      </c>
      <c r="D110" s="28" t="s">
        <v>2463</v>
      </c>
      <c r="E110" s="22" t="s">
        <v>5648</v>
      </c>
      <c r="F110" s="351" t="str">
        <f>IFERROR(VLOOKUP($B110,Codes!$A$2:$B$1000, 2, FALSE),"")</f>
        <v>MRG</v>
      </c>
      <c r="G110" s="351" t="str">
        <f>IFERROR(VLOOKUP($C110,Codes!$A$2:$B$1000, 2, FALSE),"")</f>
        <v>SLKRN</v>
      </c>
      <c r="H110" s="351" t="str">
        <f>IFERROR(VLOOKUP($D110,Codes!$A$2:$B$1000, 2, FALSE),"")</f>
        <v>QPM</v>
      </c>
      <c r="I110" s="28" t="e">
        <f>IF(ISNUMBER(SEARCH("mrg",A110)), VLOOKUP(_xlfn.NUMBERVALUE(MID(A110,4,4)),TOMAKE!$B$2:$F$174,5,FALSE),IF(ISNUMBER(SEARCH("pnj",A110)), VLOOKUP(_xlfn.NUMBERVALUE(MID(A110,4,4)),TOMAKE!$A$2:$F$174,6,FALSE),IF(ISNUMBER(SEARCH("prv",A110)), VLOOKUP(_xlfn.NUMBERVALUE(MID(A110,4,4)),TOMAKE!$D$2:$F$174,3,FALSE),IF(ISNUMBER(SEARCH("vsg",A110)),VLOOKUP(_xlfn.NUMBERVALUE(MID(A110,4,4)),TOMAKE!$C$2:$F$174,4,FALSE),""))))</f>
        <v>#N/A</v>
      </c>
      <c r="J110" s="11" t="e">
        <f>IF(ISNUMBER(SEARCH("mrg",A110)), VLOOKUP(_xlfn.NUMBERVALUE(MID(A110,4,4)),TOMAKE!$B$2:$E$174,4,FALSE),IF(ISNUMBER(SEARCH("pnj",A110)), VLOOKUP(_xlfn.NUMBERVALUE(MID(A110,4,4)),TOMAKE!$A$2:$E$174,5,FALSE),IF(ISNUMBER(SEARCH("prv",A110)), VLOOKUP(_xlfn.NUMBERVALUE(MID(A110,4,4)),TOMAKE!$D$2:$E$174,2,FALSE),IF(ISNUMBER(SEARCH("vsg",A110)),VLOOKUP(_xlfn.NUMBERVALUE(MID(A110,4,4)),TOMAKE!$C$2:$E$174,3,FALSE),""))))</f>
        <v>#N/A</v>
      </c>
      <c r="K110" s="28" t="s">
        <v>5601</v>
      </c>
      <c r="L110" s="28" t="s">
        <v>5600</v>
      </c>
      <c r="M110" s="351" t="str">
        <f t="shared" si="4"/>
        <v>MRG-QPM-SLKRN</v>
      </c>
      <c r="N110" s="28" t="str">
        <f t="shared" si="5"/>
        <v>mrg55</v>
      </c>
      <c r="O110" s="11"/>
      <c r="P110" s="11"/>
    </row>
    <row r="111" spans="1:17" ht="30" x14ac:dyDescent="0.25">
      <c r="A111" s="28" t="s">
        <v>3470</v>
      </c>
      <c r="B111" s="28" t="s">
        <v>8</v>
      </c>
      <c r="C111" s="28" t="s">
        <v>88</v>
      </c>
      <c r="D111" s="28" t="s">
        <v>1507</v>
      </c>
      <c r="E111" s="22" t="s">
        <v>5648</v>
      </c>
      <c r="F111" s="351" t="str">
        <f>IFERROR(VLOOKUP($B111,Codes!$A$2:$B$1000, 2, FALSE),"")</f>
        <v>MRG</v>
      </c>
      <c r="G111" s="351" t="str">
        <f>IFERROR(VLOOKUP($C111,Codes!$A$2:$B$1000, 2, FALSE),"")</f>
        <v>HRB/VSD</v>
      </c>
      <c r="H111" s="351" t="str">
        <f>IFERROR(VLOOKUP($D111,Codes!$A$2:$B$1000, 2, FALSE),"")</f>
        <v>ZNGR</v>
      </c>
      <c r="I111" s="28" t="e">
        <f>IF(ISNUMBER(SEARCH("mrg",A111)), VLOOKUP(_xlfn.NUMBERVALUE(MID(A111,4,4)),TOMAKE!$B$2:$F$174,5,FALSE),IF(ISNUMBER(SEARCH("pnj",A111)), VLOOKUP(_xlfn.NUMBERVALUE(MID(A111,4,4)),TOMAKE!$A$2:$F$174,6,FALSE),IF(ISNUMBER(SEARCH("prv",A111)), VLOOKUP(_xlfn.NUMBERVALUE(MID(A111,4,4)),TOMAKE!$D$2:$F$174,3,FALSE),IF(ISNUMBER(SEARCH("vsg",A111)),VLOOKUP(_xlfn.NUMBERVALUE(MID(A111,4,4)),TOMAKE!$C$2:$F$174,4,FALSE),""))))</f>
        <v>#N/A</v>
      </c>
      <c r="J111" s="11" t="e">
        <f>IF(ISNUMBER(SEARCH("mrg",A111)), VLOOKUP(_xlfn.NUMBERVALUE(MID(A111,4,4)),TOMAKE!$B$2:$E$174,4,FALSE),IF(ISNUMBER(SEARCH("pnj",A111)), VLOOKUP(_xlfn.NUMBERVALUE(MID(A111,4,4)),TOMAKE!$A$2:$E$174,5,FALSE),IF(ISNUMBER(SEARCH("prv",A111)), VLOOKUP(_xlfn.NUMBERVALUE(MID(A111,4,4)),TOMAKE!$D$2:$E$174,2,FALSE),IF(ISNUMBER(SEARCH("vsg",A111)),VLOOKUP(_xlfn.NUMBERVALUE(MID(A111,4,4)),TOMAKE!$C$2:$E$174,3,FALSE),""))))</f>
        <v>#N/A</v>
      </c>
      <c r="K111" s="28" t="s">
        <v>5723</v>
      </c>
      <c r="L111" s="28" t="s">
        <v>5600</v>
      </c>
      <c r="M111" s="351" t="str">
        <f t="shared" si="4"/>
        <v>MRG-ZNGR-HRB/VSD</v>
      </c>
      <c r="N111" s="28" t="str">
        <f t="shared" si="5"/>
        <v>mrg56</v>
      </c>
      <c r="O111" s="11"/>
      <c r="P111" s="11"/>
      <c r="Q111" s="11"/>
    </row>
    <row r="112" spans="1:17" ht="30" hidden="1" x14ac:dyDescent="0.25">
      <c r="A112" s="28" t="s">
        <v>3468</v>
      </c>
      <c r="B112" s="28" t="s">
        <v>89</v>
      </c>
      <c r="C112" s="28" t="s">
        <v>46</v>
      </c>
      <c r="D112" s="28" t="s">
        <v>5697</v>
      </c>
      <c r="E112" s="22" t="s">
        <v>5648</v>
      </c>
      <c r="F112" s="351" t="str">
        <f>IFERROR(VLOOKUP($B112,Codes!$A$2:$B$1000, 2, FALSE),"")</f>
        <v>TTN IND EST</v>
      </c>
      <c r="G112" s="351" t="str">
        <f>IFERROR(VLOOKUP($C112,Codes!$A$2:$B$1000, 2, FALSE),"")</f>
        <v>SRD</v>
      </c>
      <c r="H112" s="351" t="str">
        <f>IFERROR(VLOOKUP($D112,Codes!$A$2:$B$1000, 2, FALSE),"")</f>
        <v>LTL/BRM</v>
      </c>
      <c r="I112" s="28" t="e">
        <f>IF(ISNUMBER(SEARCH("mrg",A112)), VLOOKUP(_xlfn.NUMBERVALUE(MID(A112,4,4)),TOMAKE!$B$2:$F$174,5,FALSE),IF(ISNUMBER(SEARCH("pnj",A112)), VLOOKUP(_xlfn.NUMBERVALUE(MID(A112,4,4)),TOMAKE!$A$2:$F$174,6,FALSE),IF(ISNUMBER(SEARCH("prv",A112)), VLOOKUP(_xlfn.NUMBERVALUE(MID(A112,4,4)),TOMAKE!$D$2:$F$174,3,FALSE),IF(ISNUMBER(SEARCH("vsg",A112)),VLOOKUP(_xlfn.NUMBERVALUE(MID(A112,4,4)),TOMAKE!$C$2:$F$174,4,FALSE),""))))</f>
        <v>#N/A</v>
      </c>
      <c r="J112" s="11" t="e">
        <f>IF(ISNUMBER(SEARCH("mrg",A112)), VLOOKUP(_xlfn.NUMBERVALUE(MID(A112,4,4)),TOMAKE!$B$2:$E$174,4,FALSE),IF(ISNUMBER(SEARCH("pnj",A112)), VLOOKUP(_xlfn.NUMBERVALUE(MID(A112,4,4)),TOMAKE!$A$2:$E$174,5,FALSE),IF(ISNUMBER(SEARCH("prv",A112)), VLOOKUP(_xlfn.NUMBERVALUE(MID(A112,4,4)),TOMAKE!$D$2:$E$174,2,FALSE),IF(ISNUMBER(SEARCH("vsg",A112)),VLOOKUP(_xlfn.NUMBERVALUE(MID(A112,4,4)),TOMAKE!$C$2:$E$174,3,FALSE),""))))</f>
        <v>#N/A</v>
      </c>
      <c r="K112" s="28" t="s">
        <v>5601</v>
      </c>
      <c r="L112" s="28" t="s">
        <v>5600</v>
      </c>
      <c r="M112" s="351" t="str">
        <f t="shared" si="4"/>
        <v>TTN IND EST-LTL/BRM-SRD</v>
      </c>
      <c r="N112" s="28" t="str">
        <f t="shared" si="5"/>
        <v>mrg57</v>
      </c>
      <c r="O112" s="11"/>
      <c r="P112" s="11"/>
    </row>
    <row r="113" spans="1:17" hidden="1" x14ac:dyDescent="0.25">
      <c r="A113" s="28" t="s">
        <v>3458</v>
      </c>
      <c r="B113" s="28" t="s">
        <v>14</v>
      </c>
      <c r="C113" s="28" t="s">
        <v>46</v>
      </c>
      <c r="D113" s="28" t="s">
        <v>5689</v>
      </c>
      <c r="E113" s="22" t="s">
        <v>5648</v>
      </c>
      <c r="F113" s="351" t="str">
        <f>IFERROR(VLOOKUP($B113,Codes!$A$2:$B$1000, 2, FALSE),"")</f>
        <v>PNJ</v>
      </c>
      <c r="G113" s="351" t="str">
        <f>IFERROR(VLOOKUP($C113,Codes!$A$2:$B$1000, 2, FALSE),"")</f>
        <v>SRD</v>
      </c>
      <c r="H113" s="351" t="str">
        <f>IFERROR(VLOOKUP($D113,Codes!$A$2:$B$1000, 2, FALSE),"")</f>
        <v>TTN/LTL</v>
      </c>
      <c r="I113" s="28" t="e">
        <f>IF(ISNUMBER(SEARCH("mrg",A113)), VLOOKUP(_xlfn.NUMBERVALUE(MID(A113,4,4)),TOMAKE!$B$2:$F$174,5,FALSE),IF(ISNUMBER(SEARCH("pnj",A113)), VLOOKUP(_xlfn.NUMBERVALUE(MID(A113,4,4)),TOMAKE!$A$2:$F$174,6,FALSE),IF(ISNUMBER(SEARCH("prv",A113)), VLOOKUP(_xlfn.NUMBERVALUE(MID(A113,4,4)),TOMAKE!$D$2:$F$174,3,FALSE),IF(ISNUMBER(SEARCH("vsg",A113)),VLOOKUP(_xlfn.NUMBERVALUE(MID(A113,4,4)),TOMAKE!$C$2:$F$174,4,FALSE),""))))</f>
        <v>#N/A</v>
      </c>
      <c r="J113" s="11" t="e">
        <f>IF(ISNUMBER(SEARCH("mrg",A113)), VLOOKUP(_xlfn.NUMBERVALUE(MID(A113,4,4)),TOMAKE!$B$2:$E$174,4,FALSE),IF(ISNUMBER(SEARCH("pnj",A113)), VLOOKUP(_xlfn.NUMBERVALUE(MID(A113,4,4)),TOMAKE!$A$2:$E$174,5,FALSE),IF(ISNUMBER(SEARCH("prv",A113)), VLOOKUP(_xlfn.NUMBERVALUE(MID(A113,4,4)),TOMAKE!$D$2:$E$174,2,FALSE),IF(ISNUMBER(SEARCH("vsg",A113)),VLOOKUP(_xlfn.NUMBERVALUE(MID(A113,4,4)),TOMAKE!$C$2:$E$174,3,FALSE),""))))</f>
        <v>#N/A</v>
      </c>
      <c r="K113" s="28" t="s">
        <v>5601</v>
      </c>
      <c r="L113" s="28" t="s">
        <v>5600</v>
      </c>
      <c r="M113" s="351" t="str">
        <f t="shared" si="4"/>
        <v>PNJ-TTN/LTL-SRD</v>
      </c>
      <c r="N113" s="28" t="str">
        <f t="shared" si="5"/>
        <v>mrg58</v>
      </c>
      <c r="O113" s="11"/>
      <c r="P113" s="11"/>
    </row>
    <row r="114" spans="1:17" hidden="1" x14ac:dyDescent="0.25">
      <c r="A114" s="28" t="s">
        <v>3446</v>
      </c>
      <c r="B114" s="28" t="s">
        <v>90</v>
      </c>
      <c r="C114" s="28" t="s">
        <v>80</v>
      </c>
      <c r="D114" s="28" t="s">
        <v>3305</v>
      </c>
      <c r="E114" s="22" t="s">
        <v>5648</v>
      </c>
      <c r="F114" s="351" t="str">
        <f>IFERROR(VLOOKUP($B114,Codes!$A$2:$B$1000, 2, FALSE),"")</f>
        <v>CURCH</v>
      </c>
      <c r="G114" s="351" t="str">
        <f>IFERROR(VLOOKUP($C114,Codes!$A$2:$B$1000, 2, FALSE),"")</f>
        <v>SLJN</v>
      </c>
      <c r="H114" s="351" t="str">
        <f>IFERROR(VLOOKUP($D114,Codes!$A$2:$B$1000, 2, FALSE),"")</f>
        <v>SNGM</v>
      </c>
      <c r="I114" s="28" t="e">
        <f>IF(ISNUMBER(SEARCH("mrg",A114)), VLOOKUP(_xlfn.NUMBERVALUE(MID(A114,4,4)),TOMAKE!$B$2:$F$174,5,FALSE),IF(ISNUMBER(SEARCH("pnj",A114)), VLOOKUP(_xlfn.NUMBERVALUE(MID(A114,4,4)),TOMAKE!$A$2:$F$174,6,FALSE),IF(ISNUMBER(SEARCH("prv",A114)), VLOOKUP(_xlfn.NUMBERVALUE(MID(A114,4,4)),TOMAKE!$D$2:$F$174,3,FALSE),IF(ISNUMBER(SEARCH("vsg",A114)),VLOOKUP(_xlfn.NUMBERVALUE(MID(A114,4,4)),TOMAKE!$C$2:$F$174,4,FALSE),""))))</f>
        <v>#N/A</v>
      </c>
      <c r="J114" s="11" t="e">
        <f>IF(ISNUMBER(SEARCH("mrg",A114)), VLOOKUP(_xlfn.NUMBERVALUE(MID(A114,4,4)),TOMAKE!$B$2:$E$174,4,FALSE),IF(ISNUMBER(SEARCH("pnj",A114)), VLOOKUP(_xlfn.NUMBERVALUE(MID(A114,4,4)),TOMAKE!$A$2:$E$174,5,FALSE),IF(ISNUMBER(SEARCH("prv",A114)), VLOOKUP(_xlfn.NUMBERVALUE(MID(A114,4,4)),TOMAKE!$D$2:$E$174,2,FALSE),IF(ISNUMBER(SEARCH("vsg",A114)),VLOOKUP(_xlfn.NUMBERVALUE(MID(A114,4,4)),TOMAKE!$C$2:$E$174,3,FALSE),""))))</f>
        <v>#N/A</v>
      </c>
      <c r="K114" s="28" t="s">
        <v>5601</v>
      </c>
      <c r="L114" s="28" t="s">
        <v>5600</v>
      </c>
      <c r="M114" s="351" t="str">
        <f t="shared" si="4"/>
        <v>CURCH-SNGM-SLJN</v>
      </c>
      <c r="N114" s="28" t="str">
        <f t="shared" si="5"/>
        <v>mrg59</v>
      </c>
      <c r="O114" s="11"/>
      <c r="P114" s="11"/>
    </row>
    <row r="115" spans="1:17" hidden="1" x14ac:dyDescent="0.25">
      <c r="A115" s="28" t="s">
        <v>3716</v>
      </c>
      <c r="B115" s="28" t="s">
        <v>8</v>
      </c>
      <c r="C115" s="28" t="s">
        <v>91</v>
      </c>
      <c r="D115" s="28" t="s">
        <v>19</v>
      </c>
      <c r="E115" s="22" t="s">
        <v>5604</v>
      </c>
      <c r="F115" s="351" t="str">
        <f>IFERROR(VLOOKUP($B115,Codes!$A$2:$B$1000, 2, FALSE),"")</f>
        <v>MRG</v>
      </c>
      <c r="G115" s="351" t="str">
        <f>IFERROR(VLOOKUP($C115,Codes!$A$2:$B$1000, 2, FALSE),"")</f>
        <v>BGM</v>
      </c>
      <c r="H115" s="351" t="str">
        <f>IFERROR(VLOOKUP($D115,Codes!$A$2:$B$1000, 2, FALSE),"")</f>
        <v>CURCH</v>
      </c>
      <c r="I115" s="28" t="e">
        <f>IF(ISNUMBER(SEARCH("mrg",A115)), VLOOKUP(_xlfn.NUMBERVALUE(MID(A115,4,4)),TOMAKE!$B$2:$F$174,5,FALSE),IF(ISNUMBER(SEARCH("pnj",A115)), VLOOKUP(_xlfn.NUMBERVALUE(MID(A115,4,4)),TOMAKE!$A$2:$F$174,6,FALSE),IF(ISNUMBER(SEARCH("prv",A115)), VLOOKUP(_xlfn.NUMBERVALUE(MID(A115,4,4)),TOMAKE!$D$2:$F$174,3,FALSE),IF(ISNUMBER(SEARCH("vsg",A115)),VLOOKUP(_xlfn.NUMBERVALUE(MID(A115,4,4)),TOMAKE!$C$2:$F$174,4,FALSE),""))))</f>
        <v>#N/A</v>
      </c>
      <c r="J115" s="11" t="e">
        <f>IF(ISNUMBER(SEARCH("mrg",A115)), VLOOKUP(_xlfn.NUMBERVALUE(MID(A115,4,4)),TOMAKE!$B$2:$E$174,4,FALSE),IF(ISNUMBER(SEARCH("pnj",A115)), VLOOKUP(_xlfn.NUMBERVALUE(MID(A115,4,4)),TOMAKE!$A$2:$E$174,5,FALSE),IF(ISNUMBER(SEARCH("prv",A115)), VLOOKUP(_xlfn.NUMBERVALUE(MID(A115,4,4)),TOMAKE!$D$2:$E$174,2,FALSE),IF(ISNUMBER(SEARCH("vsg",A115)),VLOOKUP(_xlfn.NUMBERVALUE(MID(A115,4,4)),TOMAKE!$C$2:$E$174,3,FALSE),""))))</f>
        <v>#N/A</v>
      </c>
      <c r="K115" s="28" t="s">
        <v>5601</v>
      </c>
      <c r="L115" s="28" t="s">
        <v>5607</v>
      </c>
      <c r="M115" s="351" t="str">
        <f t="shared" si="4"/>
        <v>MRG-CURCH-BGM</v>
      </c>
      <c r="N115" s="28" t="str">
        <f t="shared" si="5"/>
        <v>mrg6</v>
      </c>
      <c r="O115" s="11"/>
      <c r="P115" s="11"/>
    </row>
    <row r="116" spans="1:17" hidden="1" x14ac:dyDescent="0.25">
      <c r="A116" s="28" t="s">
        <v>3445</v>
      </c>
      <c r="B116" s="28" t="s">
        <v>17</v>
      </c>
      <c r="C116" s="28" t="s">
        <v>49</v>
      </c>
      <c r="D116" s="28" t="s">
        <v>92</v>
      </c>
      <c r="E116" s="22" t="s">
        <v>5648</v>
      </c>
      <c r="F116" s="351" t="str">
        <f>IFERROR(VLOOKUP($B116,Codes!$A$2:$B$1000, 2, FALSE),"")</f>
        <v>CNC</v>
      </c>
      <c r="G116" s="351" t="str">
        <f>IFERROR(VLOOKUP($C116,Codes!$A$2:$B$1000, 2, FALSE),"")</f>
        <v>VAL</v>
      </c>
      <c r="H116" s="351" t="str">
        <f>IFERROR(VLOOKUP($D116,Codes!$A$2:$B$1000, 2, FALSE),"")</f>
        <v>AGND</v>
      </c>
      <c r="I116" s="28" t="e">
        <f>IF(ISNUMBER(SEARCH("mrg",A116)), VLOOKUP(_xlfn.NUMBERVALUE(MID(A116,4,4)),TOMAKE!$B$2:$F$174,5,FALSE),IF(ISNUMBER(SEARCH("pnj",A116)), VLOOKUP(_xlfn.NUMBERVALUE(MID(A116,4,4)),TOMAKE!$A$2:$F$174,6,FALSE),IF(ISNUMBER(SEARCH("prv",A116)), VLOOKUP(_xlfn.NUMBERVALUE(MID(A116,4,4)),TOMAKE!$D$2:$F$174,3,FALSE),IF(ISNUMBER(SEARCH("vsg",A116)),VLOOKUP(_xlfn.NUMBERVALUE(MID(A116,4,4)),TOMAKE!$C$2:$F$174,4,FALSE),""))))</f>
        <v>#N/A</v>
      </c>
      <c r="J116" s="11" t="e">
        <f>IF(ISNUMBER(SEARCH("mrg",A116)), VLOOKUP(_xlfn.NUMBERVALUE(MID(A116,4,4)),TOMAKE!$B$2:$E$174,4,FALSE),IF(ISNUMBER(SEARCH("pnj",A116)), VLOOKUP(_xlfn.NUMBERVALUE(MID(A116,4,4)),TOMAKE!$A$2:$E$174,5,FALSE),IF(ISNUMBER(SEARCH("prv",A116)), VLOOKUP(_xlfn.NUMBERVALUE(MID(A116,4,4)),TOMAKE!$D$2:$E$174,2,FALSE),IF(ISNUMBER(SEARCH("vsg",A116)),VLOOKUP(_xlfn.NUMBERVALUE(MID(A116,4,4)),TOMAKE!$C$2:$E$174,3,FALSE),""))))</f>
        <v>#N/A</v>
      </c>
      <c r="K116" s="28" t="s">
        <v>5601</v>
      </c>
      <c r="L116" s="28" t="s">
        <v>5600</v>
      </c>
      <c r="M116" s="351" t="str">
        <f t="shared" si="4"/>
        <v>CNC-AGND-VAL</v>
      </c>
      <c r="N116" s="28" t="str">
        <f t="shared" si="5"/>
        <v>mrg60</v>
      </c>
      <c r="O116" s="11"/>
      <c r="P116" s="11"/>
    </row>
    <row r="117" spans="1:17" hidden="1" x14ac:dyDescent="0.25">
      <c r="A117" s="28" t="s">
        <v>3432</v>
      </c>
      <c r="B117" s="28" t="s">
        <v>8</v>
      </c>
      <c r="C117" s="28" t="s">
        <v>49</v>
      </c>
      <c r="D117" s="28" t="s">
        <v>270</v>
      </c>
      <c r="E117" s="22" t="s">
        <v>5648</v>
      </c>
      <c r="F117" s="351" t="str">
        <f>IFERROR(VLOOKUP($B117,Codes!$A$2:$B$1000, 2, FALSE),"")</f>
        <v>MRG</v>
      </c>
      <c r="G117" s="351" t="str">
        <f>IFERROR(VLOOKUP($C117,Codes!$A$2:$B$1000, 2, FALSE),"")</f>
        <v>VAL</v>
      </c>
      <c r="H117" s="351" t="str">
        <f>IFERROR(VLOOKUP($D117,Codes!$A$2:$B$1000, 2, FALSE),"")</f>
        <v>FTRP</v>
      </c>
      <c r="I117" s="28" t="e">
        <f>IF(ISNUMBER(SEARCH("mrg",A117)), VLOOKUP(_xlfn.NUMBERVALUE(MID(A117,4,4)),TOMAKE!$B$2:$F$174,5,FALSE),IF(ISNUMBER(SEARCH("pnj",A117)), VLOOKUP(_xlfn.NUMBERVALUE(MID(A117,4,4)),TOMAKE!$A$2:$F$174,6,FALSE),IF(ISNUMBER(SEARCH("prv",A117)), VLOOKUP(_xlfn.NUMBERVALUE(MID(A117,4,4)),TOMAKE!$D$2:$F$174,3,FALSE),IF(ISNUMBER(SEARCH("vsg",A117)),VLOOKUP(_xlfn.NUMBERVALUE(MID(A117,4,4)),TOMAKE!$C$2:$F$174,4,FALSE),""))))</f>
        <v>#N/A</v>
      </c>
      <c r="J117" s="11" t="e">
        <f>IF(ISNUMBER(SEARCH("mrg",A117)), VLOOKUP(_xlfn.NUMBERVALUE(MID(A117,4,4)),TOMAKE!$B$2:$E$174,4,FALSE),IF(ISNUMBER(SEARCH("pnj",A117)), VLOOKUP(_xlfn.NUMBERVALUE(MID(A117,4,4)),TOMAKE!$A$2:$E$174,5,FALSE),IF(ISNUMBER(SEARCH("prv",A117)), VLOOKUP(_xlfn.NUMBERVALUE(MID(A117,4,4)),TOMAKE!$D$2:$E$174,2,FALSE),IF(ISNUMBER(SEARCH("vsg",A117)),VLOOKUP(_xlfn.NUMBERVALUE(MID(A117,4,4)),TOMAKE!$C$2:$E$174,3,FALSE),""))))</f>
        <v>#N/A</v>
      </c>
      <c r="K117" s="28" t="s">
        <v>5601</v>
      </c>
      <c r="L117" s="28" t="s">
        <v>5600</v>
      </c>
      <c r="M117" s="351" t="str">
        <f t="shared" si="4"/>
        <v>MRG-FTRP-VAL</v>
      </c>
      <c r="N117" s="28" t="str">
        <f t="shared" si="5"/>
        <v>mrg61</v>
      </c>
      <c r="O117" s="11"/>
      <c r="P117" s="11"/>
    </row>
    <row r="118" spans="1:17" hidden="1" x14ac:dyDescent="0.25">
      <c r="A118" s="28" t="s">
        <v>3424</v>
      </c>
      <c r="B118" s="28" t="s">
        <v>8</v>
      </c>
      <c r="C118" s="28" t="s">
        <v>80</v>
      </c>
      <c r="D118" s="28" t="s">
        <v>5666</v>
      </c>
      <c r="E118" s="22" t="s">
        <v>5648</v>
      </c>
      <c r="F118" s="351" t="str">
        <f>IFERROR(VLOOKUP($B118,Codes!$A$2:$B$1000, 2, FALSE),"")</f>
        <v>MRG</v>
      </c>
      <c r="G118" s="351" t="str">
        <f>IFERROR(VLOOKUP($C118,Codes!$A$2:$B$1000, 2, FALSE),"")</f>
        <v>SLJN</v>
      </c>
      <c r="H118" s="351" t="str">
        <f>IFERROR(VLOOKUP($D118,Codes!$A$2:$B$1000, 2, FALSE),"")</f>
        <v>CURCH/NTL</v>
      </c>
      <c r="I118" s="28" t="e">
        <f>IF(ISNUMBER(SEARCH("mrg",A118)), VLOOKUP(_xlfn.NUMBERVALUE(MID(A118,4,4)),TOMAKE!$B$2:$F$174,5,FALSE),IF(ISNUMBER(SEARCH("pnj",A118)), VLOOKUP(_xlfn.NUMBERVALUE(MID(A118,4,4)),TOMAKE!$A$2:$F$174,6,FALSE),IF(ISNUMBER(SEARCH("prv",A118)), VLOOKUP(_xlfn.NUMBERVALUE(MID(A118,4,4)),TOMAKE!$D$2:$F$174,3,FALSE),IF(ISNUMBER(SEARCH("vsg",A118)),VLOOKUP(_xlfn.NUMBERVALUE(MID(A118,4,4)),TOMAKE!$C$2:$F$174,4,FALSE),""))))</f>
        <v>#N/A</v>
      </c>
      <c r="J118" s="11" t="e">
        <f>IF(ISNUMBER(SEARCH("mrg",A118)), VLOOKUP(_xlfn.NUMBERVALUE(MID(A118,4,4)),TOMAKE!$B$2:$E$174,4,FALSE),IF(ISNUMBER(SEARCH("pnj",A118)), VLOOKUP(_xlfn.NUMBERVALUE(MID(A118,4,4)),TOMAKE!$A$2:$E$174,5,FALSE),IF(ISNUMBER(SEARCH("prv",A118)), VLOOKUP(_xlfn.NUMBERVALUE(MID(A118,4,4)),TOMAKE!$D$2:$E$174,2,FALSE),IF(ISNUMBER(SEARCH("vsg",A118)),VLOOKUP(_xlfn.NUMBERVALUE(MID(A118,4,4)),TOMAKE!$C$2:$E$174,3,FALSE),""))))</f>
        <v>#N/A</v>
      </c>
      <c r="K118" s="28" t="s">
        <v>5601</v>
      </c>
      <c r="L118" s="28" t="s">
        <v>5600</v>
      </c>
      <c r="M118" s="351" t="str">
        <f t="shared" si="4"/>
        <v>MRG-CURCH/NTL-SLJN</v>
      </c>
      <c r="N118" s="28" t="str">
        <f t="shared" si="5"/>
        <v>mrg62</v>
      </c>
      <c r="O118" s="11"/>
      <c r="P118" s="11"/>
    </row>
    <row r="119" spans="1:17" hidden="1" x14ac:dyDescent="0.25">
      <c r="A119" s="28" t="s">
        <v>3418</v>
      </c>
      <c r="B119" s="28" t="s">
        <v>8</v>
      </c>
      <c r="C119" s="28" t="s">
        <v>56</v>
      </c>
      <c r="D119" s="28" t="s">
        <v>17</v>
      </c>
      <c r="E119" s="22" t="s">
        <v>5648</v>
      </c>
      <c r="F119" s="351" t="str">
        <f>IFERROR(VLOOKUP($B119,Codes!$A$2:$B$1000, 2, FALSE),"")</f>
        <v>MRG</v>
      </c>
      <c r="G119" s="351" t="str">
        <f>IFERROR(VLOOKUP($C119,Codes!$A$2:$B$1000, 2, FALSE),"")</f>
        <v>TRVN</v>
      </c>
      <c r="H119" s="351" t="str">
        <f>IFERROR(VLOOKUP($D119,Codes!$A$2:$B$1000, 2, FALSE),"")</f>
        <v>CNC</v>
      </c>
      <c r="I119" s="28" t="e">
        <f>IF(ISNUMBER(SEARCH("mrg",A119)), VLOOKUP(_xlfn.NUMBERVALUE(MID(A119,4,4)),TOMAKE!$B$2:$F$174,5,FALSE),IF(ISNUMBER(SEARCH("pnj",A119)), VLOOKUP(_xlfn.NUMBERVALUE(MID(A119,4,4)),TOMAKE!$A$2:$F$174,6,FALSE),IF(ISNUMBER(SEARCH("prv",A119)), VLOOKUP(_xlfn.NUMBERVALUE(MID(A119,4,4)),TOMAKE!$D$2:$F$174,3,FALSE),IF(ISNUMBER(SEARCH("vsg",A119)),VLOOKUP(_xlfn.NUMBERVALUE(MID(A119,4,4)),TOMAKE!$C$2:$F$174,4,FALSE),""))))</f>
        <v>#N/A</v>
      </c>
      <c r="J119" s="11" t="e">
        <f>IF(ISNUMBER(SEARCH("mrg",A119)), VLOOKUP(_xlfn.NUMBERVALUE(MID(A119,4,4)),TOMAKE!$B$2:$E$174,4,FALSE),IF(ISNUMBER(SEARCH("pnj",A119)), VLOOKUP(_xlfn.NUMBERVALUE(MID(A119,4,4)),TOMAKE!$A$2:$E$174,5,FALSE),IF(ISNUMBER(SEARCH("prv",A119)), VLOOKUP(_xlfn.NUMBERVALUE(MID(A119,4,4)),TOMAKE!$D$2:$E$174,2,FALSE),IF(ISNUMBER(SEARCH("vsg",A119)),VLOOKUP(_xlfn.NUMBERVALUE(MID(A119,4,4)),TOMAKE!$C$2:$E$174,3,FALSE),""))))</f>
        <v>#N/A</v>
      </c>
      <c r="K119" s="28" t="s">
        <v>5601</v>
      </c>
      <c r="L119" s="28" t="s">
        <v>5600</v>
      </c>
      <c r="M119" s="351" t="str">
        <f t="shared" si="4"/>
        <v>MRG-CNC-TRVN</v>
      </c>
      <c r="N119" s="28" t="str">
        <f t="shared" si="5"/>
        <v>mrg63</v>
      </c>
      <c r="O119" s="11"/>
      <c r="P119" s="11"/>
    </row>
    <row r="120" spans="1:17" hidden="1" x14ac:dyDescent="0.25">
      <c r="A120" s="28" t="s">
        <v>3413</v>
      </c>
      <c r="B120" s="28" t="s">
        <v>8</v>
      </c>
      <c r="C120" s="28" t="s">
        <v>49</v>
      </c>
      <c r="D120" s="28" t="s">
        <v>17</v>
      </c>
      <c r="E120" s="22" t="s">
        <v>5648</v>
      </c>
      <c r="F120" s="351" t="str">
        <f>IFERROR(VLOOKUP($B120,Codes!$A$2:$B$1000, 2, FALSE),"")</f>
        <v>MRG</v>
      </c>
      <c r="G120" s="351" t="str">
        <f>IFERROR(VLOOKUP($C120,Codes!$A$2:$B$1000, 2, FALSE),"")</f>
        <v>VAL</v>
      </c>
      <c r="H120" s="351" t="str">
        <f>IFERROR(VLOOKUP($D120,Codes!$A$2:$B$1000, 2, FALSE),"")</f>
        <v>CNC</v>
      </c>
      <c r="I120" s="28" t="e">
        <f>IF(ISNUMBER(SEARCH("mrg",A120)), VLOOKUP(_xlfn.NUMBERVALUE(MID(A120,4,4)),TOMAKE!$B$2:$F$174,5,FALSE),IF(ISNUMBER(SEARCH("pnj",A120)), VLOOKUP(_xlfn.NUMBERVALUE(MID(A120,4,4)),TOMAKE!$A$2:$F$174,6,FALSE),IF(ISNUMBER(SEARCH("prv",A120)), VLOOKUP(_xlfn.NUMBERVALUE(MID(A120,4,4)),TOMAKE!$D$2:$F$174,3,FALSE),IF(ISNUMBER(SEARCH("vsg",A120)),VLOOKUP(_xlfn.NUMBERVALUE(MID(A120,4,4)),TOMAKE!$C$2:$F$174,4,FALSE),""))))</f>
        <v>#N/A</v>
      </c>
      <c r="J120" s="11" t="e">
        <f>IF(ISNUMBER(SEARCH("mrg",A120)), VLOOKUP(_xlfn.NUMBERVALUE(MID(A120,4,4)),TOMAKE!$B$2:$E$174,4,FALSE),IF(ISNUMBER(SEARCH("pnj",A120)), VLOOKUP(_xlfn.NUMBERVALUE(MID(A120,4,4)),TOMAKE!$A$2:$E$174,5,FALSE),IF(ISNUMBER(SEARCH("prv",A120)), VLOOKUP(_xlfn.NUMBERVALUE(MID(A120,4,4)),TOMAKE!$D$2:$E$174,2,FALSE),IF(ISNUMBER(SEARCH("vsg",A120)),VLOOKUP(_xlfn.NUMBERVALUE(MID(A120,4,4)),TOMAKE!$C$2:$E$174,3,FALSE),""))))</f>
        <v>#N/A</v>
      </c>
      <c r="K120" s="28" t="s">
        <v>5601</v>
      </c>
      <c r="L120" s="28" t="s">
        <v>5600</v>
      </c>
      <c r="M120" s="351" t="str">
        <f t="shared" si="4"/>
        <v>MRG-CNC-VAL</v>
      </c>
      <c r="N120" s="28" t="str">
        <f t="shared" si="5"/>
        <v>mrg64</v>
      </c>
      <c r="O120" s="11"/>
      <c r="P120" s="11"/>
    </row>
    <row r="121" spans="1:17" hidden="1" x14ac:dyDescent="0.25">
      <c r="A121" s="28" t="s">
        <v>3405</v>
      </c>
      <c r="B121" s="28" t="s">
        <v>8</v>
      </c>
      <c r="C121" s="28" t="s">
        <v>50</v>
      </c>
      <c r="D121" s="28" t="s">
        <v>5672</v>
      </c>
      <c r="E121" s="22" t="s">
        <v>5648</v>
      </c>
      <c r="F121" s="351" t="str">
        <f>IFERROR(VLOOKUP($B121,Codes!$A$2:$B$1000, 2, FALSE),"")</f>
        <v>MRG</v>
      </c>
      <c r="G121" s="351" t="str">
        <f>IFERROR(VLOOKUP($C121,Codes!$A$2:$B$1000, 2, FALSE),"")</f>
        <v>BTBT</v>
      </c>
      <c r="H121" s="351" t="str">
        <f>IFERROR(VLOOKUP($D121,Codes!$A$2:$B$1000, 2, FALSE),"")</f>
        <v xml:space="preserve">MNGL </v>
      </c>
      <c r="I121" s="28" t="e">
        <f>IF(ISNUMBER(SEARCH("mrg",A121)), VLOOKUP(_xlfn.NUMBERVALUE(MID(A121,4,4)),TOMAKE!$B$2:$F$174,5,FALSE),IF(ISNUMBER(SEARCH("pnj",A121)), VLOOKUP(_xlfn.NUMBERVALUE(MID(A121,4,4)),TOMAKE!$A$2:$F$174,6,FALSE),IF(ISNUMBER(SEARCH("prv",A121)), VLOOKUP(_xlfn.NUMBERVALUE(MID(A121,4,4)),TOMAKE!$D$2:$F$174,3,FALSE),IF(ISNUMBER(SEARCH("vsg",A121)),VLOOKUP(_xlfn.NUMBERVALUE(MID(A121,4,4)),TOMAKE!$C$2:$F$174,4,FALSE),""))))</f>
        <v>#N/A</v>
      </c>
      <c r="J121" s="11" t="e">
        <f>IF(ISNUMBER(SEARCH("mrg",A121)), VLOOKUP(_xlfn.NUMBERVALUE(MID(A121,4,4)),TOMAKE!$B$2:$E$174,4,FALSE),IF(ISNUMBER(SEARCH("pnj",A121)), VLOOKUP(_xlfn.NUMBERVALUE(MID(A121,4,4)),TOMAKE!$A$2:$E$174,5,FALSE),IF(ISNUMBER(SEARCH("prv",A121)), VLOOKUP(_xlfn.NUMBERVALUE(MID(A121,4,4)),TOMAKE!$D$2:$E$174,2,FALSE),IF(ISNUMBER(SEARCH("vsg",A121)),VLOOKUP(_xlfn.NUMBERVALUE(MID(A121,4,4)),TOMAKE!$C$2:$E$174,3,FALSE),""))))</f>
        <v>#N/A</v>
      </c>
      <c r="K121" s="28" t="s">
        <v>5601</v>
      </c>
      <c r="L121" s="28" t="s">
        <v>5600</v>
      </c>
      <c r="M121" s="351" t="str">
        <f t="shared" si="4"/>
        <v>MRG-MNGL -BTBT</v>
      </c>
      <c r="N121" s="28" t="str">
        <f t="shared" si="5"/>
        <v>mrg65</v>
      </c>
      <c r="O121" s="11"/>
      <c r="P121" s="11"/>
    </row>
    <row r="122" spans="1:17" hidden="1" x14ac:dyDescent="0.25">
      <c r="A122" s="22" t="s">
        <v>3393</v>
      </c>
      <c r="B122" s="22" t="s">
        <v>51</v>
      </c>
      <c r="C122" s="22" t="s">
        <v>14</v>
      </c>
      <c r="D122" s="22" t="s">
        <v>2304</v>
      </c>
      <c r="E122" s="22" t="s">
        <v>5648</v>
      </c>
      <c r="F122" s="351" t="str">
        <f>IFERROR(VLOOKUP($B122,Codes!$A$2:$B$1000, 2, FALSE),"")</f>
        <v>CLM</v>
      </c>
      <c r="G122" s="351" t="str">
        <f>IFERROR(VLOOKUP($C122,Codes!$A$2:$B$1000, 2, FALSE),"")</f>
        <v>PNJ</v>
      </c>
      <c r="H122" s="351" t="str">
        <f>IFERROR(VLOOKUP($D122,Codes!$A$2:$B$1000, 2, FALSE),"")</f>
        <v>U.TSK</v>
      </c>
      <c r="I122" s="22">
        <f>IF(ISNUMBER(SEARCH("mrg",A122)), VLOOKUP(_xlfn.NUMBERVALUE(MID(A122,4,4)),TOMAKE!$B$2:$F$174,5,FALSE),IF(ISNUMBER(SEARCH("pnj",A122)), VLOOKUP(_xlfn.NUMBERVALUE(MID(A122,4,4)),TOMAKE!$A$2:$F$174,6,FALSE),IF(ISNUMBER(SEARCH("prv",A122)), VLOOKUP(_xlfn.NUMBERVALUE(MID(A122,4,4)),TOMAKE!$D$2:$F$174,3,FALSE),IF(ISNUMBER(SEARCH("vsg",A122)),VLOOKUP(_xlfn.NUMBERVALUE(MID(A122,4,4)),TOMAKE!$C$2:$F$174,4,FALSE),""))))</f>
        <v>0</v>
      </c>
      <c r="J122">
        <f>IF(ISNUMBER(SEARCH("mrg",A122)), VLOOKUP(_xlfn.NUMBERVALUE(MID(A122,4,4)),TOMAKE!$B$2:$E$174,4,FALSE),IF(ISNUMBER(SEARCH("pnj",A122)), VLOOKUP(_xlfn.NUMBERVALUE(MID(A122,4,4)),TOMAKE!$A$2:$E$174,5,FALSE),IF(ISNUMBER(SEARCH("prv",A122)), VLOOKUP(_xlfn.NUMBERVALUE(MID(A122,4,4)),TOMAKE!$D$2:$E$174,2,FALSE),IF(ISNUMBER(SEARCH("vsg",A122)),VLOOKUP(_xlfn.NUMBERVALUE(MID(A122,4,4)),TOMAKE!$C$2:$E$174,3,FALSE),""))))</f>
        <v>98</v>
      </c>
      <c r="K122" s="22" t="s">
        <v>5601</v>
      </c>
      <c r="L122" s="22" t="s">
        <v>5600</v>
      </c>
      <c r="M122" s="351" t="str">
        <f t="shared" si="4"/>
        <v>CLM-U.TSK-PNJ</v>
      </c>
      <c r="N122" s="28" t="str">
        <f t="shared" si="5"/>
        <v>mrg66</v>
      </c>
    </row>
    <row r="123" spans="1:17" ht="30" hidden="1" x14ac:dyDescent="0.25">
      <c r="A123" s="28" t="s">
        <v>3392</v>
      </c>
      <c r="B123" s="28" t="s">
        <v>8</v>
      </c>
      <c r="C123" s="28" t="s">
        <v>10</v>
      </c>
      <c r="D123" s="28" t="s">
        <v>1260</v>
      </c>
      <c r="E123" s="22" t="s">
        <v>5662</v>
      </c>
      <c r="F123" s="351" t="str">
        <f>IFERROR(VLOOKUP($B123,Codes!$A$2:$B$1000, 2, FALSE),"")</f>
        <v>MRG</v>
      </c>
      <c r="G123" s="351" t="str">
        <f>IFERROR(VLOOKUP($C123,Codes!$A$2:$B$1000, 2, FALSE),"")</f>
        <v>PNJ</v>
      </c>
      <c r="H123" s="351" t="str">
        <f>IFERROR(VLOOKUP($D123,Codes!$A$2:$B$1000, 2, FALSE),"")</f>
        <v>CRT</v>
      </c>
      <c r="I123" s="28" t="e">
        <f>IF(ISNUMBER(SEARCH("mrg",A123)), VLOOKUP(_xlfn.NUMBERVALUE(MID(A123,4,4)),TOMAKE!$B$2:$F$174,5,FALSE),IF(ISNUMBER(SEARCH("pnj",A123)), VLOOKUP(_xlfn.NUMBERVALUE(MID(A123,4,4)),TOMAKE!$A$2:$F$174,6,FALSE),IF(ISNUMBER(SEARCH("prv",A123)), VLOOKUP(_xlfn.NUMBERVALUE(MID(A123,4,4)),TOMAKE!$D$2:$F$174,3,FALSE),IF(ISNUMBER(SEARCH("vsg",A123)),VLOOKUP(_xlfn.NUMBERVALUE(MID(A123,4,4)),TOMAKE!$C$2:$F$174,4,FALSE),""))))</f>
        <v>#N/A</v>
      </c>
      <c r="J123" s="11" t="e">
        <f>IF(ISNUMBER(SEARCH("mrg",A123)), VLOOKUP(_xlfn.NUMBERVALUE(MID(A123,4,4)),TOMAKE!$B$2:$E$174,4,FALSE),IF(ISNUMBER(SEARCH("pnj",A123)), VLOOKUP(_xlfn.NUMBERVALUE(MID(A123,4,4)),TOMAKE!$A$2:$E$174,5,FALSE),IF(ISNUMBER(SEARCH("prv",A123)), VLOOKUP(_xlfn.NUMBERVALUE(MID(A123,4,4)),TOMAKE!$D$2:$E$174,2,FALSE),IF(ISNUMBER(SEARCH("vsg",A123)),VLOOKUP(_xlfn.NUMBERVALUE(MID(A123,4,4)),TOMAKE!$C$2:$E$174,3,FALSE),""))))</f>
        <v>#N/A</v>
      </c>
      <c r="K123" s="28" t="s">
        <v>5601</v>
      </c>
      <c r="L123" s="28" t="s">
        <v>5733</v>
      </c>
      <c r="M123" s="351" t="str">
        <f t="shared" si="4"/>
        <v>MRG-CRT-PNJ</v>
      </c>
      <c r="N123" s="28" t="str">
        <f t="shared" si="5"/>
        <v>mrg67</v>
      </c>
      <c r="O123" s="11"/>
      <c r="P123" s="11"/>
      <c r="Q123" s="11"/>
    </row>
    <row r="124" spans="1:17" hidden="1" x14ac:dyDescent="0.25">
      <c r="A124" s="35" t="s">
        <v>3385</v>
      </c>
      <c r="B124" s="35" t="s">
        <v>8</v>
      </c>
      <c r="C124" s="35" t="s">
        <v>52</v>
      </c>
      <c r="D124" s="35" t="s">
        <v>1431</v>
      </c>
      <c r="E124" s="22" t="s">
        <v>5604</v>
      </c>
      <c r="F124" s="351" t="str">
        <f>IFERROR(VLOOKUP($B124,Codes!$A$2:$B$1000, 2, FALSE),"")</f>
        <v>MRG</v>
      </c>
      <c r="G124" s="351" t="str">
        <f>IFERROR(VLOOKUP($C124,Codes!$A$2:$B$1000, 2, FALSE),"")</f>
        <v>BGM CBT</v>
      </c>
      <c r="H124" s="351" t="str">
        <f>IFERROR(VLOOKUP($D124,Codes!$A$2:$B$1000, 2, FALSE),"")</f>
        <v xml:space="preserve">ANMD </v>
      </c>
      <c r="I124" s="35" t="e">
        <f>IF(ISNUMBER(SEARCH("mrg",A124)), VLOOKUP(_xlfn.NUMBERVALUE(MID(A124,4,4)),TOMAKE!$B$2:$F$174,5,FALSE),IF(ISNUMBER(SEARCH("pnj",A124)), VLOOKUP(_xlfn.NUMBERVALUE(MID(A124,4,4)),TOMAKE!$A$2:$F$174,6,FALSE),IF(ISNUMBER(SEARCH("prv",A124)), VLOOKUP(_xlfn.NUMBERVALUE(MID(A124,4,4)),TOMAKE!$D$2:$F$174,3,FALSE),IF(ISNUMBER(SEARCH("vsg",A124)),VLOOKUP(_xlfn.NUMBERVALUE(MID(A124,4,4)),TOMAKE!$C$2:$F$174,4,FALSE),""))))</f>
        <v>#N/A</v>
      </c>
      <c r="J124" s="36" t="e">
        <f>IF(ISNUMBER(SEARCH("mrg",A124)), VLOOKUP(_xlfn.NUMBERVALUE(MID(A124,4,4)),TOMAKE!$B$2:$E$174,4,FALSE),IF(ISNUMBER(SEARCH("pnj",A124)), VLOOKUP(_xlfn.NUMBERVALUE(MID(A124,4,4)),TOMAKE!$A$2:$E$174,5,FALSE),IF(ISNUMBER(SEARCH("prv",A124)), VLOOKUP(_xlfn.NUMBERVALUE(MID(A124,4,4)),TOMAKE!$D$2:$E$174,2,FALSE),IF(ISNUMBER(SEARCH("vsg",A124)),VLOOKUP(_xlfn.NUMBERVALUE(MID(A124,4,4)),TOMAKE!$C$2:$E$174,3,FALSE),""))))</f>
        <v>#N/A</v>
      </c>
      <c r="K124" s="35" t="s">
        <v>5601</v>
      </c>
      <c r="L124" s="35" t="s">
        <v>5607</v>
      </c>
      <c r="M124" s="351" t="str">
        <f t="shared" si="4"/>
        <v>MRG-ANMD -BGM CBT</v>
      </c>
      <c r="N124" s="28" t="str">
        <f t="shared" si="5"/>
        <v>mrg68</v>
      </c>
      <c r="O124" s="36"/>
      <c r="P124" s="36"/>
      <c r="Q124" s="2"/>
    </row>
    <row r="125" spans="1:17" hidden="1" x14ac:dyDescent="0.25">
      <c r="A125" s="28" t="s">
        <v>3371</v>
      </c>
      <c r="B125" s="28" t="s">
        <v>53</v>
      </c>
      <c r="C125" s="28" t="s">
        <v>10</v>
      </c>
      <c r="D125" s="28" t="s">
        <v>17</v>
      </c>
      <c r="E125" s="22" t="s">
        <v>5648</v>
      </c>
      <c r="F125" s="351" t="str">
        <f>IFERROR(VLOOKUP($B125,Codes!$A$2:$B$1000, 2, FALSE),"")</f>
        <v>KRSH</v>
      </c>
      <c r="G125" s="351" t="str">
        <f>IFERROR(VLOOKUP($C125,Codes!$A$2:$B$1000, 2, FALSE),"")</f>
        <v>PNJ</v>
      </c>
      <c r="H125" s="351" t="str">
        <f>IFERROR(VLOOKUP($D125,Codes!$A$2:$B$1000, 2, FALSE),"")</f>
        <v>CNC</v>
      </c>
      <c r="I125" s="28" t="e">
        <f>IF(ISNUMBER(SEARCH("mrg",A125)), VLOOKUP(_xlfn.NUMBERVALUE(MID(A125,4,4)),TOMAKE!$B$2:$F$174,5,FALSE),IF(ISNUMBER(SEARCH("pnj",A125)), VLOOKUP(_xlfn.NUMBERVALUE(MID(A125,4,4)),TOMAKE!$A$2:$F$174,6,FALSE),IF(ISNUMBER(SEARCH("prv",A125)), VLOOKUP(_xlfn.NUMBERVALUE(MID(A125,4,4)),TOMAKE!$D$2:$F$174,3,FALSE),IF(ISNUMBER(SEARCH("vsg",A125)),VLOOKUP(_xlfn.NUMBERVALUE(MID(A125,4,4)),TOMAKE!$C$2:$F$174,4,FALSE),""))))</f>
        <v>#N/A</v>
      </c>
      <c r="J125" s="11" t="e">
        <f>IF(ISNUMBER(SEARCH("mrg",A125)), VLOOKUP(_xlfn.NUMBERVALUE(MID(A125,4,4)),TOMAKE!$B$2:$E$174,4,FALSE),IF(ISNUMBER(SEARCH("pnj",A125)), VLOOKUP(_xlfn.NUMBERVALUE(MID(A125,4,4)),TOMAKE!$A$2:$E$174,5,FALSE),IF(ISNUMBER(SEARCH("prv",A125)), VLOOKUP(_xlfn.NUMBERVALUE(MID(A125,4,4)),TOMAKE!$D$2:$E$174,2,FALSE),IF(ISNUMBER(SEARCH("vsg",A125)),VLOOKUP(_xlfn.NUMBERVALUE(MID(A125,4,4)),TOMAKE!$C$2:$E$174,3,FALSE),""))))</f>
        <v>#N/A</v>
      </c>
      <c r="K125" s="28" t="s">
        <v>5601</v>
      </c>
      <c r="L125" s="28" t="s">
        <v>5600</v>
      </c>
      <c r="M125" s="351" t="str">
        <f t="shared" si="4"/>
        <v>KRSH-CNC-PNJ</v>
      </c>
      <c r="N125" s="28" t="str">
        <f t="shared" si="5"/>
        <v>mrg69</v>
      </c>
      <c r="O125" s="11"/>
      <c r="P125" s="11"/>
    </row>
    <row r="126" spans="1:17" ht="30" hidden="1" x14ac:dyDescent="0.25">
      <c r="A126" s="28" t="s">
        <v>3715</v>
      </c>
      <c r="B126" s="28" t="s">
        <v>8</v>
      </c>
      <c r="C126" s="28" t="s">
        <v>54</v>
      </c>
      <c r="D126" s="28" t="s">
        <v>5657</v>
      </c>
      <c r="E126" s="22" t="s">
        <v>5648</v>
      </c>
      <c r="F126" s="351" t="str">
        <f>IFERROR(VLOOKUP($B126,Codes!$A$2:$B$1000, 2, FALSE),"")</f>
        <v>MRG</v>
      </c>
      <c r="G126" s="351" t="str">
        <f>IFERROR(VLOOKUP($C126,Codes!$A$2:$B$1000, 2, FALSE),"")</f>
        <v>BGM CBT</v>
      </c>
      <c r="H126" s="351" t="str">
        <f>IFERROR(VLOOKUP($D126,Codes!$A$2:$B$1000, 2, FALSE),"")</f>
        <v>PND/ANMD</v>
      </c>
      <c r="I126" s="28" t="e">
        <f>IF(ISNUMBER(SEARCH("mrg",A126)), VLOOKUP(_xlfn.NUMBERVALUE(MID(A126,4,4)),TOMAKE!$B$2:$F$174,5,FALSE),IF(ISNUMBER(SEARCH("pnj",A126)), VLOOKUP(_xlfn.NUMBERVALUE(MID(A126,4,4)),TOMAKE!$A$2:$F$174,6,FALSE),IF(ISNUMBER(SEARCH("prv",A126)), VLOOKUP(_xlfn.NUMBERVALUE(MID(A126,4,4)),TOMAKE!$D$2:$F$174,3,FALSE),IF(ISNUMBER(SEARCH("vsg",A126)),VLOOKUP(_xlfn.NUMBERVALUE(MID(A126,4,4)),TOMAKE!$C$2:$F$174,4,FALSE),""))))</f>
        <v>#N/A</v>
      </c>
      <c r="J126" s="11" t="e">
        <f>IF(ISNUMBER(SEARCH("mrg",A126)), VLOOKUP(_xlfn.NUMBERVALUE(MID(A126,4,4)),TOMAKE!$B$2:$E$174,4,FALSE),IF(ISNUMBER(SEARCH("pnj",A126)), VLOOKUP(_xlfn.NUMBERVALUE(MID(A126,4,4)),TOMAKE!$A$2:$E$174,5,FALSE),IF(ISNUMBER(SEARCH("prv",A126)), VLOOKUP(_xlfn.NUMBERVALUE(MID(A126,4,4)),TOMAKE!$D$2:$E$174,2,FALSE),IF(ISNUMBER(SEARCH("vsg",A126)),VLOOKUP(_xlfn.NUMBERVALUE(MID(A126,4,4)),TOMAKE!$C$2:$E$174,3,FALSE),""))))</f>
        <v>#N/A</v>
      </c>
      <c r="K126" s="28" t="s">
        <v>5601</v>
      </c>
      <c r="L126" s="28" t="s">
        <v>5607</v>
      </c>
      <c r="M126" s="351" t="str">
        <f t="shared" si="4"/>
        <v>MRG-PND/ANMD-BGM CBT</v>
      </c>
      <c r="N126" s="28" t="str">
        <f t="shared" si="5"/>
        <v>mrg7</v>
      </c>
      <c r="O126" s="11"/>
      <c r="P126" s="11"/>
    </row>
    <row r="127" spans="1:17" hidden="1" x14ac:dyDescent="0.25">
      <c r="A127" s="28" t="s">
        <v>3351</v>
      </c>
      <c r="B127" s="28" t="s">
        <v>8</v>
      </c>
      <c r="C127" s="28" t="s">
        <v>55</v>
      </c>
      <c r="D127" s="28" t="s">
        <v>2390</v>
      </c>
      <c r="E127" s="22" t="s">
        <v>5648</v>
      </c>
      <c r="F127" s="351" t="str">
        <f>IFERROR(VLOOKUP($B127,Codes!$A$2:$B$1000, 2, FALSE),"")</f>
        <v>MRG</v>
      </c>
      <c r="G127" s="351" t="str">
        <f>IFERROR(VLOOKUP($C127,Codes!$A$2:$B$1000, 2, FALSE),"")</f>
        <v>MLW</v>
      </c>
      <c r="H127" s="351" t="str">
        <f>IFERROR(VLOOKUP($D127,Codes!$A$2:$B$1000, 2, FALSE),"")</f>
        <v>MLWD</v>
      </c>
      <c r="I127" s="28" t="e">
        <f>IF(ISNUMBER(SEARCH("mrg",A127)), VLOOKUP(_xlfn.NUMBERVALUE(MID(A127,4,4)),TOMAKE!$B$2:$F$174,5,FALSE),IF(ISNUMBER(SEARCH("pnj",A127)), VLOOKUP(_xlfn.NUMBERVALUE(MID(A127,4,4)),TOMAKE!$A$2:$F$174,6,FALSE),IF(ISNUMBER(SEARCH("prv",A127)), VLOOKUP(_xlfn.NUMBERVALUE(MID(A127,4,4)),TOMAKE!$D$2:$F$174,3,FALSE),IF(ISNUMBER(SEARCH("vsg",A127)),VLOOKUP(_xlfn.NUMBERVALUE(MID(A127,4,4)),TOMAKE!$C$2:$F$174,4,FALSE),""))))</f>
        <v>#N/A</v>
      </c>
      <c r="J127" s="11" t="e">
        <f>IF(ISNUMBER(SEARCH("mrg",A127)), VLOOKUP(_xlfn.NUMBERVALUE(MID(A127,4,4)),TOMAKE!$B$2:$E$174,4,FALSE),IF(ISNUMBER(SEARCH("pnj",A127)), VLOOKUP(_xlfn.NUMBERVALUE(MID(A127,4,4)),TOMAKE!$A$2:$E$174,5,FALSE),IF(ISNUMBER(SEARCH("prv",A127)), VLOOKUP(_xlfn.NUMBERVALUE(MID(A127,4,4)),TOMAKE!$D$2:$E$174,2,FALSE),IF(ISNUMBER(SEARCH("vsg",A127)),VLOOKUP(_xlfn.NUMBERVALUE(MID(A127,4,4)),TOMAKE!$C$2:$E$174,3,FALSE),""))))</f>
        <v>#N/A</v>
      </c>
      <c r="K127" s="28" t="s">
        <v>5601</v>
      </c>
      <c r="L127" s="28" t="s">
        <v>5607</v>
      </c>
      <c r="M127" s="351" t="str">
        <f t="shared" si="4"/>
        <v>MRG-MLWD-MLW</v>
      </c>
      <c r="N127" s="28" t="str">
        <f t="shared" si="5"/>
        <v>mrg70</v>
      </c>
      <c r="O127" s="11"/>
      <c r="P127" s="11"/>
    </row>
    <row r="128" spans="1:17" hidden="1" x14ac:dyDescent="0.25">
      <c r="A128" s="28" t="s">
        <v>3348</v>
      </c>
      <c r="B128" s="28" t="s">
        <v>8</v>
      </c>
      <c r="C128" s="28" t="s">
        <v>4</v>
      </c>
      <c r="D128" s="28" t="s">
        <v>2185</v>
      </c>
      <c r="E128" s="22" t="s">
        <v>5648</v>
      </c>
      <c r="F128" s="351" t="str">
        <f>IFERROR(VLOOKUP($B128,Codes!$A$2:$B$1000, 2, FALSE),"")</f>
        <v>MRG</v>
      </c>
      <c r="G128" s="351" t="str">
        <f>IFERROR(VLOOKUP($C128,Codes!$A$2:$B$1000, 2, FALSE),"")</f>
        <v>VSD</v>
      </c>
      <c r="H128" s="351" t="str">
        <f>IFERROR(VLOOKUP($D128,Codes!$A$2:$B$1000, 2, FALSE),"")</f>
        <v>THNA</v>
      </c>
      <c r="I128" s="28" t="e">
        <f>IF(ISNUMBER(SEARCH("mrg",A128)), VLOOKUP(_xlfn.NUMBERVALUE(MID(A128,4,4)),TOMAKE!$B$2:$F$174,5,FALSE),IF(ISNUMBER(SEARCH("pnj",A128)), VLOOKUP(_xlfn.NUMBERVALUE(MID(A128,4,4)),TOMAKE!$A$2:$F$174,6,FALSE),IF(ISNUMBER(SEARCH("prv",A128)), VLOOKUP(_xlfn.NUMBERVALUE(MID(A128,4,4)),TOMAKE!$D$2:$F$174,3,FALSE),IF(ISNUMBER(SEARCH("vsg",A128)),VLOOKUP(_xlfn.NUMBERVALUE(MID(A128,4,4)),TOMAKE!$C$2:$F$174,4,FALSE),""))))</f>
        <v>#N/A</v>
      </c>
      <c r="J128" s="11" t="e">
        <f>IF(ISNUMBER(SEARCH("mrg",A128)), VLOOKUP(_xlfn.NUMBERVALUE(MID(A128,4,4)),TOMAKE!$B$2:$E$174,4,FALSE),IF(ISNUMBER(SEARCH("pnj",A128)), VLOOKUP(_xlfn.NUMBERVALUE(MID(A128,4,4)),TOMAKE!$A$2:$E$174,5,FALSE),IF(ISNUMBER(SEARCH("prv",A128)), VLOOKUP(_xlfn.NUMBERVALUE(MID(A128,4,4)),TOMAKE!$D$2:$E$174,2,FALSE),IF(ISNUMBER(SEARCH("vsg",A128)),VLOOKUP(_xlfn.NUMBERVALUE(MID(A128,4,4)),TOMAKE!$C$2:$E$174,3,FALSE),""))))</f>
        <v>#N/A</v>
      </c>
      <c r="K128" s="28" t="s">
        <v>5601</v>
      </c>
      <c r="L128" s="28" t="s">
        <v>5600</v>
      </c>
      <c r="M128" s="351" t="str">
        <f t="shared" si="4"/>
        <v>MRG-THNA-VSD</v>
      </c>
      <c r="N128" s="28" t="str">
        <f t="shared" si="5"/>
        <v>mrg71</v>
      </c>
      <c r="O128" s="11"/>
      <c r="P128" s="11"/>
    </row>
    <row r="129" spans="1:16" hidden="1" x14ac:dyDescent="0.25">
      <c r="A129" s="28" t="s">
        <v>3345</v>
      </c>
      <c r="B129" s="28" t="s">
        <v>49</v>
      </c>
      <c r="C129" s="28" t="s">
        <v>10</v>
      </c>
      <c r="D129" s="28" t="s">
        <v>8</v>
      </c>
      <c r="E129" s="22" t="s">
        <v>5648</v>
      </c>
      <c r="F129" s="351" t="str">
        <f>IFERROR(VLOOKUP($B129,Codes!$A$2:$B$1000, 2, FALSE),"")</f>
        <v>VAL</v>
      </c>
      <c r="G129" s="351" t="str">
        <f>IFERROR(VLOOKUP($C129,Codes!$A$2:$B$1000, 2, FALSE),"")</f>
        <v>PNJ</v>
      </c>
      <c r="H129" s="351" t="str">
        <f>IFERROR(VLOOKUP($D129,Codes!$A$2:$B$1000, 2, FALSE),"")</f>
        <v>MRG</v>
      </c>
      <c r="I129" s="28" t="e">
        <f>IF(ISNUMBER(SEARCH("mrg",A129)), VLOOKUP(_xlfn.NUMBERVALUE(MID(A129,4,4)),TOMAKE!$B$2:$F$174,5,FALSE),IF(ISNUMBER(SEARCH("pnj",A129)), VLOOKUP(_xlfn.NUMBERVALUE(MID(A129,4,4)),TOMAKE!$A$2:$F$174,6,FALSE),IF(ISNUMBER(SEARCH("prv",A129)), VLOOKUP(_xlfn.NUMBERVALUE(MID(A129,4,4)),TOMAKE!$D$2:$F$174,3,FALSE),IF(ISNUMBER(SEARCH("vsg",A129)),VLOOKUP(_xlfn.NUMBERVALUE(MID(A129,4,4)),TOMAKE!$C$2:$F$174,4,FALSE),""))))</f>
        <v>#N/A</v>
      </c>
      <c r="J129" s="11" t="e">
        <f>IF(ISNUMBER(SEARCH("mrg",A129)), VLOOKUP(_xlfn.NUMBERVALUE(MID(A129,4,4)),TOMAKE!$B$2:$E$174,4,FALSE),IF(ISNUMBER(SEARCH("pnj",A129)), VLOOKUP(_xlfn.NUMBERVALUE(MID(A129,4,4)),TOMAKE!$A$2:$E$174,5,FALSE),IF(ISNUMBER(SEARCH("prv",A129)), VLOOKUP(_xlfn.NUMBERVALUE(MID(A129,4,4)),TOMAKE!$D$2:$E$174,2,FALSE),IF(ISNUMBER(SEARCH("vsg",A129)),VLOOKUP(_xlfn.NUMBERVALUE(MID(A129,4,4)),TOMAKE!$C$2:$E$174,3,FALSE),""))))</f>
        <v>#N/A</v>
      </c>
      <c r="K129" s="28" t="s">
        <v>5601</v>
      </c>
      <c r="L129" s="28" t="s">
        <v>5600</v>
      </c>
      <c r="M129" s="351" t="str">
        <f t="shared" si="4"/>
        <v>VAL-MRG-PNJ</v>
      </c>
      <c r="N129" s="28" t="str">
        <f t="shared" si="5"/>
        <v>mrg72</v>
      </c>
      <c r="O129" s="11"/>
      <c r="P129" s="11"/>
    </row>
    <row r="130" spans="1:16" hidden="1" x14ac:dyDescent="0.25">
      <c r="A130" s="28" t="s">
        <v>3342</v>
      </c>
      <c r="B130" s="28" t="s">
        <v>11</v>
      </c>
      <c r="C130" s="28" t="s">
        <v>10</v>
      </c>
      <c r="D130" s="28" t="s">
        <v>8</v>
      </c>
      <c r="E130" s="22" t="s">
        <v>5648</v>
      </c>
      <c r="F130" s="351" t="str">
        <f>IFERROR(VLOOKUP($B130,Codes!$A$2:$B$1000, 2, FALSE),"")</f>
        <v>MLKPN</v>
      </c>
      <c r="G130" s="351" t="str">
        <f>IFERROR(VLOOKUP($C130,Codes!$A$2:$B$1000, 2, FALSE),"")</f>
        <v>PNJ</v>
      </c>
      <c r="H130" s="351" t="str">
        <f>IFERROR(VLOOKUP($D130,Codes!$A$2:$B$1000, 2, FALSE),"")</f>
        <v>MRG</v>
      </c>
      <c r="I130" s="28" t="e">
        <f>IF(ISNUMBER(SEARCH("mrg",A130)), VLOOKUP(_xlfn.NUMBERVALUE(MID(A130,4,4)),TOMAKE!$B$2:$F$174,5,FALSE),IF(ISNUMBER(SEARCH("pnj",A130)), VLOOKUP(_xlfn.NUMBERVALUE(MID(A130,4,4)),TOMAKE!$A$2:$F$174,6,FALSE),IF(ISNUMBER(SEARCH("prv",A130)), VLOOKUP(_xlfn.NUMBERVALUE(MID(A130,4,4)),TOMAKE!$D$2:$F$174,3,FALSE),IF(ISNUMBER(SEARCH("vsg",A130)),VLOOKUP(_xlfn.NUMBERVALUE(MID(A130,4,4)),TOMAKE!$C$2:$F$174,4,FALSE),""))))</f>
        <v>#N/A</v>
      </c>
      <c r="J130" s="11" t="e">
        <f>IF(ISNUMBER(SEARCH("mrg",A130)), VLOOKUP(_xlfn.NUMBERVALUE(MID(A130,4,4)),TOMAKE!$B$2:$E$174,4,FALSE),IF(ISNUMBER(SEARCH("pnj",A130)), VLOOKUP(_xlfn.NUMBERVALUE(MID(A130,4,4)),TOMAKE!$A$2:$E$174,5,FALSE),IF(ISNUMBER(SEARCH("prv",A130)), VLOOKUP(_xlfn.NUMBERVALUE(MID(A130,4,4)),TOMAKE!$D$2:$E$174,2,FALSE),IF(ISNUMBER(SEARCH("vsg",A130)),VLOOKUP(_xlfn.NUMBERVALUE(MID(A130,4,4)),TOMAKE!$C$2:$E$174,3,FALSE),""))))</f>
        <v>#N/A</v>
      </c>
      <c r="K130" s="28" t="s">
        <v>5601</v>
      </c>
      <c r="L130" s="28" t="s">
        <v>5600</v>
      </c>
      <c r="M130" s="351" t="str">
        <f t="shared" si="4"/>
        <v>MLKPN-MRG-PNJ</v>
      </c>
      <c r="N130" s="28" t="str">
        <f t="shared" si="5"/>
        <v>mrg73</v>
      </c>
      <c r="O130" s="11"/>
      <c r="P130" s="11"/>
    </row>
    <row r="131" spans="1:16" hidden="1" x14ac:dyDescent="0.25">
      <c r="A131" s="28" t="s">
        <v>3329</v>
      </c>
      <c r="B131" s="28" t="s">
        <v>37</v>
      </c>
      <c r="C131" s="28" t="s">
        <v>10</v>
      </c>
      <c r="D131" s="28" t="s">
        <v>8</v>
      </c>
      <c r="E131" s="22" t="s">
        <v>5648</v>
      </c>
      <c r="F131" s="351" t="str">
        <f>IFERROR(VLOOKUP($B131,Codes!$A$2:$B$1000, 2, FALSE),"")</f>
        <v>PRL</v>
      </c>
      <c r="G131" s="351" t="str">
        <f>IFERROR(VLOOKUP($C131,Codes!$A$2:$B$1000, 2, FALSE),"")</f>
        <v>PNJ</v>
      </c>
      <c r="H131" s="351" t="str">
        <f>IFERROR(VLOOKUP($D131,Codes!$A$2:$B$1000, 2, FALSE),"")</f>
        <v>MRG</v>
      </c>
      <c r="I131" s="28" t="e">
        <f>IF(ISNUMBER(SEARCH("mrg",A131)), VLOOKUP(_xlfn.NUMBERVALUE(MID(A131,4,4)),TOMAKE!$B$2:$F$174,5,FALSE),IF(ISNUMBER(SEARCH("pnj",A131)), VLOOKUP(_xlfn.NUMBERVALUE(MID(A131,4,4)),TOMAKE!$A$2:$F$174,6,FALSE),IF(ISNUMBER(SEARCH("prv",A131)), VLOOKUP(_xlfn.NUMBERVALUE(MID(A131,4,4)),TOMAKE!$D$2:$F$174,3,FALSE),IF(ISNUMBER(SEARCH("vsg",A131)),VLOOKUP(_xlfn.NUMBERVALUE(MID(A131,4,4)),TOMAKE!$C$2:$F$174,4,FALSE),""))))</f>
        <v>#N/A</v>
      </c>
      <c r="J131" s="11" t="e">
        <f>IF(ISNUMBER(SEARCH("mrg",A131)), VLOOKUP(_xlfn.NUMBERVALUE(MID(A131,4,4)),TOMAKE!$B$2:$E$174,4,FALSE),IF(ISNUMBER(SEARCH("pnj",A131)), VLOOKUP(_xlfn.NUMBERVALUE(MID(A131,4,4)),TOMAKE!$A$2:$E$174,5,FALSE),IF(ISNUMBER(SEARCH("prv",A131)), VLOOKUP(_xlfn.NUMBERVALUE(MID(A131,4,4)),TOMAKE!$D$2:$E$174,2,FALSE),IF(ISNUMBER(SEARCH("vsg",A131)),VLOOKUP(_xlfn.NUMBERVALUE(MID(A131,4,4)),TOMAKE!$C$2:$E$174,3,FALSE),""))))</f>
        <v>#N/A</v>
      </c>
      <c r="K131" s="28" t="s">
        <v>5601</v>
      </c>
      <c r="L131" s="28" t="s">
        <v>5600</v>
      </c>
      <c r="M131" s="351" t="str">
        <f t="shared" si="4"/>
        <v>PRL-MRG-PNJ</v>
      </c>
      <c r="N131" s="28" t="str">
        <f t="shared" si="5"/>
        <v>mrg74</v>
      </c>
      <c r="O131" s="11"/>
      <c r="P131" s="11"/>
    </row>
    <row r="132" spans="1:16" hidden="1" x14ac:dyDescent="0.25">
      <c r="A132" s="28" t="s">
        <v>3321</v>
      </c>
      <c r="B132" s="28" t="s">
        <v>35</v>
      </c>
      <c r="C132" s="28" t="s">
        <v>10</v>
      </c>
      <c r="D132" s="28" t="s">
        <v>8</v>
      </c>
      <c r="E132" s="22" t="s">
        <v>5648</v>
      </c>
      <c r="F132" s="351" t="str">
        <f>IFERROR(VLOOKUP($B132,Codes!$A$2:$B$1000, 2, FALSE),"")</f>
        <v>CBDRM</v>
      </c>
      <c r="G132" s="351" t="str">
        <f>IFERROR(VLOOKUP($C132,Codes!$A$2:$B$1000, 2, FALSE),"")</f>
        <v>PNJ</v>
      </c>
      <c r="H132" s="351" t="str">
        <f>IFERROR(VLOOKUP($D132,Codes!$A$2:$B$1000, 2, FALSE),"")</f>
        <v>MRG</v>
      </c>
      <c r="I132" s="28" t="e">
        <f>IF(ISNUMBER(SEARCH("mrg",A132)), VLOOKUP(_xlfn.NUMBERVALUE(MID(A132,4,4)),TOMAKE!$B$2:$F$174,5,FALSE),IF(ISNUMBER(SEARCH("pnj",A132)), VLOOKUP(_xlfn.NUMBERVALUE(MID(A132,4,4)),TOMAKE!$A$2:$F$174,6,FALSE),IF(ISNUMBER(SEARCH("prv",A132)), VLOOKUP(_xlfn.NUMBERVALUE(MID(A132,4,4)),TOMAKE!$D$2:$F$174,3,FALSE),IF(ISNUMBER(SEARCH("vsg",A132)),VLOOKUP(_xlfn.NUMBERVALUE(MID(A132,4,4)),TOMAKE!$C$2:$F$174,4,FALSE),""))))</f>
        <v>#N/A</v>
      </c>
      <c r="J132" s="11" t="e">
        <f>IF(ISNUMBER(SEARCH("mrg",A132)), VLOOKUP(_xlfn.NUMBERVALUE(MID(A132,4,4)),TOMAKE!$B$2:$E$174,4,FALSE),IF(ISNUMBER(SEARCH("pnj",A132)), VLOOKUP(_xlfn.NUMBERVALUE(MID(A132,4,4)),TOMAKE!$A$2:$E$174,5,FALSE),IF(ISNUMBER(SEARCH("prv",A132)), VLOOKUP(_xlfn.NUMBERVALUE(MID(A132,4,4)),TOMAKE!$D$2:$E$174,2,FALSE),IF(ISNUMBER(SEARCH("vsg",A132)),VLOOKUP(_xlfn.NUMBERVALUE(MID(A132,4,4)),TOMAKE!$C$2:$E$174,3,FALSE),""))))</f>
        <v>#N/A</v>
      </c>
      <c r="K132" s="28" t="s">
        <v>5601</v>
      </c>
      <c r="L132" s="28" t="s">
        <v>5600</v>
      </c>
      <c r="M132" s="351" t="str">
        <f t="shared" ref="M132:M195" si="6">CONCATENATE($F132,"-",$H132,"-",$G132)</f>
        <v>CBDRM-MRG-PNJ</v>
      </c>
      <c r="N132" s="28" t="str">
        <f t="shared" ref="N132:N195" si="7">$A132</f>
        <v>mrg75</v>
      </c>
      <c r="O132" s="11"/>
      <c r="P132" s="11"/>
    </row>
    <row r="133" spans="1:16" hidden="1" x14ac:dyDescent="0.25">
      <c r="A133" s="28" t="s">
        <v>3299</v>
      </c>
      <c r="B133" s="28" t="s">
        <v>38</v>
      </c>
      <c r="C133" s="28" t="s">
        <v>10</v>
      </c>
      <c r="D133" s="28" t="s">
        <v>8</v>
      </c>
      <c r="E133" s="22" t="s">
        <v>5648</v>
      </c>
      <c r="F133" s="351" t="str">
        <f>IFERROR(VLOOKUP($B133,Codes!$A$2:$B$1000, 2, FALSE),"")</f>
        <v>NTL</v>
      </c>
      <c r="G133" s="351" t="str">
        <f>IFERROR(VLOOKUP($C133,Codes!$A$2:$B$1000, 2, FALSE),"")</f>
        <v>PNJ</v>
      </c>
      <c r="H133" s="351" t="str">
        <f>IFERROR(VLOOKUP($D133,Codes!$A$2:$B$1000, 2, FALSE),"")</f>
        <v>MRG</v>
      </c>
      <c r="I133" s="28" t="e">
        <f>IF(ISNUMBER(SEARCH("mrg",A133)), VLOOKUP(_xlfn.NUMBERVALUE(MID(A133,4,4)),TOMAKE!$B$2:$F$174,5,FALSE),IF(ISNUMBER(SEARCH("pnj",A133)), VLOOKUP(_xlfn.NUMBERVALUE(MID(A133,4,4)),TOMAKE!$A$2:$F$174,6,FALSE),IF(ISNUMBER(SEARCH("prv",A133)), VLOOKUP(_xlfn.NUMBERVALUE(MID(A133,4,4)),TOMAKE!$D$2:$F$174,3,FALSE),IF(ISNUMBER(SEARCH("vsg",A133)),VLOOKUP(_xlfn.NUMBERVALUE(MID(A133,4,4)),TOMAKE!$C$2:$F$174,4,FALSE),""))))</f>
        <v>#N/A</v>
      </c>
      <c r="J133" s="11" t="e">
        <f>IF(ISNUMBER(SEARCH("mrg",A133)), VLOOKUP(_xlfn.NUMBERVALUE(MID(A133,4,4)),TOMAKE!$B$2:$E$174,4,FALSE),IF(ISNUMBER(SEARCH("pnj",A133)), VLOOKUP(_xlfn.NUMBERVALUE(MID(A133,4,4)),TOMAKE!$A$2:$E$174,5,FALSE),IF(ISNUMBER(SEARCH("prv",A133)), VLOOKUP(_xlfn.NUMBERVALUE(MID(A133,4,4)),TOMAKE!$D$2:$E$174,2,FALSE),IF(ISNUMBER(SEARCH("vsg",A133)),VLOOKUP(_xlfn.NUMBERVALUE(MID(A133,4,4)),TOMAKE!$C$2:$E$174,3,FALSE),""))))</f>
        <v>#N/A</v>
      </c>
      <c r="K133" s="28" t="s">
        <v>5601</v>
      </c>
      <c r="L133" s="28" t="s">
        <v>5600</v>
      </c>
      <c r="M133" s="351" t="str">
        <f t="shared" si="6"/>
        <v>NTL-MRG-PNJ</v>
      </c>
      <c r="N133" s="28" t="str">
        <f t="shared" si="7"/>
        <v>mrg76</v>
      </c>
      <c r="O133" s="11"/>
      <c r="P133" s="11"/>
    </row>
    <row r="134" spans="1:16" hidden="1" x14ac:dyDescent="0.25">
      <c r="A134" s="28" t="s">
        <v>3293</v>
      </c>
      <c r="B134" s="28" t="s">
        <v>56</v>
      </c>
      <c r="C134" s="28" t="s">
        <v>10</v>
      </c>
      <c r="D134" s="28" t="s">
        <v>8</v>
      </c>
      <c r="E134" s="22" t="s">
        <v>5648</v>
      </c>
      <c r="F134" s="351" t="str">
        <f>IFERROR(VLOOKUP($B134,Codes!$A$2:$B$1000, 2, FALSE),"")</f>
        <v>TRVN</v>
      </c>
      <c r="G134" s="351" t="str">
        <f>IFERROR(VLOOKUP($C134,Codes!$A$2:$B$1000, 2, FALSE),"")</f>
        <v>PNJ</v>
      </c>
      <c r="H134" s="351" t="str">
        <f>IFERROR(VLOOKUP($D134,Codes!$A$2:$B$1000, 2, FALSE),"")</f>
        <v>MRG</v>
      </c>
      <c r="I134" s="28" t="e">
        <f>IF(ISNUMBER(SEARCH("mrg",A134)), VLOOKUP(_xlfn.NUMBERVALUE(MID(A134,4,4)),TOMAKE!$B$2:$F$174,5,FALSE),IF(ISNUMBER(SEARCH("pnj",A134)), VLOOKUP(_xlfn.NUMBERVALUE(MID(A134,4,4)),TOMAKE!$A$2:$F$174,6,FALSE),IF(ISNUMBER(SEARCH("prv",A134)), VLOOKUP(_xlfn.NUMBERVALUE(MID(A134,4,4)),TOMAKE!$D$2:$F$174,3,FALSE),IF(ISNUMBER(SEARCH("vsg",A134)),VLOOKUP(_xlfn.NUMBERVALUE(MID(A134,4,4)),TOMAKE!$C$2:$F$174,4,FALSE),""))))</f>
        <v>#N/A</v>
      </c>
      <c r="J134" s="11" t="e">
        <f>IF(ISNUMBER(SEARCH("mrg",A134)), VLOOKUP(_xlfn.NUMBERVALUE(MID(A134,4,4)),TOMAKE!$B$2:$E$174,4,FALSE),IF(ISNUMBER(SEARCH("pnj",A134)), VLOOKUP(_xlfn.NUMBERVALUE(MID(A134,4,4)),TOMAKE!$A$2:$E$174,5,FALSE),IF(ISNUMBER(SEARCH("prv",A134)), VLOOKUP(_xlfn.NUMBERVALUE(MID(A134,4,4)),TOMAKE!$D$2:$E$174,2,FALSE),IF(ISNUMBER(SEARCH("vsg",A134)),VLOOKUP(_xlfn.NUMBERVALUE(MID(A134,4,4)),TOMAKE!$C$2:$E$174,3,FALSE),""))))</f>
        <v>#N/A</v>
      </c>
      <c r="K134" s="28" t="s">
        <v>5601</v>
      </c>
      <c r="L134" s="28" t="s">
        <v>5600</v>
      </c>
      <c r="M134" s="351" t="str">
        <f t="shared" si="6"/>
        <v>TRVN-MRG-PNJ</v>
      </c>
      <c r="N134" s="28" t="str">
        <f t="shared" si="7"/>
        <v>mrg77</v>
      </c>
      <c r="O134" s="11"/>
      <c r="P134" s="11"/>
    </row>
    <row r="135" spans="1:16" hidden="1" x14ac:dyDescent="0.25">
      <c r="A135" s="28" t="s">
        <v>3281</v>
      </c>
      <c r="B135" s="28" t="s">
        <v>57</v>
      </c>
      <c r="C135" s="28" t="s">
        <v>10</v>
      </c>
      <c r="D135" s="28" t="s">
        <v>8</v>
      </c>
      <c r="E135" s="22" t="s">
        <v>5648</v>
      </c>
      <c r="F135" s="351" t="str">
        <f>IFERROR(VLOOKUP($B135,Codes!$A$2:$B$1000, 2, FALSE),"")</f>
        <v>MLM</v>
      </c>
      <c r="G135" s="351" t="str">
        <f>IFERROR(VLOOKUP($C135,Codes!$A$2:$B$1000, 2, FALSE),"")</f>
        <v>PNJ</v>
      </c>
      <c r="H135" s="351" t="str">
        <f>IFERROR(VLOOKUP($D135,Codes!$A$2:$B$1000, 2, FALSE),"")</f>
        <v>MRG</v>
      </c>
      <c r="I135" s="28" t="e">
        <f>IF(ISNUMBER(SEARCH("mrg",A135)), VLOOKUP(_xlfn.NUMBERVALUE(MID(A135,4,4)),TOMAKE!$B$2:$F$174,5,FALSE),IF(ISNUMBER(SEARCH("pnj",A135)), VLOOKUP(_xlfn.NUMBERVALUE(MID(A135,4,4)),TOMAKE!$A$2:$F$174,6,FALSE),IF(ISNUMBER(SEARCH("prv",A135)), VLOOKUP(_xlfn.NUMBERVALUE(MID(A135,4,4)),TOMAKE!$D$2:$F$174,3,FALSE),IF(ISNUMBER(SEARCH("vsg",A135)),VLOOKUP(_xlfn.NUMBERVALUE(MID(A135,4,4)),TOMAKE!$C$2:$F$174,4,FALSE),""))))</f>
        <v>#N/A</v>
      </c>
      <c r="J135" s="11" t="e">
        <f>IF(ISNUMBER(SEARCH("mrg",A135)), VLOOKUP(_xlfn.NUMBERVALUE(MID(A135,4,4)),TOMAKE!$B$2:$E$174,4,FALSE),IF(ISNUMBER(SEARCH("pnj",A135)), VLOOKUP(_xlfn.NUMBERVALUE(MID(A135,4,4)),TOMAKE!$A$2:$E$174,5,FALSE),IF(ISNUMBER(SEARCH("prv",A135)), VLOOKUP(_xlfn.NUMBERVALUE(MID(A135,4,4)),TOMAKE!$D$2:$E$174,2,FALSE),IF(ISNUMBER(SEARCH("vsg",A135)),VLOOKUP(_xlfn.NUMBERVALUE(MID(A135,4,4)),TOMAKE!$C$2:$E$174,3,FALSE),""))))</f>
        <v>#N/A</v>
      </c>
      <c r="K135" s="28" t="s">
        <v>5601</v>
      </c>
      <c r="L135" s="28" t="s">
        <v>5600</v>
      </c>
      <c r="M135" s="351" t="str">
        <f t="shared" si="6"/>
        <v>MLM-MRG-PNJ</v>
      </c>
      <c r="N135" s="28" t="str">
        <f t="shared" si="7"/>
        <v>mrg78</v>
      </c>
      <c r="O135" s="11"/>
      <c r="P135" s="11"/>
    </row>
    <row r="136" spans="1:16" hidden="1" x14ac:dyDescent="0.25">
      <c r="A136" s="28" t="s">
        <v>3273</v>
      </c>
      <c r="B136" s="28" t="s">
        <v>45</v>
      </c>
      <c r="C136" s="28" t="s">
        <v>10</v>
      </c>
      <c r="D136" s="28" t="s">
        <v>8</v>
      </c>
      <c r="E136" s="22" t="s">
        <v>5648</v>
      </c>
      <c r="F136" s="351" t="str">
        <f>IFERROR(VLOOKUP($B136,Codes!$A$2:$B$1000, 2, FALSE),"")</f>
        <v>TDL</v>
      </c>
      <c r="G136" s="351" t="str">
        <f>IFERROR(VLOOKUP($C136,Codes!$A$2:$B$1000, 2, FALSE),"")</f>
        <v>PNJ</v>
      </c>
      <c r="H136" s="351" t="str">
        <f>IFERROR(VLOOKUP($D136,Codes!$A$2:$B$1000, 2, FALSE),"")</f>
        <v>MRG</v>
      </c>
      <c r="I136" s="28" t="e">
        <f>IF(ISNUMBER(SEARCH("mrg",A136)), VLOOKUP(_xlfn.NUMBERVALUE(MID(A136,4,4)),TOMAKE!$B$2:$F$174,5,FALSE),IF(ISNUMBER(SEARCH("pnj",A136)), VLOOKUP(_xlfn.NUMBERVALUE(MID(A136,4,4)),TOMAKE!$A$2:$F$174,6,FALSE),IF(ISNUMBER(SEARCH("prv",A136)), VLOOKUP(_xlfn.NUMBERVALUE(MID(A136,4,4)),TOMAKE!$D$2:$F$174,3,FALSE),IF(ISNUMBER(SEARCH("vsg",A136)),VLOOKUP(_xlfn.NUMBERVALUE(MID(A136,4,4)),TOMAKE!$C$2:$F$174,4,FALSE),""))))</f>
        <v>#N/A</v>
      </c>
      <c r="J136" s="11" t="e">
        <f>IF(ISNUMBER(SEARCH("mrg",A136)), VLOOKUP(_xlfn.NUMBERVALUE(MID(A136,4,4)),TOMAKE!$B$2:$E$174,4,FALSE),IF(ISNUMBER(SEARCH("pnj",A136)), VLOOKUP(_xlfn.NUMBERVALUE(MID(A136,4,4)),TOMAKE!$A$2:$E$174,5,FALSE),IF(ISNUMBER(SEARCH("prv",A136)), VLOOKUP(_xlfn.NUMBERVALUE(MID(A136,4,4)),TOMAKE!$D$2:$E$174,2,FALSE),IF(ISNUMBER(SEARCH("vsg",A136)),VLOOKUP(_xlfn.NUMBERVALUE(MID(A136,4,4)),TOMAKE!$C$2:$E$174,3,FALSE),""))))</f>
        <v>#N/A</v>
      </c>
      <c r="K136" s="28" t="s">
        <v>5601</v>
      </c>
      <c r="L136" s="28" t="s">
        <v>5600</v>
      </c>
      <c r="M136" s="351" t="str">
        <f t="shared" si="6"/>
        <v>TDL-MRG-PNJ</v>
      </c>
      <c r="N136" s="28" t="str">
        <f t="shared" si="7"/>
        <v>mrg79</v>
      </c>
      <c r="O136" s="11"/>
      <c r="P136" s="11"/>
    </row>
    <row r="137" spans="1:16" hidden="1" x14ac:dyDescent="0.25">
      <c r="A137" s="28" t="s">
        <v>3708</v>
      </c>
      <c r="B137" s="28" t="s">
        <v>8</v>
      </c>
      <c r="C137" s="28" t="s">
        <v>58</v>
      </c>
      <c r="D137" s="28" t="s">
        <v>735</v>
      </c>
      <c r="E137" s="22" t="s">
        <v>5604</v>
      </c>
      <c r="F137" s="351" t="str">
        <f>IFERROR(VLOOKUP($B137,Codes!$A$2:$B$1000, 2, FALSE),"")</f>
        <v>MRG</v>
      </c>
      <c r="G137" s="351" t="str">
        <f>IFERROR(VLOOKUP($C137,Codes!$A$2:$B$1000, 2, FALSE),"")</f>
        <v>SWD</v>
      </c>
      <c r="H137" s="351" t="str">
        <f>IFERROR(VLOOKUP($D137,Codes!$A$2:$B$1000, 2, FALSE),"")</f>
        <v>PTR</v>
      </c>
      <c r="I137" s="28" t="e">
        <f>IF(ISNUMBER(SEARCH("mrg",A137)), VLOOKUP(_xlfn.NUMBERVALUE(MID(A137,4,4)),TOMAKE!$B$2:$F$174,5,FALSE),IF(ISNUMBER(SEARCH("pnj",A137)), VLOOKUP(_xlfn.NUMBERVALUE(MID(A137,4,4)),TOMAKE!$A$2:$F$174,6,FALSE),IF(ISNUMBER(SEARCH("prv",A137)), VLOOKUP(_xlfn.NUMBERVALUE(MID(A137,4,4)),TOMAKE!$D$2:$F$174,3,FALSE),IF(ISNUMBER(SEARCH("vsg",A137)),VLOOKUP(_xlfn.NUMBERVALUE(MID(A137,4,4)),TOMAKE!$C$2:$F$174,4,FALSE),""))))</f>
        <v>#N/A</v>
      </c>
      <c r="J137" s="11" t="e">
        <f>IF(ISNUMBER(SEARCH("mrg",A137)), VLOOKUP(_xlfn.NUMBERVALUE(MID(A137,4,4)),TOMAKE!$B$2:$E$174,4,FALSE),IF(ISNUMBER(SEARCH("pnj",A137)), VLOOKUP(_xlfn.NUMBERVALUE(MID(A137,4,4)),TOMAKE!$A$2:$E$174,5,FALSE),IF(ISNUMBER(SEARCH("prv",A137)), VLOOKUP(_xlfn.NUMBERVALUE(MID(A137,4,4)),TOMAKE!$D$2:$E$174,2,FALSE),IF(ISNUMBER(SEARCH("vsg",A137)),VLOOKUP(_xlfn.NUMBERVALUE(MID(A137,4,4)),TOMAKE!$C$2:$E$174,3,FALSE),""))))</f>
        <v>#N/A</v>
      </c>
      <c r="K137" s="28" t="s">
        <v>5601</v>
      </c>
      <c r="L137" s="28" t="s">
        <v>5607</v>
      </c>
      <c r="M137" s="351" t="str">
        <f t="shared" si="6"/>
        <v>MRG-PTR-SWD</v>
      </c>
      <c r="N137" s="28" t="str">
        <f t="shared" si="7"/>
        <v>mrg8</v>
      </c>
      <c r="O137" s="11"/>
      <c r="P137" s="11"/>
    </row>
    <row r="138" spans="1:16" hidden="1" x14ac:dyDescent="0.25">
      <c r="A138" s="28" t="s">
        <v>3258</v>
      </c>
      <c r="B138" s="28" t="s">
        <v>40</v>
      </c>
      <c r="C138" s="28" t="s">
        <v>10</v>
      </c>
      <c r="D138" s="28" t="s">
        <v>8</v>
      </c>
      <c r="E138" s="22" t="s">
        <v>5648</v>
      </c>
      <c r="F138" s="351" t="str">
        <f>IFERROR(VLOOKUP($B138,Codes!$A$2:$B$1000, 2, FALSE),"")</f>
        <v>KMRKN</v>
      </c>
      <c r="G138" s="351" t="str">
        <f>IFERROR(VLOOKUP($C138,Codes!$A$2:$B$1000, 2, FALSE),"")</f>
        <v>PNJ</v>
      </c>
      <c r="H138" s="351" t="str">
        <f>IFERROR(VLOOKUP($D138,Codes!$A$2:$B$1000, 2, FALSE),"")</f>
        <v>MRG</v>
      </c>
      <c r="I138" s="28" t="e">
        <f>IF(ISNUMBER(SEARCH("mrg",A138)), VLOOKUP(_xlfn.NUMBERVALUE(MID(A138,4,4)),TOMAKE!$B$2:$F$174,5,FALSE),IF(ISNUMBER(SEARCH("pnj",A138)), VLOOKUP(_xlfn.NUMBERVALUE(MID(A138,4,4)),TOMAKE!$A$2:$F$174,6,FALSE),IF(ISNUMBER(SEARCH("prv",A138)), VLOOKUP(_xlfn.NUMBERVALUE(MID(A138,4,4)),TOMAKE!$D$2:$F$174,3,FALSE),IF(ISNUMBER(SEARCH("vsg",A138)),VLOOKUP(_xlfn.NUMBERVALUE(MID(A138,4,4)),TOMAKE!$C$2:$F$174,4,FALSE),""))))</f>
        <v>#N/A</v>
      </c>
      <c r="J138" s="11" t="e">
        <f>IF(ISNUMBER(SEARCH("mrg",A138)), VLOOKUP(_xlfn.NUMBERVALUE(MID(A138,4,4)),TOMAKE!$B$2:$E$174,4,FALSE),IF(ISNUMBER(SEARCH("pnj",A138)), VLOOKUP(_xlfn.NUMBERVALUE(MID(A138,4,4)),TOMAKE!$A$2:$E$174,5,FALSE),IF(ISNUMBER(SEARCH("prv",A138)), VLOOKUP(_xlfn.NUMBERVALUE(MID(A138,4,4)),TOMAKE!$D$2:$E$174,2,FALSE),IF(ISNUMBER(SEARCH("vsg",A138)),VLOOKUP(_xlfn.NUMBERVALUE(MID(A138,4,4)),TOMAKE!$C$2:$E$174,3,FALSE),""))))</f>
        <v>#N/A</v>
      </c>
      <c r="K138" s="28" t="s">
        <v>5601</v>
      </c>
      <c r="L138" s="28" t="s">
        <v>5600</v>
      </c>
      <c r="M138" s="351" t="str">
        <f t="shared" si="6"/>
        <v>KMRKN-MRG-PNJ</v>
      </c>
      <c r="N138" s="28" t="str">
        <f t="shared" si="7"/>
        <v>mrg80</v>
      </c>
      <c r="O138" s="11"/>
      <c r="P138" s="11"/>
    </row>
    <row r="139" spans="1:16" hidden="1" x14ac:dyDescent="0.25">
      <c r="A139" s="28" t="s">
        <v>3251</v>
      </c>
      <c r="B139" s="28" t="s">
        <v>59</v>
      </c>
      <c r="C139" s="28" t="s">
        <v>8</v>
      </c>
      <c r="D139" s="28" t="s">
        <v>17</v>
      </c>
      <c r="E139" s="22" t="s">
        <v>5648</v>
      </c>
      <c r="F139" s="351" t="str">
        <f>IFERROR(VLOOKUP($B139,Codes!$A$2:$B$1000, 2, FALSE),"")</f>
        <v>KHRGL</v>
      </c>
      <c r="G139" s="351" t="str">
        <f>IFERROR(VLOOKUP($C139,Codes!$A$2:$B$1000, 2, FALSE),"")</f>
        <v>MRG</v>
      </c>
      <c r="H139" s="351" t="str">
        <f>IFERROR(VLOOKUP($D139,Codes!$A$2:$B$1000, 2, FALSE),"")</f>
        <v>CNC</v>
      </c>
      <c r="I139" s="28" t="e">
        <f>IF(ISNUMBER(SEARCH("mrg",A139)), VLOOKUP(_xlfn.NUMBERVALUE(MID(A139,4,4)),TOMAKE!$B$2:$F$174,5,FALSE),IF(ISNUMBER(SEARCH("pnj",A139)), VLOOKUP(_xlfn.NUMBERVALUE(MID(A139,4,4)),TOMAKE!$A$2:$F$174,6,FALSE),IF(ISNUMBER(SEARCH("prv",A139)), VLOOKUP(_xlfn.NUMBERVALUE(MID(A139,4,4)),TOMAKE!$D$2:$F$174,3,FALSE),IF(ISNUMBER(SEARCH("vsg",A139)),VLOOKUP(_xlfn.NUMBERVALUE(MID(A139,4,4)),TOMAKE!$C$2:$F$174,4,FALSE),""))))</f>
        <v>#N/A</v>
      </c>
      <c r="J139" s="11" t="e">
        <f>IF(ISNUMBER(SEARCH("mrg",A139)), VLOOKUP(_xlfn.NUMBERVALUE(MID(A139,4,4)),TOMAKE!$B$2:$E$174,4,FALSE),IF(ISNUMBER(SEARCH("pnj",A139)), VLOOKUP(_xlfn.NUMBERVALUE(MID(A139,4,4)),TOMAKE!$A$2:$E$174,5,FALSE),IF(ISNUMBER(SEARCH("prv",A139)), VLOOKUP(_xlfn.NUMBERVALUE(MID(A139,4,4)),TOMAKE!$D$2:$E$174,2,FALSE),IF(ISNUMBER(SEARCH("vsg",A139)),VLOOKUP(_xlfn.NUMBERVALUE(MID(A139,4,4)),TOMAKE!$C$2:$E$174,3,FALSE),""))))</f>
        <v>#N/A</v>
      </c>
      <c r="K139" s="28" t="s">
        <v>5601</v>
      </c>
      <c r="L139" s="28" t="s">
        <v>5600</v>
      </c>
      <c r="M139" s="351" t="str">
        <f t="shared" si="6"/>
        <v>KHRGL-CNC-MRG</v>
      </c>
      <c r="N139" s="28" t="str">
        <f t="shared" si="7"/>
        <v>mrg81</v>
      </c>
      <c r="O139" s="11"/>
      <c r="P139" s="11"/>
    </row>
    <row r="140" spans="1:16" hidden="1" x14ac:dyDescent="0.25">
      <c r="A140" s="28" t="s">
        <v>3244</v>
      </c>
      <c r="B140" s="28" t="s">
        <v>8</v>
      </c>
      <c r="C140" s="28" t="s">
        <v>60</v>
      </c>
      <c r="D140" s="28" t="s">
        <v>3095</v>
      </c>
      <c r="E140" s="22" t="s">
        <v>5648</v>
      </c>
      <c r="F140" s="351" t="str">
        <f>IFERROR(VLOOKUP($B140,Codes!$A$2:$B$1000, 2, FALSE),"")</f>
        <v>MRG</v>
      </c>
      <c r="G140" s="351" t="str">
        <f>IFERROR(VLOOKUP($C140,Codes!$A$2:$B$1000, 2, FALSE),"")</f>
        <v>VDM</v>
      </c>
      <c r="H140" s="351" t="str">
        <f>IFERROR(VLOOKUP($D140,Codes!$A$2:$B$1000, 2, FALSE),"")</f>
        <v>RVN</v>
      </c>
      <c r="I140" s="28" t="e">
        <f>IF(ISNUMBER(SEARCH("mrg",A140)), VLOOKUP(_xlfn.NUMBERVALUE(MID(A140,4,4)),TOMAKE!$B$2:$F$174,5,FALSE),IF(ISNUMBER(SEARCH("pnj",A140)), VLOOKUP(_xlfn.NUMBERVALUE(MID(A140,4,4)),TOMAKE!$A$2:$F$174,6,FALSE),IF(ISNUMBER(SEARCH("prv",A140)), VLOOKUP(_xlfn.NUMBERVALUE(MID(A140,4,4)),TOMAKE!$D$2:$F$174,3,FALSE),IF(ISNUMBER(SEARCH("vsg",A140)),VLOOKUP(_xlfn.NUMBERVALUE(MID(A140,4,4)),TOMAKE!$C$2:$F$174,4,FALSE),""))))</f>
        <v>#N/A</v>
      </c>
      <c r="J140" s="11" t="e">
        <f>IF(ISNUMBER(SEARCH("mrg",A140)), VLOOKUP(_xlfn.NUMBERVALUE(MID(A140,4,4)),TOMAKE!$B$2:$E$174,4,FALSE),IF(ISNUMBER(SEARCH("pnj",A140)), VLOOKUP(_xlfn.NUMBERVALUE(MID(A140,4,4)),TOMAKE!$A$2:$E$174,5,FALSE),IF(ISNUMBER(SEARCH("prv",A140)), VLOOKUP(_xlfn.NUMBERVALUE(MID(A140,4,4)),TOMAKE!$D$2:$E$174,2,FALSE),IF(ISNUMBER(SEARCH("vsg",A140)),VLOOKUP(_xlfn.NUMBERVALUE(MID(A140,4,4)),TOMAKE!$C$2:$E$174,3,FALSE),""))))</f>
        <v>#N/A</v>
      </c>
      <c r="K140" s="28" t="s">
        <v>5601</v>
      </c>
      <c r="L140" s="28" t="s">
        <v>5600</v>
      </c>
      <c r="M140" s="351" t="str">
        <f t="shared" si="6"/>
        <v>MRG-RVN-VDM</v>
      </c>
      <c r="N140" s="28" t="str">
        <f t="shared" si="7"/>
        <v>mrg82</v>
      </c>
      <c r="O140" s="11"/>
      <c r="P140" s="11"/>
    </row>
    <row r="141" spans="1:16" hidden="1" x14ac:dyDescent="0.25">
      <c r="A141" s="28" t="s">
        <v>3241</v>
      </c>
      <c r="B141" s="28" t="s">
        <v>19</v>
      </c>
      <c r="C141" s="28" t="s">
        <v>60</v>
      </c>
      <c r="D141" s="28" t="s">
        <v>3095</v>
      </c>
      <c r="E141" s="22" t="s">
        <v>5648</v>
      </c>
      <c r="F141" s="351" t="str">
        <f>IFERROR(VLOOKUP($B141,Codes!$A$2:$B$1000, 2, FALSE),"")</f>
        <v>CURCH</v>
      </c>
      <c r="G141" s="351" t="str">
        <f>IFERROR(VLOOKUP($C141,Codes!$A$2:$B$1000, 2, FALSE),"")</f>
        <v>VDM</v>
      </c>
      <c r="H141" s="351" t="str">
        <f>IFERROR(VLOOKUP($D141,Codes!$A$2:$B$1000, 2, FALSE),"")</f>
        <v>RVN</v>
      </c>
      <c r="I141" s="28" t="e">
        <f>IF(ISNUMBER(SEARCH("mrg",A141)), VLOOKUP(_xlfn.NUMBERVALUE(MID(A141,4,4)),TOMAKE!$B$2:$F$174,5,FALSE),IF(ISNUMBER(SEARCH("pnj",A141)), VLOOKUP(_xlfn.NUMBERVALUE(MID(A141,4,4)),TOMAKE!$A$2:$F$174,6,FALSE),IF(ISNUMBER(SEARCH("prv",A141)), VLOOKUP(_xlfn.NUMBERVALUE(MID(A141,4,4)),TOMAKE!$D$2:$F$174,3,FALSE),IF(ISNUMBER(SEARCH("vsg",A141)),VLOOKUP(_xlfn.NUMBERVALUE(MID(A141,4,4)),TOMAKE!$C$2:$F$174,4,FALSE),""))))</f>
        <v>#N/A</v>
      </c>
      <c r="J141" s="11" t="e">
        <f>IF(ISNUMBER(SEARCH("mrg",A141)), VLOOKUP(_xlfn.NUMBERVALUE(MID(A141,4,4)),TOMAKE!$B$2:$E$174,4,FALSE),IF(ISNUMBER(SEARCH("pnj",A141)), VLOOKUP(_xlfn.NUMBERVALUE(MID(A141,4,4)),TOMAKE!$A$2:$E$174,5,FALSE),IF(ISNUMBER(SEARCH("prv",A141)), VLOOKUP(_xlfn.NUMBERVALUE(MID(A141,4,4)),TOMAKE!$D$2:$E$174,2,FALSE),IF(ISNUMBER(SEARCH("vsg",A141)),VLOOKUP(_xlfn.NUMBERVALUE(MID(A141,4,4)),TOMAKE!$C$2:$E$174,3,FALSE),""))))</f>
        <v>#N/A</v>
      </c>
      <c r="K141" s="28" t="s">
        <v>5601</v>
      </c>
      <c r="L141" s="28" t="s">
        <v>5600</v>
      </c>
      <c r="M141" s="351" t="str">
        <f t="shared" si="6"/>
        <v>CURCH-RVN-VDM</v>
      </c>
      <c r="N141" s="28" t="str">
        <f t="shared" si="7"/>
        <v>mrg83</v>
      </c>
      <c r="O141" s="11"/>
      <c r="P141" s="11"/>
    </row>
    <row r="142" spans="1:16" hidden="1" x14ac:dyDescent="0.25">
      <c r="A142" s="28" t="s">
        <v>3222</v>
      </c>
      <c r="B142" s="28" t="s">
        <v>60</v>
      </c>
      <c r="C142" s="28" t="s">
        <v>10</v>
      </c>
      <c r="D142" s="28" t="s">
        <v>5698</v>
      </c>
      <c r="E142" s="22" t="s">
        <v>5648</v>
      </c>
      <c r="F142" s="351" t="str">
        <f>IFERROR(VLOOKUP($B142,Codes!$A$2:$B$1000, 2, FALSE),"")</f>
        <v>VDM</v>
      </c>
      <c r="G142" s="351" t="str">
        <f>IFERROR(VLOOKUP($C142,Codes!$A$2:$B$1000, 2, FALSE),"")</f>
        <v>PNJ</v>
      </c>
      <c r="H142" s="351">
        <f>IFERROR(VLOOKUP($D142,Codes!$A$2:$B$1000, 2, FALSE),"")</f>
        <v>0</v>
      </c>
      <c r="I142" s="28" t="e">
        <f>IF(ISNUMBER(SEARCH("mrg",A142)), VLOOKUP(_xlfn.NUMBERVALUE(MID(A142,4,4)),TOMAKE!$B$2:$F$174,5,FALSE),IF(ISNUMBER(SEARCH("pnj",A142)), VLOOKUP(_xlfn.NUMBERVALUE(MID(A142,4,4)),TOMAKE!$A$2:$F$174,6,FALSE),IF(ISNUMBER(SEARCH("prv",A142)), VLOOKUP(_xlfn.NUMBERVALUE(MID(A142,4,4)),TOMAKE!$D$2:$F$174,3,FALSE),IF(ISNUMBER(SEARCH("vsg",A142)),VLOOKUP(_xlfn.NUMBERVALUE(MID(A142,4,4)),TOMAKE!$C$2:$F$174,4,FALSE),""))))</f>
        <v>#N/A</v>
      </c>
      <c r="J142" s="11" t="e">
        <f>IF(ISNUMBER(SEARCH("mrg",A142)), VLOOKUP(_xlfn.NUMBERVALUE(MID(A142,4,4)),TOMAKE!$B$2:$E$174,4,FALSE),IF(ISNUMBER(SEARCH("pnj",A142)), VLOOKUP(_xlfn.NUMBERVALUE(MID(A142,4,4)),TOMAKE!$A$2:$E$174,5,FALSE),IF(ISNUMBER(SEARCH("prv",A142)), VLOOKUP(_xlfn.NUMBERVALUE(MID(A142,4,4)),TOMAKE!$D$2:$E$174,2,FALSE),IF(ISNUMBER(SEARCH("vsg",A142)),VLOOKUP(_xlfn.NUMBERVALUE(MID(A142,4,4)),TOMAKE!$C$2:$E$174,3,FALSE),""))))</f>
        <v>#N/A</v>
      </c>
      <c r="K142" s="28" t="s">
        <v>5601</v>
      </c>
      <c r="L142" s="28" t="s">
        <v>5600</v>
      </c>
      <c r="M142" s="351" t="str">
        <f t="shared" si="6"/>
        <v>VDM-0-PNJ</v>
      </c>
      <c r="N142" s="28" t="str">
        <f t="shared" si="7"/>
        <v>mrg84</v>
      </c>
      <c r="O142" s="11"/>
      <c r="P142" s="11"/>
    </row>
    <row r="143" spans="1:16" hidden="1" x14ac:dyDescent="0.25">
      <c r="A143" s="35" t="s">
        <v>3221</v>
      </c>
      <c r="B143" s="35" t="s">
        <v>8</v>
      </c>
      <c r="C143" s="35" t="s">
        <v>17</v>
      </c>
      <c r="D143" s="35" t="s">
        <v>66</v>
      </c>
      <c r="E143" s="22" t="s">
        <v>5612</v>
      </c>
      <c r="F143" s="351" t="str">
        <f>IFERROR(VLOOKUP($B143,Codes!$A$2:$B$1000, 2, FALSE),"")</f>
        <v>MRG</v>
      </c>
      <c r="G143" s="351" t="str">
        <f>IFERROR(VLOOKUP($C143,Codes!$A$2:$B$1000, 2, FALSE),"")</f>
        <v>CNC</v>
      </c>
      <c r="H143" s="351" t="str">
        <f>IFERROR(VLOOKUP($D143,Codes!$A$2:$B$1000, 2, FALSE),"")</f>
        <v>CUN</v>
      </c>
      <c r="I143" s="35" t="e">
        <f>IF(ISNUMBER(SEARCH("mrg",A143)), VLOOKUP(_xlfn.NUMBERVALUE(MID(A143,4,4)),TOMAKE!$B$2:$F$174,5,FALSE),IF(ISNUMBER(SEARCH("pnj",A143)), VLOOKUP(_xlfn.NUMBERVALUE(MID(A143,4,4)),TOMAKE!$A$2:$F$174,6,FALSE),IF(ISNUMBER(SEARCH("prv",A143)), VLOOKUP(_xlfn.NUMBERVALUE(MID(A143,4,4)),TOMAKE!$D$2:$F$174,3,FALSE),IF(ISNUMBER(SEARCH("vsg",A143)),VLOOKUP(_xlfn.NUMBERVALUE(MID(A143,4,4)),TOMAKE!$C$2:$F$174,4,FALSE),""))))</f>
        <v>#N/A</v>
      </c>
      <c r="J143" s="36" t="e">
        <f>IF(ISNUMBER(SEARCH("mrg",A143)), VLOOKUP(_xlfn.NUMBERVALUE(MID(A143,4,4)),TOMAKE!$B$2:$E$174,4,FALSE),IF(ISNUMBER(SEARCH("pnj",A143)), VLOOKUP(_xlfn.NUMBERVALUE(MID(A143,4,4)),TOMAKE!$A$2:$E$174,5,FALSE),IF(ISNUMBER(SEARCH("prv",A143)), VLOOKUP(_xlfn.NUMBERVALUE(MID(A143,4,4)),TOMAKE!$D$2:$E$174,2,FALSE),IF(ISNUMBER(SEARCH("vsg",A143)),VLOOKUP(_xlfn.NUMBERVALUE(MID(A143,4,4)),TOMAKE!$C$2:$E$174,3,FALSE),""))))</f>
        <v>#N/A</v>
      </c>
      <c r="K143" s="35" t="s">
        <v>5601</v>
      </c>
      <c r="L143" s="35" t="s">
        <v>5613</v>
      </c>
      <c r="M143" s="351" t="str">
        <f t="shared" si="6"/>
        <v>MRG-CUN-CNC</v>
      </c>
      <c r="N143" s="28" t="str">
        <f t="shared" si="7"/>
        <v>mrg85</v>
      </c>
      <c r="O143" s="11"/>
      <c r="P143" s="11"/>
    </row>
    <row r="144" spans="1:16" hidden="1" x14ac:dyDescent="0.25">
      <c r="A144" s="22" t="s">
        <v>3212</v>
      </c>
      <c r="B144" s="22" t="s">
        <v>10</v>
      </c>
      <c r="C144" s="22" t="s">
        <v>4</v>
      </c>
      <c r="D144" s="22" t="s">
        <v>1260</v>
      </c>
      <c r="E144" s="22" t="s">
        <v>5648</v>
      </c>
      <c r="F144" s="351" t="str">
        <f>IFERROR(VLOOKUP($B144,Codes!$A$2:$B$1000, 2, FALSE),"")</f>
        <v>PNJ</v>
      </c>
      <c r="G144" s="351" t="str">
        <f>IFERROR(VLOOKUP($C144,Codes!$A$2:$B$1000, 2, FALSE),"")</f>
        <v>VSD</v>
      </c>
      <c r="H144" s="351" t="str">
        <f>IFERROR(VLOOKUP($D144,Codes!$A$2:$B$1000, 2, FALSE),"")</f>
        <v>CRT</v>
      </c>
      <c r="I144" s="22">
        <f>IF(ISNUMBER(SEARCH("mrg",A144)), VLOOKUP(_xlfn.NUMBERVALUE(MID(A144,4,4)),TOMAKE!$B$2:$F$174,5,FALSE),IF(ISNUMBER(SEARCH("pnj",A144)), VLOOKUP(_xlfn.NUMBERVALUE(MID(A144,4,4)),TOMAKE!$A$2:$F$174,6,FALSE),IF(ISNUMBER(SEARCH("prv",A144)), VLOOKUP(_xlfn.NUMBERVALUE(MID(A144,4,4)),TOMAKE!$D$2:$F$174,3,FALSE),IF(ISNUMBER(SEARCH("vsg",A144)),VLOOKUP(_xlfn.NUMBERVALUE(MID(A144,4,4)),TOMAKE!$C$2:$F$174,4,FALSE),""))))</f>
        <v>0</v>
      </c>
      <c r="J144">
        <f>IF(ISNUMBER(SEARCH("mrg",A144)), VLOOKUP(_xlfn.NUMBERVALUE(MID(A144,4,4)),TOMAKE!$B$2:$E$174,4,FALSE),IF(ISNUMBER(SEARCH("pnj",A144)), VLOOKUP(_xlfn.NUMBERVALUE(MID(A144,4,4)),TOMAKE!$A$2:$E$174,5,FALSE),IF(ISNUMBER(SEARCH("prv",A144)), VLOOKUP(_xlfn.NUMBERVALUE(MID(A144,4,4)),TOMAKE!$D$2:$E$174,2,FALSE),IF(ISNUMBER(SEARCH("vsg",A144)),VLOOKUP(_xlfn.NUMBERVALUE(MID(A144,4,4)),TOMAKE!$C$2:$E$174,3,FALSE),""))))</f>
        <v>168</v>
      </c>
      <c r="K144" s="22" t="s">
        <v>5601</v>
      </c>
      <c r="L144" s="22" t="s">
        <v>5600</v>
      </c>
      <c r="M144" s="351" t="str">
        <f t="shared" si="6"/>
        <v>PNJ-CRT-VSD</v>
      </c>
      <c r="N144" s="28" t="str">
        <f t="shared" si="7"/>
        <v>mrg86</v>
      </c>
    </row>
    <row r="145" spans="1:16" hidden="1" x14ac:dyDescent="0.25">
      <c r="A145" s="28" t="s">
        <v>3201</v>
      </c>
      <c r="B145" s="28" t="s">
        <v>47</v>
      </c>
      <c r="C145" s="28" t="s">
        <v>61</v>
      </c>
      <c r="D145" s="28" t="s">
        <v>116</v>
      </c>
      <c r="E145" s="22" t="s">
        <v>5648</v>
      </c>
      <c r="F145" s="351" t="str">
        <f>IFERROR(VLOOKUP($B145,Codes!$A$2:$B$1000, 2, FALSE),"")</f>
        <v>BCH</v>
      </c>
      <c r="G145" s="351" t="str">
        <f>IFERROR(VLOOKUP($C145,Codes!$A$2:$B$1000, 2, FALSE),"")</f>
        <v>TTN IND</v>
      </c>
      <c r="H145" s="351" t="str">
        <f>IFERROR(VLOOKUP($D145,Codes!$A$2:$B$1000, 2, FALSE),"")</f>
        <v>MRCL</v>
      </c>
      <c r="I145" s="28" t="e">
        <f>IF(ISNUMBER(SEARCH("mrg",A145)), VLOOKUP(_xlfn.NUMBERVALUE(MID(A145,4,4)),TOMAKE!$B$2:$F$174,5,FALSE),IF(ISNUMBER(SEARCH("pnj",A145)), VLOOKUP(_xlfn.NUMBERVALUE(MID(A145,4,4)),TOMAKE!$A$2:$F$174,6,FALSE),IF(ISNUMBER(SEARCH("prv",A145)), VLOOKUP(_xlfn.NUMBERVALUE(MID(A145,4,4)),TOMAKE!$D$2:$F$174,3,FALSE),IF(ISNUMBER(SEARCH("vsg",A145)),VLOOKUP(_xlfn.NUMBERVALUE(MID(A145,4,4)),TOMAKE!$C$2:$F$174,4,FALSE),""))))</f>
        <v>#N/A</v>
      </c>
      <c r="J145" s="11" t="e">
        <f>IF(ISNUMBER(SEARCH("mrg",A145)), VLOOKUP(_xlfn.NUMBERVALUE(MID(A145,4,4)),TOMAKE!$B$2:$E$174,4,FALSE),IF(ISNUMBER(SEARCH("pnj",A145)), VLOOKUP(_xlfn.NUMBERVALUE(MID(A145,4,4)),TOMAKE!$A$2:$E$174,5,FALSE),IF(ISNUMBER(SEARCH("prv",A145)), VLOOKUP(_xlfn.NUMBERVALUE(MID(A145,4,4)),TOMAKE!$D$2:$E$174,2,FALSE),IF(ISNUMBER(SEARCH("vsg",A145)),VLOOKUP(_xlfn.NUMBERVALUE(MID(A145,4,4)),TOMAKE!$C$2:$E$174,3,FALSE),""))))</f>
        <v>#N/A</v>
      </c>
      <c r="K145" s="28" t="s">
        <v>5601</v>
      </c>
      <c r="L145" s="28" t="s">
        <v>5600</v>
      </c>
      <c r="M145" s="351" t="str">
        <f t="shared" si="6"/>
        <v>BCH-MRCL-TTN IND</v>
      </c>
      <c r="N145" s="28" t="str">
        <f t="shared" si="7"/>
        <v>mrg87</v>
      </c>
      <c r="O145" s="11"/>
      <c r="P145" s="11"/>
    </row>
    <row r="146" spans="1:16" hidden="1" x14ac:dyDescent="0.25">
      <c r="A146" s="28" t="s">
        <v>3196</v>
      </c>
      <c r="B146" s="28" t="s">
        <v>62</v>
      </c>
      <c r="C146" s="28" t="s">
        <v>8</v>
      </c>
      <c r="D146" s="28" t="s">
        <v>1260</v>
      </c>
      <c r="E146" s="22" t="s">
        <v>5648</v>
      </c>
      <c r="F146" s="351" t="str">
        <f>IFERROR(VLOOKUP($B146,Codes!$A$2:$B$1000, 2, FALSE),"")</f>
        <v>IND EST</v>
      </c>
      <c r="G146" s="351" t="str">
        <f>IFERROR(VLOOKUP($C146,Codes!$A$2:$B$1000, 2, FALSE),"")</f>
        <v>MRG</v>
      </c>
      <c r="H146" s="351" t="str">
        <f>IFERROR(VLOOKUP($D146,Codes!$A$2:$B$1000, 2, FALSE),"")</f>
        <v>CRT</v>
      </c>
      <c r="I146" s="28" t="e">
        <f>IF(ISNUMBER(SEARCH("mrg",A146)), VLOOKUP(_xlfn.NUMBERVALUE(MID(A146,4,4)),TOMAKE!$B$2:$F$174,5,FALSE),IF(ISNUMBER(SEARCH("pnj",A146)), VLOOKUP(_xlfn.NUMBERVALUE(MID(A146,4,4)),TOMAKE!$A$2:$F$174,6,FALSE),IF(ISNUMBER(SEARCH("prv",A146)), VLOOKUP(_xlfn.NUMBERVALUE(MID(A146,4,4)),TOMAKE!$D$2:$F$174,3,FALSE),IF(ISNUMBER(SEARCH("vsg",A146)),VLOOKUP(_xlfn.NUMBERVALUE(MID(A146,4,4)),TOMAKE!$C$2:$F$174,4,FALSE),""))))</f>
        <v>#N/A</v>
      </c>
      <c r="J146" s="11" t="e">
        <f>IF(ISNUMBER(SEARCH("mrg",A146)), VLOOKUP(_xlfn.NUMBERVALUE(MID(A146,4,4)),TOMAKE!$B$2:$E$174,4,FALSE),IF(ISNUMBER(SEARCH("pnj",A146)), VLOOKUP(_xlfn.NUMBERVALUE(MID(A146,4,4)),TOMAKE!$A$2:$E$174,5,FALSE),IF(ISNUMBER(SEARCH("prv",A146)), VLOOKUP(_xlfn.NUMBERVALUE(MID(A146,4,4)),TOMAKE!$D$2:$E$174,2,FALSE),IF(ISNUMBER(SEARCH("vsg",A146)),VLOOKUP(_xlfn.NUMBERVALUE(MID(A146,4,4)),TOMAKE!$C$2:$E$174,3,FALSE),""))))</f>
        <v>#N/A</v>
      </c>
      <c r="K146" s="28" t="s">
        <v>5601</v>
      </c>
      <c r="L146" s="28" t="s">
        <v>5600</v>
      </c>
      <c r="M146" s="351" t="str">
        <f t="shared" si="6"/>
        <v>IND EST-CRT-MRG</v>
      </c>
      <c r="N146" s="28" t="str">
        <f t="shared" si="7"/>
        <v>mrg88</v>
      </c>
      <c r="O146" s="11"/>
      <c r="P146" s="11"/>
    </row>
    <row r="147" spans="1:16" hidden="1" x14ac:dyDescent="0.25">
      <c r="A147" s="28" t="s">
        <v>3192</v>
      </c>
      <c r="B147" s="28" t="s">
        <v>8</v>
      </c>
      <c r="C147" s="28" t="s">
        <v>63</v>
      </c>
      <c r="D147" s="28" t="s">
        <v>22</v>
      </c>
      <c r="E147" s="22" t="s">
        <v>5648</v>
      </c>
      <c r="F147" s="351" t="str">
        <f>IFERROR(VLOOKUP($B147,Codes!$A$2:$B$1000, 2, FALSE),"")</f>
        <v>MRG</v>
      </c>
      <c r="G147" s="351" t="str">
        <f>IFERROR(VLOOKUP($C147,Codes!$A$2:$B$1000, 2, FALSE),"")</f>
        <v>COTA</v>
      </c>
      <c r="H147" s="351" t="str">
        <f>IFERROR(VLOOKUP($D147,Codes!$A$2:$B$1000, 2, FALSE),"")</f>
        <v>MCZ</v>
      </c>
      <c r="I147" s="28" t="e">
        <f>IF(ISNUMBER(SEARCH("mrg",A147)), VLOOKUP(_xlfn.NUMBERVALUE(MID(A147,4,4)),TOMAKE!$B$2:$F$174,5,FALSE),IF(ISNUMBER(SEARCH("pnj",A147)), VLOOKUP(_xlfn.NUMBERVALUE(MID(A147,4,4)),TOMAKE!$A$2:$F$174,6,FALSE),IF(ISNUMBER(SEARCH("prv",A147)), VLOOKUP(_xlfn.NUMBERVALUE(MID(A147,4,4)),TOMAKE!$D$2:$F$174,3,FALSE),IF(ISNUMBER(SEARCH("vsg",A147)),VLOOKUP(_xlfn.NUMBERVALUE(MID(A147,4,4)),TOMAKE!$C$2:$F$174,4,FALSE),""))))</f>
        <v>#N/A</v>
      </c>
      <c r="J147" s="11" t="e">
        <f>IF(ISNUMBER(SEARCH("mrg",A147)), VLOOKUP(_xlfn.NUMBERVALUE(MID(A147,4,4)),TOMAKE!$B$2:$E$174,4,FALSE),IF(ISNUMBER(SEARCH("pnj",A147)), VLOOKUP(_xlfn.NUMBERVALUE(MID(A147,4,4)),TOMAKE!$A$2:$E$174,5,FALSE),IF(ISNUMBER(SEARCH("prv",A147)), VLOOKUP(_xlfn.NUMBERVALUE(MID(A147,4,4)),TOMAKE!$D$2:$E$174,2,FALSE),IF(ISNUMBER(SEARCH("vsg",A147)),VLOOKUP(_xlfn.NUMBERVALUE(MID(A147,4,4)),TOMAKE!$C$2:$E$174,3,FALSE),""))))</f>
        <v>#N/A</v>
      </c>
      <c r="K147" s="28" t="s">
        <v>5601</v>
      </c>
      <c r="L147" s="28" t="s">
        <v>5600</v>
      </c>
      <c r="M147" s="351" t="str">
        <f t="shared" si="6"/>
        <v>MRG-MCZ-COTA</v>
      </c>
      <c r="N147" s="28" t="str">
        <f t="shared" si="7"/>
        <v>mrg89</v>
      </c>
      <c r="O147" s="11"/>
      <c r="P147" s="11"/>
    </row>
    <row r="148" spans="1:16" hidden="1" x14ac:dyDescent="0.25">
      <c r="A148" s="28" t="s">
        <v>3703</v>
      </c>
      <c r="B148" s="28" t="s">
        <v>8</v>
      </c>
      <c r="C148" s="28" t="s">
        <v>64</v>
      </c>
      <c r="D148" s="28" t="s">
        <v>7</v>
      </c>
      <c r="E148" s="22" t="s">
        <v>5604</v>
      </c>
      <c r="F148" s="351" t="str">
        <f>IFERROR(VLOOKUP($B148,Codes!$A$2:$B$1000, 2, FALSE),"")</f>
        <v>MRG</v>
      </c>
      <c r="G148" s="351" t="str">
        <f>IFERROR(VLOOKUP($C148,Codes!$A$2:$B$1000, 2, FALSE),"")</f>
        <v>GKRN</v>
      </c>
      <c r="H148" s="351" t="str">
        <f>IFERROR(VLOOKUP($D148,Codes!$A$2:$B$1000, 2, FALSE),"")</f>
        <v>KWR</v>
      </c>
      <c r="I148" s="28" t="e">
        <f>IF(ISNUMBER(SEARCH("mrg",A148)), VLOOKUP(_xlfn.NUMBERVALUE(MID(A148,4,4)),TOMAKE!$B$2:$F$174,5,FALSE),IF(ISNUMBER(SEARCH("pnj",A148)), VLOOKUP(_xlfn.NUMBERVALUE(MID(A148,4,4)),TOMAKE!$A$2:$F$174,6,FALSE),IF(ISNUMBER(SEARCH("prv",A148)), VLOOKUP(_xlfn.NUMBERVALUE(MID(A148,4,4)),TOMAKE!$D$2:$F$174,3,FALSE),IF(ISNUMBER(SEARCH("vsg",A148)),VLOOKUP(_xlfn.NUMBERVALUE(MID(A148,4,4)),TOMAKE!$C$2:$F$174,4,FALSE),""))))</f>
        <v>#N/A</v>
      </c>
      <c r="J148" s="11" t="e">
        <f>IF(ISNUMBER(SEARCH("mrg",A148)), VLOOKUP(_xlfn.NUMBERVALUE(MID(A148,4,4)),TOMAKE!$B$2:$E$174,4,FALSE),IF(ISNUMBER(SEARCH("pnj",A148)), VLOOKUP(_xlfn.NUMBERVALUE(MID(A148,4,4)),TOMAKE!$A$2:$E$174,5,FALSE),IF(ISNUMBER(SEARCH("prv",A148)), VLOOKUP(_xlfn.NUMBERVALUE(MID(A148,4,4)),TOMAKE!$D$2:$E$174,2,FALSE),IF(ISNUMBER(SEARCH("vsg",A148)),VLOOKUP(_xlfn.NUMBERVALUE(MID(A148,4,4)),TOMAKE!$C$2:$E$174,3,FALSE),""))))</f>
        <v>#N/A</v>
      </c>
      <c r="K148" s="28" t="s">
        <v>5601</v>
      </c>
      <c r="L148" s="28" t="s">
        <v>5607</v>
      </c>
      <c r="M148" s="351" t="str">
        <f t="shared" si="6"/>
        <v>MRG-KWR-GKRN</v>
      </c>
      <c r="N148" s="28" t="str">
        <f t="shared" si="7"/>
        <v>mrg9</v>
      </c>
      <c r="O148" s="11"/>
      <c r="P148" s="11"/>
    </row>
    <row r="149" spans="1:16" hidden="1" x14ac:dyDescent="0.25">
      <c r="A149" s="28" t="s">
        <v>3181</v>
      </c>
      <c r="B149" s="28" t="s">
        <v>63</v>
      </c>
      <c r="C149" s="28" t="s">
        <v>10</v>
      </c>
      <c r="D149" s="28" t="s">
        <v>5651</v>
      </c>
      <c r="E149" s="22" t="s">
        <v>5648</v>
      </c>
      <c r="F149" s="351" t="str">
        <f>IFERROR(VLOOKUP($B149,Codes!$A$2:$B$1000, 2, FALSE),"")</f>
        <v>COTA</v>
      </c>
      <c r="G149" s="351" t="str">
        <f>IFERROR(VLOOKUP($C149,Codes!$A$2:$B$1000, 2, FALSE),"")</f>
        <v>PNJ</v>
      </c>
      <c r="H149" s="351" t="str">
        <f>IFERROR(VLOOKUP($D149,Codes!$A$2:$B$1000, 2, FALSE),"")</f>
        <v>MRG/CRT</v>
      </c>
      <c r="I149" s="28" t="e">
        <f>IF(ISNUMBER(SEARCH("mrg",A149)), VLOOKUP(_xlfn.NUMBERVALUE(MID(A149,4,4)),TOMAKE!$B$2:$F$174,5,FALSE),IF(ISNUMBER(SEARCH("pnj",A149)), VLOOKUP(_xlfn.NUMBERVALUE(MID(A149,4,4)),TOMAKE!$A$2:$F$174,6,FALSE),IF(ISNUMBER(SEARCH("prv",A149)), VLOOKUP(_xlfn.NUMBERVALUE(MID(A149,4,4)),TOMAKE!$D$2:$F$174,3,FALSE),IF(ISNUMBER(SEARCH("vsg",A149)),VLOOKUP(_xlfn.NUMBERVALUE(MID(A149,4,4)),TOMAKE!$C$2:$F$174,4,FALSE),""))))</f>
        <v>#N/A</v>
      </c>
      <c r="J149" s="11" t="e">
        <f>IF(ISNUMBER(SEARCH("mrg",A149)), VLOOKUP(_xlfn.NUMBERVALUE(MID(A149,4,4)),TOMAKE!$B$2:$E$174,4,FALSE),IF(ISNUMBER(SEARCH("pnj",A149)), VLOOKUP(_xlfn.NUMBERVALUE(MID(A149,4,4)),TOMAKE!$A$2:$E$174,5,FALSE),IF(ISNUMBER(SEARCH("prv",A149)), VLOOKUP(_xlfn.NUMBERVALUE(MID(A149,4,4)),TOMAKE!$D$2:$E$174,2,FALSE),IF(ISNUMBER(SEARCH("vsg",A149)),VLOOKUP(_xlfn.NUMBERVALUE(MID(A149,4,4)),TOMAKE!$C$2:$E$174,3,FALSE),""))))</f>
        <v>#N/A</v>
      </c>
      <c r="K149" s="28" t="s">
        <v>5601</v>
      </c>
      <c r="L149" s="28" t="s">
        <v>5600</v>
      </c>
      <c r="M149" s="351" t="str">
        <f t="shared" si="6"/>
        <v>COTA-MRG/CRT-PNJ</v>
      </c>
      <c r="N149" s="28" t="str">
        <f t="shared" si="7"/>
        <v>mrg90</v>
      </c>
      <c r="O149" s="11"/>
      <c r="P149" s="11"/>
    </row>
    <row r="150" spans="1:16" ht="30" hidden="1" x14ac:dyDescent="0.25">
      <c r="A150" s="22" t="s">
        <v>3176</v>
      </c>
      <c r="B150" s="22" t="s">
        <v>92</v>
      </c>
      <c r="C150" s="22" t="s">
        <v>93</v>
      </c>
      <c r="D150" s="22" t="s">
        <v>5647</v>
      </c>
      <c r="E150" s="22" t="s">
        <v>5648</v>
      </c>
      <c r="F150" s="351" t="str">
        <f>IFERROR(VLOOKUP($B150,Codes!$A$2:$B$1000, 2, FALSE),"")</f>
        <v>AGND</v>
      </c>
      <c r="G150" s="351" t="str">
        <f>IFERROR(VLOOKUP($C150,Codes!$A$2:$B$1000, 2, FALSE),"")</f>
        <v>CBDRM</v>
      </c>
      <c r="H150" s="351" t="str">
        <f>IFERROR(VLOOKUP($D150,Codes!$A$2:$B$1000, 2, FALSE),"")</f>
        <v>VGN/SRD</v>
      </c>
      <c r="I150" s="22" t="e">
        <f>IF(ISNUMBER(SEARCH("mrg",A150)), VLOOKUP(_xlfn.NUMBERVALUE(MID(A150,4,4)),TOMAKE!$B$2:$F$174,5,FALSE),IF(ISNUMBER(SEARCH("pnj",A150)), VLOOKUP(_xlfn.NUMBERVALUE(MID(A150,4,4)),TOMAKE!$A$2:$F$174,6,FALSE),IF(ISNUMBER(SEARCH("prv",A150)), VLOOKUP(_xlfn.NUMBERVALUE(MID(A150,4,4)),TOMAKE!$D$2:$F$174,3,FALSE),IF(ISNUMBER(SEARCH("vsg",A150)),VLOOKUP(_xlfn.NUMBERVALUE(MID(A150,4,4)),TOMAKE!$C$2:$F$174,4,FALSE),""))))</f>
        <v>#N/A</v>
      </c>
      <c r="J150" t="e">
        <f>IF(ISNUMBER(SEARCH("mrg",A150)), VLOOKUP(_xlfn.NUMBERVALUE(MID(A150,4,4)),TOMAKE!$B$2:$E$174,4,FALSE),IF(ISNUMBER(SEARCH("pnj",A150)), VLOOKUP(_xlfn.NUMBERVALUE(MID(A150,4,4)),TOMAKE!$A$2:$E$174,5,FALSE),IF(ISNUMBER(SEARCH("prv",A150)), VLOOKUP(_xlfn.NUMBERVALUE(MID(A150,4,4)),TOMAKE!$D$2:$E$174,2,FALSE),IF(ISNUMBER(SEARCH("vsg",A150)),VLOOKUP(_xlfn.NUMBERVALUE(MID(A150,4,4)),TOMAKE!$C$2:$E$174,3,FALSE),""))))</f>
        <v>#N/A</v>
      </c>
      <c r="K150" s="22" t="s">
        <v>5601</v>
      </c>
      <c r="L150" s="22" t="s">
        <v>5600</v>
      </c>
      <c r="M150" s="351" t="str">
        <f t="shared" si="6"/>
        <v>AGND-VGN/SRD-CBDRM</v>
      </c>
      <c r="N150" s="28" t="str">
        <f t="shared" si="7"/>
        <v>mrg91</v>
      </c>
    </row>
    <row r="151" spans="1:16" hidden="1" x14ac:dyDescent="0.25">
      <c r="A151" s="28" t="s">
        <v>3170</v>
      </c>
      <c r="B151" s="28" t="s">
        <v>17</v>
      </c>
      <c r="C151" s="28" t="s">
        <v>94</v>
      </c>
      <c r="D151" s="28" t="s">
        <v>3042</v>
      </c>
      <c r="E151" s="22" t="s">
        <v>5648</v>
      </c>
      <c r="F151" s="351" t="str">
        <f>IFERROR(VLOOKUP($B151,Codes!$A$2:$B$1000, 2, FALSE),"")</f>
        <v>CNC</v>
      </c>
      <c r="G151" s="351" t="str">
        <f>IFERROR(VLOOKUP($C151,Codes!$A$2:$B$1000, 2, FALSE),"")</f>
        <v>MTML</v>
      </c>
      <c r="H151" s="351" t="str">
        <f>IFERROR(VLOOKUP($D151,Codes!$A$2:$B$1000, 2, FALSE),"")</f>
        <v>PRVM</v>
      </c>
      <c r="I151" s="28" t="e">
        <f>IF(ISNUMBER(SEARCH("mrg",A151)), VLOOKUP(_xlfn.NUMBERVALUE(MID(A151,4,4)),TOMAKE!$B$2:$F$174,5,FALSE),IF(ISNUMBER(SEARCH("pnj",A151)), VLOOKUP(_xlfn.NUMBERVALUE(MID(A151,4,4)),TOMAKE!$A$2:$F$174,6,FALSE),IF(ISNUMBER(SEARCH("prv",A151)), VLOOKUP(_xlfn.NUMBERVALUE(MID(A151,4,4)),TOMAKE!$D$2:$F$174,3,FALSE),IF(ISNUMBER(SEARCH("vsg",A151)),VLOOKUP(_xlfn.NUMBERVALUE(MID(A151,4,4)),TOMAKE!$C$2:$F$174,4,FALSE),""))))</f>
        <v>#N/A</v>
      </c>
      <c r="J151" s="11" t="e">
        <f>IF(ISNUMBER(SEARCH("mrg",A151)), VLOOKUP(_xlfn.NUMBERVALUE(MID(A151,4,4)),TOMAKE!$B$2:$E$174,4,FALSE),IF(ISNUMBER(SEARCH("pnj",A151)), VLOOKUP(_xlfn.NUMBERVALUE(MID(A151,4,4)),TOMAKE!$A$2:$E$174,5,FALSE),IF(ISNUMBER(SEARCH("prv",A151)), VLOOKUP(_xlfn.NUMBERVALUE(MID(A151,4,4)),TOMAKE!$D$2:$E$174,2,FALSE),IF(ISNUMBER(SEARCH("vsg",A151)),VLOOKUP(_xlfn.NUMBERVALUE(MID(A151,4,4)),TOMAKE!$C$2:$E$174,3,FALSE),""))))</f>
        <v>#N/A</v>
      </c>
      <c r="K151" s="28" t="s">
        <v>5601</v>
      </c>
      <c r="L151" s="28" t="s">
        <v>5600</v>
      </c>
      <c r="M151" s="351" t="str">
        <f t="shared" si="6"/>
        <v>CNC-PRVM-MTML</v>
      </c>
      <c r="N151" s="28" t="str">
        <f t="shared" si="7"/>
        <v>mrg92</v>
      </c>
      <c r="O151" s="11"/>
      <c r="P151" s="11"/>
    </row>
    <row r="152" spans="1:16" hidden="1" x14ac:dyDescent="0.25">
      <c r="A152" s="28" t="s">
        <v>3166</v>
      </c>
      <c r="B152" s="28" t="s">
        <v>27</v>
      </c>
      <c r="C152" s="28" t="s">
        <v>7</v>
      </c>
      <c r="D152" s="28" t="s">
        <v>675</v>
      </c>
      <c r="E152" s="22" t="s">
        <v>5648</v>
      </c>
      <c r="F152" s="351" t="str">
        <f>IFERROR(VLOOKUP($B152,Codes!$A$2:$B$1000, 2, FALSE),"")</f>
        <v>RJBG</v>
      </c>
      <c r="G152" s="351" t="str">
        <f>IFERROR(VLOOKUP($C152,Codes!$A$2:$B$1000, 2, FALSE),"")</f>
        <v>KWR</v>
      </c>
      <c r="H152" s="351" t="str">
        <f>IFERROR(VLOOKUP($D152,Codes!$A$2:$B$1000, 2, FALSE),"")</f>
        <v>CNC</v>
      </c>
      <c r="I152" s="28" t="e">
        <f>IF(ISNUMBER(SEARCH("mrg",A152)), VLOOKUP(_xlfn.NUMBERVALUE(MID(A152,4,4)),TOMAKE!$B$2:$F$174,5,FALSE),IF(ISNUMBER(SEARCH("pnj",A152)), VLOOKUP(_xlfn.NUMBERVALUE(MID(A152,4,4)),TOMAKE!$A$2:$F$174,6,FALSE),IF(ISNUMBER(SEARCH("prv",A152)), VLOOKUP(_xlfn.NUMBERVALUE(MID(A152,4,4)),TOMAKE!$D$2:$F$174,3,FALSE),IF(ISNUMBER(SEARCH("vsg",A152)),VLOOKUP(_xlfn.NUMBERVALUE(MID(A152,4,4)),TOMAKE!$C$2:$F$174,4,FALSE),""))))</f>
        <v>#N/A</v>
      </c>
      <c r="J152" s="11" t="e">
        <f>IF(ISNUMBER(SEARCH("mrg",A152)), VLOOKUP(_xlfn.NUMBERVALUE(MID(A152,4,4)),TOMAKE!$B$2:$E$174,4,FALSE),IF(ISNUMBER(SEARCH("pnj",A152)), VLOOKUP(_xlfn.NUMBERVALUE(MID(A152,4,4)),TOMAKE!$A$2:$E$174,5,FALSE),IF(ISNUMBER(SEARCH("prv",A152)), VLOOKUP(_xlfn.NUMBERVALUE(MID(A152,4,4)),TOMAKE!$D$2:$E$174,2,FALSE),IF(ISNUMBER(SEARCH("vsg",A152)),VLOOKUP(_xlfn.NUMBERVALUE(MID(A152,4,4)),TOMAKE!$C$2:$E$174,3,FALSE),""))))</f>
        <v>#N/A</v>
      </c>
      <c r="K152" s="28" t="s">
        <v>5601</v>
      </c>
      <c r="L152" s="28" t="s">
        <v>5607</v>
      </c>
      <c r="M152" s="351" t="str">
        <f t="shared" si="6"/>
        <v>RJBG-CNC-KWR</v>
      </c>
      <c r="N152" s="28" t="str">
        <f t="shared" si="7"/>
        <v>mrg93</v>
      </c>
      <c r="O152" s="11"/>
      <c r="P152" s="11"/>
    </row>
    <row r="153" spans="1:16" hidden="1" x14ac:dyDescent="0.25">
      <c r="A153" s="28" t="s">
        <v>3149</v>
      </c>
      <c r="B153" s="28" t="s">
        <v>17</v>
      </c>
      <c r="C153" s="28" t="s">
        <v>8</v>
      </c>
      <c r="D153" s="28" t="s">
        <v>3324</v>
      </c>
      <c r="E153" s="22" t="s">
        <v>5648</v>
      </c>
      <c r="F153" s="351" t="str">
        <f>IFERROR(VLOOKUP($B153,Codes!$A$2:$B$1000, 2, FALSE),"")</f>
        <v>CNC</v>
      </c>
      <c r="G153" s="351" t="str">
        <f>IFERROR(VLOOKUP($C153,Codes!$A$2:$B$1000, 2, FALSE),"")</f>
        <v>MRG</v>
      </c>
      <c r="H153" s="351" t="str">
        <f>IFERROR(VLOOKUP($D153,Codes!$A$2:$B$1000, 2, FALSE),"")</f>
        <v>KNGN</v>
      </c>
      <c r="I153" s="28" t="e">
        <f>IF(ISNUMBER(SEARCH("mrg",A153)), VLOOKUP(_xlfn.NUMBERVALUE(MID(A153,4,4)),TOMAKE!$B$2:$F$174,5,FALSE),IF(ISNUMBER(SEARCH("pnj",A153)), VLOOKUP(_xlfn.NUMBERVALUE(MID(A153,4,4)),TOMAKE!$A$2:$F$174,6,FALSE),IF(ISNUMBER(SEARCH("prv",A153)), VLOOKUP(_xlfn.NUMBERVALUE(MID(A153,4,4)),TOMAKE!$D$2:$F$174,3,FALSE),IF(ISNUMBER(SEARCH("vsg",A153)),VLOOKUP(_xlfn.NUMBERVALUE(MID(A153,4,4)),TOMAKE!$C$2:$F$174,4,FALSE),""))))</f>
        <v>#N/A</v>
      </c>
      <c r="J153" s="11" t="e">
        <f>IF(ISNUMBER(SEARCH("mrg",A153)), VLOOKUP(_xlfn.NUMBERVALUE(MID(A153,4,4)),TOMAKE!$B$2:$E$174,4,FALSE),IF(ISNUMBER(SEARCH("pnj",A153)), VLOOKUP(_xlfn.NUMBERVALUE(MID(A153,4,4)),TOMAKE!$A$2:$E$174,5,FALSE),IF(ISNUMBER(SEARCH("prv",A153)), VLOOKUP(_xlfn.NUMBERVALUE(MID(A153,4,4)),TOMAKE!$D$2:$E$174,2,FALSE),IF(ISNUMBER(SEARCH("vsg",A153)),VLOOKUP(_xlfn.NUMBERVALUE(MID(A153,4,4)),TOMAKE!$C$2:$E$174,3,FALSE),""))))</f>
        <v>#N/A</v>
      </c>
      <c r="K153" s="28" t="s">
        <v>5601</v>
      </c>
      <c r="L153" s="28" t="s">
        <v>5600</v>
      </c>
      <c r="M153" s="351" t="str">
        <f t="shared" si="6"/>
        <v>CNC-KNGN-MRG</v>
      </c>
      <c r="N153" s="28" t="str">
        <f t="shared" si="7"/>
        <v>mrg94</v>
      </c>
      <c r="O153" s="11"/>
      <c r="P153" s="11"/>
    </row>
    <row r="154" spans="1:16" hidden="1" x14ac:dyDescent="0.25">
      <c r="A154" s="28" t="s">
        <v>3144</v>
      </c>
      <c r="B154" s="28" t="s">
        <v>20</v>
      </c>
      <c r="C154" s="28" t="s">
        <v>8</v>
      </c>
      <c r="D154" s="28" t="s">
        <v>17</v>
      </c>
      <c r="E154" s="22" t="s">
        <v>5648</v>
      </c>
      <c r="F154" s="351" t="str">
        <f>IFERROR(VLOOKUP($B154,Codes!$A$2:$B$1000, 2, FALSE),"")</f>
        <v>DHPT</v>
      </c>
      <c r="G154" s="351" t="str">
        <f>IFERROR(VLOOKUP($C154,Codes!$A$2:$B$1000, 2, FALSE),"")</f>
        <v>MRG</v>
      </c>
      <c r="H154" s="351" t="str">
        <f>IFERROR(VLOOKUP($D154,Codes!$A$2:$B$1000, 2, FALSE),"")</f>
        <v>CNC</v>
      </c>
      <c r="I154" s="28" t="e">
        <f>IF(ISNUMBER(SEARCH("mrg",A154)), VLOOKUP(_xlfn.NUMBERVALUE(MID(A154,4,4)),TOMAKE!$B$2:$F$174,5,FALSE),IF(ISNUMBER(SEARCH("pnj",A154)), VLOOKUP(_xlfn.NUMBERVALUE(MID(A154,4,4)),TOMAKE!$A$2:$F$174,6,FALSE),IF(ISNUMBER(SEARCH("prv",A154)), VLOOKUP(_xlfn.NUMBERVALUE(MID(A154,4,4)),TOMAKE!$D$2:$F$174,3,FALSE),IF(ISNUMBER(SEARCH("vsg",A154)),VLOOKUP(_xlfn.NUMBERVALUE(MID(A154,4,4)),TOMAKE!$C$2:$F$174,4,FALSE),""))))</f>
        <v>#N/A</v>
      </c>
      <c r="J154" s="11" t="e">
        <f>IF(ISNUMBER(SEARCH("mrg",A154)), VLOOKUP(_xlfn.NUMBERVALUE(MID(A154,4,4)),TOMAKE!$B$2:$E$174,4,FALSE),IF(ISNUMBER(SEARCH("pnj",A154)), VLOOKUP(_xlfn.NUMBERVALUE(MID(A154,4,4)),TOMAKE!$A$2:$E$174,5,FALSE),IF(ISNUMBER(SEARCH("prv",A154)), VLOOKUP(_xlfn.NUMBERVALUE(MID(A154,4,4)),TOMAKE!$D$2:$E$174,2,FALSE),IF(ISNUMBER(SEARCH("vsg",A154)),VLOOKUP(_xlfn.NUMBERVALUE(MID(A154,4,4)),TOMAKE!$C$2:$E$174,3,FALSE),""))))</f>
        <v>#N/A</v>
      </c>
      <c r="K154" s="28" t="s">
        <v>5601</v>
      </c>
      <c r="L154" s="28" t="s">
        <v>5600</v>
      </c>
      <c r="M154" s="351" t="str">
        <f t="shared" si="6"/>
        <v>DHPT-CNC-MRG</v>
      </c>
      <c r="N154" s="28" t="str">
        <f t="shared" si="7"/>
        <v>mrg95</v>
      </c>
      <c r="O154" s="11"/>
      <c r="P154" s="11"/>
    </row>
    <row r="155" spans="1:16" hidden="1" x14ac:dyDescent="0.25">
      <c r="A155" s="28" t="s">
        <v>3141</v>
      </c>
      <c r="B155" s="28" t="s">
        <v>8</v>
      </c>
      <c r="C155" s="28" t="s">
        <v>95</v>
      </c>
      <c r="D155" s="28" t="s">
        <v>1049</v>
      </c>
      <c r="E155" s="22" t="s">
        <v>5648</v>
      </c>
      <c r="F155" s="351" t="str">
        <f>IFERROR(VLOOKUP($B155,Codes!$A$2:$B$1000, 2, FALSE),"")</f>
        <v>MRG</v>
      </c>
      <c r="G155" s="351" t="str">
        <f>IFERROR(VLOOKUP($C155,Codes!$A$2:$B$1000, 2, FALSE),"")</f>
        <v>CPL</v>
      </c>
      <c r="H155" s="351" t="str">
        <f>IFERROR(VLOOKUP($D155,Codes!$A$2:$B$1000, 2, FALSE),"")</f>
        <v>VRN</v>
      </c>
      <c r="I155" s="28" t="e">
        <f>IF(ISNUMBER(SEARCH("mrg",A155)), VLOOKUP(_xlfn.NUMBERVALUE(MID(A155,4,4)),TOMAKE!$B$2:$F$174,5,FALSE),IF(ISNUMBER(SEARCH("pnj",A155)), VLOOKUP(_xlfn.NUMBERVALUE(MID(A155,4,4)),TOMAKE!$A$2:$F$174,6,FALSE),IF(ISNUMBER(SEARCH("prv",A155)), VLOOKUP(_xlfn.NUMBERVALUE(MID(A155,4,4)),TOMAKE!$D$2:$F$174,3,FALSE),IF(ISNUMBER(SEARCH("vsg",A155)),VLOOKUP(_xlfn.NUMBERVALUE(MID(A155,4,4)),TOMAKE!$C$2:$F$174,4,FALSE),""))))</f>
        <v>#N/A</v>
      </c>
      <c r="J155" s="11" t="e">
        <f>IF(ISNUMBER(SEARCH("mrg",A155)), VLOOKUP(_xlfn.NUMBERVALUE(MID(A155,4,4)),TOMAKE!$B$2:$E$174,4,FALSE),IF(ISNUMBER(SEARCH("pnj",A155)), VLOOKUP(_xlfn.NUMBERVALUE(MID(A155,4,4)),TOMAKE!$A$2:$E$174,5,FALSE),IF(ISNUMBER(SEARCH("prv",A155)), VLOOKUP(_xlfn.NUMBERVALUE(MID(A155,4,4)),TOMAKE!$D$2:$E$174,2,FALSE),IF(ISNUMBER(SEARCH("vsg",A155)),VLOOKUP(_xlfn.NUMBERVALUE(MID(A155,4,4)),TOMAKE!$C$2:$E$174,3,FALSE),""))))</f>
        <v>#N/A</v>
      </c>
      <c r="K155" s="28" t="s">
        <v>5601</v>
      </c>
      <c r="L155" s="28" t="s">
        <v>5600</v>
      </c>
      <c r="M155" s="351" t="str">
        <f t="shared" si="6"/>
        <v>MRG-VRN-CPL</v>
      </c>
      <c r="N155" s="28" t="str">
        <f t="shared" si="7"/>
        <v>mrg96</v>
      </c>
      <c r="O155" s="11"/>
      <c r="P155" s="11"/>
    </row>
    <row r="156" spans="1:16" hidden="1" x14ac:dyDescent="0.25">
      <c r="A156" s="28" t="s">
        <v>3138</v>
      </c>
      <c r="B156" s="28" t="s">
        <v>8</v>
      </c>
      <c r="C156" s="28" t="s">
        <v>96</v>
      </c>
      <c r="D156" s="28" t="s">
        <v>935</v>
      </c>
      <c r="E156" s="22" t="s">
        <v>5648</v>
      </c>
      <c r="F156" s="351" t="str">
        <f>IFERROR(VLOOKUP($B156,Codes!$A$2:$B$1000, 2, FALSE),"")</f>
        <v>MRG</v>
      </c>
      <c r="G156" s="351" t="str">
        <f>IFERROR(VLOOKUP($C156,Codes!$A$2:$B$1000, 2, FALSE),"")</f>
        <v>DMPR</v>
      </c>
      <c r="H156" s="351" t="str">
        <f>IFERROR(VLOOKUP($D156,Codes!$A$2:$B$1000, 2, FALSE),"")</f>
        <v>NVLM</v>
      </c>
      <c r="I156" s="28" t="e">
        <f>IF(ISNUMBER(SEARCH("mrg",A156)), VLOOKUP(_xlfn.NUMBERVALUE(MID(A156,4,4)),TOMAKE!$B$2:$F$174,5,FALSE),IF(ISNUMBER(SEARCH("pnj",A156)), VLOOKUP(_xlfn.NUMBERVALUE(MID(A156,4,4)),TOMAKE!$A$2:$F$174,6,FALSE),IF(ISNUMBER(SEARCH("prv",A156)), VLOOKUP(_xlfn.NUMBERVALUE(MID(A156,4,4)),TOMAKE!$D$2:$F$174,3,FALSE),IF(ISNUMBER(SEARCH("vsg",A156)),VLOOKUP(_xlfn.NUMBERVALUE(MID(A156,4,4)),TOMAKE!$C$2:$F$174,4,FALSE),""))))</f>
        <v>#N/A</v>
      </c>
      <c r="J156" s="11" t="e">
        <f>IF(ISNUMBER(SEARCH("mrg",A156)), VLOOKUP(_xlfn.NUMBERVALUE(MID(A156,4,4)),TOMAKE!$B$2:$E$174,4,FALSE),IF(ISNUMBER(SEARCH("pnj",A156)), VLOOKUP(_xlfn.NUMBERVALUE(MID(A156,4,4)),TOMAKE!$A$2:$E$174,5,FALSE),IF(ISNUMBER(SEARCH("prv",A156)), VLOOKUP(_xlfn.NUMBERVALUE(MID(A156,4,4)),TOMAKE!$D$2:$E$174,2,FALSE),IF(ISNUMBER(SEARCH("vsg",A156)),VLOOKUP(_xlfn.NUMBERVALUE(MID(A156,4,4)),TOMAKE!$C$2:$E$174,3,FALSE),""))))</f>
        <v>#N/A</v>
      </c>
      <c r="K156" s="28" t="s">
        <v>5601</v>
      </c>
      <c r="L156" s="28" t="s">
        <v>5600</v>
      </c>
      <c r="M156" s="351" t="str">
        <f t="shared" si="6"/>
        <v>MRG-NVLM-DMPR</v>
      </c>
      <c r="N156" s="28" t="str">
        <f t="shared" si="7"/>
        <v>mrg97</v>
      </c>
      <c r="O156" s="11"/>
      <c r="P156" s="11"/>
    </row>
    <row r="157" spans="1:16" hidden="1" x14ac:dyDescent="0.25">
      <c r="A157" s="28" t="s">
        <v>3137</v>
      </c>
      <c r="B157" s="28" t="s">
        <v>8</v>
      </c>
      <c r="C157" s="28" t="s">
        <v>97</v>
      </c>
      <c r="D157" s="28" t="s">
        <v>935</v>
      </c>
      <c r="E157" s="22" t="s">
        <v>5648</v>
      </c>
      <c r="F157" s="351" t="str">
        <f>IFERROR(VLOOKUP($B157,Codes!$A$2:$B$1000, 2, FALSE),"")</f>
        <v>MRG</v>
      </c>
      <c r="G157" s="351" t="str">
        <f>IFERROR(VLOOKUP($C157,Codes!$A$2:$B$1000, 2, FALSE),"")</f>
        <v>DKPL</v>
      </c>
      <c r="H157" s="351" t="str">
        <f>IFERROR(VLOOKUP($D157,Codes!$A$2:$B$1000, 2, FALSE),"")</f>
        <v>NVLM</v>
      </c>
      <c r="I157" s="28" t="e">
        <f>IF(ISNUMBER(SEARCH("mrg",A157)), VLOOKUP(_xlfn.NUMBERVALUE(MID(A157,4,4)),TOMAKE!$B$2:$F$174,5,FALSE),IF(ISNUMBER(SEARCH("pnj",A157)), VLOOKUP(_xlfn.NUMBERVALUE(MID(A157,4,4)),TOMAKE!$A$2:$F$174,6,FALSE),IF(ISNUMBER(SEARCH("prv",A157)), VLOOKUP(_xlfn.NUMBERVALUE(MID(A157,4,4)),TOMAKE!$D$2:$F$174,3,FALSE),IF(ISNUMBER(SEARCH("vsg",A157)),VLOOKUP(_xlfn.NUMBERVALUE(MID(A157,4,4)),TOMAKE!$C$2:$F$174,4,FALSE),""))))</f>
        <v>#N/A</v>
      </c>
      <c r="J157" s="11" t="e">
        <f>IF(ISNUMBER(SEARCH("mrg",A157)), VLOOKUP(_xlfn.NUMBERVALUE(MID(A157,4,4)),TOMAKE!$B$2:$E$174,4,FALSE),IF(ISNUMBER(SEARCH("pnj",A157)), VLOOKUP(_xlfn.NUMBERVALUE(MID(A157,4,4)),TOMAKE!$A$2:$E$174,5,FALSE),IF(ISNUMBER(SEARCH("prv",A157)), VLOOKUP(_xlfn.NUMBERVALUE(MID(A157,4,4)),TOMAKE!$D$2:$E$174,2,FALSE),IF(ISNUMBER(SEARCH("vsg",A157)),VLOOKUP(_xlfn.NUMBERVALUE(MID(A157,4,4)),TOMAKE!$C$2:$E$174,3,FALSE),""))))</f>
        <v>#N/A</v>
      </c>
      <c r="K157" s="28" t="s">
        <v>5601</v>
      </c>
      <c r="L157" s="28" t="s">
        <v>5600</v>
      </c>
      <c r="M157" s="351" t="str">
        <f t="shared" si="6"/>
        <v>MRG-NVLM-DKPL</v>
      </c>
      <c r="N157" s="28" t="str">
        <f t="shared" si="7"/>
        <v>mrg98</v>
      </c>
      <c r="O157" s="11"/>
      <c r="P157" s="11"/>
    </row>
    <row r="158" spans="1:16" hidden="1" x14ac:dyDescent="0.25">
      <c r="A158" s="28" t="s">
        <v>3134</v>
      </c>
      <c r="B158" s="28" t="s">
        <v>8</v>
      </c>
      <c r="C158" s="28" t="s">
        <v>98</v>
      </c>
      <c r="D158" s="28" t="s">
        <v>5659</v>
      </c>
      <c r="E158" s="22" t="s">
        <v>5648</v>
      </c>
      <c r="F158" s="351" t="str">
        <f>IFERROR(VLOOKUP($B158,Codes!$A$2:$B$1000, 2, FALSE),"")</f>
        <v>MRG</v>
      </c>
      <c r="G158" s="351" t="str">
        <f>IFERROR(VLOOKUP($C158,Codes!$A$2:$B$1000, 2, FALSE),"")</f>
        <v>DN X</v>
      </c>
      <c r="H158" s="351">
        <f>IFERROR(VLOOKUP($D158,Codes!$A$2:$B$1000, 2, FALSE),"")</f>
        <v>0</v>
      </c>
      <c r="I158" s="28" t="e">
        <f>IF(ISNUMBER(SEARCH("mrg",A158)), VLOOKUP(_xlfn.NUMBERVALUE(MID(A158,4,4)),TOMAKE!$B$2:$F$174,5,FALSE),IF(ISNUMBER(SEARCH("pnj",A158)), VLOOKUP(_xlfn.NUMBERVALUE(MID(A158,4,4)),TOMAKE!$A$2:$F$174,6,FALSE),IF(ISNUMBER(SEARCH("prv",A158)), VLOOKUP(_xlfn.NUMBERVALUE(MID(A158,4,4)),TOMAKE!$D$2:$F$174,3,FALSE),IF(ISNUMBER(SEARCH("vsg",A158)),VLOOKUP(_xlfn.NUMBERVALUE(MID(A158,4,4)),TOMAKE!$C$2:$F$174,4,FALSE),""))))</f>
        <v>#N/A</v>
      </c>
      <c r="J158" s="11" t="e">
        <f>IF(ISNUMBER(SEARCH("mrg",A158)), VLOOKUP(_xlfn.NUMBERVALUE(MID(A158,4,4)),TOMAKE!$B$2:$E$174,4,FALSE),IF(ISNUMBER(SEARCH("pnj",A158)), VLOOKUP(_xlfn.NUMBERVALUE(MID(A158,4,4)),TOMAKE!$A$2:$E$174,5,FALSE),IF(ISNUMBER(SEARCH("prv",A158)), VLOOKUP(_xlfn.NUMBERVALUE(MID(A158,4,4)),TOMAKE!$D$2:$E$174,2,FALSE),IF(ISNUMBER(SEARCH("vsg",A158)),VLOOKUP(_xlfn.NUMBERVALUE(MID(A158,4,4)),TOMAKE!$C$2:$E$174,3,FALSE),""))))</f>
        <v>#N/A</v>
      </c>
      <c r="K158" s="28" t="s">
        <v>5601</v>
      </c>
      <c r="L158" s="28" t="s">
        <v>5600</v>
      </c>
      <c r="M158" s="351" t="str">
        <f t="shared" si="6"/>
        <v>MRG-0-DN X</v>
      </c>
      <c r="N158" s="28" t="str">
        <f t="shared" si="7"/>
        <v>mrg99</v>
      </c>
      <c r="O158" s="11"/>
      <c r="P158" s="11"/>
    </row>
    <row r="159" spans="1:16" hidden="1" x14ac:dyDescent="0.25">
      <c r="A159" s="23" t="s">
        <v>4520</v>
      </c>
      <c r="B159" s="23" t="s">
        <v>104</v>
      </c>
      <c r="C159" s="23" t="s">
        <v>58</v>
      </c>
      <c r="D159" s="23" t="s">
        <v>735</v>
      </c>
      <c r="E159" s="23" t="s">
        <v>5604</v>
      </c>
      <c r="F159" s="351" t="str">
        <f>IFERROR(VLOOKUP($B159,Codes!$A$2:$B$1000, 2, FALSE),"")</f>
        <v>PNJ</v>
      </c>
      <c r="G159" s="351" t="str">
        <f>IFERROR(VLOOKUP($C159,Codes!$A$2:$B$1000, 2, FALSE),"")</f>
        <v>SWD</v>
      </c>
      <c r="H159" s="351" t="str">
        <f>IFERROR(VLOOKUP($D159,Codes!$A$2:$B$1000, 2, FALSE),"")</f>
        <v>PTR</v>
      </c>
      <c r="I159" s="23">
        <f>IF(ISNUMBER(SEARCH("mrg",A159)), VLOOKUP(_xlfn.NUMBERVALUE(MID(A159,4,4)),TOMAKE!$B$2:$F$174,5,FALSE),IF(ISNUMBER(SEARCH("pnj",A159)), VLOOKUP(_xlfn.NUMBERVALUE(MID(A159,4,4)),TOMAKE!$A$2:$F$174,6,FALSE),IF(ISNUMBER(SEARCH("prv",A159)), VLOOKUP(_xlfn.NUMBERVALUE(MID(A159,4,4)),TOMAKE!$D$2:$F$174,3,FALSE),IF(ISNUMBER(SEARCH("vsg",A159)),VLOOKUP(_xlfn.NUMBERVALUE(MID(A159,4,4)),TOMAKE!$C$2:$F$174,4,FALSE),""))))</f>
        <v>0</v>
      </c>
      <c r="J159" s="24">
        <f>IF(ISNUMBER(SEARCH("mrg",A159)), VLOOKUP(_xlfn.NUMBERVALUE(MID(A159,4,4)),TOMAKE!$B$2:$E$174,4,FALSE),IF(ISNUMBER(SEARCH("pnj",A159)), VLOOKUP(_xlfn.NUMBERVALUE(MID(A159,4,4)),TOMAKE!$A$2:$E$174,5,FALSE),IF(ISNUMBER(SEARCH("prv",A159)), VLOOKUP(_xlfn.NUMBERVALUE(MID(A159,4,4)),TOMAKE!$D$2:$E$174,2,FALSE),IF(ISNUMBER(SEARCH("vsg",A159)),VLOOKUP(_xlfn.NUMBERVALUE(MID(A159,4,4)),TOMAKE!$C$2:$E$174,3,FALSE),""))))</f>
        <v>96</v>
      </c>
      <c r="K159" s="23" t="s">
        <v>5601</v>
      </c>
      <c r="L159" s="23" t="s">
        <v>5607</v>
      </c>
      <c r="M159" s="351" t="str">
        <f t="shared" si="6"/>
        <v>PNJ-PTR-SWD</v>
      </c>
      <c r="N159" s="28" t="str">
        <f t="shared" si="7"/>
        <v>pnj1</v>
      </c>
      <c r="O159" s="24"/>
    </row>
    <row r="160" spans="1:16" hidden="1" x14ac:dyDescent="0.25">
      <c r="A160" s="23" t="s">
        <v>4495</v>
      </c>
      <c r="B160" s="23" t="s">
        <v>14</v>
      </c>
      <c r="C160" s="23" t="s">
        <v>39</v>
      </c>
      <c r="D160" s="23" t="s">
        <v>90</v>
      </c>
      <c r="E160" s="23" t="s">
        <v>5649</v>
      </c>
      <c r="F160" s="351" t="str">
        <f>IFERROR(VLOOKUP($B160,Codes!$A$2:$B$1000, 2, FALSE),"")</f>
        <v>PNJ</v>
      </c>
      <c r="G160" s="351" t="str">
        <f>IFERROR(VLOOKUP($C160,Codes!$A$2:$B$1000, 2, FALSE),"")</f>
        <v>KLY</v>
      </c>
      <c r="H160" s="351" t="str">
        <f>IFERROR(VLOOKUP($D160,Codes!$A$2:$B$1000, 2, FALSE),"")</f>
        <v>CURCH</v>
      </c>
      <c r="I160" s="23">
        <f>IF(ISNUMBER(SEARCH("mrg",A160)), VLOOKUP(_xlfn.NUMBERVALUE(MID(A160,4,4)),TOMAKE!$B$2:$F$174,5,FALSE),IF(ISNUMBER(SEARCH("pnj",A160)), VLOOKUP(_xlfn.NUMBERVALUE(MID(A160,4,4)),TOMAKE!$A$2:$F$174,6,FALSE),IF(ISNUMBER(SEARCH("prv",A160)), VLOOKUP(_xlfn.NUMBERVALUE(MID(A160,4,4)),TOMAKE!$D$2:$F$174,3,FALSE),IF(ISNUMBER(SEARCH("vsg",A160)),VLOOKUP(_xlfn.NUMBERVALUE(MID(A160,4,4)),TOMAKE!$C$2:$F$174,4,FALSE),""))))</f>
        <v>0</v>
      </c>
      <c r="J160" s="24">
        <f>IF(ISNUMBER(SEARCH("mrg",A160)), VLOOKUP(_xlfn.NUMBERVALUE(MID(A160,4,4)),TOMAKE!$B$2:$E$174,4,FALSE),IF(ISNUMBER(SEARCH("pnj",A160)), VLOOKUP(_xlfn.NUMBERVALUE(MID(A160,4,4)),TOMAKE!$A$2:$E$174,5,FALSE),IF(ISNUMBER(SEARCH("prv",A160)), VLOOKUP(_xlfn.NUMBERVALUE(MID(A160,4,4)),TOMAKE!$D$2:$E$174,2,FALSE),IF(ISNUMBER(SEARCH("vsg",A160)),VLOOKUP(_xlfn.NUMBERVALUE(MID(A160,4,4)),TOMAKE!$C$2:$E$174,3,FALSE),""))))</f>
        <v>95</v>
      </c>
      <c r="K160" s="23" t="s">
        <v>5601</v>
      </c>
      <c r="L160" s="23" t="s">
        <v>5600</v>
      </c>
      <c r="M160" s="351" t="str">
        <f t="shared" si="6"/>
        <v>PNJ-CURCH-KLY</v>
      </c>
      <c r="N160" s="28" t="str">
        <f t="shared" si="7"/>
        <v>pnj10</v>
      </c>
      <c r="O160" s="24"/>
    </row>
    <row r="161" spans="1:16" x14ac:dyDescent="0.25">
      <c r="A161" s="23" t="s">
        <v>3939</v>
      </c>
      <c r="B161" s="23" t="s">
        <v>26</v>
      </c>
      <c r="C161" s="23" t="s">
        <v>183</v>
      </c>
      <c r="D161" s="23" t="s">
        <v>3940</v>
      </c>
      <c r="E161" s="23" t="s">
        <v>5649</v>
      </c>
      <c r="F161" s="351" t="str">
        <f>IFERROR(VLOOKUP($B161,Codes!$A$2:$B$1000, 2, FALSE),"")</f>
        <v>PND</v>
      </c>
      <c r="G161" s="351" t="str">
        <f>IFERROR(VLOOKUP($C161,Codes!$A$2:$B$1000, 2, FALSE),"")</f>
        <v>KV HS</v>
      </c>
      <c r="H161" s="351" t="str">
        <f>IFERROR(VLOOKUP($D161,Codes!$A$2:$B$1000, 2, FALSE),"")</f>
        <v>CRTI</v>
      </c>
      <c r="I161" s="23" t="e">
        <f>IF(ISNUMBER(SEARCH("mrg",A161)), VLOOKUP(_xlfn.NUMBERVALUE(MID(A161,4,4)),TOMAKE!$B$2:$F$174,5,FALSE),IF(ISNUMBER(SEARCH("pnj",A161)), VLOOKUP(_xlfn.NUMBERVALUE(MID(A161,4,4)),TOMAKE!$A$2:$F$174,6,FALSE),IF(ISNUMBER(SEARCH("prv",A161)), VLOOKUP(_xlfn.NUMBERVALUE(MID(A161,4,4)),TOMAKE!$D$2:$F$174,3,FALSE),IF(ISNUMBER(SEARCH("vsg",A161)),VLOOKUP(_xlfn.NUMBERVALUE(MID(A161,4,4)),TOMAKE!$C$2:$F$174,4,FALSE),""))))</f>
        <v>#N/A</v>
      </c>
      <c r="J161" s="24" t="e">
        <f>IF(ISNUMBER(SEARCH("mrg",A161)), VLOOKUP(_xlfn.NUMBERVALUE(MID(A161,4,4)),TOMAKE!$B$2:$E$174,4,FALSE),IF(ISNUMBER(SEARCH("pnj",A161)), VLOOKUP(_xlfn.NUMBERVALUE(MID(A161,4,4)),TOMAKE!$A$2:$E$174,5,FALSE),IF(ISNUMBER(SEARCH("prv",A161)), VLOOKUP(_xlfn.NUMBERVALUE(MID(A161,4,4)),TOMAKE!$D$2:$E$174,2,FALSE),IF(ISNUMBER(SEARCH("vsg",A161)),VLOOKUP(_xlfn.NUMBERVALUE(MID(A161,4,4)),TOMAKE!$C$2:$E$174,3,FALSE),""))))</f>
        <v>#N/A</v>
      </c>
      <c r="K161" s="24" t="s">
        <v>5723</v>
      </c>
      <c r="L161" s="24"/>
      <c r="M161" s="351" t="str">
        <f t="shared" si="6"/>
        <v>PND-CRTI-KV HS</v>
      </c>
      <c r="N161" s="28" t="str">
        <f t="shared" si="7"/>
        <v>pnj100</v>
      </c>
      <c r="O161" s="24"/>
    </row>
    <row r="162" spans="1:16" x14ac:dyDescent="0.25">
      <c r="A162" s="23" t="s">
        <v>3937</v>
      </c>
      <c r="B162" s="23" t="s">
        <v>14</v>
      </c>
      <c r="C162" s="23" t="s">
        <v>182</v>
      </c>
      <c r="D162" s="23" t="s">
        <v>26</v>
      </c>
      <c r="E162" s="23" t="s">
        <v>5649</v>
      </c>
      <c r="F162" s="351" t="str">
        <f>IFERROR(VLOOKUP($B162,Codes!$A$2:$B$1000, 2, FALSE),"")</f>
        <v>PNJ</v>
      </c>
      <c r="G162" s="351" t="str">
        <f>IFERROR(VLOOKUP($C162,Codes!$A$2:$B$1000, 2, FALSE),"")</f>
        <v>SRSR</v>
      </c>
      <c r="H162" s="351" t="str">
        <f>IFERROR(VLOOKUP($D162,Codes!$A$2:$B$1000, 2, FALSE),"")</f>
        <v>PND</v>
      </c>
      <c r="I162" s="23" t="e">
        <f>IF(ISNUMBER(SEARCH("mrg",A162)), VLOOKUP(_xlfn.NUMBERVALUE(MID(A162,4,4)),TOMAKE!$B$2:$F$174,5,FALSE),IF(ISNUMBER(SEARCH("pnj",A162)), VLOOKUP(_xlfn.NUMBERVALUE(MID(A162,4,4)),TOMAKE!$A$2:$F$174,6,FALSE),IF(ISNUMBER(SEARCH("prv",A162)), VLOOKUP(_xlfn.NUMBERVALUE(MID(A162,4,4)),TOMAKE!$D$2:$F$174,3,FALSE),IF(ISNUMBER(SEARCH("vsg",A162)),VLOOKUP(_xlfn.NUMBERVALUE(MID(A162,4,4)),TOMAKE!$C$2:$F$174,4,FALSE),""))))</f>
        <v>#N/A</v>
      </c>
      <c r="J162" s="24" t="e">
        <f>IF(ISNUMBER(SEARCH("mrg",A162)), VLOOKUP(_xlfn.NUMBERVALUE(MID(A162,4,4)),TOMAKE!$B$2:$E$174,4,FALSE),IF(ISNUMBER(SEARCH("pnj",A162)), VLOOKUP(_xlfn.NUMBERVALUE(MID(A162,4,4)),TOMAKE!$A$2:$E$174,5,FALSE),IF(ISNUMBER(SEARCH("prv",A162)), VLOOKUP(_xlfn.NUMBERVALUE(MID(A162,4,4)),TOMAKE!$D$2:$E$174,2,FALSE),IF(ISNUMBER(SEARCH("vsg",A162)),VLOOKUP(_xlfn.NUMBERVALUE(MID(A162,4,4)),TOMAKE!$C$2:$E$174,3,FALSE),""))))</f>
        <v>#N/A</v>
      </c>
      <c r="K162" s="24" t="s">
        <v>5723</v>
      </c>
      <c r="L162" s="24"/>
      <c r="M162" s="351" t="str">
        <f t="shared" si="6"/>
        <v>PNJ-PND-SRSR</v>
      </c>
      <c r="N162" s="28" t="str">
        <f t="shared" si="7"/>
        <v>pnj101</v>
      </c>
      <c r="O162" s="24"/>
    </row>
    <row r="163" spans="1:16" x14ac:dyDescent="0.25">
      <c r="A163" s="23" t="s">
        <v>3936</v>
      </c>
      <c r="B163" s="23" t="s">
        <v>26</v>
      </c>
      <c r="C163" s="23" t="s">
        <v>182</v>
      </c>
      <c r="D163" s="23" t="s">
        <v>2985</v>
      </c>
      <c r="E163" s="23" t="s">
        <v>5649</v>
      </c>
      <c r="F163" s="351" t="str">
        <f>IFERROR(VLOOKUP($B163,Codes!$A$2:$B$1000, 2, FALSE),"")</f>
        <v>PND</v>
      </c>
      <c r="G163" s="351" t="str">
        <f>IFERROR(VLOOKUP($C163,Codes!$A$2:$B$1000, 2, FALSE),"")</f>
        <v>SRSR</v>
      </c>
      <c r="H163" s="351" t="str">
        <f>IFERROR(VLOOKUP($D163,Codes!$A$2:$B$1000, 2, FALSE),"")</f>
        <v>TOPC</v>
      </c>
      <c r="I163" s="23">
        <f>IF(ISNUMBER(SEARCH("mrg",A163)), VLOOKUP(_xlfn.NUMBERVALUE(MID(A163,4,4)),TOMAKE!$B$2:$F$174,5,FALSE),IF(ISNUMBER(SEARCH("pnj",A163)), VLOOKUP(_xlfn.NUMBERVALUE(MID(A163,4,4)),TOMAKE!$A$2:$F$174,6,FALSE),IF(ISNUMBER(SEARCH("prv",A163)), VLOOKUP(_xlfn.NUMBERVALUE(MID(A163,4,4)),TOMAKE!$D$2:$F$174,3,FALSE),IF(ISNUMBER(SEARCH("vsg",A163)),VLOOKUP(_xlfn.NUMBERVALUE(MID(A163,4,4)),TOMAKE!$C$2:$F$174,4,FALSE),""))))</f>
        <v>0</v>
      </c>
      <c r="J163" s="24">
        <f>IF(ISNUMBER(SEARCH("mrg",A163)), VLOOKUP(_xlfn.NUMBERVALUE(MID(A163,4,4)),TOMAKE!$B$2:$E$174,4,FALSE),IF(ISNUMBER(SEARCH("pnj",A163)), VLOOKUP(_xlfn.NUMBERVALUE(MID(A163,4,4)),TOMAKE!$A$2:$E$174,5,FALSE),IF(ISNUMBER(SEARCH("prv",A163)), VLOOKUP(_xlfn.NUMBERVALUE(MID(A163,4,4)),TOMAKE!$D$2:$E$174,2,FALSE),IF(ISNUMBER(SEARCH("vsg",A163)),VLOOKUP(_xlfn.NUMBERVALUE(MID(A163,4,4)),TOMAKE!$C$2:$E$174,3,FALSE),""))))</f>
        <v>216</v>
      </c>
      <c r="K163" s="24" t="s">
        <v>5723</v>
      </c>
      <c r="L163" s="24"/>
      <c r="M163" s="351" t="str">
        <f t="shared" si="6"/>
        <v>PND-TOPC-SRSR</v>
      </c>
      <c r="N163" s="28" t="str">
        <f t="shared" si="7"/>
        <v>pnj102</v>
      </c>
      <c r="O163" s="24"/>
    </row>
    <row r="164" spans="1:16" hidden="1" x14ac:dyDescent="0.25">
      <c r="A164" s="23" t="s">
        <v>3924</v>
      </c>
      <c r="B164" s="23" t="s">
        <v>14</v>
      </c>
      <c r="C164" s="23" t="s">
        <v>72</v>
      </c>
      <c r="D164" s="23" t="s">
        <v>5681</v>
      </c>
      <c r="E164" s="23" t="s">
        <v>5649</v>
      </c>
      <c r="F164" s="351" t="str">
        <f>IFERROR(VLOOKUP($B164,Codes!$A$2:$B$1000, 2, FALSE),"")</f>
        <v>PNJ</v>
      </c>
      <c r="G164" s="351" t="str">
        <f>IFERROR(VLOOKUP($C164,Codes!$A$2:$B$1000, 2, FALSE),"")</f>
        <v>VLP</v>
      </c>
      <c r="H164" s="351" t="str">
        <f>IFERROR(VLOOKUP($D164,Codes!$A$2:$B$1000, 2, FALSE),"")</f>
        <v>MPS-VLP</v>
      </c>
      <c r="I164" s="23">
        <f>IF(ISNUMBER(SEARCH("mrg",A164)), VLOOKUP(_xlfn.NUMBERVALUE(MID(A164,4,4)),TOMAKE!$B$2:$F$174,5,FALSE),IF(ISNUMBER(SEARCH("pnj",A164)), VLOOKUP(_xlfn.NUMBERVALUE(MID(A164,4,4)),TOMAKE!$A$2:$F$174,6,FALSE),IF(ISNUMBER(SEARCH("prv",A164)), VLOOKUP(_xlfn.NUMBERVALUE(MID(A164,4,4)),TOMAKE!$D$2:$F$174,3,FALSE),IF(ISNUMBER(SEARCH("vsg",A164)),VLOOKUP(_xlfn.NUMBERVALUE(MID(A164,4,4)),TOMAKE!$C$2:$F$174,4,FALSE),""))))</f>
        <v>0</v>
      </c>
      <c r="J164" s="24">
        <f>IF(ISNUMBER(SEARCH("mrg",A164)), VLOOKUP(_xlfn.NUMBERVALUE(MID(A164,4,4)),TOMAKE!$B$2:$E$174,4,FALSE),IF(ISNUMBER(SEARCH("pnj",A164)), VLOOKUP(_xlfn.NUMBERVALUE(MID(A164,4,4)),TOMAKE!$A$2:$E$174,5,FALSE),IF(ISNUMBER(SEARCH("prv",A164)), VLOOKUP(_xlfn.NUMBERVALUE(MID(A164,4,4)),TOMAKE!$D$2:$E$174,2,FALSE),IF(ISNUMBER(SEARCH("vsg",A164)),VLOOKUP(_xlfn.NUMBERVALUE(MID(A164,4,4)),TOMAKE!$C$2:$E$174,3,FALSE),""))))</f>
        <v>97</v>
      </c>
      <c r="K164" s="23" t="s">
        <v>5601</v>
      </c>
      <c r="L164" s="24" t="s">
        <v>5600</v>
      </c>
      <c r="M164" s="351" t="str">
        <f t="shared" si="6"/>
        <v>PNJ-MPS-VLP-VLP</v>
      </c>
      <c r="N164" s="28" t="str">
        <f t="shared" si="7"/>
        <v>pnj103</v>
      </c>
      <c r="O164" s="24"/>
    </row>
    <row r="165" spans="1:16" hidden="1" x14ac:dyDescent="0.25">
      <c r="A165" s="23" t="s">
        <v>3918</v>
      </c>
      <c r="B165" s="23" t="s">
        <v>10</v>
      </c>
      <c r="C165" s="23" t="s">
        <v>181</v>
      </c>
      <c r="D165" s="23" t="s">
        <v>511</v>
      </c>
      <c r="E165" s="23" t="s">
        <v>5649</v>
      </c>
      <c r="F165" s="351" t="str">
        <f>IFERROR(VLOOKUP($B165,Codes!$A$2:$B$1000, 2, FALSE),"")</f>
        <v>PNJ</v>
      </c>
      <c r="G165" s="351" t="str">
        <f>IFERROR(VLOOKUP($C165,Codes!$A$2:$B$1000, 2, FALSE),"")</f>
        <v>VLP</v>
      </c>
      <c r="H165" s="351" t="str">
        <f>IFERROR(VLOOKUP($D165,Codes!$A$2:$B$1000, 2, FALSE),"")</f>
        <v>AMN</v>
      </c>
      <c r="I165" s="23">
        <f>IF(ISNUMBER(SEARCH("mrg",A165)), VLOOKUP(_xlfn.NUMBERVALUE(MID(A165,4,4)),TOMAKE!$B$2:$F$174,5,FALSE),IF(ISNUMBER(SEARCH("pnj",A165)), VLOOKUP(_xlfn.NUMBERVALUE(MID(A165,4,4)),TOMAKE!$A$2:$F$174,6,FALSE),IF(ISNUMBER(SEARCH("prv",A165)), VLOOKUP(_xlfn.NUMBERVALUE(MID(A165,4,4)),TOMAKE!$D$2:$F$174,3,FALSE),IF(ISNUMBER(SEARCH("vsg",A165)),VLOOKUP(_xlfn.NUMBERVALUE(MID(A165,4,4)),TOMAKE!$C$2:$F$174,4,FALSE),""))))</f>
        <v>0</v>
      </c>
      <c r="J165" s="24">
        <f>IF(ISNUMBER(SEARCH("mrg",A165)), VLOOKUP(_xlfn.NUMBERVALUE(MID(A165,4,4)),TOMAKE!$B$2:$E$174,4,FALSE),IF(ISNUMBER(SEARCH("pnj",A165)), VLOOKUP(_xlfn.NUMBERVALUE(MID(A165,4,4)),TOMAKE!$A$2:$E$174,5,FALSE),IF(ISNUMBER(SEARCH("prv",A165)), VLOOKUP(_xlfn.NUMBERVALUE(MID(A165,4,4)),TOMAKE!$D$2:$E$174,2,FALSE),IF(ISNUMBER(SEARCH("vsg",A165)),VLOOKUP(_xlfn.NUMBERVALUE(MID(A165,4,4)),TOMAKE!$C$2:$E$174,3,FALSE),""))))</f>
        <v>59</v>
      </c>
      <c r="K165" s="23" t="s">
        <v>5601</v>
      </c>
      <c r="L165" s="23" t="s">
        <v>5600</v>
      </c>
      <c r="M165" s="351" t="str">
        <f t="shared" si="6"/>
        <v>PNJ-AMN-VLP</v>
      </c>
      <c r="N165" s="28" t="str">
        <f t="shared" si="7"/>
        <v>pnj104</v>
      </c>
      <c r="O165" s="24"/>
    </row>
    <row r="166" spans="1:16" hidden="1" x14ac:dyDescent="0.25">
      <c r="A166" s="23" t="s">
        <v>3912</v>
      </c>
      <c r="B166" s="23" t="s">
        <v>14</v>
      </c>
      <c r="C166" s="23" t="s">
        <v>150</v>
      </c>
      <c r="D166" s="23" t="s">
        <v>47</v>
      </c>
      <c r="E166" s="23" t="s">
        <v>5649</v>
      </c>
      <c r="F166" s="351" t="str">
        <f>IFERROR(VLOOKUP($B166,Codes!$A$2:$B$1000, 2, FALSE),"")</f>
        <v>PNJ</v>
      </c>
      <c r="G166" s="351" t="str">
        <f>IFERROR(VLOOKUP($C166,Codes!$A$2:$B$1000, 2, FALSE),"")</f>
        <v>SNK</v>
      </c>
      <c r="H166" s="351" t="str">
        <f>IFERROR(VLOOKUP($D166,Codes!$A$2:$B$1000, 2, FALSE),"")</f>
        <v>BCH</v>
      </c>
      <c r="I166" s="23">
        <f>IF(ISNUMBER(SEARCH("mrg",A166)), VLOOKUP(_xlfn.NUMBERVALUE(MID(A166,4,4)),TOMAKE!$B$2:$F$174,5,FALSE),IF(ISNUMBER(SEARCH("pnj",A166)), VLOOKUP(_xlfn.NUMBERVALUE(MID(A166,4,4)),TOMAKE!$A$2:$F$174,6,FALSE),IF(ISNUMBER(SEARCH("prv",A166)), VLOOKUP(_xlfn.NUMBERVALUE(MID(A166,4,4)),TOMAKE!$D$2:$F$174,3,FALSE),IF(ISNUMBER(SEARCH("vsg",A166)),VLOOKUP(_xlfn.NUMBERVALUE(MID(A166,4,4)),TOMAKE!$C$2:$F$174,4,FALSE),""))))</f>
        <v>0</v>
      </c>
      <c r="J166" s="24">
        <f>IF(ISNUMBER(SEARCH("mrg",A166)), VLOOKUP(_xlfn.NUMBERVALUE(MID(A166,4,4)),TOMAKE!$B$2:$E$174,4,FALSE),IF(ISNUMBER(SEARCH("pnj",A166)), VLOOKUP(_xlfn.NUMBERVALUE(MID(A166,4,4)),TOMAKE!$A$2:$E$174,5,FALSE),IF(ISNUMBER(SEARCH("prv",A166)), VLOOKUP(_xlfn.NUMBERVALUE(MID(A166,4,4)),TOMAKE!$D$2:$E$174,2,FALSE),IF(ISNUMBER(SEARCH("vsg",A166)),VLOOKUP(_xlfn.NUMBERVALUE(MID(A166,4,4)),TOMAKE!$C$2:$E$174,3,FALSE),""))))</f>
        <v>10</v>
      </c>
      <c r="K166" s="23" t="s">
        <v>5601</v>
      </c>
      <c r="L166" s="24" t="s">
        <v>5600</v>
      </c>
      <c r="M166" s="351" t="str">
        <f t="shared" si="6"/>
        <v>PNJ-BCH-SNK</v>
      </c>
      <c r="N166" s="28" t="str">
        <f t="shared" si="7"/>
        <v>pnj105</v>
      </c>
      <c r="O166" s="24"/>
    </row>
    <row r="167" spans="1:16" x14ac:dyDescent="0.25">
      <c r="A167" s="23" t="s">
        <v>3904</v>
      </c>
      <c r="B167" s="23" t="s">
        <v>180</v>
      </c>
      <c r="C167" s="23" t="s">
        <v>72</v>
      </c>
      <c r="D167" s="23" t="s">
        <v>116</v>
      </c>
      <c r="E167" s="23" t="s">
        <v>5649</v>
      </c>
      <c r="F167" s="351" t="str">
        <f>IFERROR(VLOOKUP($B167,Codes!$A$2:$B$1000, 2, FALSE),"")</f>
        <v>TNC</v>
      </c>
      <c r="G167" s="351" t="str">
        <f>IFERROR(VLOOKUP($C167,Codes!$A$2:$B$1000, 2, FALSE),"")</f>
        <v>VLP</v>
      </c>
      <c r="H167" s="351" t="str">
        <f>IFERROR(VLOOKUP($D167,Codes!$A$2:$B$1000, 2, FALSE),"")</f>
        <v>MRCL</v>
      </c>
      <c r="I167" s="23" t="e">
        <f>IF(ISNUMBER(SEARCH("mrg",A167)), VLOOKUP(_xlfn.NUMBERVALUE(MID(A167,4,4)),TOMAKE!$B$2:$F$174,5,FALSE),IF(ISNUMBER(SEARCH("pnj",A167)), VLOOKUP(_xlfn.NUMBERVALUE(MID(A167,4,4)),TOMAKE!$A$2:$F$174,6,FALSE),IF(ISNUMBER(SEARCH("prv",A167)), VLOOKUP(_xlfn.NUMBERVALUE(MID(A167,4,4)),TOMAKE!$D$2:$F$174,3,FALSE),IF(ISNUMBER(SEARCH("vsg",A167)),VLOOKUP(_xlfn.NUMBERVALUE(MID(A167,4,4)),TOMAKE!$C$2:$F$174,4,FALSE),""))))</f>
        <v>#N/A</v>
      </c>
      <c r="J167" s="24" t="e">
        <f>IF(ISNUMBER(SEARCH("mrg",A167)), VLOOKUP(_xlfn.NUMBERVALUE(MID(A167,4,4)),TOMAKE!$B$2:$E$174,4,FALSE),IF(ISNUMBER(SEARCH("pnj",A167)), VLOOKUP(_xlfn.NUMBERVALUE(MID(A167,4,4)),TOMAKE!$A$2:$E$174,5,FALSE),IF(ISNUMBER(SEARCH("prv",A167)), VLOOKUP(_xlfn.NUMBERVALUE(MID(A167,4,4)),TOMAKE!$D$2:$E$174,2,FALSE),IF(ISNUMBER(SEARCH("vsg",A167)),VLOOKUP(_xlfn.NUMBERVALUE(MID(A167,4,4)),TOMAKE!$C$2:$E$174,3,FALSE),""))))</f>
        <v>#N/A</v>
      </c>
      <c r="K167" s="23" t="s">
        <v>5723</v>
      </c>
      <c r="L167" s="24"/>
      <c r="M167" s="351" t="str">
        <f t="shared" si="6"/>
        <v>TNC-MRCL-VLP</v>
      </c>
      <c r="N167" s="28" t="str">
        <f t="shared" si="7"/>
        <v>pnj106</v>
      </c>
      <c r="O167" s="24"/>
    </row>
    <row r="168" spans="1:16" x14ac:dyDescent="0.25">
      <c r="A168" s="23" t="s">
        <v>3903</v>
      </c>
      <c r="B168" s="23" t="s">
        <v>180</v>
      </c>
      <c r="C168" s="23" t="s">
        <v>125</v>
      </c>
      <c r="D168" s="23" t="s">
        <v>116</v>
      </c>
      <c r="E168" s="23" t="s">
        <v>5649</v>
      </c>
      <c r="F168" s="351" t="str">
        <f>IFERROR(VLOOKUP($B168,Codes!$A$2:$B$1000, 2, FALSE),"")</f>
        <v>TNC</v>
      </c>
      <c r="G168" s="351" t="str">
        <f>IFERROR(VLOOKUP($C168,Codes!$A$2:$B$1000, 2, FALSE),"")</f>
        <v>SNK</v>
      </c>
      <c r="H168" s="351" t="str">
        <f>IFERROR(VLOOKUP($D168,Codes!$A$2:$B$1000, 2, FALSE),"")</f>
        <v>MRCL</v>
      </c>
      <c r="I168" s="23" t="e">
        <f>IF(ISNUMBER(SEARCH("mrg",A168)), VLOOKUP(_xlfn.NUMBERVALUE(MID(A168,4,4)),TOMAKE!$B$2:$F$174,5,FALSE),IF(ISNUMBER(SEARCH("pnj",A168)), VLOOKUP(_xlfn.NUMBERVALUE(MID(A168,4,4)),TOMAKE!$A$2:$F$174,6,FALSE),IF(ISNUMBER(SEARCH("prv",A168)), VLOOKUP(_xlfn.NUMBERVALUE(MID(A168,4,4)),TOMAKE!$D$2:$F$174,3,FALSE),IF(ISNUMBER(SEARCH("vsg",A168)),VLOOKUP(_xlfn.NUMBERVALUE(MID(A168,4,4)),TOMAKE!$C$2:$F$174,4,FALSE),""))))</f>
        <v>#N/A</v>
      </c>
      <c r="J168" s="24" t="e">
        <f>IF(ISNUMBER(SEARCH("mrg",A168)), VLOOKUP(_xlfn.NUMBERVALUE(MID(A168,4,4)),TOMAKE!$B$2:$E$174,4,FALSE),IF(ISNUMBER(SEARCH("pnj",A168)), VLOOKUP(_xlfn.NUMBERVALUE(MID(A168,4,4)),TOMAKE!$A$2:$E$174,5,FALSE),IF(ISNUMBER(SEARCH("prv",A168)), VLOOKUP(_xlfn.NUMBERVALUE(MID(A168,4,4)),TOMAKE!$D$2:$E$174,2,FALSE),IF(ISNUMBER(SEARCH("vsg",A168)),VLOOKUP(_xlfn.NUMBERVALUE(MID(A168,4,4)),TOMAKE!$C$2:$E$174,3,FALSE),""))))</f>
        <v>#N/A</v>
      </c>
      <c r="K168" s="23" t="s">
        <v>5723</v>
      </c>
      <c r="L168" s="24"/>
      <c r="M168" s="351" t="str">
        <f t="shared" si="6"/>
        <v>TNC-MRCL-SNK</v>
      </c>
      <c r="N168" s="28" t="str">
        <f t="shared" si="7"/>
        <v>pnj107</v>
      </c>
      <c r="O168" s="24"/>
    </row>
    <row r="169" spans="1:16" x14ac:dyDescent="0.25">
      <c r="A169" s="23" t="s">
        <v>3889</v>
      </c>
      <c r="B169" s="23" t="s">
        <v>14</v>
      </c>
      <c r="C169" s="23" t="s">
        <v>179</v>
      </c>
      <c r="D169" s="23" t="s">
        <v>102</v>
      </c>
      <c r="E169" s="23" t="s">
        <v>5649</v>
      </c>
      <c r="F169" s="351" t="str">
        <f>IFERROR(VLOOKUP($B169,Codes!$A$2:$B$1000, 2, FALSE),"")</f>
        <v>PNJ</v>
      </c>
      <c r="G169" s="351" t="str">
        <f>IFERROR(VLOOKUP($C169,Codes!$A$2:$B$1000, 2, FALSE),"")</f>
        <v>BBL</v>
      </c>
      <c r="H169" s="351" t="str">
        <f>IFERROR(VLOOKUP($D169,Codes!$A$2:$B$1000, 2, FALSE),"")</f>
        <v>MRMR</v>
      </c>
      <c r="I169" s="23" t="e">
        <f>IF(ISNUMBER(SEARCH("mrg",A169)), VLOOKUP(_xlfn.NUMBERVALUE(MID(A169,4,4)),TOMAKE!$B$2:$F$174,5,FALSE),IF(ISNUMBER(SEARCH("pnj",A169)), VLOOKUP(_xlfn.NUMBERVALUE(MID(A169,4,4)),TOMAKE!$A$2:$F$174,6,FALSE),IF(ISNUMBER(SEARCH("prv",A169)), VLOOKUP(_xlfn.NUMBERVALUE(MID(A169,4,4)),TOMAKE!$D$2:$F$174,3,FALSE),IF(ISNUMBER(SEARCH("vsg",A169)),VLOOKUP(_xlfn.NUMBERVALUE(MID(A169,4,4)),TOMAKE!$C$2:$F$174,4,FALSE),""))))</f>
        <v>#N/A</v>
      </c>
      <c r="J169" s="24" t="e">
        <f>IF(ISNUMBER(SEARCH("mrg",A169)), VLOOKUP(_xlfn.NUMBERVALUE(MID(A169,4,4)),TOMAKE!$B$2:$E$174,4,FALSE),IF(ISNUMBER(SEARCH("pnj",A169)), VLOOKUP(_xlfn.NUMBERVALUE(MID(A169,4,4)),TOMAKE!$A$2:$E$174,5,FALSE),IF(ISNUMBER(SEARCH("prv",A169)), VLOOKUP(_xlfn.NUMBERVALUE(MID(A169,4,4)),TOMAKE!$D$2:$E$174,2,FALSE),IF(ISNUMBER(SEARCH("vsg",A169)),VLOOKUP(_xlfn.NUMBERVALUE(MID(A169,4,4)),TOMAKE!$C$2:$E$174,3,FALSE),""))))</f>
        <v>#N/A</v>
      </c>
      <c r="K169" s="24" t="s">
        <v>5723</v>
      </c>
      <c r="L169" s="24"/>
      <c r="M169" s="351" t="str">
        <f t="shared" si="6"/>
        <v>PNJ-MRMR-BBL</v>
      </c>
      <c r="N169" s="28" t="str">
        <f t="shared" si="7"/>
        <v>pnj108</v>
      </c>
      <c r="O169" s="24"/>
    </row>
    <row r="170" spans="1:16" hidden="1" x14ac:dyDescent="0.25">
      <c r="A170" s="23" t="s">
        <v>3888</v>
      </c>
      <c r="B170" s="23" t="s">
        <v>47</v>
      </c>
      <c r="C170" s="23" t="s">
        <v>26</v>
      </c>
      <c r="D170" s="23" t="s">
        <v>116</v>
      </c>
      <c r="E170" s="23" t="s">
        <v>5649</v>
      </c>
      <c r="F170" s="351" t="str">
        <f>IFERROR(VLOOKUP($B170,Codes!$A$2:$B$1000, 2, FALSE),"")</f>
        <v>BCH</v>
      </c>
      <c r="G170" s="351" t="str">
        <f>IFERROR(VLOOKUP($C170,Codes!$A$2:$B$1000, 2, FALSE),"")</f>
        <v>PND</v>
      </c>
      <c r="H170" s="351" t="str">
        <f>IFERROR(VLOOKUP($D170,Codes!$A$2:$B$1000, 2, FALSE),"")</f>
        <v>MRCL</v>
      </c>
      <c r="I170" s="23">
        <f>IF(ISNUMBER(SEARCH("mrg",A170)), VLOOKUP(_xlfn.NUMBERVALUE(MID(A170,4,4)),TOMAKE!$B$2:$F$174,5,FALSE),IF(ISNUMBER(SEARCH("pnj",A170)), VLOOKUP(_xlfn.NUMBERVALUE(MID(A170,4,4)),TOMAKE!$A$2:$F$174,6,FALSE),IF(ISNUMBER(SEARCH("prv",A170)), VLOOKUP(_xlfn.NUMBERVALUE(MID(A170,4,4)),TOMAKE!$D$2:$F$174,3,FALSE),IF(ISNUMBER(SEARCH("vsg",A170)),VLOOKUP(_xlfn.NUMBERVALUE(MID(A170,4,4)),TOMAKE!$C$2:$F$174,4,FALSE),""))))</f>
        <v>0</v>
      </c>
      <c r="J170" s="24">
        <f>IF(ISNUMBER(SEARCH("mrg",A170)), VLOOKUP(_xlfn.NUMBERVALUE(MID(A170,4,4)),TOMAKE!$B$2:$E$174,4,FALSE),IF(ISNUMBER(SEARCH("pnj",A170)), VLOOKUP(_xlfn.NUMBERVALUE(MID(A170,4,4)),TOMAKE!$A$2:$E$174,5,FALSE),IF(ISNUMBER(SEARCH("prv",A170)), VLOOKUP(_xlfn.NUMBERVALUE(MID(A170,4,4)),TOMAKE!$D$2:$E$174,2,FALSE),IF(ISNUMBER(SEARCH("vsg",A170)),VLOOKUP(_xlfn.NUMBERVALUE(MID(A170,4,4)),TOMAKE!$C$2:$E$174,3,FALSE),""))))</f>
        <v>217</v>
      </c>
      <c r="K170" s="23" t="s">
        <v>5601</v>
      </c>
      <c r="L170" s="23" t="s">
        <v>5600</v>
      </c>
      <c r="M170" s="351" t="str">
        <f t="shared" si="6"/>
        <v>BCH-MRCL-PND</v>
      </c>
      <c r="N170" s="28" t="str">
        <f t="shared" si="7"/>
        <v>pnj109</v>
      </c>
      <c r="O170" s="24"/>
    </row>
    <row r="171" spans="1:16" hidden="1" x14ac:dyDescent="0.25">
      <c r="A171" s="28" t="s">
        <v>4479</v>
      </c>
      <c r="B171" s="28" t="s">
        <v>14</v>
      </c>
      <c r="C171" s="28" t="s">
        <v>91</v>
      </c>
      <c r="D171" s="28" t="s">
        <v>2911</v>
      </c>
      <c r="E171" s="23" t="s">
        <v>5604</v>
      </c>
      <c r="F171" s="351" t="str">
        <f>IFERROR(VLOOKUP($B171,Codes!$A$2:$B$1000, 2, FALSE),"")</f>
        <v>PNJ</v>
      </c>
      <c r="G171" s="351" t="str">
        <f>IFERROR(VLOOKUP($C171,Codes!$A$2:$B$1000, 2, FALSE),"")</f>
        <v>BGM</v>
      </c>
      <c r="H171" s="351" t="str">
        <f>IFERROR(VLOOKUP($D171,Codes!$A$2:$B$1000, 2, FALSE),"")</f>
        <v>SWD</v>
      </c>
      <c r="I171" s="28">
        <f>IF(ISNUMBER(SEARCH("mrg",A171)), VLOOKUP(_xlfn.NUMBERVALUE(MID(A171,4,4)),TOMAKE!$B$2:$F$174,5,FALSE),IF(ISNUMBER(SEARCH("pnj",A171)), VLOOKUP(_xlfn.NUMBERVALUE(MID(A171,4,4)),TOMAKE!$A$2:$F$174,6,FALSE),IF(ISNUMBER(SEARCH("prv",A171)), VLOOKUP(_xlfn.NUMBERVALUE(MID(A171,4,4)),TOMAKE!$D$2:$F$174,3,FALSE),IF(ISNUMBER(SEARCH("vsg",A171)),VLOOKUP(_xlfn.NUMBERVALUE(MID(A171,4,4)),TOMAKE!$C$2:$F$174,4,FALSE),""))))</f>
        <v>0</v>
      </c>
      <c r="J171" s="11">
        <f>IF(ISNUMBER(SEARCH("mrg",A171)), VLOOKUP(_xlfn.NUMBERVALUE(MID(A171,4,4)),TOMAKE!$B$2:$E$174,4,FALSE),IF(ISNUMBER(SEARCH("pnj",A171)), VLOOKUP(_xlfn.NUMBERVALUE(MID(A171,4,4)),TOMAKE!$A$2:$E$174,5,FALSE),IF(ISNUMBER(SEARCH("prv",A171)), VLOOKUP(_xlfn.NUMBERVALUE(MID(A171,4,4)),TOMAKE!$D$2:$E$174,2,FALSE),IF(ISNUMBER(SEARCH("vsg",A171)),VLOOKUP(_xlfn.NUMBERVALUE(MID(A171,4,4)),TOMAKE!$C$2:$E$174,3,FALSE),""))))</f>
        <v>173</v>
      </c>
      <c r="K171" s="11" t="s">
        <v>5601</v>
      </c>
      <c r="L171" s="11" t="s">
        <v>5607</v>
      </c>
      <c r="M171" s="351" t="str">
        <f t="shared" si="6"/>
        <v>PNJ-SWD-BGM</v>
      </c>
      <c r="N171" s="28" t="str">
        <f t="shared" si="7"/>
        <v>pnj11</v>
      </c>
      <c r="O171" s="11"/>
      <c r="P171" s="11"/>
    </row>
    <row r="172" spans="1:16" hidden="1" x14ac:dyDescent="0.25">
      <c r="A172" s="23" t="s">
        <v>3885</v>
      </c>
      <c r="B172" s="23" t="s">
        <v>47</v>
      </c>
      <c r="C172" s="23" t="s">
        <v>8</v>
      </c>
      <c r="D172" s="23" t="s">
        <v>116</v>
      </c>
      <c r="E172" s="23" t="s">
        <v>5649</v>
      </c>
      <c r="F172" s="351" t="str">
        <f>IFERROR(VLOOKUP($B172,Codes!$A$2:$B$1000, 2, FALSE),"")</f>
        <v>BCH</v>
      </c>
      <c r="G172" s="351" t="str">
        <f>IFERROR(VLOOKUP($C172,Codes!$A$2:$B$1000, 2, FALSE),"")</f>
        <v>MRG</v>
      </c>
      <c r="H172" s="351" t="str">
        <f>IFERROR(VLOOKUP($D172,Codes!$A$2:$B$1000, 2, FALSE),"")</f>
        <v>MRCL</v>
      </c>
      <c r="I172" s="23">
        <f>IF(ISNUMBER(SEARCH("mrg",A172)), VLOOKUP(_xlfn.NUMBERVALUE(MID(A172,4,4)),TOMAKE!$B$2:$F$174,5,FALSE),IF(ISNUMBER(SEARCH("pnj",A172)), VLOOKUP(_xlfn.NUMBERVALUE(MID(A172,4,4)),TOMAKE!$A$2:$F$174,6,FALSE),IF(ISNUMBER(SEARCH("prv",A172)), VLOOKUP(_xlfn.NUMBERVALUE(MID(A172,4,4)),TOMAKE!$D$2:$F$174,3,FALSE),IF(ISNUMBER(SEARCH("vsg",A172)),VLOOKUP(_xlfn.NUMBERVALUE(MID(A172,4,4)),TOMAKE!$C$2:$F$174,4,FALSE),""))))</f>
        <v>0</v>
      </c>
      <c r="J172" s="24">
        <f>IF(ISNUMBER(SEARCH("mrg",A172)), VLOOKUP(_xlfn.NUMBERVALUE(MID(A172,4,4)),TOMAKE!$B$2:$E$174,4,FALSE),IF(ISNUMBER(SEARCH("pnj",A172)), VLOOKUP(_xlfn.NUMBERVALUE(MID(A172,4,4)),TOMAKE!$A$2:$E$174,5,FALSE),IF(ISNUMBER(SEARCH("prv",A172)), VLOOKUP(_xlfn.NUMBERVALUE(MID(A172,4,4)),TOMAKE!$D$2:$E$174,2,FALSE),IF(ISNUMBER(SEARCH("vsg",A172)),VLOOKUP(_xlfn.NUMBERVALUE(MID(A172,4,4)),TOMAKE!$C$2:$E$174,3,FALSE),""))))</f>
        <v>218</v>
      </c>
      <c r="K172" s="23" t="s">
        <v>5601</v>
      </c>
      <c r="L172" s="23" t="s">
        <v>5600</v>
      </c>
      <c r="M172" s="351" t="str">
        <f t="shared" si="6"/>
        <v>BCH-MRCL-MRG</v>
      </c>
      <c r="N172" s="28" t="str">
        <f t="shared" si="7"/>
        <v>pnj110</v>
      </c>
      <c r="O172" s="24"/>
    </row>
    <row r="173" spans="1:16" hidden="1" x14ac:dyDescent="0.25">
      <c r="A173" s="23" t="s">
        <v>3884</v>
      </c>
      <c r="B173" s="23" t="s">
        <v>10</v>
      </c>
      <c r="C173" s="23" t="s">
        <v>52</v>
      </c>
      <c r="D173" s="23" t="s">
        <v>1660</v>
      </c>
      <c r="E173" s="23" t="s">
        <v>5604</v>
      </c>
      <c r="F173" s="351" t="str">
        <f>IFERROR(VLOOKUP($B173,Codes!$A$2:$B$1000, 2, FALSE),"")</f>
        <v>PNJ</v>
      </c>
      <c r="G173" s="351" t="str">
        <f>IFERROR(VLOOKUP($C173,Codes!$A$2:$B$1000, 2, FALSE),"")</f>
        <v>BGM CBT</v>
      </c>
      <c r="H173" s="351" t="str">
        <f>IFERROR(VLOOKUP($D173,Codes!$A$2:$B$1000, 2, FALSE),"")</f>
        <v>CHRL</v>
      </c>
      <c r="I173" s="23">
        <f>IF(ISNUMBER(SEARCH("mrg",A173)), VLOOKUP(_xlfn.NUMBERVALUE(MID(A173,4,4)),TOMAKE!$B$2:$F$174,5,FALSE),IF(ISNUMBER(SEARCH("pnj",A173)), VLOOKUP(_xlfn.NUMBERVALUE(MID(A173,4,4)),TOMAKE!$A$2:$F$174,6,FALSE),IF(ISNUMBER(SEARCH("prv",A173)), VLOOKUP(_xlfn.NUMBERVALUE(MID(A173,4,4)),TOMAKE!$D$2:$F$174,3,FALSE),IF(ISNUMBER(SEARCH("vsg",A173)),VLOOKUP(_xlfn.NUMBERVALUE(MID(A173,4,4)),TOMAKE!$C$2:$F$174,4,FALSE),""))))</f>
        <v>0</v>
      </c>
      <c r="J173" s="24">
        <f>IF(ISNUMBER(SEARCH("mrg",A173)), VLOOKUP(_xlfn.NUMBERVALUE(MID(A173,4,4)),TOMAKE!$B$2:$E$174,4,FALSE),IF(ISNUMBER(SEARCH("pnj",A173)), VLOOKUP(_xlfn.NUMBERVALUE(MID(A173,4,4)),TOMAKE!$A$2:$E$174,5,FALSE),IF(ISNUMBER(SEARCH("prv",A173)), VLOOKUP(_xlfn.NUMBERVALUE(MID(A173,4,4)),TOMAKE!$D$2:$E$174,2,FALSE),IF(ISNUMBER(SEARCH("vsg",A173)),VLOOKUP(_xlfn.NUMBERVALUE(MID(A173,4,4)),TOMAKE!$C$2:$E$174,3,FALSE),""))))</f>
        <v>202</v>
      </c>
      <c r="K173" s="23" t="s">
        <v>5601</v>
      </c>
      <c r="L173" s="23" t="s">
        <v>5607</v>
      </c>
      <c r="M173" s="351" t="str">
        <f t="shared" si="6"/>
        <v>PNJ-CHRL-BGM CBT</v>
      </c>
      <c r="N173" s="28" t="str">
        <f t="shared" si="7"/>
        <v>pnj111</v>
      </c>
      <c r="O173" s="24"/>
    </row>
    <row r="174" spans="1:16" x14ac:dyDescent="0.25">
      <c r="A174" s="23" t="s">
        <v>3876</v>
      </c>
      <c r="B174" s="23" t="s">
        <v>14</v>
      </c>
      <c r="C174" s="23" t="s">
        <v>178</v>
      </c>
      <c r="D174" s="23" t="s">
        <v>3847</v>
      </c>
      <c r="E174" s="23" t="s">
        <v>5649</v>
      </c>
      <c r="F174" s="351" t="str">
        <f>IFERROR(VLOOKUP($B174,Codes!$A$2:$B$1000, 2, FALSE),"")</f>
        <v>PNJ</v>
      </c>
      <c r="G174" s="351" t="str">
        <f>IFERROR(VLOOKUP($C174,Codes!$A$2:$B$1000, 2, FALSE),"")</f>
        <v>OLD BBL</v>
      </c>
      <c r="H174" s="351" t="str">
        <f>IFERROR(VLOOKUP($D174,Codes!$A$2:$B$1000, 2, FALSE),"")</f>
        <v/>
      </c>
      <c r="I174" s="23" t="e">
        <f>IF(ISNUMBER(SEARCH("mrg",A174)), VLOOKUP(_xlfn.NUMBERVALUE(MID(A174,4,4)),TOMAKE!$B$2:$F$174,5,FALSE),IF(ISNUMBER(SEARCH("pnj",A174)), VLOOKUP(_xlfn.NUMBERVALUE(MID(A174,4,4)),TOMAKE!$A$2:$F$174,6,FALSE),IF(ISNUMBER(SEARCH("prv",A174)), VLOOKUP(_xlfn.NUMBERVALUE(MID(A174,4,4)),TOMAKE!$D$2:$F$174,3,FALSE),IF(ISNUMBER(SEARCH("vsg",A174)),VLOOKUP(_xlfn.NUMBERVALUE(MID(A174,4,4)),TOMAKE!$C$2:$F$174,4,FALSE),""))))</f>
        <v>#N/A</v>
      </c>
      <c r="J174" s="24" t="e">
        <f>IF(ISNUMBER(SEARCH("mrg",A174)), VLOOKUP(_xlfn.NUMBERVALUE(MID(A174,4,4)),TOMAKE!$B$2:$E$174,4,FALSE),IF(ISNUMBER(SEARCH("pnj",A174)), VLOOKUP(_xlfn.NUMBERVALUE(MID(A174,4,4)),TOMAKE!$A$2:$E$174,5,FALSE),IF(ISNUMBER(SEARCH("prv",A174)), VLOOKUP(_xlfn.NUMBERVALUE(MID(A174,4,4)),TOMAKE!$D$2:$E$174,2,FALSE),IF(ISNUMBER(SEARCH("vsg",A174)),VLOOKUP(_xlfn.NUMBERVALUE(MID(A174,4,4)),TOMAKE!$C$2:$E$174,3,FALSE),""))))</f>
        <v>#N/A</v>
      </c>
      <c r="K174" s="24" t="s">
        <v>5723</v>
      </c>
      <c r="L174" s="24"/>
      <c r="M174" s="351" t="str">
        <f t="shared" si="6"/>
        <v>PNJ--OLD BBL</v>
      </c>
      <c r="N174" s="28" t="str">
        <f t="shared" si="7"/>
        <v>pnj112</v>
      </c>
      <c r="O174" s="24"/>
    </row>
    <row r="175" spans="1:16" x14ac:dyDescent="0.25">
      <c r="A175" s="23" t="s">
        <v>3875</v>
      </c>
      <c r="B175" s="23" t="s">
        <v>173</v>
      </c>
      <c r="C175" s="23" t="s">
        <v>178</v>
      </c>
      <c r="D175" s="23" t="s">
        <v>886</v>
      </c>
      <c r="E175" s="23" t="s">
        <v>5649</v>
      </c>
      <c r="F175" s="351" t="str">
        <f>IFERROR(VLOOKUP($B175,Codes!$A$2:$B$1000, 2, FALSE),"")</f>
        <v>PNJ MKT</v>
      </c>
      <c r="G175" s="351" t="str">
        <f>IFERROR(VLOOKUP($C175,Codes!$A$2:$B$1000, 2, FALSE),"")</f>
        <v>OLD BBL</v>
      </c>
      <c r="H175" s="351" t="str">
        <f>IFERROR(VLOOKUP($D175,Codes!$A$2:$B$1000, 2, FALSE),"")</f>
        <v>BBL</v>
      </c>
      <c r="I175" s="23" t="e">
        <f>IF(ISNUMBER(SEARCH("mrg",A175)), VLOOKUP(_xlfn.NUMBERVALUE(MID(A175,4,4)),TOMAKE!$B$2:$F$174,5,FALSE),IF(ISNUMBER(SEARCH("pnj",A175)), VLOOKUP(_xlfn.NUMBERVALUE(MID(A175,4,4)),TOMAKE!$A$2:$F$174,6,FALSE),IF(ISNUMBER(SEARCH("prv",A175)), VLOOKUP(_xlfn.NUMBERVALUE(MID(A175,4,4)),TOMAKE!$D$2:$F$174,3,FALSE),IF(ISNUMBER(SEARCH("vsg",A175)),VLOOKUP(_xlfn.NUMBERVALUE(MID(A175,4,4)),TOMAKE!$C$2:$F$174,4,FALSE),""))))</f>
        <v>#N/A</v>
      </c>
      <c r="J175" s="24" t="e">
        <f>IF(ISNUMBER(SEARCH("mrg",A175)), VLOOKUP(_xlfn.NUMBERVALUE(MID(A175,4,4)),TOMAKE!$B$2:$E$174,4,FALSE),IF(ISNUMBER(SEARCH("pnj",A175)), VLOOKUP(_xlfn.NUMBERVALUE(MID(A175,4,4)),TOMAKE!$A$2:$E$174,5,FALSE),IF(ISNUMBER(SEARCH("prv",A175)), VLOOKUP(_xlfn.NUMBERVALUE(MID(A175,4,4)),TOMAKE!$D$2:$E$174,2,FALSE),IF(ISNUMBER(SEARCH("vsg",A175)),VLOOKUP(_xlfn.NUMBERVALUE(MID(A175,4,4)),TOMAKE!$C$2:$E$174,3,FALSE),""))))</f>
        <v>#N/A</v>
      </c>
      <c r="K175" s="24" t="s">
        <v>5723</v>
      </c>
      <c r="L175" s="24"/>
      <c r="M175" s="351" t="str">
        <f t="shared" si="6"/>
        <v>PNJ MKT-BBL-OLD BBL</v>
      </c>
      <c r="N175" s="28" t="str">
        <f t="shared" si="7"/>
        <v>pnj113</v>
      </c>
      <c r="O175" s="24"/>
    </row>
    <row r="176" spans="1:16" x14ac:dyDescent="0.25">
      <c r="A176" s="23" t="s">
        <v>3873</v>
      </c>
      <c r="B176" s="23" t="s">
        <v>14</v>
      </c>
      <c r="C176" s="23" t="s">
        <v>177</v>
      </c>
      <c r="D176" s="23" t="s">
        <v>3847</v>
      </c>
      <c r="E176" s="23" t="s">
        <v>5649</v>
      </c>
      <c r="F176" s="351" t="str">
        <f>IFERROR(VLOOKUP($B176,Codes!$A$2:$B$1000, 2, FALSE),"")</f>
        <v>PNJ</v>
      </c>
      <c r="G176" s="351" t="str">
        <f>IFERROR(VLOOKUP($C176,Codes!$A$2:$B$1000, 2, FALSE),"")</f>
        <v>BBL</v>
      </c>
      <c r="H176" s="351" t="str">
        <f>IFERROR(VLOOKUP($D176,Codes!$A$2:$B$1000, 2, FALSE),"")</f>
        <v/>
      </c>
      <c r="I176" s="23" t="e">
        <f>IF(ISNUMBER(SEARCH("mrg",A176)), VLOOKUP(_xlfn.NUMBERVALUE(MID(A176,4,4)),TOMAKE!$B$2:$F$174,5,FALSE),IF(ISNUMBER(SEARCH("pnj",A176)), VLOOKUP(_xlfn.NUMBERVALUE(MID(A176,4,4)),TOMAKE!$A$2:$F$174,6,FALSE),IF(ISNUMBER(SEARCH("prv",A176)), VLOOKUP(_xlfn.NUMBERVALUE(MID(A176,4,4)),TOMAKE!$D$2:$F$174,3,FALSE),IF(ISNUMBER(SEARCH("vsg",A176)),VLOOKUP(_xlfn.NUMBERVALUE(MID(A176,4,4)),TOMAKE!$C$2:$F$174,4,FALSE),""))))</f>
        <v>#N/A</v>
      </c>
      <c r="J176" s="24" t="e">
        <f>IF(ISNUMBER(SEARCH("mrg",A176)), VLOOKUP(_xlfn.NUMBERVALUE(MID(A176,4,4)),TOMAKE!$B$2:$E$174,4,FALSE),IF(ISNUMBER(SEARCH("pnj",A176)), VLOOKUP(_xlfn.NUMBERVALUE(MID(A176,4,4)),TOMAKE!$A$2:$E$174,5,FALSE),IF(ISNUMBER(SEARCH("prv",A176)), VLOOKUP(_xlfn.NUMBERVALUE(MID(A176,4,4)),TOMAKE!$D$2:$E$174,2,FALSE),IF(ISNUMBER(SEARCH("vsg",A176)),VLOOKUP(_xlfn.NUMBERVALUE(MID(A176,4,4)),TOMAKE!$C$2:$E$174,3,FALSE),""))))</f>
        <v>#N/A</v>
      </c>
      <c r="K176" s="24" t="s">
        <v>5723</v>
      </c>
      <c r="L176" s="24"/>
      <c r="M176" s="351" t="str">
        <f t="shared" si="6"/>
        <v>PNJ--BBL</v>
      </c>
      <c r="N176" s="28" t="str">
        <f t="shared" si="7"/>
        <v>pnj114</v>
      </c>
      <c r="O176" s="24"/>
    </row>
    <row r="177" spans="1:15" x14ac:dyDescent="0.25">
      <c r="A177" s="23" t="s">
        <v>3868</v>
      </c>
      <c r="B177" s="23" t="s">
        <v>14</v>
      </c>
      <c r="C177" s="23" t="s">
        <v>176</v>
      </c>
      <c r="D177" s="23" t="s">
        <v>3847</v>
      </c>
      <c r="E177" s="23" t="s">
        <v>5649</v>
      </c>
      <c r="F177" s="351" t="str">
        <f>IFERROR(VLOOKUP($B177,Codes!$A$2:$B$1000, 2, FALSE),"")</f>
        <v>PNJ</v>
      </c>
      <c r="G177" s="351" t="str">
        <f>IFERROR(VLOOKUP($C177,Codes!$A$2:$B$1000, 2, FALSE),"")</f>
        <v>NVS</v>
      </c>
      <c r="H177" s="351" t="str">
        <f>IFERROR(VLOOKUP($D177,Codes!$A$2:$B$1000, 2, FALSE),"")</f>
        <v/>
      </c>
      <c r="I177" s="23" t="e">
        <f>IF(ISNUMBER(SEARCH("mrg",A177)), VLOOKUP(_xlfn.NUMBERVALUE(MID(A177,4,4)),TOMAKE!$B$2:$F$174,5,FALSE),IF(ISNUMBER(SEARCH("pnj",A177)), VLOOKUP(_xlfn.NUMBERVALUE(MID(A177,4,4)),TOMAKE!$A$2:$F$174,6,FALSE),IF(ISNUMBER(SEARCH("prv",A177)), VLOOKUP(_xlfn.NUMBERVALUE(MID(A177,4,4)),TOMAKE!$D$2:$F$174,3,FALSE),IF(ISNUMBER(SEARCH("vsg",A177)),VLOOKUP(_xlfn.NUMBERVALUE(MID(A177,4,4)),TOMAKE!$C$2:$F$174,4,FALSE),""))))</f>
        <v>#N/A</v>
      </c>
      <c r="J177" s="24" t="e">
        <f>IF(ISNUMBER(SEARCH("mrg",A177)), VLOOKUP(_xlfn.NUMBERVALUE(MID(A177,4,4)),TOMAKE!$B$2:$E$174,4,FALSE),IF(ISNUMBER(SEARCH("pnj",A177)), VLOOKUP(_xlfn.NUMBERVALUE(MID(A177,4,4)),TOMAKE!$A$2:$E$174,5,FALSE),IF(ISNUMBER(SEARCH("prv",A177)), VLOOKUP(_xlfn.NUMBERVALUE(MID(A177,4,4)),TOMAKE!$D$2:$E$174,2,FALSE),IF(ISNUMBER(SEARCH("vsg",A177)),VLOOKUP(_xlfn.NUMBERVALUE(MID(A177,4,4)),TOMAKE!$C$2:$E$174,3,FALSE),""))))</f>
        <v>#N/A</v>
      </c>
      <c r="K177" s="24" t="s">
        <v>5723</v>
      </c>
      <c r="L177" s="24"/>
      <c r="M177" s="351" t="str">
        <f t="shared" si="6"/>
        <v>PNJ--NVS</v>
      </c>
      <c r="N177" s="28" t="str">
        <f t="shared" si="7"/>
        <v>pnj115</v>
      </c>
      <c r="O177" s="24"/>
    </row>
    <row r="178" spans="1:15" x14ac:dyDescent="0.25">
      <c r="A178" s="23" t="s">
        <v>3863</v>
      </c>
      <c r="B178" s="23" t="s">
        <v>14</v>
      </c>
      <c r="C178" s="23" t="s">
        <v>47</v>
      </c>
      <c r="D178" s="23" t="s">
        <v>5679</v>
      </c>
      <c r="E178" s="23" t="s">
        <v>5649</v>
      </c>
      <c r="F178" s="351" t="str">
        <f>IFERROR(VLOOKUP($B178,Codes!$A$2:$B$1000, 2, FALSE),"")</f>
        <v>PNJ</v>
      </c>
      <c r="G178" s="351" t="str">
        <f>IFERROR(VLOOKUP($C178,Codes!$A$2:$B$1000, 2, FALSE),"")</f>
        <v>BCH</v>
      </c>
      <c r="H178" s="351" t="str">
        <f>IFERROR(VLOOKUP($D178,Codes!$A$2:$B$1000, 2, FALSE),"")</f>
        <v>ALD/PRA</v>
      </c>
      <c r="I178" s="23" t="e">
        <f>IF(ISNUMBER(SEARCH("mrg",A178)), VLOOKUP(_xlfn.NUMBERVALUE(MID(A178,4,4)),TOMAKE!$B$2:$F$174,5,FALSE),IF(ISNUMBER(SEARCH("pnj",A178)), VLOOKUP(_xlfn.NUMBERVALUE(MID(A178,4,4)),TOMAKE!$A$2:$F$174,6,FALSE),IF(ISNUMBER(SEARCH("prv",A178)), VLOOKUP(_xlfn.NUMBERVALUE(MID(A178,4,4)),TOMAKE!$D$2:$F$174,3,FALSE),IF(ISNUMBER(SEARCH("vsg",A178)),VLOOKUP(_xlfn.NUMBERVALUE(MID(A178,4,4)),TOMAKE!$C$2:$F$174,4,FALSE),""))))</f>
        <v>#N/A</v>
      </c>
      <c r="J178" s="24" t="e">
        <f>IF(ISNUMBER(SEARCH("mrg",A178)), VLOOKUP(_xlfn.NUMBERVALUE(MID(A178,4,4)),TOMAKE!$B$2:$E$174,4,FALSE),IF(ISNUMBER(SEARCH("pnj",A178)), VLOOKUP(_xlfn.NUMBERVALUE(MID(A178,4,4)),TOMAKE!$A$2:$E$174,5,FALSE),IF(ISNUMBER(SEARCH("prv",A178)), VLOOKUP(_xlfn.NUMBERVALUE(MID(A178,4,4)),TOMAKE!$D$2:$E$174,2,FALSE),IF(ISNUMBER(SEARCH("vsg",A178)),VLOOKUP(_xlfn.NUMBERVALUE(MID(A178,4,4)),TOMAKE!$C$2:$E$174,3,FALSE),""))))</f>
        <v>#N/A</v>
      </c>
      <c r="K178" s="24" t="s">
        <v>5723</v>
      </c>
      <c r="L178" s="24"/>
      <c r="M178" s="351" t="str">
        <f t="shared" si="6"/>
        <v>PNJ-ALD/PRA-BCH</v>
      </c>
      <c r="N178" s="28" t="str">
        <f t="shared" si="7"/>
        <v>pnj116</v>
      </c>
      <c r="O178" s="24"/>
    </row>
    <row r="179" spans="1:15" x14ac:dyDescent="0.25">
      <c r="A179" s="23" t="s">
        <v>3848</v>
      </c>
      <c r="B179" s="23" t="s">
        <v>14</v>
      </c>
      <c r="C179" s="23" t="s">
        <v>8</v>
      </c>
      <c r="D179" s="23" t="s">
        <v>5686</v>
      </c>
      <c r="E179" s="23" t="s">
        <v>5649</v>
      </c>
      <c r="F179" s="351" t="str">
        <f>IFERROR(VLOOKUP($B179,Codes!$A$2:$B$1000, 2, FALSE),"")</f>
        <v>PNJ</v>
      </c>
      <c r="G179" s="351" t="str">
        <f>IFERROR(VLOOKUP($C179,Codes!$A$2:$B$1000, 2, FALSE),"")</f>
        <v>MRG</v>
      </c>
      <c r="H179" s="351" t="str">
        <f>IFERROR(VLOOKUP($D179,Codes!$A$2:$B$1000, 2, FALSE),"")</f>
        <v>MPS/MRCL</v>
      </c>
      <c r="I179" s="23" t="e">
        <f>IF(ISNUMBER(SEARCH("mrg",A179)), VLOOKUP(_xlfn.NUMBERVALUE(MID(A179,4,4)),TOMAKE!$B$2:$F$174,5,FALSE),IF(ISNUMBER(SEARCH("pnj",A179)), VLOOKUP(_xlfn.NUMBERVALUE(MID(A179,4,4)),TOMAKE!$A$2:$F$174,6,FALSE),IF(ISNUMBER(SEARCH("prv",A179)), VLOOKUP(_xlfn.NUMBERVALUE(MID(A179,4,4)),TOMAKE!$D$2:$F$174,3,FALSE),IF(ISNUMBER(SEARCH("vsg",A179)),VLOOKUP(_xlfn.NUMBERVALUE(MID(A179,4,4)),TOMAKE!$C$2:$F$174,4,FALSE),""))))</f>
        <v>#N/A</v>
      </c>
      <c r="J179" s="24" t="e">
        <f>IF(ISNUMBER(SEARCH("mrg",A179)), VLOOKUP(_xlfn.NUMBERVALUE(MID(A179,4,4)),TOMAKE!$B$2:$E$174,4,FALSE),IF(ISNUMBER(SEARCH("pnj",A179)), VLOOKUP(_xlfn.NUMBERVALUE(MID(A179,4,4)),TOMAKE!$A$2:$E$174,5,FALSE),IF(ISNUMBER(SEARCH("prv",A179)), VLOOKUP(_xlfn.NUMBERVALUE(MID(A179,4,4)),TOMAKE!$D$2:$E$174,2,FALSE),IF(ISNUMBER(SEARCH("vsg",A179)),VLOOKUP(_xlfn.NUMBERVALUE(MID(A179,4,4)),TOMAKE!$C$2:$E$174,3,FALSE),""))))</f>
        <v>#N/A</v>
      </c>
      <c r="K179" s="24" t="s">
        <v>5723</v>
      </c>
      <c r="L179" s="24"/>
      <c r="M179" s="351" t="str">
        <f t="shared" si="6"/>
        <v>PNJ-MPS/MRCL-MRG</v>
      </c>
      <c r="N179" s="28" t="str">
        <f t="shared" si="7"/>
        <v>pnj117</v>
      </c>
      <c r="O179" s="24"/>
    </row>
    <row r="180" spans="1:15" ht="30" x14ac:dyDescent="0.25">
      <c r="A180" s="23" t="s">
        <v>3846</v>
      </c>
      <c r="B180" s="23" t="s">
        <v>14</v>
      </c>
      <c r="C180" s="23" t="s">
        <v>175</v>
      </c>
      <c r="D180" s="23" t="s">
        <v>5680</v>
      </c>
      <c r="E180" s="23" t="s">
        <v>5649</v>
      </c>
      <c r="F180" s="351" t="str">
        <f>IFERROR(VLOOKUP($B180,Codes!$A$2:$B$1000, 2, FALSE),"")</f>
        <v>PNJ</v>
      </c>
      <c r="G180" s="351" t="str">
        <f>IFERROR(VLOOKUP($C180,Codes!$A$2:$B$1000, 2, FALSE),"")</f>
        <v>BBL/IPHB</v>
      </c>
      <c r="H180" s="351" t="str">
        <f>IFERROR(VLOOKUP($D180,Codes!$A$2:$B$1000, 2, FALSE),"")</f>
        <v>S.CRZ</v>
      </c>
      <c r="I180" s="23" t="e">
        <f>IF(ISNUMBER(SEARCH("mrg",A180)), VLOOKUP(_xlfn.NUMBERVALUE(MID(A180,4,4)),TOMAKE!$B$2:$F$174,5,FALSE),IF(ISNUMBER(SEARCH("pnj",A180)), VLOOKUP(_xlfn.NUMBERVALUE(MID(A180,4,4)),TOMAKE!$A$2:$F$174,6,FALSE),IF(ISNUMBER(SEARCH("prv",A180)), VLOOKUP(_xlfn.NUMBERVALUE(MID(A180,4,4)),TOMAKE!$D$2:$F$174,3,FALSE),IF(ISNUMBER(SEARCH("vsg",A180)),VLOOKUP(_xlfn.NUMBERVALUE(MID(A180,4,4)),TOMAKE!$C$2:$F$174,4,FALSE),""))))</f>
        <v>#N/A</v>
      </c>
      <c r="J180" s="24" t="e">
        <f>IF(ISNUMBER(SEARCH("mrg",A180)), VLOOKUP(_xlfn.NUMBERVALUE(MID(A180,4,4)),TOMAKE!$B$2:$E$174,4,FALSE),IF(ISNUMBER(SEARCH("pnj",A180)), VLOOKUP(_xlfn.NUMBERVALUE(MID(A180,4,4)),TOMAKE!$A$2:$E$174,5,FALSE),IF(ISNUMBER(SEARCH("prv",A180)), VLOOKUP(_xlfn.NUMBERVALUE(MID(A180,4,4)),TOMAKE!$D$2:$E$174,2,FALSE),IF(ISNUMBER(SEARCH("vsg",A180)),VLOOKUP(_xlfn.NUMBERVALUE(MID(A180,4,4)),TOMAKE!$C$2:$E$174,3,FALSE),""))))</f>
        <v>#N/A</v>
      </c>
      <c r="K180" s="24" t="s">
        <v>5723</v>
      </c>
      <c r="L180" s="24"/>
      <c r="M180" s="351" t="str">
        <f t="shared" si="6"/>
        <v>PNJ-S.CRZ-BBL/IPHB</v>
      </c>
      <c r="N180" s="28" t="str">
        <f t="shared" si="7"/>
        <v>pnj118</v>
      </c>
      <c r="O180" s="24"/>
    </row>
    <row r="181" spans="1:15" x14ac:dyDescent="0.25">
      <c r="A181" s="23" t="s">
        <v>3844</v>
      </c>
      <c r="B181" s="23" t="s">
        <v>14</v>
      </c>
      <c r="C181" s="23" t="s">
        <v>90</v>
      </c>
      <c r="D181" s="23" t="s">
        <v>8</v>
      </c>
      <c r="E181" s="23" t="s">
        <v>5612</v>
      </c>
      <c r="F181" s="351" t="str">
        <f>IFERROR(VLOOKUP($B181,Codes!$A$2:$B$1000, 2, FALSE),"")</f>
        <v>PNJ</v>
      </c>
      <c r="G181" s="351" t="str">
        <f>IFERROR(VLOOKUP($C181,Codes!$A$2:$B$1000, 2, FALSE),"")</f>
        <v>CURCH</v>
      </c>
      <c r="H181" s="351" t="str">
        <f>IFERROR(VLOOKUP($D181,Codes!$A$2:$B$1000, 2, FALSE),"")</f>
        <v>MRG</v>
      </c>
      <c r="I181" s="23" t="e">
        <f>IF(ISNUMBER(SEARCH("mrg",A181)), VLOOKUP(_xlfn.NUMBERVALUE(MID(A181,4,4)),TOMAKE!$B$2:$F$174,5,FALSE),IF(ISNUMBER(SEARCH("pnj",A181)), VLOOKUP(_xlfn.NUMBERVALUE(MID(A181,4,4)),TOMAKE!$A$2:$F$174,6,FALSE),IF(ISNUMBER(SEARCH("prv",A181)), VLOOKUP(_xlfn.NUMBERVALUE(MID(A181,4,4)),TOMAKE!$D$2:$F$174,3,FALSE),IF(ISNUMBER(SEARCH("vsg",A181)),VLOOKUP(_xlfn.NUMBERVALUE(MID(A181,4,4)),TOMAKE!$C$2:$F$174,4,FALSE),""))))</f>
        <v>#N/A</v>
      </c>
      <c r="J181" s="24" t="e">
        <f>IF(ISNUMBER(SEARCH("mrg",A181)), VLOOKUP(_xlfn.NUMBERVALUE(MID(A181,4,4)),TOMAKE!$B$2:$E$174,4,FALSE),IF(ISNUMBER(SEARCH("pnj",A181)), VLOOKUP(_xlfn.NUMBERVALUE(MID(A181,4,4)),TOMAKE!$A$2:$E$174,5,FALSE),IF(ISNUMBER(SEARCH("prv",A181)), VLOOKUP(_xlfn.NUMBERVALUE(MID(A181,4,4)),TOMAKE!$D$2:$E$174,2,FALSE),IF(ISNUMBER(SEARCH("vsg",A181)),VLOOKUP(_xlfn.NUMBERVALUE(MID(A181,4,4)),TOMAKE!$C$2:$E$174,3,FALSE),""))))</f>
        <v>#N/A</v>
      </c>
      <c r="K181" s="24" t="s">
        <v>5723</v>
      </c>
      <c r="L181" s="24"/>
      <c r="M181" s="351" t="str">
        <f t="shared" si="6"/>
        <v>PNJ-MRG-CURCH</v>
      </c>
      <c r="N181" s="28" t="str">
        <f t="shared" si="7"/>
        <v>pnj119</v>
      </c>
      <c r="O181" s="24"/>
    </row>
    <row r="182" spans="1:15" hidden="1" x14ac:dyDescent="0.25">
      <c r="A182" s="23" t="s">
        <v>4473</v>
      </c>
      <c r="B182" s="23" t="s">
        <v>14</v>
      </c>
      <c r="C182" s="23" t="s">
        <v>8</v>
      </c>
      <c r="D182" s="23" t="s">
        <v>26</v>
      </c>
      <c r="E182" s="23" t="s">
        <v>5649</v>
      </c>
      <c r="F182" s="351" t="str">
        <f>IFERROR(VLOOKUP($B182,Codes!$A$2:$B$1000, 2, FALSE),"")</f>
        <v>PNJ</v>
      </c>
      <c r="G182" s="351" t="str">
        <f>IFERROR(VLOOKUP($C182,Codes!$A$2:$B$1000, 2, FALSE),"")</f>
        <v>MRG</v>
      </c>
      <c r="H182" s="351" t="str">
        <f>IFERROR(VLOOKUP($D182,Codes!$A$2:$B$1000, 2, FALSE),"")</f>
        <v>PND</v>
      </c>
      <c r="I182" s="23">
        <f>IF(ISNUMBER(SEARCH("mrg",A182)), VLOOKUP(_xlfn.NUMBERVALUE(MID(A182,4,4)),TOMAKE!$B$2:$F$174,5,FALSE),IF(ISNUMBER(SEARCH("pnj",A182)), VLOOKUP(_xlfn.NUMBERVALUE(MID(A182,4,4)),TOMAKE!$A$2:$F$174,6,FALSE),IF(ISNUMBER(SEARCH("prv",A182)), VLOOKUP(_xlfn.NUMBERVALUE(MID(A182,4,4)),TOMAKE!$D$2:$F$174,3,FALSE),IF(ISNUMBER(SEARCH("vsg",A182)),VLOOKUP(_xlfn.NUMBERVALUE(MID(A182,4,4)),TOMAKE!$C$2:$F$174,4,FALSE),""))))</f>
        <v>0</v>
      </c>
      <c r="J182" s="24">
        <f>IF(ISNUMBER(SEARCH("mrg",A182)), VLOOKUP(_xlfn.NUMBERVALUE(MID(A182,4,4)),TOMAKE!$B$2:$E$174,4,FALSE),IF(ISNUMBER(SEARCH("pnj",A182)), VLOOKUP(_xlfn.NUMBERVALUE(MID(A182,4,4)),TOMAKE!$A$2:$E$174,5,FALSE),IF(ISNUMBER(SEARCH("prv",A182)), VLOOKUP(_xlfn.NUMBERVALUE(MID(A182,4,4)),TOMAKE!$D$2:$E$174,2,FALSE),IF(ISNUMBER(SEARCH("vsg",A182)),VLOOKUP(_xlfn.NUMBERVALUE(MID(A182,4,4)),TOMAKE!$C$2:$E$174,3,FALSE),""))))</f>
        <v>5</v>
      </c>
      <c r="K182" s="23" t="s">
        <v>5601</v>
      </c>
      <c r="L182" s="24" t="s">
        <v>5600</v>
      </c>
      <c r="M182" s="351" t="str">
        <f t="shared" si="6"/>
        <v>PNJ-PND-MRG</v>
      </c>
      <c r="N182" s="28" t="str">
        <f t="shared" si="7"/>
        <v>pnj12</v>
      </c>
      <c r="O182" s="24"/>
    </row>
    <row r="183" spans="1:15" x14ac:dyDescent="0.25">
      <c r="A183" s="23" t="s">
        <v>3843</v>
      </c>
      <c r="B183" s="23" t="s">
        <v>10</v>
      </c>
      <c r="C183" s="23" t="s">
        <v>167</v>
      </c>
      <c r="D183" s="23" t="s">
        <v>1234</v>
      </c>
      <c r="E183" s="23" t="s">
        <v>5612</v>
      </c>
      <c r="F183" s="351" t="str">
        <f>IFERROR(VLOOKUP($B183,Codes!$A$2:$B$1000, 2, FALSE),"")</f>
        <v>PNJ</v>
      </c>
      <c r="G183" s="351" t="str">
        <f>IFERROR(VLOOKUP($C183,Codes!$A$2:$B$1000, 2, FALSE),"")</f>
        <v>OGA</v>
      </c>
      <c r="H183" s="351" t="str">
        <f>IFERROR(VLOOKUP($D183,Codes!$A$2:$B$1000, 2, FALSE),"")</f>
        <v>RBND</v>
      </c>
      <c r="I183" s="23" t="e">
        <f>IF(ISNUMBER(SEARCH("mrg",A183)), VLOOKUP(_xlfn.NUMBERVALUE(MID(A183,4,4)),TOMAKE!$B$2:$F$174,5,FALSE),IF(ISNUMBER(SEARCH("pnj",A183)), VLOOKUP(_xlfn.NUMBERVALUE(MID(A183,4,4)),TOMAKE!$A$2:$F$174,6,FALSE),IF(ISNUMBER(SEARCH("prv",A183)), VLOOKUP(_xlfn.NUMBERVALUE(MID(A183,4,4)),TOMAKE!$D$2:$F$174,3,FALSE),IF(ISNUMBER(SEARCH("vsg",A183)),VLOOKUP(_xlfn.NUMBERVALUE(MID(A183,4,4)),TOMAKE!$C$2:$F$174,4,FALSE),""))))</f>
        <v>#N/A</v>
      </c>
      <c r="J183" s="24" t="e">
        <f>IF(ISNUMBER(SEARCH("mrg",A183)), VLOOKUP(_xlfn.NUMBERVALUE(MID(A183,4,4)),TOMAKE!$B$2:$E$174,4,FALSE),IF(ISNUMBER(SEARCH("pnj",A183)), VLOOKUP(_xlfn.NUMBERVALUE(MID(A183,4,4)),TOMAKE!$A$2:$E$174,5,FALSE),IF(ISNUMBER(SEARCH("prv",A183)), VLOOKUP(_xlfn.NUMBERVALUE(MID(A183,4,4)),TOMAKE!$D$2:$E$174,2,FALSE),IF(ISNUMBER(SEARCH("vsg",A183)),VLOOKUP(_xlfn.NUMBERVALUE(MID(A183,4,4)),TOMAKE!$C$2:$E$174,3,FALSE),""))))</f>
        <v>#N/A</v>
      </c>
      <c r="K183" s="24" t="s">
        <v>5723</v>
      </c>
      <c r="L183" s="24" t="s">
        <v>5724</v>
      </c>
      <c r="M183" s="351" t="str">
        <f t="shared" si="6"/>
        <v>PNJ-RBND-OGA</v>
      </c>
      <c r="N183" s="28" t="str">
        <f t="shared" si="7"/>
        <v>pnj120</v>
      </c>
      <c r="O183" s="24"/>
    </row>
    <row r="184" spans="1:15" x14ac:dyDescent="0.25">
      <c r="A184" s="23" t="s">
        <v>3842</v>
      </c>
      <c r="B184" s="23" t="s">
        <v>26</v>
      </c>
      <c r="C184" s="23" t="s">
        <v>167</v>
      </c>
      <c r="D184" s="23" t="s">
        <v>1002</v>
      </c>
      <c r="E184" s="23" t="s">
        <v>5612</v>
      </c>
      <c r="F184" s="351" t="str">
        <f>IFERROR(VLOOKUP($B184,Codes!$A$2:$B$1000, 2, FALSE),"")</f>
        <v>PND</v>
      </c>
      <c r="G184" s="351" t="str">
        <f>IFERROR(VLOOKUP($C184,Codes!$A$2:$B$1000, 2, FALSE),"")</f>
        <v>OGA</v>
      </c>
      <c r="H184" s="351" t="str">
        <f>IFERROR(VLOOKUP($D184,Codes!$A$2:$B$1000, 2, FALSE),"")</f>
        <v>BNST</v>
      </c>
      <c r="I184" s="23" t="e">
        <f>IF(ISNUMBER(SEARCH("mrg",A184)), VLOOKUP(_xlfn.NUMBERVALUE(MID(A184,4,4)),TOMAKE!$B$2:$F$174,5,FALSE),IF(ISNUMBER(SEARCH("pnj",A184)), VLOOKUP(_xlfn.NUMBERVALUE(MID(A184,4,4)),TOMAKE!$A$2:$F$174,6,FALSE),IF(ISNUMBER(SEARCH("prv",A184)), VLOOKUP(_xlfn.NUMBERVALUE(MID(A184,4,4)),TOMAKE!$D$2:$F$174,3,FALSE),IF(ISNUMBER(SEARCH("vsg",A184)),VLOOKUP(_xlfn.NUMBERVALUE(MID(A184,4,4)),TOMAKE!$C$2:$F$174,4,FALSE),""))))</f>
        <v>#N/A</v>
      </c>
      <c r="J184" s="24" t="e">
        <f>IF(ISNUMBER(SEARCH("mrg",A184)), VLOOKUP(_xlfn.NUMBERVALUE(MID(A184,4,4)),TOMAKE!$B$2:$E$174,4,FALSE),IF(ISNUMBER(SEARCH("pnj",A184)), VLOOKUP(_xlfn.NUMBERVALUE(MID(A184,4,4)),TOMAKE!$A$2:$E$174,5,FALSE),IF(ISNUMBER(SEARCH("prv",A184)), VLOOKUP(_xlfn.NUMBERVALUE(MID(A184,4,4)),TOMAKE!$D$2:$E$174,2,FALSE),IF(ISNUMBER(SEARCH("vsg",A184)),VLOOKUP(_xlfn.NUMBERVALUE(MID(A184,4,4)),TOMAKE!$C$2:$E$174,3,FALSE),""))))</f>
        <v>#N/A</v>
      </c>
      <c r="K184" s="24" t="s">
        <v>5723</v>
      </c>
      <c r="L184" s="24"/>
      <c r="M184" s="351" t="str">
        <f t="shared" si="6"/>
        <v>PND-BNST-OGA</v>
      </c>
      <c r="N184" s="28" t="str">
        <f t="shared" si="7"/>
        <v>pnj121</v>
      </c>
      <c r="O184" s="24"/>
    </row>
    <row r="185" spans="1:15" x14ac:dyDescent="0.25">
      <c r="A185" s="23" t="s">
        <v>3841</v>
      </c>
      <c r="B185" s="23" t="s">
        <v>167</v>
      </c>
      <c r="C185" s="23" t="s">
        <v>106</v>
      </c>
      <c r="D185" s="23" t="s">
        <v>10</v>
      </c>
      <c r="E185" s="23" t="s">
        <v>5612</v>
      </c>
      <c r="F185" s="351" t="str">
        <f>IFERROR(VLOOKUP($B185,Codes!$A$2:$B$1000, 2, FALSE),"")</f>
        <v>OGA</v>
      </c>
      <c r="G185" s="351" t="str">
        <f>IFERROR(VLOOKUP($C185,Codes!$A$2:$B$1000, 2, FALSE),"")</f>
        <v>MPS</v>
      </c>
      <c r="H185" s="351" t="str">
        <f>IFERROR(VLOOKUP($D185,Codes!$A$2:$B$1000, 2, FALSE),"")</f>
        <v>PNJ</v>
      </c>
      <c r="I185" s="23" t="e">
        <f>IF(ISNUMBER(SEARCH("mrg",A185)), VLOOKUP(_xlfn.NUMBERVALUE(MID(A185,4,4)),TOMAKE!$B$2:$F$174,5,FALSE),IF(ISNUMBER(SEARCH("pnj",A185)), VLOOKUP(_xlfn.NUMBERVALUE(MID(A185,4,4)),TOMAKE!$A$2:$F$174,6,FALSE),IF(ISNUMBER(SEARCH("prv",A185)), VLOOKUP(_xlfn.NUMBERVALUE(MID(A185,4,4)),TOMAKE!$D$2:$F$174,3,FALSE),IF(ISNUMBER(SEARCH("vsg",A185)),VLOOKUP(_xlfn.NUMBERVALUE(MID(A185,4,4)),TOMAKE!$C$2:$F$174,4,FALSE),""))))</f>
        <v>#N/A</v>
      </c>
      <c r="J185" s="24" t="e">
        <f>IF(ISNUMBER(SEARCH("mrg",A185)), VLOOKUP(_xlfn.NUMBERVALUE(MID(A185,4,4)),TOMAKE!$B$2:$E$174,4,FALSE),IF(ISNUMBER(SEARCH("pnj",A185)), VLOOKUP(_xlfn.NUMBERVALUE(MID(A185,4,4)),TOMAKE!$A$2:$E$174,5,FALSE),IF(ISNUMBER(SEARCH("prv",A185)), VLOOKUP(_xlfn.NUMBERVALUE(MID(A185,4,4)),TOMAKE!$D$2:$E$174,2,FALSE),IF(ISNUMBER(SEARCH("vsg",A185)),VLOOKUP(_xlfn.NUMBERVALUE(MID(A185,4,4)),TOMAKE!$C$2:$E$174,3,FALSE),""))))</f>
        <v>#N/A</v>
      </c>
      <c r="K185" s="24" t="s">
        <v>5723</v>
      </c>
      <c r="L185" s="24" t="s">
        <v>5724</v>
      </c>
      <c r="M185" s="351" t="str">
        <f t="shared" si="6"/>
        <v>OGA-PNJ-MPS</v>
      </c>
      <c r="N185" s="28" t="str">
        <f t="shared" si="7"/>
        <v>pnj122</v>
      </c>
      <c r="O185" s="24"/>
    </row>
    <row r="186" spans="1:15" x14ac:dyDescent="0.25">
      <c r="A186" s="23" t="s">
        <v>3823</v>
      </c>
      <c r="B186" s="23" t="s">
        <v>174</v>
      </c>
      <c r="C186" s="23" t="s">
        <v>173</v>
      </c>
      <c r="D186" s="23" t="s">
        <v>2146</v>
      </c>
      <c r="E186" s="23" t="s">
        <v>5649</v>
      </c>
      <c r="F186" s="351" t="str">
        <f>IFERROR(VLOOKUP($B186,Codes!$A$2:$B$1000, 2, FALSE),"")</f>
        <v>PNJ</v>
      </c>
      <c r="G186" s="351" t="str">
        <f>IFERROR(VLOOKUP($C186,Codes!$A$2:$B$1000, 2, FALSE),"")</f>
        <v>PNJ MKT</v>
      </c>
      <c r="H186" s="351" t="str">
        <f>IFERROR(VLOOKUP($D186,Codes!$A$2:$B$1000, 2, FALSE),"")</f>
        <v>S.INZ</v>
      </c>
      <c r="I186" s="23" t="e">
        <f>IF(ISNUMBER(SEARCH("mrg",A186)), VLOOKUP(_xlfn.NUMBERVALUE(MID(A186,4,4)),TOMAKE!$B$2:$F$174,5,FALSE),IF(ISNUMBER(SEARCH("pnj",A186)), VLOOKUP(_xlfn.NUMBERVALUE(MID(A186,4,4)),TOMAKE!$A$2:$F$174,6,FALSE),IF(ISNUMBER(SEARCH("prv",A186)), VLOOKUP(_xlfn.NUMBERVALUE(MID(A186,4,4)),TOMAKE!$D$2:$F$174,3,FALSE),IF(ISNUMBER(SEARCH("vsg",A186)),VLOOKUP(_xlfn.NUMBERVALUE(MID(A186,4,4)),TOMAKE!$C$2:$F$174,4,FALSE),""))))</f>
        <v>#N/A</v>
      </c>
      <c r="J186" s="24" t="e">
        <f>IF(ISNUMBER(SEARCH("mrg",A186)), VLOOKUP(_xlfn.NUMBERVALUE(MID(A186,4,4)),TOMAKE!$B$2:$E$174,4,FALSE),IF(ISNUMBER(SEARCH("pnj",A186)), VLOOKUP(_xlfn.NUMBERVALUE(MID(A186,4,4)),TOMAKE!$A$2:$E$174,5,FALSE),IF(ISNUMBER(SEARCH("prv",A186)), VLOOKUP(_xlfn.NUMBERVALUE(MID(A186,4,4)),TOMAKE!$D$2:$E$174,2,FALSE),IF(ISNUMBER(SEARCH("vsg",A186)),VLOOKUP(_xlfn.NUMBERVALUE(MID(A186,4,4)),TOMAKE!$C$2:$E$174,3,FALSE),""))))</f>
        <v>#N/A</v>
      </c>
      <c r="K186" s="24" t="s">
        <v>5723</v>
      </c>
      <c r="L186" s="24"/>
      <c r="M186" s="351" t="str">
        <f t="shared" si="6"/>
        <v>PNJ-S.INZ-PNJ MKT</v>
      </c>
      <c r="N186" s="28" t="str">
        <f t="shared" si="7"/>
        <v>pnj123</v>
      </c>
      <c r="O186" s="24"/>
    </row>
    <row r="187" spans="1:15" hidden="1" x14ac:dyDescent="0.25">
      <c r="A187" s="23" t="s">
        <v>3809</v>
      </c>
      <c r="B187" s="23" t="s">
        <v>172</v>
      </c>
      <c r="C187" s="23" t="s">
        <v>114</v>
      </c>
      <c r="D187" s="23" t="s">
        <v>5695</v>
      </c>
      <c r="E187" s="23" t="s">
        <v>5649</v>
      </c>
      <c r="F187" s="351" t="str">
        <f>IFERROR(VLOOKUP($B187,Codes!$A$2:$B$1000, 2, FALSE),"")</f>
        <v>RB</v>
      </c>
      <c r="G187" s="351" t="str">
        <f>IFERROR(VLOOKUP($C187,Codes!$A$2:$B$1000, 2, FALSE),"")</f>
        <v>MLPN</v>
      </c>
      <c r="H187" s="351" t="str">
        <f>IFERROR(VLOOKUP($D187,Codes!$A$2:$B$1000, 2, FALSE),"")</f>
        <v>PNJ/PND</v>
      </c>
      <c r="I187" s="23">
        <f>IF(ISNUMBER(SEARCH("mrg",A187)), VLOOKUP(_xlfn.NUMBERVALUE(MID(A187,4,4)),TOMAKE!$B$2:$F$174,5,FALSE),IF(ISNUMBER(SEARCH("pnj",A187)), VLOOKUP(_xlfn.NUMBERVALUE(MID(A187,4,4)),TOMAKE!$A$2:$F$174,6,FALSE),IF(ISNUMBER(SEARCH("prv",A187)), VLOOKUP(_xlfn.NUMBERVALUE(MID(A187,4,4)),TOMAKE!$D$2:$F$174,3,FALSE),IF(ISNUMBER(SEARCH("vsg",A187)),VLOOKUP(_xlfn.NUMBERVALUE(MID(A187,4,4)),TOMAKE!$C$2:$F$174,4,FALSE),""))))</f>
        <v>0</v>
      </c>
      <c r="J187" s="24">
        <f>IF(ISNUMBER(SEARCH("mrg",A187)), VLOOKUP(_xlfn.NUMBERVALUE(MID(A187,4,4)),TOMAKE!$B$2:$E$174,4,FALSE),IF(ISNUMBER(SEARCH("pnj",A187)), VLOOKUP(_xlfn.NUMBERVALUE(MID(A187,4,4)),TOMAKE!$A$2:$E$174,5,FALSE),IF(ISNUMBER(SEARCH("prv",A187)), VLOOKUP(_xlfn.NUMBERVALUE(MID(A187,4,4)),TOMAKE!$D$2:$E$174,2,FALSE),IF(ISNUMBER(SEARCH("vsg",A187)),VLOOKUP(_xlfn.NUMBERVALUE(MID(A187,4,4)),TOMAKE!$C$2:$E$174,3,FALSE),""))))</f>
        <v>219</v>
      </c>
      <c r="K187" s="23" t="s">
        <v>5601</v>
      </c>
      <c r="L187" s="24" t="s">
        <v>5600</v>
      </c>
      <c r="M187" s="351" t="str">
        <f t="shared" si="6"/>
        <v>RB-PNJ/PND-MLPN</v>
      </c>
      <c r="N187" s="28" t="str">
        <f t="shared" si="7"/>
        <v>pnj124</v>
      </c>
      <c r="O187" s="24"/>
    </row>
    <row r="188" spans="1:15" hidden="1" x14ac:dyDescent="0.25">
      <c r="A188" s="23" t="s">
        <v>3799</v>
      </c>
      <c r="B188" s="23" t="s">
        <v>10</v>
      </c>
      <c r="C188" s="23" t="s">
        <v>26</v>
      </c>
      <c r="D188" s="23" t="s">
        <v>1161</v>
      </c>
      <c r="E188" s="23" t="s">
        <v>5649</v>
      </c>
      <c r="F188" s="351" t="str">
        <f>IFERROR(VLOOKUP($B188,Codes!$A$2:$B$1000, 2, FALSE),"")</f>
        <v>PNJ</v>
      </c>
      <c r="G188" s="351" t="str">
        <f>IFERROR(VLOOKUP($C188,Codes!$A$2:$B$1000, 2, FALSE),"")</f>
        <v>PND</v>
      </c>
      <c r="H188" s="351" t="str">
        <f>IFERROR(VLOOKUP($D188,Codes!$A$2:$B$1000, 2, FALSE),"")</f>
        <v>PLSR</v>
      </c>
      <c r="I188" s="23">
        <f>IF(ISNUMBER(SEARCH("mrg",A188)), VLOOKUP(_xlfn.NUMBERVALUE(MID(A188,4,4)),TOMAKE!$B$2:$F$174,5,FALSE),IF(ISNUMBER(SEARCH("pnj",A188)), VLOOKUP(_xlfn.NUMBERVALUE(MID(A188,4,4)),TOMAKE!$A$2:$F$174,6,FALSE),IF(ISNUMBER(SEARCH("prv",A188)), VLOOKUP(_xlfn.NUMBERVALUE(MID(A188,4,4)),TOMAKE!$D$2:$F$174,3,FALSE),IF(ISNUMBER(SEARCH("vsg",A188)),VLOOKUP(_xlfn.NUMBERVALUE(MID(A188,4,4)),TOMAKE!$C$2:$F$174,4,FALSE),""))))</f>
        <v>0</v>
      </c>
      <c r="J188" s="24">
        <f>IF(ISNUMBER(SEARCH("mrg",A188)), VLOOKUP(_xlfn.NUMBERVALUE(MID(A188,4,4)),TOMAKE!$B$2:$E$174,4,FALSE),IF(ISNUMBER(SEARCH("pnj",A188)), VLOOKUP(_xlfn.NUMBERVALUE(MID(A188,4,4)),TOMAKE!$A$2:$E$174,5,FALSE),IF(ISNUMBER(SEARCH("prv",A188)), VLOOKUP(_xlfn.NUMBERVALUE(MID(A188,4,4)),TOMAKE!$D$2:$E$174,2,FALSE),IF(ISNUMBER(SEARCH("vsg",A188)),VLOOKUP(_xlfn.NUMBERVALUE(MID(A188,4,4)),TOMAKE!$C$2:$E$174,3,FALSE),""))))</f>
        <v>220</v>
      </c>
      <c r="K188" s="23" t="s">
        <v>5601</v>
      </c>
      <c r="L188" s="23" t="s">
        <v>5600</v>
      </c>
      <c r="M188" s="351" t="str">
        <f t="shared" si="6"/>
        <v>PNJ-PLSR-PND</v>
      </c>
      <c r="N188" s="28" t="str">
        <f t="shared" si="7"/>
        <v>pnj125</v>
      </c>
      <c r="O188" s="24"/>
    </row>
    <row r="189" spans="1:15" x14ac:dyDescent="0.25">
      <c r="A189" s="23" t="s">
        <v>3794</v>
      </c>
      <c r="B189" s="23" t="s">
        <v>26</v>
      </c>
      <c r="C189" s="23" t="s">
        <v>125</v>
      </c>
      <c r="D189" s="23" t="s">
        <v>116</v>
      </c>
      <c r="E189" s="23" t="s">
        <v>5649</v>
      </c>
      <c r="F189" s="351" t="str">
        <f>IFERROR(VLOOKUP($B189,Codes!$A$2:$B$1000, 2, FALSE),"")</f>
        <v>PND</v>
      </c>
      <c r="G189" s="351" t="str">
        <f>IFERROR(VLOOKUP($C189,Codes!$A$2:$B$1000, 2, FALSE),"")</f>
        <v>SNK</v>
      </c>
      <c r="H189" s="351" t="str">
        <f>IFERROR(VLOOKUP($D189,Codes!$A$2:$B$1000, 2, FALSE),"")</f>
        <v>MRCL</v>
      </c>
      <c r="I189" s="23">
        <f>IF(ISNUMBER(SEARCH("mrg",A189)), VLOOKUP(_xlfn.NUMBERVALUE(MID(A189,4,4)),TOMAKE!$B$2:$F$174,5,FALSE),IF(ISNUMBER(SEARCH("pnj",A189)), VLOOKUP(_xlfn.NUMBERVALUE(MID(A189,4,4)),TOMAKE!$A$2:$F$174,6,FALSE),IF(ISNUMBER(SEARCH("prv",A189)), VLOOKUP(_xlfn.NUMBERVALUE(MID(A189,4,4)),TOMAKE!$D$2:$F$174,3,FALSE),IF(ISNUMBER(SEARCH("vsg",A189)),VLOOKUP(_xlfn.NUMBERVALUE(MID(A189,4,4)),TOMAKE!$C$2:$F$174,4,FALSE),""))))</f>
        <v>0</v>
      </c>
      <c r="J189" s="24">
        <f>IF(ISNUMBER(SEARCH("mrg",A189)), VLOOKUP(_xlfn.NUMBERVALUE(MID(A189,4,4)),TOMAKE!$B$2:$E$174,4,FALSE),IF(ISNUMBER(SEARCH("pnj",A189)), VLOOKUP(_xlfn.NUMBERVALUE(MID(A189,4,4)),TOMAKE!$A$2:$E$174,5,FALSE),IF(ISNUMBER(SEARCH("prv",A189)), VLOOKUP(_xlfn.NUMBERVALUE(MID(A189,4,4)),TOMAKE!$D$2:$E$174,2,FALSE),IF(ISNUMBER(SEARCH("vsg",A189)),VLOOKUP(_xlfn.NUMBERVALUE(MID(A189,4,4)),TOMAKE!$C$2:$E$174,3,FALSE),""))))</f>
        <v>126</v>
      </c>
      <c r="K189" s="24" t="s">
        <v>5723</v>
      </c>
      <c r="L189" s="24"/>
      <c r="M189" s="351" t="str">
        <f t="shared" si="6"/>
        <v>PND-MRCL-SNK</v>
      </c>
      <c r="N189" s="28" t="str">
        <f t="shared" si="7"/>
        <v>pnj126</v>
      </c>
      <c r="O189" s="24"/>
    </row>
    <row r="190" spans="1:15" x14ac:dyDescent="0.25">
      <c r="A190" s="23" t="s">
        <v>3793</v>
      </c>
      <c r="B190" s="23" t="s">
        <v>26</v>
      </c>
      <c r="C190" s="23" t="s">
        <v>171</v>
      </c>
      <c r="D190" s="23" t="s">
        <v>5693</v>
      </c>
      <c r="E190" s="23" t="s">
        <v>5612</v>
      </c>
      <c r="F190" s="351" t="str">
        <f>IFERROR(VLOOKUP($B190,Codes!$A$2:$B$1000, 2, FALSE),"")</f>
        <v>PND</v>
      </c>
      <c r="G190" s="351" t="str">
        <f>IFERROR(VLOOKUP($C190,Codes!$A$2:$B$1000, 2, FALSE),"")</f>
        <v>CUJ</v>
      </c>
      <c r="H190" s="351" t="str">
        <f>IFERROR(VLOOKUP($D190,Codes!$A$2:$B$1000, 2, FALSE),"")</f>
        <v>MKT/S.INZ</v>
      </c>
      <c r="I190" s="23" t="e">
        <f>IF(ISNUMBER(SEARCH("mrg",A190)), VLOOKUP(_xlfn.NUMBERVALUE(MID(A190,4,4)),TOMAKE!$B$2:$F$174,5,FALSE),IF(ISNUMBER(SEARCH("pnj",A190)), VLOOKUP(_xlfn.NUMBERVALUE(MID(A190,4,4)),TOMAKE!$A$2:$F$174,6,FALSE),IF(ISNUMBER(SEARCH("prv",A190)), VLOOKUP(_xlfn.NUMBERVALUE(MID(A190,4,4)),TOMAKE!$D$2:$F$174,3,FALSE),IF(ISNUMBER(SEARCH("vsg",A190)),VLOOKUP(_xlfn.NUMBERVALUE(MID(A190,4,4)),TOMAKE!$C$2:$F$174,4,FALSE),""))))</f>
        <v>#N/A</v>
      </c>
      <c r="J190" s="24" t="e">
        <f>IF(ISNUMBER(SEARCH("mrg",A190)), VLOOKUP(_xlfn.NUMBERVALUE(MID(A190,4,4)),TOMAKE!$B$2:$E$174,4,FALSE),IF(ISNUMBER(SEARCH("pnj",A190)), VLOOKUP(_xlfn.NUMBERVALUE(MID(A190,4,4)),TOMAKE!$A$2:$E$174,5,FALSE),IF(ISNUMBER(SEARCH("prv",A190)), VLOOKUP(_xlfn.NUMBERVALUE(MID(A190,4,4)),TOMAKE!$D$2:$E$174,2,FALSE),IF(ISNUMBER(SEARCH("vsg",A190)),VLOOKUP(_xlfn.NUMBERVALUE(MID(A190,4,4)),TOMAKE!$C$2:$E$174,3,FALSE),""))))</f>
        <v>#N/A</v>
      </c>
      <c r="K190" s="24" t="s">
        <v>5723</v>
      </c>
      <c r="L190" s="24"/>
      <c r="M190" s="351" t="str">
        <f t="shared" si="6"/>
        <v>PND-MKT/S.INZ-CUJ</v>
      </c>
      <c r="N190" s="28" t="str">
        <f t="shared" si="7"/>
        <v>pnj127</v>
      </c>
      <c r="O190" s="24"/>
    </row>
    <row r="191" spans="1:15" x14ac:dyDescent="0.25">
      <c r="A191" s="23" t="s">
        <v>3791</v>
      </c>
      <c r="B191" s="23" t="s">
        <v>104</v>
      </c>
      <c r="C191" s="23" t="s">
        <v>8</v>
      </c>
      <c r="D191" s="23" t="s">
        <v>735</v>
      </c>
      <c r="E191" s="23" t="s">
        <v>5604</v>
      </c>
      <c r="F191" s="351" t="str">
        <f>IFERROR(VLOOKUP($B191,Codes!$A$2:$B$1000, 2, FALSE),"")</f>
        <v>PNJ</v>
      </c>
      <c r="G191" s="351" t="str">
        <f>IFERROR(VLOOKUP($C191,Codes!$A$2:$B$1000, 2, FALSE),"")</f>
        <v>MRG</v>
      </c>
      <c r="H191" s="351" t="str">
        <f>IFERROR(VLOOKUP($D191,Codes!$A$2:$B$1000, 2, FALSE),"")</f>
        <v>PTR</v>
      </c>
      <c r="I191" s="23" t="e">
        <f>IF(ISNUMBER(SEARCH("mrg",A191)), VLOOKUP(_xlfn.NUMBERVALUE(MID(A191,4,4)),TOMAKE!$B$2:$F$174,5,FALSE),IF(ISNUMBER(SEARCH("pnj",A191)), VLOOKUP(_xlfn.NUMBERVALUE(MID(A191,4,4)),TOMAKE!$A$2:$F$174,6,FALSE),IF(ISNUMBER(SEARCH("prv",A191)), VLOOKUP(_xlfn.NUMBERVALUE(MID(A191,4,4)),TOMAKE!$D$2:$F$174,3,FALSE),IF(ISNUMBER(SEARCH("vsg",A191)),VLOOKUP(_xlfn.NUMBERVALUE(MID(A191,4,4)),TOMAKE!$C$2:$F$174,4,FALSE),""))))</f>
        <v>#N/A</v>
      </c>
      <c r="J191" s="24" t="e">
        <f>IF(ISNUMBER(SEARCH("mrg",A191)), VLOOKUP(_xlfn.NUMBERVALUE(MID(A191,4,4)),TOMAKE!$B$2:$E$174,4,FALSE),IF(ISNUMBER(SEARCH("pnj",A191)), VLOOKUP(_xlfn.NUMBERVALUE(MID(A191,4,4)),TOMAKE!$A$2:$E$174,5,FALSE),IF(ISNUMBER(SEARCH("prv",A191)), VLOOKUP(_xlfn.NUMBERVALUE(MID(A191,4,4)),TOMAKE!$D$2:$E$174,2,FALSE),IF(ISNUMBER(SEARCH("vsg",A191)),VLOOKUP(_xlfn.NUMBERVALUE(MID(A191,4,4)),TOMAKE!$C$2:$E$174,3,FALSE),""))))</f>
        <v>#N/A</v>
      </c>
      <c r="K191" s="24" t="s">
        <v>5723</v>
      </c>
      <c r="L191" s="24"/>
      <c r="M191" s="351" t="str">
        <f t="shared" si="6"/>
        <v>PNJ-PTR-MRG</v>
      </c>
      <c r="N191" s="28" t="str">
        <f t="shared" si="7"/>
        <v>pnj128</v>
      </c>
      <c r="O191" s="24"/>
    </row>
    <row r="192" spans="1:15" ht="30" x14ac:dyDescent="0.25">
      <c r="A192" s="23" t="s">
        <v>3790</v>
      </c>
      <c r="B192" s="23" t="s">
        <v>10</v>
      </c>
      <c r="C192" s="23" t="s">
        <v>4</v>
      </c>
      <c r="D192" s="23" t="s">
        <v>1260</v>
      </c>
      <c r="E192" s="23" t="s">
        <v>5678</v>
      </c>
      <c r="F192" s="351" t="str">
        <f>IFERROR(VLOOKUP($B192,Codes!$A$2:$B$1000, 2, FALSE),"")</f>
        <v>PNJ</v>
      </c>
      <c r="G192" s="351" t="str">
        <f>IFERROR(VLOOKUP($C192,Codes!$A$2:$B$1000, 2, FALSE),"")</f>
        <v>VSD</v>
      </c>
      <c r="H192" s="351" t="str">
        <f>IFERROR(VLOOKUP($D192,Codes!$A$2:$B$1000, 2, FALSE),"")</f>
        <v>CRT</v>
      </c>
      <c r="I192" s="23" t="e">
        <f>IF(ISNUMBER(SEARCH("mrg",A192)), VLOOKUP(_xlfn.NUMBERVALUE(MID(A192,4,4)),TOMAKE!$B$2:$F$174,5,FALSE),IF(ISNUMBER(SEARCH("pnj",A192)), VLOOKUP(_xlfn.NUMBERVALUE(MID(A192,4,4)),TOMAKE!$A$2:$F$174,6,FALSE),IF(ISNUMBER(SEARCH("prv",A192)), VLOOKUP(_xlfn.NUMBERVALUE(MID(A192,4,4)),TOMAKE!$D$2:$F$174,3,FALSE),IF(ISNUMBER(SEARCH("vsg",A192)),VLOOKUP(_xlfn.NUMBERVALUE(MID(A192,4,4)),TOMAKE!$C$2:$F$174,4,FALSE),""))))</f>
        <v>#N/A</v>
      </c>
      <c r="J192" s="24" t="e">
        <f>IF(ISNUMBER(SEARCH("mrg",A192)), VLOOKUP(_xlfn.NUMBERVALUE(MID(A192,4,4)),TOMAKE!$B$2:$E$174,4,FALSE),IF(ISNUMBER(SEARCH("pnj",A192)), VLOOKUP(_xlfn.NUMBERVALUE(MID(A192,4,4)),TOMAKE!$A$2:$E$174,5,FALSE),IF(ISNUMBER(SEARCH("prv",A192)), VLOOKUP(_xlfn.NUMBERVALUE(MID(A192,4,4)),TOMAKE!$D$2:$E$174,2,FALSE),IF(ISNUMBER(SEARCH("vsg",A192)),VLOOKUP(_xlfn.NUMBERVALUE(MID(A192,4,4)),TOMAKE!$C$2:$E$174,3,FALSE),""))))</f>
        <v>#N/A</v>
      </c>
      <c r="K192" s="24" t="s">
        <v>5723</v>
      </c>
      <c r="L192" s="24"/>
      <c r="M192" s="351" t="str">
        <f t="shared" si="6"/>
        <v>PNJ-CRT-VSD</v>
      </c>
      <c r="N192" s="28" t="str">
        <f t="shared" si="7"/>
        <v>pnj129</v>
      </c>
      <c r="O192" s="24"/>
    </row>
    <row r="193" spans="1:16" hidden="1" x14ac:dyDescent="0.25">
      <c r="A193" s="23" t="s">
        <v>4472</v>
      </c>
      <c r="B193" s="23" t="s">
        <v>14</v>
      </c>
      <c r="C193" s="23" t="s">
        <v>91</v>
      </c>
      <c r="D193" s="23" t="s">
        <v>1425</v>
      </c>
      <c r="E193" s="23" t="s">
        <v>5604</v>
      </c>
      <c r="F193" s="351" t="str">
        <f>IFERROR(VLOOKUP($B193,Codes!$A$2:$B$1000, 2, FALSE),"")</f>
        <v>PNJ</v>
      </c>
      <c r="G193" s="351" t="str">
        <f>IFERROR(VLOOKUP($C193,Codes!$A$2:$B$1000, 2, FALSE),"")</f>
        <v>BGM</v>
      </c>
      <c r="H193" s="351" t="str">
        <f>IFERROR(VLOOKUP($D193,Codes!$A$2:$B$1000, 2, FALSE),"")</f>
        <v>LND</v>
      </c>
      <c r="I193" s="23">
        <f>IF(ISNUMBER(SEARCH("mrg",A193)), VLOOKUP(_xlfn.NUMBERVALUE(MID(A193,4,4)),TOMAKE!$B$2:$F$174,5,FALSE),IF(ISNUMBER(SEARCH("pnj",A193)), VLOOKUP(_xlfn.NUMBERVALUE(MID(A193,4,4)),TOMAKE!$A$2:$F$174,6,FALSE),IF(ISNUMBER(SEARCH("prv",A193)), VLOOKUP(_xlfn.NUMBERVALUE(MID(A193,4,4)),TOMAKE!$D$2:$F$174,3,FALSE),IF(ISNUMBER(SEARCH("vsg",A193)),VLOOKUP(_xlfn.NUMBERVALUE(MID(A193,4,4)),TOMAKE!$C$2:$F$174,4,FALSE),""))))</f>
        <v>0</v>
      </c>
      <c r="J193" s="24">
        <f>IF(ISNUMBER(SEARCH("mrg",A193)), VLOOKUP(_xlfn.NUMBERVALUE(MID(A193,4,4)),TOMAKE!$B$2:$E$174,4,FALSE),IF(ISNUMBER(SEARCH("pnj",A193)), VLOOKUP(_xlfn.NUMBERVALUE(MID(A193,4,4)),TOMAKE!$A$2:$E$174,5,FALSE),IF(ISNUMBER(SEARCH("prv",A193)), VLOOKUP(_xlfn.NUMBERVALUE(MID(A193,4,4)),TOMAKE!$D$2:$E$174,2,FALSE),IF(ISNUMBER(SEARCH("vsg",A193)),VLOOKUP(_xlfn.NUMBERVALUE(MID(A193,4,4)),TOMAKE!$C$2:$E$174,3,FALSE),""))))</f>
        <v>172</v>
      </c>
      <c r="K193" s="23" t="s">
        <v>5601</v>
      </c>
      <c r="L193" s="23" t="s">
        <v>5607</v>
      </c>
      <c r="M193" s="351" t="str">
        <f t="shared" si="6"/>
        <v>PNJ-LND-BGM</v>
      </c>
      <c r="N193" s="28" t="str">
        <f t="shared" si="7"/>
        <v>pnj13</v>
      </c>
      <c r="O193" s="24"/>
    </row>
    <row r="194" spans="1:16" x14ac:dyDescent="0.25">
      <c r="A194" s="23" t="s">
        <v>3789</v>
      </c>
      <c r="B194" s="23" t="s">
        <v>10</v>
      </c>
      <c r="C194" s="23" t="s">
        <v>167</v>
      </c>
      <c r="D194" s="23" t="s">
        <v>598</v>
      </c>
      <c r="E194" s="23" t="s">
        <v>5612</v>
      </c>
      <c r="F194" s="351" t="str">
        <f>IFERROR(VLOOKUP($B194,Codes!$A$2:$B$1000, 2, FALSE),"")</f>
        <v>PNJ</v>
      </c>
      <c r="G194" s="351" t="str">
        <f>IFERROR(VLOOKUP($C194,Codes!$A$2:$B$1000, 2, FALSE),"")</f>
        <v>OGA</v>
      </c>
      <c r="H194" s="351" t="str">
        <f>IFERROR(VLOOKUP($D194,Codes!$A$2:$B$1000, 2, FALSE),"")</f>
        <v>RBND</v>
      </c>
      <c r="I194" s="23" t="e">
        <f>IF(ISNUMBER(SEARCH("mrg",A194)), VLOOKUP(_xlfn.NUMBERVALUE(MID(A194,4,4)),TOMAKE!$B$2:$F$174,5,FALSE),IF(ISNUMBER(SEARCH("pnj",A194)), VLOOKUP(_xlfn.NUMBERVALUE(MID(A194,4,4)),TOMAKE!$A$2:$F$174,6,FALSE),IF(ISNUMBER(SEARCH("prv",A194)), VLOOKUP(_xlfn.NUMBERVALUE(MID(A194,4,4)),TOMAKE!$D$2:$F$174,3,FALSE),IF(ISNUMBER(SEARCH("vsg",A194)),VLOOKUP(_xlfn.NUMBERVALUE(MID(A194,4,4)),TOMAKE!$C$2:$F$174,4,FALSE),""))))</f>
        <v>#N/A</v>
      </c>
      <c r="J194" s="24" t="e">
        <f>IF(ISNUMBER(SEARCH("mrg",A194)), VLOOKUP(_xlfn.NUMBERVALUE(MID(A194,4,4)),TOMAKE!$B$2:$E$174,4,FALSE),IF(ISNUMBER(SEARCH("pnj",A194)), VLOOKUP(_xlfn.NUMBERVALUE(MID(A194,4,4)),TOMAKE!$A$2:$E$174,5,FALSE),IF(ISNUMBER(SEARCH("prv",A194)), VLOOKUP(_xlfn.NUMBERVALUE(MID(A194,4,4)),TOMAKE!$D$2:$E$174,2,FALSE),IF(ISNUMBER(SEARCH("vsg",A194)),VLOOKUP(_xlfn.NUMBERVALUE(MID(A194,4,4)),TOMAKE!$C$2:$E$174,3,FALSE),""))))</f>
        <v>#N/A</v>
      </c>
      <c r="K194" s="24" t="s">
        <v>5723</v>
      </c>
      <c r="L194" s="24" t="s">
        <v>5724</v>
      </c>
      <c r="M194" s="351" t="str">
        <f t="shared" si="6"/>
        <v>PNJ-RBND-OGA</v>
      </c>
      <c r="N194" s="28" t="str">
        <f t="shared" si="7"/>
        <v>pnj130</v>
      </c>
      <c r="O194" s="24"/>
    </row>
    <row r="195" spans="1:16" ht="30" x14ac:dyDescent="0.25">
      <c r="A195" s="23" t="s">
        <v>3788</v>
      </c>
      <c r="B195" s="23" t="s">
        <v>70</v>
      </c>
      <c r="C195" s="23" t="s">
        <v>170</v>
      </c>
      <c r="D195" s="23" t="s">
        <v>1010</v>
      </c>
      <c r="E195" s="23" t="s">
        <v>5612</v>
      </c>
      <c r="F195" s="351" t="str">
        <f>IFERROR(VLOOKUP($B195,Codes!$A$2:$B$1000, 2, FALSE),"")</f>
        <v>OGA</v>
      </c>
      <c r="G195" s="351" t="str">
        <f>IFERROR(VLOOKUP($C195,Codes!$A$2:$B$1000, 2, FALSE),"")</f>
        <v>KRML RLY</v>
      </c>
      <c r="H195" s="351" t="str">
        <f>IFERROR(VLOOKUP($D195,Codes!$A$2:$B$1000, 2, FALSE),"")</f>
        <v>KRML</v>
      </c>
      <c r="I195" s="23" t="e">
        <f>IF(ISNUMBER(SEARCH("mrg",A195)), VLOOKUP(_xlfn.NUMBERVALUE(MID(A195,4,4)),TOMAKE!$B$2:$F$174,5,FALSE),IF(ISNUMBER(SEARCH("pnj",A195)), VLOOKUP(_xlfn.NUMBERVALUE(MID(A195,4,4)),TOMAKE!$A$2:$F$174,6,FALSE),IF(ISNUMBER(SEARCH("prv",A195)), VLOOKUP(_xlfn.NUMBERVALUE(MID(A195,4,4)),TOMAKE!$D$2:$F$174,3,FALSE),IF(ISNUMBER(SEARCH("vsg",A195)),VLOOKUP(_xlfn.NUMBERVALUE(MID(A195,4,4)),TOMAKE!$C$2:$F$174,4,FALSE),""))))</f>
        <v>#N/A</v>
      </c>
      <c r="J195" s="24" t="e">
        <f>IF(ISNUMBER(SEARCH("mrg",A195)), VLOOKUP(_xlfn.NUMBERVALUE(MID(A195,4,4)),TOMAKE!$B$2:$E$174,4,FALSE),IF(ISNUMBER(SEARCH("pnj",A195)), VLOOKUP(_xlfn.NUMBERVALUE(MID(A195,4,4)),TOMAKE!$A$2:$E$174,5,FALSE),IF(ISNUMBER(SEARCH("prv",A195)), VLOOKUP(_xlfn.NUMBERVALUE(MID(A195,4,4)),TOMAKE!$D$2:$E$174,2,FALSE),IF(ISNUMBER(SEARCH("vsg",A195)),VLOOKUP(_xlfn.NUMBERVALUE(MID(A195,4,4)),TOMAKE!$C$2:$E$174,3,FALSE),""))))</f>
        <v>#N/A</v>
      </c>
      <c r="K195" s="24" t="s">
        <v>5723</v>
      </c>
      <c r="L195" s="24" t="s">
        <v>5724</v>
      </c>
      <c r="M195" s="351" t="str">
        <f t="shared" si="6"/>
        <v>OGA-KRML-KRML RLY</v>
      </c>
      <c r="N195" s="28" t="str">
        <f t="shared" si="7"/>
        <v>pnj131</v>
      </c>
      <c r="O195" s="24"/>
    </row>
    <row r="196" spans="1:16" ht="30" x14ac:dyDescent="0.25">
      <c r="A196" s="23" t="s">
        <v>3787</v>
      </c>
      <c r="B196" s="23" t="s">
        <v>170</v>
      </c>
      <c r="C196" s="23" t="s">
        <v>169</v>
      </c>
      <c r="D196" s="23" t="s">
        <v>1264</v>
      </c>
      <c r="E196" s="23" t="s">
        <v>5612</v>
      </c>
      <c r="F196" s="351" t="str">
        <f>IFERROR(VLOOKUP($B196,Codes!$A$2:$B$1000, 2, FALSE),"")</f>
        <v>KRML RLY</v>
      </c>
      <c r="G196" s="351" t="str">
        <f>IFERROR(VLOOKUP($C196,Codes!$A$2:$B$1000, 2, FALSE),"")</f>
        <v>MRG RLY STN</v>
      </c>
      <c r="H196" s="351" t="str">
        <f>IFERROR(VLOOKUP($D196,Codes!$A$2:$B$1000, 2, FALSE),"")</f>
        <v>PLR</v>
      </c>
      <c r="I196" s="23" t="e">
        <f>IF(ISNUMBER(SEARCH("mrg",A196)), VLOOKUP(_xlfn.NUMBERVALUE(MID(A196,4,4)),TOMAKE!$B$2:$F$174,5,FALSE),IF(ISNUMBER(SEARCH("pnj",A196)), VLOOKUP(_xlfn.NUMBERVALUE(MID(A196,4,4)),TOMAKE!$A$2:$F$174,6,FALSE),IF(ISNUMBER(SEARCH("prv",A196)), VLOOKUP(_xlfn.NUMBERVALUE(MID(A196,4,4)),TOMAKE!$D$2:$F$174,3,FALSE),IF(ISNUMBER(SEARCH("vsg",A196)),VLOOKUP(_xlfn.NUMBERVALUE(MID(A196,4,4)),TOMAKE!$C$2:$F$174,4,FALSE),""))))</f>
        <v>#N/A</v>
      </c>
      <c r="J196" s="24" t="e">
        <f>IF(ISNUMBER(SEARCH("mrg",A196)), VLOOKUP(_xlfn.NUMBERVALUE(MID(A196,4,4)),TOMAKE!$B$2:$E$174,4,FALSE),IF(ISNUMBER(SEARCH("pnj",A196)), VLOOKUP(_xlfn.NUMBERVALUE(MID(A196,4,4)),TOMAKE!$A$2:$E$174,5,FALSE),IF(ISNUMBER(SEARCH("prv",A196)), VLOOKUP(_xlfn.NUMBERVALUE(MID(A196,4,4)),TOMAKE!$D$2:$E$174,2,FALSE),IF(ISNUMBER(SEARCH("vsg",A196)),VLOOKUP(_xlfn.NUMBERVALUE(MID(A196,4,4)),TOMAKE!$C$2:$E$174,3,FALSE),""))))</f>
        <v>#N/A</v>
      </c>
      <c r="K196" s="24" t="s">
        <v>5723</v>
      </c>
      <c r="L196" s="24" t="s">
        <v>5605</v>
      </c>
      <c r="M196" s="351" t="str">
        <f t="shared" ref="M196:M259" si="8">CONCATENATE($F196,"-",$H196,"-",$G196)</f>
        <v>KRML RLY-PLR-MRG RLY STN</v>
      </c>
      <c r="N196" s="28" t="str">
        <f t="shared" ref="N196:N259" si="9">$A196</f>
        <v>pnj132</v>
      </c>
      <c r="O196" s="24"/>
    </row>
    <row r="197" spans="1:16" x14ac:dyDescent="0.25">
      <c r="A197" s="23" t="s">
        <v>3785</v>
      </c>
      <c r="B197" s="23" t="s">
        <v>10</v>
      </c>
      <c r="C197" s="23" t="s">
        <v>31</v>
      </c>
      <c r="D197" s="23" t="s">
        <v>5674</v>
      </c>
      <c r="E197" s="23" t="s">
        <v>5612</v>
      </c>
      <c r="F197" s="351" t="str">
        <f>IFERROR(VLOOKUP($B197,Codes!$A$2:$B$1000, 2, FALSE),"")</f>
        <v>PNJ</v>
      </c>
      <c r="G197" s="351">
        <f>IFERROR(VLOOKUP($C197,Codes!$A$2:$B$1000, 2, FALSE),"")</f>
        <v>0</v>
      </c>
      <c r="H197" s="351">
        <f>IFERROR(VLOOKUP($D197,Codes!$A$2:$B$1000, 2, FALSE),"")</f>
        <v>0</v>
      </c>
      <c r="I197" s="23" t="e">
        <f>IF(ISNUMBER(SEARCH("mrg",A197)), VLOOKUP(_xlfn.NUMBERVALUE(MID(A197,4,4)),TOMAKE!$B$2:$F$174,5,FALSE),IF(ISNUMBER(SEARCH("pnj",A197)), VLOOKUP(_xlfn.NUMBERVALUE(MID(A197,4,4)),TOMAKE!$A$2:$F$174,6,FALSE),IF(ISNUMBER(SEARCH("prv",A197)), VLOOKUP(_xlfn.NUMBERVALUE(MID(A197,4,4)),TOMAKE!$D$2:$F$174,3,FALSE),IF(ISNUMBER(SEARCH("vsg",A197)),VLOOKUP(_xlfn.NUMBERVALUE(MID(A197,4,4)),TOMAKE!$C$2:$F$174,4,FALSE),""))))</f>
        <v>#N/A</v>
      </c>
      <c r="J197" s="24" t="e">
        <f>IF(ISNUMBER(SEARCH("mrg",A197)), VLOOKUP(_xlfn.NUMBERVALUE(MID(A197,4,4)),TOMAKE!$B$2:$E$174,4,FALSE),IF(ISNUMBER(SEARCH("pnj",A197)), VLOOKUP(_xlfn.NUMBERVALUE(MID(A197,4,4)),TOMAKE!$A$2:$E$174,5,FALSE),IF(ISNUMBER(SEARCH("prv",A197)), VLOOKUP(_xlfn.NUMBERVALUE(MID(A197,4,4)),TOMAKE!$D$2:$E$174,2,FALSE),IF(ISNUMBER(SEARCH("vsg",A197)),VLOOKUP(_xlfn.NUMBERVALUE(MID(A197,4,4)),TOMAKE!$C$2:$E$174,3,FALSE),""))))</f>
        <v>#N/A</v>
      </c>
      <c r="K197" s="24" t="s">
        <v>5723</v>
      </c>
      <c r="L197" s="24" t="s">
        <v>5724</v>
      </c>
      <c r="M197" s="351" t="str">
        <f t="shared" si="8"/>
        <v>PNJ-0-0</v>
      </c>
      <c r="N197" s="28" t="str">
        <f t="shared" si="9"/>
        <v>pnj133</v>
      </c>
      <c r="O197" s="24"/>
    </row>
    <row r="198" spans="1:16" x14ac:dyDescent="0.25">
      <c r="A198" s="23" t="s">
        <v>3784</v>
      </c>
      <c r="B198" s="23" t="s">
        <v>167</v>
      </c>
      <c r="C198" s="23" t="s">
        <v>168</v>
      </c>
      <c r="D198" s="23" t="s">
        <v>1010</v>
      </c>
      <c r="E198" s="23" t="s">
        <v>5634</v>
      </c>
      <c r="F198" s="351" t="str">
        <f>IFERROR(VLOOKUP($B198,Codes!$A$2:$B$1000, 2, FALSE),"")</f>
        <v>OGA</v>
      </c>
      <c r="G198" s="351" t="str">
        <f>IFERROR(VLOOKUP($C198,Codes!$A$2:$B$1000, 2, FALSE),"")</f>
        <v>NVR</v>
      </c>
      <c r="H198" s="351" t="str">
        <f>IFERROR(VLOOKUP($D198,Codes!$A$2:$B$1000, 2, FALSE),"")</f>
        <v>KRML</v>
      </c>
      <c r="I198" s="23" t="e">
        <f>IF(ISNUMBER(SEARCH("mrg",A198)), VLOOKUP(_xlfn.NUMBERVALUE(MID(A198,4,4)),TOMAKE!$B$2:$F$174,5,FALSE),IF(ISNUMBER(SEARCH("pnj",A198)), VLOOKUP(_xlfn.NUMBERVALUE(MID(A198,4,4)),TOMAKE!$A$2:$F$174,6,FALSE),IF(ISNUMBER(SEARCH("prv",A198)), VLOOKUP(_xlfn.NUMBERVALUE(MID(A198,4,4)),TOMAKE!$D$2:$F$174,3,FALSE),IF(ISNUMBER(SEARCH("vsg",A198)),VLOOKUP(_xlfn.NUMBERVALUE(MID(A198,4,4)),TOMAKE!$C$2:$F$174,4,FALSE),""))))</f>
        <v>#N/A</v>
      </c>
      <c r="J198" s="24" t="e">
        <f>IF(ISNUMBER(SEARCH("mrg",A198)), VLOOKUP(_xlfn.NUMBERVALUE(MID(A198,4,4)),TOMAKE!$B$2:$E$174,4,FALSE),IF(ISNUMBER(SEARCH("pnj",A198)), VLOOKUP(_xlfn.NUMBERVALUE(MID(A198,4,4)),TOMAKE!$A$2:$E$174,5,FALSE),IF(ISNUMBER(SEARCH("prv",A198)), VLOOKUP(_xlfn.NUMBERVALUE(MID(A198,4,4)),TOMAKE!$D$2:$E$174,2,FALSE),IF(ISNUMBER(SEARCH("vsg",A198)),VLOOKUP(_xlfn.NUMBERVALUE(MID(A198,4,4)),TOMAKE!$C$2:$E$174,3,FALSE),""))))</f>
        <v>#N/A</v>
      </c>
      <c r="K198" s="24" t="s">
        <v>5723</v>
      </c>
      <c r="L198" s="24" t="s">
        <v>5605</v>
      </c>
      <c r="M198" s="351" t="str">
        <f t="shared" si="8"/>
        <v>OGA-KRML-NVR</v>
      </c>
      <c r="N198" s="28" t="str">
        <f t="shared" si="9"/>
        <v>pnj134</v>
      </c>
      <c r="O198" s="24"/>
    </row>
    <row r="199" spans="1:16" x14ac:dyDescent="0.25">
      <c r="A199" s="23" t="s">
        <v>3782</v>
      </c>
      <c r="B199" s="23" t="s">
        <v>167</v>
      </c>
      <c r="C199" s="23" t="s">
        <v>166</v>
      </c>
      <c r="D199" s="23" t="s">
        <v>5673</v>
      </c>
      <c r="E199" s="23" t="s">
        <v>5634</v>
      </c>
      <c r="F199" s="351" t="str">
        <f>IFERROR(VLOOKUP($B199,Codes!$A$2:$B$1000, 2, FALSE),"")</f>
        <v>OGA</v>
      </c>
      <c r="G199" s="351">
        <f>IFERROR(VLOOKUP($C199,Codes!$A$2:$B$1000, 2, FALSE),"")</f>
        <v>0</v>
      </c>
      <c r="H199" s="351" t="str">
        <f>IFERROR(VLOOKUP($D199,Codes!$A$2:$B$1000, 2, FALSE),"")</f>
        <v>DRG</v>
      </c>
      <c r="I199" s="23" t="e">
        <f>IF(ISNUMBER(SEARCH("mrg",A199)), VLOOKUP(_xlfn.NUMBERVALUE(MID(A199,4,4)),TOMAKE!$B$2:$F$174,5,FALSE),IF(ISNUMBER(SEARCH("pnj",A199)), VLOOKUP(_xlfn.NUMBERVALUE(MID(A199,4,4)),TOMAKE!$A$2:$F$174,6,FALSE),IF(ISNUMBER(SEARCH("prv",A199)), VLOOKUP(_xlfn.NUMBERVALUE(MID(A199,4,4)),TOMAKE!$D$2:$F$174,3,FALSE),IF(ISNUMBER(SEARCH("vsg",A199)),VLOOKUP(_xlfn.NUMBERVALUE(MID(A199,4,4)),TOMAKE!$C$2:$F$174,4,FALSE),""))))</f>
        <v>#N/A</v>
      </c>
      <c r="J199" s="24" t="e">
        <f>IF(ISNUMBER(SEARCH("mrg",A199)), VLOOKUP(_xlfn.NUMBERVALUE(MID(A199,4,4)),TOMAKE!$B$2:$E$174,4,FALSE),IF(ISNUMBER(SEARCH("pnj",A199)), VLOOKUP(_xlfn.NUMBERVALUE(MID(A199,4,4)),TOMAKE!$A$2:$E$174,5,FALSE),IF(ISNUMBER(SEARCH("prv",A199)), VLOOKUP(_xlfn.NUMBERVALUE(MID(A199,4,4)),TOMAKE!$D$2:$E$174,2,FALSE),IF(ISNUMBER(SEARCH("vsg",A199)),VLOOKUP(_xlfn.NUMBERVALUE(MID(A199,4,4)),TOMAKE!$C$2:$E$174,3,FALSE),""))))</f>
        <v>#N/A</v>
      </c>
      <c r="K199" s="24" t="s">
        <v>5723</v>
      </c>
      <c r="L199" s="24" t="s">
        <v>5605</v>
      </c>
      <c r="M199" s="351" t="str">
        <f t="shared" si="8"/>
        <v>OGA-DRG-0</v>
      </c>
      <c r="N199" s="28" t="str">
        <f t="shared" si="9"/>
        <v>pnj135</v>
      </c>
      <c r="O199" s="24"/>
    </row>
    <row r="200" spans="1:16" x14ac:dyDescent="0.25">
      <c r="A200" s="23" t="s">
        <v>3781</v>
      </c>
      <c r="B200" s="23" t="s">
        <v>26</v>
      </c>
      <c r="C200" s="23" t="s">
        <v>4</v>
      </c>
      <c r="D200" s="23" t="s">
        <v>5694</v>
      </c>
      <c r="E200" s="23" t="s">
        <v>5612</v>
      </c>
      <c r="F200" s="351" t="str">
        <f>IFERROR(VLOOKUP($B200,Codes!$A$2:$B$1000, 2, FALSE),"")</f>
        <v>PND</v>
      </c>
      <c r="G200" s="351" t="str">
        <f>IFERROR(VLOOKUP($C200,Codes!$A$2:$B$1000, 2, FALSE),"")</f>
        <v>VSD</v>
      </c>
      <c r="H200" s="351" t="str">
        <f>IFERROR(VLOOKUP($D200,Codes!$A$2:$B$1000, 2, FALSE),"")</f>
        <v>LTL</v>
      </c>
      <c r="I200" s="23" t="e">
        <f>IF(ISNUMBER(SEARCH("mrg",A200)), VLOOKUP(_xlfn.NUMBERVALUE(MID(A200,4,4)),TOMAKE!$B$2:$F$174,5,FALSE),IF(ISNUMBER(SEARCH("pnj",A200)), VLOOKUP(_xlfn.NUMBERVALUE(MID(A200,4,4)),TOMAKE!$A$2:$F$174,6,FALSE),IF(ISNUMBER(SEARCH("prv",A200)), VLOOKUP(_xlfn.NUMBERVALUE(MID(A200,4,4)),TOMAKE!$D$2:$F$174,3,FALSE),IF(ISNUMBER(SEARCH("vsg",A200)),VLOOKUP(_xlfn.NUMBERVALUE(MID(A200,4,4)),TOMAKE!$C$2:$F$174,4,FALSE),""))))</f>
        <v>#N/A</v>
      </c>
      <c r="J200" s="24" t="e">
        <f>IF(ISNUMBER(SEARCH("mrg",A200)), VLOOKUP(_xlfn.NUMBERVALUE(MID(A200,4,4)),TOMAKE!$B$2:$E$174,4,FALSE),IF(ISNUMBER(SEARCH("pnj",A200)), VLOOKUP(_xlfn.NUMBERVALUE(MID(A200,4,4)),TOMAKE!$A$2:$E$174,5,FALSE),IF(ISNUMBER(SEARCH("prv",A200)), VLOOKUP(_xlfn.NUMBERVALUE(MID(A200,4,4)),TOMAKE!$D$2:$E$174,2,FALSE),IF(ISNUMBER(SEARCH("vsg",A200)),VLOOKUP(_xlfn.NUMBERVALUE(MID(A200,4,4)),TOMAKE!$C$2:$E$174,3,FALSE),""))))</f>
        <v>#N/A</v>
      </c>
      <c r="K200" s="24" t="s">
        <v>5723</v>
      </c>
      <c r="L200" s="24"/>
      <c r="M200" s="351" t="str">
        <f t="shared" si="8"/>
        <v>PND-LTL-VSD</v>
      </c>
      <c r="N200" s="28" t="str">
        <f t="shared" si="9"/>
        <v>pnj136</v>
      </c>
      <c r="O200" s="24"/>
    </row>
    <row r="201" spans="1:16" x14ac:dyDescent="0.25">
      <c r="A201" s="23" t="s">
        <v>3780</v>
      </c>
      <c r="B201" s="23" t="s">
        <v>26</v>
      </c>
      <c r="C201" s="23" t="s">
        <v>8</v>
      </c>
      <c r="D201" s="23" t="s">
        <v>2175</v>
      </c>
      <c r="E201" s="23" t="s">
        <v>5612</v>
      </c>
      <c r="F201" s="351" t="str">
        <f>IFERROR(VLOOKUP($B201,Codes!$A$2:$B$1000, 2, FALSE),"")</f>
        <v>PND</v>
      </c>
      <c r="G201" s="351" t="str">
        <f>IFERROR(VLOOKUP($C201,Codes!$A$2:$B$1000, 2, FALSE),"")</f>
        <v>MRG</v>
      </c>
      <c r="H201" s="351" t="str">
        <f>IFERROR(VLOOKUP($D201,Codes!$A$2:$B$1000, 2, FALSE),"")</f>
        <v>BRM</v>
      </c>
      <c r="I201" s="23" t="e">
        <f>IF(ISNUMBER(SEARCH("mrg",A201)), VLOOKUP(_xlfn.NUMBERVALUE(MID(A201,4,4)),TOMAKE!$B$2:$F$174,5,FALSE),IF(ISNUMBER(SEARCH("pnj",A201)), VLOOKUP(_xlfn.NUMBERVALUE(MID(A201,4,4)),TOMAKE!$A$2:$F$174,6,FALSE),IF(ISNUMBER(SEARCH("prv",A201)), VLOOKUP(_xlfn.NUMBERVALUE(MID(A201,4,4)),TOMAKE!$D$2:$F$174,3,FALSE),IF(ISNUMBER(SEARCH("vsg",A201)),VLOOKUP(_xlfn.NUMBERVALUE(MID(A201,4,4)),TOMAKE!$C$2:$F$174,4,FALSE),""))))</f>
        <v>#N/A</v>
      </c>
      <c r="J201" s="24" t="e">
        <f>IF(ISNUMBER(SEARCH("mrg",A201)), VLOOKUP(_xlfn.NUMBERVALUE(MID(A201,4,4)),TOMAKE!$B$2:$E$174,4,FALSE),IF(ISNUMBER(SEARCH("pnj",A201)), VLOOKUP(_xlfn.NUMBERVALUE(MID(A201,4,4)),TOMAKE!$A$2:$E$174,5,FALSE),IF(ISNUMBER(SEARCH("prv",A201)), VLOOKUP(_xlfn.NUMBERVALUE(MID(A201,4,4)),TOMAKE!$D$2:$E$174,2,FALSE),IF(ISNUMBER(SEARCH("vsg",A201)),VLOOKUP(_xlfn.NUMBERVALUE(MID(A201,4,4)),TOMAKE!$C$2:$E$174,3,FALSE),""))))</f>
        <v>#N/A</v>
      </c>
      <c r="K201" s="24" t="s">
        <v>5723</v>
      </c>
      <c r="L201" s="24"/>
      <c r="M201" s="351" t="str">
        <f t="shared" si="8"/>
        <v>PND-BRM-MRG</v>
      </c>
      <c r="N201" s="28" t="str">
        <f t="shared" si="9"/>
        <v>pnj137</v>
      </c>
      <c r="O201" s="24"/>
    </row>
    <row r="202" spans="1:16" x14ac:dyDescent="0.25">
      <c r="A202" s="23" t="s">
        <v>3779</v>
      </c>
      <c r="B202" s="23" t="s">
        <v>10</v>
      </c>
      <c r="C202" s="23" t="s">
        <v>165</v>
      </c>
      <c r="D202" s="23" t="s">
        <v>5676</v>
      </c>
      <c r="E202" s="23" t="s">
        <v>5612</v>
      </c>
      <c r="F202" s="351" t="str">
        <f>IFERROR(VLOOKUP($B202,Codes!$A$2:$B$1000, 2, FALSE),"")</f>
        <v>PNJ</v>
      </c>
      <c r="G202" s="351" t="str">
        <f>IFERROR(VLOOKUP($C202,Codes!$A$2:$B$1000, 2, FALSE),"")</f>
        <v>PDN</v>
      </c>
      <c r="H202" s="351">
        <f>IFERROR(VLOOKUP($D202,Codes!$A$2:$B$1000, 2, FALSE),"")</f>
        <v>0</v>
      </c>
      <c r="I202" s="23" t="e">
        <f>IF(ISNUMBER(SEARCH("mrg",A202)), VLOOKUP(_xlfn.NUMBERVALUE(MID(A202,4,4)),TOMAKE!$B$2:$F$174,5,FALSE),IF(ISNUMBER(SEARCH("pnj",A202)), VLOOKUP(_xlfn.NUMBERVALUE(MID(A202,4,4)),TOMAKE!$A$2:$F$174,6,FALSE),IF(ISNUMBER(SEARCH("prv",A202)), VLOOKUP(_xlfn.NUMBERVALUE(MID(A202,4,4)),TOMAKE!$D$2:$F$174,3,FALSE),IF(ISNUMBER(SEARCH("vsg",A202)),VLOOKUP(_xlfn.NUMBERVALUE(MID(A202,4,4)),TOMAKE!$C$2:$F$174,4,FALSE),""))))</f>
        <v>#N/A</v>
      </c>
      <c r="J202" s="24" t="e">
        <f>IF(ISNUMBER(SEARCH("mrg",A202)), VLOOKUP(_xlfn.NUMBERVALUE(MID(A202,4,4)),TOMAKE!$B$2:$E$174,4,FALSE),IF(ISNUMBER(SEARCH("pnj",A202)), VLOOKUP(_xlfn.NUMBERVALUE(MID(A202,4,4)),TOMAKE!$A$2:$E$174,5,FALSE),IF(ISNUMBER(SEARCH("prv",A202)), VLOOKUP(_xlfn.NUMBERVALUE(MID(A202,4,4)),TOMAKE!$D$2:$E$174,2,FALSE),IF(ISNUMBER(SEARCH("vsg",A202)),VLOOKUP(_xlfn.NUMBERVALUE(MID(A202,4,4)),TOMAKE!$C$2:$E$174,3,FALSE),""))))</f>
        <v>#N/A</v>
      </c>
      <c r="K202" s="24" t="s">
        <v>5723</v>
      </c>
      <c r="L202" s="24"/>
      <c r="M202" s="351" t="str">
        <f t="shared" si="8"/>
        <v>PNJ-0-PDN</v>
      </c>
      <c r="N202" s="28" t="str">
        <f t="shared" si="9"/>
        <v>pnj138</v>
      </c>
      <c r="O202" s="24"/>
    </row>
    <row r="203" spans="1:16" x14ac:dyDescent="0.25">
      <c r="A203" s="23" t="s">
        <v>3777</v>
      </c>
      <c r="B203" s="23" t="s">
        <v>10</v>
      </c>
      <c r="C203" s="23" t="s">
        <v>110</v>
      </c>
      <c r="D203" s="23" t="s">
        <v>598</v>
      </c>
      <c r="E203" s="23" t="s">
        <v>5649</v>
      </c>
      <c r="F203" s="351" t="str">
        <f>IFERROR(VLOOKUP($B203,Codes!$A$2:$B$1000, 2, FALSE),"")</f>
        <v>PNJ</v>
      </c>
      <c r="G203" s="351" t="str">
        <f>IFERROR(VLOOKUP($C203,Codes!$A$2:$B$1000, 2, FALSE),"")</f>
        <v>OGA FER</v>
      </c>
      <c r="H203" s="351" t="str">
        <f>IFERROR(VLOOKUP($D203,Codes!$A$2:$B$1000, 2, FALSE),"")</f>
        <v>RBND</v>
      </c>
      <c r="I203" s="23" t="e">
        <f>IF(ISNUMBER(SEARCH("mrg",A203)), VLOOKUP(_xlfn.NUMBERVALUE(MID(A203,4,4)),TOMAKE!$B$2:$F$174,5,FALSE),IF(ISNUMBER(SEARCH("pnj",A203)), VLOOKUP(_xlfn.NUMBERVALUE(MID(A203,4,4)),TOMAKE!$A$2:$F$174,6,FALSE),IF(ISNUMBER(SEARCH("prv",A203)), VLOOKUP(_xlfn.NUMBERVALUE(MID(A203,4,4)),TOMAKE!$D$2:$F$174,3,FALSE),IF(ISNUMBER(SEARCH("vsg",A203)),VLOOKUP(_xlfn.NUMBERVALUE(MID(A203,4,4)),TOMAKE!$C$2:$F$174,4,FALSE),""))))</f>
        <v>#N/A</v>
      </c>
      <c r="J203" s="24" t="e">
        <f>IF(ISNUMBER(SEARCH("mrg",A203)), VLOOKUP(_xlfn.NUMBERVALUE(MID(A203,4,4)),TOMAKE!$B$2:$E$174,4,FALSE),IF(ISNUMBER(SEARCH("pnj",A203)), VLOOKUP(_xlfn.NUMBERVALUE(MID(A203,4,4)),TOMAKE!$A$2:$E$174,5,FALSE),IF(ISNUMBER(SEARCH("prv",A203)), VLOOKUP(_xlfn.NUMBERVALUE(MID(A203,4,4)),TOMAKE!$D$2:$E$174,2,FALSE),IF(ISNUMBER(SEARCH("vsg",A203)),VLOOKUP(_xlfn.NUMBERVALUE(MID(A203,4,4)),TOMAKE!$C$2:$E$174,3,FALSE),""))))</f>
        <v>#N/A</v>
      </c>
      <c r="K203" s="24" t="s">
        <v>5723</v>
      </c>
      <c r="L203" s="24"/>
      <c r="M203" s="351" t="str">
        <f t="shared" si="8"/>
        <v>PNJ-RBND-OGA FER</v>
      </c>
      <c r="N203" s="28" t="str">
        <f t="shared" si="9"/>
        <v>pnj139</v>
      </c>
      <c r="O203" s="24"/>
    </row>
    <row r="204" spans="1:16" hidden="1" x14ac:dyDescent="0.25">
      <c r="A204" s="28" t="s">
        <v>4470</v>
      </c>
      <c r="B204" s="28" t="s">
        <v>14</v>
      </c>
      <c r="C204" s="28" t="s">
        <v>7</v>
      </c>
      <c r="D204" s="28" t="s">
        <v>8</v>
      </c>
      <c r="E204" s="23" t="s">
        <v>5649</v>
      </c>
      <c r="F204" s="351" t="str">
        <f>IFERROR(VLOOKUP($B204,Codes!$A$2:$B$1000, 2, FALSE),"")</f>
        <v>PNJ</v>
      </c>
      <c r="G204" s="351" t="str">
        <f>IFERROR(VLOOKUP($C204,Codes!$A$2:$B$1000, 2, FALSE),"")</f>
        <v>KWR</v>
      </c>
      <c r="H204" s="351" t="str">
        <f>IFERROR(VLOOKUP($D204,Codes!$A$2:$B$1000, 2, FALSE),"")</f>
        <v>MRG</v>
      </c>
      <c r="I204" s="28" t="e">
        <f>IF(ISNUMBER(SEARCH("mrg",A204)), VLOOKUP(_xlfn.NUMBERVALUE(MID(A204,4,4)),TOMAKE!$B$2:$F$174,5,FALSE),IF(ISNUMBER(SEARCH("pnj",A204)), VLOOKUP(_xlfn.NUMBERVALUE(MID(A204,4,4)),TOMAKE!$A$2:$F$174,6,FALSE),IF(ISNUMBER(SEARCH("prv",A204)), VLOOKUP(_xlfn.NUMBERVALUE(MID(A204,4,4)),TOMAKE!$D$2:$F$174,3,FALSE),IF(ISNUMBER(SEARCH("vsg",A204)),VLOOKUP(_xlfn.NUMBERVALUE(MID(A204,4,4)),TOMAKE!$C$2:$F$174,4,FALSE),""))))</f>
        <v>#N/A</v>
      </c>
      <c r="J204" s="11" t="e">
        <f>IF(ISNUMBER(SEARCH("mrg",A204)), VLOOKUP(_xlfn.NUMBERVALUE(MID(A204,4,4)),TOMAKE!$B$2:$E$174,4,FALSE),IF(ISNUMBER(SEARCH("pnj",A204)), VLOOKUP(_xlfn.NUMBERVALUE(MID(A204,4,4)),TOMAKE!$A$2:$E$174,5,FALSE),IF(ISNUMBER(SEARCH("prv",A204)), VLOOKUP(_xlfn.NUMBERVALUE(MID(A204,4,4)),TOMAKE!$D$2:$E$174,2,FALSE),IF(ISNUMBER(SEARCH("vsg",A204)),VLOOKUP(_xlfn.NUMBERVALUE(MID(A204,4,4)),TOMAKE!$C$2:$E$174,3,FALSE),""))))</f>
        <v>#N/A</v>
      </c>
      <c r="K204" s="11" t="s">
        <v>5601</v>
      </c>
      <c r="L204" s="11" t="s">
        <v>5607</v>
      </c>
      <c r="M204" s="351" t="str">
        <f t="shared" si="8"/>
        <v>PNJ-MRG-KWR</v>
      </c>
      <c r="N204" s="28" t="str">
        <f t="shared" si="9"/>
        <v>pnj14</v>
      </c>
      <c r="O204" s="11"/>
      <c r="P204" s="11"/>
    </row>
    <row r="205" spans="1:16" x14ac:dyDescent="0.25">
      <c r="A205" s="23" t="s">
        <v>3769</v>
      </c>
      <c r="B205" s="23" t="s">
        <v>10</v>
      </c>
      <c r="C205" s="23" t="s">
        <v>163</v>
      </c>
      <c r="D205" s="23" t="s">
        <v>3774</v>
      </c>
      <c r="E205" s="23" t="s">
        <v>5649</v>
      </c>
      <c r="F205" s="351" t="str">
        <f>IFERROR(VLOOKUP($B205,Codes!$A$2:$B$1000, 2, FALSE),"")</f>
        <v>PNJ</v>
      </c>
      <c r="G205" s="351" t="str">
        <f>IFERROR(VLOOKUP($C205,Codes!$A$2:$B$1000, 2, FALSE),"")</f>
        <v>VSH FER</v>
      </c>
      <c r="H205" s="351" t="str">
        <f>IFERROR(VLOOKUP($D205,Codes!$A$2:$B$1000, 2, FALSE),"")</f>
        <v>SPF</v>
      </c>
      <c r="I205" s="23" t="e">
        <f>IF(ISNUMBER(SEARCH("mrg",A205)), VLOOKUP(_xlfn.NUMBERVALUE(MID(A205,4,4)),TOMAKE!$B$2:$F$174,5,FALSE),IF(ISNUMBER(SEARCH("pnj",A205)), VLOOKUP(_xlfn.NUMBERVALUE(MID(A205,4,4)),TOMAKE!$A$2:$F$174,6,FALSE),IF(ISNUMBER(SEARCH("prv",A205)), VLOOKUP(_xlfn.NUMBERVALUE(MID(A205,4,4)),TOMAKE!$D$2:$F$174,3,FALSE),IF(ISNUMBER(SEARCH("vsg",A205)),VLOOKUP(_xlfn.NUMBERVALUE(MID(A205,4,4)),TOMAKE!$C$2:$F$174,4,FALSE),""))))</f>
        <v>#N/A</v>
      </c>
      <c r="J205" s="24" t="e">
        <f>IF(ISNUMBER(SEARCH("mrg",A205)), VLOOKUP(_xlfn.NUMBERVALUE(MID(A205,4,4)),TOMAKE!$B$2:$E$174,4,FALSE),IF(ISNUMBER(SEARCH("pnj",A205)), VLOOKUP(_xlfn.NUMBERVALUE(MID(A205,4,4)),TOMAKE!$A$2:$E$174,5,FALSE),IF(ISNUMBER(SEARCH("prv",A205)), VLOOKUP(_xlfn.NUMBERVALUE(MID(A205,4,4)),TOMAKE!$D$2:$E$174,2,FALSE),IF(ISNUMBER(SEARCH("vsg",A205)),VLOOKUP(_xlfn.NUMBERVALUE(MID(A205,4,4)),TOMAKE!$C$2:$E$174,3,FALSE),""))))</f>
        <v>#N/A</v>
      </c>
      <c r="K205" s="24" t="s">
        <v>5723</v>
      </c>
      <c r="L205" s="24"/>
      <c r="M205" s="351" t="str">
        <f t="shared" si="8"/>
        <v>PNJ-SPF-VSH FER</v>
      </c>
      <c r="N205" s="28" t="str">
        <f t="shared" si="9"/>
        <v>pnj140</v>
      </c>
      <c r="O205" s="24"/>
    </row>
    <row r="206" spans="1:16" x14ac:dyDescent="0.25">
      <c r="A206" s="23" t="s">
        <v>3764</v>
      </c>
      <c r="B206" s="23" t="s">
        <v>5696</v>
      </c>
      <c r="C206" s="23" t="s">
        <v>163</v>
      </c>
      <c r="D206" s="23" t="s">
        <v>3766</v>
      </c>
      <c r="E206" s="23" t="s">
        <v>5649</v>
      </c>
      <c r="F206" s="351" t="str">
        <f>IFERROR(VLOOKUP($B206,Codes!$A$2:$B$1000, 2, FALSE),"")</f>
        <v>SPF</v>
      </c>
      <c r="G206" s="351" t="str">
        <f>IFERROR(VLOOKUP($C206,Codes!$A$2:$B$1000, 2, FALSE),"")</f>
        <v>VSH FER</v>
      </c>
      <c r="H206" s="351" t="str">
        <f>IFERROR(VLOOKUP($D206,Codes!$A$2:$B$1000, 2, FALSE),"")</f>
        <v>DWR</v>
      </c>
      <c r="I206" s="23" t="e">
        <f>IF(ISNUMBER(SEARCH("mrg",A206)), VLOOKUP(_xlfn.NUMBERVALUE(MID(A206,4,4)),TOMAKE!$B$2:$F$174,5,FALSE),IF(ISNUMBER(SEARCH("pnj",A206)), VLOOKUP(_xlfn.NUMBERVALUE(MID(A206,4,4)),TOMAKE!$A$2:$F$174,6,FALSE),IF(ISNUMBER(SEARCH("prv",A206)), VLOOKUP(_xlfn.NUMBERVALUE(MID(A206,4,4)),TOMAKE!$D$2:$F$174,3,FALSE),IF(ISNUMBER(SEARCH("vsg",A206)),VLOOKUP(_xlfn.NUMBERVALUE(MID(A206,4,4)),TOMAKE!$C$2:$F$174,4,FALSE),""))))</f>
        <v>#N/A</v>
      </c>
      <c r="J206" s="24" t="e">
        <f>IF(ISNUMBER(SEARCH("mrg",A206)), VLOOKUP(_xlfn.NUMBERVALUE(MID(A206,4,4)),TOMAKE!$B$2:$E$174,4,FALSE),IF(ISNUMBER(SEARCH("pnj",A206)), VLOOKUP(_xlfn.NUMBERVALUE(MID(A206,4,4)),TOMAKE!$A$2:$E$174,5,FALSE),IF(ISNUMBER(SEARCH("prv",A206)), VLOOKUP(_xlfn.NUMBERVALUE(MID(A206,4,4)),TOMAKE!$D$2:$E$174,2,FALSE),IF(ISNUMBER(SEARCH("vsg",A206)),VLOOKUP(_xlfn.NUMBERVALUE(MID(A206,4,4)),TOMAKE!$C$2:$E$174,3,FALSE),""))))</f>
        <v>#N/A</v>
      </c>
      <c r="K206" s="23" t="s">
        <v>5723</v>
      </c>
      <c r="L206" s="24"/>
      <c r="M206" s="351" t="str">
        <f t="shared" si="8"/>
        <v>SPF-DWR-VSH FER</v>
      </c>
      <c r="N206" s="28" t="str">
        <f t="shared" si="9"/>
        <v>pnj141</v>
      </c>
      <c r="O206" s="24"/>
    </row>
    <row r="207" spans="1:16" x14ac:dyDescent="0.25">
      <c r="A207" s="23" t="s">
        <v>4469</v>
      </c>
      <c r="B207" s="23" t="s">
        <v>14</v>
      </c>
      <c r="C207" s="23" t="s">
        <v>8</v>
      </c>
      <c r="D207" s="23" t="s">
        <v>5612</v>
      </c>
      <c r="E207" s="23" t="s">
        <v>5612</v>
      </c>
      <c r="F207" s="351" t="str">
        <f>IFERROR(VLOOKUP($B207,Codes!$A$2:$B$1000, 2, FALSE),"")</f>
        <v>PNJ</v>
      </c>
      <c r="G207" s="351" t="str">
        <f>IFERROR(VLOOKUP($C207,Codes!$A$2:$B$1000, 2, FALSE),"")</f>
        <v>MRG</v>
      </c>
      <c r="H207" s="351" t="str">
        <f>IFERROR(VLOOKUP($D207,Codes!$A$2:$B$1000, 2, FALSE),"")</f>
        <v>SHTL</v>
      </c>
      <c r="I207" s="23" t="e">
        <f>IF(ISNUMBER(SEARCH("mrg",A207)), VLOOKUP(_xlfn.NUMBERVALUE(MID(A207,4,4)),TOMAKE!$B$2:$F$174,5,FALSE),IF(ISNUMBER(SEARCH("pnj",A207)), VLOOKUP(_xlfn.NUMBERVALUE(MID(A207,4,4)),TOMAKE!$A$2:$F$174,6,FALSE),IF(ISNUMBER(SEARCH("prv",A207)), VLOOKUP(_xlfn.NUMBERVALUE(MID(A207,4,4)),TOMAKE!$D$2:$F$174,3,FALSE),IF(ISNUMBER(SEARCH("vsg",A207)),VLOOKUP(_xlfn.NUMBERVALUE(MID(A207,4,4)),TOMAKE!$C$2:$F$174,4,FALSE),""))))</f>
        <v>#N/A</v>
      </c>
      <c r="J207" s="24" t="e">
        <f>IF(ISNUMBER(SEARCH("mrg",A207)), VLOOKUP(_xlfn.NUMBERVALUE(MID(A207,4,4)),TOMAKE!$B$2:$E$174,4,FALSE),IF(ISNUMBER(SEARCH("pnj",A207)), VLOOKUP(_xlfn.NUMBERVALUE(MID(A207,4,4)),TOMAKE!$A$2:$E$174,5,FALSE),IF(ISNUMBER(SEARCH("prv",A207)), VLOOKUP(_xlfn.NUMBERVALUE(MID(A207,4,4)),TOMAKE!$D$2:$E$174,2,FALSE),IF(ISNUMBER(SEARCH("vsg",A207)),VLOOKUP(_xlfn.NUMBERVALUE(MID(A207,4,4)),TOMAKE!$C$2:$E$174,3,FALSE),""))))</f>
        <v>#N/A</v>
      </c>
      <c r="K207" s="24" t="s">
        <v>5723</v>
      </c>
      <c r="L207" s="24"/>
      <c r="M207" s="351" t="str">
        <f t="shared" si="8"/>
        <v>PNJ-SHTL-MRG</v>
      </c>
      <c r="N207" s="28" t="str">
        <f t="shared" si="9"/>
        <v>pnj15</v>
      </c>
      <c r="O207" s="24"/>
    </row>
    <row r="208" spans="1:16" x14ac:dyDescent="0.25">
      <c r="A208" s="23" t="s">
        <v>4468</v>
      </c>
      <c r="B208" s="23" t="s">
        <v>14</v>
      </c>
      <c r="C208" s="23" t="s">
        <v>4</v>
      </c>
      <c r="D208" s="23">
        <v>0</v>
      </c>
      <c r="E208" s="23" t="s">
        <v>5612</v>
      </c>
      <c r="F208" s="351" t="str">
        <f>IFERROR(VLOOKUP($B208,Codes!$A$2:$B$1000, 2, FALSE),"")</f>
        <v>PNJ</v>
      </c>
      <c r="G208" s="351" t="str">
        <f>IFERROR(VLOOKUP($C208,Codes!$A$2:$B$1000, 2, FALSE),"")</f>
        <v>VSD</v>
      </c>
      <c r="H208" s="351" t="str">
        <f>IFERROR(VLOOKUP($D208,Codes!$A$2:$B$1000, 2, FALSE),"")</f>
        <v/>
      </c>
      <c r="I208" s="23" t="e">
        <f>IF(ISNUMBER(SEARCH("mrg",A208)), VLOOKUP(_xlfn.NUMBERVALUE(MID(A208,4,4)),TOMAKE!$B$2:$F$174,5,FALSE),IF(ISNUMBER(SEARCH("pnj",A208)), VLOOKUP(_xlfn.NUMBERVALUE(MID(A208,4,4)),TOMAKE!$A$2:$F$174,6,FALSE),IF(ISNUMBER(SEARCH("prv",A208)), VLOOKUP(_xlfn.NUMBERVALUE(MID(A208,4,4)),TOMAKE!$D$2:$F$174,3,FALSE),IF(ISNUMBER(SEARCH("vsg",A208)),VLOOKUP(_xlfn.NUMBERVALUE(MID(A208,4,4)),TOMAKE!$C$2:$F$174,4,FALSE),""))))</f>
        <v>#N/A</v>
      </c>
      <c r="J208" s="24" t="e">
        <f>IF(ISNUMBER(SEARCH("mrg",A208)), VLOOKUP(_xlfn.NUMBERVALUE(MID(A208,4,4)),TOMAKE!$B$2:$E$174,4,FALSE),IF(ISNUMBER(SEARCH("pnj",A208)), VLOOKUP(_xlfn.NUMBERVALUE(MID(A208,4,4)),TOMAKE!$A$2:$E$174,5,FALSE),IF(ISNUMBER(SEARCH("prv",A208)), VLOOKUP(_xlfn.NUMBERVALUE(MID(A208,4,4)),TOMAKE!$D$2:$E$174,2,FALSE),IF(ISNUMBER(SEARCH("vsg",A208)),VLOOKUP(_xlfn.NUMBERVALUE(MID(A208,4,4)),TOMAKE!$C$2:$E$174,3,FALSE),""))))</f>
        <v>#N/A</v>
      </c>
      <c r="K208" s="24" t="s">
        <v>5723</v>
      </c>
      <c r="L208" s="24"/>
      <c r="M208" s="351" t="str">
        <f t="shared" si="8"/>
        <v>PNJ--VSD</v>
      </c>
      <c r="N208" s="28" t="str">
        <f t="shared" si="9"/>
        <v>pnj16</v>
      </c>
      <c r="O208" s="24"/>
    </row>
    <row r="209" spans="1:17" ht="30" x14ac:dyDescent="0.25">
      <c r="A209" s="23" t="s">
        <v>4467</v>
      </c>
      <c r="B209" s="23" t="s">
        <v>14</v>
      </c>
      <c r="C209" s="23" t="s">
        <v>8</v>
      </c>
      <c r="D209" s="23">
        <v>0</v>
      </c>
      <c r="E209" s="23" t="s">
        <v>5662</v>
      </c>
      <c r="F209" s="351" t="str">
        <f>IFERROR(VLOOKUP($B209,Codes!$A$2:$B$1000, 2, FALSE),"")</f>
        <v>PNJ</v>
      </c>
      <c r="G209" s="351" t="str">
        <f>IFERROR(VLOOKUP($C209,Codes!$A$2:$B$1000, 2, FALSE),"")</f>
        <v>MRG</v>
      </c>
      <c r="H209" s="351" t="str">
        <f>IFERROR(VLOOKUP($D209,Codes!$A$2:$B$1000, 2, FALSE),"")</f>
        <v/>
      </c>
      <c r="I209" s="23" t="e">
        <f>IF(ISNUMBER(SEARCH("mrg",A209)), VLOOKUP(_xlfn.NUMBERVALUE(MID(A209,4,4)),TOMAKE!$B$2:$F$174,5,FALSE),IF(ISNUMBER(SEARCH("pnj",A209)), VLOOKUP(_xlfn.NUMBERVALUE(MID(A209,4,4)),TOMAKE!$A$2:$F$174,6,FALSE),IF(ISNUMBER(SEARCH("prv",A209)), VLOOKUP(_xlfn.NUMBERVALUE(MID(A209,4,4)),TOMAKE!$D$2:$F$174,3,FALSE),IF(ISNUMBER(SEARCH("vsg",A209)),VLOOKUP(_xlfn.NUMBERVALUE(MID(A209,4,4)),TOMAKE!$C$2:$F$174,4,FALSE),""))))</f>
        <v>#N/A</v>
      </c>
      <c r="J209" s="24" t="e">
        <f>IF(ISNUMBER(SEARCH("mrg",A209)), VLOOKUP(_xlfn.NUMBERVALUE(MID(A209,4,4)),TOMAKE!$B$2:$E$174,4,FALSE),IF(ISNUMBER(SEARCH("pnj",A209)), VLOOKUP(_xlfn.NUMBERVALUE(MID(A209,4,4)),TOMAKE!$A$2:$E$174,5,FALSE),IF(ISNUMBER(SEARCH("prv",A209)), VLOOKUP(_xlfn.NUMBERVALUE(MID(A209,4,4)),TOMAKE!$D$2:$E$174,2,FALSE),IF(ISNUMBER(SEARCH("vsg",A209)),VLOOKUP(_xlfn.NUMBERVALUE(MID(A209,4,4)),TOMAKE!$C$2:$E$174,3,FALSE),""))))</f>
        <v>#N/A</v>
      </c>
      <c r="K209" s="24" t="s">
        <v>5723</v>
      </c>
      <c r="L209" s="24"/>
      <c r="M209" s="351" t="str">
        <f t="shared" si="8"/>
        <v>PNJ--MRG</v>
      </c>
      <c r="N209" s="28" t="str">
        <f t="shared" si="9"/>
        <v>pnj17</v>
      </c>
      <c r="O209" s="24"/>
    </row>
    <row r="210" spans="1:17" hidden="1" x14ac:dyDescent="0.25">
      <c r="A210" s="23" t="s">
        <v>4461</v>
      </c>
      <c r="B210" s="23" t="s">
        <v>103</v>
      </c>
      <c r="C210" s="23" t="s">
        <v>106</v>
      </c>
      <c r="D210" s="23" t="s">
        <v>115</v>
      </c>
      <c r="E210" s="23" t="s">
        <v>5649</v>
      </c>
      <c r="F210" s="351" t="str">
        <f>IFERROR(VLOOKUP($B210,Codes!$A$2:$B$1000, 2, FALSE),"")</f>
        <v>HRML</v>
      </c>
      <c r="G210" s="351" t="str">
        <f>IFERROR(VLOOKUP($C210,Codes!$A$2:$B$1000, 2, FALSE),"")</f>
        <v>MPS</v>
      </c>
      <c r="H210" s="351" t="str">
        <f>IFERROR(VLOOKUP($D210,Codes!$A$2:$B$1000, 2, FALSE),"")</f>
        <v>SOL</v>
      </c>
      <c r="I210" s="23">
        <f>IF(ISNUMBER(SEARCH("mrg",A210)), VLOOKUP(_xlfn.NUMBERVALUE(MID(A210,4,4)),TOMAKE!$B$2:$F$174,5,FALSE),IF(ISNUMBER(SEARCH("pnj",A210)), VLOOKUP(_xlfn.NUMBERVALUE(MID(A210,4,4)),TOMAKE!$A$2:$F$174,6,FALSE),IF(ISNUMBER(SEARCH("prv",A210)), VLOOKUP(_xlfn.NUMBERVALUE(MID(A210,4,4)),TOMAKE!$D$2:$F$174,3,FALSE),IF(ISNUMBER(SEARCH("vsg",A210)),VLOOKUP(_xlfn.NUMBERVALUE(MID(A210,4,4)),TOMAKE!$C$2:$F$174,4,FALSE),""))))</f>
        <v>0</v>
      </c>
      <c r="J210" s="24">
        <f>IF(ISNUMBER(SEARCH("mrg",A210)), VLOOKUP(_xlfn.NUMBERVALUE(MID(A210,4,4)),TOMAKE!$B$2:$E$174,4,FALSE),IF(ISNUMBER(SEARCH("pnj",A210)), VLOOKUP(_xlfn.NUMBERVALUE(MID(A210,4,4)),TOMAKE!$A$2:$E$174,5,FALSE),IF(ISNUMBER(SEARCH("prv",A210)), VLOOKUP(_xlfn.NUMBERVALUE(MID(A210,4,4)),TOMAKE!$D$2:$E$174,2,FALSE),IF(ISNUMBER(SEARCH("vsg",A210)),VLOOKUP(_xlfn.NUMBERVALUE(MID(A210,4,4)),TOMAKE!$C$2:$E$174,3,FALSE),""))))</f>
        <v>189</v>
      </c>
      <c r="K210" s="23" t="s">
        <v>5601</v>
      </c>
      <c r="L210" s="23" t="s">
        <v>5600</v>
      </c>
      <c r="M210" s="351" t="str">
        <f t="shared" si="8"/>
        <v>HRML-SOL-MPS</v>
      </c>
      <c r="N210" s="28" t="str">
        <f t="shared" si="9"/>
        <v>pnj18</v>
      </c>
      <c r="O210" s="24"/>
    </row>
    <row r="211" spans="1:17" hidden="1" x14ac:dyDescent="0.25">
      <c r="A211" s="28" t="s">
        <v>4451</v>
      </c>
      <c r="B211" s="28" t="s">
        <v>14</v>
      </c>
      <c r="C211" s="28" t="s">
        <v>162</v>
      </c>
      <c r="D211" s="28" t="s">
        <v>91</v>
      </c>
      <c r="E211" s="23" t="s">
        <v>5604</v>
      </c>
      <c r="F211" s="351" t="str">
        <f>IFERROR(VLOOKUP($B211,Codes!$A$2:$B$1000, 2, FALSE),"")</f>
        <v>PNJ</v>
      </c>
      <c r="G211" s="351" t="str">
        <f>IFERROR(VLOOKUP($C211,Codes!$A$2:$B$1000, 2, FALSE),"")</f>
        <v>BDMI</v>
      </c>
      <c r="H211" s="351" t="str">
        <f>IFERROR(VLOOKUP($D211,Codes!$A$2:$B$1000, 2, FALSE),"")</f>
        <v>BGM</v>
      </c>
      <c r="I211" s="28" t="e">
        <f>IF(ISNUMBER(SEARCH("mrg",A211)), VLOOKUP(_xlfn.NUMBERVALUE(MID(A211,4,4)),TOMAKE!$B$2:$F$174,5,FALSE),IF(ISNUMBER(SEARCH("pnj",A211)), VLOOKUP(_xlfn.NUMBERVALUE(MID(A211,4,4)),TOMAKE!$A$2:$F$174,6,FALSE),IF(ISNUMBER(SEARCH("prv",A211)), VLOOKUP(_xlfn.NUMBERVALUE(MID(A211,4,4)),TOMAKE!$D$2:$F$174,3,FALSE),IF(ISNUMBER(SEARCH("vsg",A211)),VLOOKUP(_xlfn.NUMBERVALUE(MID(A211,4,4)),TOMAKE!$C$2:$F$174,4,FALSE),""))))</f>
        <v>#N/A</v>
      </c>
      <c r="J211" s="11" t="e">
        <f>IF(ISNUMBER(SEARCH("mrg",A211)), VLOOKUP(_xlfn.NUMBERVALUE(MID(A211,4,4)),TOMAKE!$B$2:$E$174,4,FALSE),IF(ISNUMBER(SEARCH("pnj",A211)), VLOOKUP(_xlfn.NUMBERVALUE(MID(A211,4,4)),TOMAKE!$A$2:$E$174,5,FALSE),IF(ISNUMBER(SEARCH("prv",A211)), VLOOKUP(_xlfn.NUMBERVALUE(MID(A211,4,4)),TOMAKE!$D$2:$E$174,2,FALSE),IF(ISNUMBER(SEARCH("vsg",A211)),VLOOKUP(_xlfn.NUMBERVALUE(MID(A211,4,4)),TOMAKE!$C$2:$E$174,3,FALSE),""))))</f>
        <v>#N/A</v>
      </c>
      <c r="K211" s="11" t="s">
        <v>5601</v>
      </c>
      <c r="L211" s="11" t="s">
        <v>5607</v>
      </c>
      <c r="M211" s="351" t="str">
        <f t="shared" si="8"/>
        <v>PNJ-BGM-BDMI</v>
      </c>
      <c r="N211" s="28" t="str">
        <f t="shared" si="9"/>
        <v>pnj19</v>
      </c>
      <c r="O211" s="11"/>
      <c r="P211" s="11"/>
    </row>
    <row r="212" spans="1:17" x14ac:dyDescent="0.25">
      <c r="A212" s="23" t="s">
        <v>4517</v>
      </c>
      <c r="B212" s="23" t="s">
        <v>14</v>
      </c>
      <c r="C212" s="23" t="s">
        <v>161</v>
      </c>
      <c r="D212" s="23" t="s">
        <v>1601</v>
      </c>
      <c r="E212" s="23" t="s">
        <v>5649</v>
      </c>
      <c r="F212" s="351" t="str">
        <f>IFERROR(VLOOKUP($B212,Codes!$A$2:$B$1000, 2, FALSE),"")</f>
        <v>PNJ</v>
      </c>
      <c r="G212" s="351" t="str">
        <f>IFERROR(VLOOKUP($C212,Codes!$A$2:$B$1000, 2, FALSE),"")</f>
        <v>MRL</v>
      </c>
      <c r="H212" s="351" t="str">
        <f>IFERROR(VLOOKUP($D212,Codes!$A$2:$B$1000, 2, FALSE),"")</f>
        <v>DMG</v>
      </c>
      <c r="I212" s="23" t="e">
        <f>IF(ISNUMBER(SEARCH("mrg",A212)), VLOOKUP(_xlfn.NUMBERVALUE(MID(A212,4,4)),TOMAKE!$B$2:$F$174,5,FALSE),IF(ISNUMBER(SEARCH("pnj",A212)), VLOOKUP(_xlfn.NUMBERVALUE(MID(A212,4,4)),TOMAKE!$A$2:$F$174,6,FALSE),IF(ISNUMBER(SEARCH("prv",A212)), VLOOKUP(_xlfn.NUMBERVALUE(MID(A212,4,4)),TOMAKE!$D$2:$F$174,3,FALSE),IF(ISNUMBER(SEARCH("vsg",A212)),VLOOKUP(_xlfn.NUMBERVALUE(MID(A212,4,4)),TOMAKE!$C$2:$F$174,4,FALSE),""))))</f>
        <v>#N/A</v>
      </c>
      <c r="J212" s="24" t="e">
        <f>IF(ISNUMBER(SEARCH("mrg",A212)), VLOOKUP(_xlfn.NUMBERVALUE(MID(A212,4,4)),TOMAKE!$B$2:$E$174,4,FALSE),IF(ISNUMBER(SEARCH("pnj",A212)), VLOOKUP(_xlfn.NUMBERVALUE(MID(A212,4,4)),TOMAKE!$A$2:$E$174,5,FALSE),IF(ISNUMBER(SEARCH("prv",A212)), VLOOKUP(_xlfn.NUMBERVALUE(MID(A212,4,4)),TOMAKE!$D$2:$E$174,2,FALSE),IF(ISNUMBER(SEARCH("vsg",A212)),VLOOKUP(_xlfn.NUMBERVALUE(MID(A212,4,4)),TOMAKE!$C$2:$E$174,3,FALSE),""))))</f>
        <v>#N/A</v>
      </c>
      <c r="K212" s="24" t="s">
        <v>5723</v>
      </c>
      <c r="L212" s="24"/>
      <c r="M212" s="351" t="str">
        <f t="shared" si="8"/>
        <v>PNJ-DMG-MRL</v>
      </c>
      <c r="N212" s="28" t="str">
        <f t="shared" si="9"/>
        <v>pnj2</v>
      </c>
      <c r="O212" s="24"/>
    </row>
    <row r="213" spans="1:17" hidden="1" x14ac:dyDescent="0.25">
      <c r="A213" s="23" t="s">
        <v>4448</v>
      </c>
      <c r="B213" s="23" t="s">
        <v>14</v>
      </c>
      <c r="C213" s="23" t="s">
        <v>8</v>
      </c>
      <c r="D213" s="23" t="s">
        <v>1260</v>
      </c>
      <c r="E213" s="23" t="s">
        <v>5649</v>
      </c>
      <c r="F213" s="351" t="str">
        <f>IFERROR(VLOOKUP($B213,Codes!$A$2:$B$1000, 2, FALSE),"")</f>
        <v>PNJ</v>
      </c>
      <c r="G213" s="351" t="str">
        <f>IFERROR(VLOOKUP($C213,Codes!$A$2:$B$1000, 2, FALSE),"")</f>
        <v>MRG</v>
      </c>
      <c r="H213" s="351" t="str">
        <f>IFERROR(VLOOKUP($D213,Codes!$A$2:$B$1000, 2, FALSE),"")</f>
        <v>CRT</v>
      </c>
      <c r="I213" s="23">
        <f>IF(ISNUMBER(SEARCH("mrg",A213)), VLOOKUP(_xlfn.NUMBERVALUE(MID(A213,4,4)),TOMAKE!$B$2:$F$174,5,FALSE),IF(ISNUMBER(SEARCH("pnj",A213)), VLOOKUP(_xlfn.NUMBERVALUE(MID(A213,4,4)),TOMAKE!$A$2:$F$174,6,FALSE),IF(ISNUMBER(SEARCH("prv",A213)), VLOOKUP(_xlfn.NUMBERVALUE(MID(A213,4,4)),TOMAKE!$D$2:$F$174,3,FALSE),IF(ISNUMBER(SEARCH("vsg",A213)),VLOOKUP(_xlfn.NUMBERVALUE(MID(A213,4,4)),TOMAKE!$C$2:$F$174,4,FALSE),""))))</f>
        <v>0</v>
      </c>
      <c r="J213" s="24">
        <f>IF(ISNUMBER(SEARCH("mrg",A213)), VLOOKUP(_xlfn.NUMBERVALUE(MID(A213,4,4)),TOMAKE!$B$2:$E$174,4,FALSE),IF(ISNUMBER(SEARCH("pnj",A213)), VLOOKUP(_xlfn.NUMBERVALUE(MID(A213,4,4)),TOMAKE!$A$2:$E$174,5,FALSE),IF(ISNUMBER(SEARCH("prv",A213)), VLOOKUP(_xlfn.NUMBERVALUE(MID(A213,4,4)),TOMAKE!$D$2:$E$174,2,FALSE),IF(ISNUMBER(SEARCH("vsg",A213)),VLOOKUP(_xlfn.NUMBERVALUE(MID(A213,4,4)),TOMAKE!$C$2:$E$174,3,FALSE),""))))</f>
        <v>2</v>
      </c>
      <c r="K213" s="23" t="s">
        <v>5601</v>
      </c>
      <c r="L213" s="24" t="s">
        <v>5600</v>
      </c>
      <c r="M213" s="351" t="str">
        <f t="shared" si="8"/>
        <v>PNJ-CRT-MRG</v>
      </c>
      <c r="N213" s="28" t="str">
        <f t="shared" si="9"/>
        <v>pnj20</v>
      </c>
      <c r="O213" s="24"/>
    </row>
    <row r="214" spans="1:17" hidden="1" x14ac:dyDescent="0.25">
      <c r="A214" s="23" t="s">
        <v>4436</v>
      </c>
      <c r="B214" s="23" t="s">
        <v>14</v>
      </c>
      <c r="C214" s="23" t="s">
        <v>160</v>
      </c>
      <c r="D214" s="23" t="s">
        <v>5685</v>
      </c>
      <c r="E214" s="23" t="s">
        <v>5604</v>
      </c>
      <c r="F214" s="351" t="str">
        <f>IFERROR(VLOOKUP($B214,Codes!$A$2:$B$1000, 2, FALSE),"")</f>
        <v>PNJ</v>
      </c>
      <c r="G214" s="351" t="str">
        <f>IFERROR(VLOOKUP($C214,Codes!$A$2:$B$1000, 2, FALSE),"")</f>
        <v>KDCR</v>
      </c>
      <c r="H214" s="351" t="str">
        <f>IFERROR(VLOOKUP($D214,Codes!$A$2:$B$1000, 2, FALSE),"")</f>
        <v>MPS/BCH</v>
      </c>
      <c r="I214" s="23">
        <f>IF(ISNUMBER(SEARCH("mrg",A214)), VLOOKUP(_xlfn.NUMBERVALUE(MID(A214,4,4)),TOMAKE!$B$2:$F$174,5,FALSE),IF(ISNUMBER(SEARCH("pnj",A214)), VLOOKUP(_xlfn.NUMBERVALUE(MID(A214,4,4)),TOMAKE!$A$2:$F$174,6,FALSE),IF(ISNUMBER(SEARCH("prv",A214)), VLOOKUP(_xlfn.NUMBERVALUE(MID(A214,4,4)),TOMAKE!$D$2:$F$174,3,FALSE),IF(ISNUMBER(SEARCH("vsg",A214)),VLOOKUP(_xlfn.NUMBERVALUE(MID(A214,4,4)),TOMAKE!$C$2:$F$174,4,FALSE),""))))</f>
        <v>0</v>
      </c>
      <c r="J214" s="24">
        <f>IF(ISNUMBER(SEARCH("mrg",A214)), VLOOKUP(_xlfn.NUMBERVALUE(MID(A214,4,4)),TOMAKE!$B$2:$E$174,4,FALSE),IF(ISNUMBER(SEARCH("pnj",A214)), VLOOKUP(_xlfn.NUMBERVALUE(MID(A214,4,4)),TOMAKE!$A$2:$E$174,5,FALSE),IF(ISNUMBER(SEARCH("prv",A214)), VLOOKUP(_xlfn.NUMBERVALUE(MID(A214,4,4)),TOMAKE!$D$2:$E$174,2,FALSE),IF(ISNUMBER(SEARCH("vsg",A214)),VLOOKUP(_xlfn.NUMBERVALUE(MID(A214,4,4)),TOMAKE!$C$2:$E$174,3,FALSE),""))))</f>
        <v>183</v>
      </c>
      <c r="K214" s="23" t="s">
        <v>5601</v>
      </c>
      <c r="L214" s="23" t="s">
        <v>5600</v>
      </c>
      <c r="M214" s="351" t="str">
        <f t="shared" si="8"/>
        <v>PNJ-MPS/BCH-KDCR</v>
      </c>
      <c r="N214" s="28" t="str">
        <f t="shared" si="9"/>
        <v>pnj21</v>
      </c>
      <c r="O214" s="24"/>
    </row>
    <row r="215" spans="1:17" hidden="1" x14ac:dyDescent="0.25">
      <c r="A215" s="23" t="s">
        <v>4433</v>
      </c>
      <c r="B215" s="23" t="s">
        <v>10</v>
      </c>
      <c r="C215" s="23" t="s">
        <v>48</v>
      </c>
      <c r="D215" s="23" t="s">
        <v>1260</v>
      </c>
      <c r="E215" s="23" t="s">
        <v>5649</v>
      </c>
      <c r="F215" s="351" t="str">
        <f>IFERROR(VLOOKUP($B215,Codes!$A$2:$B$1000, 2, FALSE),"")</f>
        <v>PNJ</v>
      </c>
      <c r="G215" s="351" t="str">
        <f>IFERROR(VLOOKUP($C215,Codes!$A$2:$B$1000, 2, FALSE),"")</f>
        <v>HRB</v>
      </c>
      <c r="H215" s="351" t="str">
        <f>IFERROR(VLOOKUP($D215,Codes!$A$2:$B$1000, 2, FALSE),"")</f>
        <v>CRT</v>
      </c>
      <c r="I215" s="23">
        <f>IF(ISNUMBER(SEARCH("mrg",A215)), VLOOKUP(_xlfn.NUMBERVALUE(MID(A215,4,4)),TOMAKE!$B$2:$F$174,5,FALSE),IF(ISNUMBER(SEARCH("pnj",A215)), VLOOKUP(_xlfn.NUMBERVALUE(MID(A215,4,4)),TOMAKE!$A$2:$F$174,6,FALSE),IF(ISNUMBER(SEARCH("prv",A215)), VLOOKUP(_xlfn.NUMBERVALUE(MID(A215,4,4)),TOMAKE!$D$2:$F$174,3,FALSE),IF(ISNUMBER(SEARCH("vsg",A215)),VLOOKUP(_xlfn.NUMBERVALUE(MID(A215,4,4)),TOMAKE!$C$2:$F$174,4,FALSE),""))))</f>
        <v>0</v>
      </c>
      <c r="J215" s="24">
        <f>IF(ISNUMBER(SEARCH("mrg",A215)), VLOOKUP(_xlfn.NUMBERVALUE(MID(A215,4,4)),TOMAKE!$B$2:$E$174,4,FALSE),IF(ISNUMBER(SEARCH("pnj",A215)), VLOOKUP(_xlfn.NUMBERVALUE(MID(A215,4,4)),TOMAKE!$A$2:$E$174,5,FALSE),IF(ISNUMBER(SEARCH("prv",A215)), VLOOKUP(_xlfn.NUMBERVALUE(MID(A215,4,4)),TOMAKE!$D$2:$E$174,2,FALSE),IF(ISNUMBER(SEARCH("vsg",A215)),VLOOKUP(_xlfn.NUMBERVALUE(MID(A215,4,4)),TOMAKE!$C$2:$E$174,3,FALSE),""))))</f>
        <v>4</v>
      </c>
      <c r="K215" s="23" t="s">
        <v>5601</v>
      </c>
      <c r="L215" s="23" t="s">
        <v>5600</v>
      </c>
      <c r="M215" s="351" t="str">
        <f t="shared" si="8"/>
        <v>PNJ-CRT-HRB</v>
      </c>
      <c r="N215" s="28" t="str">
        <f t="shared" si="9"/>
        <v>pnj22</v>
      </c>
      <c r="O215" s="24"/>
    </row>
    <row r="216" spans="1:17" x14ac:dyDescent="0.25">
      <c r="A216" s="23" t="s">
        <v>4430</v>
      </c>
      <c r="B216" s="23" t="s">
        <v>10</v>
      </c>
      <c r="C216" s="23" t="s">
        <v>4</v>
      </c>
      <c r="D216" s="23" t="s">
        <v>1507</v>
      </c>
      <c r="E216" s="23" t="s">
        <v>5649</v>
      </c>
      <c r="F216" s="351" t="str">
        <f>IFERROR(VLOOKUP($B216,Codes!$A$2:$B$1000, 2, FALSE),"")</f>
        <v>PNJ</v>
      </c>
      <c r="G216" s="351" t="str">
        <f>IFERROR(VLOOKUP($C216,Codes!$A$2:$B$1000, 2, FALSE),"")</f>
        <v>VSD</v>
      </c>
      <c r="H216" s="351" t="str">
        <f>IFERROR(VLOOKUP($D216,Codes!$A$2:$B$1000, 2, FALSE),"")</f>
        <v>ZNGR</v>
      </c>
      <c r="I216" s="23" t="e">
        <f>IF(ISNUMBER(SEARCH("mrg",A216)), VLOOKUP(_xlfn.NUMBERVALUE(MID(A216,4,4)),TOMAKE!$B$2:$F$174,5,FALSE),IF(ISNUMBER(SEARCH("pnj",A216)), VLOOKUP(_xlfn.NUMBERVALUE(MID(A216,4,4)),TOMAKE!$A$2:$F$174,6,FALSE),IF(ISNUMBER(SEARCH("prv",A216)), VLOOKUP(_xlfn.NUMBERVALUE(MID(A216,4,4)),TOMAKE!$D$2:$F$174,3,FALSE),IF(ISNUMBER(SEARCH("vsg",A216)),VLOOKUP(_xlfn.NUMBERVALUE(MID(A216,4,4)),TOMAKE!$C$2:$F$174,4,FALSE),""))))</f>
        <v>#N/A</v>
      </c>
      <c r="J216" s="24" t="e">
        <f>IF(ISNUMBER(SEARCH("mrg",A216)), VLOOKUP(_xlfn.NUMBERVALUE(MID(A216,4,4)),TOMAKE!$B$2:$E$174,4,FALSE),IF(ISNUMBER(SEARCH("pnj",A216)), VLOOKUP(_xlfn.NUMBERVALUE(MID(A216,4,4)),TOMAKE!$A$2:$E$174,5,FALSE),IF(ISNUMBER(SEARCH("prv",A216)), VLOOKUP(_xlfn.NUMBERVALUE(MID(A216,4,4)),TOMAKE!$D$2:$E$174,2,FALSE),IF(ISNUMBER(SEARCH("vsg",A216)),VLOOKUP(_xlfn.NUMBERVALUE(MID(A216,4,4)),TOMAKE!$C$2:$E$174,3,FALSE),""))))</f>
        <v>#N/A</v>
      </c>
      <c r="K216" s="24" t="s">
        <v>5723</v>
      </c>
      <c r="L216" s="24"/>
      <c r="M216" s="351" t="str">
        <f t="shared" si="8"/>
        <v>PNJ-ZNGR-VSD</v>
      </c>
      <c r="N216" s="28" t="str">
        <f t="shared" si="9"/>
        <v>pnj23</v>
      </c>
      <c r="O216" s="24"/>
    </row>
    <row r="217" spans="1:17" hidden="1" x14ac:dyDescent="0.25">
      <c r="A217" s="23" t="s">
        <v>4428</v>
      </c>
      <c r="B217" s="23" t="s">
        <v>14</v>
      </c>
      <c r="C217" s="23" t="s">
        <v>26</v>
      </c>
      <c r="D217" s="23" t="s">
        <v>504</v>
      </c>
      <c r="E217" s="23" t="s">
        <v>5649</v>
      </c>
      <c r="F217" s="351" t="str">
        <f>IFERROR(VLOOKUP($B217,Codes!$A$2:$B$1000, 2, FALSE),"")</f>
        <v>PNJ</v>
      </c>
      <c r="G217" s="351" t="str">
        <f>IFERROR(VLOOKUP($C217,Codes!$A$2:$B$1000, 2, FALSE),"")</f>
        <v>PND</v>
      </c>
      <c r="H217" s="351" t="str">
        <f>IFERROR(VLOOKUP($D217,Codes!$A$2:$B$1000, 2, FALSE),"")</f>
        <v>BNST</v>
      </c>
      <c r="I217" s="23">
        <f>IF(ISNUMBER(SEARCH("mrg",A217)), VLOOKUP(_xlfn.NUMBERVALUE(MID(A217,4,4)),TOMAKE!$B$2:$F$174,5,FALSE),IF(ISNUMBER(SEARCH("pnj",A217)), VLOOKUP(_xlfn.NUMBERVALUE(MID(A217,4,4)),TOMAKE!$A$2:$F$174,6,FALSE),IF(ISNUMBER(SEARCH("prv",A217)), VLOOKUP(_xlfn.NUMBERVALUE(MID(A217,4,4)),TOMAKE!$D$2:$F$174,3,FALSE),IF(ISNUMBER(SEARCH("vsg",A217)),VLOOKUP(_xlfn.NUMBERVALUE(MID(A217,4,4)),TOMAKE!$C$2:$F$174,4,FALSE),""))))</f>
        <v>0</v>
      </c>
      <c r="J217" s="24">
        <f>IF(ISNUMBER(SEARCH("mrg",A217)), VLOOKUP(_xlfn.NUMBERVALUE(MID(A217,4,4)),TOMAKE!$B$2:$E$174,4,FALSE),IF(ISNUMBER(SEARCH("pnj",A217)), VLOOKUP(_xlfn.NUMBERVALUE(MID(A217,4,4)),TOMAKE!$A$2:$E$174,5,FALSE),IF(ISNUMBER(SEARCH("prv",A217)), VLOOKUP(_xlfn.NUMBERVALUE(MID(A217,4,4)),TOMAKE!$D$2:$E$174,2,FALSE),IF(ISNUMBER(SEARCH("vsg",A217)),VLOOKUP(_xlfn.NUMBERVALUE(MID(A217,4,4)),TOMAKE!$C$2:$E$174,3,FALSE),""))))</f>
        <v>113</v>
      </c>
      <c r="K217" s="23" t="s">
        <v>5601</v>
      </c>
      <c r="L217" s="24" t="s">
        <v>5600</v>
      </c>
      <c r="M217" s="351" t="str">
        <f t="shared" si="8"/>
        <v>PNJ-BNST-PND</v>
      </c>
      <c r="N217" s="28" t="str">
        <f t="shared" si="9"/>
        <v>pnj24</v>
      </c>
      <c r="O217" s="24"/>
    </row>
    <row r="218" spans="1:17" ht="30" hidden="1" x14ac:dyDescent="0.25">
      <c r="A218" s="23" t="s">
        <v>4422</v>
      </c>
      <c r="B218" s="23" t="s">
        <v>26</v>
      </c>
      <c r="C218" s="23" t="s">
        <v>159</v>
      </c>
      <c r="D218" s="23" t="s">
        <v>4423</v>
      </c>
      <c r="E218" s="23" t="s">
        <v>5649</v>
      </c>
      <c r="F218" s="351" t="str">
        <f>IFERROR(VLOOKUP($B218,Codes!$A$2:$B$1000, 2, FALSE),"")</f>
        <v>PND</v>
      </c>
      <c r="G218" s="351" t="str">
        <f>IFERROR(VLOOKUP($C218,Codes!$A$2:$B$1000, 2, FALSE),"")</f>
        <v>AGP SMR</v>
      </c>
      <c r="H218" s="351" t="str">
        <f>IFERROR(VLOOKUP($D218,Codes!$A$2:$B$1000, 2, FALSE),"")</f>
        <v>AGP</v>
      </c>
      <c r="I218" s="23">
        <f>IF(ISNUMBER(SEARCH("mrg",A218)), VLOOKUP(_xlfn.NUMBERVALUE(MID(A218,4,4)),TOMAKE!$B$2:$F$174,5,FALSE),IF(ISNUMBER(SEARCH("pnj",A218)), VLOOKUP(_xlfn.NUMBERVALUE(MID(A218,4,4)),TOMAKE!$A$2:$F$174,6,FALSE),IF(ISNUMBER(SEARCH("prv",A218)), VLOOKUP(_xlfn.NUMBERVALUE(MID(A218,4,4)),TOMAKE!$D$2:$F$174,3,FALSE),IF(ISNUMBER(SEARCH("vsg",A218)),VLOOKUP(_xlfn.NUMBERVALUE(MID(A218,4,4)),TOMAKE!$C$2:$F$174,4,FALSE),""))))</f>
        <v>0</v>
      </c>
      <c r="J218" s="24">
        <f>IF(ISNUMBER(SEARCH("mrg",A218)), VLOOKUP(_xlfn.NUMBERVALUE(MID(A218,4,4)),TOMAKE!$B$2:$E$174,4,FALSE),IF(ISNUMBER(SEARCH("pnj",A218)), VLOOKUP(_xlfn.NUMBERVALUE(MID(A218,4,4)),TOMAKE!$A$2:$E$174,5,FALSE),IF(ISNUMBER(SEARCH("prv",A218)), VLOOKUP(_xlfn.NUMBERVALUE(MID(A218,4,4)),TOMAKE!$D$2:$E$174,2,FALSE),IF(ISNUMBER(SEARCH("vsg",A218)),VLOOKUP(_xlfn.NUMBERVALUE(MID(A218,4,4)),TOMAKE!$C$2:$E$174,3,FALSE),""))))</f>
        <v>221</v>
      </c>
      <c r="K218" s="23" t="s">
        <v>5601</v>
      </c>
      <c r="L218" s="24" t="s">
        <v>5600</v>
      </c>
      <c r="M218" s="351" t="str">
        <f t="shared" si="8"/>
        <v>PND-AGP-AGP SMR</v>
      </c>
      <c r="N218" s="28" t="str">
        <f t="shared" si="9"/>
        <v>pnj25</v>
      </c>
      <c r="O218" s="24"/>
    </row>
    <row r="219" spans="1:17" hidden="1" x14ac:dyDescent="0.25">
      <c r="A219" s="23" t="s">
        <v>4415</v>
      </c>
      <c r="B219" s="23" t="s">
        <v>26</v>
      </c>
      <c r="C219" s="23" t="s">
        <v>28</v>
      </c>
      <c r="D219" s="23" t="s">
        <v>4416</v>
      </c>
      <c r="E219" s="23" t="s">
        <v>5649</v>
      </c>
      <c r="F219" s="351" t="str">
        <f>IFERROR(VLOOKUP($B219,Codes!$A$2:$B$1000, 2, FALSE),"")</f>
        <v>PND</v>
      </c>
      <c r="G219" s="351" t="str">
        <f>IFERROR(VLOOKUP($C219,Codes!$A$2:$B$1000, 2, FALSE),"")</f>
        <v>UND</v>
      </c>
      <c r="H219" s="351" t="str">
        <f>IFERROR(VLOOKUP($D219,Codes!$A$2:$B$1000, 2, FALSE),"")</f>
        <v>KRWD</v>
      </c>
      <c r="I219" s="23">
        <f>IF(ISNUMBER(SEARCH("mrg",A219)), VLOOKUP(_xlfn.NUMBERVALUE(MID(A219,4,4)),TOMAKE!$B$2:$F$174,5,FALSE),IF(ISNUMBER(SEARCH("pnj",A219)), VLOOKUP(_xlfn.NUMBERVALUE(MID(A219,4,4)),TOMAKE!$A$2:$F$174,6,FALSE),IF(ISNUMBER(SEARCH("prv",A219)), VLOOKUP(_xlfn.NUMBERVALUE(MID(A219,4,4)),TOMAKE!$D$2:$F$174,3,FALSE),IF(ISNUMBER(SEARCH("vsg",A219)),VLOOKUP(_xlfn.NUMBERVALUE(MID(A219,4,4)),TOMAKE!$C$2:$F$174,4,FALSE),""))))</f>
        <v>0</v>
      </c>
      <c r="J219" s="24">
        <f>IF(ISNUMBER(SEARCH("mrg",A219)), VLOOKUP(_xlfn.NUMBERVALUE(MID(A219,4,4)),TOMAKE!$B$2:$E$174,4,FALSE),IF(ISNUMBER(SEARCH("pnj",A219)), VLOOKUP(_xlfn.NUMBERVALUE(MID(A219,4,4)),TOMAKE!$A$2:$E$174,5,FALSE),IF(ISNUMBER(SEARCH("prv",A219)), VLOOKUP(_xlfn.NUMBERVALUE(MID(A219,4,4)),TOMAKE!$D$2:$E$174,2,FALSE),IF(ISNUMBER(SEARCH("vsg",A219)),VLOOKUP(_xlfn.NUMBERVALUE(MID(A219,4,4)),TOMAKE!$C$2:$E$174,3,FALSE),""))))</f>
        <v>222</v>
      </c>
      <c r="K219" s="23" t="s">
        <v>5601</v>
      </c>
      <c r="L219" s="24" t="s">
        <v>5605</v>
      </c>
      <c r="M219" s="351" t="str">
        <f t="shared" si="8"/>
        <v>PND-KRWD-UND</v>
      </c>
      <c r="N219" s="28" t="str">
        <f t="shared" si="9"/>
        <v>pnj26</v>
      </c>
      <c r="O219" s="24"/>
    </row>
    <row r="220" spans="1:17" hidden="1" x14ac:dyDescent="0.25">
      <c r="A220" s="23" t="s">
        <v>4410</v>
      </c>
      <c r="B220" s="23" t="s">
        <v>14</v>
      </c>
      <c r="C220" s="23" t="s">
        <v>158</v>
      </c>
      <c r="D220" s="23" t="s">
        <v>106</v>
      </c>
      <c r="E220" s="23" t="s">
        <v>5649</v>
      </c>
      <c r="F220" s="351" t="str">
        <f>IFERROR(VLOOKUP($B220,Codes!$A$2:$B$1000, 2, FALSE),"")</f>
        <v>PNJ</v>
      </c>
      <c r="G220" s="351" t="str">
        <f>IFERROR(VLOOKUP($C220,Codes!$A$2:$B$1000, 2, FALSE),"")</f>
        <v>SMADV</v>
      </c>
      <c r="H220" s="351" t="str">
        <f>IFERROR(VLOOKUP($D220,Codes!$A$2:$B$1000, 2, FALSE),"")</f>
        <v>MPS</v>
      </c>
      <c r="I220" s="23">
        <f>IF(ISNUMBER(SEARCH("mrg",A220)), VLOOKUP(_xlfn.NUMBERVALUE(MID(A220,4,4)),TOMAKE!$B$2:$F$174,5,FALSE),IF(ISNUMBER(SEARCH("pnj",A220)), VLOOKUP(_xlfn.NUMBERVALUE(MID(A220,4,4)),TOMAKE!$A$2:$F$174,6,FALSE),IF(ISNUMBER(SEARCH("prv",A220)), VLOOKUP(_xlfn.NUMBERVALUE(MID(A220,4,4)),TOMAKE!$D$2:$F$174,3,FALSE),IF(ISNUMBER(SEARCH("vsg",A220)),VLOOKUP(_xlfn.NUMBERVALUE(MID(A220,4,4)),TOMAKE!$C$2:$F$174,4,FALSE),""))))</f>
        <v>0</v>
      </c>
      <c r="J220" s="24">
        <f>IF(ISNUMBER(SEARCH("mrg",A220)), VLOOKUP(_xlfn.NUMBERVALUE(MID(A220,4,4)),TOMAKE!$B$2:$E$174,4,FALSE),IF(ISNUMBER(SEARCH("pnj",A220)), VLOOKUP(_xlfn.NUMBERVALUE(MID(A220,4,4)),TOMAKE!$A$2:$E$174,5,FALSE),IF(ISNUMBER(SEARCH("prv",A220)), VLOOKUP(_xlfn.NUMBERVALUE(MID(A220,4,4)),TOMAKE!$D$2:$E$174,2,FALSE),IF(ISNUMBER(SEARCH("vsg",A220)),VLOOKUP(_xlfn.NUMBERVALUE(MID(A220,4,4)),TOMAKE!$C$2:$E$174,3,FALSE),""))))</f>
        <v>175</v>
      </c>
      <c r="K220" s="23" t="s">
        <v>5601</v>
      </c>
      <c r="L220" s="24" t="s">
        <v>5600</v>
      </c>
      <c r="M220" s="351" t="str">
        <f t="shared" si="8"/>
        <v>PNJ-MPS-SMADV</v>
      </c>
      <c r="N220" s="28" t="str">
        <f t="shared" si="9"/>
        <v>pnj27</v>
      </c>
      <c r="O220" s="24"/>
    </row>
    <row r="221" spans="1:17" x14ac:dyDescent="0.25">
      <c r="A221" s="35" t="s">
        <v>4404</v>
      </c>
      <c r="B221" s="35" t="s">
        <v>8</v>
      </c>
      <c r="C221" s="35" t="s">
        <v>5597</v>
      </c>
      <c r="D221" s="35" t="s">
        <v>1425</v>
      </c>
      <c r="E221" s="23" t="s">
        <v>5649</v>
      </c>
      <c r="F221" s="351" t="str">
        <f>IFERROR(VLOOKUP($B221,Codes!$A$2:$B$1000, 2, FALSE),"")</f>
        <v>MRG</v>
      </c>
      <c r="G221" s="351" t="str">
        <f>IFERROR(VLOOKUP($C221,Codes!$A$2:$B$1000, 2, FALSE),"")</f>
        <v/>
      </c>
      <c r="H221" s="351" t="str">
        <f>IFERROR(VLOOKUP($D221,Codes!$A$2:$B$1000, 2, FALSE),"")</f>
        <v>LND</v>
      </c>
      <c r="I221" s="35" t="e">
        <f>IF(ISNUMBER(SEARCH("mrg",A221)), VLOOKUP(_xlfn.NUMBERVALUE(MID(A221,4,4)),TOMAKE!$B$2:$F$174,5,FALSE),IF(ISNUMBER(SEARCH("pnj",A221)), VLOOKUP(_xlfn.NUMBERVALUE(MID(A221,4,4)),TOMAKE!$A$2:$F$174,6,FALSE),IF(ISNUMBER(SEARCH("prv",A221)), VLOOKUP(_xlfn.NUMBERVALUE(MID(A221,4,4)),TOMAKE!$D$2:$F$174,3,FALSE),IF(ISNUMBER(SEARCH("vsg",A221)),VLOOKUP(_xlfn.NUMBERVALUE(MID(A221,4,4)),TOMAKE!$C$2:$F$174,4,FALSE),""))))</f>
        <v>#N/A</v>
      </c>
      <c r="J221" s="36" t="e">
        <f>IF(ISNUMBER(SEARCH("mrg",A221)), VLOOKUP(_xlfn.NUMBERVALUE(MID(A221,4,4)),TOMAKE!$B$2:$E$174,4,FALSE),IF(ISNUMBER(SEARCH("pnj",A221)), VLOOKUP(_xlfn.NUMBERVALUE(MID(A221,4,4)),TOMAKE!$A$2:$E$174,5,FALSE),IF(ISNUMBER(SEARCH("prv",A221)), VLOOKUP(_xlfn.NUMBERVALUE(MID(A221,4,4)),TOMAKE!$D$2:$E$174,2,FALSE),IF(ISNUMBER(SEARCH("vsg",A221)),VLOOKUP(_xlfn.NUMBERVALUE(MID(A221,4,4)),TOMAKE!$C$2:$E$174,3,FALSE),""))))</f>
        <v>#N/A</v>
      </c>
      <c r="K221" s="36" t="s">
        <v>5723</v>
      </c>
      <c r="L221" s="36" t="s">
        <v>5607</v>
      </c>
      <c r="M221" s="351" t="str">
        <f t="shared" si="8"/>
        <v>MRG-LND-</v>
      </c>
      <c r="N221" s="28" t="str">
        <f t="shared" si="9"/>
        <v>pnj28</v>
      </c>
      <c r="O221" s="36"/>
      <c r="P221" s="36"/>
      <c r="Q221" s="2"/>
    </row>
    <row r="222" spans="1:17" x14ac:dyDescent="0.25">
      <c r="A222" s="23" t="s">
        <v>4401</v>
      </c>
      <c r="B222" s="23" t="s">
        <v>14</v>
      </c>
      <c r="C222" s="23" t="s">
        <v>156</v>
      </c>
      <c r="D222" s="23" t="s">
        <v>70</v>
      </c>
      <c r="E222" s="23" t="s">
        <v>5649</v>
      </c>
      <c r="F222" s="351" t="str">
        <f>IFERROR(VLOOKUP($B222,Codes!$A$2:$B$1000, 2, FALSE),"")</f>
        <v>PNJ</v>
      </c>
      <c r="G222" s="351" t="str">
        <f>IFERROR(VLOOKUP($C222,Codes!$A$2:$B$1000, 2, FALSE),"")</f>
        <v>GWNDL</v>
      </c>
      <c r="H222" s="351" t="str">
        <f>IFERROR(VLOOKUP($D222,Codes!$A$2:$B$1000, 2, FALSE),"")</f>
        <v>OGA</v>
      </c>
      <c r="I222" s="23" t="e">
        <f>IF(ISNUMBER(SEARCH("mrg",A222)), VLOOKUP(_xlfn.NUMBERVALUE(MID(A222,4,4)),TOMAKE!$B$2:$F$174,5,FALSE),IF(ISNUMBER(SEARCH("pnj",A222)), VLOOKUP(_xlfn.NUMBERVALUE(MID(A222,4,4)),TOMAKE!$A$2:$F$174,6,FALSE),IF(ISNUMBER(SEARCH("prv",A222)), VLOOKUP(_xlfn.NUMBERVALUE(MID(A222,4,4)),TOMAKE!$D$2:$F$174,3,FALSE),IF(ISNUMBER(SEARCH("vsg",A222)),VLOOKUP(_xlfn.NUMBERVALUE(MID(A222,4,4)),TOMAKE!$C$2:$F$174,4,FALSE),""))))</f>
        <v>#N/A</v>
      </c>
      <c r="J222" s="24" t="e">
        <f>IF(ISNUMBER(SEARCH("mrg",A222)), VLOOKUP(_xlfn.NUMBERVALUE(MID(A222,4,4)),TOMAKE!$B$2:$E$174,4,FALSE),IF(ISNUMBER(SEARCH("pnj",A222)), VLOOKUP(_xlfn.NUMBERVALUE(MID(A222,4,4)),TOMAKE!$A$2:$E$174,5,FALSE),IF(ISNUMBER(SEARCH("prv",A222)), VLOOKUP(_xlfn.NUMBERVALUE(MID(A222,4,4)),TOMAKE!$D$2:$E$174,2,FALSE),IF(ISNUMBER(SEARCH("vsg",A222)),VLOOKUP(_xlfn.NUMBERVALUE(MID(A222,4,4)),TOMAKE!$C$2:$E$174,3,FALSE),""))))</f>
        <v>#N/A</v>
      </c>
      <c r="K222" s="24" t="s">
        <v>5723</v>
      </c>
      <c r="L222" s="24"/>
      <c r="M222" s="351" t="str">
        <f t="shared" si="8"/>
        <v>PNJ-OGA-GWNDL</v>
      </c>
      <c r="N222" s="28" t="str">
        <f t="shared" si="9"/>
        <v>pnj29</v>
      </c>
      <c r="O222" s="24"/>
    </row>
    <row r="223" spans="1:17" x14ac:dyDescent="0.25">
      <c r="A223" s="23" t="s">
        <v>4515</v>
      </c>
      <c r="B223" s="23" t="s">
        <v>14</v>
      </c>
      <c r="C223" s="23" t="s">
        <v>148</v>
      </c>
      <c r="D223" s="23" t="s">
        <v>4516</v>
      </c>
      <c r="E223" s="23" t="s">
        <v>5649</v>
      </c>
      <c r="F223" s="351" t="str">
        <f>IFERROR(VLOOKUP($B223,Codes!$A$2:$B$1000, 2, FALSE),"")</f>
        <v>PNJ</v>
      </c>
      <c r="G223" s="351" t="str">
        <f>IFERROR(VLOOKUP($C223,Codes!$A$2:$B$1000, 2, FALSE),"")</f>
        <v>ALT</v>
      </c>
      <c r="H223" s="351" t="str">
        <f>IFERROR(VLOOKUP($D223,Codes!$A$2:$B$1000, 2, FALSE),"")</f>
        <v>AIR</v>
      </c>
      <c r="I223" s="23">
        <f>IF(ISNUMBER(SEARCH("mrg",A223)), VLOOKUP(_xlfn.NUMBERVALUE(MID(A223,4,4)),TOMAKE!$B$2:$F$174,5,FALSE),IF(ISNUMBER(SEARCH("pnj",A223)), VLOOKUP(_xlfn.NUMBERVALUE(MID(A223,4,4)),TOMAKE!$A$2:$F$174,6,FALSE),IF(ISNUMBER(SEARCH("prv",A223)), VLOOKUP(_xlfn.NUMBERVALUE(MID(A223,4,4)),TOMAKE!$D$2:$F$174,3,FALSE),IF(ISNUMBER(SEARCH("vsg",A223)),VLOOKUP(_xlfn.NUMBERVALUE(MID(A223,4,4)),TOMAKE!$C$2:$F$174,4,FALSE),""))))</f>
        <v>0</v>
      </c>
      <c r="J223" s="24">
        <f>IF(ISNUMBER(SEARCH("mrg",A223)), VLOOKUP(_xlfn.NUMBERVALUE(MID(A223,4,4)),TOMAKE!$B$2:$E$174,4,FALSE),IF(ISNUMBER(SEARCH("pnj",A223)), VLOOKUP(_xlfn.NUMBERVALUE(MID(A223,4,4)),TOMAKE!$A$2:$E$174,5,FALSE),IF(ISNUMBER(SEARCH("prv",A223)), VLOOKUP(_xlfn.NUMBERVALUE(MID(A223,4,4)),TOMAKE!$D$2:$E$174,2,FALSE),IF(ISNUMBER(SEARCH("vsg",A223)),VLOOKUP(_xlfn.NUMBERVALUE(MID(A223,4,4)),TOMAKE!$C$2:$E$174,3,FALSE),""))))</f>
        <v>174</v>
      </c>
      <c r="K223" s="24" t="s">
        <v>5723</v>
      </c>
      <c r="L223" s="24"/>
      <c r="M223" s="351" t="str">
        <f t="shared" si="8"/>
        <v>PNJ-AIR-ALT</v>
      </c>
      <c r="N223" s="28" t="str">
        <f t="shared" si="9"/>
        <v>pnj3</v>
      </c>
      <c r="O223" s="24"/>
    </row>
    <row r="224" spans="1:17" x14ac:dyDescent="0.25">
      <c r="A224" s="23" t="s">
        <v>4400</v>
      </c>
      <c r="B224" s="23" t="s">
        <v>14</v>
      </c>
      <c r="C224" s="23" t="s">
        <v>155</v>
      </c>
      <c r="D224" s="23">
        <v>0</v>
      </c>
      <c r="E224" s="23" t="s">
        <v>5604</v>
      </c>
      <c r="F224" s="351" t="str">
        <f>IFERROR(VLOOKUP($B224,Codes!$A$2:$B$1000, 2, FALSE),"")</f>
        <v>PNJ</v>
      </c>
      <c r="G224" s="351" t="str">
        <f>IFERROR(VLOOKUP($C224,Codes!$A$2:$B$1000, 2, FALSE),"")</f>
        <v>SECT</v>
      </c>
      <c r="H224" s="351" t="str">
        <f>IFERROR(VLOOKUP($D224,Codes!$A$2:$B$1000, 2, FALSE),"")</f>
        <v/>
      </c>
      <c r="I224" s="23" t="e">
        <f>IF(ISNUMBER(SEARCH("mrg",A224)), VLOOKUP(_xlfn.NUMBERVALUE(MID(A224,4,4)),TOMAKE!$B$2:$F$174,5,FALSE),IF(ISNUMBER(SEARCH("pnj",A224)), VLOOKUP(_xlfn.NUMBERVALUE(MID(A224,4,4)),TOMAKE!$A$2:$F$174,6,FALSE),IF(ISNUMBER(SEARCH("prv",A224)), VLOOKUP(_xlfn.NUMBERVALUE(MID(A224,4,4)),TOMAKE!$D$2:$F$174,3,FALSE),IF(ISNUMBER(SEARCH("vsg",A224)),VLOOKUP(_xlfn.NUMBERVALUE(MID(A224,4,4)),TOMAKE!$C$2:$F$174,4,FALSE),""))))</f>
        <v>#N/A</v>
      </c>
      <c r="J224" s="24" t="e">
        <f>IF(ISNUMBER(SEARCH("mrg",A224)), VLOOKUP(_xlfn.NUMBERVALUE(MID(A224,4,4)),TOMAKE!$B$2:$E$174,4,FALSE),IF(ISNUMBER(SEARCH("pnj",A224)), VLOOKUP(_xlfn.NUMBERVALUE(MID(A224,4,4)),TOMAKE!$A$2:$E$174,5,FALSE),IF(ISNUMBER(SEARCH("prv",A224)), VLOOKUP(_xlfn.NUMBERVALUE(MID(A224,4,4)),TOMAKE!$D$2:$E$174,2,FALSE),IF(ISNUMBER(SEARCH("vsg",A224)),VLOOKUP(_xlfn.NUMBERVALUE(MID(A224,4,4)),TOMAKE!$C$2:$E$174,3,FALSE),""))))</f>
        <v>#N/A</v>
      </c>
      <c r="K224" s="24" t="s">
        <v>5723</v>
      </c>
      <c r="L224" s="24"/>
      <c r="M224" s="351" t="str">
        <f t="shared" si="8"/>
        <v>PNJ--SECT</v>
      </c>
      <c r="N224" s="28" t="str">
        <f t="shared" si="9"/>
        <v>pnj30</v>
      </c>
      <c r="O224" s="24"/>
    </row>
    <row r="225" spans="1:16" ht="30" x14ac:dyDescent="0.25">
      <c r="A225" s="23" t="s">
        <v>4399</v>
      </c>
      <c r="B225" s="23" t="s">
        <v>14</v>
      </c>
      <c r="C225" s="23" t="s">
        <v>154</v>
      </c>
      <c r="D225" s="23">
        <v>0</v>
      </c>
      <c r="E225" s="23" t="s">
        <v>5604</v>
      </c>
      <c r="F225" s="351" t="str">
        <f>IFERROR(VLOOKUP($B225,Codes!$A$2:$B$1000, 2, FALSE),"")</f>
        <v>PNJ</v>
      </c>
      <c r="G225" s="351" t="str">
        <f>IFERROR(VLOOKUP($C225,Codes!$A$2:$B$1000, 2, FALSE),"")</f>
        <v>PRV EDU.</v>
      </c>
      <c r="H225" s="351" t="str">
        <f>IFERROR(VLOOKUP($D225,Codes!$A$2:$B$1000, 2, FALSE),"")</f>
        <v/>
      </c>
      <c r="I225" s="23" t="e">
        <f>IF(ISNUMBER(SEARCH("mrg",A225)), VLOOKUP(_xlfn.NUMBERVALUE(MID(A225,4,4)),TOMAKE!$B$2:$F$174,5,FALSE),IF(ISNUMBER(SEARCH("pnj",A225)), VLOOKUP(_xlfn.NUMBERVALUE(MID(A225,4,4)),TOMAKE!$A$2:$F$174,6,FALSE),IF(ISNUMBER(SEARCH("prv",A225)), VLOOKUP(_xlfn.NUMBERVALUE(MID(A225,4,4)),TOMAKE!$D$2:$F$174,3,FALSE),IF(ISNUMBER(SEARCH("vsg",A225)),VLOOKUP(_xlfn.NUMBERVALUE(MID(A225,4,4)),TOMAKE!$C$2:$F$174,4,FALSE),""))))</f>
        <v>#N/A</v>
      </c>
      <c r="J225" s="24" t="e">
        <f>IF(ISNUMBER(SEARCH("mrg",A225)), VLOOKUP(_xlfn.NUMBERVALUE(MID(A225,4,4)),TOMAKE!$B$2:$E$174,4,FALSE),IF(ISNUMBER(SEARCH("pnj",A225)), VLOOKUP(_xlfn.NUMBERVALUE(MID(A225,4,4)),TOMAKE!$A$2:$E$174,5,FALSE),IF(ISNUMBER(SEARCH("prv",A225)), VLOOKUP(_xlfn.NUMBERVALUE(MID(A225,4,4)),TOMAKE!$D$2:$E$174,2,FALSE),IF(ISNUMBER(SEARCH("vsg",A225)),VLOOKUP(_xlfn.NUMBERVALUE(MID(A225,4,4)),TOMAKE!$C$2:$E$174,3,FALSE),""))))</f>
        <v>#N/A</v>
      </c>
      <c r="K225" s="24" t="s">
        <v>5723</v>
      </c>
      <c r="L225" s="24"/>
      <c r="M225" s="351" t="str">
        <f t="shared" si="8"/>
        <v>PNJ--PRV EDU.</v>
      </c>
      <c r="N225" s="28" t="str">
        <f t="shared" si="9"/>
        <v>pnj31</v>
      </c>
      <c r="O225" s="24"/>
    </row>
    <row r="226" spans="1:16" x14ac:dyDescent="0.25">
      <c r="A226" s="23" t="s">
        <v>4395</v>
      </c>
      <c r="B226" s="23" t="s">
        <v>14</v>
      </c>
      <c r="C226" s="23" t="s">
        <v>153</v>
      </c>
      <c r="D226" s="23" t="s">
        <v>4397</v>
      </c>
      <c r="E226" s="23" t="s">
        <v>5649</v>
      </c>
      <c r="F226" s="351" t="str">
        <f>IFERROR(VLOOKUP($B226,Codes!$A$2:$B$1000, 2, FALSE),"")</f>
        <v>PNJ</v>
      </c>
      <c r="G226" s="351" t="str">
        <f>IFERROR(VLOOKUP($C226,Codes!$A$2:$B$1000, 2, FALSE),"")</f>
        <v>RB</v>
      </c>
      <c r="H226" s="351" t="str">
        <f>IFERROR(VLOOKUP($D226,Codes!$A$2:$B$1000, 2, FALSE),"")</f>
        <v>MRMR</v>
      </c>
      <c r="I226" s="23" t="e">
        <f>IF(ISNUMBER(SEARCH("mrg",A226)), VLOOKUP(_xlfn.NUMBERVALUE(MID(A226,4,4)),TOMAKE!$B$2:$F$174,5,FALSE),IF(ISNUMBER(SEARCH("pnj",A226)), VLOOKUP(_xlfn.NUMBERVALUE(MID(A226,4,4)),TOMAKE!$A$2:$F$174,6,FALSE),IF(ISNUMBER(SEARCH("prv",A226)), VLOOKUP(_xlfn.NUMBERVALUE(MID(A226,4,4)),TOMAKE!$D$2:$F$174,3,FALSE),IF(ISNUMBER(SEARCH("vsg",A226)),VLOOKUP(_xlfn.NUMBERVALUE(MID(A226,4,4)),TOMAKE!$C$2:$F$174,4,FALSE),""))))</f>
        <v>#N/A</v>
      </c>
      <c r="J226" s="24" t="e">
        <f>IF(ISNUMBER(SEARCH("mrg",A226)), VLOOKUP(_xlfn.NUMBERVALUE(MID(A226,4,4)),TOMAKE!$B$2:$E$174,4,FALSE),IF(ISNUMBER(SEARCH("pnj",A226)), VLOOKUP(_xlfn.NUMBERVALUE(MID(A226,4,4)),TOMAKE!$A$2:$E$174,5,FALSE),IF(ISNUMBER(SEARCH("prv",A226)), VLOOKUP(_xlfn.NUMBERVALUE(MID(A226,4,4)),TOMAKE!$D$2:$E$174,2,FALSE),IF(ISNUMBER(SEARCH("vsg",A226)),VLOOKUP(_xlfn.NUMBERVALUE(MID(A226,4,4)),TOMAKE!$C$2:$E$174,3,FALSE),""))))</f>
        <v>#N/A</v>
      </c>
      <c r="K226" s="24" t="s">
        <v>5723</v>
      </c>
      <c r="L226" s="24"/>
      <c r="M226" s="351" t="str">
        <f t="shared" si="8"/>
        <v>PNJ-MRMR-RB</v>
      </c>
      <c r="N226" s="28" t="str">
        <f t="shared" si="9"/>
        <v>pnj32</v>
      </c>
      <c r="O226" s="24"/>
    </row>
    <row r="227" spans="1:16" hidden="1" x14ac:dyDescent="0.25">
      <c r="A227" s="23" t="s">
        <v>4392</v>
      </c>
      <c r="B227" s="23" t="s">
        <v>14</v>
      </c>
      <c r="C227" s="23" t="s">
        <v>152</v>
      </c>
      <c r="D227" s="23" t="s">
        <v>4013</v>
      </c>
      <c r="E227" s="23" t="s">
        <v>5649</v>
      </c>
      <c r="F227" s="351" t="str">
        <f>IFERROR(VLOOKUP($B227,Codes!$A$2:$B$1000, 2, FALSE),"")</f>
        <v>PNJ</v>
      </c>
      <c r="G227" s="351" t="str">
        <f>IFERROR(VLOOKUP($C227,Codes!$A$2:$B$1000, 2, FALSE),"")</f>
        <v>CLG</v>
      </c>
      <c r="H227" s="351" t="str">
        <f>IFERROR(VLOOKUP($D227,Codes!$A$2:$B$1000, 2, FALSE),"")</f>
        <v>SLG</v>
      </c>
      <c r="I227" s="23">
        <f>IF(ISNUMBER(SEARCH("mrg",A227)), VLOOKUP(_xlfn.NUMBERVALUE(MID(A227,4,4)),TOMAKE!$B$2:$F$174,5,FALSE),IF(ISNUMBER(SEARCH("pnj",A227)), VLOOKUP(_xlfn.NUMBERVALUE(MID(A227,4,4)),TOMAKE!$A$2:$F$174,6,FALSE),IF(ISNUMBER(SEARCH("prv",A227)), VLOOKUP(_xlfn.NUMBERVALUE(MID(A227,4,4)),TOMAKE!$D$2:$F$174,3,FALSE),IF(ISNUMBER(SEARCH("vsg",A227)),VLOOKUP(_xlfn.NUMBERVALUE(MID(A227,4,4)),TOMAKE!$C$2:$F$174,4,FALSE),""))))</f>
        <v>0</v>
      </c>
      <c r="J227" s="24">
        <f>IF(ISNUMBER(SEARCH("mrg",A227)), VLOOKUP(_xlfn.NUMBERVALUE(MID(A227,4,4)),TOMAKE!$B$2:$E$174,4,FALSE),IF(ISNUMBER(SEARCH("pnj",A227)), VLOOKUP(_xlfn.NUMBERVALUE(MID(A227,4,4)),TOMAKE!$A$2:$E$174,5,FALSE),IF(ISNUMBER(SEARCH("prv",A227)), VLOOKUP(_xlfn.NUMBERVALUE(MID(A227,4,4)),TOMAKE!$D$2:$E$174,2,FALSE),IF(ISNUMBER(SEARCH("vsg",A227)),VLOOKUP(_xlfn.NUMBERVALUE(MID(A227,4,4)),TOMAKE!$C$2:$E$174,3,FALSE),""))))</f>
        <v>190</v>
      </c>
      <c r="K227" s="23" t="s">
        <v>5601</v>
      </c>
      <c r="L227" s="23" t="s">
        <v>5600</v>
      </c>
      <c r="M227" s="351" t="str">
        <f t="shared" si="8"/>
        <v>PNJ-SLG-CLG</v>
      </c>
      <c r="N227" s="28" t="str">
        <f t="shared" si="9"/>
        <v>pnj33</v>
      </c>
      <c r="O227" s="24"/>
    </row>
    <row r="228" spans="1:16" x14ac:dyDescent="0.25">
      <c r="A228" s="23" t="s">
        <v>4389</v>
      </c>
      <c r="B228" s="23" t="s">
        <v>14</v>
      </c>
      <c r="C228" s="23" t="s">
        <v>151</v>
      </c>
      <c r="D228" s="23" t="s">
        <v>5635</v>
      </c>
      <c r="E228" s="23" t="s">
        <v>5649</v>
      </c>
      <c r="F228" s="351" t="str">
        <f>IFERROR(VLOOKUP($B228,Codes!$A$2:$B$1000, 2, FALSE),"")</f>
        <v>PNJ</v>
      </c>
      <c r="G228" s="351" t="str">
        <f>IFERROR(VLOOKUP($C228,Codes!$A$2:$B$1000, 2, FALSE),"")</f>
        <v>KDCR</v>
      </c>
      <c r="H228" s="351">
        <f>IFERROR(VLOOKUP($D228,Codes!$A$2:$B$1000, 2, FALSE),"")</f>
        <v>0</v>
      </c>
      <c r="I228" s="23" t="e">
        <f>IF(ISNUMBER(SEARCH("mrg",A228)), VLOOKUP(_xlfn.NUMBERVALUE(MID(A228,4,4)),TOMAKE!$B$2:$F$174,5,FALSE),IF(ISNUMBER(SEARCH("pnj",A228)), VLOOKUP(_xlfn.NUMBERVALUE(MID(A228,4,4)),TOMAKE!$A$2:$F$174,6,FALSE),IF(ISNUMBER(SEARCH("prv",A228)), VLOOKUP(_xlfn.NUMBERVALUE(MID(A228,4,4)),TOMAKE!$D$2:$F$174,3,FALSE),IF(ISNUMBER(SEARCH("vsg",A228)),VLOOKUP(_xlfn.NUMBERVALUE(MID(A228,4,4)),TOMAKE!$C$2:$F$174,4,FALSE),""))))</f>
        <v>#N/A</v>
      </c>
      <c r="J228" s="24" t="e">
        <f>IF(ISNUMBER(SEARCH("mrg",A228)), VLOOKUP(_xlfn.NUMBERVALUE(MID(A228,4,4)),TOMAKE!$B$2:$E$174,4,FALSE),IF(ISNUMBER(SEARCH("pnj",A228)), VLOOKUP(_xlfn.NUMBERVALUE(MID(A228,4,4)),TOMAKE!$A$2:$E$174,5,FALSE),IF(ISNUMBER(SEARCH("prv",A228)), VLOOKUP(_xlfn.NUMBERVALUE(MID(A228,4,4)),TOMAKE!$D$2:$E$174,2,FALSE),IF(ISNUMBER(SEARCH("vsg",A228)),VLOOKUP(_xlfn.NUMBERVALUE(MID(A228,4,4)),TOMAKE!$C$2:$E$174,3,FALSE),""))))</f>
        <v>#N/A</v>
      </c>
      <c r="K228" s="24" t="s">
        <v>5723</v>
      </c>
      <c r="L228" s="24"/>
      <c r="M228" s="351" t="str">
        <f t="shared" si="8"/>
        <v>PNJ-0-KDCR</v>
      </c>
      <c r="N228" s="28" t="str">
        <f t="shared" si="9"/>
        <v>pnj34</v>
      </c>
      <c r="O228" s="24"/>
    </row>
    <row r="229" spans="1:16" x14ac:dyDescent="0.25">
      <c r="A229" s="23" t="s">
        <v>4387</v>
      </c>
      <c r="B229" s="23" t="s">
        <v>14</v>
      </c>
      <c r="C229" s="23" t="s">
        <v>106</v>
      </c>
      <c r="D229" s="23" t="s">
        <v>296</v>
      </c>
      <c r="E229" s="23" t="s">
        <v>5649</v>
      </c>
      <c r="F229" s="351" t="str">
        <f>IFERROR(VLOOKUP($B229,Codes!$A$2:$B$1000, 2, FALSE),"")</f>
        <v>PNJ</v>
      </c>
      <c r="G229" s="351" t="str">
        <f>IFERROR(VLOOKUP($C229,Codes!$A$2:$B$1000, 2, FALSE),"")</f>
        <v>MPS</v>
      </c>
      <c r="H229" s="351" t="str">
        <f>IFERROR(VLOOKUP($D229,Codes!$A$2:$B$1000, 2, FALSE),"")</f>
        <v>BTM</v>
      </c>
      <c r="I229" s="23" t="e">
        <f>IF(ISNUMBER(SEARCH("mrg",A229)), VLOOKUP(_xlfn.NUMBERVALUE(MID(A229,4,4)),TOMAKE!$B$2:$F$174,5,FALSE),IF(ISNUMBER(SEARCH("pnj",A229)), VLOOKUP(_xlfn.NUMBERVALUE(MID(A229,4,4)),TOMAKE!$A$2:$F$174,6,FALSE),IF(ISNUMBER(SEARCH("prv",A229)), VLOOKUP(_xlfn.NUMBERVALUE(MID(A229,4,4)),TOMAKE!$D$2:$F$174,3,FALSE),IF(ISNUMBER(SEARCH("vsg",A229)),VLOOKUP(_xlfn.NUMBERVALUE(MID(A229,4,4)),TOMAKE!$C$2:$F$174,4,FALSE),""))))</f>
        <v>#N/A</v>
      </c>
      <c r="J229" s="24" t="e">
        <f>IF(ISNUMBER(SEARCH("mrg",A229)), VLOOKUP(_xlfn.NUMBERVALUE(MID(A229,4,4)),TOMAKE!$B$2:$E$174,4,FALSE),IF(ISNUMBER(SEARCH("pnj",A229)), VLOOKUP(_xlfn.NUMBERVALUE(MID(A229,4,4)),TOMAKE!$A$2:$E$174,5,FALSE),IF(ISNUMBER(SEARCH("prv",A229)), VLOOKUP(_xlfn.NUMBERVALUE(MID(A229,4,4)),TOMAKE!$D$2:$E$174,2,FALSE),IF(ISNUMBER(SEARCH("vsg",A229)),VLOOKUP(_xlfn.NUMBERVALUE(MID(A229,4,4)),TOMAKE!$C$2:$E$174,3,FALSE),""))))</f>
        <v>#N/A</v>
      </c>
      <c r="K229" s="24" t="s">
        <v>5723</v>
      </c>
      <c r="L229" s="24"/>
      <c r="M229" s="351" t="str">
        <f t="shared" si="8"/>
        <v>PNJ-BTM-MPS</v>
      </c>
      <c r="N229" s="28" t="str">
        <f t="shared" si="9"/>
        <v>pnj35</v>
      </c>
      <c r="O229" s="24"/>
    </row>
    <row r="230" spans="1:16" hidden="1" x14ac:dyDescent="0.25">
      <c r="A230" s="28" t="s">
        <v>4384</v>
      </c>
      <c r="B230" s="28" t="s">
        <v>14</v>
      </c>
      <c r="C230" s="28" t="s">
        <v>112</v>
      </c>
      <c r="D230" s="28" t="s">
        <v>5635</v>
      </c>
      <c r="E230" s="23" t="s">
        <v>5649</v>
      </c>
      <c r="F230" s="351" t="str">
        <f>IFERROR(VLOOKUP($B230,Codes!$A$2:$B$1000, 2, FALSE),"")</f>
        <v>PNJ</v>
      </c>
      <c r="G230" s="351" t="str">
        <f>IFERROR(VLOOKUP($C230,Codes!$A$2:$B$1000, 2, FALSE),"")</f>
        <v>VRD</v>
      </c>
      <c r="H230" s="351">
        <f>IFERROR(VLOOKUP($D230,Codes!$A$2:$B$1000, 2, FALSE),"")</f>
        <v>0</v>
      </c>
      <c r="I230" s="28" t="e">
        <f>IF(ISNUMBER(SEARCH("mrg",A230)), VLOOKUP(_xlfn.NUMBERVALUE(MID(A230,4,4)),TOMAKE!$B$2:$F$174,5,FALSE),IF(ISNUMBER(SEARCH("pnj",A230)), VLOOKUP(_xlfn.NUMBERVALUE(MID(A230,4,4)),TOMAKE!$A$2:$F$174,6,FALSE),IF(ISNUMBER(SEARCH("prv",A230)), VLOOKUP(_xlfn.NUMBERVALUE(MID(A230,4,4)),TOMAKE!$D$2:$F$174,3,FALSE),IF(ISNUMBER(SEARCH("vsg",A230)),VLOOKUP(_xlfn.NUMBERVALUE(MID(A230,4,4)),TOMAKE!$C$2:$F$174,4,FALSE),""))))</f>
        <v>#N/A</v>
      </c>
      <c r="J230" s="11" t="e">
        <f>IF(ISNUMBER(SEARCH("mrg",A230)), VLOOKUP(_xlfn.NUMBERVALUE(MID(A230,4,4)),TOMAKE!$B$2:$E$174,4,FALSE),IF(ISNUMBER(SEARCH("pnj",A230)), VLOOKUP(_xlfn.NUMBERVALUE(MID(A230,4,4)),TOMAKE!$A$2:$E$174,5,FALSE),IF(ISNUMBER(SEARCH("prv",A230)), VLOOKUP(_xlfn.NUMBERVALUE(MID(A230,4,4)),TOMAKE!$D$2:$E$174,2,FALSE),IF(ISNUMBER(SEARCH("vsg",A230)),VLOOKUP(_xlfn.NUMBERVALUE(MID(A230,4,4)),TOMAKE!$C$2:$E$174,3,FALSE),""))))</f>
        <v>#N/A</v>
      </c>
      <c r="K230" s="11" t="s">
        <v>5601</v>
      </c>
      <c r="L230" s="11" t="s">
        <v>5600</v>
      </c>
      <c r="M230" s="351" t="str">
        <f t="shared" si="8"/>
        <v>PNJ-0-VRD</v>
      </c>
      <c r="N230" s="28" t="str">
        <f t="shared" si="9"/>
        <v>pnj36</v>
      </c>
      <c r="O230" s="11"/>
      <c r="P230" s="11"/>
    </row>
    <row r="231" spans="1:16" hidden="1" x14ac:dyDescent="0.25">
      <c r="A231" s="23" t="s">
        <v>4383</v>
      </c>
      <c r="B231" s="23" t="s">
        <v>14</v>
      </c>
      <c r="C231" s="23" t="s">
        <v>150</v>
      </c>
      <c r="D231" s="23" t="s">
        <v>504</v>
      </c>
      <c r="E231" s="23" t="s">
        <v>5649</v>
      </c>
      <c r="F231" s="351" t="str">
        <f>IFERROR(VLOOKUP($B231,Codes!$A$2:$B$1000, 2, FALSE),"")</f>
        <v>PNJ</v>
      </c>
      <c r="G231" s="351" t="str">
        <f>IFERROR(VLOOKUP($C231,Codes!$A$2:$B$1000, 2, FALSE),"")</f>
        <v>SNK</v>
      </c>
      <c r="H231" s="351" t="str">
        <f>IFERROR(VLOOKUP($D231,Codes!$A$2:$B$1000, 2, FALSE),"")</f>
        <v>BNST</v>
      </c>
      <c r="I231" s="23">
        <f>IF(ISNUMBER(SEARCH("mrg",A231)), VLOOKUP(_xlfn.NUMBERVALUE(MID(A231,4,4)),TOMAKE!$B$2:$F$174,5,FALSE),IF(ISNUMBER(SEARCH("pnj",A231)), VLOOKUP(_xlfn.NUMBERVALUE(MID(A231,4,4)),TOMAKE!$A$2:$F$174,6,FALSE),IF(ISNUMBER(SEARCH("prv",A231)), VLOOKUP(_xlfn.NUMBERVALUE(MID(A231,4,4)),TOMAKE!$D$2:$F$174,3,FALSE),IF(ISNUMBER(SEARCH("vsg",A231)),VLOOKUP(_xlfn.NUMBERVALUE(MID(A231,4,4)),TOMAKE!$C$2:$F$174,4,FALSE),""))))</f>
        <v>0</v>
      </c>
      <c r="J231" s="24">
        <f>IF(ISNUMBER(SEARCH("mrg",A231)), VLOOKUP(_xlfn.NUMBERVALUE(MID(A231,4,4)),TOMAKE!$B$2:$E$174,4,FALSE),IF(ISNUMBER(SEARCH("pnj",A231)), VLOOKUP(_xlfn.NUMBERVALUE(MID(A231,4,4)),TOMAKE!$A$2:$E$174,5,FALSE),IF(ISNUMBER(SEARCH("prv",A231)), VLOOKUP(_xlfn.NUMBERVALUE(MID(A231,4,4)),TOMAKE!$D$2:$E$174,2,FALSE),IF(ISNUMBER(SEARCH("vsg",A231)),VLOOKUP(_xlfn.NUMBERVALUE(MID(A231,4,4)),TOMAKE!$C$2:$E$174,3,FALSE),""))))</f>
        <v>45</v>
      </c>
      <c r="K231" s="23" t="s">
        <v>5601</v>
      </c>
      <c r="L231" s="24" t="s">
        <v>5600</v>
      </c>
      <c r="M231" s="351" t="str">
        <f t="shared" si="8"/>
        <v>PNJ-BNST-SNK</v>
      </c>
      <c r="N231" s="28" t="str">
        <f t="shared" si="9"/>
        <v>pnj37</v>
      </c>
      <c r="O231" s="24"/>
    </row>
    <row r="232" spans="1:16" x14ac:dyDescent="0.25">
      <c r="A232" s="23" t="s">
        <v>4377</v>
      </c>
      <c r="B232" s="23" t="s">
        <v>150</v>
      </c>
      <c r="C232" s="23" t="s">
        <v>149</v>
      </c>
      <c r="D232" s="23" t="s">
        <v>145</v>
      </c>
      <c r="E232" s="23" t="s">
        <v>5649</v>
      </c>
      <c r="F232" s="351" t="str">
        <f>IFERROR(VLOOKUP($B232,Codes!$A$2:$B$1000, 2, FALSE),"")</f>
        <v>SNK</v>
      </c>
      <c r="G232" s="351" t="str">
        <f>IFERROR(VLOOKUP($C232,Codes!$A$2:$B$1000, 2, FALSE),"")</f>
        <v>GTKTL</v>
      </c>
      <c r="H232" s="351" t="str">
        <f>IFERROR(VLOOKUP($D232,Codes!$A$2:$B$1000, 2, FALSE),"")</f>
        <v>SRL</v>
      </c>
      <c r="I232" s="23" t="e">
        <f>IF(ISNUMBER(SEARCH("mrg",A232)), VLOOKUP(_xlfn.NUMBERVALUE(MID(A232,4,4)),TOMAKE!$B$2:$F$174,5,FALSE),IF(ISNUMBER(SEARCH("pnj",A232)), VLOOKUP(_xlfn.NUMBERVALUE(MID(A232,4,4)),TOMAKE!$A$2:$F$174,6,FALSE),IF(ISNUMBER(SEARCH("prv",A232)), VLOOKUP(_xlfn.NUMBERVALUE(MID(A232,4,4)),TOMAKE!$D$2:$F$174,3,FALSE),IF(ISNUMBER(SEARCH("vsg",A232)),VLOOKUP(_xlfn.NUMBERVALUE(MID(A232,4,4)),TOMAKE!$C$2:$F$174,4,FALSE),""))))</f>
        <v>#N/A</v>
      </c>
      <c r="J232" s="24" t="e">
        <f>IF(ISNUMBER(SEARCH("mrg",A232)), VLOOKUP(_xlfn.NUMBERVALUE(MID(A232,4,4)),TOMAKE!$B$2:$E$174,4,FALSE),IF(ISNUMBER(SEARCH("pnj",A232)), VLOOKUP(_xlfn.NUMBERVALUE(MID(A232,4,4)),TOMAKE!$A$2:$E$174,5,FALSE),IF(ISNUMBER(SEARCH("prv",A232)), VLOOKUP(_xlfn.NUMBERVALUE(MID(A232,4,4)),TOMAKE!$D$2:$E$174,2,FALSE),IF(ISNUMBER(SEARCH("vsg",A232)),VLOOKUP(_xlfn.NUMBERVALUE(MID(A232,4,4)),TOMAKE!$C$2:$E$174,3,FALSE),""))))</f>
        <v>#N/A</v>
      </c>
      <c r="K232" s="23" t="s">
        <v>5723</v>
      </c>
      <c r="L232" s="24"/>
      <c r="M232" s="351" t="str">
        <f t="shared" si="8"/>
        <v>SNK-SRL-GTKTL</v>
      </c>
      <c r="N232" s="28" t="str">
        <f t="shared" si="9"/>
        <v>pnj38</v>
      </c>
      <c r="O232" s="24"/>
    </row>
    <row r="233" spans="1:16" hidden="1" x14ac:dyDescent="0.25">
      <c r="A233" s="23" t="s">
        <v>4362</v>
      </c>
      <c r="B233" s="23" t="s">
        <v>14</v>
      </c>
      <c r="C233" s="23" t="s">
        <v>103</v>
      </c>
      <c r="D233" s="23" t="s">
        <v>115</v>
      </c>
      <c r="E233" s="23" t="s">
        <v>5649</v>
      </c>
      <c r="F233" s="351" t="str">
        <f>IFERROR(VLOOKUP($B233,Codes!$A$2:$B$1000, 2, FALSE),"")</f>
        <v>PNJ</v>
      </c>
      <c r="G233" s="351" t="str">
        <f>IFERROR(VLOOKUP($C233,Codes!$A$2:$B$1000, 2, FALSE),"")</f>
        <v>HRML</v>
      </c>
      <c r="H233" s="351" t="str">
        <f>IFERROR(VLOOKUP($D233,Codes!$A$2:$B$1000, 2, FALSE),"")</f>
        <v>SOL</v>
      </c>
      <c r="I233" s="23">
        <f>IF(ISNUMBER(SEARCH("mrg",A233)), VLOOKUP(_xlfn.NUMBERVALUE(MID(A233,4,4)),TOMAKE!$B$2:$F$174,5,FALSE),IF(ISNUMBER(SEARCH("pnj",A233)), VLOOKUP(_xlfn.NUMBERVALUE(MID(A233,4,4)),TOMAKE!$A$2:$F$174,6,FALSE),IF(ISNUMBER(SEARCH("prv",A233)), VLOOKUP(_xlfn.NUMBERVALUE(MID(A233,4,4)),TOMAKE!$D$2:$F$174,3,FALSE),IF(ISNUMBER(SEARCH("vsg",A233)),VLOOKUP(_xlfn.NUMBERVALUE(MID(A233,4,4)),TOMAKE!$C$2:$F$174,4,FALSE),""))))</f>
        <v>0</v>
      </c>
      <c r="J233" s="24">
        <f>IF(ISNUMBER(SEARCH("mrg",A233)), VLOOKUP(_xlfn.NUMBERVALUE(MID(A233,4,4)),TOMAKE!$B$2:$E$174,4,FALSE),IF(ISNUMBER(SEARCH("pnj",A233)), VLOOKUP(_xlfn.NUMBERVALUE(MID(A233,4,4)),TOMAKE!$A$2:$E$174,5,FALSE),IF(ISNUMBER(SEARCH("prv",A233)), VLOOKUP(_xlfn.NUMBERVALUE(MID(A233,4,4)),TOMAKE!$D$2:$E$174,2,FALSE),IF(ISNUMBER(SEARCH("vsg",A233)),VLOOKUP(_xlfn.NUMBERVALUE(MID(A233,4,4)),TOMAKE!$C$2:$E$174,3,FALSE),""))))</f>
        <v>186</v>
      </c>
      <c r="K233" s="23" t="s">
        <v>5601</v>
      </c>
      <c r="L233" s="23" t="s">
        <v>5600</v>
      </c>
      <c r="M233" s="351" t="str">
        <f t="shared" si="8"/>
        <v>PNJ-SOL-HRML</v>
      </c>
      <c r="N233" s="28" t="str">
        <f t="shared" si="9"/>
        <v>pnj39</v>
      </c>
      <c r="O233" s="24"/>
    </row>
    <row r="234" spans="1:16" x14ac:dyDescent="0.25">
      <c r="A234" s="23" t="s">
        <v>4512</v>
      </c>
      <c r="B234" s="23" t="s">
        <v>14</v>
      </c>
      <c r="C234" s="23" t="s">
        <v>148</v>
      </c>
      <c r="D234" s="23" t="s">
        <v>2146</v>
      </c>
      <c r="E234" s="23" t="s">
        <v>5649</v>
      </c>
      <c r="F234" s="351" t="str">
        <f>IFERROR(VLOOKUP($B234,Codes!$A$2:$B$1000, 2, FALSE),"")</f>
        <v>PNJ</v>
      </c>
      <c r="G234" s="351" t="str">
        <f>IFERROR(VLOOKUP($C234,Codes!$A$2:$B$1000, 2, FALSE),"")</f>
        <v>ALT</v>
      </c>
      <c r="H234" s="351" t="str">
        <f>IFERROR(VLOOKUP($D234,Codes!$A$2:$B$1000, 2, FALSE),"")</f>
        <v>S.INZ</v>
      </c>
      <c r="I234" s="23" t="e">
        <f>IF(ISNUMBER(SEARCH("mrg",A234)), VLOOKUP(_xlfn.NUMBERVALUE(MID(A234,4,4)),TOMAKE!$B$2:$F$174,5,FALSE),IF(ISNUMBER(SEARCH("pnj",A234)), VLOOKUP(_xlfn.NUMBERVALUE(MID(A234,4,4)),TOMAKE!$A$2:$F$174,6,FALSE),IF(ISNUMBER(SEARCH("prv",A234)), VLOOKUP(_xlfn.NUMBERVALUE(MID(A234,4,4)),TOMAKE!$D$2:$F$174,3,FALSE),IF(ISNUMBER(SEARCH("vsg",A234)),VLOOKUP(_xlfn.NUMBERVALUE(MID(A234,4,4)),TOMAKE!$C$2:$F$174,4,FALSE),""))))</f>
        <v>#N/A</v>
      </c>
      <c r="J234" s="24" t="e">
        <f>IF(ISNUMBER(SEARCH("mrg",A234)), VLOOKUP(_xlfn.NUMBERVALUE(MID(A234,4,4)),TOMAKE!$B$2:$E$174,4,FALSE),IF(ISNUMBER(SEARCH("pnj",A234)), VLOOKUP(_xlfn.NUMBERVALUE(MID(A234,4,4)),TOMAKE!$A$2:$E$174,5,FALSE),IF(ISNUMBER(SEARCH("prv",A234)), VLOOKUP(_xlfn.NUMBERVALUE(MID(A234,4,4)),TOMAKE!$D$2:$E$174,2,FALSE),IF(ISNUMBER(SEARCH("vsg",A234)),VLOOKUP(_xlfn.NUMBERVALUE(MID(A234,4,4)),TOMAKE!$C$2:$E$174,3,FALSE),""))))</f>
        <v>#N/A</v>
      </c>
      <c r="K234" s="24" t="s">
        <v>5723</v>
      </c>
      <c r="L234" s="24"/>
      <c r="M234" s="351" t="str">
        <f t="shared" si="8"/>
        <v>PNJ-S.INZ-ALT</v>
      </c>
      <c r="N234" s="28" t="str">
        <f t="shared" si="9"/>
        <v>pnj4</v>
      </c>
      <c r="O234" s="24"/>
    </row>
    <row r="235" spans="1:16" x14ac:dyDescent="0.25">
      <c r="A235" s="23" t="s">
        <v>4361</v>
      </c>
      <c r="B235" s="23" t="s">
        <v>14</v>
      </c>
      <c r="C235" s="23" t="s">
        <v>106</v>
      </c>
      <c r="D235" s="23" t="s">
        <v>232</v>
      </c>
      <c r="E235" s="23" t="s">
        <v>5649</v>
      </c>
      <c r="F235" s="351" t="str">
        <f>IFERROR(VLOOKUP($B235,Codes!$A$2:$B$1000, 2, FALSE),"")</f>
        <v>PNJ</v>
      </c>
      <c r="G235" s="351" t="str">
        <f>IFERROR(VLOOKUP($C235,Codes!$A$2:$B$1000, 2, FALSE),"")</f>
        <v>MPS</v>
      </c>
      <c r="H235" s="351" t="str">
        <f>IFERROR(VLOOKUP($D235,Codes!$A$2:$B$1000, 2, FALSE),"")</f>
        <v>PRV</v>
      </c>
      <c r="I235" s="23" t="e">
        <f>IF(ISNUMBER(SEARCH("mrg",A235)), VLOOKUP(_xlfn.NUMBERVALUE(MID(A235,4,4)),TOMAKE!$B$2:$F$174,5,FALSE),IF(ISNUMBER(SEARCH("pnj",A235)), VLOOKUP(_xlfn.NUMBERVALUE(MID(A235,4,4)),TOMAKE!$A$2:$F$174,6,FALSE),IF(ISNUMBER(SEARCH("prv",A235)), VLOOKUP(_xlfn.NUMBERVALUE(MID(A235,4,4)),TOMAKE!$D$2:$F$174,3,FALSE),IF(ISNUMBER(SEARCH("vsg",A235)),VLOOKUP(_xlfn.NUMBERVALUE(MID(A235,4,4)),TOMAKE!$C$2:$F$174,4,FALSE),""))))</f>
        <v>#N/A</v>
      </c>
      <c r="J235" s="24" t="e">
        <f>IF(ISNUMBER(SEARCH("mrg",A235)), VLOOKUP(_xlfn.NUMBERVALUE(MID(A235,4,4)),TOMAKE!$B$2:$E$174,4,FALSE),IF(ISNUMBER(SEARCH("pnj",A235)), VLOOKUP(_xlfn.NUMBERVALUE(MID(A235,4,4)),TOMAKE!$A$2:$E$174,5,FALSE),IF(ISNUMBER(SEARCH("prv",A235)), VLOOKUP(_xlfn.NUMBERVALUE(MID(A235,4,4)),TOMAKE!$D$2:$E$174,2,FALSE),IF(ISNUMBER(SEARCH("vsg",A235)),VLOOKUP(_xlfn.NUMBERVALUE(MID(A235,4,4)),TOMAKE!$C$2:$E$174,3,FALSE),""))))</f>
        <v>#N/A</v>
      </c>
      <c r="K235" s="24" t="s">
        <v>5723</v>
      </c>
      <c r="L235" s="24"/>
      <c r="M235" s="351" t="str">
        <f t="shared" si="8"/>
        <v>PNJ-PRV-MPS</v>
      </c>
      <c r="N235" s="28" t="str">
        <f t="shared" si="9"/>
        <v>pnj40</v>
      </c>
      <c r="O235" s="24"/>
    </row>
    <row r="236" spans="1:16" hidden="1" x14ac:dyDescent="0.25">
      <c r="A236" s="23" t="s">
        <v>4352</v>
      </c>
      <c r="B236" s="23" t="s">
        <v>14</v>
      </c>
      <c r="C236" s="23" t="s">
        <v>147</v>
      </c>
      <c r="D236" s="23" t="s">
        <v>5687</v>
      </c>
      <c r="E236" s="23" t="s">
        <v>5649</v>
      </c>
      <c r="F236" s="351" t="str">
        <f>IFERROR(VLOOKUP($B236,Codes!$A$2:$B$1000, 2, FALSE),"")</f>
        <v>PNJ</v>
      </c>
      <c r="G236" s="351" t="str">
        <f>IFERROR(VLOOKUP($C236,Codes!$A$2:$B$1000, 2, FALSE),"")</f>
        <v>MPA</v>
      </c>
      <c r="H236" s="351" t="str">
        <f>IFERROR(VLOOKUP($D236,Codes!$A$2:$B$1000, 2, FALSE),"")</f>
        <v>MPS-PDN</v>
      </c>
      <c r="I236" s="23">
        <f>IF(ISNUMBER(SEARCH("mrg",A236)), VLOOKUP(_xlfn.NUMBERVALUE(MID(A236,4,4)),TOMAKE!$B$2:$F$174,5,FALSE),IF(ISNUMBER(SEARCH("pnj",A236)), VLOOKUP(_xlfn.NUMBERVALUE(MID(A236,4,4)),TOMAKE!$A$2:$F$174,6,FALSE),IF(ISNUMBER(SEARCH("prv",A236)), VLOOKUP(_xlfn.NUMBERVALUE(MID(A236,4,4)),TOMAKE!$D$2:$F$174,3,FALSE),IF(ISNUMBER(SEARCH("vsg",A236)),VLOOKUP(_xlfn.NUMBERVALUE(MID(A236,4,4)),TOMAKE!$C$2:$F$174,4,FALSE),""))))</f>
        <v>0</v>
      </c>
      <c r="J236" s="24">
        <f>IF(ISNUMBER(SEARCH("mrg",A236)), VLOOKUP(_xlfn.NUMBERVALUE(MID(A236,4,4)),TOMAKE!$B$2:$E$174,4,FALSE),IF(ISNUMBER(SEARCH("pnj",A236)), VLOOKUP(_xlfn.NUMBERVALUE(MID(A236,4,4)),TOMAKE!$A$2:$E$174,5,FALSE),IF(ISNUMBER(SEARCH("prv",A236)), VLOOKUP(_xlfn.NUMBERVALUE(MID(A236,4,4)),TOMAKE!$D$2:$E$174,2,FALSE),IF(ISNUMBER(SEARCH("vsg",A236)),VLOOKUP(_xlfn.NUMBERVALUE(MID(A236,4,4)),TOMAKE!$C$2:$E$174,3,FALSE),""))))</f>
        <v>204</v>
      </c>
      <c r="K236" s="23" t="s">
        <v>5601</v>
      </c>
      <c r="L236" s="24" t="s">
        <v>5600</v>
      </c>
      <c r="M236" s="351" t="str">
        <f t="shared" si="8"/>
        <v>PNJ-MPS-PDN-MPA</v>
      </c>
      <c r="N236" s="28" t="str">
        <f t="shared" si="9"/>
        <v>pnj41</v>
      </c>
      <c r="O236" s="24"/>
    </row>
    <row r="237" spans="1:16" hidden="1" x14ac:dyDescent="0.25">
      <c r="A237" s="23" t="s">
        <v>4330</v>
      </c>
      <c r="B237" s="23" t="s">
        <v>14</v>
      </c>
      <c r="C237" s="23" t="s">
        <v>146</v>
      </c>
      <c r="D237" s="23" t="s">
        <v>46</v>
      </c>
      <c r="E237" s="23" t="s">
        <v>5604</v>
      </c>
      <c r="F237" s="351" t="str">
        <f>IFERROR(VLOOKUP($B237,Codes!$A$2:$B$1000, 2, FALSE),"")</f>
        <v>PNJ</v>
      </c>
      <c r="G237" s="351" t="str">
        <f>IFERROR(VLOOKUP($C237,Codes!$A$2:$B$1000, 2, FALSE),"")</f>
        <v>VNGL</v>
      </c>
      <c r="H237" s="351" t="str">
        <f>IFERROR(VLOOKUP($D237,Codes!$A$2:$B$1000, 2, FALSE),"")</f>
        <v>SRD</v>
      </c>
      <c r="I237" s="23">
        <f>IF(ISNUMBER(SEARCH("mrg",A237)), VLOOKUP(_xlfn.NUMBERVALUE(MID(A237,4,4)),TOMAKE!$B$2:$F$174,5,FALSE),IF(ISNUMBER(SEARCH("pnj",A237)), VLOOKUP(_xlfn.NUMBERVALUE(MID(A237,4,4)),TOMAKE!$A$2:$F$174,6,FALSE),IF(ISNUMBER(SEARCH("prv",A237)), VLOOKUP(_xlfn.NUMBERVALUE(MID(A237,4,4)),TOMAKE!$D$2:$F$174,3,FALSE),IF(ISNUMBER(SEARCH("vsg",A237)),VLOOKUP(_xlfn.NUMBERVALUE(MID(A237,4,4)),TOMAKE!$C$2:$F$174,4,FALSE),""))))</f>
        <v>0</v>
      </c>
      <c r="J237" s="24">
        <f>IF(ISNUMBER(SEARCH("mrg",A237)), VLOOKUP(_xlfn.NUMBERVALUE(MID(A237,4,4)),TOMAKE!$B$2:$E$174,4,FALSE),IF(ISNUMBER(SEARCH("pnj",A237)), VLOOKUP(_xlfn.NUMBERVALUE(MID(A237,4,4)),TOMAKE!$A$2:$E$174,5,FALSE),IF(ISNUMBER(SEARCH("prv",A237)), VLOOKUP(_xlfn.NUMBERVALUE(MID(A237,4,4)),TOMAKE!$D$2:$E$174,2,FALSE),IF(ISNUMBER(SEARCH("vsg",A237)),VLOOKUP(_xlfn.NUMBERVALUE(MID(A237,4,4)),TOMAKE!$C$2:$E$174,3,FALSE),""))))</f>
        <v>182</v>
      </c>
      <c r="K237" s="23" t="s">
        <v>5601</v>
      </c>
      <c r="L237" s="24" t="s">
        <v>5607</v>
      </c>
      <c r="M237" s="351" t="str">
        <f t="shared" si="8"/>
        <v>PNJ-SRD-VNGL</v>
      </c>
      <c r="N237" s="28" t="str">
        <f t="shared" si="9"/>
        <v>pnj42</v>
      </c>
      <c r="O237" s="24"/>
    </row>
    <row r="238" spans="1:16" hidden="1" x14ac:dyDescent="0.25">
      <c r="A238" s="23" t="s">
        <v>4323</v>
      </c>
      <c r="B238" s="23" t="s">
        <v>14</v>
      </c>
      <c r="C238" s="23" t="s">
        <v>145</v>
      </c>
      <c r="D238" s="23" t="s">
        <v>5690</v>
      </c>
      <c r="E238" s="23" t="s">
        <v>5649</v>
      </c>
      <c r="F238" s="351" t="str">
        <f>IFERROR(VLOOKUP($B238,Codes!$A$2:$B$1000, 2, FALSE),"")</f>
        <v>PNJ</v>
      </c>
      <c r="G238" s="351" t="str">
        <f>IFERROR(VLOOKUP($C238,Codes!$A$2:$B$1000, 2, FALSE),"")</f>
        <v>SRL</v>
      </c>
      <c r="H238" s="351" t="str">
        <f>IFERROR(VLOOKUP($D238,Codes!$A$2:$B$1000, 2, FALSE),"")</f>
        <v>AMN-SQL</v>
      </c>
      <c r="I238" s="23">
        <f>IF(ISNUMBER(SEARCH("mrg",A238)), VLOOKUP(_xlfn.NUMBERVALUE(MID(A238,4,4)),TOMAKE!$B$2:$F$174,5,FALSE),IF(ISNUMBER(SEARCH("pnj",A238)), VLOOKUP(_xlfn.NUMBERVALUE(MID(A238,4,4)),TOMAKE!$A$2:$F$174,6,FALSE),IF(ISNUMBER(SEARCH("prv",A238)), VLOOKUP(_xlfn.NUMBERVALUE(MID(A238,4,4)),TOMAKE!$D$2:$F$174,3,FALSE),IF(ISNUMBER(SEARCH("vsg",A238)),VLOOKUP(_xlfn.NUMBERVALUE(MID(A238,4,4)),TOMAKE!$C$2:$F$174,4,FALSE),""))))</f>
        <v>0</v>
      </c>
      <c r="J238" s="24">
        <f>IF(ISNUMBER(SEARCH("mrg",A238)), VLOOKUP(_xlfn.NUMBERVALUE(MID(A238,4,4)),TOMAKE!$B$2:$E$174,4,FALSE),IF(ISNUMBER(SEARCH("pnj",A238)), VLOOKUP(_xlfn.NUMBERVALUE(MID(A238,4,4)),TOMAKE!$A$2:$E$174,5,FALSE),IF(ISNUMBER(SEARCH("prv",A238)), VLOOKUP(_xlfn.NUMBERVALUE(MID(A238,4,4)),TOMAKE!$D$2:$E$174,2,FALSE),IF(ISNUMBER(SEARCH("vsg",A238)),VLOOKUP(_xlfn.NUMBERVALUE(MID(A238,4,4)),TOMAKE!$C$2:$E$174,3,FALSE),""))))</f>
        <v>191</v>
      </c>
      <c r="K238" s="23" t="s">
        <v>5601</v>
      </c>
      <c r="L238" s="24" t="s">
        <v>5600</v>
      </c>
      <c r="M238" s="351" t="str">
        <f t="shared" si="8"/>
        <v>PNJ-AMN-SQL-SRL</v>
      </c>
      <c r="N238" s="28" t="str">
        <f t="shared" si="9"/>
        <v>pnj43</v>
      </c>
      <c r="O238" s="24"/>
    </row>
    <row r="239" spans="1:16" hidden="1" x14ac:dyDescent="0.25">
      <c r="A239" s="23" t="s">
        <v>4322</v>
      </c>
      <c r="B239" s="23" t="s">
        <v>14</v>
      </c>
      <c r="C239" s="23" t="s">
        <v>144</v>
      </c>
      <c r="D239" s="23" t="s">
        <v>116</v>
      </c>
      <c r="E239" s="23" t="s">
        <v>5649</v>
      </c>
      <c r="F239" s="351" t="str">
        <f>IFERROR(VLOOKUP($B239,Codes!$A$2:$B$1000, 2, FALSE),"")</f>
        <v>PNJ</v>
      </c>
      <c r="G239" s="351" t="str">
        <f>IFERROR(VLOOKUP($C239,Codes!$A$2:$B$1000, 2, FALSE),"")</f>
        <v>VLV</v>
      </c>
      <c r="H239" s="351" t="str">
        <f>IFERROR(VLOOKUP($D239,Codes!$A$2:$B$1000, 2, FALSE),"")</f>
        <v>MRCL</v>
      </c>
      <c r="I239" s="23">
        <f>IF(ISNUMBER(SEARCH("mrg",A239)), VLOOKUP(_xlfn.NUMBERVALUE(MID(A239,4,4)),TOMAKE!$B$2:$F$174,5,FALSE),IF(ISNUMBER(SEARCH("pnj",A239)), VLOOKUP(_xlfn.NUMBERVALUE(MID(A239,4,4)),TOMAKE!$A$2:$F$174,6,FALSE),IF(ISNUMBER(SEARCH("prv",A239)), VLOOKUP(_xlfn.NUMBERVALUE(MID(A239,4,4)),TOMAKE!$D$2:$F$174,3,FALSE),IF(ISNUMBER(SEARCH("vsg",A239)),VLOOKUP(_xlfn.NUMBERVALUE(MID(A239,4,4)),TOMAKE!$C$2:$F$174,4,FALSE),""))))</f>
        <v>0</v>
      </c>
      <c r="J239" s="24">
        <f>IF(ISNUMBER(SEARCH("mrg",A239)), VLOOKUP(_xlfn.NUMBERVALUE(MID(A239,4,4)),TOMAKE!$B$2:$E$174,4,FALSE),IF(ISNUMBER(SEARCH("pnj",A239)), VLOOKUP(_xlfn.NUMBERVALUE(MID(A239,4,4)),TOMAKE!$A$2:$E$174,5,FALSE),IF(ISNUMBER(SEARCH("prv",A239)), VLOOKUP(_xlfn.NUMBERVALUE(MID(A239,4,4)),TOMAKE!$D$2:$E$174,2,FALSE),IF(ISNUMBER(SEARCH("vsg",A239)),VLOOKUP(_xlfn.NUMBERVALUE(MID(A239,4,4)),TOMAKE!$C$2:$E$174,3,FALSE),""))))</f>
        <v>192</v>
      </c>
      <c r="K239" s="23" t="s">
        <v>5601</v>
      </c>
      <c r="L239" s="24" t="s">
        <v>5600</v>
      </c>
      <c r="M239" s="351" t="str">
        <f t="shared" si="8"/>
        <v>PNJ-MRCL-VLV</v>
      </c>
      <c r="N239" s="28" t="str">
        <f t="shared" si="9"/>
        <v>pnj44</v>
      </c>
      <c r="O239" s="24"/>
    </row>
    <row r="240" spans="1:16" hidden="1" x14ac:dyDescent="0.25">
      <c r="A240" s="23" t="s">
        <v>4316</v>
      </c>
      <c r="B240" s="23" t="s">
        <v>14</v>
      </c>
      <c r="C240" s="23" t="s">
        <v>26</v>
      </c>
      <c r="D240" s="23" t="s">
        <v>5688</v>
      </c>
      <c r="E240" s="23" t="s">
        <v>5649</v>
      </c>
      <c r="F240" s="351" t="str">
        <f>IFERROR(VLOOKUP($B240,Codes!$A$2:$B$1000, 2, FALSE),"")</f>
        <v>PNJ</v>
      </c>
      <c r="G240" s="351" t="str">
        <f>IFERROR(VLOOKUP($C240,Codes!$A$2:$B$1000, 2, FALSE),"")</f>
        <v>PND</v>
      </c>
      <c r="H240" s="351" t="str">
        <f>IFERROR(VLOOKUP($D240,Codes!$A$2:$B$1000, 2, FALSE),"")</f>
        <v>MRC-VLV</v>
      </c>
      <c r="I240" s="23">
        <f>IF(ISNUMBER(SEARCH("mrg",A240)), VLOOKUP(_xlfn.NUMBERVALUE(MID(A240,4,4)),TOMAKE!$B$2:$F$174,5,FALSE),IF(ISNUMBER(SEARCH("pnj",A240)), VLOOKUP(_xlfn.NUMBERVALUE(MID(A240,4,4)),TOMAKE!$A$2:$F$174,6,FALSE),IF(ISNUMBER(SEARCH("prv",A240)), VLOOKUP(_xlfn.NUMBERVALUE(MID(A240,4,4)),TOMAKE!$D$2:$F$174,3,FALSE),IF(ISNUMBER(SEARCH("vsg",A240)),VLOOKUP(_xlfn.NUMBERVALUE(MID(A240,4,4)),TOMAKE!$C$2:$F$174,4,FALSE),""))))</f>
        <v>0</v>
      </c>
      <c r="J240" s="24">
        <f>IF(ISNUMBER(SEARCH("mrg",A240)), VLOOKUP(_xlfn.NUMBERVALUE(MID(A240,4,4)),TOMAKE!$B$2:$E$174,4,FALSE),IF(ISNUMBER(SEARCH("pnj",A240)), VLOOKUP(_xlfn.NUMBERVALUE(MID(A240,4,4)),TOMAKE!$A$2:$E$174,5,FALSE),IF(ISNUMBER(SEARCH("prv",A240)), VLOOKUP(_xlfn.NUMBERVALUE(MID(A240,4,4)),TOMAKE!$D$2:$E$174,2,FALSE),IF(ISNUMBER(SEARCH("vsg",A240)),VLOOKUP(_xlfn.NUMBERVALUE(MID(A240,4,4)),TOMAKE!$C$2:$E$174,3,FALSE),""))))</f>
        <v>193</v>
      </c>
      <c r="K240" s="23" t="s">
        <v>5601</v>
      </c>
      <c r="L240" s="24" t="s">
        <v>5600</v>
      </c>
      <c r="M240" s="351" t="str">
        <f t="shared" si="8"/>
        <v>PNJ-MRC-VLV-PND</v>
      </c>
      <c r="N240" s="28" t="str">
        <f t="shared" si="9"/>
        <v>pnj45</v>
      </c>
      <c r="O240" s="24"/>
    </row>
    <row r="241" spans="1:15" hidden="1" x14ac:dyDescent="0.25">
      <c r="A241" s="23" t="s">
        <v>4313</v>
      </c>
      <c r="B241" s="23" t="s">
        <v>14</v>
      </c>
      <c r="C241" s="23" t="s">
        <v>134</v>
      </c>
      <c r="D241" s="23" t="s">
        <v>26</v>
      </c>
      <c r="E241" s="23" t="s">
        <v>5649</v>
      </c>
      <c r="F241" s="351" t="str">
        <f>IFERROR(VLOOKUP($B241,Codes!$A$2:$B$1000, 2, FALSE),"")</f>
        <v>PNJ</v>
      </c>
      <c r="G241" s="351" t="str">
        <f>IFERROR(VLOOKUP($C241,Codes!$A$2:$B$1000, 2, FALSE),"")</f>
        <v>VGRM</v>
      </c>
      <c r="H241" s="351" t="str">
        <f>IFERROR(VLOOKUP($D241,Codes!$A$2:$B$1000, 2, FALSE),"")</f>
        <v>PND</v>
      </c>
      <c r="I241" s="23">
        <f>IF(ISNUMBER(SEARCH("mrg",A241)), VLOOKUP(_xlfn.NUMBERVALUE(MID(A241,4,4)),TOMAKE!$B$2:$F$174,5,FALSE),IF(ISNUMBER(SEARCH("pnj",A241)), VLOOKUP(_xlfn.NUMBERVALUE(MID(A241,4,4)),TOMAKE!$A$2:$F$174,6,FALSE),IF(ISNUMBER(SEARCH("prv",A241)), VLOOKUP(_xlfn.NUMBERVALUE(MID(A241,4,4)),TOMAKE!$D$2:$F$174,3,FALSE),IF(ISNUMBER(SEARCH("vsg",A241)),VLOOKUP(_xlfn.NUMBERVALUE(MID(A241,4,4)),TOMAKE!$C$2:$F$174,4,FALSE),""))))</f>
        <v>0</v>
      </c>
      <c r="J241" s="24">
        <f>IF(ISNUMBER(SEARCH("mrg",A241)), VLOOKUP(_xlfn.NUMBERVALUE(MID(A241,4,4)),TOMAKE!$B$2:$E$174,4,FALSE),IF(ISNUMBER(SEARCH("pnj",A241)), VLOOKUP(_xlfn.NUMBERVALUE(MID(A241,4,4)),TOMAKE!$A$2:$E$174,5,FALSE),IF(ISNUMBER(SEARCH("prv",A241)), VLOOKUP(_xlfn.NUMBERVALUE(MID(A241,4,4)),TOMAKE!$D$2:$E$174,2,FALSE),IF(ISNUMBER(SEARCH("vsg",A241)),VLOOKUP(_xlfn.NUMBERVALUE(MID(A241,4,4)),TOMAKE!$C$2:$E$174,3,FALSE),""))))</f>
        <v>194</v>
      </c>
      <c r="K241" s="23" t="s">
        <v>5600</v>
      </c>
      <c r="L241" s="24"/>
      <c r="M241" s="351" t="str">
        <f t="shared" si="8"/>
        <v>PNJ-PND-VGRM</v>
      </c>
      <c r="N241" s="28" t="str">
        <f t="shared" si="9"/>
        <v>pnj46</v>
      </c>
      <c r="O241" s="24"/>
    </row>
    <row r="242" spans="1:15" x14ac:dyDescent="0.25">
      <c r="A242" s="23" t="s">
        <v>4312</v>
      </c>
      <c r="B242" s="23" t="s">
        <v>14</v>
      </c>
      <c r="C242" s="23" t="s">
        <v>143</v>
      </c>
      <c r="D242" s="23" t="s">
        <v>5681</v>
      </c>
      <c r="E242" s="23" t="s">
        <v>5604</v>
      </c>
      <c r="F242" s="351" t="str">
        <f>IFERROR(VLOOKUP($B242,Codes!$A$2:$B$1000, 2, FALSE),"")</f>
        <v>PNJ</v>
      </c>
      <c r="G242" s="351" t="str">
        <f>IFERROR(VLOOKUP($C242,Codes!$A$2:$B$1000, 2, FALSE),"")</f>
        <v>CPD</v>
      </c>
      <c r="H242" s="351" t="str">
        <f>IFERROR(VLOOKUP($D242,Codes!$A$2:$B$1000, 2, FALSE),"")</f>
        <v>MPS-VLP</v>
      </c>
      <c r="I242" s="23" t="e">
        <f>IF(ISNUMBER(SEARCH("mrg",A242)), VLOOKUP(_xlfn.NUMBERVALUE(MID(A242,4,4)),TOMAKE!$B$2:$F$174,5,FALSE),IF(ISNUMBER(SEARCH("pnj",A242)), VLOOKUP(_xlfn.NUMBERVALUE(MID(A242,4,4)),TOMAKE!$A$2:$F$174,6,FALSE),IF(ISNUMBER(SEARCH("prv",A242)), VLOOKUP(_xlfn.NUMBERVALUE(MID(A242,4,4)),TOMAKE!$D$2:$F$174,3,FALSE),IF(ISNUMBER(SEARCH("vsg",A242)),VLOOKUP(_xlfn.NUMBERVALUE(MID(A242,4,4)),TOMAKE!$C$2:$F$174,4,FALSE),""))))</f>
        <v>#N/A</v>
      </c>
      <c r="J242" s="24" t="e">
        <f>IF(ISNUMBER(SEARCH("mrg",A242)), VLOOKUP(_xlfn.NUMBERVALUE(MID(A242,4,4)),TOMAKE!$B$2:$E$174,4,FALSE),IF(ISNUMBER(SEARCH("pnj",A242)), VLOOKUP(_xlfn.NUMBERVALUE(MID(A242,4,4)),TOMAKE!$A$2:$E$174,5,FALSE),IF(ISNUMBER(SEARCH("prv",A242)), VLOOKUP(_xlfn.NUMBERVALUE(MID(A242,4,4)),TOMAKE!$D$2:$E$174,2,FALSE),IF(ISNUMBER(SEARCH("vsg",A242)),VLOOKUP(_xlfn.NUMBERVALUE(MID(A242,4,4)),TOMAKE!$C$2:$E$174,3,FALSE),""))))</f>
        <v>#N/A</v>
      </c>
      <c r="K242" s="24" t="s">
        <v>5723</v>
      </c>
      <c r="L242" s="24"/>
      <c r="M242" s="351" t="str">
        <f t="shared" si="8"/>
        <v>PNJ-MPS-VLP-CPD</v>
      </c>
      <c r="N242" s="28" t="str">
        <f t="shared" si="9"/>
        <v>pnj47</v>
      </c>
      <c r="O242" s="24"/>
    </row>
    <row r="243" spans="1:15" hidden="1" x14ac:dyDescent="0.25">
      <c r="A243" s="23" t="s">
        <v>4307</v>
      </c>
      <c r="B243" s="23" t="s">
        <v>14</v>
      </c>
      <c r="C243" s="23" t="s">
        <v>138</v>
      </c>
      <c r="D243" s="23" t="s">
        <v>5681</v>
      </c>
      <c r="E243" s="23" t="s">
        <v>5604</v>
      </c>
      <c r="F243" s="351" t="str">
        <f>IFERROR(VLOOKUP($B243,Codes!$A$2:$B$1000, 2, FALSE),"")</f>
        <v>PNJ</v>
      </c>
      <c r="G243" s="351" t="str">
        <f>IFERROR(VLOOKUP($C243,Codes!$A$2:$B$1000, 2, FALSE),"")</f>
        <v>RVE</v>
      </c>
      <c r="H243" s="351" t="str">
        <f>IFERROR(VLOOKUP($D243,Codes!$A$2:$B$1000, 2, FALSE),"")</f>
        <v>MPS-VLP</v>
      </c>
      <c r="I243" s="23">
        <f>IF(ISNUMBER(SEARCH("mrg",A243)), VLOOKUP(_xlfn.NUMBERVALUE(MID(A243,4,4)),TOMAKE!$B$2:$F$174,5,FALSE),IF(ISNUMBER(SEARCH("pnj",A243)), VLOOKUP(_xlfn.NUMBERVALUE(MID(A243,4,4)),TOMAKE!$A$2:$F$174,6,FALSE),IF(ISNUMBER(SEARCH("prv",A243)), VLOOKUP(_xlfn.NUMBERVALUE(MID(A243,4,4)),TOMAKE!$D$2:$F$174,3,FALSE),IF(ISNUMBER(SEARCH("vsg",A243)),VLOOKUP(_xlfn.NUMBERVALUE(MID(A243,4,4)),TOMAKE!$C$2:$F$174,4,FALSE),""))))</f>
        <v>0</v>
      </c>
      <c r="J243" s="24">
        <f>IF(ISNUMBER(SEARCH("mrg",A243)), VLOOKUP(_xlfn.NUMBERVALUE(MID(A243,4,4)),TOMAKE!$B$2:$E$174,4,FALSE),IF(ISNUMBER(SEARCH("pnj",A243)), VLOOKUP(_xlfn.NUMBERVALUE(MID(A243,4,4)),TOMAKE!$A$2:$E$174,5,FALSE),IF(ISNUMBER(SEARCH("prv",A243)), VLOOKUP(_xlfn.NUMBERVALUE(MID(A243,4,4)),TOMAKE!$D$2:$E$174,2,FALSE),IF(ISNUMBER(SEARCH("vsg",A243)),VLOOKUP(_xlfn.NUMBERVALUE(MID(A243,4,4)),TOMAKE!$C$2:$E$174,3,FALSE),""))))</f>
        <v>185</v>
      </c>
      <c r="K243" s="23" t="s">
        <v>5601</v>
      </c>
      <c r="L243" s="24" t="s">
        <v>5600</v>
      </c>
      <c r="M243" s="351" t="str">
        <f t="shared" si="8"/>
        <v>PNJ-MPS-VLP-RVE</v>
      </c>
      <c r="N243" s="28" t="str">
        <f t="shared" si="9"/>
        <v>pnj48</v>
      </c>
      <c r="O243" s="24"/>
    </row>
    <row r="244" spans="1:15" x14ac:dyDescent="0.25">
      <c r="A244" s="23" t="s">
        <v>4305</v>
      </c>
      <c r="B244" s="23" t="s">
        <v>14</v>
      </c>
      <c r="C244" s="23" t="s">
        <v>142</v>
      </c>
      <c r="D244" s="23" t="s">
        <v>1494</v>
      </c>
      <c r="E244" s="23" t="s">
        <v>5649</v>
      </c>
      <c r="F244" s="351" t="str">
        <f>IFERROR(VLOOKUP($B244,Codes!$A$2:$B$1000, 2, FALSE),"")</f>
        <v>PNJ</v>
      </c>
      <c r="G244" s="351" t="str">
        <f>IFERROR(VLOOKUP($C244,Codes!$A$2:$B$1000, 2, FALSE),"")</f>
        <v>BBL</v>
      </c>
      <c r="H244" s="351" t="str">
        <f>IFERROR(VLOOKUP($D244,Codes!$A$2:$B$1000, 2, FALSE),"")</f>
        <v>S.CRZ</v>
      </c>
      <c r="I244" s="23" t="e">
        <f>IF(ISNUMBER(SEARCH("mrg",A244)), VLOOKUP(_xlfn.NUMBERVALUE(MID(A244,4,4)),TOMAKE!$B$2:$F$174,5,FALSE),IF(ISNUMBER(SEARCH("pnj",A244)), VLOOKUP(_xlfn.NUMBERVALUE(MID(A244,4,4)),TOMAKE!$A$2:$F$174,6,FALSE),IF(ISNUMBER(SEARCH("prv",A244)), VLOOKUP(_xlfn.NUMBERVALUE(MID(A244,4,4)),TOMAKE!$D$2:$F$174,3,FALSE),IF(ISNUMBER(SEARCH("vsg",A244)),VLOOKUP(_xlfn.NUMBERVALUE(MID(A244,4,4)),TOMAKE!$C$2:$F$174,4,FALSE),""))))</f>
        <v>#N/A</v>
      </c>
      <c r="J244" s="24" t="e">
        <f>IF(ISNUMBER(SEARCH("mrg",A244)), VLOOKUP(_xlfn.NUMBERVALUE(MID(A244,4,4)),TOMAKE!$B$2:$E$174,4,FALSE),IF(ISNUMBER(SEARCH("pnj",A244)), VLOOKUP(_xlfn.NUMBERVALUE(MID(A244,4,4)),TOMAKE!$A$2:$E$174,5,FALSE),IF(ISNUMBER(SEARCH("prv",A244)), VLOOKUP(_xlfn.NUMBERVALUE(MID(A244,4,4)),TOMAKE!$D$2:$E$174,2,FALSE),IF(ISNUMBER(SEARCH("vsg",A244)),VLOOKUP(_xlfn.NUMBERVALUE(MID(A244,4,4)),TOMAKE!$C$2:$E$174,3,FALSE),""))))</f>
        <v>#N/A</v>
      </c>
      <c r="K244" s="24" t="s">
        <v>5723</v>
      </c>
      <c r="L244" s="24" t="s">
        <v>5600</v>
      </c>
      <c r="M244" s="351" t="str">
        <f t="shared" si="8"/>
        <v>PNJ-S.CRZ-BBL</v>
      </c>
      <c r="N244" s="28" t="str">
        <f t="shared" si="9"/>
        <v>pnj49</v>
      </c>
      <c r="O244" s="24"/>
    </row>
    <row r="245" spans="1:15" hidden="1" x14ac:dyDescent="0.25">
      <c r="A245" s="23" t="s">
        <v>4504</v>
      </c>
      <c r="B245" s="23" t="s">
        <v>14</v>
      </c>
      <c r="C245" s="23" t="s">
        <v>136</v>
      </c>
      <c r="D245" s="23" t="s">
        <v>106</v>
      </c>
      <c r="E245" s="23" t="s">
        <v>5649</v>
      </c>
      <c r="F245" s="351" t="str">
        <f>IFERROR(VLOOKUP($B245,Codes!$A$2:$B$1000, 2, FALSE),"")</f>
        <v>PNJ</v>
      </c>
      <c r="G245" s="351" t="str">
        <f>IFERROR(VLOOKUP($C245,Codes!$A$2:$B$1000, 2, FALSE),"")</f>
        <v xml:space="preserve">BDM </v>
      </c>
      <c r="H245" s="351" t="str">
        <f>IFERROR(VLOOKUP($D245,Codes!$A$2:$B$1000, 2, FALSE),"")</f>
        <v>MPS</v>
      </c>
      <c r="I245" s="23">
        <f>IF(ISNUMBER(SEARCH("mrg",A245)), VLOOKUP(_xlfn.NUMBERVALUE(MID(A245,4,4)),TOMAKE!$B$2:$F$174,5,FALSE),IF(ISNUMBER(SEARCH("pnj",A245)), VLOOKUP(_xlfn.NUMBERVALUE(MID(A245,4,4)),TOMAKE!$A$2:$F$174,6,FALSE),IF(ISNUMBER(SEARCH("prv",A245)), VLOOKUP(_xlfn.NUMBERVALUE(MID(A245,4,4)),TOMAKE!$D$2:$F$174,3,FALSE),IF(ISNUMBER(SEARCH("vsg",A245)),VLOOKUP(_xlfn.NUMBERVALUE(MID(A245,4,4)),TOMAKE!$C$2:$F$174,4,FALSE),""))))</f>
        <v>0</v>
      </c>
      <c r="J245" s="24">
        <f>IF(ISNUMBER(SEARCH("mrg",A245)), VLOOKUP(_xlfn.NUMBERVALUE(MID(A245,4,4)),TOMAKE!$B$2:$E$174,4,FALSE),IF(ISNUMBER(SEARCH("pnj",A245)), VLOOKUP(_xlfn.NUMBERVALUE(MID(A245,4,4)),TOMAKE!$A$2:$E$174,5,FALSE),IF(ISNUMBER(SEARCH("prv",A245)), VLOOKUP(_xlfn.NUMBERVALUE(MID(A245,4,4)),TOMAKE!$D$2:$E$174,2,FALSE),IF(ISNUMBER(SEARCH("vsg",A245)),VLOOKUP(_xlfn.NUMBERVALUE(MID(A245,4,4)),TOMAKE!$C$2:$E$174,3,FALSE),""))))</f>
        <v>84</v>
      </c>
      <c r="K245" s="23" t="s">
        <v>5601</v>
      </c>
      <c r="L245" s="23" t="s">
        <v>5600</v>
      </c>
      <c r="M245" s="351" t="str">
        <f t="shared" si="8"/>
        <v xml:space="preserve">PNJ-MPS-BDM </v>
      </c>
      <c r="N245" s="28" t="str">
        <f t="shared" si="9"/>
        <v>pnj5</v>
      </c>
      <c r="O245" s="24"/>
    </row>
    <row r="246" spans="1:15" x14ac:dyDescent="0.25">
      <c r="A246" s="23" t="s">
        <v>4304</v>
      </c>
      <c r="B246" s="23" t="s">
        <v>14</v>
      </c>
      <c r="C246" s="23" t="s">
        <v>141</v>
      </c>
      <c r="D246" s="23" t="s">
        <v>1494</v>
      </c>
      <c r="E246" s="23" t="s">
        <v>5649</v>
      </c>
      <c r="F246" s="351" t="str">
        <f>IFERROR(VLOOKUP($B246,Codes!$A$2:$B$1000, 2, FALSE),"")</f>
        <v>PNJ</v>
      </c>
      <c r="G246" s="351" t="str">
        <f>IFERROR(VLOOKUP($C246,Codes!$A$2:$B$1000, 2, FALSE),"")</f>
        <v>GU</v>
      </c>
      <c r="H246" s="351" t="str">
        <f>IFERROR(VLOOKUP($D246,Codes!$A$2:$B$1000, 2, FALSE),"")</f>
        <v>S.CRZ</v>
      </c>
      <c r="I246" s="23" t="e">
        <f>IF(ISNUMBER(SEARCH("mrg",A246)), VLOOKUP(_xlfn.NUMBERVALUE(MID(A246,4,4)),TOMAKE!$B$2:$F$174,5,FALSE),IF(ISNUMBER(SEARCH("pnj",A246)), VLOOKUP(_xlfn.NUMBERVALUE(MID(A246,4,4)),TOMAKE!$A$2:$F$174,6,FALSE),IF(ISNUMBER(SEARCH("prv",A246)), VLOOKUP(_xlfn.NUMBERVALUE(MID(A246,4,4)),TOMAKE!$D$2:$F$174,3,FALSE),IF(ISNUMBER(SEARCH("vsg",A246)),VLOOKUP(_xlfn.NUMBERVALUE(MID(A246,4,4)),TOMAKE!$C$2:$F$174,4,FALSE),""))))</f>
        <v>#N/A</v>
      </c>
      <c r="J246" s="24" t="e">
        <f>IF(ISNUMBER(SEARCH("mrg",A246)), VLOOKUP(_xlfn.NUMBERVALUE(MID(A246,4,4)),TOMAKE!$B$2:$E$174,4,FALSE),IF(ISNUMBER(SEARCH("pnj",A246)), VLOOKUP(_xlfn.NUMBERVALUE(MID(A246,4,4)),TOMAKE!$A$2:$E$174,5,FALSE),IF(ISNUMBER(SEARCH("prv",A246)), VLOOKUP(_xlfn.NUMBERVALUE(MID(A246,4,4)),TOMAKE!$D$2:$E$174,2,FALSE),IF(ISNUMBER(SEARCH("vsg",A246)),VLOOKUP(_xlfn.NUMBERVALUE(MID(A246,4,4)),TOMAKE!$C$2:$E$174,3,FALSE),""))))</f>
        <v>#N/A</v>
      </c>
      <c r="K246" s="24" t="s">
        <v>5723</v>
      </c>
      <c r="L246" s="24"/>
      <c r="M246" s="351" t="str">
        <f t="shared" si="8"/>
        <v>PNJ-S.CRZ-GU</v>
      </c>
      <c r="N246" s="28" t="str">
        <f t="shared" si="9"/>
        <v>pnj50</v>
      </c>
      <c r="O246" s="24"/>
    </row>
    <row r="247" spans="1:15" hidden="1" x14ac:dyDescent="0.25">
      <c r="A247" s="23" t="s">
        <v>4302</v>
      </c>
      <c r="B247" s="23" t="s">
        <v>10</v>
      </c>
      <c r="C247" s="23" t="s">
        <v>140</v>
      </c>
      <c r="D247" s="23" t="s">
        <v>5611</v>
      </c>
      <c r="E247" s="23" t="s">
        <v>5649</v>
      </c>
      <c r="F247" s="351" t="str">
        <f>IFERROR(VLOOKUP($B247,Codes!$A$2:$B$1000, 2, FALSE),"")</f>
        <v>PNJ</v>
      </c>
      <c r="G247" s="351" t="str">
        <f>IFERROR(VLOOKUP($C247,Codes!$A$2:$B$1000, 2, FALSE),"")</f>
        <v>TTN</v>
      </c>
      <c r="H247" s="351" t="str">
        <f>IFERROR(VLOOKUP($D247,Codes!$A$2:$B$1000, 2, FALSE),"")</f>
        <v>PLR - CRT</v>
      </c>
      <c r="I247" s="23">
        <f>IF(ISNUMBER(SEARCH("mrg",A247)), VLOOKUP(_xlfn.NUMBERVALUE(MID(A247,4,4)),TOMAKE!$B$2:$F$174,5,FALSE),IF(ISNUMBER(SEARCH("pnj",A247)), VLOOKUP(_xlfn.NUMBERVALUE(MID(A247,4,4)),TOMAKE!$A$2:$F$174,6,FALSE),IF(ISNUMBER(SEARCH("prv",A247)), VLOOKUP(_xlfn.NUMBERVALUE(MID(A247,4,4)),TOMAKE!$D$2:$F$174,3,FALSE),IF(ISNUMBER(SEARCH("vsg",A247)),VLOOKUP(_xlfn.NUMBERVALUE(MID(A247,4,4)),TOMAKE!$C$2:$F$174,4,FALSE),""))))</f>
        <v>0</v>
      </c>
      <c r="J247" s="24">
        <f>IF(ISNUMBER(SEARCH("mrg",A247)), VLOOKUP(_xlfn.NUMBERVALUE(MID(A247,4,4)),TOMAKE!$B$2:$E$174,4,FALSE),IF(ISNUMBER(SEARCH("pnj",A247)), VLOOKUP(_xlfn.NUMBERVALUE(MID(A247,4,4)),TOMAKE!$A$2:$E$174,5,FALSE),IF(ISNUMBER(SEARCH("prv",A247)), VLOOKUP(_xlfn.NUMBERVALUE(MID(A247,4,4)),TOMAKE!$D$2:$E$174,2,FALSE),IF(ISNUMBER(SEARCH("vsg",A247)),VLOOKUP(_xlfn.NUMBERVALUE(MID(A247,4,4)),TOMAKE!$C$2:$E$174,3,FALSE),""))))</f>
        <v>94</v>
      </c>
      <c r="K247" s="23" t="s">
        <v>5601</v>
      </c>
      <c r="L247" s="23" t="s">
        <v>5600</v>
      </c>
      <c r="M247" s="351" t="str">
        <f t="shared" si="8"/>
        <v>PNJ-PLR - CRT-TTN</v>
      </c>
      <c r="N247" s="28" t="str">
        <f t="shared" si="9"/>
        <v>pnj51</v>
      </c>
      <c r="O247" s="24"/>
    </row>
    <row r="248" spans="1:15" x14ac:dyDescent="0.25">
      <c r="A248" s="23" t="s">
        <v>4299</v>
      </c>
      <c r="B248" s="23" t="s">
        <v>10</v>
      </c>
      <c r="C248" s="23" t="s">
        <v>139</v>
      </c>
      <c r="D248" s="23" t="s">
        <v>106</v>
      </c>
      <c r="E248" s="23" t="s">
        <v>5649</v>
      </c>
      <c r="F248" s="351" t="str">
        <f>IFERROR(VLOOKUP($B248,Codes!$A$2:$B$1000, 2, FALSE),"")</f>
        <v>PNJ</v>
      </c>
      <c r="G248" s="351" t="str">
        <f>IFERROR(VLOOKUP($C248,Codes!$A$2:$B$1000, 2, FALSE),"")</f>
        <v>AGWD</v>
      </c>
      <c r="H248" s="351" t="str">
        <f>IFERROR(VLOOKUP($D248,Codes!$A$2:$B$1000, 2, FALSE),"")</f>
        <v>MPS</v>
      </c>
      <c r="I248" s="23" t="e">
        <f>IF(ISNUMBER(SEARCH("mrg",A248)), VLOOKUP(_xlfn.NUMBERVALUE(MID(A248,4,4)),TOMAKE!$B$2:$F$174,5,FALSE),IF(ISNUMBER(SEARCH("pnj",A248)), VLOOKUP(_xlfn.NUMBERVALUE(MID(A248,4,4)),TOMAKE!$A$2:$F$174,6,FALSE),IF(ISNUMBER(SEARCH("prv",A248)), VLOOKUP(_xlfn.NUMBERVALUE(MID(A248,4,4)),TOMAKE!$D$2:$F$174,3,FALSE),IF(ISNUMBER(SEARCH("vsg",A248)),VLOOKUP(_xlfn.NUMBERVALUE(MID(A248,4,4)),TOMAKE!$C$2:$F$174,4,FALSE),""))))</f>
        <v>#N/A</v>
      </c>
      <c r="J248" s="24" t="e">
        <f>IF(ISNUMBER(SEARCH("mrg",A248)), VLOOKUP(_xlfn.NUMBERVALUE(MID(A248,4,4)),TOMAKE!$B$2:$E$174,4,FALSE),IF(ISNUMBER(SEARCH("pnj",A248)), VLOOKUP(_xlfn.NUMBERVALUE(MID(A248,4,4)),TOMAKE!$A$2:$E$174,5,FALSE),IF(ISNUMBER(SEARCH("prv",A248)), VLOOKUP(_xlfn.NUMBERVALUE(MID(A248,4,4)),TOMAKE!$D$2:$E$174,2,FALSE),IF(ISNUMBER(SEARCH("vsg",A248)),VLOOKUP(_xlfn.NUMBERVALUE(MID(A248,4,4)),TOMAKE!$C$2:$E$174,3,FALSE),""))))</f>
        <v>#N/A</v>
      </c>
      <c r="K248" s="24" t="s">
        <v>5723</v>
      </c>
      <c r="L248" s="24"/>
      <c r="M248" s="351" t="str">
        <f t="shared" si="8"/>
        <v>PNJ-MPS-AGWD</v>
      </c>
      <c r="N248" s="28" t="str">
        <f t="shared" si="9"/>
        <v>pnj52</v>
      </c>
      <c r="O248" s="24"/>
    </row>
    <row r="249" spans="1:15" hidden="1" x14ac:dyDescent="0.25">
      <c r="A249" s="23" t="s">
        <v>4293</v>
      </c>
      <c r="B249" s="23" t="s">
        <v>10</v>
      </c>
      <c r="C249" s="23" t="s">
        <v>138</v>
      </c>
      <c r="D249" s="23" t="s">
        <v>511</v>
      </c>
      <c r="E249" s="23" t="s">
        <v>5604</v>
      </c>
      <c r="F249" s="351" t="str">
        <f>IFERROR(VLOOKUP($B249,Codes!$A$2:$B$1000, 2, FALSE),"")</f>
        <v>PNJ</v>
      </c>
      <c r="G249" s="351" t="str">
        <f>IFERROR(VLOOKUP($C249,Codes!$A$2:$B$1000, 2, FALSE),"")</f>
        <v>RVE</v>
      </c>
      <c r="H249" s="351" t="str">
        <f>IFERROR(VLOOKUP($D249,Codes!$A$2:$B$1000, 2, FALSE),"")</f>
        <v>AMN</v>
      </c>
      <c r="I249" s="23">
        <f>IF(ISNUMBER(SEARCH("mrg",A249)), VLOOKUP(_xlfn.NUMBERVALUE(MID(A249,4,4)),TOMAKE!$B$2:$F$174,5,FALSE),IF(ISNUMBER(SEARCH("pnj",A249)), VLOOKUP(_xlfn.NUMBERVALUE(MID(A249,4,4)),TOMAKE!$A$2:$F$174,6,FALSE),IF(ISNUMBER(SEARCH("prv",A249)), VLOOKUP(_xlfn.NUMBERVALUE(MID(A249,4,4)),TOMAKE!$D$2:$F$174,3,FALSE),IF(ISNUMBER(SEARCH("vsg",A249)),VLOOKUP(_xlfn.NUMBERVALUE(MID(A249,4,4)),TOMAKE!$C$2:$F$174,4,FALSE),""))))</f>
        <v>0</v>
      </c>
      <c r="J249" s="24">
        <f>IF(ISNUMBER(SEARCH("mrg",A249)), VLOOKUP(_xlfn.NUMBERVALUE(MID(A249,4,4)),TOMAKE!$B$2:$E$174,4,FALSE),IF(ISNUMBER(SEARCH("pnj",A249)), VLOOKUP(_xlfn.NUMBERVALUE(MID(A249,4,4)),TOMAKE!$A$2:$E$174,5,FALSE),IF(ISNUMBER(SEARCH("prv",A249)), VLOOKUP(_xlfn.NUMBERVALUE(MID(A249,4,4)),TOMAKE!$D$2:$E$174,2,FALSE),IF(ISNUMBER(SEARCH("vsg",A249)),VLOOKUP(_xlfn.NUMBERVALUE(MID(A249,4,4)),TOMAKE!$C$2:$E$174,3,FALSE),""))))</f>
        <v>206</v>
      </c>
      <c r="K249" s="23" t="s">
        <v>5601</v>
      </c>
      <c r="L249" s="23" t="s">
        <v>5600</v>
      </c>
      <c r="M249" s="351" t="str">
        <f t="shared" si="8"/>
        <v>PNJ-AMN-RVE</v>
      </c>
      <c r="N249" s="28" t="str">
        <f t="shared" si="9"/>
        <v>pnj53</v>
      </c>
      <c r="O249" s="24"/>
    </row>
    <row r="250" spans="1:15" x14ac:dyDescent="0.25">
      <c r="A250" s="23" t="s">
        <v>4290</v>
      </c>
      <c r="B250" s="23" t="s">
        <v>14</v>
      </c>
      <c r="C250" s="23" t="s">
        <v>137</v>
      </c>
      <c r="D250" s="23" t="s">
        <v>504</v>
      </c>
      <c r="E250" s="23" t="s">
        <v>5649</v>
      </c>
      <c r="F250" s="351" t="str">
        <f>IFERROR(VLOOKUP($B250,Codes!$A$2:$B$1000, 2, FALSE),"")</f>
        <v>PNJ</v>
      </c>
      <c r="G250" s="351">
        <f>IFERROR(VLOOKUP($C250,Codes!$A$2:$B$1000, 2, FALSE),"")</f>
        <v>0</v>
      </c>
      <c r="H250" s="351" t="str">
        <f>IFERROR(VLOOKUP($D250,Codes!$A$2:$B$1000, 2, FALSE),"")</f>
        <v>BNST</v>
      </c>
      <c r="I250" s="23" t="e">
        <f>IF(ISNUMBER(SEARCH("mrg",A250)), VLOOKUP(_xlfn.NUMBERVALUE(MID(A250,4,4)),TOMAKE!$B$2:$F$174,5,FALSE),IF(ISNUMBER(SEARCH("pnj",A250)), VLOOKUP(_xlfn.NUMBERVALUE(MID(A250,4,4)),TOMAKE!$A$2:$F$174,6,FALSE),IF(ISNUMBER(SEARCH("prv",A250)), VLOOKUP(_xlfn.NUMBERVALUE(MID(A250,4,4)),TOMAKE!$D$2:$F$174,3,FALSE),IF(ISNUMBER(SEARCH("vsg",A250)),VLOOKUP(_xlfn.NUMBERVALUE(MID(A250,4,4)),TOMAKE!$C$2:$F$174,4,FALSE),""))))</f>
        <v>#N/A</v>
      </c>
      <c r="J250" s="24" t="e">
        <f>IF(ISNUMBER(SEARCH("mrg",A250)), VLOOKUP(_xlfn.NUMBERVALUE(MID(A250,4,4)),TOMAKE!$B$2:$E$174,4,FALSE),IF(ISNUMBER(SEARCH("pnj",A250)), VLOOKUP(_xlfn.NUMBERVALUE(MID(A250,4,4)),TOMAKE!$A$2:$E$174,5,FALSE),IF(ISNUMBER(SEARCH("prv",A250)), VLOOKUP(_xlfn.NUMBERVALUE(MID(A250,4,4)),TOMAKE!$D$2:$E$174,2,FALSE),IF(ISNUMBER(SEARCH("vsg",A250)),VLOOKUP(_xlfn.NUMBERVALUE(MID(A250,4,4)),TOMAKE!$C$2:$E$174,3,FALSE),""))))</f>
        <v>#N/A</v>
      </c>
      <c r="K250" s="24" t="s">
        <v>5723</v>
      </c>
      <c r="L250" s="24"/>
      <c r="M250" s="351" t="str">
        <f t="shared" si="8"/>
        <v>PNJ-BNST-0</v>
      </c>
      <c r="N250" s="28" t="str">
        <f t="shared" si="9"/>
        <v>pnj54</v>
      </c>
      <c r="O250" s="24"/>
    </row>
    <row r="251" spans="1:15" hidden="1" x14ac:dyDescent="0.25">
      <c r="A251" s="23" t="s">
        <v>4288</v>
      </c>
      <c r="B251" s="23" t="s">
        <v>14</v>
      </c>
      <c r="C251" s="23" t="s">
        <v>4</v>
      </c>
      <c r="D251" s="23" t="s">
        <v>1260</v>
      </c>
      <c r="E251" s="23" t="s">
        <v>5649</v>
      </c>
      <c r="F251" s="351" t="str">
        <f>IFERROR(VLOOKUP($B251,Codes!$A$2:$B$1000, 2, FALSE),"")</f>
        <v>PNJ</v>
      </c>
      <c r="G251" s="351" t="str">
        <f>IFERROR(VLOOKUP($C251,Codes!$A$2:$B$1000, 2, FALSE),"")</f>
        <v>VSD</v>
      </c>
      <c r="H251" s="351" t="str">
        <f>IFERROR(VLOOKUP($D251,Codes!$A$2:$B$1000, 2, FALSE),"")</f>
        <v>CRT</v>
      </c>
      <c r="I251" s="23">
        <f>IF(ISNUMBER(SEARCH("mrg",A251)), VLOOKUP(_xlfn.NUMBERVALUE(MID(A251,4,4)),TOMAKE!$B$2:$F$174,5,FALSE),IF(ISNUMBER(SEARCH("pnj",A251)), VLOOKUP(_xlfn.NUMBERVALUE(MID(A251,4,4)),TOMAKE!$A$2:$F$174,6,FALSE),IF(ISNUMBER(SEARCH("prv",A251)), VLOOKUP(_xlfn.NUMBERVALUE(MID(A251,4,4)),TOMAKE!$D$2:$F$174,3,FALSE),IF(ISNUMBER(SEARCH("vsg",A251)),VLOOKUP(_xlfn.NUMBERVALUE(MID(A251,4,4)),TOMAKE!$C$2:$F$174,4,FALSE),""))))</f>
        <v>0</v>
      </c>
      <c r="J251" s="24">
        <f>IF(ISNUMBER(SEARCH("mrg",A251)), VLOOKUP(_xlfn.NUMBERVALUE(MID(A251,4,4)),TOMAKE!$B$2:$E$174,4,FALSE),IF(ISNUMBER(SEARCH("pnj",A251)), VLOOKUP(_xlfn.NUMBERVALUE(MID(A251,4,4)),TOMAKE!$A$2:$E$174,5,FALSE),IF(ISNUMBER(SEARCH("prv",A251)), VLOOKUP(_xlfn.NUMBERVALUE(MID(A251,4,4)),TOMAKE!$D$2:$E$174,2,FALSE),IF(ISNUMBER(SEARCH("vsg",A251)),VLOOKUP(_xlfn.NUMBERVALUE(MID(A251,4,4)),TOMAKE!$C$2:$E$174,3,FALSE),""))))</f>
        <v>3</v>
      </c>
      <c r="K251" s="23" t="s">
        <v>5601</v>
      </c>
      <c r="L251" s="24" t="s">
        <v>5600</v>
      </c>
      <c r="M251" s="351" t="str">
        <f t="shared" si="8"/>
        <v>PNJ-CRT-VSD</v>
      </c>
      <c r="N251" s="28" t="str">
        <f t="shared" si="9"/>
        <v>pnj55</v>
      </c>
      <c r="O251" s="24"/>
    </row>
    <row r="252" spans="1:15" hidden="1" x14ac:dyDescent="0.25">
      <c r="A252" s="23" t="s">
        <v>4279</v>
      </c>
      <c r="B252" s="23" t="s">
        <v>106</v>
      </c>
      <c r="C252" s="23" t="s">
        <v>136</v>
      </c>
      <c r="D252" s="23" t="s">
        <v>5653</v>
      </c>
      <c r="E252" s="23" t="s">
        <v>5649</v>
      </c>
      <c r="F252" s="351" t="str">
        <f>IFERROR(VLOOKUP($B252,Codes!$A$2:$B$1000, 2, FALSE),"")</f>
        <v>MPS</v>
      </c>
      <c r="G252" s="351" t="str">
        <f>IFERROR(VLOOKUP($C252,Codes!$A$2:$B$1000, 2, FALSE),"")</f>
        <v xml:space="preserve">BDM </v>
      </c>
      <c r="H252" s="351" t="str">
        <f>IFERROR(VLOOKUP($D252,Codes!$A$2:$B$1000, 2, FALSE),"")</f>
        <v>ASG</v>
      </c>
      <c r="I252" s="23">
        <f>IF(ISNUMBER(SEARCH("mrg",A252)), VLOOKUP(_xlfn.NUMBERVALUE(MID(A252,4,4)),TOMAKE!$B$2:$F$174,5,FALSE),IF(ISNUMBER(SEARCH("pnj",A252)), VLOOKUP(_xlfn.NUMBERVALUE(MID(A252,4,4)),TOMAKE!$A$2:$F$174,6,FALSE),IF(ISNUMBER(SEARCH("prv",A252)), VLOOKUP(_xlfn.NUMBERVALUE(MID(A252,4,4)),TOMAKE!$D$2:$F$174,3,FALSE),IF(ISNUMBER(SEARCH("vsg",A252)),VLOOKUP(_xlfn.NUMBERVALUE(MID(A252,4,4)),TOMAKE!$C$2:$F$174,4,FALSE),""))))</f>
        <v>0</v>
      </c>
      <c r="J252" s="24">
        <f>IF(ISNUMBER(SEARCH("mrg",A252)), VLOOKUP(_xlfn.NUMBERVALUE(MID(A252,4,4)),TOMAKE!$B$2:$E$174,4,FALSE),IF(ISNUMBER(SEARCH("pnj",A252)), VLOOKUP(_xlfn.NUMBERVALUE(MID(A252,4,4)),TOMAKE!$A$2:$E$174,5,FALSE),IF(ISNUMBER(SEARCH("prv",A252)), VLOOKUP(_xlfn.NUMBERVALUE(MID(A252,4,4)),TOMAKE!$D$2:$E$174,2,FALSE),IF(ISNUMBER(SEARCH("vsg",A252)),VLOOKUP(_xlfn.NUMBERVALUE(MID(A252,4,4)),TOMAKE!$C$2:$E$174,3,FALSE),""))))</f>
        <v>64</v>
      </c>
      <c r="K252" s="23" t="s">
        <v>5601</v>
      </c>
      <c r="L252" s="23" t="s">
        <v>5600</v>
      </c>
      <c r="M252" s="351" t="str">
        <f t="shared" si="8"/>
        <v xml:space="preserve">MPS-ASG-BDM </v>
      </c>
      <c r="N252" s="28" t="str">
        <f t="shared" si="9"/>
        <v>pnj56</v>
      </c>
      <c r="O252" s="24"/>
    </row>
    <row r="253" spans="1:15" x14ac:dyDescent="0.25">
      <c r="A253" s="23" t="s">
        <v>4275</v>
      </c>
      <c r="B253" s="23" t="s">
        <v>106</v>
      </c>
      <c r="C253" s="23" t="s">
        <v>135</v>
      </c>
      <c r="D253" s="23" t="s">
        <v>2509</v>
      </c>
      <c r="E253" s="23" t="s">
        <v>5649</v>
      </c>
      <c r="F253" s="351" t="str">
        <f>IFERROR(VLOOKUP($B253,Codes!$A$2:$B$1000, 2, FALSE),"")</f>
        <v>MPS</v>
      </c>
      <c r="G253" s="351" t="str">
        <f>IFERROR(VLOOKUP($C253,Codes!$A$2:$B$1000, 2, FALSE),"")</f>
        <v>SOL TAR</v>
      </c>
      <c r="H253" s="351" t="str">
        <f>IFERROR(VLOOKUP($D253,Codes!$A$2:$B$1000, 2, FALSE),"")</f>
        <v>KCHL</v>
      </c>
      <c r="I253" s="23" t="e">
        <f>IF(ISNUMBER(SEARCH("mrg",A253)), VLOOKUP(_xlfn.NUMBERVALUE(MID(A253,4,4)),TOMAKE!$B$2:$F$174,5,FALSE),IF(ISNUMBER(SEARCH("pnj",A253)), VLOOKUP(_xlfn.NUMBERVALUE(MID(A253,4,4)),TOMAKE!$A$2:$F$174,6,FALSE),IF(ISNUMBER(SEARCH("prv",A253)), VLOOKUP(_xlfn.NUMBERVALUE(MID(A253,4,4)),TOMAKE!$D$2:$F$174,3,FALSE),IF(ISNUMBER(SEARCH("vsg",A253)),VLOOKUP(_xlfn.NUMBERVALUE(MID(A253,4,4)),TOMAKE!$C$2:$F$174,4,FALSE),""))))</f>
        <v>#N/A</v>
      </c>
      <c r="J253" s="24" t="e">
        <f>IF(ISNUMBER(SEARCH("mrg",A253)), VLOOKUP(_xlfn.NUMBERVALUE(MID(A253,4,4)),TOMAKE!$B$2:$E$174,4,FALSE),IF(ISNUMBER(SEARCH("pnj",A253)), VLOOKUP(_xlfn.NUMBERVALUE(MID(A253,4,4)),TOMAKE!$A$2:$E$174,5,FALSE),IF(ISNUMBER(SEARCH("prv",A253)), VLOOKUP(_xlfn.NUMBERVALUE(MID(A253,4,4)),TOMAKE!$D$2:$E$174,2,FALSE),IF(ISNUMBER(SEARCH("vsg",A253)),VLOOKUP(_xlfn.NUMBERVALUE(MID(A253,4,4)),TOMAKE!$C$2:$E$174,3,FALSE),""))))</f>
        <v>#N/A</v>
      </c>
      <c r="K253" s="24" t="s">
        <v>5723</v>
      </c>
      <c r="L253" s="24"/>
      <c r="M253" s="351" t="str">
        <f t="shared" si="8"/>
        <v>MPS-KCHL-SOL TAR</v>
      </c>
      <c r="N253" s="28" t="str">
        <f t="shared" si="9"/>
        <v>pnj57</v>
      </c>
      <c r="O253" s="24"/>
    </row>
    <row r="254" spans="1:15" hidden="1" x14ac:dyDescent="0.25">
      <c r="A254" s="23" t="s">
        <v>4272</v>
      </c>
      <c r="B254" s="23" t="s">
        <v>26</v>
      </c>
      <c r="C254" s="23" t="s">
        <v>134</v>
      </c>
      <c r="D254" s="23" t="s">
        <v>2720</v>
      </c>
      <c r="E254" s="23" t="s">
        <v>5649</v>
      </c>
      <c r="F254" s="351" t="str">
        <f>IFERROR(VLOOKUP($B254,Codes!$A$2:$B$1000, 2, FALSE),"")</f>
        <v>PND</v>
      </c>
      <c r="G254" s="351" t="str">
        <f>IFERROR(VLOOKUP($C254,Codes!$A$2:$B$1000, 2, FALSE),"")</f>
        <v>VGRM</v>
      </c>
      <c r="H254" s="351" t="str">
        <f>IFERROR(VLOOKUP($D254,Codes!$A$2:$B$1000, 2, FALSE),"")</f>
        <v>KNDPR</v>
      </c>
      <c r="I254" s="23">
        <f>IF(ISNUMBER(SEARCH("mrg",A254)), VLOOKUP(_xlfn.NUMBERVALUE(MID(A254,4,4)),TOMAKE!$B$2:$F$174,5,FALSE),IF(ISNUMBER(SEARCH("pnj",A254)), VLOOKUP(_xlfn.NUMBERVALUE(MID(A254,4,4)),TOMAKE!$A$2:$F$174,6,FALSE),IF(ISNUMBER(SEARCH("prv",A254)), VLOOKUP(_xlfn.NUMBERVALUE(MID(A254,4,4)),TOMAKE!$D$2:$F$174,3,FALSE),IF(ISNUMBER(SEARCH("vsg",A254)),VLOOKUP(_xlfn.NUMBERVALUE(MID(A254,4,4)),TOMAKE!$C$2:$F$174,4,FALSE),""))))</f>
        <v>0</v>
      </c>
      <c r="J254" s="24">
        <f>IF(ISNUMBER(SEARCH("mrg",A254)), VLOOKUP(_xlfn.NUMBERVALUE(MID(A254,4,4)),TOMAKE!$B$2:$E$174,4,FALSE),IF(ISNUMBER(SEARCH("pnj",A254)), VLOOKUP(_xlfn.NUMBERVALUE(MID(A254,4,4)),TOMAKE!$A$2:$E$174,5,FALSE),IF(ISNUMBER(SEARCH("prv",A254)), VLOOKUP(_xlfn.NUMBERVALUE(MID(A254,4,4)),TOMAKE!$D$2:$E$174,2,FALSE),IF(ISNUMBER(SEARCH("vsg",A254)),VLOOKUP(_xlfn.NUMBERVALUE(MID(A254,4,4)),TOMAKE!$C$2:$E$174,3,FALSE),""))))</f>
        <v>92</v>
      </c>
      <c r="K254" s="23" t="s">
        <v>5601</v>
      </c>
      <c r="L254" s="24" t="s">
        <v>5600</v>
      </c>
      <c r="M254" s="351" t="str">
        <f t="shared" si="8"/>
        <v>PND-KNDPR-VGRM</v>
      </c>
      <c r="N254" s="28" t="str">
        <f t="shared" si="9"/>
        <v>pnj58</v>
      </c>
      <c r="O254" s="24"/>
    </row>
    <row r="255" spans="1:15" hidden="1" x14ac:dyDescent="0.25">
      <c r="A255" s="23" t="s">
        <v>4266</v>
      </c>
      <c r="B255" s="23" t="s">
        <v>121</v>
      </c>
      <c r="C255" s="23" t="s">
        <v>116</v>
      </c>
      <c r="D255" s="23" t="s">
        <v>1809</v>
      </c>
      <c r="E255" s="23" t="s">
        <v>5649</v>
      </c>
      <c r="F255" s="351" t="str">
        <f>IFERROR(VLOOKUP($B255,Codes!$A$2:$B$1000, 2, FALSE),"")</f>
        <v>VLV</v>
      </c>
      <c r="G255" s="351" t="str">
        <f>IFERROR(VLOOKUP($C255,Codes!$A$2:$B$1000, 2, FALSE),"")</f>
        <v>MRCL</v>
      </c>
      <c r="H255" s="351" t="str">
        <f>IFERROR(VLOOKUP($D255,Codes!$A$2:$B$1000, 2, FALSE),"")</f>
        <v>BTK</v>
      </c>
      <c r="I255" s="23">
        <f>IF(ISNUMBER(SEARCH("mrg",A255)), VLOOKUP(_xlfn.NUMBERVALUE(MID(A255,4,4)),TOMAKE!$B$2:$F$174,5,FALSE),IF(ISNUMBER(SEARCH("pnj",A255)), VLOOKUP(_xlfn.NUMBERVALUE(MID(A255,4,4)),TOMAKE!$A$2:$F$174,6,FALSE),IF(ISNUMBER(SEARCH("prv",A255)), VLOOKUP(_xlfn.NUMBERVALUE(MID(A255,4,4)),TOMAKE!$D$2:$F$174,3,FALSE),IF(ISNUMBER(SEARCH("vsg",A255)),VLOOKUP(_xlfn.NUMBERVALUE(MID(A255,4,4)),TOMAKE!$C$2:$F$174,4,FALSE),""))))</f>
        <v>0</v>
      </c>
      <c r="J255" s="24">
        <f>IF(ISNUMBER(SEARCH("mrg",A255)), VLOOKUP(_xlfn.NUMBERVALUE(MID(A255,4,4)),TOMAKE!$B$2:$E$174,4,FALSE),IF(ISNUMBER(SEARCH("pnj",A255)), VLOOKUP(_xlfn.NUMBERVALUE(MID(A255,4,4)),TOMAKE!$A$2:$E$174,5,FALSE),IF(ISNUMBER(SEARCH("prv",A255)), VLOOKUP(_xlfn.NUMBERVALUE(MID(A255,4,4)),TOMAKE!$D$2:$E$174,2,FALSE),IF(ISNUMBER(SEARCH("vsg",A255)),VLOOKUP(_xlfn.NUMBERVALUE(MID(A255,4,4)),TOMAKE!$C$2:$E$174,3,FALSE),""))))</f>
        <v>195</v>
      </c>
      <c r="K255" s="23" t="s">
        <v>5601</v>
      </c>
      <c r="L255" s="24" t="s">
        <v>5600</v>
      </c>
      <c r="M255" s="351" t="str">
        <f t="shared" si="8"/>
        <v>VLV-BTK-MRCL</v>
      </c>
      <c r="N255" s="28" t="str">
        <f t="shared" si="9"/>
        <v>pnj59</v>
      </c>
      <c r="O255" s="24"/>
    </row>
    <row r="256" spans="1:15" x14ac:dyDescent="0.25">
      <c r="A256" s="23" t="s">
        <v>4503</v>
      </c>
      <c r="B256" s="23" t="s">
        <v>14</v>
      </c>
      <c r="C256" s="23" t="s">
        <v>106</v>
      </c>
      <c r="D256" s="23" t="s">
        <v>5612</v>
      </c>
      <c r="E256" s="23" t="s">
        <v>5612</v>
      </c>
      <c r="F256" s="351" t="str">
        <f>IFERROR(VLOOKUP($B256,Codes!$A$2:$B$1000, 2, FALSE),"")</f>
        <v>PNJ</v>
      </c>
      <c r="G256" s="351" t="str">
        <f>IFERROR(VLOOKUP($C256,Codes!$A$2:$B$1000, 2, FALSE),"")</f>
        <v>MPS</v>
      </c>
      <c r="H256" s="351" t="str">
        <f>IFERROR(VLOOKUP($D256,Codes!$A$2:$B$1000, 2, FALSE),"")</f>
        <v>SHTL</v>
      </c>
      <c r="I256" s="23" t="e">
        <f>IF(ISNUMBER(SEARCH("mrg",A256)), VLOOKUP(_xlfn.NUMBERVALUE(MID(A256,4,4)),TOMAKE!$B$2:$F$174,5,FALSE),IF(ISNUMBER(SEARCH("pnj",A256)), VLOOKUP(_xlfn.NUMBERVALUE(MID(A256,4,4)),TOMAKE!$A$2:$F$174,6,FALSE),IF(ISNUMBER(SEARCH("prv",A256)), VLOOKUP(_xlfn.NUMBERVALUE(MID(A256,4,4)),TOMAKE!$D$2:$F$174,3,FALSE),IF(ISNUMBER(SEARCH("vsg",A256)),VLOOKUP(_xlfn.NUMBERVALUE(MID(A256,4,4)),TOMAKE!$C$2:$F$174,4,FALSE),""))))</f>
        <v>#N/A</v>
      </c>
      <c r="J256" s="24" t="e">
        <f>IF(ISNUMBER(SEARCH("mrg",A256)), VLOOKUP(_xlfn.NUMBERVALUE(MID(A256,4,4)),TOMAKE!$B$2:$E$174,4,FALSE),IF(ISNUMBER(SEARCH("pnj",A256)), VLOOKUP(_xlfn.NUMBERVALUE(MID(A256,4,4)),TOMAKE!$A$2:$E$174,5,FALSE),IF(ISNUMBER(SEARCH("prv",A256)), VLOOKUP(_xlfn.NUMBERVALUE(MID(A256,4,4)),TOMAKE!$D$2:$E$174,2,FALSE),IF(ISNUMBER(SEARCH("vsg",A256)),VLOOKUP(_xlfn.NUMBERVALUE(MID(A256,4,4)),TOMAKE!$C$2:$E$174,3,FALSE),""))))</f>
        <v>#N/A</v>
      </c>
      <c r="K256" s="24" t="s">
        <v>5723</v>
      </c>
      <c r="L256" s="24"/>
      <c r="M256" s="351" t="str">
        <f t="shared" si="8"/>
        <v>PNJ-SHTL-MPS</v>
      </c>
      <c r="N256" s="28" t="str">
        <f t="shared" si="9"/>
        <v>pnj6</v>
      </c>
      <c r="O256" s="24"/>
    </row>
    <row r="257" spans="1:16" x14ac:dyDescent="0.25">
      <c r="A257" s="23" t="s">
        <v>4260</v>
      </c>
      <c r="B257" s="23" t="s">
        <v>133</v>
      </c>
      <c r="C257" s="23" t="s">
        <v>132</v>
      </c>
      <c r="D257" s="23" t="s">
        <v>5692</v>
      </c>
      <c r="E257" s="23" t="s">
        <v>5649</v>
      </c>
      <c r="F257" s="351" t="str">
        <f>IFERROR(VLOOKUP($B257,Codes!$A$2:$B$1000, 2, FALSE),"")</f>
        <v>PNJ MKT</v>
      </c>
      <c r="G257" s="351" t="str">
        <f>IFERROR(VLOOKUP($C257,Codes!$A$2:$B$1000, 2, FALSE),"")</f>
        <v>TSRL</v>
      </c>
      <c r="H257" s="351">
        <f>IFERROR(VLOOKUP($D257,Codes!$A$2:$B$1000, 2, FALSE),"")</f>
        <v>0</v>
      </c>
      <c r="I257" s="23">
        <f>IF(ISNUMBER(SEARCH("mrg",A257)), VLOOKUP(_xlfn.NUMBERVALUE(MID(A257,4,4)),TOMAKE!$B$2:$F$174,5,FALSE),IF(ISNUMBER(SEARCH("pnj",A257)), VLOOKUP(_xlfn.NUMBERVALUE(MID(A257,4,4)),TOMAKE!$A$2:$F$174,6,FALSE),IF(ISNUMBER(SEARCH("prv",A257)), VLOOKUP(_xlfn.NUMBERVALUE(MID(A257,4,4)),TOMAKE!$D$2:$F$174,3,FALSE),IF(ISNUMBER(SEARCH("vsg",A257)),VLOOKUP(_xlfn.NUMBERVALUE(MID(A257,4,4)),TOMAKE!$C$2:$F$174,4,FALSE),""))))</f>
        <v>0</v>
      </c>
      <c r="J257" s="24">
        <f>IF(ISNUMBER(SEARCH("mrg",A257)), VLOOKUP(_xlfn.NUMBERVALUE(MID(A257,4,4)),TOMAKE!$B$2:$E$174,4,FALSE),IF(ISNUMBER(SEARCH("pnj",A257)), VLOOKUP(_xlfn.NUMBERVALUE(MID(A257,4,4)),TOMAKE!$A$2:$E$174,5,FALSE),IF(ISNUMBER(SEARCH("prv",A257)), VLOOKUP(_xlfn.NUMBERVALUE(MID(A257,4,4)),TOMAKE!$D$2:$E$174,2,FALSE),IF(ISNUMBER(SEARCH("vsg",A257)),VLOOKUP(_xlfn.NUMBERVALUE(MID(A257,4,4)),TOMAKE!$C$2:$E$174,3,FALSE),""))))</f>
        <v>207</v>
      </c>
      <c r="K257" s="24" t="s">
        <v>5723</v>
      </c>
      <c r="L257" s="24"/>
      <c r="M257" s="351" t="str">
        <f t="shared" si="8"/>
        <v>PNJ MKT-0-TSRL</v>
      </c>
      <c r="N257" s="28" t="str">
        <f t="shared" si="9"/>
        <v>pnj60</v>
      </c>
      <c r="O257" s="24"/>
    </row>
    <row r="258" spans="1:16" hidden="1" x14ac:dyDescent="0.25">
      <c r="A258" s="23" t="s">
        <v>4239</v>
      </c>
      <c r="B258" s="23" t="s">
        <v>10</v>
      </c>
      <c r="C258" s="23" t="s">
        <v>132</v>
      </c>
      <c r="D258" s="23" t="s">
        <v>5677</v>
      </c>
      <c r="E258" s="23" t="s">
        <v>5649</v>
      </c>
      <c r="F258" s="351" t="str">
        <f>IFERROR(VLOOKUP($B258,Codes!$A$2:$B$1000, 2, FALSE),"")</f>
        <v>PNJ</v>
      </c>
      <c r="G258" s="351" t="str">
        <f>IFERROR(VLOOKUP($C258,Codes!$A$2:$B$1000, 2, FALSE),"")</f>
        <v>TSRL</v>
      </c>
      <c r="H258" s="351">
        <f>IFERROR(VLOOKUP($D258,Codes!$A$2:$B$1000, 2, FALSE),"")</f>
        <v>0</v>
      </c>
      <c r="I258" s="23" t="e">
        <f>IF(ISNUMBER(SEARCH("mrg",A258)), VLOOKUP(_xlfn.NUMBERVALUE(MID(A258,4,4)),TOMAKE!$B$2:$F$174,5,FALSE),IF(ISNUMBER(SEARCH("pnj",A258)), VLOOKUP(_xlfn.NUMBERVALUE(MID(A258,4,4)),TOMAKE!$A$2:$F$174,6,FALSE),IF(ISNUMBER(SEARCH("prv",A258)), VLOOKUP(_xlfn.NUMBERVALUE(MID(A258,4,4)),TOMAKE!$D$2:$F$174,3,FALSE),IF(ISNUMBER(SEARCH("vsg",A258)),VLOOKUP(_xlfn.NUMBERVALUE(MID(A258,4,4)),TOMAKE!$C$2:$F$174,4,FALSE),""))))</f>
        <v>#N/A</v>
      </c>
      <c r="J258" s="24" t="e">
        <f>IF(ISNUMBER(SEARCH("mrg",A258)), VLOOKUP(_xlfn.NUMBERVALUE(MID(A258,4,4)),TOMAKE!$B$2:$E$174,4,FALSE),IF(ISNUMBER(SEARCH("pnj",A258)), VLOOKUP(_xlfn.NUMBERVALUE(MID(A258,4,4)),TOMAKE!$A$2:$E$174,5,FALSE),IF(ISNUMBER(SEARCH("prv",A258)), VLOOKUP(_xlfn.NUMBERVALUE(MID(A258,4,4)),TOMAKE!$D$2:$E$174,2,FALSE),IF(ISNUMBER(SEARCH("vsg",A258)),VLOOKUP(_xlfn.NUMBERVALUE(MID(A258,4,4)),TOMAKE!$C$2:$E$174,3,FALSE),""))))</f>
        <v>#N/A</v>
      </c>
      <c r="K258" s="23" t="s">
        <v>5601</v>
      </c>
      <c r="L258" s="23" t="s">
        <v>5600</v>
      </c>
      <c r="M258" s="351" t="str">
        <f t="shared" si="8"/>
        <v>PNJ-0-TSRL</v>
      </c>
      <c r="N258" s="28" t="str">
        <f t="shared" si="9"/>
        <v>pnj61</v>
      </c>
      <c r="O258" s="24"/>
    </row>
    <row r="259" spans="1:16" hidden="1" x14ac:dyDescent="0.25">
      <c r="A259" s="23" t="s">
        <v>4230</v>
      </c>
      <c r="B259" s="23" t="s">
        <v>26</v>
      </c>
      <c r="C259" s="23" t="s">
        <v>131</v>
      </c>
      <c r="D259" s="23" t="s">
        <v>2972</v>
      </c>
      <c r="E259" s="23" t="s">
        <v>5649</v>
      </c>
      <c r="F259" s="351" t="str">
        <f>IFERROR(VLOOKUP($B259,Codes!$A$2:$B$1000, 2, FALSE),"")</f>
        <v>PND</v>
      </c>
      <c r="G259" s="351" t="str">
        <f>IFERROR(VLOOKUP($C259,Codes!$A$2:$B$1000, 2, FALSE),"")</f>
        <v>CDL TSK</v>
      </c>
      <c r="H259" s="351" t="str">
        <f>IFERROR(VLOOKUP($D259,Codes!$A$2:$B$1000, 2, FALSE),"")</f>
        <v>DBL</v>
      </c>
      <c r="I259" s="23">
        <f>IF(ISNUMBER(SEARCH("mrg",A259)), VLOOKUP(_xlfn.NUMBERVALUE(MID(A259,4,4)),TOMAKE!$B$2:$F$174,5,FALSE),IF(ISNUMBER(SEARCH("pnj",A259)), VLOOKUP(_xlfn.NUMBERVALUE(MID(A259,4,4)),TOMAKE!$A$2:$F$174,6,FALSE),IF(ISNUMBER(SEARCH("prv",A259)), VLOOKUP(_xlfn.NUMBERVALUE(MID(A259,4,4)),TOMAKE!$D$2:$F$174,3,FALSE),IF(ISNUMBER(SEARCH("vsg",A259)),VLOOKUP(_xlfn.NUMBERVALUE(MID(A259,4,4)),TOMAKE!$C$2:$F$174,4,FALSE),""))))</f>
        <v>0</v>
      </c>
      <c r="J259" s="24">
        <f>IF(ISNUMBER(SEARCH("mrg",A259)), VLOOKUP(_xlfn.NUMBERVALUE(MID(A259,4,4)),TOMAKE!$B$2:$E$174,4,FALSE),IF(ISNUMBER(SEARCH("pnj",A259)), VLOOKUP(_xlfn.NUMBERVALUE(MID(A259,4,4)),TOMAKE!$A$2:$E$174,5,FALSE),IF(ISNUMBER(SEARCH("prv",A259)), VLOOKUP(_xlfn.NUMBERVALUE(MID(A259,4,4)),TOMAKE!$D$2:$E$174,2,FALSE),IF(ISNUMBER(SEARCH("vsg",A259)),VLOOKUP(_xlfn.NUMBERVALUE(MID(A259,4,4)),TOMAKE!$C$2:$E$174,3,FALSE),""))))</f>
        <v>196</v>
      </c>
      <c r="K259" s="23" t="s">
        <v>5601</v>
      </c>
      <c r="L259" s="24" t="s">
        <v>5600</v>
      </c>
      <c r="M259" s="351" t="str">
        <f t="shared" si="8"/>
        <v>PND-DBL-CDL TSK</v>
      </c>
      <c r="N259" s="28" t="str">
        <f t="shared" si="9"/>
        <v>pnj62</v>
      </c>
      <c r="O259" s="24"/>
    </row>
    <row r="260" spans="1:16" hidden="1" x14ac:dyDescent="0.25">
      <c r="A260" s="23" t="s">
        <v>4224</v>
      </c>
      <c r="B260" s="23" t="s">
        <v>10</v>
      </c>
      <c r="C260" s="23" t="s">
        <v>130</v>
      </c>
      <c r="D260" s="23" t="s">
        <v>129</v>
      </c>
      <c r="E260" s="23" t="s">
        <v>5649</v>
      </c>
      <c r="F260" s="351" t="str">
        <f>IFERROR(VLOOKUP($B260,Codes!$A$2:$B$1000, 2, FALSE),"")</f>
        <v>PNJ</v>
      </c>
      <c r="G260" s="351" t="str">
        <f>IFERROR(VLOOKUP($C260,Codes!$A$2:$B$1000, 2, FALSE),"")</f>
        <v>PTHWD</v>
      </c>
      <c r="H260" s="351" t="str">
        <f>IFERROR(VLOOKUP($D260,Codes!$A$2:$B$1000, 2, FALSE),"")</f>
        <v>PDN</v>
      </c>
      <c r="I260" s="23">
        <f>IF(ISNUMBER(SEARCH("mrg",A260)), VLOOKUP(_xlfn.NUMBERVALUE(MID(A260,4,4)),TOMAKE!$B$2:$F$174,5,FALSE),IF(ISNUMBER(SEARCH("pnj",A260)), VLOOKUP(_xlfn.NUMBERVALUE(MID(A260,4,4)),TOMAKE!$A$2:$F$174,6,FALSE),IF(ISNUMBER(SEARCH("prv",A260)), VLOOKUP(_xlfn.NUMBERVALUE(MID(A260,4,4)),TOMAKE!$D$2:$F$174,3,FALSE),IF(ISNUMBER(SEARCH("vsg",A260)),VLOOKUP(_xlfn.NUMBERVALUE(MID(A260,4,4)),TOMAKE!$C$2:$F$174,4,FALSE),""))))</f>
        <v>0</v>
      </c>
      <c r="J260" s="24">
        <f>IF(ISNUMBER(SEARCH("mrg",A260)), VLOOKUP(_xlfn.NUMBERVALUE(MID(A260,4,4)),TOMAKE!$B$2:$E$174,4,FALSE),IF(ISNUMBER(SEARCH("pnj",A260)), VLOOKUP(_xlfn.NUMBERVALUE(MID(A260,4,4)),TOMAKE!$A$2:$E$174,5,FALSE),IF(ISNUMBER(SEARCH("prv",A260)), VLOOKUP(_xlfn.NUMBERVALUE(MID(A260,4,4)),TOMAKE!$D$2:$E$174,2,FALSE),IF(ISNUMBER(SEARCH("vsg",A260)),VLOOKUP(_xlfn.NUMBERVALUE(MID(A260,4,4)),TOMAKE!$C$2:$E$174,3,FALSE),""))))</f>
        <v>197</v>
      </c>
      <c r="K260" s="23" t="s">
        <v>5601</v>
      </c>
      <c r="L260" s="23" t="s">
        <v>5600</v>
      </c>
      <c r="M260" s="351" t="str">
        <f t="shared" ref="M260:M323" si="10">CONCATENATE($F260,"-",$H260,"-",$G260)</f>
        <v>PNJ-PDN-PTHWD</v>
      </c>
      <c r="N260" s="28" t="str">
        <f t="shared" ref="N260:N323" si="11">$A260</f>
        <v>pnj63</v>
      </c>
      <c r="O260" s="24"/>
    </row>
    <row r="261" spans="1:16" hidden="1" x14ac:dyDescent="0.25">
      <c r="A261" s="23" t="s">
        <v>4215</v>
      </c>
      <c r="B261" s="23" t="s">
        <v>10</v>
      </c>
      <c r="C261" s="23" t="s">
        <v>129</v>
      </c>
      <c r="D261" s="23" t="s">
        <v>4221</v>
      </c>
      <c r="E261" s="23" t="s">
        <v>5649</v>
      </c>
      <c r="F261" s="351" t="str">
        <f>IFERROR(VLOOKUP($B261,Codes!$A$2:$B$1000, 2, FALSE),"")</f>
        <v>PNJ</v>
      </c>
      <c r="G261" s="351" t="str">
        <f>IFERROR(VLOOKUP($C261,Codes!$A$2:$B$1000, 2, FALSE),"")</f>
        <v>PDN</v>
      </c>
      <c r="H261" s="351" t="str">
        <f>IFERROR(VLOOKUP($D261,Codes!$A$2:$B$1000, 2, FALSE),"")</f>
        <v>MPS</v>
      </c>
      <c r="I261" s="23">
        <f>IF(ISNUMBER(SEARCH("mrg",A261)), VLOOKUP(_xlfn.NUMBERVALUE(MID(A261,4,4)),TOMAKE!$B$2:$F$174,5,FALSE),IF(ISNUMBER(SEARCH("pnj",A261)), VLOOKUP(_xlfn.NUMBERVALUE(MID(A261,4,4)),TOMAKE!$A$2:$F$174,6,FALSE),IF(ISNUMBER(SEARCH("prv",A261)), VLOOKUP(_xlfn.NUMBERVALUE(MID(A261,4,4)),TOMAKE!$D$2:$F$174,3,FALSE),IF(ISNUMBER(SEARCH("vsg",A261)),VLOOKUP(_xlfn.NUMBERVALUE(MID(A261,4,4)),TOMAKE!$C$2:$F$174,4,FALSE),""))))</f>
        <v>0</v>
      </c>
      <c r="J261" s="24">
        <f>IF(ISNUMBER(SEARCH("mrg",A261)), VLOOKUP(_xlfn.NUMBERVALUE(MID(A261,4,4)),TOMAKE!$B$2:$E$174,4,FALSE),IF(ISNUMBER(SEARCH("pnj",A261)), VLOOKUP(_xlfn.NUMBERVALUE(MID(A261,4,4)),TOMAKE!$A$2:$E$174,5,FALSE),IF(ISNUMBER(SEARCH("prv",A261)), VLOOKUP(_xlfn.NUMBERVALUE(MID(A261,4,4)),TOMAKE!$D$2:$E$174,2,FALSE),IF(ISNUMBER(SEARCH("vsg",A261)),VLOOKUP(_xlfn.NUMBERVALUE(MID(A261,4,4)),TOMAKE!$C$2:$E$174,3,FALSE),""))))</f>
        <v>208</v>
      </c>
      <c r="K261" s="23" t="s">
        <v>5601</v>
      </c>
      <c r="L261" s="23" t="s">
        <v>5600</v>
      </c>
      <c r="M261" s="351" t="str">
        <f t="shared" si="10"/>
        <v>PNJ-MPS-PDN</v>
      </c>
      <c r="N261" s="28" t="str">
        <f t="shared" si="11"/>
        <v>pnj64</v>
      </c>
      <c r="O261" s="24"/>
    </row>
    <row r="262" spans="1:16" hidden="1" x14ac:dyDescent="0.25">
      <c r="A262" s="23" t="s">
        <v>4196</v>
      </c>
      <c r="B262" s="23" t="s">
        <v>10</v>
      </c>
      <c r="C262" s="23" t="s">
        <v>128</v>
      </c>
      <c r="D262" s="23" t="s">
        <v>129</v>
      </c>
      <c r="E262" s="23" t="s">
        <v>5604</v>
      </c>
      <c r="F262" s="351" t="str">
        <f>IFERROR(VLOOKUP($B262,Codes!$A$2:$B$1000, 2, FALSE),"")</f>
        <v>PNJ</v>
      </c>
      <c r="G262" s="351" t="str">
        <f>IFERROR(VLOOKUP($C262,Codes!$A$2:$B$1000, 2, FALSE),"")</f>
        <v>TRKL</v>
      </c>
      <c r="H262" s="351" t="str">
        <f>IFERROR(VLOOKUP($D262,Codes!$A$2:$B$1000, 2, FALSE),"")</f>
        <v>PDN</v>
      </c>
      <c r="I262" s="23">
        <f>IF(ISNUMBER(SEARCH("mrg",A262)), VLOOKUP(_xlfn.NUMBERVALUE(MID(A262,4,4)),TOMAKE!$B$2:$F$174,5,FALSE),IF(ISNUMBER(SEARCH("pnj",A262)), VLOOKUP(_xlfn.NUMBERVALUE(MID(A262,4,4)),TOMAKE!$A$2:$F$174,6,FALSE),IF(ISNUMBER(SEARCH("prv",A262)), VLOOKUP(_xlfn.NUMBERVALUE(MID(A262,4,4)),TOMAKE!$D$2:$F$174,3,FALSE),IF(ISNUMBER(SEARCH("vsg",A262)),VLOOKUP(_xlfn.NUMBERVALUE(MID(A262,4,4)),TOMAKE!$C$2:$F$174,4,FALSE),""))))</f>
        <v>0</v>
      </c>
      <c r="J262" s="24">
        <f>IF(ISNUMBER(SEARCH("mrg",A262)), VLOOKUP(_xlfn.NUMBERVALUE(MID(A262,4,4)),TOMAKE!$B$2:$E$174,4,FALSE),IF(ISNUMBER(SEARCH("pnj",A262)), VLOOKUP(_xlfn.NUMBERVALUE(MID(A262,4,4)),TOMAKE!$A$2:$E$174,5,FALSE),IF(ISNUMBER(SEARCH("prv",A262)), VLOOKUP(_xlfn.NUMBERVALUE(MID(A262,4,4)),TOMAKE!$D$2:$E$174,2,FALSE),IF(ISNUMBER(SEARCH("vsg",A262)),VLOOKUP(_xlfn.NUMBERVALUE(MID(A262,4,4)),TOMAKE!$C$2:$E$174,3,FALSE),""))))</f>
        <v>65</v>
      </c>
      <c r="K262" s="23" t="s">
        <v>5601</v>
      </c>
      <c r="L262" s="23" t="s">
        <v>5609</v>
      </c>
      <c r="M262" s="351" t="str">
        <f t="shared" si="10"/>
        <v>PNJ-PDN-TRKL</v>
      </c>
      <c r="N262" s="28" t="str">
        <f t="shared" si="11"/>
        <v>pnj65</v>
      </c>
      <c r="O262" s="24"/>
    </row>
    <row r="263" spans="1:16" x14ac:dyDescent="0.25">
      <c r="A263" s="23" t="s">
        <v>4194</v>
      </c>
      <c r="B263" s="23" t="s">
        <v>8</v>
      </c>
      <c r="C263" s="23" t="s">
        <v>127</v>
      </c>
      <c r="D263" s="23" t="s">
        <v>2175</v>
      </c>
      <c r="E263" s="23" t="s">
        <v>5649</v>
      </c>
      <c r="F263" s="351" t="str">
        <f>IFERROR(VLOOKUP($B263,Codes!$A$2:$B$1000, 2, FALSE),"")</f>
        <v>MRG</v>
      </c>
      <c r="G263" s="351" t="str">
        <f>IFERROR(VLOOKUP($C263,Codes!$A$2:$B$1000, 2, FALSE),"")</f>
        <v>RCOL</v>
      </c>
      <c r="H263" s="351" t="str">
        <f>IFERROR(VLOOKUP($D263,Codes!$A$2:$B$1000, 2, FALSE),"")</f>
        <v>BRM</v>
      </c>
      <c r="I263" s="23" t="e">
        <f>IF(ISNUMBER(SEARCH("mrg",A263)), VLOOKUP(_xlfn.NUMBERVALUE(MID(A263,4,4)),TOMAKE!$B$2:$F$174,5,FALSE),IF(ISNUMBER(SEARCH("pnj",A263)), VLOOKUP(_xlfn.NUMBERVALUE(MID(A263,4,4)),TOMAKE!$A$2:$F$174,6,FALSE),IF(ISNUMBER(SEARCH("prv",A263)), VLOOKUP(_xlfn.NUMBERVALUE(MID(A263,4,4)),TOMAKE!$D$2:$F$174,3,FALSE),IF(ISNUMBER(SEARCH("vsg",A263)),VLOOKUP(_xlfn.NUMBERVALUE(MID(A263,4,4)),TOMAKE!$C$2:$F$174,4,FALSE),""))))</f>
        <v>#N/A</v>
      </c>
      <c r="J263" s="24" t="e">
        <f>IF(ISNUMBER(SEARCH("mrg",A263)), VLOOKUP(_xlfn.NUMBERVALUE(MID(A263,4,4)),TOMAKE!$B$2:$E$174,4,FALSE),IF(ISNUMBER(SEARCH("pnj",A263)), VLOOKUP(_xlfn.NUMBERVALUE(MID(A263,4,4)),TOMAKE!$A$2:$E$174,5,FALSE),IF(ISNUMBER(SEARCH("prv",A263)), VLOOKUP(_xlfn.NUMBERVALUE(MID(A263,4,4)),TOMAKE!$D$2:$E$174,2,FALSE),IF(ISNUMBER(SEARCH("vsg",A263)),VLOOKUP(_xlfn.NUMBERVALUE(MID(A263,4,4)),TOMAKE!$C$2:$E$174,3,FALSE),""))))</f>
        <v>#N/A</v>
      </c>
      <c r="K263" s="24" t="s">
        <v>5723</v>
      </c>
      <c r="L263" s="24"/>
      <c r="M263" s="351" t="str">
        <f t="shared" si="10"/>
        <v>MRG-BRM-RCOL</v>
      </c>
      <c r="N263" s="28" t="str">
        <f t="shared" si="11"/>
        <v>pnj66</v>
      </c>
      <c r="O263" s="24"/>
    </row>
    <row r="264" spans="1:16" hidden="1" x14ac:dyDescent="0.25">
      <c r="A264" s="23" t="s">
        <v>4189</v>
      </c>
      <c r="B264" s="23" t="s">
        <v>14</v>
      </c>
      <c r="C264" s="23" t="s">
        <v>122</v>
      </c>
      <c r="D264" s="23" t="s">
        <v>47</v>
      </c>
      <c r="E264" s="23" t="s">
        <v>5649</v>
      </c>
      <c r="F264" s="351" t="str">
        <f>IFERROR(VLOOKUP($B264,Codes!$A$2:$B$1000, 2, FALSE),"")</f>
        <v>PNJ</v>
      </c>
      <c r="G264" s="351" t="str">
        <f>IFERROR(VLOOKUP($C264,Codes!$A$2:$B$1000, 2, FALSE),"")</f>
        <v>AMT</v>
      </c>
      <c r="H264" s="351" t="str">
        <f>IFERROR(VLOOKUP($D264,Codes!$A$2:$B$1000, 2, FALSE),"")</f>
        <v>BCH</v>
      </c>
      <c r="I264" s="23">
        <f>IF(ISNUMBER(SEARCH("mrg",A264)), VLOOKUP(_xlfn.NUMBERVALUE(MID(A264,4,4)),TOMAKE!$B$2:$F$174,5,FALSE),IF(ISNUMBER(SEARCH("pnj",A264)), VLOOKUP(_xlfn.NUMBERVALUE(MID(A264,4,4)),TOMAKE!$A$2:$F$174,6,FALSE),IF(ISNUMBER(SEARCH("prv",A264)), VLOOKUP(_xlfn.NUMBERVALUE(MID(A264,4,4)),TOMAKE!$D$2:$F$174,3,FALSE),IF(ISNUMBER(SEARCH("vsg",A264)),VLOOKUP(_xlfn.NUMBERVALUE(MID(A264,4,4)),TOMAKE!$C$2:$F$174,4,FALSE),""))))</f>
        <v>0</v>
      </c>
      <c r="J264" s="24">
        <f>IF(ISNUMBER(SEARCH("mrg",A264)), VLOOKUP(_xlfn.NUMBERVALUE(MID(A264,4,4)),TOMAKE!$B$2:$E$174,4,FALSE),IF(ISNUMBER(SEARCH("pnj",A264)), VLOOKUP(_xlfn.NUMBERVALUE(MID(A264,4,4)),TOMAKE!$A$2:$E$174,5,FALSE),IF(ISNUMBER(SEARCH("prv",A264)), VLOOKUP(_xlfn.NUMBERVALUE(MID(A264,4,4)),TOMAKE!$D$2:$E$174,2,FALSE),IF(ISNUMBER(SEARCH("vsg",A264)),VLOOKUP(_xlfn.NUMBERVALUE(MID(A264,4,4)),TOMAKE!$C$2:$E$174,3,FALSE),""))))</f>
        <v>198</v>
      </c>
      <c r="K264" s="23" t="s">
        <v>5601</v>
      </c>
      <c r="L264" s="23" t="s">
        <v>5600</v>
      </c>
      <c r="M264" s="351" t="str">
        <f t="shared" si="10"/>
        <v>PNJ-BCH-AMT</v>
      </c>
      <c r="N264" s="28" t="str">
        <f t="shared" si="11"/>
        <v>pnj67</v>
      </c>
      <c r="O264" s="24"/>
    </row>
    <row r="265" spans="1:16" hidden="1" x14ac:dyDescent="0.25">
      <c r="A265" s="23" t="s">
        <v>4186</v>
      </c>
      <c r="B265" s="23" t="s">
        <v>14</v>
      </c>
      <c r="C265" s="23" t="s">
        <v>112</v>
      </c>
      <c r="D265" s="23" t="s">
        <v>47</v>
      </c>
      <c r="E265" s="23" t="s">
        <v>5649</v>
      </c>
      <c r="F265" s="351" t="str">
        <f>IFERROR(VLOOKUP($B265,Codes!$A$2:$B$1000, 2, FALSE),"")</f>
        <v>PNJ</v>
      </c>
      <c r="G265" s="351" t="str">
        <f>IFERROR(VLOOKUP($C265,Codes!$A$2:$B$1000, 2, FALSE),"")</f>
        <v>VRD</v>
      </c>
      <c r="H265" s="351" t="str">
        <f>IFERROR(VLOOKUP($D265,Codes!$A$2:$B$1000, 2, FALSE),"")</f>
        <v>BCH</v>
      </c>
      <c r="I265" s="23">
        <f>IF(ISNUMBER(SEARCH("mrg",A265)), VLOOKUP(_xlfn.NUMBERVALUE(MID(A265,4,4)),TOMAKE!$B$2:$F$174,5,FALSE),IF(ISNUMBER(SEARCH("pnj",A265)), VLOOKUP(_xlfn.NUMBERVALUE(MID(A265,4,4)),TOMAKE!$A$2:$F$174,6,FALSE),IF(ISNUMBER(SEARCH("prv",A265)), VLOOKUP(_xlfn.NUMBERVALUE(MID(A265,4,4)),TOMAKE!$D$2:$F$174,3,FALSE),IF(ISNUMBER(SEARCH("vsg",A265)),VLOOKUP(_xlfn.NUMBERVALUE(MID(A265,4,4)),TOMAKE!$C$2:$F$174,4,FALSE),""))))</f>
        <v>0</v>
      </c>
      <c r="J265" s="24">
        <f>IF(ISNUMBER(SEARCH("mrg",A265)), VLOOKUP(_xlfn.NUMBERVALUE(MID(A265,4,4)),TOMAKE!$B$2:$E$174,4,FALSE),IF(ISNUMBER(SEARCH("pnj",A265)), VLOOKUP(_xlfn.NUMBERVALUE(MID(A265,4,4)),TOMAKE!$A$2:$E$174,5,FALSE),IF(ISNUMBER(SEARCH("prv",A265)), VLOOKUP(_xlfn.NUMBERVALUE(MID(A265,4,4)),TOMAKE!$D$2:$E$174,2,FALSE),IF(ISNUMBER(SEARCH("vsg",A265)),VLOOKUP(_xlfn.NUMBERVALUE(MID(A265,4,4)),TOMAKE!$C$2:$E$174,3,FALSE),""))))</f>
        <v>199</v>
      </c>
      <c r="K265" s="23" t="s">
        <v>5601</v>
      </c>
      <c r="L265" s="24" t="s">
        <v>5600</v>
      </c>
      <c r="M265" s="351" t="str">
        <f t="shared" si="10"/>
        <v>PNJ-BCH-VRD</v>
      </c>
      <c r="N265" s="28" t="str">
        <f t="shared" si="11"/>
        <v>pnj68</v>
      </c>
      <c r="O265" s="24"/>
    </row>
    <row r="266" spans="1:16" x14ac:dyDescent="0.25">
      <c r="A266" s="23" t="s">
        <v>4184</v>
      </c>
      <c r="B266" s="23" t="s">
        <v>14</v>
      </c>
      <c r="C266" s="23" t="s">
        <v>126</v>
      </c>
      <c r="D266" s="23" t="s">
        <v>47</v>
      </c>
      <c r="E266" s="23" t="s">
        <v>5649</v>
      </c>
      <c r="F266" s="351" t="str">
        <f>IFERROR(VLOOKUP($B266,Codes!$A$2:$B$1000, 2, FALSE),"")</f>
        <v>PNJ</v>
      </c>
      <c r="G266" s="351" t="str">
        <f>IFERROR(VLOOKUP($C266,Codes!$A$2:$B$1000, 2, FALSE),"")</f>
        <v>SRD COL</v>
      </c>
      <c r="H266" s="351" t="str">
        <f>IFERROR(VLOOKUP($D266,Codes!$A$2:$B$1000, 2, FALSE),"")</f>
        <v>BCH</v>
      </c>
      <c r="I266" s="23" t="e">
        <f>IF(ISNUMBER(SEARCH("mrg",A266)), VLOOKUP(_xlfn.NUMBERVALUE(MID(A266,4,4)),TOMAKE!$B$2:$F$174,5,FALSE),IF(ISNUMBER(SEARCH("pnj",A266)), VLOOKUP(_xlfn.NUMBERVALUE(MID(A266,4,4)),TOMAKE!$A$2:$F$174,6,FALSE),IF(ISNUMBER(SEARCH("prv",A266)), VLOOKUP(_xlfn.NUMBERVALUE(MID(A266,4,4)),TOMAKE!$D$2:$F$174,3,FALSE),IF(ISNUMBER(SEARCH("vsg",A266)),VLOOKUP(_xlfn.NUMBERVALUE(MID(A266,4,4)),TOMAKE!$C$2:$F$174,4,FALSE),""))))</f>
        <v>#N/A</v>
      </c>
      <c r="J266" s="24" t="e">
        <f>IF(ISNUMBER(SEARCH("mrg",A266)), VLOOKUP(_xlfn.NUMBERVALUE(MID(A266,4,4)),TOMAKE!$B$2:$E$174,4,FALSE),IF(ISNUMBER(SEARCH("pnj",A266)), VLOOKUP(_xlfn.NUMBERVALUE(MID(A266,4,4)),TOMAKE!$A$2:$E$174,5,FALSE),IF(ISNUMBER(SEARCH("prv",A266)), VLOOKUP(_xlfn.NUMBERVALUE(MID(A266,4,4)),TOMAKE!$D$2:$E$174,2,FALSE),IF(ISNUMBER(SEARCH("vsg",A266)),VLOOKUP(_xlfn.NUMBERVALUE(MID(A266,4,4)),TOMAKE!$C$2:$E$174,3,FALSE),""))))</f>
        <v>#N/A</v>
      </c>
      <c r="K266" s="24" t="s">
        <v>5723</v>
      </c>
      <c r="L266" s="24"/>
      <c r="M266" s="351" t="str">
        <f t="shared" si="10"/>
        <v>PNJ-BCH-SRD COL</v>
      </c>
      <c r="N266" s="28" t="str">
        <f t="shared" si="11"/>
        <v>pnj69</v>
      </c>
      <c r="O266" s="24"/>
    </row>
    <row r="267" spans="1:16" x14ac:dyDescent="0.25">
      <c r="A267" s="23" t="s">
        <v>4502</v>
      </c>
      <c r="B267" s="23" t="s">
        <v>14</v>
      </c>
      <c r="C267" s="23" t="s">
        <v>125</v>
      </c>
      <c r="D267" s="23" t="s">
        <v>5612</v>
      </c>
      <c r="E267" s="23" t="s">
        <v>5612</v>
      </c>
      <c r="F267" s="351" t="str">
        <f>IFERROR(VLOOKUP($B267,Codes!$A$2:$B$1000, 2, FALSE),"")</f>
        <v>PNJ</v>
      </c>
      <c r="G267" s="351" t="str">
        <f>IFERROR(VLOOKUP($C267,Codes!$A$2:$B$1000, 2, FALSE),"")</f>
        <v>SNK</v>
      </c>
      <c r="H267" s="351" t="str">
        <f>IFERROR(VLOOKUP($D267,Codes!$A$2:$B$1000, 2, FALSE),"")</f>
        <v>SHTL</v>
      </c>
      <c r="I267" s="23" t="e">
        <f>IF(ISNUMBER(SEARCH("mrg",A267)), VLOOKUP(_xlfn.NUMBERVALUE(MID(A267,4,4)),TOMAKE!$B$2:$F$174,5,FALSE),IF(ISNUMBER(SEARCH("pnj",A267)), VLOOKUP(_xlfn.NUMBERVALUE(MID(A267,4,4)),TOMAKE!$A$2:$F$174,6,FALSE),IF(ISNUMBER(SEARCH("prv",A267)), VLOOKUP(_xlfn.NUMBERVALUE(MID(A267,4,4)),TOMAKE!$D$2:$F$174,3,FALSE),IF(ISNUMBER(SEARCH("vsg",A267)),VLOOKUP(_xlfn.NUMBERVALUE(MID(A267,4,4)),TOMAKE!$C$2:$F$174,4,FALSE),""))))</f>
        <v>#N/A</v>
      </c>
      <c r="J267" s="24" t="e">
        <f>IF(ISNUMBER(SEARCH("mrg",A267)), VLOOKUP(_xlfn.NUMBERVALUE(MID(A267,4,4)),TOMAKE!$B$2:$E$174,4,FALSE),IF(ISNUMBER(SEARCH("pnj",A267)), VLOOKUP(_xlfn.NUMBERVALUE(MID(A267,4,4)),TOMAKE!$A$2:$E$174,5,FALSE),IF(ISNUMBER(SEARCH("prv",A267)), VLOOKUP(_xlfn.NUMBERVALUE(MID(A267,4,4)),TOMAKE!$D$2:$E$174,2,FALSE),IF(ISNUMBER(SEARCH("vsg",A267)),VLOOKUP(_xlfn.NUMBERVALUE(MID(A267,4,4)),TOMAKE!$C$2:$E$174,3,FALSE),""))))</f>
        <v>#N/A</v>
      </c>
      <c r="K267" s="24" t="s">
        <v>5723</v>
      </c>
      <c r="L267" s="24"/>
      <c r="M267" s="351" t="str">
        <f t="shared" si="10"/>
        <v>PNJ-SHTL-SNK</v>
      </c>
      <c r="N267" s="28" t="str">
        <f t="shared" si="11"/>
        <v>pnj7</v>
      </c>
      <c r="O267" s="24"/>
    </row>
    <row r="268" spans="1:16" hidden="1" x14ac:dyDescent="0.25">
      <c r="A268" s="28" t="s">
        <v>4169</v>
      </c>
      <c r="B268" s="28" t="s">
        <v>124</v>
      </c>
      <c r="C268" s="28" t="s">
        <v>14</v>
      </c>
      <c r="D268" s="28" t="s">
        <v>26</v>
      </c>
      <c r="E268" s="23" t="s">
        <v>5649</v>
      </c>
      <c r="F268" s="351" t="str">
        <f>IFERROR(VLOOKUP($B268,Codes!$A$2:$B$1000, 2, FALSE),"")</f>
        <v>CDL TSK</v>
      </c>
      <c r="G268" s="351" t="str">
        <f>IFERROR(VLOOKUP($C268,Codes!$A$2:$B$1000, 2, FALSE),"")</f>
        <v>PNJ</v>
      </c>
      <c r="H268" s="351" t="str">
        <f>IFERROR(VLOOKUP($D268,Codes!$A$2:$B$1000, 2, FALSE),"")</f>
        <v>PND</v>
      </c>
      <c r="I268" s="28" t="e">
        <f>IF(ISNUMBER(SEARCH("mrg",A268)), VLOOKUP(_xlfn.NUMBERVALUE(MID(A268,4,4)),TOMAKE!$B$2:$F$174,5,FALSE),IF(ISNUMBER(SEARCH("pnj",A268)), VLOOKUP(_xlfn.NUMBERVALUE(MID(A268,4,4)),TOMAKE!$A$2:$F$174,6,FALSE),IF(ISNUMBER(SEARCH("prv",A268)), VLOOKUP(_xlfn.NUMBERVALUE(MID(A268,4,4)),TOMAKE!$D$2:$F$174,3,FALSE),IF(ISNUMBER(SEARCH("vsg",A268)),VLOOKUP(_xlfn.NUMBERVALUE(MID(A268,4,4)),TOMAKE!$C$2:$F$174,4,FALSE),""))))</f>
        <v>#N/A</v>
      </c>
      <c r="J268" s="11" t="e">
        <f>IF(ISNUMBER(SEARCH("mrg",A268)), VLOOKUP(_xlfn.NUMBERVALUE(MID(A268,4,4)),TOMAKE!$B$2:$E$174,4,FALSE),IF(ISNUMBER(SEARCH("pnj",A268)), VLOOKUP(_xlfn.NUMBERVALUE(MID(A268,4,4)),TOMAKE!$A$2:$E$174,5,FALSE),IF(ISNUMBER(SEARCH("prv",A268)), VLOOKUP(_xlfn.NUMBERVALUE(MID(A268,4,4)),TOMAKE!$D$2:$E$174,2,FALSE),IF(ISNUMBER(SEARCH("vsg",A268)),VLOOKUP(_xlfn.NUMBERVALUE(MID(A268,4,4)),TOMAKE!$C$2:$E$174,3,FALSE),""))))</f>
        <v>#N/A</v>
      </c>
      <c r="K268" s="11" t="s">
        <v>5601</v>
      </c>
      <c r="L268" s="11" t="s">
        <v>5600</v>
      </c>
      <c r="M268" s="351" t="str">
        <f t="shared" si="10"/>
        <v>CDL TSK-PND-PNJ</v>
      </c>
      <c r="N268" s="28" t="str">
        <f t="shared" si="11"/>
        <v>pnj70</v>
      </c>
      <c r="O268" s="11"/>
      <c r="P268" s="11"/>
    </row>
    <row r="269" spans="1:16" hidden="1" x14ac:dyDescent="0.25">
      <c r="A269" s="23" t="s">
        <v>4167</v>
      </c>
      <c r="B269" s="23" t="s">
        <v>90</v>
      </c>
      <c r="C269" s="23" t="s">
        <v>123</v>
      </c>
      <c r="D269" s="23" t="s">
        <v>4168</v>
      </c>
      <c r="E269" s="23" t="s">
        <v>5649</v>
      </c>
      <c r="F269" s="351" t="str">
        <f>IFERROR(VLOOKUP($B269,Codes!$A$2:$B$1000, 2, FALSE),"")</f>
        <v>CURCH</v>
      </c>
      <c r="G269" s="351" t="str">
        <f>IFERROR(VLOOKUP($C269,Codes!$A$2:$B$1000, 2, FALSE),"")</f>
        <v>SLYE</v>
      </c>
      <c r="H269" s="351" t="str">
        <f>IFERROR(VLOOKUP($D269,Codes!$A$2:$B$1000, 2, FALSE),"")</f>
        <v>KKRD</v>
      </c>
      <c r="I269" s="23">
        <f>IF(ISNUMBER(SEARCH("mrg",A269)), VLOOKUP(_xlfn.NUMBERVALUE(MID(A269,4,4)),TOMAKE!$B$2:$F$174,5,FALSE),IF(ISNUMBER(SEARCH("pnj",A269)), VLOOKUP(_xlfn.NUMBERVALUE(MID(A269,4,4)),TOMAKE!$A$2:$F$174,6,FALSE),IF(ISNUMBER(SEARCH("prv",A269)), VLOOKUP(_xlfn.NUMBERVALUE(MID(A269,4,4)),TOMAKE!$D$2:$F$174,3,FALSE),IF(ISNUMBER(SEARCH("vsg",A269)),VLOOKUP(_xlfn.NUMBERVALUE(MID(A269,4,4)),TOMAKE!$C$2:$F$174,4,FALSE),""))))</f>
        <v>0</v>
      </c>
      <c r="J269" s="24">
        <f>IF(ISNUMBER(SEARCH("mrg",A269)), VLOOKUP(_xlfn.NUMBERVALUE(MID(A269,4,4)),TOMAKE!$B$2:$E$174,4,FALSE),IF(ISNUMBER(SEARCH("pnj",A269)), VLOOKUP(_xlfn.NUMBERVALUE(MID(A269,4,4)),TOMAKE!$A$2:$E$174,5,FALSE),IF(ISNUMBER(SEARCH("prv",A269)), VLOOKUP(_xlfn.NUMBERVALUE(MID(A269,4,4)),TOMAKE!$D$2:$E$174,2,FALSE),IF(ISNUMBER(SEARCH("vsg",A269)),VLOOKUP(_xlfn.NUMBERVALUE(MID(A269,4,4)),TOMAKE!$C$2:$E$174,3,FALSE),""))))</f>
        <v>223</v>
      </c>
      <c r="K269" s="23" t="s">
        <v>5601</v>
      </c>
      <c r="L269" s="24" t="s">
        <v>5600</v>
      </c>
      <c r="M269" s="351" t="str">
        <f t="shared" si="10"/>
        <v>CURCH-KKRD-SLYE</v>
      </c>
      <c r="N269" s="28" t="str">
        <f t="shared" si="11"/>
        <v>pnj71</v>
      </c>
      <c r="O269" s="24"/>
    </row>
    <row r="270" spans="1:16" x14ac:dyDescent="0.25">
      <c r="A270" s="23" t="s">
        <v>4166</v>
      </c>
      <c r="B270" s="23" t="s">
        <v>14</v>
      </c>
      <c r="C270" s="23" t="s">
        <v>26</v>
      </c>
      <c r="D270" s="23" t="s">
        <v>167</v>
      </c>
      <c r="E270" s="23" t="s">
        <v>5612</v>
      </c>
      <c r="F270" s="351" t="str">
        <f>IFERROR(VLOOKUP($B270,Codes!$A$2:$B$1000, 2, FALSE),"")</f>
        <v>PNJ</v>
      </c>
      <c r="G270" s="351" t="str">
        <f>IFERROR(VLOOKUP($C270,Codes!$A$2:$B$1000, 2, FALSE),"")</f>
        <v>PND</v>
      </c>
      <c r="H270" s="351" t="str">
        <f>IFERROR(VLOOKUP($D270,Codes!$A$2:$B$1000, 2, FALSE),"")</f>
        <v>OGA</v>
      </c>
      <c r="I270" s="23" t="e">
        <f>IF(ISNUMBER(SEARCH("mrg",A270)), VLOOKUP(_xlfn.NUMBERVALUE(MID(A270,4,4)),TOMAKE!$B$2:$F$174,5,FALSE),IF(ISNUMBER(SEARCH("pnj",A270)), VLOOKUP(_xlfn.NUMBERVALUE(MID(A270,4,4)),TOMAKE!$A$2:$F$174,6,FALSE),IF(ISNUMBER(SEARCH("prv",A270)), VLOOKUP(_xlfn.NUMBERVALUE(MID(A270,4,4)),TOMAKE!$D$2:$F$174,3,FALSE),IF(ISNUMBER(SEARCH("vsg",A270)),VLOOKUP(_xlfn.NUMBERVALUE(MID(A270,4,4)),TOMAKE!$C$2:$F$174,4,FALSE),""))))</f>
        <v>#N/A</v>
      </c>
      <c r="J270" s="24" t="e">
        <f>IF(ISNUMBER(SEARCH("mrg",A270)), VLOOKUP(_xlfn.NUMBERVALUE(MID(A270,4,4)),TOMAKE!$B$2:$E$174,4,FALSE),IF(ISNUMBER(SEARCH("pnj",A270)), VLOOKUP(_xlfn.NUMBERVALUE(MID(A270,4,4)),TOMAKE!$A$2:$E$174,5,FALSE),IF(ISNUMBER(SEARCH("prv",A270)), VLOOKUP(_xlfn.NUMBERVALUE(MID(A270,4,4)),TOMAKE!$D$2:$E$174,2,FALSE),IF(ISNUMBER(SEARCH("vsg",A270)),VLOOKUP(_xlfn.NUMBERVALUE(MID(A270,4,4)),TOMAKE!$C$2:$E$174,3,FALSE),""))))</f>
        <v>#N/A</v>
      </c>
      <c r="K270" s="24" t="s">
        <v>5723</v>
      </c>
      <c r="L270" s="24"/>
      <c r="M270" s="351" t="str">
        <f t="shared" si="10"/>
        <v>PNJ-OGA-PND</v>
      </c>
      <c r="N270" s="28" t="str">
        <f t="shared" si="11"/>
        <v>pnj72</v>
      </c>
      <c r="O270" s="24"/>
    </row>
    <row r="271" spans="1:16" hidden="1" x14ac:dyDescent="0.25">
      <c r="A271" s="23" t="s">
        <v>4155</v>
      </c>
      <c r="B271" s="23" t="s">
        <v>122</v>
      </c>
      <c r="C271" s="23" t="s">
        <v>10</v>
      </c>
      <c r="D271" s="23" t="s">
        <v>739</v>
      </c>
      <c r="E271" s="23" t="s">
        <v>5649</v>
      </c>
      <c r="F271" s="351" t="str">
        <f>IFERROR(VLOOKUP($B271,Codes!$A$2:$B$1000, 2, FALSE),"")</f>
        <v>AMT</v>
      </c>
      <c r="G271" s="351" t="str">
        <f>IFERROR(VLOOKUP($C271,Codes!$A$2:$B$1000, 2, FALSE),"")</f>
        <v>PNJ</v>
      </c>
      <c r="H271" s="351" t="str">
        <f>IFERROR(VLOOKUP($D271,Codes!$A$2:$B$1000, 2, FALSE),"")</f>
        <v>CLVL</v>
      </c>
      <c r="I271" s="23">
        <f>IF(ISNUMBER(SEARCH("mrg",A271)), VLOOKUP(_xlfn.NUMBERVALUE(MID(A271,4,4)),TOMAKE!$B$2:$F$174,5,FALSE),IF(ISNUMBER(SEARCH("pnj",A271)), VLOOKUP(_xlfn.NUMBERVALUE(MID(A271,4,4)),TOMAKE!$A$2:$F$174,6,FALSE),IF(ISNUMBER(SEARCH("prv",A271)), VLOOKUP(_xlfn.NUMBERVALUE(MID(A271,4,4)),TOMAKE!$D$2:$F$174,3,FALSE),IF(ISNUMBER(SEARCH("vsg",A271)),VLOOKUP(_xlfn.NUMBERVALUE(MID(A271,4,4)),TOMAKE!$C$2:$F$174,4,FALSE),""))))</f>
        <v>0</v>
      </c>
      <c r="J271" s="24">
        <f>IF(ISNUMBER(SEARCH("mrg",A271)), VLOOKUP(_xlfn.NUMBERVALUE(MID(A271,4,4)),TOMAKE!$B$2:$E$174,4,FALSE),IF(ISNUMBER(SEARCH("pnj",A271)), VLOOKUP(_xlfn.NUMBERVALUE(MID(A271,4,4)),TOMAKE!$A$2:$E$174,5,FALSE),IF(ISNUMBER(SEARCH("prv",A271)), VLOOKUP(_xlfn.NUMBERVALUE(MID(A271,4,4)),TOMAKE!$D$2:$E$174,2,FALSE),IF(ISNUMBER(SEARCH("vsg",A271)),VLOOKUP(_xlfn.NUMBERVALUE(MID(A271,4,4)),TOMAKE!$C$2:$E$174,3,FALSE),""))))</f>
        <v>209</v>
      </c>
      <c r="K271" s="23" t="s">
        <v>5601</v>
      </c>
      <c r="L271" s="23" t="s">
        <v>5600</v>
      </c>
      <c r="M271" s="351" t="str">
        <f t="shared" si="10"/>
        <v>AMT-CLVL-PNJ</v>
      </c>
      <c r="N271" s="28" t="str">
        <f t="shared" si="11"/>
        <v>pnj73</v>
      </c>
      <c r="O271" s="24"/>
    </row>
    <row r="272" spans="1:16" x14ac:dyDescent="0.25">
      <c r="A272" s="23" t="s">
        <v>4150</v>
      </c>
      <c r="B272" s="23" t="s">
        <v>121</v>
      </c>
      <c r="C272" s="23" t="s">
        <v>8</v>
      </c>
      <c r="D272" s="23" t="s">
        <v>134</v>
      </c>
      <c r="E272" s="23" t="s">
        <v>5649</v>
      </c>
      <c r="F272" s="351" t="str">
        <f>IFERROR(VLOOKUP($B272,Codes!$A$2:$B$1000, 2, FALSE),"")</f>
        <v>VLV</v>
      </c>
      <c r="G272" s="351" t="str">
        <f>IFERROR(VLOOKUP($C272,Codes!$A$2:$B$1000, 2, FALSE),"")</f>
        <v>MRG</v>
      </c>
      <c r="H272" s="351" t="str">
        <f>IFERROR(VLOOKUP($D272,Codes!$A$2:$B$1000, 2, FALSE),"")</f>
        <v>VGRM</v>
      </c>
      <c r="I272" s="23" t="e">
        <f>IF(ISNUMBER(SEARCH("mrg",A272)), VLOOKUP(_xlfn.NUMBERVALUE(MID(A272,4,4)),TOMAKE!$B$2:$F$174,5,FALSE),IF(ISNUMBER(SEARCH("pnj",A272)), VLOOKUP(_xlfn.NUMBERVALUE(MID(A272,4,4)),TOMAKE!$A$2:$F$174,6,FALSE),IF(ISNUMBER(SEARCH("prv",A272)), VLOOKUP(_xlfn.NUMBERVALUE(MID(A272,4,4)),TOMAKE!$D$2:$F$174,3,FALSE),IF(ISNUMBER(SEARCH("vsg",A272)),VLOOKUP(_xlfn.NUMBERVALUE(MID(A272,4,4)),TOMAKE!$C$2:$F$174,4,FALSE),""))))</f>
        <v>#N/A</v>
      </c>
      <c r="J272" s="24" t="e">
        <f>IF(ISNUMBER(SEARCH("mrg",A272)), VLOOKUP(_xlfn.NUMBERVALUE(MID(A272,4,4)),TOMAKE!$B$2:$E$174,4,FALSE),IF(ISNUMBER(SEARCH("pnj",A272)), VLOOKUP(_xlfn.NUMBERVALUE(MID(A272,4,4)),TOMAKE!$A$2:$E$174,5,FALSE),IF(ISNUMBER(SEARCH("prv",A272)), VLOOKUP(_xlfn.NUMBERVALUE(MID(A272,4,4)),TOMAKE!$D$2:$E$174,2,FALSE),IF(ISNUMBER(SEARCH("vsg",A272)),VLOOKUP(_xlfn.NUMBERVALUE(MID(A272,4,4)),TOMAKE!$C$2:$E$174,3,FALSE),""))))</f>
        <v>#N/A</v>
      </c>
      <c r="K272" s="23" t="s">
        <v>5723</v>
      </c>
      <c r="L272" s="24"/>
      <c r="M272" s="351" t="str">
        <f t="shared" si="10"/>
        <v>VLV-VGRM-MRG</v>
      </c>
      <c r="N272" s="28" t="str">
        <f t="shared" si="11"/>
        <v>pnj74</v>
      </c>
      <c r="O272" s="24"/>
    </row>
    <row r="273" spans="1:16" x14ac:dyDescent="0.25">
      <c r="A273" s="23" t="s">
        <v>4141</v>
      </c>
      <c r="B273" s="23" t="s">
        <v>26</v>
      </c>
      <c r="C273" s="23" t="s">
        <v>48</v>
      </c>
      <c r="D273" s="23" t="s">
        <v>4</v>
      </c>
      <c r="E273" s="23" t="s">
        <v>5649</v>
      </c>
      <c r="F273" s="351" t="str">
        <f>IFERROR(VLOOKUP($B273,Codes!$A$2:$B$1000, 2, FALSE),"")</f>
        <v>PND</v>
      </c>
      <c r="G273" s="351" t="str">
        <f>IFERROR(VLOOKUP($C273,Codes!$A$2:$B$1000, 2, FALSE),"")</f>
        <v>HRB</v>
      </c>
      <c r="H273" s="351" t="str">
        <f>IFERROR(VLOOKUP($D273,Codes!$A$2:$B$1000, 2, FALSE),"")</f>
        <v>VSD</v>
      </c>
      <c r="I273" s="23" t="e">
        <f>IF(ISNUMBER(SEARCH("mrg",A273)), VLOOKUP(_xlfn.NUMBERVALUE(MID(A273,4,4)),TOMAKE!$B$2:$F$174,5,FALSE),IF(ISNUMBER(SEARCH("pnj",A273)), VLOOKUP(_xlfn.NUMBERVALUE(MID(A273,4,4)),TOMAKE!$A$2:$F$174,6,FALSE),IF(ISNUMBER(SEARCH("prv",A273)), VLOOKUP(_xlfn.NUMBERVALUE(MID(A273,4,4)),TOMAKE!$D$2:$F$174,3,FALSE),IF(ISNUMBER(SEARCH("vsg",A273)),VLOOKUP(_xlfn.NUMBERVALUE(MID(A273,4,4)),TOMAKE!$C$2:$F$174,4,FALSE),""))))</f>
        <v>#N/A</v>
      </c>
      <c r="J273" s="24" t="e">
        <f>IF(ISNUMBER(SEARCH("mrg",A273)), VLOOKUP(_xlfn.NUMBERVALUE(MID(A273,4,4)),TOMAKE!$B$2:$E$174,4,FALSE),IF(ISNUMBER(SEARCH("pnj",A273)), VLOOKUP(_xlfn.NUMBERVALUE(MID(A273,4,4)),TOMAKE!$A$2:$E$174,5,FALSE),IF(ISNUMBER(SEARCH("prv",A273)), VLOOKUP(_xlfn.NUMBERVALUE(MID(A273,4,4)),TOMAKE!$D$2:$E$174,2,FALSE),IF(ISNUMBER(SEARCH("vsg",A273)),VLOOKUP(_xlfn.NUMBERVALUE(MID(A273,4,4)),TOMAKE!$C$2:$E$174,3,FALSE),""))))</f>
        <v>#N/A</v>
      </c>
      <c r="K273" s="24" t="s">
        <v>5723</v>
      </c>
      <c r="L273" s="24"/>
      <c r="M273" s="351" t="str">
        <f t="shared" si="10"/>
        <v>PND-VSD-HRB</v>
      </c>
      <c r="N273" s="28" t="str">
        <f t="shared" si="11"/>
        <v>pnj75</v>
      </c>
      <c r="O273" s="24"/>
    </row>
    <row r="274" spans="1:16" x14ac:dyDescent="0.25">
      <c r="A274" s="23" t="s">
        <v>4134</v>
      </c>
      <c r="B274" s="23" t="s">
        <v>120</v>
      </c>
      <c r="C274" s="23" t="s">
        <v>14</v>
      </c>
      <c r="D274" s="23" t="s">
        <v>26</v>
      </c>
      <c r="E274" s="23" t="s">
        <v>5649</v>
      </c>
      <c r="F274" s="351" t="str">
        <f>IFERROR(VLOOKUP($B274,Codes!$A$2:$B$1000, 2, FALSE),"")</f>
        <v>RCOL</v>
      </c>
      <c r="G274" s="351" t="str">
        <f>IFERROR(VLOOKUP($C274,Codes!$A$2:$B$1000, 2, FALSE),"")</f>
        <v>PNJ</v>
      </c>
      <c r="H274" s="351" t="str">
        <f>IFERROR(VLOOKUP($D274,Codes!$A$2:$B$1000, 2, FALSE),"")</f>
        <v>PND</v>
      </c>
      <c r="I274" s="23" t="e">
        <f>IF(ISNUMBER(SEARCH("mrg",A274)), VLOOKUP(_xlfn.NUMBERVALUE(MID(A274,4,4)),TOMAKE!$B$2:$F$174,5,FALSE),IF(ISNUMBER(SEARCH("pnj",A274)), VLOOKUP(_xlfn.NUMBERVALUE(MID(A274,4,4)),TOMAKE!$A$2:$F$174,6,FALSE),IF(ISNUMBER(SEARCH("prv",A274)), VLOOKUP(_xlfn.NUMBERVALUE(MID(A274,4,4)),TOMAKE!$D$2:$F$174,3,FALSE),IF(ISNUMBER(SEARCH("vsg",A274)),VLOOKUP(_xlfn.NUMBERVALUE(MID(A274,4,4)),TOMAKE!$C$2:$F$174,4,FALSE),""))))</f>
        <v>#N/A</v>
      </c>
      <c r="J274" s="24" t="e">
        <f>IF(ISNUMBER(SEARCH("mrg",A274)), VLOOKUP(_xlfn.NUMBERVALUE(MID(A274,4,4)),TOMAKE!$B$2:$E$174,4,FALSE),IF(ISNUMBER(SEARCH("pnj",A274)), VLOOKUP(_xlfn.NUMBERVALUE(MID(A274,4,4)),TOMAKE!$A$2:$E$174,5,FALSE),IF(ISNUMBER(SEARCH("prv",A274)), VLOOKUP(_xlfn.NUMBERVALUE(MID(A274,4,4)),TOMAKE!$D$2:$E$174,2,FALSE),IF(ISNUMBER(SEARCH("vsg",A274)),VLOOKUP(_xlfn.NUMBERVALUE(MID(A274,4,4)),TOMAKE!$C$2:$E$174,3,FALSE),""))))</f>
        <v>#N/A</v>
      </c>
      <c r="K274" s="23" t="s">
        <v>5723</v>
      </c>
      <c r="L274" s="24"/>
      <c r="M274" s="351" t="str">
        <f t="shared" si="10"/>
        <v>RCOL-PND-PNJ</v>
      </c>
      <c r="N274" s="28" t="str">
        <f t="shared" si="11"/>
        <v>pnj76</v>
      </c>
      <c r="O274" s="24"/>
    </row>
    <row r="275" spans="1:16" x14ac:dyDescent="0.25">
      <c r="A275" s="23" t="s">
        <v>4132</v>
      </c>
      <c r="B275" s="23" t="s">
        <v>8</v>
      </c>
      <c r="C275" s="23" t="s">
        <v>26</v>
      </c>
      <c r="D275" s="23" t="s">
        <v>2175</v>
      </c>
      <c r="E275" s="23" t="s">
        <v>5649</v>
      </c>
      <c r="F275" s="351" t="str">
        <f>IFERROR(VLOOKUP($B275,Codes!$A$2:$B$1000, 2, FALSE),"")</f>
        <v>MRG</v>
      </c>
      <c r="G275" s="351" t="str">
        <f>IFERROR(VLOOKUP($C275,Codes!$A$2:$B$1000, 2, FALSE),"")</f>
        <v>PND</v>
      </c>
      <c r="H275" s="351" t="str">
        <f>IFERROR(VLOOKUP($D275,Codes!$A$2:$B$1000, 2, FALSE),"")</f>
        <v>BRM</v>
      </c>
      <c r="I275" s="23" t="e">
        <f>IF(ISNUMBER(SEARCH("mrg",A275)), VLOOKUP(_xlfn.NUMBERVALUE(MID(A275,4,4)),TOMAKE!$B$2:$F$174,5,FALSE),IF(ISNUMBER(SEARCH("pnj",A275)), VLOOKUP(_xlfn.NUMBERVALUE(MID(A275,4,4)),TOMAKE!$A$2:$F$174,6,FALSE),IF(ISNUMBER(SEARCH("prv",A275)), VLOOKUP(_xlfn.NUMBERVALUE(MID(A275,4,4)),TOMAKE!$D$2:$F$174,3,FALSE),IF(ISNUMBER(SEARCH("vsg",A275)),VLOOKUP(_xlfn.NUMBERVALUE(MID(A275,4,4)),TOMAKE!$C$2:$F$174,4,FALSE),""))))</f>
        <v>#N/A</v>
      </c>
      <c r="J275" s="24" t="e">
        <f>IF(ISNUMBER(SEARCH("mrg",A275)), VLOOKUP(_xlfn.NUMBERVALUE(MID(A275,4,4)),TOMAKE!$B$2:$E$174,4,FALSE),IF(ISNUMBER(SEARCH("pnj",A275)), VLOOKUP(_xlfn.NUMBERVALUE(MID(A275,4,4)),TOMAKE!$A$2:$E$174,5,FALSE),IF(ISNUMBER(SEARCH("prv",A275)), VLOOKUP(_xlfn.NUMBERVALUE(MID(A275,4,4)),TOMAKE!$D$2:$E$174,2,FALSE),IF(ISNUMBER(SEARCH("vsg",A275)),VLOOKUP(_xlfn.NUMBERVALUE(MID(A275,4,4)),TOMAKE!$C$2:$E$174,3,FALSE),""))))</f>
        <v>#N/A</v>
      </c>
      <c r="K275" s="24" t="s">
        <v>5723</v>
      </c>
      <c r="L275" s="24"/>
      <c r="M275" s="351" t="str">
        <f t="shared" si="10"/>
        <v>MRG-BRM-PND</v>
      </c>
      <c r="N275" s="28" t="str">
        <f t="shared" si="11"/>
        <v>pnj77</v>
      </c>
      <c r="O275" s="24"/>
    </row>
    <row r="276" spans="1:16" hidden="1" x14ac:dyDescent="0.25">
      <c r="A276" s="23" t="s">
        <v>4097</v>
      </c>
      <c r="B276" s="23" t="s">
        <v>10</v>
      </c>
      <c r="C276" s="23" t="s">
        <v>55</v>
      </c>
      <c r="D276" s="23" t="s">
        <v>2390</v>
      </c>
      <c r="E276" s="23" t="s">
        <v>5604</v>
      </c>
      <c r="F276" s="351" t="str">
        <f>IFERROR(VLOOKUP($B276,Codes!$A$2:$B$1000, 2, FALSE),"")</f>
        <v>PNJ</v>
      </c>
      <c r="G276" s="351" t="str">
        <f>IFERROR(VLOOKUP($C276,Codes!$A$2:$B$1000, 2, FALSE),"")</f>
        <v>MLW</v>
      </c>
      <c r="H276" s="351" t="str">
        <f>IFERROR(VLOOKUP($D276,Codes!$A$2:$B$1000, 2, FALSE),"")</f>
        <v>MLWD</v>
      </c>
      <c r="I276" s="23">
        <f>IF(ISNUMBER(SEARCH("mrg",A276)), VLOOKUP(_xlfn.NUMBERVALUE(MID(A276,4,4)),TOMAKE!$B$2:$F$174,5,FALSE),IF(ISNUMBER(SEARCH("pnj",A276)), VLOOKUP(_xlfn.NUMBERVALUE(MID(A276,4,4)),TOMAKE!$A$2:$F$174,6,FALSE),IF(ISNUMBER(SEARCH("prv",A276)), VLOOKUP(_xlfn.NUMBERVALUE(MID(A276,4,4)),TOMAKE!$D$2:$F$174,3,FALSE),IF(ISNUMBER(SEARCH("vsg",A276)),VLOOKUP(_xlfn.NUMBERVALUE(MID(A276,4,4)),TOMAKE!$C$2:$F$174,4,FALSE),""))))</f>
        <v>0</v>
      </c>
      <c r="J276" s="24">
        <f>IF(ISNUMBER(SEARCH("mrg",A276)), VLOOKUP(_xlfn.NUMBERVALUE(MID(A276,4,4)),TOMAKE!$B$2:$E$174,4,FALSE),IF(ISNUMBER(SEARCH("pnj",A276)), VLOOKUP(_xlfn.NUMBERVALUE(MID(A276,4,4)),TOMAKE!$A$2:$E$174,5,FALSE),IF(ISNUMBER(SEARCH("prv",A276)), VLOOKUP(_xlfn.NUMBERVALUE(MID(A276,4,4)),TOMAKE!$D$2:$E$174,2,FALSE),IF(ISNUMBER(SEARCH("vsg",A276)),VLOOKUP(_xlfn.NUMBERVALUE(MID(A276,4,4)),TOMAKE!$C$2:$E$174,3,FALSE),""))))</f>
        <v>200</v>
      </c>
      <c r="K276" s="23" t="s">
        <v>5601</v>
      </c>
      <c r="L276" s="23" t="s">
        <v>5607</v>
      </c>
      <c r="M276" s="351" t="str">
        <f t="shared" si="10"/>
        <v>PNJ-MLWD-MLW</v>
      </c>
      <c r="N276" s="28" t="str">
        <f t="shared" si="11"/>
        <v>pnj78</v>
      </c>
      <c r="O276" s="24"/>
    </row>
    <row r="277" spans="1:16" x14ac:dyDescent="0.25">
      <c r="A277" s="23" t="s">
        <v>4089</v>
      </c>
      <c r="B277" s="23" t="s">
        <v>106</v>
      </c>
      <c r="C277" s="23" t="s">
        <v>119</v>
      </c>
      <c r="D277" s="23" t="s">
        <v>26</v>
      </c>
      <c r="E277" s="23" t="s">
        <v>5649</v>
      </c>
      <c r="F277" s="351" t="str">
        <f>IFERROR(VLOOKUP($B277,Codes!$A$2:$B$1000, 2, FALSE),"")</f>
        <v>MPS</v>
      </c>
      <c r="G277" s="351" t="str">
        <f>IFERROR(VLOOKUP($C277,Codes!$A$2:$B$1000, 2, FALSE),"")</f>
        <v>SRD COL</v>
      </c>
      <c r="H277" s="351" t="str">
        <f>IFERROR(VLOOKUP($D277,Codes!$A$2:$B$1000, 2, FALSE),"")</f>
        <v>PND</v>
      </c>
      <c r="I277" s="23" t="e">
        <f>IF(ISNUMBER(SEARCH("mrg",A277)), VLOOKUP(_xlfn.NUMBERVALUE(MID(A277,4,4)),TOMAKE!$B$2:$F$174,5,FALSE),IF(ISNUMBER(SEARCH("pnj",A277)), VLOOKUP(_xlfn.NUMBERVALUE(MID(A277,4,4)),TOMAKE!$A$2:$F$174,6,FALSE),IF(ISNUMBER(SEARCH("prv",A277)), VLOOKUP(_xlfn.NUMBERVALUE(MID(A277,4,4)),TOMAKE!$D$2:$F$174,3,FALSE),IF(ISNUMBER(SEARCH("vsg",A277)),VLOOKUP(_xlfn.NUMBERVALUE(MID(A277,4,4)),TOMAKE!$C$2:$F$174,4,FALSE),""))))</f>
        <v>#N/A</v>
      </c>
      <c r="J277" s="24" t="e">
        <f>IF(ISNUMBER(SEARCH("mrg",A277)), VLOOKUP(_xlfn.NUMBERVALUE(MID(A277,4,4)),TOMAKE!$B$2:$E$174,4,FALSE),IF(ISNUMBER(SEARCH("pnj",A277)), VLOOKUP(_xlfn.NUMBERVALUE(MID(A277,4,4)),TOMAKE!$A$2:$E$174,5,FALSE),IF(ISNUMBER(SEARCH("prv",A277)), VLOOKUP(_xlfn.NUMBERVALUE(MID(A277,4,4)),TOMAKE!$D$2:$E$174,2,FALSE),IF(ISNUMBER(SEARCH("vsg",A277)),VLOOKUP(_xlfn.NUMBERVALUE(MID(A277,4,4)),TOMAKE!$C$2:$E$174,3,FALSE),""))))</f>
        <v>#N/A</v>
      </c>
      <c r="K277" s="24" t="s">
        <v>5723</v>
      </c>
      <c r="L277" s="24"/>
      <c r="M277" s="351" t="str">
        <f t="shared" si="10"/>
        <v>MPS-PND-SRD COL</v>
      </c>
      <c r="N277" s="28" t="str">
        <f t="shared" si="11"/>
        <v>pnj79</v>
      </c>
      <c r="O277" s="24"/>
    </row>
    <row r="278" spans="1:16" x14ac:dyDescent="0.25">
      <c r="A278" s="23" t="s">
        <v>4501</v>
      </c>
      <c r="B278" s="23" t="s">
        <v>118</v>
      </c>
      <c r="C278" s="23" t="s">
        <v>117</v>
      </c>
      <c r="D278" s="23" t="s">
        <v>26</v>
      </c>
      <c r="E278" s="23" t="s">
        <v>5649</v>
      </c>
      <c r="F278" s="351" t="str">
        <f>IFERROR(VLOOKUP($B278,Codes!$A$2:$B$1000, 2, FALSE),"")</f>
        <v>MKT</v>
      </c>
      <c r="G278" s="351" t="str">
        <f>IFERROR(VLOOKUP($C278,Codes!$A$2:$B$1000, 2, FALSE),"")</f>
        <v>CURCH</v>
      </c>
      <c r="H278" s="351" t="str">
        <f>IFERROR(VLOOKUP($D278,Codes!$A$2:$B$1000, 2, FALSE),"")</f>
        <v>PND</v>
      </c>
      <c r="I278" s="23" t="e">
        <f>IF(ISNUMBER(SEARCH("mrg",A278)), VLOOKUP(_xlfn.NUMBERVALUE(MID(A278,4,4)),TOMAKE!$B$2:$F$174,5,FALSE),IF(ISNUMBER(SEARCH("pnj",A278)), VLOOKUP(_xlfn.NUMBERVALUE(MID(A278,4,4)),TOMAKE!$A$2:$F$174,6,FALSE),IF(ISNUMBER(SEARCH("prv",A278)), VLOOKUP(_xlfn.NUMBERVALUE(MID(A278,4,4)),TOMAKE!$D$2:$F$174,3,FALSE),IF(ISNUMBER(SEARCH("vsg",A278)),VLOOKUP(_xlfn.NUMBERVALUE(MID(A278,4,4)),TOMAKE!$C$2:$F$174,4,FALSE),""))))</f>
        <v>#N/A</v>
      </c>
      <c r="J278" s="24" t="e">
        <f>IF(ISNUMBER(SEARCH("mrg",A278)), VLOOKUP(_xlfn.NUMBERVALUE(MID(A278,4,4)),TOMAKE!$B$2:$E$174,4,FALSE),IF(ISNUMBER(SEARCH("pnj",A278)), VLOOKUP(_xlfn.NUMBERVALUE(MID(A278,4,4)),TOMAKE!$A$2:$E$174,5,FALSE),IF(ISNUMBER(SEARCH("prv",A278)), VLOOKUP(_xlfn.NUMBERVALUE(MID(A278,4,4)),TOMAKE!$D$2:$E$174,2,FALSE),IF(ISNUMBER(SEARCH("vsg",A278)),VLOOKUP(_xlfn.NUMBERVALUE(MID(A278,4,4)),TOMAKE!$C$2:$E$174,3,FALSE),""))))</f>
        <v>#N/A</v>
      </c>
      <c r="K278" s="24" t="s">
        <v>5723</v>
      </c>
      <c r="L278" s="24"/>
      <c r="M278" s="351" t="str">
        <f t="shared" si="10"/>
        <v>MKT-PND-CURCH</v>
      </c>
      <c r="N278" s="28" t="str">
        <f t="shared" si="11"/>
        <v>pnj8</v>
      </c>
      <c r="O278" s="24"/>
    </row>
    <row r="279" spans="1:16" x14ac:dyDescent="0.25">
      <c r="A279" s="23" t="s">
        <v>4071</v>
      </c>
      <c r="B279" s="23" t="s">
        <v>116</v>
      </c>
      <c r="C279" s="23" t="s">
        <v>10</v>
      </c>
      <c r="D279" s="23" t="s">
        <v>26</v>
      </c>
      <c r="E279" s="23" t="s">
        <v>5649</v>
      </c>
      <c r="F279" s="351" t="str">
        <f>IFERROR(VLOOKUP($B279,Codes!$A$2:$B$1000, 2, FALSE),"")</f>
        <v>MRCL</v>
      </c>
      <c r="G279" s="351" t="str">
        <f>IFERROR(VLOOKUP($C279,Codes!$A$2:$B$1000, 2, FALSE),"")</f>
        <v>PNJ</v>
      </c>
      <c r="H279" s="351" t="str">
        <f>IFERROR(VLOOKUP($D279,Codes!$A$2:$B$1000, 2, FALSE),"")</f>
        <v>PND</v>
      </c>
      <c r="I279" s="23" t="e">
        <f>IF(ISNUMBER(SEARCH("mrg",A279)), VLOOKUP(_xlfn.NUMBERVALUE(MID(A279,4,4)),TOMAKE!$B$2:$F$174,5,FALSE),IF(ISNUMBER(SEARCH("pnj",A279)), VLOOKUP(_xlfn.NUMBERVALUE(MID(A279,4,4)),TOMAKE!$A$2:$F$174,6,FALSE),IF(ISNUMBER(SEARCH("prv",A279)), VLOOKUP(_xlfn.NUMBERVALUE(MID(A279,4,4)),TOMAKE!$D$2:$F$174,3,FALSE),IF(ISNUMBER(SEARCH("vsg",A279)),VLOOKUP(_xlfn.NUMBERVALUE(MID(A279,4,4)),TOMAKE!$C$2:$F$174,4,FALSE),""))))</f>
        <v>#N/A</v>
      </c>
      <c r="J279" s="24" t="e">
        <f>IF(ISNUMBER(SEARCH("mrg",A279)), VLOOKUP(_xlfn.NUMBERVALUE(MID(A279,4,4)),TOMAKE!$B$2:$E$174,4,FALSE),IF(ISNUMBER(SEARCH("pnj",A279)), VLOOKUP(_xlfn.NUMBERVALUE(MID(A279,4,4)),TOMAKE!$A$2:$E$174,5,FALSE),IF(ISNUMBER(SEARCH("prv",A279)), VLOOKUP(_xlfn.NUMBERVALUE(MID(A279,4,4)),TOMAKE!$D$2:$E$174,2,FALSE),IF(ISNUMBER(SEARCH("vsg",A279)),VLOOKUP(_xlfn.NUMBERVALUE(MID(A279,4,4)),TOMAKE!$C$2:$E$174,3,FALSE),""))))</f>
        <v>#N/A</v>
      </c>
      <c r="K279" s="24" t="s">
        <v>5723</v>
      </c>
      <c r="L279" s="24"/>
      <c r="M279" s="351" t="str">
        <f t="shared" si="10"/>
        <v>MRCL-PND-PNJ</v>
      </c>
      <c r="N279" s="28" t="str">
        <f t="shared" si="11"/>
        <v>pnj80</v>
      </c>
      <c r="O279" s="24"/>
    </row>
    <row r="280" spans="1:16" x14ac:dyDescent="0.25">
      <c r="A280" s="23" t="s">
        <v>4059</v>
      </c>
      <c r="B280" s="23" t="s">
        <v>115</v>
      </c>
      <c r="C280" s="23" t="s">
        <v>10</v>
      </c>
      <c r="D280" s="23" t="s">
        <v>107</v>
      </c>
      <c r="E280" s="23" t="s">
        <v>5649</v>
      </c>
      <c r="F280" s="351" t="str">
        <f>IFERROR(VLOOKUP($B280,Codes!$A$2:$B$1000, 2, FALSE),"")</f>
        <v>SOL</v>
      </c>
      <c r="G280" s="351" t="str">
        <f>IFERROR(VLOOKUP($C280,Codes!$A$2:$B$1000, 2, FALSE),"")</f>
        <v>PNJ</v>
      </c>
      <c r="H280" s="351" t="str">
        <f>IFERROR(VLOOKUP($D280,Codes!$A$2:$B$1000, 2, FALSE),"")</f>
        <v>CLG</v>
      </c>
      <c r="I280" s="23" t="e">
        <f>IF(ISNUMBER(SEARCH("mrg",A280)), VLOOKUP(_xlfn.NUMBERVALUE(MID(A280,4,4)),TOMAKE!$B$2:$F$174,5,FALSE),IF(ISNUMBER(SEARCH("pnj",A280)), VLOOKUP(_xlfn.NUMBERVALUE(MID(A280,4,4)),TOMAKE!$A$2:$F$174,6,FALSE),IF(ISNUMBER(SEARCH("prv",A280)), VLOOKUP(_xlfn.NUMBERVALUE(MID(A280,4,4)),TOMAKE!$D$2:$F$174,3,FALSE),IF(ISNUMBER(SEARCH("vsg",A280)),VLOOKUP(_xlfn.NUMBERVALUE(MID(A280,4,4)),TOMAKE!$C$2:$F$174,4,FALSE),""))))</f>
        <v>#N/A</v>
      </c>
      <c r="J280" s="24" t="e">
        <f>IF(ISNUMBER(SEARCH("mrg",A280)), VLOOKUP(_xlfn.NUMBERVALUE(MID(A280,4,4)),TOMAKE!$B$2:$E$174,4,FALSE),IF(ISNUMBER(SEARCH("pnj",A280)), VLOOKUP(_xlfn.NUMBERVALUE(MID(A280,4,4)),TOMAKE!$A$2:$E$174,5,FALSE),IF(ISNUMBER(SEARCH("prv",A280)), VLOOKUP(_xlfn.NUMBERVALUE(MID(A280,4,4)),TOMAKE!$D$2:$E$174,2,FALSE),IF(ISNUMBER(SEARCH("vsg",A280)),VLOOKUP(_xlfn.NUMBERVALUE(MID(A280,4,4)),TOMAKE!$C$2:$E$174,3,FALSE),""))))</f>
        <v>#N/A</v>
      </c>
      <c r="K280" s="23" t="s">
        <v>5723</v>
      </c>
      <c r="L280" s="24"/>
      <c r="M280" s="351" t="str">
        <f t="shared" si="10"/>
        <v>SOL-CLG-PNJ</v>
      </c>
      <c r="N280" s="28" t="str">
        <f t="shared" si="11"/>
        <v>pnj81</v>
      </c>
      <c r="O280" s="24"/>
    </row>
    <row r="281" spans="1:16" hidden="1" x14ac:dyDescent="0.25">
      <c r="A281" s="23" t="s">
        <v>4048</v>
      </c>
      <c r="B281" s="23" t="s">
        <v>14</v>
      </c>
      <c r="C281" s="23" t="s">
        <v>114</v>
      </c>
      <c r="D281" s="23" t="s">
        <v>26</v>
      </c>
      <c r="E281" s="23" t="s">
        <v>5604</v>
      </c>
      <c r="F281" s="351" t="str">
        <f>IFERROR(VLOOKUP($B281,Codes!$A$2:$B$1000, 2, FALSE),"")</f>
        <v>PNJ</v>
      </c>
      <c r="G281" s="351" t="str">
        <f>IFERROR(VLOOKUP($C281,Codes!$A$2:$B$1000, 2, FALSE),"")</f>
        <v>MLPN</v>
      </c>
      <c r="H281" s="351" t="str">
        <f>IFERROR(VLOOKUP($D281,Codes!$A$2:$B$1000, 2, FALSE),"")</f>
        <v>PND</v>
      </c>
      <c r="I281" s="23">
        <f>IF(ISNUMBER(SEARCH("mrg",A281)), VLOOKUP(_xlfn.NUMBERVALUE(MID(A281,4,4)),TOMAKE!$B$2:$F$174,5,FALSE),IF(ISNUMBER(SEARCH("pnj",A281)), VLOOKUP(_xlfn.NUMBERVALUE(MID(A281,4,4)),TOMAKE!$A$2:$F$174,6,FALSE),IF(ISNUMBER(SEARCH("prv",A281)), VLOOKUP(_xlfn.NUMBERVALUE(MID(A281,4,4)),TOMAKE!$D$2:$F$174,3,FALSE),IF(ISNUMBER(SEARCH("vsg",A281)),VLOOKUP(_xlfn.NUMBERVALUE(MID(A281,4,4)),TOMAKE!$C$2:$F$174,4,FALSE),""))))</f>
        <v>0</v>
      </c>
      <c r="J281" s="24">
        <f>IF(ISNUMBER(SEARCH("mrg",A281)), VLOOKUP(_xlfn.NUMBERVALUE(MID(A281,4,4)),TOMAKE!$B$2:$E$174,4,FALSE),IF(ISNUMBER(SEARCH("pnj",A281)), VLOOKUP(_xlfn.NUMBERVALUE(MID(A281,4,4)),TOMAKE!$A$2:$E$174,5,FALSE),IF(ISNUMBER(SEARCH("prv",A281)), VLOOKUP(_xlfn.NUMBERVALUE(MID(A281,4,4)),TOMAKE!$D$2:$E$174,2,FALSE),IF(ISNUMBER(SEARCH("vsg",A281)),VLOOKUP(_xlfn.NUMBERVALUE(MID(A281,4,4)),TOMAKE!$C$2:$E$174,3,FALSE),""))))</f>
        <v>210</v>
      </c>
      <c r="K281" s="23" t="s">
        <v>5601</v>
      </c>
      <c r="L281" s="23" t="s">
        <v>5609</v>
      </c>
      <c r="M281" s="351" t="str">
        <f t="shared" si="10"/>
        <v>PNJ-PND-MLPN</v>
      </c>
      <c r="N281" s="28" t="str">
        <f t="shared" si="11"/>
        <v>pnj82</v>
      </c>
      <c r="O281" s="24"/>
    </row>
    <row r="282" spans="1:16" x14ac:dyDescent="0.25">
      <c r="A282" s="23" t="s">
        <v>4045</v>
      </c>
      <c r="B282" s="23" t="s">
        <v>14</v>
      </c>
      <c r="C282" s="23" t="s">
        <v>112</v>
      </c>
      <c r="D282" s="23" t="s">
        <v>2878</v>
      </c>
      <c r="E282" s="23" t="s">
        <v>5649</v>
      </c>
      <c r="F282" s="351" t="str">
        <f>IFERROR(VLOOKUP($B282,Codes!$A$2:$B$1000, 2, FALSE),"")</f>
        <v>PNJ</v>
      </c>
      <c r="G282" s="351" t="str">
        <f>IFERROR(VLOOKUP($C282,Codes!$A$2:$B$1000, 2, FALSE),"")</f>
        <v>VRD</v>
      </c>
      <c r="H282" s="351" t="str">
        <f>IFERROR(VLOOKUP($D282,Codes!$A$2:$B$1000, 2, FALSE),"")</f>
        <v>SNK</v>
      </c>
      <c r="I282" s="23" t="e">
        <f>IF(ISNUMBER(SEARCH("mrg",A282)), VLOOKUP(_xlfn.NUMBERVALUE(MID(A282,4,4)),TOMAKE!$B$2:$F$174,5,FALSE),IF(ISNUMBER(SEARCH("pnj",A282)), VLOOKUP(_xlfn.NUMBERVALUE(MID(A282,4,4)),TOMAKE!$A$2:$F$174,6,FALSE),IF(ISNUMBER(SEARCH("prv",A282)), VLOOKUP(_xlfn.NUMBERVALUE(MID(A282,4,4)),TOMAKE!$D$2:$F$174,3,FALSE),IF(ISNUMBER(SEARCH("vsg",A282)),VLOOKUP(_xlfn.NUMBERVALUE(MID(A282,4,4)),TOMAKE!$C$2:$F$174,4,FALSE),""))))</f>
        <v>#N/A</v>
      </c>
      <c r="J282" s="24" t="e">
        <f>IF(ISNUMBER(SEARCH("mrg",A282)), VLOOKUP(_xlfn.NUMBERVALUE(MID(A282,4,4)),TOMAKE!$B$2:$E$174,4,FALSE),IF(ISNUMBER(SEARCH("pnj",A282)), VLOOKUP(_xlfn.NUMBERVALUE(MID(A282,4,4)),TOMAKE!$A$2:$E$174,5,FALSE),IF(ISNUMBER(SEARCH("prv",A282)), VLOOKUP(_xlfn.NUMBERVALUE(MID(A282,4,4)),TOMAKE!$D$2:$E$174,2,FALSE),IF(ISNUMBER(SEARCH("vsg",A282)),VLOOKUP(_xlfn.NUMBERVALUE(MID(A282,4,4)),TOMAKE!$C$2:$E$174,3,FALSE),""))))</f>
        <v>#N/A</v>
      </c>
      <c r="K282" s="24" t="s">
        <v>5723</v>
      </c>
      <c r="L282" s="24"/>
      <c r="M282" s="351" t="str">
        <f t="shared" si="10"/>
        <v>PNJ-SNK-VRD</v>
      </c>
      <c r="N282" s="28" t="str">
        <f t="shared" si="11"/>
        <v>pnj83</v>
      </c>
      <c r="O282" s="24"/>
    </row>
    <row r="283" spans="1:16" hidden="1" x14ac:dyDescent="0.25">
      <c r="A283" s="23" t="s">
        <v>4044</v>
      </c>
      <c r="B283" s="23" t="s">
        <v>106</v>
      </c>
      <c r="C283" s="23" t="s">
        <v>113</v>
      </c>
      <c r="D283" s="23" t="s">
        <v>10</v>
      </c>
      <c r="E283" s="23" t="s">
        <v>5649</v>
      </c>
      <c r="F283" s="351" t="str">
        <f>IFERROR(VLOOKUP($B283,Codes!$A$2:$B$1000, 2, FALSE),"")</f>
        <v>MPS</v>
      </c>
      <c r="G283" s="351" t="str">
        <f>IFERROR(VLOOKUP($C283,Codes!$A$2:$B$1000, 2, FALSE),"")</f>
        <v>FTRP</v>
      </c>
      <c r="H283" s="351" t="str">
        <f>IFERROR(VLOOKUP($D283,Codes!$A$2:$B$1000, 2, FALSE),"")</f>
        <v>PNJ</v>
      </c>
      <c r="I283" s="23">
        <f>IF(ISNUMBER(SEARCH("mrg",A283)), VLOOKUP(_xlfn.NUMBERVALUE(MID(A283,4,4)),TOMAKE!$B$2:$F$174,5,FALSE),IF(ISNUMBER(SEARCH("pnj",A283)), VLOOKUP(_xlfn.NUMBERVALUE(MID(A283,4,4)),TOMAKE!$A$2:$F$174,6,FALSE),IF(ISNUMBER(SEARCH("prv",A283)), VLOOKUP(_xlfn.NUMBERVALUE(MID(A283,4,4)),TOMAKE!$D$2:$F$174,3,FALSE),IF(ISNUMBER(SEARCH("vsg",A283)),VLOOKUP(_xlfn.NUMBERVALUE(MID(A283,4,4)),TOMAKE!$C$2:$F$174,4,FALSE),""))))</f>
        <v>0</v>
      </c>
      <c r="J283" s="24">
        <f>IF(ISNUMBER(SEARCH("mrg",A283)), VLOOKUP(_xlfn.NUMBERVALUE(MID(A283,4,4)),TOMAKE!$B$2:$E$174,4,FALSE),IF(ISNUMBER(SEARCH("pnj",A283)), VLOOKUP(_xlfn.NUMBERVALUE(MID(A283,4,4)),TOMAKE!$A$2:$E$174,5,FALSE),IF(ISNUMBER(SEARCH("prv",A283)), VLOOKUP(_xlfn.NUMBERVALUE(MID(A283,4,4)),TOMAKE!$D$2:$E$174,2,FALSE),IF(ISNUMBER(SEARCH("vsg",A283)),VLOOKUP(_xlfn.NUMBERVALUE(MID(A283,4,4)),TOMAKE!$C$2:$E$174,3,FALSE),""))))</f>
        <v>61</v>
      </c>
      <c r="K283" s="23" t="s">
        <v>5601</v>
      </c>
      <c r="L283" s="23" t="s">
        <v>5600</v>
      </c>
      <c r="M283" s="351" t="str">
        <f t="shared" si="10"/>
        <v>MPS-PNJ-FTRP</v>
      </c>
      <c r="N283" s="28" t="str">
        <f t="shared" si="11"/>
        <v>pnj84</v>
      </c>
      <c r="O283" s="24" t="s">
        <v>5731</v>
      </c>
    </row>
    <row r="284" spans="1:16" hidden="1" x14ac:dyDescent="0.25">
      <c r="A284" s="28" t="s">
        <v>4043</v>
      </c>
      <c r="B284" s="28" t="s">
        <v>113</v>
      </c>
      <c r="C284" s="28" t="s">
        <v>10</v>
      </c>
      <c r="D284" s="28" t="s">
        <v>8</v>
      </c>
      <c r="E284" s="23" t="s">
        <v>5649</v>
      </c>
      <c r="F284" s="351" t="str">
        <f>IFERROR(VLOOKUP($B284,Codes!$A$2:$B$1000, 2, FALSE),"")</f>
        <v>FTRP</v>
      </c>
      <c r="G284" s="351" t="str">
        <f>IFERROR(VLOOKUP($C284,Codes!$A$2:$B$1000, 2, FALSE),"")</f>
        <v>PNJ</v>
      </c>
      <c r="H284" s="351" t="str">
        <f>IFERROR(VLOOKUP($D284,Codes!$A$2:$B$1000, 2, FALSE),"")</f>
        <v>MRG</v>
      </c>
      <c r="I284" s="28" t="e">
        <f>IF(ISNUMBER(SEARCH("mrg",A284)), VLOOKUP(_xlfn.NUMBERVALUE(MID(A284,4,4)),TOMAKE!$B$2:$F$174,5,FALSE),IF(ISNUMBER(SEARCH("pnj",A284)), VLOOKUP(_xlfn.NUMBERVALUE(MID(A284,4,4)),TOMAKE!$A$2:$F$174,6,FALSE),IF(ISNUMBER(SEARCH("prv",A284)), VLOOKUP(_xlfn.NUMBERVALUE(MID(A284,4,4)),TOMAKE!$D$2:$F$174,3,FALSE),IF(ISNUMBER(SEARCH("vsg",A284)),VLOOKUP(_xlfn.NUMBERVALUE(MID(A284,4,4)),TOMAKE!$C$2:$F$174,4,FALSE),""))))</f>
        <v>#N/A</v>
      </c>
      <c r="J284" s="11" t="e">
        <f>IF(ISNUMBER(SEARCH("mrg",A284)), VLOOKUP(_xlfn.NUMBERVALUE(MID(A284,4,4)),TOMAKE!$B$2:$E$174,4,FALSE),IF(ISNUMBER(SEARCH("pnj",A284)), VLOOKUP(_xlfn.NUMBERVALUE(MID(A284,4,4)),TOMAKE!$A$2:$E$174,5,FALSE),IF(ISNUMBER(SEARCH("prv",A284)), VLOOKUP(_xlfn.NUMBERVALUE(MID(A284,4,4)),TOMAKE!$D$2:$E$174,2,FALSE),IF(ISNUMBER(SEARCH("vsg",A284)),VLOOKUP(_xlfn.NUMBERVALUE(MID(A284,4,4)),TOMAKE!$C$2:$E$174,3,FALSE),""))))</f>
        <v>#N/A</v>
      </c>
      <c r="K284" s="11" t="s">
        <v>5601</v>
      </c>
      <c r="L284" s="11" t="s">
        <v>5600</v>
      </c>
      <c r="M284" s="351" t="str">
        <f t="shared" si="10"/>
        <v>FTRP-MRG-PNJ</v>
      </c>
      <c r="N284" s="28" t="str">
        <f t="shared" si="11"/>
        <v>pnj85</v>
      </c>
      <c r="O284" s="11" t="s">
        <v>5731</v>
      </c>
      <c r="P284" s="11"/>
    </row>
    <row r="285" spans="1:16" hidden="1" x14ac:dyDescent="0.25">
      <c r="A285" s="23" t="s">
        <v>4035</v>
      </c>
      <c r="B285" s="23" t="s">
        <v>112</v>
      </c>
      <c r="C285" s="23" t="s">
        <v>10</v>
      </c>
      <c r="D285" s="23" t="s">
        <v>106</v>
      </c>
      <c r="E285" s="23" t="s">
        <v>5649</v>
      </c>
      <c r="F285" s="351" t="str">
        <f>IFERROR(VLOOKUP($B285,Codes!$A$2:$B$1000, 2, FALSE),"")</f>
        <v>VRD</v>
      </c>
      <c r="G285" s="351" t="str">
        <f>IFERROR(VLOOKUP($C285,Codes!$A$2:$B$1000, 2, FALSE),"")</f>
        <v>PNJ</v>
      </c>
      <c r="H285" s="351" t="str">
        <f>IFERROR(VLOOKUP($D285,Codes!$A$2:$B$1000, 2, FALSE),"")</f>
        <v>MPS</v>
      </c>
      <c r="I285" s="23">
        <f>IF(ISNUMBER(SEARCH("mrg",A285)), VLOOKUP(_xlfn.NUMBERVALUE(MID(A285,4,4)),TOMAKE!$B$2:$F$174,5,FALSE),IF(ISNUMBER(SEARCH("pnj",A285)), VLOOKUP(_xlfn.NUMBERVALUE(MID(A285,4,4)),TOMAKE!$A$2:$F$174,6,FALSE),IF(ISNUMBER(SEARCH("prv",A285)), VLOOKUP(_xlfn.NUMBERVALUE(MID(A285,4,4)),TOMAKE!$D$2:$F$174,3,FALSE),IF(ISNUMBER(SEARCH("vsg",A285)),VLOOKUP(_xlfn.NUMBERVALUE(MID(A285,4,4)),TOMAKE!$C$2:$F$174,4,FALSE),""))))</f>
        <v>0</v>
      </c>
      <c r="J285" s="24">
        <f>IF(ISNUMBER(SEARCH("mrg",A285)), VLOOKUP(_xlfn.NUMBERVALUE(MID(A285,4,4)),TOMAKE!$B$2:$E$174,4,FALSE),IF(ISNUMBER(SEARCH("pnj",A285)), VLOOKUP(_xlfn.NUMBERVALUE(MID(A285,4,4)),TOMAKE!$A$2:$E$174,5,FALSE),IF(ISNUMBER(SEARCH("prv",A285)), VLOOKUP(_xlfn.NUMBERVALUE(MID(A285,4,4)),TOMAKE!$D$2:$E$174,2,FALSE),IF(ISNUMBER(SEARCH("vsg",A285)),VLOOKUP(_xlfn.NUMBERVALUE(MID(A285,4,4)),TOMAKE!$C$2:$E$174,3,FALSE),""))))</f>
        <v>211</v>
      </c>
      <c r="K285" s="23" t="s">
        <v>5601</v>
      </c>
      <c r="L285" s="24" t="s">
        <v>5600</v>
      </c>
      <c r="M285" s="351" t="str">
        <f t="shared" si="10"/>
        <v>VRD-MPS-PNJ</v>
      </c>
      <c r="N285" s="28" t="str">
        <f t="shared" si="11"/>
        <v>pnj86</v>
      </c>
      <c r="O285" s="24"/>
    </row>
    <row r="286" spans="1:16" hidden="1" x14ac:dyDescent="0.25">
      <c r="A286" s="23" t="s">
        <v>4027</v>
      </c>
      <c r="B286" s="23" t="s">
        <v>10</v>
      </c>
      <c r="C286" s="23" t="s">
        <v>255</v>
      </c>
      <c r="D286" s="23" t="s">
        <v>5675</v>
      </c>
      <c r="E286" s="23" t="s">
        <v>5649</v>
      </c>
      <c r="F286" s="351" t="str">
        <f>IFERROR(VLOOKUP($B286,Codes!$A$2:$B$1000, 2, FALSE),"")</f>
        <v>PNJ</v>
      </c>
      <c r="G286" s="351" t="str">
        <f>IFERROR(VLOOKUP($C286,Codes!$A$2:$B$1000, 2, FALSE),"")</f>
        <v>NRV</v>
      </c>
      <c r="H286" s="351" t="str">
        <f>IFERROR(VLOOKUP($D286,Codes!$A$2:$B$1000, 2, FALSE),"")</f>
        <v>DWR</v>
      </c>
      <c r="I286" s="23">
        <f>IF(ISNUMBER(SEARCH("mrg",A286)), VLOOKUP(_xlfn.NUMBERVALUE(MID(A286,4,4)),TOMAKE!$B$2:$F$174,5,FALSE),IF(ISNUMBER(SEARCH("pnj",A286)), VLOOKUP(_xlfn.NUMBERVALUE(MID(A286,4,4)),TOMAKE!$A$2:$F$174,6,FALSE),IF(ISNUMBER(SEARCH("prv",A286)), VLOOKUP(_xlfn.NUMBERVALUE(MID(A286,4,4)),TOMAKE!$D$2:$F$174,3,FALSE),IF(ISNUMBER(SEARCH("vsg",A286)),VLOOKUP(_xlfn.NUMBERVALUE(MID(A286,4,4)),TOMAKE!$C$2:$F$174,4,FALSE),""))))</f>
        <v>0</v>
      </c>
      <c r="J286" s="24">
        <f>IF(ISNUMBER(SEARCH("mrg",A286)), VLOOKUP(_xlfn.NUMBERVALUE(MID(A286,4,4)),TOMAKE!$B$2:$E$174,4,FALSE),IF(ISNUMBER(SEARCH("pnj",A286)), VLOOKUP(_xlfn.NUMBERVALUE(MID(A286,4,4)),TOMAKE!$A$2:$E$174,5,FALSE),IF(ISNUMBER(SEARCH("prv",A286)), VLOOKUP(_xlfn.NUMBERVALUE(MID(A286,4,4)),TOMAKE!$D$2:$E$174,2,FALSE),IF(ISNUMBER(SEARCH("vsg",A286)),VLOOKUP(_xlfn.NUMBERVALUE(MID(A286,4,4)),TOMAKE!$C$2:$E$174,3,FALSE),""))))</f>
        <v>201</v>
      </c>
      <c r="K286" s="23" t="s">
        <v>5601</v>
      </c>
      <c r="L286" s="23" t="s">
        <v>5600</v>
      </c>
      <c r="M286" s="351" t="str">
        <f t="shared" si="10"/>
        <v>PNJ-DWR-NRV</v>
      </c>
      <c r="N286" s="28" t="str">
        <f t="shared" si="11"/>
        <v>pnj87</v>
      </c>
      <c r="O286" s="24"/>
    </row>
    <row r="287" spans="1:16" x14ac:dyDescent="0.25">
      <c r="A287" s="23" t="s">
        <v>4024</v>
      </c>
      <c r="B287" s="23" t="s">
        <v>110</v>
      </c>
      <c r="C287" s="23" t="s">
        <v>109</v>
      </c>
      <c r="D287" s="23" t="s">
        <v>4025</v>
      </c>
      <c r="E287" s="23" t="s">
        <v>5649</v>
      </c>
      <c r="F287" s="351" t="str">
        <f>IFERROR(VLOOKUP($B287,Codes!$A$2:$B$1000, 2, FALSE),"")</f>
        <v>OGA FER</v>
      </c>
      <c r="G287" s="351" t="str">
        <f>IFERROR(VLOOKUP($C287,Codes!$A$2:$B$1000, 2, FALSE),"")</f>
        <v>NRV FER</v>
      </c>
      <c r="H287" s="351" t="str">
        <f>IFERROR(VLOOKUP($D287,Codes!$A$2:$B$1000, 2, FALSE),"")</f>
        <v>MLR</v>
      </c>
      <c r="I287" s="23" t="e">
        <f>IF(ISNUMBER(SEARCH("mrg",A287)), VLOOKUP(_xlfn.NUMBERVALUE(MID(A287,4,4)),TOMAKE!$B$2:$F$174,5,FALSE),IF(ISNUMBER(SEARCH("pnj",A287)), VLOOKUP(_xlfn.NUMBERVALUE(MID(A287,4,4)),TOMAKE!$A$2:$F$174,6,FALSE),IF(ISNUMBER(SEARCH("prv",A287)), VLOOKUP(_xlfn.NUMBERVALUE(MID(A287,4,4)),TOMAKE!$D$2:$F$174,3,FALSE),IF(ISNUMBER(SEARCH("vsg",A287)),VLOOKUP(_xlfn.NUMBERVALUE(MID(A287,4,4)),TOMAKE!$C$2:$F$174,4,FALSE),""))))</f>
        <v>#N/A</v>
      </c>
      <c r="J287" s="24" t="e">
        <f>IF(ISNUMBER(SEARCH("mrg",A287)), VLOOKUP(_xlfn.NUMBERVALUE(MID(A287,4,4)),TOMAKE!$B$2:$E$174,4,FALSE),IF(ISNUMBER(SEARCH("pnj",A287)), VLOOKUP(_xlfn.NUMBERVALUE(MID(A287,4,4)),TOMAKE!$A$2:$E$174,5,FALSE),IF(ISNUMBER(SEARCH("prv",A287)), VLOOKUP(_xlfn.NUMBERVALUE(MID(A287,4,4)),TOMAKE!$D$2:$E$174,2,FALSE),IF(ISNUMBER(SEARCH("vsg",A287)),VLOOKUP(_xlfn.NUMBERVALUE(MID(A287,4,4)),TOMAKE!$C$2:$E$174,3,FALSE),""))))</f>
        <v>#N/A</v>
      </c>
      <c r="K287" s="24" t="s">
        <v>5723</v>
      </c>
      <c r="L287" s="24"/>
      <c r="M287" s="351" t="str">
        <f t="shared" si="10"/>
        <v>OGA FER-MLR-NRV FER</v>
      </c>
      <c r="N287" s="28" t="str">
        <f t="shared" si="11"/>
        <v>pnj88</v>
      </c>
      <c r="O287" s="24"/>
    </row>
    <row r="288" spans="1:16" x14ac:dyDescent="0.25">
      <c r="A288" s="23" t="s">
        <v>4018</v>
      </c>
      <c r="B288" s="23" t="s">
        <v>106</v>
      </c>
      <c r="C288" s="23" t="s">
        <v>103</v>
      </c>
      <c r="D288" s="23" t="s">
        <v>115</v>
      </c>
      <c r="E288" s="23" t="s">
        <v>5649</v>
      </c>
      <c r="F288" s="351" t="str">
        <f>IFERROR(VLOOKUP($B288,Codes!$A$2:$B$1000, 2, FALSE),"")</f>
        <v>MPS</v>
      </c>
      <c r="G288" s="351" t="str">
        <f>IFERROR(VLOOKUP($C288,Codes!$A$2:$B$1000, 2, FALSE),"")</f>
        <v>HRML</v>
      </c>
      <c r="H288" s="351" t="str">
        <f>IFERROR(VLOOKUP($D288,Codes!$A$2:$B$1000, 2, FALSE),"")</f>
        <v>SOL</v>
      </c>
      <c r="I288" s="23" t="e">
        <f>IF(ISNUMBER(SEARCH("mrg",A288)), VLOOKUP(_xlfn.NUMBERVALUE(MID(A288,4,4)),TOMAKE!$B$2:$F$174,5,FALSE),IF(ISNUMBER(SEARCH("pnj",A288)), VLOOKUP(_xlfn.NUMBERVALUE(MID(A288,4,4)),TOMAKE!$A$2:$F$174,6,FALSE),IF(ISNUMBER(SEARCH("prv",A288)), VLOOKUP(_xlfn.NUMBERVALUE(MID(A288,4,4)),TOMAKE!$D$2:$F$174,3,FALSE),IF(ISNUMBER(SEARCH("vsg",A288)),VLOOKUP(_xlfn.NUMBERVALUE(MID(A288,4,4)),TOMAKE!$C$2:$F$174,4,FALSE),""))))</f>
        <v>#N/A</v>
      </c>
      <c r="J288" s="24" t="e">
        <f>IF(ISNUMBER(SEARCH("mrg",A288)), VLOOKUP(_xlfn.NUMBERVALUE(MID(A288,4,4)),TOMAKE!$B$2:$E$174,4,FALSE),IF(ISNUMBER(SEARCH("pnj",A288)), VLOOKUP(_xlfn.NUMBERVALUE(MID(A288,4,4)),TOMAKE!$A$2:$E$174,5,FALSE),IF(ISNUMBER(SEARCH("prv",A288)), VLOOKUP(_xlfn.NUMBERVALUE(MID(A288,4,4)),TOMAKE!$D$2:$E$174,2,FALSE),IF(ISNUMBER(SEARCH("vsg",A288)),VLOOKUP(_xlfn.NUMBERVALUE(MID(A288,4,4)),TOMAKE!$C$2:$E$174,3,FALSE),""))))</f>
        <v>#N/A</v>
      </c>
      <c r="K288" s="24" t="s">
        <v>5723</v>
      </c>
      <c r="L288" s="24"/>
      <c r="M288" s="351" t="str">
        <f t="shared" si="10"/>
        <v>MPS-SOL-HRML</v>
      </c>
      <c r="N288" s="28" t="str">
        <f t="shared" si="11"/>
        <v>pnj89</v>
      </c>
      <c r="O288" s="24"/>
    </row>
    <row r="289" spans="1:16" hidden="1" x14ac:dyDescent="0.25">
      <c r="A289" s="23" t="s">
        <v>4498</v>
      </c>
      <c r="B289" s="23" t="s">
        <v>14</v>
      </c>
      <c r="C289" s="23" t="s">
        <v>108</v>
      </c>
      <c r="D289" s="23" t="s">
        <v>116</v>
      </c>
      <c r="E289" s="23" t="s">
        <v>5649</v>
      </c>
      <c r="F289" s="351" t="str">
        <f>IFERROR(VLOOKUP($B289,Codes!$A$2:$B$1000, 2, FALSE),"")</f>
        <v>PNJ</v>
      </c>
      <c r="G289" s="351" t="str">
        <f>IFERROR(VLOOKUP($C289,Codes!$A$2:$B$1000, 2, FALSE),"")</f>
        <v>AKD</v>
      </c>
      <c r="H289" s="351" t="str">
        <f>IFERROR(VLOOKUP($D289,Codes!$A$2:$B$1000, 2, FALSE),"")</f>
        <v>MRCL</v>
      </c>
      <c r="I289" s="23">
        <f>IF(ISNUMBER(SEARCH("mrg",A289)), VLOOKUP(_xlfn.NUMBERVALUE(MID(A289,4,4)),TOMAKE!$B$2:$F$174,5,FALSE),IF(ISNUMBER(SEARCH("pnj",A289)), VLOOKUP(_xlfn.NUMBERVALUE(MID(A289,4,4)),TOMAKE!$A$2:$F$174,6,FALSE),IF(ISNUMBER(SEARCH("prv",A289)), VLOOKUP(_xlfn.NUMBERVALUE(MID(A289,4,4)),TOMAKE!$D$2:$F$174,3,FALSE),IF(ISNUMBER(SEARCH("vsg",A289)),VLOOKUP(_xlfn.NUMBERVALUE(MID(A289,4,4)),TOMAKE!$C$2:$F$174,4,FALSE),""))))</f>
        <v>0</v>
      </c>
      <c r="J289" s="24">
        <f>IF(ISNUMBER(SEARCH("mrg",A289)), VLOOKUP(_xlfn.NUMBERVALUE(MID(A289,4,4)),TOMAKE!$B$2:$E$174,4,FALSE),IF(ISNUMBER(SEARCH("pnj",A289)), VLOOKUP(_xlfn.NUMBERVALUE(MID(A289,4,4)),TOMAKE!$A$2:$E$174,5,FALSE),IF(ISNUMBER(SEARCH("prv",A289)), VLOOKUP(_xlfn.NUMBERVALUE(MID(A289,4,4)),TOMAKE!$D$2:$E$174,2,FALSE),IF(ISNUMBER(SEARCH("vsg",A289)),VLOOKUP(_xlfn.NUMBERVALUE(MID(A289,4,4)),TOMAKE!$C$2:$E$174,3,FALSE),""))))</f>
        <v>188</v>
      </c>
      <c r="K289" s="23" t="s">
        <v>5601</v>
      </c>
      <c r="L289" s="23" t="s">
        <v>5600</v>
      </c>
      <c r="M289" s="351" t="str">
        <f t="shared" si="10"/>
        <v>PNJ-MRCL-AKD</v>
      </c>
      <c r="N289" s="28" t="str">
        <f t="shared" si="11"/>
        <v>pnj9</v>
      </c>
      <c r="O289" s="24"/>
    </row>
    <row r="290" spans="1:16" hidden="1" x14ac:dyDescent="0.25">
      <c r="A290" s="23" t="s">
        <v>4015</v>
      </c>
      <c r="B290" s="23" t="s">
        <v>10</v>
      </c>
      <c r="C290" s="23" t="s">
        <v>107</v>
      </c>
      <c r="D290" s="23" t="s">
        <v>4013</v>
      </c>
      <c r="E290" s="23" t="s">
        <v>5649</v>
      </c>
      <c r="F290" s="351" t="str">
        <f>IFERROR(VLOOKUP($B290,Codes!$A$2:$B$1000, 2, FALSE),"")</f>
        <v>PNJ</v>
      </c>
      <c r="G290" s="351" t="str">
        <f>IFERROR(VLOOKUP($C290,Codes!$A$2:$B$1000, 2, FALSE),"")</f>
        <v>CLG</v>
      </c>
      <c r="H290" s="351" t="str">
        <f>IFERROR(VLOOKUP($D290,Codes!$A$2:$B$1000, 2, FALSE),"")</f>
        <v>SLG</v>
      </c>
      <c r="I290" s="23">
        <f>IF(ISNUMBER(SEARCH("mrg",A290)), VLOOKUP(_xlfn.NUMBERVALUE(MID(A290,4,4)),TOMAKE!$B$2:$F$174,5,FALSE),IF(ISNUMBER(SEARCH("pnj",A290)), VLOOKUP(_xlfn.NUMBERVALUE(MID(A290,4,4)),TOMAKE!$A$2:$F$174,6,FALSE),IF(ISNUMBER(SEARCH("prv",A290)), VLOOKUP(_xlfn.NUMBERVALUE(MID(A290,4,4)),TOMAKE!$D$2:$F$174,3,FALSE),IF(ISNUMBER(SEARCH("vsg",A290)),VLOOKUP(_xlfn.NUMBERVALUE(MID(A290,4,4)),TOMAKE!$C$2:$F$174,4,FALSE),""))))</f>
        <v>0</v>
      </c>
      <c r="J290" s="24">
        <f>IF(ISNUMBER(SEARCH("mrg",A290)), VLOOKUP(_xlfn.NUMBERVALUE(MID(A290,4,4)),TOMAKE!$B$2:$E$174,4,FALSE),IF(ISNUMBER(SEARCH("pnj",A290)), VLOOKUP(_xlfn.NUMBERVALUE(MID(A290,4,4)),TOMAKE!$A$2:$E$174,5,FALSE),IF(ISNUMBER(SEARCH("prv",A290)), VLOOKUP(_xlfn.NUMBERVALUE(MID(A290,4,4)),TOMAKE!$D$2:$E$174,2,FALSE),IF(ISNUMBER(SEARCH("vsg",A290)),VLOOKUP(_xlfn.NUMBERVALUE(MID(A290,4,4)),TOMAKE!$C$2:$E$174,3,FALSE),""))))</f>
        <v>212</v>
      </c>
      <c r="K290" s="23" t="s">
        <v>5601</v>
      </c>
      <c r="L290" s="23" t="s">
        <v>5600</v>
      </c>
      <c r="M290" s="351" t="str">
        <f t="shared" si="10"/>
        <v>PNJ-SLG-CLG</v>
      </c>
      <c r="N290" s="28" t="str">
        <f t="shared" si="11"/>
        <v>pnj90</v>
      </c>
      <c r="O290" s="24"/>
    </row>
    <row r="291" spans="1:16" hidden="1" x14ac:dyDescent="0.25">
      <c r="A291" s="23" t="s">
        <v>4010</v>
      </c>
      <c r="B291" s="23" t="s">
        <v>107</v>
      </c>
      <c r="C291" s="23" t="s">
        <v>106</v>
      </c>
      <c r="D291" s="23" t="s">
        <v>4013</v>
      </c>
      <c r="E291" s="23" t="s">
        <v>5649</v>
      </c>
      <c r="F291" s="351" t="str">
        <f>IFERROR(VLOOKUP($B291,Codes!$A$2:$B$1000, 2, FALSE),"")</f>
        <v>CLG</v>
      </c>
      <c r="G291" s="351" t="str">
        <f>IFERROR(VLOOKUP($C291,Codes!$A$2:$B$1000, 2, FALSE),"")</f>
        <v>MPS</v>
      </c>
      <c r="H291" s="351" t="str">
        <f>IFERROR(VLOOKUP($D291,Codes!$A$2:$B$1000, 2, FALSE),"")</f>
        <v>SLG</v>
      </c>
      <c r="I291" s="23">
        <f>IF(ISNUMBER(SEARCH("mrg",A291)), VLOOKUP(_xlfn.NUMBERVALUE(MID(A291,4,4)),TOMAKE!$B$2:$F$174,5,FALSE),IF(ISNUMBER(SEARCH("pnj",A291)), VLOOKUP(_xlfn.NUMBERVALUE(MID(A291,4,4)),TOMAKE!$A$2:$F$174,6,FALSE),IF(ISNUMBER(SEARCH("prv",A291)), VLOOKUP(_xlfn.NUMBERVALUE(MID(A291,4,4)),TOMAKE!$D$2:$F$174,3,FALSE),IF(ISNUMBER(SEARCH("vsg",A291)),VLOOKUP(_xlfn.NUMBERVALUE(MID(A291,4,4)),TOMAKE!$C$2:$F$174,4,FALSE),""))))</f>
        <v>0</v>
      </c>
      <c r="J291" s="24">
        <f>IF(ISNUMBER(SEARCH("mrg",A291)), VLOOKUP(_xlfn.NUMBERVALUE(MID(A291,4,4)),TOMAKE!$B$2:$E$174,4,FALSE),IF(ISNUMBER(SEARCH("pnj",A291)), VLOOKUP(_xlfn.NUMBERVALUE(MID(A291,4,4)),TOMAKE!$A$2:$E$174,5,FALSE),IF(ISNUMBER(SEARCH("prv",A291)), VLOOKUP(_xlfn.NUMBERVALUE(MID(A291,4,4)),TOMAKE!$D$2:$E$174,2,FALSE),IF(ISNUMBER(SEARCH("vsg",A291)),VLOOKUP(_xlfn.NUMBERVALUE(MID(A291,4,4)),TOMAKE!$C$2:$E$174,3,FALSE),""))))</f>
        <v>213</v>
      </c>
      <c r="K291" s="23" t="s">
        <v>5601</v>
      </c>
      <c r="L291" s="23" t="s">
        <v>5600</v>
      </c>
      <c r="M291" s="351" t="str">
        <f t="shared" si="10"/>
        <v>CLG-SLG-MPS</v>
      </c>
      <c r="N291" s="28" t="str">
        <f t="shared" si="11"/>
        <v>pnj91</v>
      </c>
      <c r="O291" s="24"/>
    </row>
    <row r="292" spans="1:16" x14ac:dyDescent="0.25">
      <c r="A292" s="23" t="s">
        <v>4004</v>
      </c>
      <c r="B292" s="23" t="s">
        <v>14</v>
      </c>
      <c r="C292" s="23" t="s">
        <v>105</v>
      </c>
      <c r="D292" s="23" t="s">
        <v>4001</v>
      </c>
      <c r="E292" s="23" t="s">
        <v>5649</v>
      </c>
      <c r="F292" s="351" t="str">
        <f>IFERROR(VLOOKUP($B292,Codes!$A$2:$B$1000, 2, FALSE),"")</f>
        <v>PNJ</v>
      </c>
      <c r="G292" s="351" t="str">
        <f>IFERROR(VLOOKUP($C292,Codes!$A$2:$B$1000, 2, FALSE),"")</f>
        <v>PNTLP</v>
      </c>
      <c r="H292" s="351" t="str">
        <f>IFERROR(VLOOKUP($D292,Codes!$A$2:$B$1000, 2, FALSE),"")</f>
        <v>CNSBD</v>
      </c>
      <c r="I292" s="23" t="e">
        <f>IF(ISNUMBER(SEARCH("mrg",A292)), VLOOKUP(_xlfn.NUMBERVALUE(MID(A292,4,4)),TOMAKE!$B$2:$F$174,5,FALSE),IF(ISNUMBER(SEARCH("pnj",A292)), VLOOKUP(_xlfn.NUMBERVALUE(MID(A292,4,4)),TOMAKE!$A$2:$F$174,6,FALSE),IF(ISNUMBER(SEARCH("prv",A292)), VLOOKUP(_xlfn.NUMBERVALUE(MID(A292,4,4)),TOMAKE!$D$2:$F$174,3,FALSE),IF(ISNUMBER(SEARCH("vsg",A292)),VLOOKUP(_xlfn.NUMBERVALUE(MID(A292,4,4)),TOMAKE!$C$2:$F$174,4,FALSE),""))))</f>
        <v>#N/A</v>
      </c>
      <c r="J292" s="24" t="e">
        <f>IF(ISNUMBER(SEARCH("mrg",A292)), VLOOKUP(_xlfn.NUMBERVALUE(MID(A292,4,4)),TOMAKE!$B$2:$E$174,4,FALSE),IF(ISNUMBER(SEARCH("pnj",A292)), VLOOKUP(_xlfn.NUMBERVALUE(MID(A292,4,4)),TOMAKE!$A$2:$E$174,5,FALSE),IF(ISNUMBER(SEARCH("prv",A292)), VLOOKUP(_xlfn.NUMBERVALUE(MID(A292,4,4)),TOMAKE!$D$2:$E$174,2,FALSE),IF(ISNUMBER(SEARCH("vsg",A292)),VLOOKUP(_xlfn.NUMBERVALUE(MID(A292,4,4)),TOMAKE!$C$2:$E$174,3,FALSE),""))))</f>
        <v>#N/A</v>
      </c>
      <c r="K292" s="24" t="s">
        <v>5723</v>
      </c>
      <c r="L292" s="24" t="s">
        <v>5605</v>
      </c>
      <c r="M292" s="351" t="str">
        <f t="shared" si="10"/>
        <v>PNJ-CNSBD-PNTLP</v>
      </c>
      <c r="N292" s="28" t="str">
        <f t="shared" si="11"/>
        <v>pnj92</v>
      </c>
      <c r="O292" s="24"/>
    </row>
    <row r="293" spans="1:16" hidden="1" x14ac:dyDescent="0.25">
      <c r="A293" s="23" t="s">
        <v>3998</v>
      </c>
      <c r="B293" s="23" t="s">
        <v>14</v>
      </c>
      <c r="C293" s="23" t="s">
        <v>47</v>
      </c>
      <c r="D293" s="23" t="s">
        <v>106</v>
      </c>
      <c r="E293" s="23" t="s">
        <v>5649</v>
      </c>
      <c r="F293" s="351" t="str">
        <f>IFERROR(VLOOKUP($B293,Codes!$A$2:$B$1000, 2, FALSE),"")</f>
        <v>PNJ</v>
      </c>
      <c r="G293" s="351" t="str">
        <f>IFERROR(VLOOKUP($C293,Codes!$A$2:$B$1000, 2, FALSE),"")</f>
        <v>BCH</v>
      </c>
      <c r="H293" s="351" t="str">
        <f>IFERROR(VLOOKUP($D293,Codes!$A$2:$B$1000, 2, FALSE),"")</f>
        <v>MPS</v>
      </c>
      <c r="I293" s="23">
        <f>IF(ISNUMBER(SEARCH("mrg",A293)), VLOOKUP(_xlfn.NUMBERVALUE(MID(A293,4,4)),TOMAKE!$B$2:$F$174,5,FALSE),IF(ISNUMBER(SEARCH("pnj",A293)), VLOOKUP(_xlfn.NUMBERVALUE(MID(A293,4,4)),TOMAKE!$A$2:$F$174,6,FALSE),IF(ISNUMBER(SEARCH("prv",A293)), VLOOKUP(_xlfn.NUMBERVALUE(MID(A293,4,4)),TOMAKE!$D$2:$F$174,3,FALSE),IF(ISNUMBER(SEARCH("vsg",A293)),VLOOKUP(_xlfn.NUMBERVALUE(MID(A293,4,4)),TOMAKE!$C$2:$F$174,4,FALSE),""))))</f>
        <v>0</v>
      </c>
      <c r="J293" s="24">
        <f>IF(ISNUMBER(SEARCH("mrg",A293)), VLOOKUP(_xlfn.NUMBERVALUE(MID(A293,4,4)),TOMAKE!$B$2:$E$174,4,FALSE),IF(ISNUMBER(SEARCH("pnj",A293)), VLOOKUP(_xlfn.NUMBERVALUE(MID(A293,4,4)),TOMAKE!$A$2:$E$174,5,FALSE),IF(ISNUMBER(SEARCH("prv",A293)), VLOOKUP(_xlfn.NUMBERVALUE(MID(A293,4,4)),TOMAKE!$D$2:$E$174,2,FALSE),IF(ISNUMBER(SEARCH("vsg",A293)),VLOOKUP(_xlfn.NUMBERVALUE(MID(A293,4,4)),TOMAKE!$C$2:$E$174,3,FALSE),""))))</f>
        <v>184</v>
      </c>
      <c r="K293" s="23" t="s">
        <v>5601</v>
      </c>
      <c r="L293" s="23" t="s">
        <v>5600</v>
      </c>
      <c r="M293" s="351" t="str">
        <f t="shared" si="10"/>
        <v>PNJ-MPS-BCH</v>
      </c>
      <c r="N293" s="28" t="str">
        <f t="shared" si="11"/>
        <v>pnj93</v>
      </c>
      <c r="O293" s="24"/>
    </row>
    <row r="294" spans="1:16" ht="30" hidden="1" x14ac:dyDescent="0.25">
      <c r="A294" s="23" t="s">
        <v>3985</v>
      </c>
      <c r="B294" s="23" t="s">
        <v>14</v>
      </c>
      <c r="C294" s="23" t="s">
        <v>103</v>
      </c>
      <c r="D294" s="23" t="s">
        <v>5683</v>
      </c>
      <c r="E294" s="23" t="s">
        <v>5678</v>
      </c>
      <c r="F294" s="351" t="str">
        <f>IFERROR(VLOOKUP($B294,Codes!$A$2:$B$1000, 2, FALSE),"")</f>
        <v>PNJ</v>
      </c>
      <c r="G294" s="351" t="str">
        <f>IFERROR(VLOOKUP($C294,Codes!$A$2:$B$1000, 2, FALSE),"")</f>
        <v>HRML</v>
      </c>
      <c r="H294" s="351" t="str">
        <f>IFERROR(VLOOKUP($D294,Codes!$A$2:$B$1000, 2, FALSE),"")</f>
        <v>SOM/MPS</v>
      </c>
      <c r="I294" s="23">
        <f>IF(ISNUMBER(SEARCH("mrg",A294)), VLOOKUP(_xlfn.NUMBERVALUE(MID(A294,4,4)),TOMAKE!$B$2:$F$174,5,FALSE),IF(ISNUMBER(SEARCH("pnj",A294)), VLOOKUP(_xlfn.NUMBERVALUE(MID(A294,4,4)),TOMAKE!$A$2:$F$174,6,FALSE),IF(ISNUMBER(SEARCH("prv",A294)), VLOOKUP(_xlfn.NUMBERVALUE(MID(A294,4,4)),TOMAKE!$D$2:$F$174,3,FALSE),IF(ISNUMBER(SEARCH("vsg",A294)),VLOOKUP(_xlfn.NUMBERVALUE(MID(A294,4,4)),TOMAKE!$C$2:$F$174,4,FALSE),""))))</f>
        <v>0</v>
      </c>
      <c r="J294" s="24">
        <f>IF(ISNUMBER(SEARCH("mrg",A294)), VLOOKUP(_xlfn.NUMBERVALUE(MID(A294,4,4)),TOMAKE!$B$2:$E$174,4,FALSE),IF(ISNUMBER(SEARCH("pnj",A294)), VLOOKUP(_xlfn.NUMBERVALUE(MID(A294,4,4)),TOMAKE!$A$2:$E$174,5,FALSE),IF(ISNUMBER(SEARCH("prv",A294)), VLOOKUP(_xlfn.NUMBERVALUE(MID(A294,4,4)),TOMAKE!$D$2:$E$174,2,FALSE),IF(ISNUMBER(SEARCH("vsg",A294)),VLOOKUP(_xlfn.NUMBERVALUE(MID(A294,4,4)),TOMAKE!$C$2:$E$174,3,FALSE),""))))</f>
        <v>176</v>
      </c>
      <c r="K294" s="23" t="s">
        <v>5601</v>
      </c>
      <c r="L294" s="24" t="s">
        <v>5600</v>
      </c>
      <c r="M294" s="351" t="str">
        <f t="shared" si="10"/>
        <v>PNJ-SOM/MPS-HRML</v>
      </c>
      <c r="N294" s="28" t="str">
        <f t="shared" si="11"/>
        <v>pnj94</v>
      </c>
      <c r="O294" s="24"/>
    </row>
    <row r="295" spans="1:16" ht="30" hidden="1" x14ac:dyDescent="0.25">
      <c r="A295" s="23" t="s">
        <v>3978</v>
      </c>
      <c r="B295" s="23" t="s">
        <v>104</v>
      </c>
      <c r="C295" s="23" t="s">
        <v>103</v>
      </c>
      <c r="D295" s="23" t="s">
        <v>165</v>
      </c>
      <c r="E295" s="23" t="s">
        <v>5678</v>
      </c>
      <c r="F295" s="351" t="str">
        <f>IFERROR(VLOOKUP($B295,Codes!$A$2:$B$1000, 2, FALSE),"")</f>
        <v>PNJ</v>
      </c>
      <c r="G295" s="351" t="str">
        <f>IFERROR(VLOOKUP($C295,Codes!$A$2:$B$1000, 2, FALSE),"")</f>
        <v>HRML</v>
      </c>
      <c r="H295" s="351" t="str">
        <f>IFERROR(VLOOKUP($D295,Codes!$A$2:$B$1000, 2, FALSE),"")</f>
        <v>PDN</v>
      </c>
      <c r="I295" s="23">
        <f>IF(ISNUMBER(SEARCH("mrg",A295)), VLOOKUP(_xlfn.NUMBERVALUE(MID(A295,4,4)),TOMAKE!$B$2:$F$174,5,FALSE),IF(ISNUMBER(SEARCH("pnj",A295)), VLOOKUP(_xlfn.NUMBERVALUE(MID(A295,4,4)),TOMAKE!$A$2:$F$174,6,FALSE),IF(ISNUMBER(SEARCH("prv",A295)), VLOOKUP(_xlfn.NUMBERVALUE(MID(A295,4,4)),TOMAKE!$D$2:$F$174,3,FALSE),IF(ISNUMBER(SEARCH("vsg",A295)),VLOOKUP(_xlfn.NUMBERVALUE(MID(A295,4,4)),TOMAKE!$C$2:$F$174,4,FALSE),""))))</f>
        <v>0</v>
      </c>
      <c r="J295" s="24">
        <f>IF(ISNUMBER(SEARCH("mrg",A295)), VLOOKUP(_xlfn.NUMBERVALUE(MID(A295,4,4)),TOMAKE!$B$2:$E$174,4,FALSE),IF(ISNUMBER(SEARCH("pnj",A295)), VLOOKUP(_xlfn.NUMBERVALUE(MID(A295,4,4)),TOMAKE!$A$2:$E$174,5,FALSE),IF(ISNUMBER(SEARCH("prv",A295)), VLOOKUP(_xlfn.NUMBERVALUE(MID(A295,4,4)),TOMAKE!$D$2:$E$174,2,FALSE),IF(ISNUMBER(SEARCH("vsg",A295)),VLOOKUP(_xlfn.NUMBERVALUE(MID(A295,4,4)),TOMAKE!$C$2:$E$174,3,FALSE),""))))</f>
        <v>34</v>
      </c>
      <c r="K295" s="23" t="s">
        <v>5601</v>
      </c>
      <c r="L295" s="24" t="s">
        <v>5600</v>
      </c>
      <c r="M295" s="351" t="str">
        <f t="shared" si="10"/>
        <v>PNJ-PDN-HRML</v>
      </c>
      <c r="N295" s="28" t="str">
        <f t="shared" si="11"/>
        <v>pnj95</v>
      </c>
      <c r="O295" s="24"/>
    </row>
    <row r="296" spans="1:16" x14ac:dyDescent="0.25">
      <c r="A296" s="23" t="s">
        <v>3977</v>
      </c>
      <c r="B296" s="23" t="s">
        <v>26</v>
      </c>
      <c r="C296" s="23" t="s">
        <v>102</v>
      </c>
      <c r="D296" s="23" t="s">
        <v>167</v>
      </c>
      <c r="E296" s="23" t="s">
        <v>5612</v>
      </c>
      <c r="F296" s="351" t="str">
        <f>IFERROR(VLOOKUP($B296,Codes!$A$2:$B$1000, 2, FALSE),"")</f>
        <v>PND</v>
      </c>
      <c r="G296" s="351" t="str">
        <f>IFERROR(VLOOKUP($C296,Codes!$A$2:$B$1000, 2, FALSE),"")</f>
        <v>MRMR</v>
      </c>
      <c r="H296" s="351" t="str">
        <f>IFERROR(VLOOKUP($D296,Codes!$A$2:$B$1000, 2, FALSE),"")</f>
        <v>OGA</v>
      </c>
      <c r="I296" s="23" t="e">
        <f>IF(ISNUMBER(SEARCH("mrg",A296)), VLOOKUP(_xlfn.NUMBERVALUE(MID(A296,4,4)),TOMAKE!$B$2:$F$174,5,FALSE),IF(ISNUMBER(SEARCH("pnj",A296)), VLOOKUP(_xlfn.NUMBERVALUE(MID(A296,4,4)),TOMAKE!$A$2:$F$174,6,FALSE),IF(ISNUMBER(SEARCH("prv",A296)), VLOOKUP(_xlfn.NUMBERVALUE(MID(A296,4,4)),TOMAKE!$D$2:$F$174,3,FALSE),IF(ISNUMBER(SEARCH("vsg",A296)),VLOOKUP(_xlfn.NUMBERVALUE(MID(A296,4,4)),TOMAKE!$C$2:$F$174,4,FALSE),""))))</f>
        <v>#N/A</v>
      </c>
      <c r="J296" s="24" t="e">
        <f>IF(ISNUMBER(SEARCH("mrg",A296)), VLOOKUP(_xlfn.NUMBERVALUE(MID(A296,4,4)),TOMAKE!$B$2:$E$174,4,FALSE),IF(ISNUMBER(SEARCH("pnj",A296)), VLOOKUP(_xlfn.NUMBERVALUE(MID(A296,4,4)),TOMAKE!$A$2:$E$174,5,FALSE),IF(ISNUMBER(SEARCH("prv",A296)), VLOOKUP(_xlfn.NUMBERVALUE(MID(A296,4,4)),TOMAKE!$D$2:$E$174,2,FALSE),IF(ISNUMBER(SEARCH("vsg",A296)),VLOOKUP(_xlfn.NUMBERVALUE(MID(A296,4,4)),TOMAKE!$C$2:$E$174,3,FALSE),""))))</f>
        <v>#N/A</v>
      </c>
      <c r="K296" s="24" t="s">
        <v>5723</v>
      </c>
      <c r="L296" s="24"/>
      <c r="M296" s="351" t="str">
        <f t="shared" si="10"/>
        <v>PND-OGA-MRMR</v>
      </c>
      <c r="N296" s="28" t="str">
        <f t="shared" si="11"/>
        <v>pnj96</v>
      </c>
      <c r="O296" s="24"/>
    </row>
    <row r="297" spans="1:16" x14ac:dyDescent="0.25">
      <c r="A297" s="23" t="s">
        <v>3976</v>
      </c>
      <c r="B297" s="23" t="s">
        <v>26</v>
      </c>
      <c r="C297" s="23" t="s">
        <v>101</v>
      </c>
      <c r="D297" s="23" t="s">
        <v>167</v>
      </c>
      <c r="E297" s="23" t="s">
        <v>5612</v>
      </c>
      <c r="F297" s="351" t="str">
        <f>IFERROR(VLOOKUP($B297,Codes!$A$2:$B$1000, 2, FALSE),"")</f>
        <v>PND</v>
      </c>
      <c r="G297" s="351" t="str">
        <f>IFERROR(VLOOKUP($C297,Codes!$A$2:$B$1000, 2, FALSE),"")</f>
        <v>SECT</v>
      </c>
      <c r="H297" s="351" t="str">
        <f>IFERROR(VLOOKUP($D297,Codes!$A$2:$B$1000, 2, FALSE),"")</f>
        <v>OGA</v>
      </c>
      <c r="I297" s="23" t="e">
        <f>IF(ISNUMBER(SEARCH("mrg",A297)), VLOOKUP(_xlfn.NUMBERVALUE(MID(A297,4,4)),TOMAKE!$B$2:$F$174,5,FALSE),IF(ISNUMBER(SEARCH("pnj",A297)), VLOOKUP(_xlfn.NUMBERVALUE(MID(A297,4,4)),TOMAKE!$A$2:$F$174,6,FALSE),IF(ISNUMBER(SEARCH("prv",A297)), VLOOKUP(_xlfn.NUMBERVALUE(MID(A297,4,4)),TOMAKE!$D$2:$F$174,3,FALSE),IF(ISNUMBER(SEARCH("vsg",A297)),VLOOKUP(_xlfn.NUMBERVALUE(MID(A297,4,4)),TOMAKE!$C$2:$F$174,4,FALSE),""))))</f>
        <v>#N/A</v>
      </c>
      <c r="J297" s="24" t="e">
        <f>IF(ISNUMBER(SEARCH("mrg",A297)), VLOOKUP(_xlfn.NUMBERVALUE(MID(A297,4,4)),TOMAKE!$B$2:$E$174,4,FALSE),IF(ISNUMBER(SEARCH("pnj",A297)), VLOOKUP(_xlfn.NUMBERVALUE(MID(A297,4,4)),TOMAKE!$A$2:$E$174,5,FALSE),IF(ISNUMBER(SEARCH("prv",A297)), VLOOKUP(_xlfn.NUMBERVALUE(MID(A297,4,4)),TOMAKE!$D$2:$E$174,2,FALSE),IF(ISNUMBER(SEARCH("vsg",A297)),VLOOKUP(_xlfn.NUMBERVALUE(MID(A297,4,4)),TOMAKE!$C$2:$E$174,3,FALSE),""))))</f>
        <v>#N/A</v>
      </c>
      <c r="K297" s="24" t="s">
        <v>5723</v>
      </c>
      <c r="L297" s="24"/>
      <c r="M297" s="351" t="str">
        <f t="shared" si="10"/>
        <v>PND-OGA-SECT</v>
      </c>
      <c r="N297" s="28" t="str">
        <f t="shared" si="11"/>
        <v>pnj97</v>
      </c>
      <c r="O297" s="24"/>
    </row>
    <row r="298" spans="1:16" hidden="1" x14ac:dyDescent="0.25">
      <c r="A298" s="28" t="s">
        <v>3959</v>
      </c>
      <c r="B298" s="28" t="s">
        <v>14</v>
      </c>
      <c r="C298" s="28" t="s">
        <v>100</v>
      </c>
      <c r="D298" s="28" t="s">
        <v>5684</v>
      </c>
      <c r="E298" s="23" t="s">
        <v>5604</v>
      </c>
      <c r="F298" s="351" t="str">
        <f>IFERROR(VLOOKUP($B298,Codes!$A$2:$B$1000, 2, FALSE),"")</f>
        <v>PNJ</v>
      </c>
      <c r="G298" s="351" t="str">
        <f>IFERROR(VLOOKUP($C298,Codes!$A$2:$B$1000, 2, FALSE),"")</f>
        <v>HSPT</v>
      </c>
      <c r="H298" s="351" t="str">
        <f>IFERROR(VLOOKUP($D298,Codes!$A$2:$B$1000, 2, FALSE),"")</f>
        <v>ANMD/HBL</v>
      </c>
      <c r="I298" s="28" t="e">
        <f>IF(ISNUMBER(SEARCH("mrg",A298)), VLOOKUP(_xlfn.NUMBERVALUE(MID(A298,4,4)),TOMAKE!$B$2:$F$174,5,FALSE),IF(ISNUMBER(SEARCH("pnj",A298)), VLOOKUP(_xlfn.NUMBERVALUE(MID(A298,4,4)),TOMAKE!$A$2:$F$174,6,FALSE),IF(ISNUMBER(SEARCH("prv",A298)), VLOOKUP(_xlfn.NUMBERVALUE(MID(A298,4,4)),TOMAKE!$D$2:$F$174,3,FALSE),IF(ISNUMBER(SEARCH("vsg",A298)),VLOOKUP(_xlfn.NUMBERVALUE(MID(A298,4,4)),TOMAKE!$C$2:$F$174,4,FALSE),""))))</f>
        <v>#N/A</v>
      </c>
      <c r="J298" s="11" t="e">
        <f>IF(ISNUMBER(SEARCH("mrg",A298)), VLOOKUP(_xlfn.NUMBERVALUE(MID(A298,4,4)),TOMAKE!$B$2:$E$174,4,FALSE),IF(ISNUMBER(SEARCH("pnj",A298)), VLOOKUP(_xlfn.NUMBERVALUE(MID(A298,4,4)),TOMAKE!$A$2:$E$174,5,FALSE),IF(ISNUMBER(SEARCH("prv",A298)), VLOOKUP(_xlfn.NUMBERVALUE(MID(A298,4,4)),TOMAKE!$D$2:$E$174,2,FALSE),IF(ISNUMBER(SEARCH("vsg",A298)),VLOOKUP(_xlfn.NUMBERVALUE(MID(A298,4,4)),TOMAKE!$C$2:$E$174,3,FALSE),""))))</f>
        <v>#N/A</v>
      </c>
      <c r="K298" s="11" t="s">
        <v>5601</v>
      </c>
      <c r="L298" s="11" t="s">
        <v>5607</v>
      </c>
      <c r="M298" s="351" t="str">
        <f t="shared" si="10"/>
        <v>PNJ-ANMD/HBL-HSPT</v>
      </c>
      <c r="N298" s="28" t="str">
        <f t="shared" si="11"/>
        <v>pnj98</v>
      </c>
      <c r="O298" s="11"/>
      <c r="P298" s="11"/>
    </row>
    <row r="299" spans="1:16" hidden="1" x14ac:dyDescent="0.25">
      <c r="A299" s="28" t="s">
        <v>3942</v>
      </c>
      <c r="B299" s="28" t="s">
        <v>14</v>
      </c>
      <c r="C299" s="28" t="s">
        <v>99</v>
      </c>
      <c r="D299" s="28" t="s">
        <v>7</v>
      </c>
      <c r="E299" s="23" t="s">
        <v>5604</v>
      </c>
      <c r="F299" s="351" t="str">
        <f>IFERROR(VLOOKUP($B299,Codes!$A$2:$B$1000, 2, FALSE),"")</f>
        <v>PNJ</v>
      </c>
      <c r="G299" s="351" t="str">
        <f>IFERROR(VLOOKUP($C299,Codes!$A$2:$B$1000, 2, FALSE),"")</f>
        <v>MNGLR</v>
      </c>
      <c r="H299" s="351" t="str">
        <f>IFERROR(VLOOKUP($D299,Codes!$A$2:$B$1000, 2, FALSE),"")</f>
        <v>KWR</v>
      </c>
      <c r="I299" s="28" t="e">
        <f>IF(ISNUMBER(SEARCH("mrg",A299)), VLOOKUP(_xlfn.NUMBERVALUE(MID(A299,4,4)),TOMAKE!$B$2:$F$174,5,FALSE),IF(ISNUMBER(SEARCH("pnj",A299)), VLOOKUP(_xlfn.NUMBERVALUE(MID(A299,4,4)),TOMAKE!$A$2:$F$174,6,FALSE),IF(ISNUMBER(SEARCH("prv",A299)), VLOOKUP(_xlfn.NUMBERVALUE(MID(A299,4,4)),TOMAKE!$D$2:$F$174,3,FALSE),IF(ISNUMBER(SEARCH("vsg",A299)),VLOOKUP(_xlfn.NUMBERVALUE(MID(A299,4,4)),TOMAKE!$C$2:$F$174,4,FALSE),""))))</f>
        <v>#N/A</v>
      </c>
      <c r="J299" s="11" t="e">
        <f>IF(ISNUMBER(SEARCH("mrg",A299)), VLOOKUP(_xlfn.NUMBERVALUE(MID(A299,4,4)),TOMAKE!$B$2:$E$174,4,FALSE),IF(ISNUMBER(SEARCH("pnj",A299)), VLOOKUP(_xlfn.NUMBERVALUE(MID(A299,4,4)),TOMAKE!$A$2:$E$174,5,FALSE),IF(ISNUMBER(SEARCH("prv",A299)), VLOOKUP(_xlfn.NUMBERVALUE(MID(A299,4,4)),TOMAKE!$D$2:$E$174,2,FALSE),IF(ISNUMBER(SEARCH("vsg",A299)),VLOOKUP(_xlfn.NUMBERVALUE(MID(A299,4,4)),TOMAKE!$C$2:$E$174,3,FALSE),""))))</f>
        <v>#N/A</v>
      </c>
      <c r="K299" s="11" t="s">
        <v>5601</v>
      </c>
      <c r="L299" s="11" t="s">
        <v>5607</v>
      </c>
      <c r="M299" s="351" t="str">
        <f t="shared" si="10"/>
        <v>PNJ-KWR-MNGLR</v>
      </c>
      <c r="N299" s="28" t="str">
        <f t="shared" si="11"/>
        <v>pnj99</v>
      </c>
      <c r="O299" s="11"/>
      <c r="P299" s="11"/>
    </row>
    <row r="300" spans="1:16" hidden="1" x14ac:dyDescent="0.25">
      <c r="A300" s="22" t="s">
        <v>2055</v>
      </c>
      <c r="B300" s="22" t="s">
        <v>48</v>
      </c>
      <c r="C300" s="22" t="s">
        <v>14</v>
      </c>
      <c r="D300" s="22" t="s">
        <v>1260</v>
      </c>
      <c r="E300" s="22" t="s">
        <v>5599</v>
      </c>
      <c r="F300" s="351" t="str">
        <f>IFERROR(VLOOKUP($B300,Codes!$A$2:$B$1000, 2, FALSE),"")</f>
        <v>HRB</v>
      </c>
      <c r="G300" s="351" t="str">
        <f>IFERROR(VLOOKUP($C300,Codes!$A$2:$B$1000, 2, FALSE),"")</f>
        <v>PNJ</v>
      </c>
      <c r="H300" s="351" t="str">
        <f>IFERROR(VLOOKUP($D300,Codes!$A$2:$B$1000, 2, FALSE),"")</f>
        <v>CRT</v>
      </c>
      <c r="I300" s="22">
        <f>IF(ISNUMBER(SEARCH("mrg",A300)), VLOOKUP(_xlfn.NUMBERVALUE(MID(A300,4,4)),TOMAKE!$B$2:$F$174,5,FALSE),IF(ISNUMBER(SEARCH("pnj",A300)), VLOOKUP(_xlfn.NUMBERVALUE(MID(A300,4,4)),TOMAKE!$A$2:$F$174,6,FALSE),IF(ISNUMBER(SEARCH("prv",A300)), VLOOKUP(_xlfn.NUMBERVALUE(MID(A300,4,4)),TOMAKE!$D$2:$F$174,3,FALSE),IF(ISNUMBER(SEARCH("vsg",A300)),VLOOKUP(_xlfn.NUMBERVALUE(MID(A300,4,4)),TOMAKE!$C$2:$F$174,4,FALSE),""))))</f>
        <v>0</v>
      </c>
      <c r="J300">
        <f>IF(ISNUMBER(SEARCH("mrg",A300)), VLOOKUP(_xlfn.NUMBERVALUE(MID(A300,4,4)),TOMAKE!$B$2:$E$174,4,FALSE),IF(ISNUMBER(SEARCH("pnj",A300)), VLOOKUP(_xlfn.NUMBERVALUE(MID(A300,4,4)),TOMAKE!$A$2:$E$174,5,FALSE),IF(ISNUMBER(SEARCH("prv",A300)), VLOOKUP(_xlfn.NUMBERVALUE(MID(A300,4,4)),TOMAKE!$D$2:$E$174,2,FALSE),IF(ISNUMBER(SEARCH("vsg",A300)),VLOOKUP(_xlfn.NUMBERVALUE(MID(A300,4,4)),TOMAKE!$C$2:$E$174,3,FALSE),""))))</f>
        <v>13</v>
      </c>
      <c r="K300" t="s">
        <v>5601</v>
      </c>
      <c r="L300" t="e">
        <f>VLOOKUP(TEXT(MID(A300,4,4),"###"),#REF!,8,FALSE)</f>
        <v>#REF!</v>
      </c>
      <c r="M300" s="351" t="str">
        <f t="shared" si="10"/>
        <v>HRB-CRT-PNJ</v>
      </c>
      <c r="N300" s="28" t="str">
        <f t="shared" si="11"/>
        <v>prv1</v>
      </c>
    </row>
    <row r="301" spans="1:16" hidden="1" x14ac:dyDescent="0.25">
      <c r="A301" s="22" t="s">
        <v>2004</v>
      </c>
      <c r="B301" s="22" t="s">
        <v>10</v>
      </c>
      <c r="C301" s="22" t="s">
        <v>229</v>
      </c>
      <c r="D301" s="22" t="s">
        <v>106</v>
      </c>
      <c r="E301" s="22" t="s">
        <v>5599</v>
      </c>
      <c r="F301" s="351" t="str">
        <f>IFERROR(VLOOKUP($B301,Codes!$A$2:$B$1000, 2, FALSE),"")</f>
        <v>PNJ</v>
      </c>
      <c r="G301" s="351" t="str">
        <f>IFERROR(VLOOKUP($C301,Codes!$A$2:$B$1000, 2, FALSE),"")</f>
        <v>CLV TR</v>
      </c>
      <c r="H301" s="351" t="str">
        <f>IFERROR(VLOOKUP($D301,Codes!$A$2:$B$1000, 2, FALSE),"")</f>
        <v>MPS</v>
      </c>
      <c r="I301" s="22">
        <f>IF(ISNUMBER(SEARCH("mrg",A301)), VLOOKUP(_xlfn.NUMBERVALUE(MID(A301,4,4)),TOMAKE!$B$2:$F$174,5,FALSE),IF(ISNUMBER(SEARCH("pnj",A301)), VLOOKUP(_xlfn.NUMBERVALUE(MID(A301,4,4)),TOMAKE!$A$2:$F$174,6,FALSE),IF(ISNUMBER(SEARCH("prv",A301)), VLOOKUP(_xlfn.NUMBERVALUE(MID(A301,4,4)),TOMAKE!$D$2:$F$174,3,FALSE),IF(ISNUMBER(SEARCH("vsg",A301)),VLOOKUP(_xlfn.NUMBERVALUE(MID(A301,4,4)),TOMAKE!$C$2:$F$174,4,FALSE),""))))</f>
        <v>0</v>
      </c>
      <c r="J301">
        <f>IF(ISNUMBER(SEARCH("mrg",A301)), VLOOKUP(_xlfn.NUMBERVALUE(MID(A301,4,4)),TOMAKE!$B$2:$E$174,4,FALSE),IF(ISNUMBER(SEARCH("pnj",A301)), VLOOKUP(_xlfn.NUMBERVALUE(MID(A301,4,4)),TOMAKE!$A$2:$E$174,5,FALSE),IF(ISNUMBER(SEARCH("prv",A301)), VLOOKUP(_xlfn.NUMBERVALUE(MID(A301,4,4)),TOMAKE!$D$2:$E$174,2,FALSE),IF(ISNUMBER(SEARCH("vsg",A301)),VLOOKUP(_xlfn.NUMBERVALUE(MID(A301,4,4)),TOMAKE!$C$2:$E$174,3,FALSE),""))))</f>
        <v>29</v>
      </c>
      <c r="K301" t="s">
        <v>5601</v>
      </c>
      <c r="L301" t="e">
        <f>VLOOKUP(TEXT(MID(A301,4,4),"###"),#REF!,8,FALSE)</f>
        <v>#REF!</v>
      </c>
      <c r="M301" s="351" t="str">
        <f t="shared" si="10"/>
        <v>PNJ-MPS-CLV TR</v>
      </c>
      <c r="N301" s="28" t="str">
        <f t="shared" si="11"/>
        <v>prv10</v>
      </c>
    </row>
    <row r="302" spans="1:16" x14ac:dyDescent="0.25">
      <c r="A302" s="22" t="s">
        <v>1160</v>
      </c>
      <c r="B302" s="22" t="s">
        <v>292</v>
      </c>
      <c r="C302" s="22" t="s">
        <v>243</v>
      </c>
      <c r="D302" s="22" t="s">
        <v>5618</v>
      </c>
      <c r="E302" s="22" t="s">
        <v>5599</v>
      </c>
      <c r="F302" s="351" t="str">
        <f>IFERROR(VLOOKUP($B302,Codes!$A$2:$B$1000, 2, FALSE),"")</f>
        <v>SNK</v>
      </c>
      <c r="G302" s="351" t="str">
        <f>IFERROR(VLOOKUP($C302,Codes!$A$2:$B$1000, 2, FALSE),"")</f>
        <v>KERI</v>
      </c>
      <c r="H302" s="351" t="str">
        <f>IFERROR(VLOOKUP($D302,Codes!$A$2:$B$1000, 2, FALSE),"")</f>
        <v>PLSR</v>
      </c>
      <c r="I302" s="22" t="e">
        <f>IF(ISNUMBER(SEARCH("mrg",A302)), VLOOKUP(_xlfn.NUMBERVALUE(MID(A302,4,4)),TOMAKE!$B$2:$F$174,5,FALSE),IF(ISNUMBER(SEARCH("pnj",A302)), VLOOKUP(_xlfn.NUMBERVALUE(MID(A302,4,4)),TOMAKE!$A$2:$F$174,6,FALSE),IF(ISNUMBER(SEARCH("prv",A302)), VLOOKUP(_xlfn.NUMBERVALUE(MID(A302,4,4)),TOMAKE!$D$2:$F$174,3,FALSE),IF(ISNUMBER(SEARCH("vsg",A302)),VLOOKUP(_xlfn.NUMBERVALUE(MID(A302,4,4)),TOMAKE!$C$2:$F$174,4,FALSE),""))))</f>
        <v>#N/A</v>
      </c>
      <c r="J302" t="e">
        <f>IF(ISNUMBER(SEARCH("mrg",A302)), VLOOKUP(_xlfn.NUMBERVALUE(MID(A302,4,4)),TOMAKE!$B$2:$E$174,4,FALSE),IF(ISNUMBER(SEARCH("pnj",A302)), VLOOKUP(_xlfn.NUMBERVALUE(MID(A302,4,4)),TOMAKE!$A$2:$E$174,5,FALSE),IF(ISNUMBER(SEARCH("prv",A302)), VLOOKUP(_xlfn.NUMBERVALUE(MID(A302,4,4)),TOMAKE!$D$2:$E$174,2,FALSE),IF(ISNUMBER(SEARCH("vsg",A302)),VLOOKUP(_xlfn.NUMBERVALUE(MID(A302,4,4)),TOMAKE!$C$2:$E$174,3,FALSE),""))))</f>
        <v>#N/A</v>
      </c>
      <c r="K302" t="s">
        <v>5723</v>
      </c>
      <c r="M302" s="351" t="str">
        <f t="shared" si="10"/>
        <v>SNK-PLSR-KERI</v>
      </c>
      <c r="N302" s="28" t="str">
        <f t="shared" si="11"/>
        <v>prv100</v>
      </c>
    </row>
    <row r="303" spans="1:16" hidden="1" x14ac:dyDescent="0.25">
      <c r="A303" s="22" t="s">
        <v>1156</v>
      </c>
      <c r="B303" s="22" t="s">
        <v>72</v>
      </c>
      <c r="C303" s="22" t="s">
        <v>291</v>
      </c>
      <c r="D303" s="22" t="s">
        <v>1926</v>
      </c>
      <c r="E303" s="22" t="s">
        <v>5599</v>
      </c>
      <c r="F303" s="351" t="str">
        <f>IFERROR(VLOOKUP($B303,Codes!$A$2:$B$1000, 2, FALSE),"")</f>
        <v>VLP</v>
      </c>
      <c r="G303" s="351" t="str">
        <f>IFERROR(VLOOKUP($C303,Codes!$A$2:$B$1000, 2, FALSE),"")</f>
        <v>USTE</v>
      </c>
      <c r="H303" s="351" t="str">
        <f>IFERROR(VLOOKUP($D303,Codes!$A$2:$B$1000, 2, FALSE),"")</f>
        <v>DHV</v>
      </c>
      <c r="I303" s="22">
        <f>IF(ISNUMBER(SEARCH("mrg",A303)), VLOOKUP(_xlfn.NUMBERVALUE(MID(A303,4,4)),TOMAKE!$B$2:$F$174,5,FALSE),IF(ISNUMBER(SEARCH("pnj",A303)), VLOOKUP(_xlfn.NUMBERVALUE(MID(A303,4,4)),TOMAKE!$A$2:$F$174,6,FALSE),IF(ISNUMBER(SEARCH("prv",A303)), VLOOKUP(_xlfn.NUMBERVALUE(MID(A303,4,4)),TOMAKE!$D$2:$F$174,3,FALSE),IF(ISNUMBER(SEARCH("vsg",A303)),VLOOKUP(_xlfn.NUMBERVALUE(MID(A303,4,4)),TOMAKE!$C$2:$F$174,4,FALSE),""))))</f>
        <v>0</v>
      </c>
      <c r="J303">
        <f>IF(ISNUMBER(SEARCH("mrg",A303)), VLOOKUP(_xlfn.NUMBERVALUE(MID(A303,4,4)),TOMAKE!$B$2:$E$174,4,FALSE),IF(ISNUMBER(SEARCH("pnj",A303)), VLOOKUP(_xlfn.NUMBERVALUE(MID(A303,4,4)),TOMAKE!$A$2:$E$174,5,FALSE),IF(ISNUMBER(SEARCH("prv",A303)), VLOOKUP(_xlfn.NUMBERVALUE(MID(A303,4,4)),TOMAKE!$D$2:$E$174,2,FALSE),IF(ISNUMBER(SEARCH("vsg",A303)),VLOOKUP(_xlfn.NUMBERVALUE(MID(A303,4,4)),TOMAKE!$C$2:$E$174,3,FALSE),""))))</f>
        <v>52</v>
      </c>
      <c r="K303" t="s">
        <v>5601</v>
      </c>
      <c r="L303" t="e">
        <f>VLOOKUP(TEXT(MID(A303,4,4),"###"),#REF!,8,FALSE)</f>
        <v>#REF!</v>
      </c>
      <c r="M303" s="351" t="str">
        <f t="shared" si="10"/>
        <v>VLP-DHV-USTE</v>
      </c>
      <c r="N303" s="28" t="str">
        <f t="shared" si="11"/>
        <v>prv101</v>
      </c>
    </row>
    <row r="304" spans="1:16" x14ac:dyDescent="0.25">
      <c r="A304" s="22" t="s">
        <v>1154</v>
      </c>
      <c r="B304" s="22" t="s">
        <v>10</v>
      </c>
      <c r="C304" s="22" t="s">
        <v>290</v>
      </c>
      <c r="D304" s="22" t="s">
        <v>232</v>
      </c>
      <c r="E304" s="22" t="s">
        <v>5599</v>
      </c>
      <c r="F304" s="351" t="str">
        <f>IFERROR(VLOOKUP($B304,Codes!$A$2:$B$1000, 2, FALSE),"")</f>
        <v>PNJ</v>
      </c>
      <c r="G304" s="351" t="str">
        <f>IFERROR(VLOOKUP($C304,Codes!$A$2:$B$1000, 2, FALSE),"")</f>
        <v>D.COL</v>
      </c>
      <c r="H304" s="351" t="str">
        <f>IFERROR(VLOOKUP($D304,Codes!$A$2:$B$1000, 2, FALSE),"")</f>
        <v>PRV</v>
      </c>
      <c r="I304" s="22" t="e">
        <f>IF(ISNUMBER(SEARCH("mrg",A304)), VLOOKUP(_xlfn.NUMBERVALUE(MID(A304,4,4)),TOMAKE!$B$2:$F$174,5,FALSE),IF(ISNUMBER(SEARCH("pnj",A304)), VLOOKUP(_xlfn.NUMBERVALUE(MID(A304,4,4)),TOMAKE!$A$2:$F$174,6,FALSE),IF(ISNUMBER(SEARCH("prv",A304)), VLOOKUP(_xlfn.NUMBERVALUE(MID(A304,4,4)),TOMAKE!$D$2:$F$174,3,FALSE),IF(ISNUMBER(SEARCH("vsg",A304)),VLOOKUP(_xlfn.NUMBERVALUE(MID(A304,4,4)),TOMAKE!$C$2:$F$174,4,FALSE),""))))</f>
        <v>#N/A</v>
      </c>
      <c r="J304" t="e">
        <f>IF(ISNUMBER(SEARCH("mrg",A304)), VLOOKUP(_xlfn.NUMBERVALUE(MID(A304,4,4)),TOMAKE!$B$2:$E$174,4,FALSE),IF(ISNUMBER(SEARCH("pnj",A304)), VLOOKUP(_xlfn.NUMBERVALUE(MID(A304,4,4)),TOMAKE!$A$2:$E$174,5,FALSE),IF(ISNUMBER(SEARCH("prv",A304)), VLOOKUP(_xlfn.NUMBERVALUE(MID(A304,4,4)),TOMAKE!$D$2:$E$174,2,FALSE),IF(ISNUMBER(SEARCH("vsg",A304)),VLOOKUP(_xlfn.NUMBERVALUE(MID(A304,4,4)),TOMAKE!$C$2:$E$174,3,FALSE),""))))</f>
        <v>#N/A</v>
      </c>
      <c r="K304" t="s">
        <v>5723</v>
      </c>
      <c r="M304" s="351" t="str">
        <f t="shared" si="10"/>
        <v>PNJ-PRV-D.COL</v>
      </c>
      <c r="N304" s="28" t="str">
        <f t="shared" si="11"/>
        <v>prv102</v>
      </c>
    </row>
    <row r="305" spans="1:16" hidden="1" x14ac:dyDescent="0.25">
      <c r="A305" s="22" t="s">
        <v>1152</v>
      </c>
      <c r="B305" s="22" t="s">
        <v>26</v>
      </c>
      <c r="C305" s="22" t="s">
        <v>95</v>
      </c>
      <c r="D305" s="22" t="s">
        <v>1057</v>
      </c>
      <c r="E305" s="22" t="s">
        <v>5599</v>
      </c>
      <c r="F305" s="351" t="str">
        <f>IFERROR(VLOOKUP($B305,Codes!$A$2:$B$1000, 2, FALSE),"")</f>
        <v>PND</v>
      </c>
      <c r="G305" s="351" t="str">
        <f>IFERROR(VLOOKUP($C305,Codes!$A$2:$B$1000, 2, FALSE),"")</f>
        <v>CPL</v>
      </c>
      <c r="H305" s="351" t="str">
        <f>IFERROR(VLOOKUP($D305,Codes!$A$2:$B$1000, 2, FALSE),"")</f>
        <v>RSAI</v>
      </c>
      <c r="I305" s="22">
        <f>IF(ISNUMBER(SEARCH("mrg",A305)), VLOOKUP(_xlfn.NUMBERVALUE(MID(A305,4,4)),TOMAKE!$B$2:$F$174,5,FALSE),IF(ISNUMBER(SEARCH("pnj",A305)), VLOOKUP(_xlfn.NUMBERVALUE(MID(A305,4,4)),TOMAKE!$A$2:$F$174,6,FALSE),IF(ISNUMBER(SEARCH("prv",A305)), VLOOKUP(_xlfn.NUMBERVALUE(MID(A305,4,4)),TOMAKE!$D$2:$F$174,3,FALSE),IF(ISNUMBER(SEARCH("vsg",A305)),VLOOKUP(_xlfn.NUMBERVALUE(MID(A305,4,4)),TOMAKE!$C$2:$F$174,4,FALSE),""))))</f>
        <v>0</v>
      </c>
      <c r="J305">
        <f>IF(ISNUMBER(SEARCH("mrg",A305)), VLOOKUP(_xlfn.NUMBERVALUE(MID(A305,4,4)),TOMAKE!$B$2:$E$174,4,FALSE),IF(ISNUMBER(SEARCH("pnj",A305)), VLOOKUP(_xlfn.NUMBERVALUE(MID(A305,4,4)),TOMAKE!$A$2:$E$174,5,FALSE),IF(ISNUMBER(SEARCH("prv",A305)), VLOOKUP(_xlfn.NUMBERVALUE(MID(A305,4,4)),TOMAKE!$D$2:$E$174,2,FALSE),IF(ISNUMBER(SEARCH("vsg",A305)),VLOOKUP(_xlfn.NUMBERVALUE(MID(A305,4,4)),TOMAKE!$C$2:$E$174,3,FALSE),""))))</f>
        <v>127</v>
      </c>
      <c r="K305" t="s">
        <v>5601</v>
      </c>
      <c r="L305" t="e">
        <f>VLOOKUP(TEXT(MID(A305,4,4),"###"),#REF!,8,FALSE)</f>
        <v>#REF!</v>
      </c>
      <c r="M305" s="351" t="str">
        <f t="shared" si="10"/>
        <v>PND-RSAI-CPL</v>
      </c>
      <c r="N305" s="28" t="str">
        <f t="shared" si="11"/>
        <v>prv103</v>
      </c>
    </row>
    <row r="306" spans="1:16" ht="30" x14ac:dyDescent="0.25">
      <c r="A306" s="22" t="s">
        <v>1138</v>
      </c>
      <c r="B306" s="22" t="s">
        <v>26</v>
      </c>
      <c r="C306" s="22" t="s">
        <v>289</v>
      </c>
      <c r="D306" s="22" t="s">
        <v>1150</v>
      </c>
      <c r="E306" s="22" t="s">
        <v>5599</v>
      </c>
      <c r="F306" s="351" t="str">
        <f>IFERROR(VLOOKUP($B306,Codes!$A$2:$B$1000, 2, FALSE),"")</f>
        <v>PND</v>
      </c>
      <c r="G306" s="351" t="str">
        <f>IFERROR(VLOOKUP($C306,Codes!$A$2:$B$1000, 2, FALSE),"")</f>
        <v>VRM/VLV</v>
      </c>
      <c r="H306" s="351" t="str">
        <f>IFERROR(VLOOKUP($D306,Codes!$A$2:$B$1000, 2, FALSE),"")</f>
        <v>CRTI</v>
      </c>
      <c r="I306" s="22">
        <f>IF(ISNUMBER(SEARCH("mrg",A306)), VLOOKUP(_xlfn.NUMBERVALUE(MID(A306,4,4)),TOMAKE!$B$2:$F$174,5,FALSE),IF(ISNUMBER(SEARCH("pnj",A306)), VLOOKUP(_xlfn.NUMBERVALUE(MID(A306,4,4)),TOMAKE!$A$2:$F$174,6,FALSE),IF(ISNUMBER(SEARCH("prv",A306)), VLOOKUP(_xlfn.NUMBERVALUE(MID(A306,4,4)),TOMAKE!$D$2:$F$174,3,FALSE),IF(ISNUMBER(SEARCH("vsg",A306)),VLOOKUP(_xlfn.NUMBERVALUE(MID(A306,4,4)),TOMAKE!$C$2:$F$174,4,FALSE),""))))</f>
        <v>0</v>
      </c>
      <c r="J306">
        <f>IF(ISNUMBER(SEARCH("mrg",A306)), VLOOKUP(_xlfn.NUMBERVALUE(MID(A306,4,4)),TOMAKE!$B$2:$E$174,4,FALSE),IF(ISNUMBER(SEARCH("pnj",A306)), VLOOKUP(_xlfn.NUMBERVALUE(MID(A306,4,4)),TOMAKE!$A$2:$E$174,5,FALSE),IF(ISNUMBER(SEARCH("prv",A306)), VLOOKUP(_xlfn.NUMBERVALUE(MID(A306,4,4)),TOMAKE!$D$2:$E$174,2,FALSE),IF(ISNUMBER(SEARCH("vsg",A306)),VLOOKUP(_xlfn.NUMBERVALUE(MID(A306,4,4)),TOMAKE!$C$2:$E$174,3,FALSE),""))))</f>
        <v>128</v>
      </c>
      <c r="K306" t="s">
        <v>5723</v>
      </c>
      <c r="M306" s="351" t="str">
        <f t="shared" si="10"/>
        <v>PND-CRTI-VRM/VLV</v>
      </c>
      <c r="N306" s="28" t="str">
        <f t="shared" si="11"/>
        <v>prv104</v>
      </c>
    </row>
    <row r="307" spans="1:16" x14ac:dyDescent="0.25">
      <c r="A307" s="22" t="s">
        <v>1136</v>
      </c>
      <c r="B307" s="22" t="s">
        <v>72</v>
      </c>
      <c r="C307" s="22" t="s">
        <v>288</v>
      </c>
      <c r="D307" s="22" t="s">
        <v>288</v>
      </c>
      <c r="E307" s="22" t="s">
        <v>5599</v>
      </c>
      <c r="F307" s="351" t="str">
        <f>IFERROR(VLOOKUP($B307,Codes!$A$2:$B$1000, 2, FALSE),"")</f>
        <v>VLP</v>
      </c>
      <c r="G307" s="351" t="str">
        <f>IFERROR(VLOOKUP($C307,Codes!$A$2:$B$1000, 2, FALSE),"")</f>
        <v>MSHI</v>
      </c>
      <c r="H307" s="351" t="str">
        <f>IFERROR(VLOOKUP($D307,Codes!$A$2:$B$1000, 2, FALSE),"")</f>
        <v>MSHI</v>
      </c>
      <c r="I307" s="22" t="e">
        <f>IF(ISNUMBER(SEARCH("mrg",A307)), VLOOKUP(_xlfn.NUMBERVALUE(MID(A307,4,4)),TOMAKE!$B$2:$F$174,5,FALSE),IF(ISNUMBER(SEARCH("pnj",A307)), VLOOKUP(_xlfn.NUMBERVALUE(MID(A307,4,4)),TOMAKE!$A$2:$F$174,6,FALSE),IF(ISNUMBER(SEARCH("prv",A307)), VLOOKUP(_xlfn.NUMBERVALUE(MID(A307,4,4)),TOMAKE!$D$2:$F$174,3,FALSE),IF(ISNUMBER(SEARCH("vsg",A307)),VLOOKUP(_xlfn.NUMBERVALUE(MID(A307,4,4)),TOMAKE!$C$2:$F$174,4,FALSE),""))))</f>
        <v>#N/A</v>
      </c>
      <c r="J307" t="e">
        <f>IF(ISNUMBER(SEARCH("mrg",A307)), VLOOKUP(_xlfn.NUMBERVALUE(MID(A307,4,4)),TOMAKE!$B$2:$E$174,4,FALSE),IF(ISNUMBER(SEARCH("pnj",A307)), VLOOKUP(_xlfn.NUMBERVALUE(MID(A307,4,4)),TOMAKE!$A$2:$E$174,5,FALSE),IF(ISNUMBER(SEARCH("prv",A307)), VLOOKUP(_xlfn.NUMBERVALUE(MID(A307,4,4)),TOMAKE!$D$2:$E$174,2,FALSE),IF(ISNUMBER(SEARCH("vsg",A307)),VLOOKUP(_xlfn.NUMBERVALUE(MID(A307,4,4)),TOMAKE!$C$2:$E$174,3,FALSE),""))))</f>
        <v>#N/A</v>
      </c>
      <c r="K307" t="s">
        <v>5723</v>
      </c>
      <c r="M307" s="351" t="str">
        <f t="shared" si="10"/>
        <v>VLP-MSHI-MSHI</v>
      </c>
      <c r="N307" s="28" t="str">
        <f t="shared" si="11"/>
        <v>prv105</v>
      </c>
    </row>
    <row r="308" spans="1:16" hidden="1" x14ac:dyDescent="0.25">
      <c r="A308" s="28" t="s">
        <v>1126</v>
      </c>
      <c r="B308" s="28" t="s">
        <v>10</v>
      </c>
      <c r="C308" s="28" t="s">
        <v>287</v>
      </c>
      <c r="D308" s="28" t="s">
        <v>1081</v>
      </c>
      <c r="E308" s="22" t="s">
        <v>5599</v>
      </c>
      <c r="F308" s="351" t="str">
        <f>IFERROR(VLOOKUP($B308,Codes!$A$2:$B$1000, 2, FALSE),"")</f>
        <v>PNJ</v>
      </c>
      <c r="G308" s="351" t="str">
        <f>IFERROR(VLOOKUP($C308,Codes!$A$2:$B$1000, 2, FALSE),"")</f>
        <v>HVR</v>
      </c>
      <c r="H308" s="351" t="str">
        <f>IFERROR(VLOOKUP($D308,Codes!$A$2:$B$1000, 2, FALSE),"")</f>
        <v>PSRL</v>
      </c>
      <c r="I308" s="28" t="e">
        <f>IF(ISNUMBER(SEARCH("mrg",A308)), VLOOKUP(_xlfn.NUMBERVALUE(MID(A308,4,4)),TOMAKE!$B$2:$F$174,5,FALSE),IF(ISNUMBER(SEARCH("pnj",A308)), VLOOKUP(_xlfn.NUMBERVALUE(MID(A308,4,4)),TOMAKE!$A$2:$F$174,6,FALSE),IF(ISNUMBER(SEARCH("prv",A308)), VLOOKUP(_xlfn.NUMBERVALUE(MID(A308,4,4)),TOMAKE!$D$2:$F$174,3,FALSE),IF(ISNUMBER(SEARCH("vsg",A308)),VLOOKUP(_xlfn.NUMBERVALUE(MID(A308,4,4)),TOMAKE!$C$2:$F$174,4,FALSE),""))))</f>
        <v>#N/A</v>
      </c>
      <c r="J308" s="11" t="e">
        <f>IF(ISNUMBER(SEARCH("mrg",A308)), VLOOKUP(_xlfn.NUMBERVALUE(MID(A308,4,4)),TOMAKE!$B$2:$E$174,4,FALSE),IF(ISNUMBER(SEARCH("pnj",A308)), VLOOKUP(_xlfn.NUMBERVALUE(MID(A308,4,4)),TOMAKE!$A$2:$E$174,5,FALSE),IF(ISNUMBER(SEARCH("prv",A308)), VLOOKUP(_xlfn.NUMBERVALUE(MID(A308,4,4)),TOMAKE!$D$2:$E$174,2,FALSE),IF(ISNUMBER(SEARCH("vsg",A308)),VLOOKUP(_xlfn.NUMBERVALUE(MID(A308,4,4)),TOMAKE!$C$2:$E$174,3,FALSE),""))))</f>
        <v>#N/A</v>
      </c>
      <c r="K308" s="11" t="e">
        <f>VLOOKUP(TEXT(MID(A308,4,4),"###"),#REF!,7,FALSE)</f>
        <v>#REF!</v>
      </c>
      <c r="L308" s="11" t="e">
        <f>VLOOKUP(TEXT(MID(A308,4,4),"###"),#REF!,8,FALSE)</f>
        <v>#REF!</v>
      </c>
      <c r="M308" s="351" t="str">
        <f t="shared" si="10"/>
        <v>PNJ-PSRL-HVR</v>
      </c>
      <c r="N308" s="28" t="str">
        <f t="shared" si="11"/>
        <v>prv106</v>
      </c>
      <c r="O308" s="11"/>
      <c r="P308" s="11"/>
    </row>
    <row r="309" spans="1:16" x14ac:dyDescent="0.25">
      <c r="A309" s="22" t="s">
        <v>1122</v>
      </c>
      <c r="B309" s="22" t="s">
        <v>47</v>
      </c>
      <c r="C309" s="22" t="s">
        <v>47</v>
      </c>
      <c r="D309" s="22" t="s">
        <v>417</v>
      </c>
      <c r="E309" s="22" t="s">
        <v>5599</v>
      </c>
      <c r="F309" s="351" t="str">
        <f>IFERROR(VLOOKUP($B309,Codes!$A$2:$B$1000, 2, FALSE),"")</f>
        <v>BCH</v>
      </c>
      <c r="G309" s="351" t="str">
        <f>IFERROR(VLOOKUP($C309,Codes!$A$2:$B$1000, 2, FALSE),"")</f>
        <v>BCH</v>
      </c>
      <c r="H309" s="351" t="str">
        <f>IFERROR(VLOOKUP($D309,Codes!$A$2:$B$1000, 2, FALSE),"")</f>
        <v>POR</v>
      </c>
      <c r="I309" s="22" t="e">
        <f>IF(ISNUMBER(SEARCH("mrg",A309)), VLOOKUP(_xlfn.NUMBERVALUE(MID(A309,4,4)),TOMAKE!$B$2:$F$174,5,FALSE),IF(ISNUMBER(SEARCH("pnj",A309)), VLOOKUP(_xlfn.NUMBERVALUE(MID(A309,4,4)),TOMAKE!$A$2:$F$174,6,FALSE),IF(ISNUMBER(SEARCH("prv",A309)), VLOOKUP(_xlfn.NUMBERVALUE(MID(A309,4,4)),TOMAKE!$D$2:$F$174,3,FALSE),IF(ISNUMBER(SEARCH("vsg",A309)),VLOOKUP(_xlfn.NUMBERVALUE(MID(A309,4,4)),TOMAKE!$C$2:$F$174,4,FALSE),""))))</f>
        <v>#N/A</v>
      </c>
      <c r="J309" t="e">
        <f>IF(ISNUMBER(SEARCH("mrg",A309)), VLOOKUP(_xlfn.NUMBERVALUE(MID(A309,4,4)),TOMAKE!$B$2:$E$174,4,FALSE),IF(ISNUMBER(SEARCH("pnj",A309)), VLOOKUP(_xlfn.NUMBERVALUE(MID(A309,4,4)),TOMAKE!$A$2:$E$174,5,FALSE),IF(ISNUMBER(SEARCH("prv",A309)), VLOOKUP(_xlfn.NUMBERVALUE(MID(A309,4,4)),TOMAKE!$D$2:$E$174,2,FALSE),IF(ISNUMBER(SEARCH("vsg",A309)),VLOOKUP(_xlfn.NUMBERVALUE(MID(A309,4,4)),TOMAKE!$C$2:$E$174,3,FALSE),""))))</f>
        <v>#N/A</v>
      </c>
      <c r="K309" t="s">
        <v>5723</v>
      </c>
      <c r="M309" s="351" t="str">
        <f t="shared" si="10"/>
        <v>BCH-POR-BCH</v>
      </c>
      <c r="N309" s="28" t="str">
        <f t="shared" si="11"/>
        <v>prv107</v>
      </c>
    </row>
    <row r="310" spans="1:16" ht="30" x14ac:dyDescent="0.25">
      <c r="A310" s="22" t="s">
        <v>1120</v>
      </c>
      <c r="B310" s="22" t="s">
        <v>72</v>
      </c>
      <c r="C310" s="22" t="s">
        <v>286</v>
      </c>
      <c r="D310" s="22" t="s">
        <v>1086</v>
      </c>
      <c r="E310" s="22" t="s">
        <v>5599</v>
      </c>
      <c r="F310" s="351" t="str">
        <f>IFERROR(VLOOKUP($B310,Codes!$A$2:$B$1000, 2, FALSE),"")</f>
        <v>VLP</v>
      </c>
      <c r="G310" s="351" t="str">
        <f>IFERROR(VLOOKUP($C310,Codes!$A$2:$B$1000, 2, FALSE),"")</f>
        <v>MHD/ADV</v>
      </c>
      <c r="H310" s="351" t="str">
        <f>IFERROR(VLOOKUP($D310,Codes!$A$2:$B$1000, 2, FALSE),"")</f>
        <v>BRND</v>
      </c>
      <c r="I310" s="22">
        <f>IF(ISNUMBER(SEARCH("mrg",A310)), VLOOKUP(_xlfn.NUMBERVALUE(MID(A310,4,4)),TOMAKE!$B$2:$F$174,5,FALSE),IF(ISNUMBER(SEARCH("pnj",A310)), VLOOKUP(_xlfn.NUMBERVALUE(MID(A310,4,4)),TOMAKE!$A$2:$F$174,6,FALSE),IF(ISNUMBER(SEARCH("prv",A310)), VLOOKUP(_xlfn.NUMBERVALUE(MID(A310,4,4)),TOMAKE!$D$2:$F$174,3,FALSE),IF(ISNUMBER(SEARCH("vsg",A310)),VLOOKUP(_xlfn.NUMBERVALUE(MID(A310,4,4)),TOMAKE!$C$2:$F$174,4,FALSE),""))))</f>
        <v>0</v>
      </c>
      <c r="J310">
        <f>IF(ISNUMBER(SEARCH("mrg",A310)), VLOOKUP(_xlfn.NUMBERVALUE(MID(A310,4,4)),TOMAKE!$B$2:$E$174,4,FALSE),IF(ISNUMBER(SEARCH("pnj",A310)), VLOOKUP(_xlfn.NUMBERVALUE(MID(A310,4,4)),TOMAKE!$A$2:$E$174,5,FALSE),IF(ISNUMBER(SEARCH("prv",A310)), VLOOKUP(_xlfn.NUMBERVALUE(MID(A310,4,4)),TOMAKE!$D$2:$E$174,2,FALSE),IF(ISNUMBER(SEARCH("vsg",A310)),VLOOKUP(_xlfn.NUMBERVALUE(MID(A310,4,4)),TOMAKE!$C$2:$E$174,3,FALSE),""))))</f>
        <v>129</v>
      </c>
      <c r="K310" t="s">
        <v>5723</v>
      </c>
      <c r="M310" s="351" t="str">
        <f t="shared" si="10"/>
        <v>VLP-BRND-MHD/ADV</v>
      </c>
      <c r="N310" s="28" t="str">
        <f t="shared" si="11"/>
        <v>prv108</v>
      </c>
    </row>
    <row r="311" spans="1:16" hidden="1" x14ac:dyDescent="0.25">
      <c r="A311" s="22" t="s">
        <v>1114</v>
      </c>
      <c r="B311" s="22" t="s">
        <v>72</v>
      </c>
      <c r="C311" s="22" t="s">
        <v>250</v>
      </c>
      <c r="D311" s="22" t="s">
        <v>572</v>
      </c>
      <c r="E311" s="22" t="s">
        <v>5599</v>
      </c>
      <c r="F311" s="351" t="str">
        <f>IFERROR(VLOOKUP($B311,Codes!$A$2:$B$1000, 2, FALSE),"")</f>
        <v>VLP</v>
      </c>
      <c r="G311" s="351" t="str">
        <f>IFERROR(VLOOKUP($C311,Codes!$A$2:$B$1000, 2, FALSE),"")</f>
        <v>STRE</v>
      </c>
      <c r="H311" s="351" t="str">
        <f>IFERROR(VLOOKUP($D311,Codes!$A$2:$B$1000, 2, FALSE),"")</f>
        <v>DHV</v>
      </c>
      <c r="I311" s="22">
        <f>IF(ISNUMBER(SEARCH("mrg",A311)), VLOOKUP(_xlfn.NUMBERVALUE(MID(A311,4,4)),TOMAKE!$B$2:$F$174,5,FALSE),IF(ISNUMBER(SEARCH("pnj",A311)), VLOOKUP(_xlfn.NUMBERVALUE(MID(A311,4,4)),TOMAKE!$A$2:$F$174,6,FALSE),IF(ISNUMBER(SEARCH("prv",A311)), VLOOKUP(_xlfn.NUMBERVALUE(MID(A311,4,4)),TOMAKE!$D$2:$F$174,3,FALSE),IF(ISNUMBER(SEARCH("vsg",A311)),VLOOKUP(_xlfn.NUMBERVALUE(MID(A311,4,4)),TOMAKE!$C$2:$F$174,4,FALSE),""))))</f>
        <v>0</v>
      </c>
      <c r="J311">
        <f>IF(ISNUMBER(SEARCH("mrg",A311)), VLOOKUP(_xlfn.NUMBERVALUE(MID(A311,4,4)),TOMAKE!$B$2:$E$174,4,FALSE),IF(ISNUMBER(SEARCH("pnj",A311)), VLOOKUP(_xlfn.NUMBERVALUE(MID(A311,4,4)),TOMAKE!$A$2:$E$174,5,FALSE),IF(ISNUMBER(SEARCH("prv",A311)), VLOOKUP(_xlfn.NUMBERVALUE(MID(A311,4,4)),TOMAKE!$D$2:$E$174,2,FALSE),IF(ISNUMBER(SEARCH("vsg",A311)),VLOOKUP(_xlfn.NUMBERVALUE(MID(A311,4,4)),TOMAKE!$C$2:$E$174,3,FALSE),""))))</f>
        <v>130</v>
      </c>
      <c r="K311" t="s">
        <v>5601</v>
      </c>
      <c r="L311" t="e">
        <f>VLOOKUP(TEXT(MID(A311,4,4),"###"),#REF!,8,FALSE)</f>
        <v>#REF!</v>
      </c>
      <c r="M311" s="351" t="str">
        <f t="shared" si="10"/>
        <v>VLP-DHV-STRE</v>
      </c>
      <c r="N311" s="28" t="str">
        <f t="shared" si="11"/>
        <v>prv109</v>
      </c>
    </row>
    <row r="312" spans="1:16" ht="30" hidden="1" x14ac:dyDescent="0.25">
      <c r="A312" s="22" t="s">
        <v>2001</v>
      </c>
      <c r="B312" s="22" t="s">
        <v>10</v>
      </c>
      <c r="C312" s="22" t="s">
        <v>285</v>
      </c>
      <c r="D312" s="22" t="s">
        <v>106</v>
      </c>
      <c r="E312" s="22" t="s">
        <v>5599</v>
      </c>
      <c r="F312" s="351" t="str">
        <f>IFERROR(VLOOKUP($B312,Codes!$A$2:$B$1000, 2, FALSE),"")</f>
        <v>PNJ</v>
      </c>
      <c r="G312" s="351" t="str">
        <f>IFERROR(VLOOKUP($C312,Codes!$A$2:$B$1000, 2, FALSE),"")</f>
        <v>KRJV/GLJ</v>
      </c>
      <c r="H312" s="351" t="str">
        <f>IFERROR(VLOOKUP($D312,Codes!$A$2:$B$1000, 2, FALSE),"")</f>
        <v>MPS</v>
      </c>
      <c r="I312" s="22">
        <f>IF(ISNUMBER(SEARCH("mrg",A312)), VLOOKUP(_xlfn.NUMBERVALUE(MID(A312,4,4)),TOMAKE!$B$2:$F$174,5,FALSE),IF(ISNUMBER(SEARCH("pnj",A312)), VLOOKUP(_xlfn.NUMBERVALUE(MID(A312,4,4)),TOMAKE!$A$2:$F$174,6,FALSE),IF(ISNUMBER(SEARCH("prv",A312)), VLOOKUP(_xlfn.NUMBERVALUE(MID(A312,4,4)),TOMAKE!$D$2:$F$174,3,FALSE),IF(ISNUMBER(SEARCH("vsg",A312)),VLOOKUP(_xlfn.NUMBERVALUE(MID(A312,4,4)),TOMAKE!$C$2:$F$174,4,FALSE),""))))</f>
        <v>0</v>
      </c>
      <c r="J312">
        <f>IF(ISNUMBER(SEARCH("mrg",A312)), VLOOKUP(_xlfn.NUMBERVALUE(MID(A312,4,4)),TOMAKE!$B$2:$E$174,4,FALSE),IF(ISNUMBER(SEARCH("pnj",A312)), VLOOKUP(_xlfn.NUMBERVALUE(MID(A312,4,4)),TOMAKE!$A$2:$E$174,5,FALSE),IF(ISNUMBER(SEARCH("prv",A312)), VLOOKUP(_xlfn.NUMBERVALUE(MID(A312,4,4)),TOMAKE!$D$2:$E$174,2,FALSE),IF(ISNUMBER(SEARCH("vsg",A312)),VLOOKUP(_xlfn.NUMBERVALUE(MID(A312,4,4)),TOMAKE!$C$2:$E$174,3,FALSE),""))))</f>
        <v>30</v>
      </c>
      <c r="K312" t="s">
        <v>5601</v>
      </c>
      <c r="L312" t="e">
        <f>VLOOKUP(TEXT(MID(A312,4,4),"###"),#REF!,8,FALSE)</f>
        <v>#REF!</v>
      </c>
      <c r="M312" s="351" t="str">
        <f t="shared" si="10"/>
        <v>PNJ-MPS-KRJV/GLJ</v>
      </c>
      <c r="N312" s="28" t="str">
        <f t="shared" si="11"/>
        <v>prv11</v>
      </c>
    </row>
    <row r="313" spans="1:16" x14ac:dyDescent="0.25">
      <c r="A313" s="22" t="s">
        <v>1110</v>
      </c>
      <c r="B313" s="22" t="s">
        <v>10</v>
      </c>
      <c r="C313" s="22" t="s">
        <v>72</v>
      </c>
      <c r="D313" s="22" t="s">
        <v>577</v>
      </c>
      <c r="E313" s="22" t="s">
        <v>5599</v>
      </c>
      <c r="F313" s="351" t="str">
        <f>IFERROR(VLOOKUP($B313,Codes!$A$2:$B$1000, 2, FALSE),"")</f>
        <v>PNJ</v>
      </c>
      <c r="G313" s="351" t="str">
        <f>IFERROR(VLOOKUP($C313,Codes!$A$2:$B$1000, 2, FALSE),"")</f>
        <v>VLP</v>
      </c>
      <c r="H313" s="351" t="str">
        <f>IFERROR(VLOOKUP($D313,Codes!$A$2:$B$1000, 2, FALSE),"")</f>
        <v>BUPL</v>
      </c>
      <c r="I313" s="22" t="e">
        <f>IF(ISNUMBER(SEARCH("mrg",A313)), VLOOKUP(_xlfn.NUMBERVALUE(MID(A313,4,4)),TOMAKE!$B$2:$F$174,5,FALSE),IF(ISNUMBER(SEARCH("pnj",A313)), VLOOKUP(_xlfn.NUMBERVALUE(MID(A313,4,4)),TOMAKE!$A$2:$F$174,6,FALSE),IF(ISNUMBER(SEARCH("prv",A313)), VLOOKUP(_xlfn.NUMBERVALUE(MID(A313,4,4)),TOMAKE!$D$2:$F$174,3,FALSE),IF(ISNUMBER(SEARCH("vsg",A313)),VLOOKUP(_xlfn.NUMBERVALUE(MID(A313,4,4)),TOMAKE!$C$2:$F$174,4,FALSE),""))))</f>
        <v>#N/A</v>
      </c>
      <c r="J313" t="e">
        <f>IF(ISNUMBER(SEARCH("mrg",A313)), VLOOKUP(_xlfn.NUMBERVALUE(MID(A313,4,4)),TOMAKE!$B$2:$E$174,4,FALSE),IF(ISNUMBER(SEARCH("pnj",A313)), VLOOKUP(_xlfn.NUMBERVALUE(MID(A313,4,4)),TOMAKE!$A$2:$E$174,5,FALSE),IF(ISNUMBER(SEARCH("prv",A313)), VLOOKUP(_xlfn.NUMBERVALUE(MID(A313,4,4)),TOMAKE!$D$2:$E$174,2,FALSE),IF(ISNUMBER(SEARCH("vsg",A313)),VLOOKUP(_xlfn.NUMBERVALUE(MID(A313,4,4)),TOMAKE!$C$2:$E$174,3,FALSE),""))))</f>
        <v>#N/A</v>
      </c>
      <c r="K313" t="s">
        <v>5723</v>
      </c>
      <c r="M313" s="351" t="str">
        <f t="shared" si="10"/>
        <v>PNJ-BUPL-VLP</v>
      </c>
      <c r="N313" s="28" t="str">
        <f t="shared" si="11"/>
        <v>prv110</v>
      </c>
    </row>
    <row r="314" spans="1:16" hidden="1" x14ac:dyDescent="0.25">
      <c r="A314" s="22" t="s">
        <v>1104</v>
      </c>
      <c r="B314" s="22" t="s">
        <v>26</v>
      </c>
      <c r="C314" s="22" t="s">
        <v>8</v>
      </c>
      <c r="D314" s="22" t="s">
        <v>140</v>
      </c>
      <c r="E314" s="22" t="s">
        <v>5599</v>
      </c>
      <c r="F314" s="351" t="str">
        <f>IFERROR(VLOOKUP($B314,Codes!$A$2:$B$1000, 2, FALSE),"")</f>
        <v>PND</v>
      </c>
      <c r="G314" s="351" t="str">
        <f>IFERROR(VLOOKUP($C314,Codes!$A$2:$B$1000, 2, FALSE),"")</f>
        <v>MRG</v>
      </c>
      <c r="H314" s="351" t="str">
        <f>IFERROR(VLOOKUP($D314,Codes!$A$2:$B$1000, 2, FALSE),"")</f>
        <v>TTN</v>
      </c>
      <c r="I314" s="22">
        <f>IF(ISNUMBER(SEARCH("mrg",A314)), VLOOKUP(_xlfn.NUMBERVALUE(MID(A314,4,4)),TOMAKE!$B$2:$F$174,5,FALSE),IF(ISNUMBER(SEARCH("pnj",A314)), VLOOKUP(_xlfn.NUMBERVALUE(MID(A314,4,4)),TOMAKE!$A$2:$F$174,6,FALSE),IF(ISNUMBER(SEARCH("prv",A314)), VLOOKUP(_xlfn.NUMBERVALUE(MID(A314,4,4)),TOMAKE!$D$2:$F$174,3,FALSE),IF(ISNUMBER(SEARCH("vsg",A314)),VLOOKUP(_xlfn.NUMBERVALUE(MID(A314,4,4)),TOMAKE!$C$2:$F$174,4,FALSE),""))))</f>
        <v>0</v>
      </c>
      <c r="J314">
        <f>IF(ISNUMBER(SEARCH("mrg",A314)), VLOOKUP(_xlfn.NUMBERVALUE(MID(A314,4,4)),TOMAKE!$B$2:$E$174,4,FALSE),IF(ISNUMBER(SEARCH("pnj",A314)), VLOOKUP(_xlfn.NUMBERVALUE(MID(A314,4,4)),TOMAKE!$A$2:$E$174,5,FALSE),IF(ISNUMBER(SEARCH("prv",A314)), VLOOKUP(_xlfn.NUMBERVALUE(MID(A314,4,4)),TOMAKE!$D$2:$E$174,2,FALSE),IF(ISNUMBER(SEARCH("vsg",A314)),VLOOKUP(_xlfn.NUMBERVALUE(MID(A314,4,4)),TOMAKE!$C$2:$E$174,3,FALSE),""))))</f>
        <v>54</v>
      </c>
      <c r="K314" t="s">
        <v>5601</v>
      </c>
      <c r="L314" t="e">
        <f>VLOOKUP(TEXT(MID(A314,4,4),"###"),#REF!,8,FALSE)</f>
        <v>#REF!</v>
      </c>
      <c r="M314" s="351" t="str">
        <f t="shared" si="10"/>
        <v>PND-TTN-MRG</v>
      </c>
      <c r="N314" s="28" t="str">
        <f t="shared" si="11"/>
        <v>prv111</v>
      </c>
    </row>
    <row r="315" spans="1:16" hidden="1" x14ac:dyDescent="0.25">
      <c r="A315" s="22" t="s">
        <v>1099</v>
      </c>
      <c r="B315" s="22" t="s">
        <v>72</v>
      </c>
      <c r="C315" s="22" t="s">
        <v>244</v>
      </c>
      <c r="D315" s="22" t="s">
        <v>1053</v>
      </c>
      <c r="E315" s="22" t="s">
        <v>5599</v>
      </c>
      <c r="F315" s="351" t="str">
        <f>IFERROR(VLOOKUP($B315,Codes!$A$2:$B$1000, 2, FALSE),"")</f>
        <v>VLP</v>
      </c>
      <c r="G315" s="351" t="str">
        <f>IFERROR(VLOOKUP($C315,Codes!$A$2:$B$1000, 2, FALSE),"")</f>
        <v>HVR</v>
      </c>
      <c r="H315" s="351" t="str">
        <f>IFERROR(VLOOKUP($D315,Codes!$A$2:$B$1000, 2, FALSE),"")</f>
        <v>THNE</v>
      </c>
      <c r="I315" s="22">
        <f>IF(ISNUMBER(SEARCH("mrg",A315)), VLOOKUP(_xlfn.NUMBERVALUE(MID(A315,4,4)),TOMAKE!$B$2:$F$174,5,FALSE),IF(ISNUMBER(SEARCH("pnj",A315)), VLOOKUP(_xlfn.NUMBERVALUE(MID(A315,4,4)),TOMAKE!$A$2:$F$174,6,FALSE),IF(ISNUMBER(SEARCH("prv",A315)), VLOOKUP(_xlfn.NUMBERVALUE(MID(A315,4,4)),TOMAKE!$D$2:$F$174,3,FALSE),IF(ISNUMBER(SEARCH("vsg",A315)),VLOOKUP(_xlfn.NUMBERVALUE(MID(A315,4,4)),TOMAKE!$C$2:$F$174,4,FALSE),""))))</f>
        <v>0</v>
      </c>
      <c r="J315">
        <f>IF(ISNUMBER(SEARCH("mrg",A315)), VLOOKUP(_xlfn.NUMBERVALUE(MID(A315,4,4)),TOMAKE!$B$2:$E$174,4,FALSE),IF(ISNUMBER(SEARCH("pnj",A315)), VLOOKUP(_xlfn.NUMBERVALUE(MID(A315,4,4)),TOMAKE!$A$2:$E$174,5,FALSE),IF(ISNUMBER(SEARCH("prv",A315)), VLOOKUP(_xlfn.NUMBERVALUE(MID(A315,4,4)),TOMAKE!$D$2:$E$174,2,FALSE),IF(ISNUMBER(SEARCH("vsg",A315)),VLOOKUP(_xlfn.NUMBERVALUE(MID(A315,4,4)),TOMAKE!$C$2:$E$174,3,FALSE),""))))</f>
        <v>131</v>
      </c>
      <c r="K315" t="s">
        <v>5601</v>
      </c>
      <c r="L315" t="e">
        <f>VLOOKUP(TEXT(MID(A315,4,4),"###"),#REF!,8,FALSE)</f>
        <v>#REF!</v>
      </c>
      <c r="M315" s="351" t="str">
        <f t="shared" si="10"/>
        <v>VLP-THNE-HVR</v>
      </c>
      <c r="N315" s="28" t="str">
        <f t="shared" si="11"/>
        <v>prv112</v>
      </c>
    </row>
    <row r="316" spans="1:16" hidden="1" x14ac:dyDescent="0.25">
      <c r="A316" s="22" t="s">
        <v>1098</v>
      </c>
      <c r="B316" s="22" t="s">
        <v>72</v>
      </c>
      <c r="C316" s="22" t="s">
        <v>42</v>
      </c>
      <c r="D316" s="22" t="s">
        <v>288</v>
      </c>
      <c r="E316" s="22" t="s">
        <v>5599</v>
      </c>
      <c r="F316" s="351" t="str">
        <f>IFERROR(VLOOKUP($B316,Codes!$A$2:$B$1000, 2, FALSE),"")</f>
        <v>VLP</v>
      </c>
      <c r="G316" s="351" t="str">
        <f>IFERROR(VLOOKUP($C316,Codes!$A$2:$B$1000, 2, FALSE),"")</f>
        <v>ZRM</v>
      </c>
      <c r="H316" s="351" t="str">
        <f>IFERROR(VLOOKUP($D316,Codes!$A$2:$B$1000, 2, FALSE),"")</f>
        <v>MSHI</v>
      </c>
      <c r="I316" s="22">
        <f>IF(ISNUMBER(SEARCH("mrg",A316)), VLOOKUP(_xlfn.NUMBERVALUE(MID(A316,4,4)),TOMAKE!$B$2:$F$174,5,FALSE),IF(ISNUMBER(SEARCH("pnj",A316)), VLOOKUP(_xlfn.NUMBERVALUE(MID(A316,4,4)),TOMAKE!$A$2:$F$174,6,FALSE),IF(ISNUMBER(SEARCH("prv",A316)), VLOOKUP(_xlfn.NUMBERVALUE(MID(A316,4,4)),TOMAKE!$D$2:$F$174,3,FALSE),IF(ISNUMBER(SEARCH("vsg",A316)),VLOOKUP(_xlfn.NUMBERVALUE(MID(A316,4,4)),TOMAKE!$C$2:$F$174,4,FALSE),""))))</f>
        <v>0</v>
      </c>
      <c r="J316">
        <f>IF(ISNUMBER(SEARCH("mrg",A316)), VLOOKUP(_xlfn.NUMBERVALUE(MID(A316,4,4)),TOMAKE!$B$2:$E$174,4,FALSE),IF(ISNUMBER(SEARCH("pnj",A316)), VLOOKUP(_xlfn.NUMBERVALUE(MID(A316,4,4)),TOMAKE!$A$2:$E$174,5,FALSE),IF(ISNUMBER(SEARCH("prv",A316)), VLOOKUP(_xlfn.NUMBERVALUE(MID(A316,4,4)),TOMAKE!$D$2:$E$174,2,FALSE),IF(ISNUMBER(SEARCH("vsg",A316)),VLOOKUP(_xlfn.NUMBERVALUE(MID(A316,4,4)),TOMAKE!$C$2:$E$174,3,FALSE),""))))</f>
        <v>132</v>
      </c>
      <c r="K316" t="s">
        <v>5601</v>
      </c>
      <c r="L316" t="e">
        <f>VLOOKUP(TEXT(MID(A316,4,4),"###"),#REF!,8,FALSE)</f>
        <v>#REF!</v>
      </c>
      <c r="M316" s="351" t="str">
        <f t="shared" si="10"/>
        <v>VLP-MSHI-ZRM</v>
      </c>
      <c r="N316" s="28" t="str">
        <f t="shared" si="11"/>
        <v>prv113</v>
      </c>
    </row>
    <row r="317" spans="1:16" hidden="1" x14ac:dyDescent="0.25">
      <c r="A317" s="22" t="s">
        <v>1094</v>
      </c>
      <c r="B317" s="22" t="s">
        <v>10</v>
      </c>
      <c r="C317" s="22" t="s">
        <v>72</v>
      </c>
      <c r="D317" s="22" t="s">
        <v>116</v>
      </c>
      <c r="E317" s="22" t="s">
        <v>5599</v>
      </c>
      <c r="F317" s="351" t="str">
        <f>IFERROR(VLOOKUP($B317,Codes!$A$2:$B$1000, 2, FALSE),"")</f>
        <v>PNJ</v>
      </c>
      <c r="G317" s="351" t="str">
        <f>IFERROR(VLOOKUP($C317,Codes!$A$2:$B$1000, 2, FALSE),"")</f>
        <v>VLP</v>
      </c>
      <c r="H317" s="351" t="str">
        <f>IFERROR(VLOOKUP($D317,Codes!$A$2:$B$1000, 2, FALSE),"")</f>
        <v>MRCL</v>
      </c>
      <c r="I317" s="22">
        <f>IF(ISNUMBER(SEARCH("mrg",A317)), VLOOKUP(_xlfn.NUMBERVALUE(MID(A317,4,4)),TOMAKE!$B$2:$F$174,5,FALSE),IF(ISNUMBER(SEARCH("pnj",A317)), VLOOKUP(_xlfn.NUMBERVALUE(MID(A317,4,4)),TOMAKE!$A$2:$F$174,6,FALSE),IF(ISNUMBER(SEARCH("prv",A317)), VLOOKUP(_xlfn.NUMBERVALUE(MID(A317,4,4)),TOMAKE!$D$2:$F$174,3,FALSE),IF(ISNUMBER(SEARCH("vsg",A317)),VLOOKUP(_xlfn.NUMBERVALUE(MID(A317,4,4)),TOMAKE!$C$2:$F$174,4,FALSE),""))))</f>
        <v>0</v>
      </c>
      <c r="J317">
        <f>IF(ISNUMBER(SEARCH("mrg",A317)), VLOOKUP(_xlfn.NUMBERVALUE(MID(A317,4,4)),TOMAKE!$B$2:$E$174,4,FALSE),IF(ISNUMBER(SEARCH("pnj",A317)), VLOOKUP(_xlfn.NUMBERVALUE(MID(A317,4,4)),TOMAKE!$A$2:$E$174,5,FALSE),IF(ISNUMBER(SEARCH("prv",A317)), VLOOKUP(_xlfn.NUMBERVALUE(MID(A317,4,4)),TOMAKE!$D$2:$E$174,2,FALSE),IF(ISNUMBER(SEARCH("vsg",A317)),VLOOKUP(_xlfn.NUMBERVALUE(MID(A317,4,4)),TOMAKE!$C$2:$E$174,3,FALSE),""))))</f>
        <v>59</v>
      </c>
      <c r="K317" t="s">
        <v>5601</v>
      </c>
      <c r="L317" t="e">
        <f>VLOOKUP(TEXT(MID(A317,4,4),"###"),#REF!,8,FALSE)</f>
        <v>#REF!</v>
      </c>
      <c r="M317" s="351" t="str">
        <f t="shared" si="10"/>
        <v>PNJ-MRCL-VLP</v>
      </c>
      <c r="N317" s="28" t="str">
        <f t="shared" si="11"/>
        <v>prv114</v>
      </c>
    </row>
    <row r="318" spans="1:16" x14ac:dyDescent="0.25">
      <c r="A318" s="22" t="s">
        <v>1088</v>
      </c>
      <c r="B318" s="22" t="s">
        <v>10</v>
      </c>
      <c r="C318" s="22" t="s">
        <v>10</v>
      </c>
      <c r="D318" s="22" t="s">
        <v>1092</v>
      </c>
      <c r="E318" s="22" t="s">
        <v>5599</v>
      </c>
      <c r="F318" s="351" t="str">
        <f>IFERROR(VLOOKUP($B318,Codes!$A$2:$B$1000, 2, FALSE),"")</f>
        <v>PNJ</v>
      </c>
      <c r="G318" s="351" t="str">
        <f>IFERROR(VLOOKUP($C318,Codes!$A$2:$B$1000, 2, FALSE),"")</f>
        <v>PNJ</v>
      </c>
      <c r="H318" s="351" t="str">
        <f>IFERROR(VLOOKUP($D318,Codes!$A$2:$B$1000, 2, FALSE),"")</f>
        <v>ALT</v>
      </c>
      <c r="I318" s="22" t="e">
        <f>IF(ISNUMBER(SEARCH("mrg",A318)), VLOOKUP(_xlfn.NUMBERVALUE(MID(A318,4,4)),TOMAKE!$B$2:$F$174,5,FALSE),IF(ISNUMBER(SEARCH("pnj",A318)), VLOOKUP(_xlfn.NUMBERVALUE(MID(A318,4,4)),TOMAKE!$A$2:$F$174,6,FALSE),IF(ISNUMBER(SEARCH("prv",A318)), VLOOKUP(_xlfn.NUMBERVALUE(MID(A318,4,4)),TOMAKE!$D$2:$F$174,3,FALSE),IF(ISNUMBER(SEARCH("vsg",A318)),VLOOKUP(_xlfn.NUMBERVALUE(MID(A318,4,4)),TOMAKE!$C$2:$F$174,4,FALSE),""))))</f>
        <v>#N/A</v>
      </c>
      <c r="J318" t="e">
        <f>IF(ISNUMBER(SEARCH("mrg",A318)), VLOOKUP(_xlfn.NUMBERVALUE(MID(A318,4,4)),TOMAKE!$B$2:$E$174,4,FALSE),IF(ISNUMBER(SEARCH("pnj",A318)), VLOOKUP(_xlfn.NUMBERVALUE(MID(A318,4,4)),TOMAKE!$A$2:$E$174,5,FALSE),IF(ISNUMBER(SEARCH("prv",A318)), VLOOKUP(_xlfn.NUMBERVALUE(MID(A318,4,4)),TOMAKE!$D$2:$E$174,2,FALSE),IF(ISNUMBER(SEARCH("vsg",A318)),VLOOKUP(_xlfn.NUMBERVALUE(MID(A318,4,4)),TOMAKE!$C$2:$E$174,3,FALSE),""))))</f>
        <v>#N/A</v>
      </c>
      <c r="K318" t="s">
        <v>5723</v>
      </c>
      <c r="M318" s="351" t="str">
        <f t="shared" si="10"/>
        <v>PNJ-ALT-PNJ</v>
      </c>
      <c r="N318" s="28" t="str">
        <f t="shared" si="11"/>
        <v>prv115</v>
      </c>
    </row>
    <row r="319" spans="1:16" hidden="1" x14ac:dyDescent="0.25">
      <c r="A319" s="22" t="s">
        <v>1076</v>
      </c>
      <c r="B319" s="22" t="s">
        <v>72</v>
      </c>
      <c r="C319" s="22" t="s">
        <v>118</v>
      </c>
      <c r="D319" s="22" t="s">
        <v>5619</v>
      </c>
      <c r="E319" s="22" t="s">
        <v>5599</v>
      </c>
      <c r="F319" s="351" t="str">
        <f>IFERROR(VLOOKUP($B319,Codes!$A$2:$B$1000, 2, FALSE),"")</f>
        <v>VLP</v>
      </c>
      <c r="G319" s="351" t="str">
        <f>IFERROR(VLOOKUP($C319,Codes!$A$2:$B$1000, 2, FALSE),"")</f>
        <v>MKT</v>
      </c>
      <c r="H319" s="351" t="str">
        <f>IFERROR(VLOOKUP($D319,Codes!$A$2:$B$1000, 2, FALSE),"")</f>
        <v>ADV</v>
      </c>
      <c r="I319" s="22">
        <f>IF(ISNUMBER(SEARCH("mrg",A319)), VLOOKUP(_xlfn.NUMBERVALUE(MID(A319,4,4)),TOMAKE!$B$2:$F$174,5,FALSE),IF(ISNUMBER(SEARCH("pnj",A319)), VLOOKUP(_xlfn.NUMBERVALUE(MID(A319,4,4)),TOMAKE!$A$2:$F$174,6,FALSE),IF(ISNUMBER(SEARCH("prv",A319)), VLOOKUP(_xlfn.NUMBERVALUE(MID(A319,4,4)),TOMAKE!$D$2:$F$174,3,FALSE),IF(ISNUMBER(SEARCH("vsg",A319)),VLOOKUP(_xlfn.NUMBERVALUE(MID(A319,4,4)),TOMAKE!$C$2:$F$174,4,FALSE),""))))</f>
        <v>0</v>
      </c>
      <c r="J319">
        <f>IF(ISNUMBER(SEARCH("mrg",A319)), VLOOKUP(_xlfn.NUMBERVALUE(MID(A319,4,4)),TOMAKE!$B$2:$E$174,4,FALSE),IF(ISNUMBER(SEARCH("pnj",A319)), VLOOKUP(_xlfn.NUMBERVALUE(MID(A319,4,4)),TOMAKE!$A$2:$E$174,5,FALSE),IF(ISNUMBER(SEARCH("prv",A319)), VLOOKUP(_xlfn.NUMBERVALUE(MID(A319,4,4)),TOMAKE!$D$2:$E$174,2,FALSE),IF(ISNUMBER(SEARCH("vsg",A319)),VLOOKUP(_xlfn.NUMBERVALUE(MID(A319,4,4)),TOMAKE!$C$2:$E$174,3,FALSE),""))))</f>
        <v>133</v>
      </c>
      <c r="K319" t="s">
        <v>5601</v>
      </c>
      <c r="L319" t="e">
        <f>VLOOKUP(TEXT(MID(A319,4,4),"###"),#REF!,8,FALSE)</f>
        <v>#REF!</v>
      </c>
      <c r="M319" s="351" t="str">
        <f t="shared" si="10"/>
        <v>VLP-ADV-MKT</v>
      </c>
      <c r="N319" s="28" t="str">
        <f t="shared" si="11"/>
        <v>prv116</v>
      </c>
    </row>
    <row r="320" spans="1:16" hidden="1" x14ac:dyDescent="0.25">
      <c r="A320" s="22" t="s">
        <v>1069</v>
      </c>
      <c r="B320" s="22" t="s">
        <v>72</v>
      </c>
      <c r="C320" s="22" t="s">
        <v>284</v>
      </c>
      <c r="D320" s="22" t="s">
        <v>1070</v>
      </c>
      <c r="E320" s="22" t="s">
        <v>5599</v>
      </c>
      <c r="F320" s="351" t="str">
        <f>IFERROR(VLOOKUP($B320,Codes!$A$2:$B$1000, 2, FALSE),"")</f>
        <v>VLP</v>
      </c>
      <c r="G320" s="351" t="str">
        <f>IFERROR(VLOOKUP($C320,Codes!$A$2:$B$1000, 2, FALSE),"")</f>
        <v>VLG</v>
      </c>
      <c r="H320" s="351" t="str">
        <f>IFERROR(VLOOKUP($D320,Codes!$A$2:$B$1000, 2, FALSE),"")</f>
        <v>KHDK</v>
      </c>
      <c r="I320" s="22">
        <f>IF(ISNUMBER(SEARCH("mrg",A320)), VLOOKUP(_xlfn.NUMBERVALUE(MID(A320,4,4)),TOMAKE!$B$2:$F$174,5,FALSE),IF(ISNUMBER(SEARCH("pnj",A320)), VLOOKUP(_xlfn.NUMBERVALUE(MID(A320,4,4)),TOMAKE!$A$2:$F$174,6,FALSE),IF(ISNUMBER(SEARCH("prv",A320)), VLOOKUP(_xlfn.NUMBERVALUE(MID(A320,4,4)),TOMAKE!$D$2:$F$174,3,FALSE),IF(ISNUMBER(SEARCH("vsg",A320)),VLOOKUP(_xlfn.NUMBERVALUE(MID(A320,4,4)),TOMAKE!$C$2:$F$174,4,FALSE),""))))</f>
        <v>0</v>
      </c>
      <c r="J320">
        <f>IF(ISNUMBER(SEARCH("mrg",A320)), VLOOKUP(_xlfn.NUMBERVALUE(MID(A320,4,4)),TOMAKE!$B$2:$E$174,4,FALSE),IF(ISNUMBER(SEARCH("pnj",A320)), VLOOKUP(_xlfn.NUMBERVALUE(MID(A320,4,4)),TOMAKE!$A$2:$E$174,5,FALSE),IF(ISNUMBER(SEARCH("prv",A320)), VLOOKUP(_xlfn.NUMBERVALUE(MID(A320,4,4)),TOMAKE!$D$2:$E$174,2,FALSE),IF(ISNUMBER(SEARCH("vsg",A320)),VLOOKUP(_xlfn.NUMBERVALUE(MID(A320,4,4)),TOMAKE!$C$2:$E$174,3,FALSE),""))))</f>
        <v>134</v>
      </c>
      <c r="K320" t="s">
        <v>5601</v>
      </c>
      <c r="L320" t="e">
        <f>VLOOKUP(TEXT(MID(A320,4,4),"###"),#REF!,8,FALSE)</f>
        <v>#REF!</v>
      </c>
      <c r="M320" s="351" t="str">
        <f t="shared" si="10"/>
        <v>VLP-KHDK-VLG</v>
      </c>
      <c r="N320" s="28" t="str">
        <f t="shared" si="11"/>
        <v>prv117</v>
      </c>
    </row>
    <row r="321" spans="1:16" hidden="1" x14ac:dyDescent="0.25">
      <c r="A321" s="22" t="s">
        <v>1044</v>
      </c>
      <c r="B321" s="22" t="s">
        <v>10</v>
      </c>
      <c r="C321" s="22" t="s">
        <v>8</v>
      </c>
      <c r="D321" s="22" t="s">
        <v>5620</v>
      </c>
      <c r="E321" s="22" t="s">
        <v>5599</v>
      </c>
      <c r="F321" s="351" t="str">
        <f>IFERROR(VLOOKUP($B321,Codes!$A$2:$B$1000, 2, FALSE),"")</f>
        <v>PNJ</v>
      </c>
      <c r="G321" s="351" t="str">
        <f>IFERROR(VLOOKUP($C321,Codes!$A$2:$B$1000, 2, FALSE),"")</f>
        <v>MRG</v>
      </c>
      <c r="H321" s="351">
        <f>IFERROR(VLOOKUP($D321,Codes!$A$2:$B$1000, 2, FALSE),"")</f>
        <v>0</v>
      </c>
      <c r="I321" s="22">
        <f>IF(ISNUMBER(SEARCH("mrg",A321)), VLOOKUP(_xlfn.NUMBERVALUE(MID(A321,4,4)),TOMAKE!$B$2:$F$174,5,FALSE),IF(ISNUMBER(SEARCH("pnj",A321)), VLOOKUP(_xlfn.NUMBERVALUE(MID(A321,4,4)),TOMAKE!$A$2:$F$174,6,FALSE),IF(ISNUMBER(SEARCH("prv",A321)), VLOOKUP(_xlfn.NUMBERVALUE(MID(A321,4,4)),TOMAKE!$D$2:$F$174,3,FALSE),IF(ISNUMBER(SEARCH("vsg",A321)),VLOOKUP(_xlfn.NUMBERVALUE(MID(A321,4,4)),TOMAKE!$C$2:$F$174,4,FALSE),""))))</f>
        <v>0</v>
      </c>
      <c r="J321">
        <f>IF(ISNUMBER(SEARCH("mrg",A321)), VLOOKUP(_xlfn.NUMBERVALUE(MID(A321,4,4)),TOMAKE!$B$2:$E$174,4,FALSE),IF(ISNUMBER(SEARCH("pnj",A321)), VLOOKUP(_xlfn.NUMBERVALUE(MID(A321,4,4)),TOMAKE!$A$2:$E$174,5,FALSE),IF(ISNUMBER(SEARCH("prv",A321)), VLOOKUP(_xlfn.NUMBERVALUE(MID(A321,4,4)),TOMAKE!$D$2:$E$174,2,FALSE),IF(ISNUMBER(SEARCH("vsg",A321)),VLOOKUP(_xlfn.NUMBERVALUE(MID(A321,4,4)),TOMAKE!$C$2:$E$174,3,FALSE),""))))</f>
        <v>135</v>
      </c>
      <c r="K321" t="s">
        <v>5601</v>
      </c>
      <c r="L321" t="e">
        <f>VLOOKUP(TEXT(MID(A321,4,4),"###"),#REF!,8,FALSE)</f>
        <v>#REF!</v>
      </c>
      <c r="M321" s="351" t="str">
        <f t="shared" si="10"/>
        <v>PNJ-0-MRG</v>
      </c>
      <c r="N321" s="28" t="str">
        <f t="shared" si="11"/>
        <v>prv118</v>
      </c>
    </row>
    <row r="322" spans="1:16" hidden="1" x14ac:dyDescent="0.25">
      <c r="A322" s="22" t="s">
        <v>1034</v>
      </c>
      <c r="B322" s="22" t="s">
        <v>26</v>
      </c>
      <c r="C322" s="22" t="s">
        <v>47</v>
      </c>
      <c r="D322" s="22" t="s">
        <v>5621</v>
      </c>
      <c r="E322" s="22" t="s">
        <v>5599</v>
      </c>
      <c r="F322" s="351" t="str">
        <f>IFERROR(VLOOKUP($B322,Codes!$A$2:$B$1000, 2, FALSE),"")</f>
        <v>PND</v>
      </c>
      <c r="G322" s="351" t="str">
        <f>IFERROR(VLOOKUP($C322,Codes!$A$2:$B$1000, 2, FALSE),"")</f>
        <v>BCH</v>
      </c>
      <c r="H322" s="351" t="str">
        <f>IFERROR(VLOOKUP($D322,Codes!$A$2:$B$1000, 2, FALSE),"")</f>
        <v>SNK/</v>
      </c>
      <c r="I322" s="22">
        <f>IF(ISNUMBER(SEARCH("mrg",A322)), VLOOKUP(_xlfn.NUMBERVALUE(MID(A322,4,4)),TOMAKE!$B$2:$F$174,5,FALSE),IF(ISNUMBER(SEARCH("pnj",A322)), VLOOKUP(_xlfn.NUMBERVALUE(MID(A322,4,4)),TOMAKE!$A$2:$F$174,6,FALSE),IF(ISNUMBER(SEARCH("prv",A322)), VLOOKUP(_xlfn.NUMBERVALUE(MID(A322,4,4)),TOMAKE!$D$2:$F$174,3,FALSE),IF(ISNUMBER(SEARCH("vsg",A322)),VLOOKUP(_xlfn.NUMBERVALUE(MID(A322,4,4)),TOMAKE!$C$2:$F$174,4,FALSE),""))))</f>
        <v>0</v>
      </c>
      <c r="J322">
        <f>IF(ISNUMBER(SEARCH("mrg",A322)), VLOOKUP(_xlfn.NUMBERVALUE(MID(A322,4,4)),TOMAKE!$B$2:$E$174,4,FALSE),IF(ISNUMBER(SEARCH("pnj",A322)), VLOOKUP(_xlfn.NUMBERVALUE(MID(A322,4,4)),TOMAKE!$A$2:$E$174,5,FALSE),IF(ISNUMBER(SEARCH("prv",A322)), VLOOKUP(_xlfn.NUMBERVALUE(MID(A322,4,4)),TOMAKE!$D$2:$E$174,2,FALSE),IF(ISNUMBER(SEARCH("vsg",A322)),VLOOKUP(_xlfn.NUMBERVALUE(MID(A322,4,4)),TOMAKE!$C$2:$E$174,3,FALSE),""))))</f>
        <v>55</v>
      </c>
      <c r="K322" t="s">
        <v>5601</v>
      </c>
      <c r="L322" t="e">
        <f>VLOOKUP(TEXT(MID(A322,4,4),"###"),#REF!,8,FALSE)</f>
        <v>#REF!</v>
      </c>
      <c r="M322" s="351" t="str">
        <f t="shared" si="10"/>
        <v>PND-SNK/-BCH</v>
      </c>
      <c r="N322" s="28" t="str">
        <f t="shared" si="11"/>
        <v>prv119</v>
      </c>
    </row>
    <row r="323" spans="1:16" hidden="1" x14ac:dyDescent="0.25">
      <c r="A323" s="22" t="s">
        <v>2000</v>
      </c>
      <c r="B323" s="22" t="s">
        <v>10</v>
      </c>
      <c r="C323" s="22" t="s">
        <v>225</v>
      </c>
      <c r="D323" s="22" t="s">
        <v>106</v>
      </c>
      <c r="E323" s="22" t="s">
        <v>5599</v>
      </c>
      <c r="F323" s="351" t="str">
        <f>IFERROR(VLOOKUP($B323,Codes!$A$2:$B$1000, 2, FALSE),"")</f>
        <v>PNJ</v>
      </c>
      <c r="G323" s="351" t="str">
        <f>IFERROR(VLOOKUP($C323,Codes!$A$2:$B$1000, 2, FALSE),"")</f>
        <v>AMD</v>
      </c>
      <c r="H323" s="351" t="str">
        <f>IFERROR(VLOOKUP($D323,Codes!$A$2:$B$1000, 2, FALSE),"")</f>
        <v>MPS</v>
      </c>
      <c r="I323" s="22">
        <f>IF(ISNUMBER(SEARCH("mrg",A323)), VLOOKUP(_xlfn.NUMBERVALUE(MID(A323,4,4)),TOMAKE!$B$2:$F$174,5,FALSE),IF(ISNUMBER(SEARCH("pnj",A323)), VLOOKUP(_xlfn.NUMBERVALUE(MID(A323,4,4)),TOMAKE!$A$2:$F$174,6,FALSE),IF(ISNUMBER(SEARCH("prv",A323)), VLOOKUP(_xlfn.NUMBERVALUE(MID(A323,4,4)),TOMAKE!$D$2:$F$174,3,FALSE),IF(ISNUMBER(SEARCH("vsg",A323)),VLOOKUP(_xlfn.NUMBERVALUE(MID(A323,4,4)),TOMAKE!$C$2:$F$174,4,FALSE),""))))</f>
        <v>0</v>
      </c>
      <c r="J323">
        <f>IF(ISNUMBER(SEARCH("mrg",A323)), VLOOKUP(_xlfn.NUMBERVALUE(MID(A323,4,4)),TOMAKE!$B$2:$E$174,4,FALSE),IF(ISNUMBER(SEARCH("pnj",A323)), VLOOKUP(_xlfn.NUMBERVALUE(MID(A323,4,4)),TOMAKE!$A$2:$E$174,5,FALSE),IF(ISNUMBER(SEARCH("prv",A323)), VLOOKUP(_xlfn.NUMBERVALUE(MID(A323,4,4)),TOMAKE!$D$2:$E$174,2,FALSE),IF(ISNUMBER(SEARCH("vsg",A323)),VLOOKUP(_xlfn.NUMBERVALUE(MID(A323,4,4)),TOMAKE!$C$2:$E$174,3,FALSE),""))))</f>
        <v>32</v>
      </c>
      <c r="K323" t="s">
        <v>5601</v>
      </c>
      <c r="L323" t="e">
        <f>VLOOKUP(TEXT(MID(A323,4,4),"###"),#REF!,8,FALSE)</f>
        <v>#REF!</v>
      </c>
      <c r="M323" s="351" t="str">
        <f t="shared" si="10"/>
        <v>PNJ-MPS-AMD</v>
      </c>
      <c r="N323" s="28" t="str">
        <f t="shared" si="11"/>
        <v>prv12</v>
      </c>
    </row>
    <row r="324" spans="1:16" x14ac:dyDescent="0.25">
      <c r="A324" s="22" t="s">
        <v>1024</v>
      </c>
      <c r="B324" s="22" t="s">
        <v>10</v>
      </c>
      <c r="C324" s="22" t="s">
        <v>8</v>
      </c>
      <c r="D324" s="22" t="s">
        <v>5622</v>
      </c>
      <c r="E324" s="22" t="s">
        <v>5599</v>
      </c>
      <c r="F324" s="351" t="str">
        <f>IFERROR(VLOOKUP($B324,Codes!$A$2:$B$1000, 2, FALSE),"")</f>
        <v>PNJ</v>
      </c>
      <c r="G324" s="351" t="str">
        <f>IFERROR(VLOOKUP($C324,Codes!$A$2:$B$1000, 2, FALSE),"")</f>
        <v>MRG</v>
      </c>
      <c r="H324" s="351" t="str">
        <f>IFERROR(VLOOKUP($D324,Codes!$A$2:$B$1000, 2, FALSE),"")</f>
        <v>BRM/ASRM</v>
      </c>
      <c r="I324" s="22" t="e">
        <f>IF(ISNUMBER(SEARCH("mrg",A324)), VLOOKUP(_xlfn.NUMBERVALUE(MID(A324,4,4)),TOMAKE!$B$2:$F$174,5,FALSE),IF(ISNUMBER(SEARCH("pnj",A324)), VLOOKUP(_xlfn.NUMBERVALUE(MID(A324,4,4)),TOMAKE!$A$2:$F$174,6,FALSE),IF(ISNUMBER(SEARCH("prv",A324)), VLOOKUP(_xlfn.NUMBERVALUE(MID(A324,4,4)),TOMAKE!$D$2:$F$174,3,FALSE),IF(ISNUMBER(SEARCH("vsg",A324)),VLOOKUP(_xlfn.NUMBERVALUE(MID(A324,4,4)),TOMAKE!$C$2:$F$174,4,FALSE),""))))</f>
        <v>#N/A</v>
      </c>
      <c r="J324" t="e">
        <f>IF(ISNUMBER(SEARCH("mrg",A324)), VLOOKUP(_xlfn.NUMBERVALUE(MID(A324,4,4)),TOMAKE!$B$2:$E$174,4,FALSE),IF(ISNUMBER(SEARCH("pnj",A324)), VLOOKUP(_xlfn.NUMBERVALUE(MID(A324,4,4)),TOMAKE!$A$2:$E$174,5,FALSE),IF(ISNUMBER(SEARCH("prv",A324)), VLOOKUP(_xlfn.NUMBERVALUE(MID(A324,4,4)),TOMAKE!$D$2:$E$174,2,FALSE),IF(ISNUMBER(SEARCH("vsg",A324)),VLOOKUP(_xlfn.NUMBERVALUE(MID(A324,4,4)),TOMAKE!$C$2:$E$174,3,FALSE),""))))</f>
        <v>#N/A</v>
      </c>
      <c r="K324" t="s">
        <v>5723</v>
      </c>
      <c r="M324" s="351" t="str">
        <f t="shared" ref="M324:M387" si="12">CONCATENATE($F324,"-",$H324,"-",$G324)</f>
        <v>PNJ-BRM/ASRM-MRG</v>
      </c>
      <c r="N324" s="28" t="str">
        <f t="shared" ref="N324:N387" si="13">$A324</f>
        <v>prv120</v>
      </c>
    </row>
    <row r="325" spans="1:16" hidden="1" x14ac:dyDescent="0.25">
      <c r="A325" s="22" t="s">
        <v>1013</v>
      </c>
      <c r="B325" s="22" t="s">
        <v>10</v>
      </c>
      <c r="C325" s="22" t="s">
        <v>246</v>
      </c>
      <c r="D325" s="22" t="s">
        <v>106</v>
      </c>
      <c r="E325" s="22" t="s">
        <v>5599</v>
      </c>
      <c r="F325" s="351" t="str">
        <f>IFERROR(VLOOKUP($B325,Codes!$A$2:$B$1000, 2, FALSE),"")</f>
        <v>PNJ</v>
      </c>
      <c r="G325" s="351" t="str">
        <f>IFERROR(VLOOKUP($C325,Codes!$A$2:$B$1000, 2, FALSE),"")</f>
        <v>QTL</v>
      </c>
      <c r="H325" s="351" t="str">
        <f>IFERROR(VLOOKUP($D325,Codes!$A$2:$B$1000, 2, FALSE),"")</f>
        <v>MPS</v>
      </c>
      <c r="I325" s="22">
        <f>IF(ISNUMBER(SEARCH("mrg",A325)), VLOOKUP(_xlfn.NUMBERVALUE(MID(A325,4,4)),TOMAKE!$B$2:$F$174,5,FALSE),IF(ISNUMBER(SEARCH("pnj",A325)), VLOOKUP(_xlfn.NUMBERVALUE(MID(A325,4,4)),TOMAKE!$A$2:$F$174,6,FALSE),IF(ISNUMBER(SEARCH("prv",A325)), VLOOKUP(_xlfn.NUMBERVALUE(MID(A325,4,4)),TOMAKE!$D$2:$F$174,3,FALSE),IF(ISNUMBER(SEARCH("vsg",A325)),VLOOKUP(_xlfn.NUMBERVALUE(MID(A325,4,4)),TOMAKE!$C$2:$F$174,4,FALSE),""))))</f>
        <v>0</v>
      </c>
      <c r="J325">
        <f>IF(ISNUMBER(SEARCH("mrg",A325)), VLOOKUP(_xlfn.NUMBERVALUE(MID(A325,4,4)),TOMAKE!$B$2:$E$174,4,FALSE),IF(ISNUMBER(SEARCH("pnj",A325)), VLOOKUP(_xlfn.NUMBERVALUE(MID(A325,4,4)),TOMAKE!$A$2:$E$174,5,FALSE),IF(ISNUMBER(SEARCH("prv",A325)), VLOOKUP(_xlfn.NUMBERVALUE(MID(A325,4,4)),TOMAKE!$D$2:$E$174,2,FALSE),IF(ISNUMBER(SEARCH("vsg",A325)),VLOOKUP(_xlfn.NUMBERVALUE(MID(A325,4,4)),TOMAKE!$C$2:$E$174,3,FALSE),""))))</f>
        <v>62</v>
      </c>
      <c r="K325" t="s">
        <v>5601</v>
      </c>
      <c r="L325" t="e">
        <f>VLOOKUP(TEXT(MID(A325,4,4),"###"),#REF!,8,FALSE)</f>
        <v>#REF!</v>
      </c>
      <c r="M325" s="351" t="str">
        <f t="shared" si="12"/>
        <v>PNJ-MPS-QTL</v>
      </c>
      <c r="N325" s="28" t="str">
        <f t="shared" si="13"/>
        <v>prv121</v>
      </c>
    </row>
    <row r="326" spans="1:16" x14ac:dyDescent="0.25">
      <c r="A326" s="22" t="s">
        <v>997</v>
      </c>
      <c r="B326" s="22" t="s">
        <v>247</v>
      </c>
      <c r="C326" s="22" t="s">
        <v>10</v>
      </c>
      <c r="D326" s="22" t="s">
        <v>5623</v>
      </c>
      <c r="E326" s="22" t="s">
        <v>5599</v>
      </c>
      <c r="F326" s="351" t="str">
        <f>IFERROR(VLOOKUP($B326,Codes!$A$2:$B$1000, 2, FALSE),"")</f>
        <v>NNL</v>
      </c>
      <c r="G326" s="351" t="str">
        <f>IFERROR(VLOOKUP($C326,Codes!$A$2:$B$1000, 2, FALSE),"")</f>
        <v>PNJ</v>
      </c>
      <c r="H326" s="351">
        <f>IFERROR(VLOOKUP($D326,Codes!$A$2:$B$1000, 2, FALSE),"")</f>
        <v>0</v>
      </c>
      <c r="I326" s="22" t="e">
        <f>IF(ISNUMBER(SEARCH("mrg",A326)), VLOOKUP(_xlfn.NUMBERVALUE(MID(A326,4,4)),TOMAKE!$B$2:$F$174,5,FALSE),IF(ISNUMBER(SEARCH("pnj",A326)), VLOOKUP(_xlfn.NUMBERVALUE(MID(A326,4,4)),TOMAKE!$A$2:$F$174,6,FALSE),IF(ISNUMBER(SEARCH("prv",A326)), VLOOKUP(_xlfn.NUMBERVALUE(MID(A326,4,4)),TOMAKE!$D$2:$F$174,3,FALSE),IF(ISNUMBER(SEARCH("vsg",A326)),VLOOKUP(_xlfn.NUMBERVALUE(MID(A326,4,4)),TOMAKE!$C$2:$F$174,4,FALSE),""))))</f>
        <v>#N/A</v>
      </c>
      <c r="J326" t="e">
        <f>IF(ISNUMBER(SEARCH("mrg",A326)), VLOOKUP(_xlfn.NUMBERVALUE(MID(A326,4,4)),TOMAKE!$B$2:$E$174,4,FALSE),IF(ISNUMBER(SEARCH("pnj",A326)), VLOOKUP(_xlfn.NUMBERVALUE(MID(A326,4,4)),TOMAKE!$A$2:$E$174,5,FALSE),IF(ISNUMBER(SEARCH("prv",A326)), VLOOKUP(_xlfn.NUMBERVALUE(MID(A326,4,4)),TOMAKE!$D$2:$E$174,2,FALSE),IF(ISNUMBER(SEARCH("vsg",A326)),VLOOKUP(_xlfn.NUMBERVALUE(MID(A326,4,4)),TOMAKE!$C$2:$E$174,3,FALSE),""))))</f>
        <v>#N/A</v>
      </c>
      <c r="K326" t="s">
        <v>5723</v>
      </c>
      <c r="M326" s="351" t="str">
        <f t="shared" si="12"/>
        <v>NNL-0-PNJ</v>
      </c>
      <c r="N326" s="28" t="str">
        <f t="shared" si="13"/>
        <v>prv122</v>
      </c>
    </row>
    <row r="327" spans="1:16" hidden="1" x14ac:dyDescent="0.25">
      <c r="A327" s="22" t="s">
        <v>988</v>
      </c>
      <c r="B327" s="22" t="s">
        <v>106</v>
      </c>
      <c r="C327" s="22" t="s">
        <v>136</v>
      </c>
      <c r="D327" s="22" t="s">
        <v>995</v>
      </c>
      <c r="E327" s="22" t="s">
        <v>5599</v>
      </c>
      <c r="F327" s="351" t="str">
        <f>IFERROR(VLOOKUP($B327,Codes!$A$2:$B$1000, 2, FALSE),"")</f>
        <v>MPS</v>
      </c>
      <c r="G327" s="351" t="str">
        <f>IFERROR(VLOOKUP($C327,Codes!$A$2:$B$1000, 2, FALSE),"")</f>
        <v xml:space="preserve">BDM </v>
      </c>
      <c r="H327" s="351" t="str">
        <f>IFERROR(VLOOKUP($D327,Codes!$A$2:$B$1000, 2, FALSE),"")</f>
        <v>KRLM</v>
      </c>
      <c r="I327" s="22">
        <f>IF(ISNUMBER(SEARCH("mrg",A327)), VLOOKUP(_xlfn.NUMBERVALUE(MID(A327,4,4)),TOMAKE!$B$2:$F$174,5,FALSE),IF(ISNUMBER(SEARCH("pnj",A327)), VLOOKUP(_xlfn.NUMBERVALUE(MID(A327,4,4)),TOMAKE!$A$2:$F$174,6,FALSE),IF(ISNUMBER(SEARCH("prv",A327)), VLOOKUP(_xlfn.NUMBERVALUE(MID(A327,4,4)),TOMAKE!$D$2:$F$174,3,FALSE),IF(ISNUMBER(SEARCH("vsg",A327)),VLOOKUP(_xlfn.NUMBERVALUE(MID(A327,4,4)),TOMAKE!$C$2:$F$174,4,FALSE),""))))</f>
        <v>0</v>
      </c>
      <c r="J327">
        <f>IF(ISNUMBER(SEARCH("mrg",A327)), VLOOKUP(_xlfn.NUMBERVALUE(MID(A327,4,4)),TOMAKE!$B$2:$E$174,4,FALSE),IF(ISNUMBER(SEARCH("pnj",A327)), VLOOKUP(_xlfn.NUMBERVALUE(MID(A327,4,4)),TOMAKE!$A$2:$E$174,5,FALSE),IF(ISNUMBER(SEARCH("prv",A327)), VLOOKUP(_xlfn.NUMBERVALUE(MID(A327,4,4)),TOMAKE!$D$2:$E$174,2,FALSE),IF(ISNUMBER(SEARCH("vsg",A327)),VLOOKUP(_xlfn.NUMBERVALUE(MID(A327,4,4)),TOMAKE!$C$2:$E$174,3,FALSE),""))))</f>
        <v>64</v>
      </c>
      <c r="K327" t="s">
        <v>5601</v>
      </c>
      <c r="L327" t="e">
        <f>VLOOKUP(TEXT(MID(A327,4,4),"###"),#REF!,8,FALSE)</f>
        <v>#REF!</v>
      </c>
      <c r="M327" s="351" t="str">
        <f t="shared" si="12"/>
        <v xml:space="preserve">MPS-KRLM-BDM </v>
      </c>
      <c r="N327" s="28" t="str">
        <f t="shared" si="13"/>
        <v>prv123</v>
      </c>
    </row>
    <row r="328" spans="1:16" x14ac:dyDescent="0.25">
      <c r="A328" s="22" t="s">
        <v>979</v>
      </c>
      <c r="B328" s="22" t="s">
        <v>47</v>
      </c>
      <c r="C328" s="22" t="s">
        <v>255</v>
      </c>
      <c r="D328" s="22" t="s">
        <v>415</v>
      </c>
      <c r="E328" s="22" t="s">
        <v>5599</v>
      </c>
      <c r="F328" s="351" t="str">
        <f>IFERROR(VLOOKUP($B328,Codes!$A$2:$B$1000, 2, FALSE),"")</f>
        <v>BCH</v>
      </c>
      <c r="G328" s="351" t="str">
        <f>IFERROR(VLOOKUP($C328,Codes!$A$2:$B$1000, 2, FALSE),"")</f>
        <v>NRV</v>
      </c>
      <c r="H328" s="351" t="str">
        <f>IFERROR(VLOOKUP($D328,Codes!$A$2:$B$1000, 2, FALSE),"")</f>
        <v>MYE</v>
      </c>
      <c r="I328" s="22" t="e">
        <f>IF(ISNUMBER(SEARCH("mrg",A328)), VLOOKUP(_xlfn.NUMBERVALUE(MID(A328,4,4)),TOMAKE!$B$2:$F$174,5,FALSE),IF(ISNUMBER(SEARCH("pnj",A328)), VLOOKUP(_xlfn.NUMBERVALUE(MID(A328,4,4)),TOMAKE!$A$2:$F$174,6,FALSE),IF(ISNUMBER(SEARCH("prv",A328)), VLOOKUP(_xlfn.NUMBERVALUE(MID(A328,4,4)),TOMAKE!$D$2:$F$174,3,FALSE),IF(ISNUMBER(SEARCH("vsg",A328)),VLOOKUP(_xlfn.NUMBERVALUE(MID(A328,4,4)),TOMAKE!$C$2:$F$174,4,FALSE),""))))</f>
        <v>#N/A</v>
      </c>
      <c r="J328" t="e">
        <f>IF(ISNUMBER(SEARCH("mrg",A328)), VLOOKUP(_xlfn.NUMBERVALUE(MID(A328,4,4)),TOMAKE!$B$2:$E$174,4,FALSE),IF(ISNUMBER(SEARCH("pnj",A328)), VLOOKUP(_xlfn.NUMBERVALUE(MID(A328,4,4)),TOMAKE!$A$2:$E$174,5,FALSE),IF(ISNUMBER(SEARCH("prv",A328)), VLOOKUP(_xlfn.NUMBERVALUE(MID(A328,4,4)),TOMAKE!$D$2:$E$174,2,FALSE),IF(ISNUMBER(SEARCH("vsg",A328)),VLOOKUP(_xlfn.NUMBERVALUE(MID(A328,4,4)),TOMAKE!$C$2:$E$174,3,FALSE),""))))</f>
        <v>#N/A</v>
      </c>
      <c r="K328" t="s">
        <v>5723</v>
      </c>
      <c r="M328" s="351" t="str">
        <f t="shared" si="12"/>
        <v>BCH-MYE-NRV</v>
      </c>
      <c r="N328" s="28" t="str">
        <f t="shared" si="13"/>
        <v>prv124</v>
      </c>
    </row>
    <row r="329" spans="1:16" x14ac:dyDescent="0.25">
      <c r="A329" s="22" t="s">
        <v>972</v>
      </c>
      <c r="B329" s="22" t="s">
        <v>10</v>
      </c>
      <c r="C329" s="22" t="s">
        <v>283</v>
      </c>
      <c r="D329" s="22" t="s">
        <v>47</v>
      </c>
      <c r="E329" s="22" t="s">
        <v>5599</v>
      </c>
      <c r="F329" s="351" t="str">
        <f>IFERROR(VLOOKUP($B329,Codes!$A$2:$B$1000, 2, FALSE),"")</f>
        <v>PNJ</v>
      </c>
      <c r="G329" s="351" t="str">
        <f>IFERROR(VLOOKUP($C329,Codes!$A$2:$B$1000, 2, FALSE),"")</f>
        <v>SNQR</v>
      </c>
      <c r="H329" s="351" t="str">
        <f>IFERROR(VLOOKUP($D329,Codes!$A$2:$B$1000, 2, FALSE),"")</f>
        <v>BCH</v>
      </c>
      <c r="I329" s="22" t="e">
        <f>IF(ISNUMBER(SEARCH("mrg",A329)), VLOOKUP(_xlfn.NUMBERVALUE(MID(A329,4,4)),TOMAKE!$B$2:$F$174,5,FALSE),IF(ISNUMBER(SEARCH("pnj",A329)), VLOOKUP(_xlfn.NUMBERVALUE(MID(A329,4,4)),TOMAKE!$A$2:$F$174,6,FALSE),IF(ISNUMBER(SEARCH("prv",A329)), VLOOKUP(_xlfn.NUMBERVALUE(MID(A329,4,4)),TOMAKE!$D$2:$F$174,3,FALSE),IF(ISNUMBER(SEARCH("vsg",A329)),VLOOKUP(_xlfn.NUMBERVALUE(MID(A329,4,4)),TOMAKE!$C$2:$F$174,4,FALSE),""))))</f>
        <v>#N/A</v>
      </c>
      <c r="J329" t="e">
        <f>IF(ISNUMBER(SEARCH("mrg",A329)), VLOOKUP(_xlfn.NUMBERVALUE(MID(A329,4,4)),TOMAKE!$B$2:$E$174,4,FALSE),IF(ISNUMBER(SEARCH("pnj",A329)), VLOOKUP(_xlfn.NUMBERVALUE(MID(A329,4,4)),TOMAKE!$A$2:$E$174,5,FALSE),IF(ISNUMBER(SEARCH("prv",A329)), VLOOKUP(_xlfn.NUMBERVALUE(MID(A329,4,4)),TOMAKE!$D$2:$E$174,2,FALSE),IF(ISNUMBER(SEARCH("vsg",A329)),VLOOKUP(_xlfn.NUMBERVALUE(MID(A329,4,4)),TOMAKE!$C$2:$E$174,3,FALSE),""))))</f>
        <v>#N/A</v>
      </c>
      <c r="K329" t="s">
        <v>5723</v>
      </c>
      <c r="M329" s="351" t="str">
        <f t="shared" si="12"/>
        <v>PNJ-BCH-SNQR</v>
      </c>
      <c r="N329" s="28" t="str">
        <f t="shared" si="13"/>
        <v>prv125</v>
      </c>
    </row>
    <row r="330" spans="1:16" hidden="1" x14ac:dyDescent="0.25">
      <c r="A330" s="28" t="s">
        <v>962</v>
      </c>
      <c r="B330" s="28" t="s">
        <v>282</v>
      </c>
      <c r="C330" s="28" t="s">
        <v>14</v>
      </c>
      <c r="D330" s="28" t="s">
        <v>1977</v>
      </c>
      <c r="E330" s="22" t="s">
        <v>5599</v>
      </c>
      <c r="F330" s="351" t="str">
        <f>IFERROR(VLOOKUP($B330,Codes!$A$2:$B$1000, 2, FALSE),"")</f>
        <v>BSTD</v>
      </c>
      <c r="G330" s="351" t="str">
        <f>IFERROR(VLOOKUP($C330,Codes!$A$2:$B$1000, 2, FALSE),"")</f>
        <v>PNJ</v>
      </c>
      <c r="H330" s="351" t="str">
        <f>IFERROR(VLOOKUP($D330,Codes!$A$2:$B$1000, 2, FALSE),"")</f>
        <v>HSPTL</v>
      </c>
      <c r="I330" s="28" t="e">
        <f>IF(ISNUMBER(SEARCH("mrg",A330)), VLOOKUP(_xlfn.NUMBERVALUE(MID(A330,4,4)),TOMAKE!$B$2:$F$174,5,FALSE),IF(ISNUMBER(SEARCH("pnj",A330)), VLOOKUP(_xlfn.NUMBERVALUE(MID(A330,4,4)),TOMAKE!$A$2:$F$174,6,FALSE),IF(ISNUMBER(SEARCH("prv",A330)), VLOOKUP(_xlfn.NUMBERVALUE(MID(A330,4,4)),TOMAKE!$D$2:$F$174,3,FALSE),IF(ISNUMBER(SEARCH("vsg",A330)),VLOOKUP(_xlfn.NUMBERVALUE(MID(A330,4,4)),TOMAKE!$C$2:$F$174,4,FALSE),""))))</f>
        <v>#N/A</v>
      </c>
      <c r="J330" s="11" t="e">
        <f>IF(ISNUMBER(SEARCH("mrg",A330)), VLOOKUP(_xlfn.NUMBERVALUE(MID(A330,4,4)),TOMAKE!$B$2:$E$174,4,FALSE),IF(ISNUMBER(SEARCH("pnj",A330)), VLOOKUP(_xlfn.NUMBERVALUE(MID(A330,4,4)),TOMAKE!$A$2:$E$174,5,FALSE),IF(ISNUMBER(SEARCH("prv",A330)), VLOOKUP(_xlfn.NUMBERVALUE(MID(A330,4,4)),TOMAKE!$D$2:$E$174,2,FALSE),IF(ISNUMBER(SEARCH("vsg",A330)),VLOOKUP(_xlfn.NUMBERVALUE(MID(A330,4,4)),TOMAKE!$C$2:$E$174,3,FALSE),""))))</f>
        <v>#N/A</v>
      </c>
      <c r="K330" s="11" t="e">
        <f>VLOOKUP(TEXT(MID(A330,4,4),"###"),#REF!,7,FALSE)</f>
        <v>#REF!</v>
      </c>
      <c r="L330" s="11" t="e">
        <f>VLOOKUP(TEXT(MID(A330,4,4),"###"),#REF!,8,FALSE)</f>
        <v>#REF!</v>
      </c>
      <c r="M330" s="351" t="str">
        <f t="shared" si="12"/>
        <v>BSTD-HSPTL-PNJ</v>
      </c>
      <c r="N330" s="28" t="str">
        <f t="shared" si="13"/>
        <v>prv126</v>
      </c>
      <c r="O330" s="11"/>
      <c r="P330" s="11"/>
    </row>
    <row r="331" spans="1:16" x14ac:dyDescent="0.25">
      <c r="A331" s="22" t="s">
        <v>953</v>
      </c>
      <c r="B331" s="22" t="s">
        <v>10</v>
      </c>
      <c r="C331" s="22" t="s">
        <v>106</v>
      </c>
      <c r="D331" s="22" t="s">
        <v>958</v>
      </c>
      <c r="E331" s="22" t="s">
        <v>5599</v>
      </c>
      <c r="F331" s="351" t="str">
        <f>IFERROR(VLOOKUP($B331,Codes!$A$2:$B$1000, 2, FALSE),"")</f>
        <v>PNJ</v>
      </c>
      <c r="G331" s="351" t="str">
        <f>IFERROR(VLOOKUP($C331,Codes!$A$2:$B$1000, 2, FALSE),"")</f>
        <v>MPS</v>
      </c>
      <c r="H331" s="351" t="str">
        <f>IFERROR(VLOOKUP($D331,Codes!$A$2:$B$1000, 2, FALSE),"")</f>
        <v>HSB</v>
      </c>
      <c r="I331" s="22" t="e">
        <f>IF(ISNUMBER(SEARCH("mrg",A331)), VLOOKUP(_xlfn.NUMBERVALUE(MID(A331,4,4)),TOMAKE!$B$2:$F$174,5,FALSE),IF(ISNUMBER(SEARCH("pnj",A331)), VLOOKUP(_xlfn.NUMBERVALUE(MID(A331,4,4)),TOMAKE!$A$2:$F$174,6,FALSE),IF(ISNUMBER(SEARCH("prv",A331)), VLOOKUP(_xlfn.NUMBERVALUE(MID(A331,4,4)),TOMAKE!$D$2:$F$174,3,FALSE),IF(ISNUMBER(SEARCH("vsg",A331)),VLOOKUP(_xlfn.NUMBERVALUE(MID(A331,4,4)),TOMAKE!$C$2:$F$174,4,FALSE),""))))</f>
        <v>#N/A</v>
      </c>
      <c r="J331" t="e">
        <f>IF(ISNUMBER(SEARCH("mrg",A331)), VLOOKUP(_xlfn.NUMBERVALUE(MID(A331,4,4)),TOMAKE!$B$2:$E$174,4,FALSE),IF(ISNUMBER(SEARCH("pnj",A331)), VLOOKUP(_xlfn.NUMBERVALUE(MID(A331,4,4)),TOMAKE!$A$2:$E$174,5,FALSE),IF(ISNUMBER(SEARCH("prv",A331)), VLOOKUP(_xlfn.NUMBERVALUE(MID(A331,4,4)),TOMAKE!$D$2:$E$174,2,FALSE),IF(ISNUMBER(SEARCH("vsg",A331)),VLOOKUP(_xlfn.NUMBERVALUE(MID(A331,4,4)),TOMAKE!$C$2:$E$174,3,FALSE),""))))</f>
        <v>#N/A</v>
      </c>
      <c r="K331" t="s">
        <v>5723</v>
      </c>
      <c r="M331" s="351" t="str">
        <f t="shared" si="12"/>
        <v>PNJ-HSB-MPS</v>
      </c>
      <c r="N331" s="28" t="str">
        <f t="shared" si="13"/>
        <v>prv127</v>
      </c>
    </row>
    <row r="332" spans="1:16" hidden="1" x14ac:dyDescent="0.25">
      <c r="A332" s="22" t="s">
        <v>946</v>
      </c>
      <c r="B332" s="22" t="s">
        <v>106</v>
      </c>
      <c r="C332" s="22" t="s">
        <v>281</v>
      </c>
      <c r="D332" s="22" t="s">
        <v>947</v>
      </c>
      <c r="E332" s="22" t="s">
        <v>5599</v>
      </c>
      <c r="F332" s="351" t="str">
        <f>IFERROR(VLOOKUP($B332,Codes!$A$2:$B$1000, 2, FALSE),"")</f>
        <v>MPS</v>
      </c>
      <c r="G332" s="351" t="str">
        <f>IFERROR(VLOOKUP($C332,Codes!$A$2:$B$1000, 2, FALSE),"")</f>
        <v>BGA</v>
      </c>
      <c r="H332" s="351" t="str">
        <f>IFERROR(VLOOKUP($D332,Codes!$A$2:$B$1000, 2, FALSE),"")</f>
        <v>ARP</v>
      </c>
      <c r="I332" s="22">
        <f>IF(ISNUMBER(SEARCH("mrg",A332)), VLOOKUP(_xlfn.NUMBERVALUE(MID(A332,4,4)),TOMAKE!$B$2:$F$174,5,FALSE),IF(ISNUMBER(SEARCH("pnj",A332)), VLOOKUP(_xlfn.NUMBERVALUE(MID(A332,4,4)),TOMAKE!$A$2:$F$174,6,FALSE),IF(ISNUMBER(SEARCH("prv",A332)), VLOOKUP(_xlfn.NUMBERVALUE(MID(A332,4,4)),TOMAKE!$D$2:$F$174,3,FALSE),IF(ISNUMBER(SEARCH("vsg",A332)),VLOOKUP(_xlfn.NUMBERVALUE(MID(A332,4,4)),TOMAKE!$C$2:$F$174,4,FALSE),""))))</f>
        <v>0</v>
      </c>
      <c r="J332">
        <f>IF(ISNUMBER(SEARCH("mrg",A332)), VLOOKUP(_xlfn.NUMBERVALUE(MID(A332,4,4)),TOMAKE!$B$2:$E$174,4,FALSE),IF(ISNUMBER(SEARCH("pnj",A332)), VLOOKUP(_xlfn.NUMBERVALUE(MID(A332,4,4)),TOMAKE!$A$2:$E$174,5,FALSE),IF(ISNUMBER(SEARCH("prv",A332)), VLOOKUP(_xlfn.NUMBERVALUE(MID(A332,4,4)),TOMAKE!$D$2:$E$174,2,FALSE),IF(ISNUMBER(SEARCH("vsg",A332)),VLOOKUP(_xlfn.NUMBERVALUE(MID(A332,4,4)),TOMAKE!$C$2:$E$174,3,FALSE),""))))</f>
        <v>70</v>
      </c>
      <c r="K332" t="s">
        <v>5601</v>
      </c>
      <c r="L332" t="e">
        <f>VLOOKUP(TEXT(MID(A332,4,4),"###"),#REF!,8,FALSE)</f>
        <v>#REF!</v>
      </c>
      <c r="M332" s="351" t="str">
        <f t="shared" si="12"/>
        <v>MPS-ARP-BGA</v>
      </c>
      <c r="N332" s="28" t="str">
        <f t="shared" si="13"/>
        <v>prv128</v>
      </c>
    </row>
    <row r="333" spans="1:16" hidden="1" x14ac:dyDescent="0.25">
      <c r="A333" s="22" t="s">
        <v>929</v>
      </c>
      <c r="B333" s="22" t="s">
        <v>109</v>
      </c>
      <c r="C333" s="22" t="s">
        <v>26</v>
      </c>
      <c r="D333" s="22" t="s">
        <v>116</v>
      </c>
      <c r="E333" s="22" t="s">
        <v>5599</v>
      </c>
      <c r="F333" s="351" t="str">
        <f>IFERROR(VLOOKUP($B333,Codes!$A$2:$B$1000, 2, FALSE),"")</f>
        <v>NRV FER</v>
      </c>
      <c r="G333" s="351" t="str">
        <f>IFERROR(VLOOKUP($C333,Codes!$A$2:$B$1000, 2, FALSE),"")</f>
        <v>PND</v>
      </c>
      <c r="H333" s="351" t="str">
        <f>IFERROR(VLOOKUP($D333,Codes!$A$2:$B$1000, 2, FALSE),"")</f>
        <v>MRCL</v>
      </c>
      <c r="I333" s="22">
        <f>IF(ISNUMBER(SEARCH("mrg",A333)), VLOOKUP(_xlfn.NUMBERVALUE(MID(A333,4,4)),TOMAKE!$B$2:$F$174,5,FALSE),IF(ISNUMBER(SEARCH("pnj",A333)), VLOOKUP(_xlfn.NUMBERVALUE(MID(A333,4,4)),TOMAKE!$A$2:$F$174,6,FALSE),IF(ISNUMBER(SEARCH("prv",A333)), VLOOKUP(_xlfn.NUMBERVALUE(MID(A333,4,4)),TOMAKE!$D$2:$F$174,3,FALSE),IF(ISNUMBER(SEARCH("vsg",A333)),VLOOKUP(_xlfn.NUMBERVALUE(MID(A333,4,4)),TOMAKE!$C$2:$F$174,4,FALSE),""))))</f>
        <v>0</v>
      </c>
      <c r="J333">
        <f>IF(ISNUMBER(SEARCH("mrg",A333)), VLOOKUP(_xlfn.NUMBERVALUE(MID(A333,4,4)),TOMAKE!$B$2:$E$174,4,FALSE),IF(ISNUMBER(SEARCH("pnj",A333)), VLOOKUP(_xlfn.NUMBERVALUE(MID(A333,4,4)),TOMAKE!$A$2:$E$174,5,FALSE),IF(ISNUMBER(SEARCH("prv",A333)), VLOOKUP(_xlfn.NUMBERVALUE(MID(A333,4,4)),TOMAKE!$D$2:$E$174,2,FALSE),IF(ISNUMBER(SEARCH("vsg",A333)),VLOOKUP(_xlfn.NUMBERVALUE(MID(A333,4,4)),TOMAKE!$C$2:$E$174,3,FALSE),""))))</f>
        <v>142</v>
      </c>
      <c r="K333" t="s">
        <v>5601</v>
      </c>
      <c r="L333" t="e">
        <f>VLOOKUP(TEXT(MID(A333,4,4),"###"),#REF!,8,FALSE)</f>
        <v>#REF!</v>
      </c>
      <c r="M333" s="351" t="str">
        <f t="shared" si="12"/>
        <v>NRV FER-MRCL-PND</v>
      </c>
      <c r="N333" s="28" t="str">
        <f t="shared" si="13"/>
        <v>prv129</v>
      </c>
    </row>
    <row r="334" spans="1:16" hidden="1" x14ac:dyDescent="0.25">
      <c r="A334" s="28" t="s">
        <v>1991</v>
      </c>
      <c r="B334" s="28" t="s">
        <v>10</v>
      </c>
      <c r="C334" s="28" t="s">
        <v>280</v>
      </c>
      <c r="D334" s="28" t="s">
        <v>106</v>
      </c>
      <c r="E334" s="22" t="s">
        <v>5599</v>
      </c>
      <c r="F334" s="351" t="str">
        <f>IFERROR(VLOOKUP($B334,Codes!$A$2:$B$1000, 2, FALSE),"")</f>
        <v>PNJ</v>
      </c>
      <c r="G334" s="351" t="str">
        <f>IFERROR(VLOOKUP($C334,Codes!$A$2:$B$1000, 2, FALSE),"")</f>
        <v>NNCP</v>
      </c>
      <c r="H334" s="351" t="str">
        <f>IFERROR(VLOOKUP($D334,Codes!$A$2:$B$1000, 2, FALSE),"")</f>
        <v>MPS</v>
      </c>
      <c r="I334" s="28" t="e">
        <f>IF(ISNUMBER(SEARCH("mrg",A334)), VLOOKUP(_xlfn.NUMBERVALUE(MID(A334,4,4)),TOMAKE!$B$2:$F$174,5,FALSE),IF(ISNUMBER(SEARCH("pnj",A334)), VLOOKUP(_xlfn.NUMBERVALUE(MID(A334,4,4)),TOMAKE!$A$2:$F$174,6,FALSE),IF(ISNUMBER(SEARCH("prv",A334)), VLOOKUP(_xlfn.NUMBERVALUE(MID(A334,4,4)),TOMAKE!$D$2:$F$174,3,FALSE),IF(ISNUMBER(SEARCH("vsg",A334)),VLOOKUP(_xlfn.NUMBERVALUE(MID(A334,4,4)),TOMAKE!$C$2:$F$174,4,FALSE),""))))</f>
        <v>#N/A</v>
      </c>
      <c r="J334" s="11" t="e">
        <f>IF(ISNUMBER(SEARCH("mrg",A334)), VLOOKUP(_xlfn.NUMBERVALUE(MID(A334,4,4)),TOMAKE!$B$2:$E$174,4,FALSE),IF(ISNUMBER(SEARCH("pnj",A334)), VLOOKUP(_xlfn.NUMBERVALUE(MID(A334,4,4)),TOMAKE!$A$2:$E$174,5,FALSE),IF(ISNUMBER(SEARCH("prv",A334)), VLOOKUP(_xlfn.NUMBERVALUE(MID(A334,4,4)),TOMAKE!$D$2:$E$174,2,FALSE),IF(ISNUMBER(SEARCH("vsg",A334)),VLOOKUP(_xlfn.NUMBERVALUE(MID(A334,4,4)),TOMAKE!$C$2:$E$174,3,FALSE),""))))</f>
        <v>#N/A</v>
      </c>
      <c r="K334" s="11" t="e">
        <f>VLOOKUP(TEXT(MID(A334,4,4),"###"),#REF!,7,FALSE)</f>
        <v>#REF!</v>
      </c>
      <c r="L334" s="11" t="e">
        <f>VLOOKUP(TEXT(MID(A334,4,4),"###"),#REF!,8,FALSE)</f>
        <v>#REF!</v>
      </c>
      <c r="M334" s="351" t="str">
        <f t="shared" si="12"/>
        <v>PNJ-MPS-NNCP</v>
      </c>
      <c r="N334" s="28" t="str">
        <f t="shared" si="13"/>
        <v>prv13</v>
      </c>
      <c r="O334" s="11"/>
      <c r="P334" s="11"/>
    </row>
    <row r="335" spans="1:16" x14ac:dyDescent="0.25">
      <c r="A335" s="22" t="s">
        <v>888</v>
      </c>
      <c r="B335" s="22" t="s">
        <v>10</v>
      </c>
      <c r="C335" s="22" t="s">
        <v>250</v>
      </c>
      <c r="D335" s="22" t="s">
        <v>72</v>
      </c>
      <c r="E335" s="22" t="s">
        <v>5599</v>
      </c>
      <c r="F335" s="351" t="str">
        <f>IFERROR(VLOOKUP($B335,Codes!$A$2:$B$1000, 2, FALSE),"")</f>
        <v>PNJ</v>
      </c>
      <c r="G335" s="351" t="str">
        <f>IFERROR(VLOOKUP($C335,Codes!$A$2:$B$1000, 2, FALSE),"")</f>
        <v>STRE</v>
      </c>
      <c r="H335" s="351" t="str">
        <f>IFERROR(VLOOKUP($D335,Codes!$A$2:$B$1000, 2, FALSE),"")</f>
        <v>VLP</v>
      </c>
      <c r="I335" s="22" t="e">
        <f>IF(ISNUMBER(SEARCH("mrg",A335)), VLOOKUP(_xlfn.NUMBERVALUE(MID(A335,4,4)),TOMAKE!$B$2:$F$174,5,FALSE),IF(ISNUMBER(SEARCH("pnj",A335)), VLOOKUP(_xlfn.NUMBERVALUE(MID(A335,4,4)),TOMAKE!$A$2:$F$174,6,FALSE),IF(ISNUMBER(SEARCH("prv",A335)), VLOOKUP(_xlfn.NUMBERVALUE(MID(A335,4,4)),TOMAKE!$D$2:$F$174,3,FALSE),IF(ISNUMBER(SEARCH("vsg",A335)),VLOOKUP(_xlfn.NUMBERVALUE(MID(A335,4,4)),TOMAKE!$C$2:$F$174,4,FALSE),""))))</f>
        <v>#N/A</v>
      </c>
      <c r="J335" t="e">
        <f>IF(ISNUMBER(SEARCH("mrg",A335)), VLOOKUP(_xlfn.NUMBERVALUE(MID(A335,4,4)),TOMAKE!$B$2:$E$174,4,FALSE),IF(ISNUMBER(SEARCH("pnj",A335)), VLOOKUP(_xlfn.NUMBERVALUE(MID(A335,4,4)),TOMAKE!$A$2:$E$174,5,FALSE),IF(ISNUMBER(SEARCH("prv",A335)), VLOOKUP(_xlfn.NUMBERVALUE(MID(A335,4,4)),TOMAKE!$D$2:$E$174,2,FALSE),IF(ISNUMBER(SEARCH("vsg",A335)),VLOOKUP(_xlfn.NUMBERVALUE(MID(A335,4,4)),TOMAKE!$C$2:$E$174,3,FALSE),""))))</f>
        <v>#N/A</v>
      </c>
      <c r="K335" t="s">
        <v>5723</v>
      </c>
      <c r="M335" s="351" t="str">
        <f t="shared" si="12"/>
        <v>PNJ-VLP-STRE</v>
      </c>
      <c r="N335" s="28" t="str">
        <f t="shared" si="13"/>
        <v>prv130</v>
      </c>
    </row>
    <row r="336" spans="1:16" x14ac:dyDescent="0.25">
      <c r="A336" s="22" t="s">
        <v>883</v>
      </c>
      <c r="B336" s="22" t="s">
        <v>10</v>
      </c>
      <c r="C336" s="22" t="s">
        <v>279</v>
      </c>
      <c r="D336" s="22" t="s">
        <v>886</v>
      </c>
      <c r="E336" s="22" t="s">
        <v>5599</v>
      </c>
      <c r="F336" s="351" t="str">
        <f>IFERROR(VLOOKUP($B336,Codes!$A$2:$B$1000, 2, FALSE),"")</f>
        <v>PNJ</v>
      </c>
      <c r="G336" s="351" t="str">
        <f>IFERROR(VLOOKUP($C336,Codes!$A$2:$B$1000, 2, FALSE),"")</f>
        <v>GINT</v>
      </c>
      <c r="H336" s="351" t="str">
        <f>IFERROR(VLOOKUP($D336,Codes!$A$2:$B$1000, 2, FALSE),"")</f>
        <v>BBL</v>
      </c>
      <c r="I336" s="22" t="e">
        <f>IF(ISNUMBER(SEARCH("mrg",A336)), VLOOKUP(_xlfn.NUMBERVALUE(MID(A336,4,4)),TOMAKE!$B$2:$F$174,5,FALSE),IF(ISNUMBER(SEARCH("pnj",A336)), VLOOKUP(_xlfn.NUMBERVALUE(MID(A336,4,4)),TOMAKE!$A$2:$F$174,6,FALSE),IF(ISNUMBER(SEARCH("prv",A336)), VLOOKUP(_xlfn.NUMBERVALUE(MID(A336,4,4)),TOMAKE!$D$2:$F$174,3,FALSE),IF(ISNUMBER(SEARCH("vsg",A336)),VLOOKUP(_xlfn.NUMBERVALUE(MID(A336,4,4)),TOMAKE!$C$2:$F$174,4,FALSE),""))))</f>
        <v>#N/A</v>
      </c>
      <c r="J336" t="e">
        <f>IF(ISNUMBER(SEARCH("mrg",A336)), VLOOKUP(_xlfn.NUMBERVALUE(MID(A336,4,4)),TOMAKE!$B$2:$E$174,4,FALSE),IF(ISNUMBER(SEARCH("pnj",A336)), VLOOKUP(_xlfn.NUMBERVALUE(MID(A336,4,4)),TOMAKE!$A$2:$E$174,5,FALSE),IF(ISNUMBER(SEARCH("prv",A336)), VLOOKUP(_xlfn.NUMBERVALUE(MID(A336,4,4)),TOMAKE!$D$2:$E$174,2,FALSE),IF(ISNUMBER(SEARCH("vsg",A336)),VLOOKUP(_xlfn.NUMBERVALUE(MID(A336,4,4)),TOMAKE!$C$2:$E$174,3,FALSE),""))))</f>
        <v>#N/A</v>
      </c>
      <c r="K336" t="s">
        <v>5723</v>
      </c>
      <c r="M336" s="351" t="str">
        <f t="shared" si="12"/>
        <v>PNJ-BBL-GINT</v>
      </c>
      <c r="N336" s="28" t="str">
        <f t="shared" si="13"/>
        <v>prv131</v>
      </c>
    </row>
    <row r="337" spans="1:16" hidden="1" x14ac:dyDescent="0.25">
      <c r="A337" s="22" t="s">
        <v>874</v>
      </c>
      <c r="B337" s="22" t="s">
        <v>106</v>
      </c>
      <c r="C337" s="22" t="s">
        <v>47</v>
      </c>
      <c r="D337" s="22" t="s">
        <v>876</v>
      </c>
      <c r="E337" s="22" t="s">
        <v>5599</v>
      </c>
      <c r="F337" s="351" t="str">
        <f>IFERROR(VLOOKUP($B337,Codes!$A$2:$B$1000, 2, FALSE),"")</f>
        <v>MPS</v>
      </c>
      <c r="G337" s="351" t="str">
        <f>IFERROR(VLOOKUP($C337,Codes!$A$2:$B$1000, 2, FALSE),"")</f>
        <v>BCH</v>
      </c>
      <c r="H337" s="351" t="str">
        <f>IFERROR(VLOOKUP($D337,Codes!$A$2:$B$1000, 2, FALSE),"")</f>
        <v>SRG</v>
      </c>
      <c r="I337" s="22">
        <f>IF(ISNUMBER(SEARCH("mrg",A337)), VLOOKUP(_xlfn.NUMBERVALUE(MID(A337,4,4)),TOMAKE!$B$2:$F$174,5,FALSE),IF(ISNUMBER(SEARCH("pnj",A337)), VLOOKUP(_xlfn.NUMBERVALUE(MID(A337,4,4)),TOMAKE!$A$2:$F$174,6,FALSE),IF(ISNUMBER(SEARCH("prv",A337)), VLOOKUP(_xlfn.NUMBERVALUE(MID(A337,4,4)),TOMAKE!$D$2:$F$174,3,FALSE),IF(ISNUMBER(SEARCH("vsg",A337)),VLOOKUP(_xlfn.NUMBERVALUE(MID(A337,4,4)),TOMAKE!$C$2:$F$174,4,FALSE),""))))</f>
        <v>0</v>
      </c>
      <c r="J337">
        <f>IF(ISNUMBER(SEARCH("mrg",A337)), VLOOKUP(_xlfn.NUMBERVALUE(MID(A337,4,4)),TOMAKE!$B$2:$E$174,4,FALSE),IF(ISNUMBER(SEARCH("pnj",A337)), VLOOKUP(_xlfn.NUMBERVALUE(MID(A337,4,4)),TOMAKE!$A$2:$E$174,5,FALSE),IF(ISNUMBER(SEARCH("prv",A337)), VLOOKUP(_xlfn.NUMBERVALUE(MID(A337,4,4)),TOMAKE!$D$2:$E$174,2,FALSE),IF(ISNUMBER(SEARCH("vsg",A337)),VLOOKUP(_xlfn.NUMBERVALUE(MID(A337,4,4)),TOMAKE!$C$2:$E$174,3,FALSE),""))))</f>
        <v>143</v>
      </c>
      <c r="K337" t="s">
        <v>5601</v>
      </c>
      <c r="L337" t="e">
        <f>VLOOKUP(TEXT(MID(A337,4,4),"###"),#REF!,8,FALSE)</f>
        <v>#REF!</v>
      </c>
      <c r="M337" s="351" t="str">
        <f t="shared" si="12"/>
        <v>MPS-SRG-BCH</v>
      </c>
      <c r="N337" s="28" t="str">
        <f t="shared" si="13"/>
        <v>prv132</v>
      </c>
    </row>
    <row r="338" spans="1:16" hidden="1" x14ac:dyDescent="0.25">
      <c r="A338" s="22" t="s">
        <v>868</v>
      </c>
      <c r="B338" s="22" t="s">
        <v>10</v>
      </c>
      <c r="C338" s="22" t="s">
        <v>47</v>
      </c>
      <c r="D338" s="22" t="s">
        <v>5624</v>
      </c>
      <c r="E338" s="22" t="s">
        <v>5599</v>
      </c>
      <c r="F338" s="351" t="str">
        <f>IFERROR(VLOOKUP($B338,Codes!$A$2:$B$1000, 2, FALSE),"")</f>
        <v>PNJ</v>
      </c>
      <c r="G338" s="351" t="str">
        <f>IFERROR(VLOOKUP($C338,Codes!$A$2:$B$1000, 2, FALSE),"")</f>
        <v>BCH</v>
      </c>
      <c r="H338" s="351" t="str">
        <f>IFERROR(VLOOKUP($D338,Codes!$A$2:$B$1000, 2, FALSE),"")</f>
        <v>KRJV</v>
      </c>
      <c r="I338" s="22">
        <f>IF(ISNUMBER(SEARCH("mrg",A338)), VLOOKUP(_xlfn.NUMBERVALUE(MID(A338,4,4)),TOMAKE!$B$2:$F$174,5,FALSE),IF(ISNUMBER(SEARCH("pnj",A338)), VLOOKUP(_xlfn.NUMBERVALUE(MID(A338,4,4)),TOMAKE!$A$2:$F$174,6,FALSE),IF(ISNUMBER(SEARCH("prv",A338)), VLOOKUP(_xlfn.NUMBERVALUE(MID(A338,4,4)),TOMAKE!$D$2:$F$174,3,FALSE),IF(ISNUMBER(SEARCH("vsg",A338)),VLOOKUP(_xlfn.NUMBERVALUE(MID(A338,4,4)),TOMAKE!$C$2:$F$174,4,FALSE),""))))</f>
        <v>0</v>
      </c>
      <c r="J338">
        <f>IF(ISNUMBER(SEARCH("mrg",A338)), VLOOKUP(_xlfn.NUMBERVALUE(MID(A338,4,4)),TOMAKE!$B$2:$E$174,4,FALSE),IF(ISNUMBER(SEARCH("pnj",A338)), VLOOKUP(_xlfn.NUMBERVALUE(MID(A338,4,4)),TOMAKE!$A$2:$E$174,5,FALSE),IF(ISNUMBER(SEARCH("prv",A338)), VLOOKUP(_xlfn.NUMBERVALUE(MID(A338,4,4)),TOMAKE!$D$2:$E$174,2,FALSE),IF(ISNUMBER(SEARCH("vsg",A338)),VLOOKUP(_xlfn.NUMBERVALUE(MID(A338,4,4)),TOMAKE!$C$2:$E$174,3,FALSE),""))))</f>
        <v>144</v>
      </c>
      <c r="K338" t="s">
        <v>5601</v>
      </c>
      <c r="L338" t="e">
        <f>VLOOKUP(TEXT(MID(A338,4,4),"###"),#REF!,8,FALSE)</f>
        <v>#REF!</v>
      </c>
      <c r="M338" s="351" t="str">
        <f t="shared" si="12"/>
        <v>PNJ-KRJV-BCH</v>
      </c>
      <c r="N338" s="28" t="str">
        <f t="shared" si="13"/>
        <v>prv133</v>
      </c>
    </row>
    <row r="339" spans="1:16" x14ac:dyDescent="0.25">
      <c r="A339" s="22" t="s">
        <v>865</v>
      </c>
      <c r="B339" s="22" t="s">
        <v>47</v>
      </c>
      <c r="C339" s="22" t="s">
        <v>47</v>
      </c>
      <c r="D339" s="22" t="s">
        <v>5625</v>
      </c>
      <c r="E339" s="22" t="s">
        <v>5599</v>
      </c>
      <c r="F339" s="351" t="str">
        <f>IFERROR(VLOOKUP($B339,Codes!$A$2:$B$1000, 2, FALSE),"")</f>
        <v>BCH</v>
      </c>
      <c r="G339" s="351" t="str">
        <f>IFERROR(VLOOKUP($C339,Codes!$A$2:$B$1000, 2, FALSE),"")</f>
        <v>BCH</v>
      </c>
      <c r="H339" s="351" t="str">
        <f>IFERROR(VLOOKUP($D339,Codes!$A$2:$B$1000, 2, FALSE),"")</f>
        <v>KMBRWD</v>
      </c>
      <c r="I339" s="22">
        <f>IF(ISNUMBER(SEARCH("mrg",A339)), VLOOKUP(_xlfn.NUMBERVALUE(MID(A339,4,4)),TOMAKE!$B$2:$F$174,5,FALSE),IF(ISNUMBER(SEARCH("pnj",A339)), VLOOKUP(_xlfn.NUMBERVALUE(MID(A339,4,4)),TOMAKE!$A$2:$F$174,6,FALSE),IF(ISNUMBER(SEARCH("prv",A339)), VLOOKUP(_xlfn.NUMBERVALUE(MID(A339,4,4)),TOMAKE!$D$2:$F$174,3,FALSE),IF(ISNUMBER(SEARCH("vsg",A339)),VLOOKUP(_xlfn.NUMBERVALUE(MID(A339,4,4)),TOMAKE!$C$2:$F$174,4,FALSE),""))))</f>
        <v>0</v>
      </c>
      <c r="J339">
        <f>IF(ISNUMBER(SEARCH("mrg",A339)), VLOOKUP(_xlfn.NUMBERVALUE(MID(A339,4,4)),TOMAKE!$B$2:$E$174,4,FALSE),IF(ISNUMBER(SEARCH("pnj",A339)), VLOOKUP(_xlfn.NUMBERVALUE(MID(A339,4,4)),TOMAKE!$A$2:$E$174,5,FALSE),IF(ISNUMBER(SEARCH("prv",A339)), VLOOKUP(_xlfn.NUMBERVALUE(MID(A339,4,4)),TOMAKE!$D$2:$E$174,2,FALSE),IF(ISNUMBER(SEARCH("vsg",A339)),VLOOKUP(_xlfn.NUMBERVALUE(MID(A339,4,4)),TOMAKE!$C$2:$E$174,3,FALSE),""))))</f>
        <v>138</v>
      </c>
      <c r="K339" t="s">
        <v>5723</v>
      </c>
      <c r="M339" s="351" t="str">
        <f t="shared" si="12"/>
        <v>BCH-KMBRWD-BCH</v>
      </c>
      <c r="N339" s="28" t="str">
        <f t="shared" si="13"/>
        <v>prv134</v>
      </c>
    </row>
    <row r="340" spans="1:16" hidden="1" x14ac:dyDescent="0.25">
      <c r="A340" s="22" t="s">
        <v>860</v>
      </c>
      <c r="B340" s="22" t="s">
        <v>47</v>
      </c>
      <c r="C340" s="22" t="s">
        <v>106</v>
      </c>
      <c r="D340" s="22" t="s">
        <v>331</v>
      </c>
      <c r="E340" s="22" t="s">
        <v>5599</v>
      </c>
      <c r="F340" s="351" t="str">
        <f>IFERROR(VLOOKUP($B340,Codes!$A$2:$B$1000, 2, FALSE),"")</f>
        <v>BCH</v>
      </c>
      <c r="G340" s="351" t="str">
        <f>IFERROR(VLOOKUP($C340,Codes!$A$2:$B$1000, 2, FALSE),"")</f>
        <v>MPS</v>
      </c>
      <c r="H340" s="351" t="str">
        <f>IFERROR(VLOOKUP($D340,Codes!$A$2:$B$1000, 2, FALSE),"")</f>
        <v>CLV</v>
      </c>
      <c r="I340" s="22">
        <f>IF(ISNUMBER(SEARCH("mrg",A340)), VLOOKUP(_xlfn.NUMBERVALUE(MID(A340,4,4)),TOMAKE!$B$2:$F$174,5,FALSE),IF(ISNUMBER(SEARCH("pnj",A340)), VLOOKUP(_xlfn.NUMBERVALUE(MID(A340,4,4)),TOMAKE!$A$2:$F$174,6,FALSE),IF(ISNUMBER(SEARCH("prv",A340)), VLOOKUP(_xlfn.NUMBERVALUE(MID(A340,4,4)),TOMAKE!$D$2:$F$174,3,FALSE),IF(ISNUMBER(SEARCH("vsg",A340)),VLOOKUP(_xlfn.NUMBERVALUE(MID(A340,4,4)),TOMAKE!$C$2:$F$174,4,FALSE),""))))</f>
        <v>0</v>
      </c>
      <c r="J340">
        <f>IF(ISNUMBER(SEARCH("mrg",A340)), VLOOKUP(_xlfn.NUMBERVALUE(MID(A340,4,4)),TOMAKE!$B$2:$E$174,4,FALSE),IF(ISNUMBER(SEARCH("pnj",A340)), VLOOKUP(_xlfn.NUMBERVALUE(MID(A340,4,4)),TOMAKE!$A$2:$E$174,5,FALSE),IF(ISNUMBER(SEARCH("prv",A340)), VLOOKUP(_xlfn.NUMBERVALUE(MID(A340,4,4)),TOMAKE!$D$2:$E$174,2,FALSE),IF(ISNUMBER(SEARCH("vsg",A340)),VLOOKUP(_xlfn.NUMBERVALUE(MID(A340,4,4)),TOMAKE!$C$2:$E$174,3,FALSE),""))))</f>
        <v>145</v>
      </c>
      <c r="K340" t="s">
        <v>5601</v>
      </c>
      <c r="L340" t="e">
        <f>VLOOKUP(TEXT(MID(A340,4,4),"###"),#REF!,8,FALSE)</f>
        <v>#REF!</v>
      </c>
      <c r="M340" s="351" t="str">
        <f t="shared" si="12"/>
        <v>BCH-CLV-MPS</v>
      </c>
      <c r="N340" s="28" t="str">
        <f t="shared" si="13"/>
        <v>prv135</v>
      </c>
    </row>
    <row r="341" spans="1:16" hidden="1" x14ac:dyDescent="0.25">
      <c r="A341" s="22" t="s">
        <v>856</v>
      </c>
      <c r="B341" s="22" t="s">
        <v>106</v>
      </c>
      <c r="C341" s="22" t="s">
        <v>278</v>
      </c>
      <c r="D341" s="22" t="s">
        <v>5624</v>
      </c>
      <c r="E341" s="22" t="s">
        <v>5599</v>
      </c>
      <c r="F341" s="351" t="str">
        <f>IFERROR(VLOOKUP($B341,Codes!$A$2:$B$1000, 2, FALSE),"")</f>
        <v>MPS</v>
      </c>
      <c r="G341" s="351" t="str">
        <f>IFERROR(VLOOKUP($C341,Codes!$A$2:$B$1000, 2, FALSE),"")</f>
        <v>VRPL</v>
      </c>
      <c r="H341" s="351" t="str">
        <f>IFERROR(VLOOKUP($D341,Codes!$A$2:$B$1000, 2, FALSE),"")</f>
        <v>KRJV</v>
      </c>
      <c r="I341" s="22">
        <f>IF(ISNUMBER(SEARCH("mrg",A341)), VLOOKUP(_xlfn.NUMBERVALUE(MID(A341,4,4)),TOMAKE!$B$2:$F$174,5,FALSE),IF(ISNUMBER(SEARCH("pnj",A341)), VLOOKUP(_xlfn.NUMBERVALUE(MID(A341,4,4)),TOMAKE!$A$2:$F$174,6,FALSE),IF(ISNUMBER(SEARCH("prv",A341)), VLOOKUP(_xlfn.NUMBERVALUE(MID(A341,4,4)),TOMAKE!$D$2:$F$174,3,FALSE),IF(ISNUMBER(SEARCH("vsg",A341)),VLOOKUP(_xlfn.NUMBERVALUE(MID(A341,4,4)),TOMAKE!$C$2:$F$174,4,FALSE),""))))</f>
        <v>0</v>
      </c>
      <c r="J341">
        <f>IF(ISNUMBER(SEARCH("mrg",A341)), VLOOKUP(_xlfn.NUMBERVALUE(MID(A341,4,4)),TOMAKE!$B$2:$E$174,4,FALSE),IF(ISNUMBER(SEARCH("pnj",A341)), VLOOKUP(_xlfn.NUMBERVALUE(MID(A341,4,4)),TOMAKE!$A$2:$E$174,5,FALSE),IF(ISNUMBER(SEARCH("prv",A341)), VLOOKUP(_xlfn.NUMBERVALUE(MID(A341,4,4)),TOMAKE!$D$2:$E$174,2,FALSE),IF(ISNUMBER(SEARCH("vsg",A341)),VLOOKUP(_xlfn.NUMBERVALUE(MID(A341,4,4)),TOMAKE!$C$2:$E$174,3,FALSE),""))))</f>
        <v>146</v>
      </c>
      <c r="K341" t="s">
        <v>5601</v>
      </c>
      <c r="L341" t="e">
        <f>VLOOKUP(TEXT(MID(A341,4,4),"###"),#REF!,8,FALSE)</f>
        <v>#REF!</v>
      </c>
      <c r="M341" s="351" t="str">
        <f t="shared" si="12"/>
        <v>MPS-KRJV-VRPL</v>
      </c>
      <c r="N341" s="28" t="str">
        <f t="shared" si="13"/>
        <v>prv136</v>
      </c>
    </row>
    <row r="342" spans="1:16" x14ac:dyDescent="0.25">
      <c r="A342" s="22" t="s">
        <v>851</v>
      </c>
      <c r="B342" s="22" t="s">
        <v>47</v>
      </c>
      <c r="C342" s="22" t="s">
        <v>255</v>
      </c>
      <c r="D342" s="22" t="s">
        <v>854</v>
      </c>
      <c r="E342" s="22" t="s">
        <v>5599</v>
      </c>
      <c r="F342" s="351" t="str">
        <f>IFERROR(VLOOKUP($B342,Codes!$A$2:$B$1000, 2, FALSE),"")</f>
        <v>BCH</v>
      </c>
      <c r="G342" s="351" t="str">
        <f>IFERROR(VLOOKUP($C342,Codes!$A$2:$B$1000, 2, FALSE),"")</f>
        <v>NRV</v>
      </c>
      <c r="H342" s="351" t="str">
        <f>IFERROR(VLOOKUP($D342,Codes!$A$2:$B$1000, 2, FALSE),"")</f>
        <v>MYE LK</v>
      </c>
      <c r="I342" s="22" t="e">
        <f>IF(ISNUMBER(SEARCH("mrg",A342)), VLOOKUP(_xlfn.NUMBERVALUE(MID(A342,4,4)),TOMAKE!$B$2:$F$174,5,FALSE),IF(ISNUMBER(SEARCH("pnj",A342)), VLOOKUP(_xlfn.NUMBERVALUE(MID(A342,4,4)),TOMAKE!$A$2:$F$174,6,FALSE),IF(ISNUMBER(SEARCH("prv",A342)), VLOOKUP(_xlfn.NUMBERVALUE(MID(A342,4,4)),TOMAKE!$D$2:$F$174,3,FALSE),IF(ISNUMBER(SEARCH("vsg",A342)),VLOOKUP(_xlfn.NUMBERVALUE(MID(A342,4,4)),TOMAKE!$C$2:$F$174,4,FALSE),""))))</f>
        <v>#N/A</v>
      </c>
      <c r="J342" t="e">
        <f>IF(ISNUMBER(SEARCH("mrg",A342)), VLOOKUP(_xlfn.NUMBERVALUE(MID(A342,4,4)),TOMAKE!$B$2:$E$174,4,FALSE),IF(ISNUMBER(SEARCH("pnj",A342)), VLOOKUP(_xlfn.NUMBERVALUE(MID(A342,4,4)),TOMAKE!$A$2:$E$174,5,FALSE),IF(ISNUMBER(SEARCH("prv",A342)), VLOOKUP(_xlfn.NUMBERVALUE(MID(A342,4,4)),TOMAKE!$D$2:$E$174,2,FALSE),IF(ISNUMBER(SEARCH("vsg",A342)),VLOOKUP(_xlfn.NUMBERVALUE(MID(A342,4,4)),TOMAKE!$C$2:$E$174,3,FALSE),""))))</f>
        <v>#N/A</v>
      </c>
      <c r="K342" t="s">
        <v>5723</v>
      </c>
      <c r="M342" s="351" t="str">
        <f t="shared" si="12"/>
        <v>BCH-MYE LK-NRV</v>
      </c>
      <c r="N342" s="28" t="str">
        <f t="shared" si="13"/>
        <v>prv137</v>
      </c>
    </row>
    <row r="343" spans="1:16" x14ac:dyDescent="0.25">
      <c r="A343" s="22" t="s">
        <v>847</v>
      </c>
      <c r="B343" s="22" t="s">
        <v>47</v>
      </c>
      <c r="C343" s="22" t="s">
        <v>255</v>
      </c>
      <c r="D343" s="22" t="s">
        <v>5626</v>
      </c>
      <c r="E343" s="22" t="s">
        <v>5599</v>
      </c>
      <c r="F343" s="351" t="str">
        <f>IFERROR(VLOOKUP($B343,Codes!$A$2:$B$1000, 2, FALSE),"")</f>
        <v>BCH</v>
      </c>
      <c r="G343" s="351" t="str">
        <f>IFERROR(VLOOKUP($C343,Codes!$A$2:$B$1000, 2, FALSE),"")</f>
        <v>NRV</v>
      </c>
      <c r="H343" s="351" t="str">
        <f>IFERROR(VLOOKUP($D343,Codes!$A$2:$B$1000, 2, FALSE),"")</f>
        <v>SMNS</v>
      </c>
      <c r="I343" s="22" t="e">
        <f>IF(ISNUMBER(SEARCH("mrg",A343)), VLOOKUP(_xlfn.NUMBERVALUE(MID(A343,4,4)),TOMAKE!$B$2:$F$174,5,FALSE),IF(ISNUMBER(SEARCH("pnj",A343)), VLOOKUP(_xlfn.NUMBERVALUE(MID(A343,4,4)),TOMAKE!$A$2:$F$174,6,FALSE),IF(ISNUMBER(SEARCH("prv",A343)), VLOOKUP(_xlfn.NUMBERVALUE(MID(A343,4,4)),TOMAKE!$D$2:$F$174,3,FALSE),IF(ISNUMBER(SEARCH("vsg",A343)),VLOOKUP(_xlfn.NUMBERVALUE(MID(A343,4,4)),TOMAKE!$C$2:$F$174,4,FALSE),""))))</f>
        <v>#N/A</v>
      </c>
      <c r="J343" t="e">
        <f>IF(ISNUMBER(SEARCH("mrg",A343)), VLOOKUP(_xlfn.NUMBERVALUE(MID(A343,4,4)),TOMAKE!$B$2:$E$174,4,FALSE),IF(ISNUMBER(SEARCH("pnj",A343)), VLOOKUP(_xlfn.NUMBERVALUE(MID(A343,4,4)),TOMAKE!$A$2:$E$174,5,FALSE),IF(ISNUMBER(SEARCH("prv",A343)), VLOOKUP(_xlfn.NUMBERVALUE(MID(A343,4,4)),TOMAKE!$D$2:$E$174,2,FALSE),IF(ISNUMBER(SEARCH("vsg",A343)),VLOOKUP(_xlfn.NUMBERVALUE(MID(A343,4,4)),TOMAKE!$C$2:$E$174,3,FALSE),""))))</f>
        <v>#N/A</v>
      </c>
      <c r="K343" t="s">
        <v>5723</v>
      </c>
      <c r="M343" s="351" t="str">
        <f t="shared" si="12"/>
        <v>BCH-SMNS-NRV</v>
      </c>
      <c r="N343" s="28" t="str">
        <f t="shared" si="13"/>
        <v>prv138</v>
      </c>
    </row>
    <row r="344" spans="1:16" x14ac:dyDescent="0.25">
      <c r="A344" s="22" t="s">
        <v>837</v>
      </c>
      <c r="B344" s="22" t="s">
        <v>47</v>
      </c>
      <c r="C344" s="22" t="s">
        <v>221</v>
      </c>
      <c r="D344" s="22" t="s">
        <v>5627</v>
      </c>
      <c r="E344" s="22" t="s">
        <v>5599</v>
      </c>
      <c r="F344" s="351" t="str">
        <f>IFERROR(VLOOKUP($B344,Codes!$A$2:$B$1000, 2, FALSE),"")</f>
        <v>BCH</v>
      </c>
      <c r="G344" s="351" t="str">
        <f>IFERROR(VLOOKUP($C344,Codes!$A$2:$B$1000, 2, FALSE),"")</f>
        <v>MDL</v>
      </c>
      <c r="H344" s="351">
        <f>IFERROR(VLOOKUP($D344,Codes!$A$2:$B$1000, 2, FALSE),"")</f>
        <v>0</v>
      </c>
      <c r="I344" s="22" t="e">
        <f>IF(ISNUMBER(SEARCH("mrg",A344)), VLOOKUP(_xlfn.NUMBERVALUE(MID(A344,4,4)),TOMAKE!$B$2:$F$174,5,FALSE),IF(ISNUMBER(SEARCH("pnj",A344)), VLOOKUP(_xlfn.NUMBERVALUE(MID(A344,4,4)),TOMAKE!$A$2:$F$174,6,FALSE),IF(ISNUMBER(SEARCH("prv",A344)), VLOOKUP(_xlfn.NUMBERVALUE(MID(A344,4,4)),TOMAKE!$D$2:$F$174,3,FALSE),IF(ISNUMBER(SEARCH("vsg",A344)),VLOOKUP(_xlfn.NUMBERVALUE(MID(A344,4,4)),TOMAKE!$C$2:$F$174,4,FALSE),""))))</f>
        <v>#N/A</v>
      </c>
      <c r="J344" t="e">
        <f>IF(ISNUMBER(SEARCH("mrg",A344)), VLOOKUP(_xlfn.NUMBERVALUE(MID(A344,4,4)),TOMAKE!$B$2:$E$174,4,FALSE),IF(ISNUMBER(SEARCH("pnj",A344)), VLOOKUP(_xlfn.NUMBERVALUE(MID(A344,4,4)),TOMAKE!$A$2:$E$174,5,FALSE),IF(ISNUMBER(SEARCH("prv",A344)), VLOOKUP(_xlfn.NUMBERVALUE(MID(A344,4,4)),TOMAKE!$D$2:$E$174,2,FALSE),IF(ISNUMBER(SEARCH("vsg",A344)),VLOOKUP(_xlfn.NUMBERVALUE(MID(A344,4,4)),TOMAKE!$C$2:$E$174,3,FALSE),""))))</f>
        <v>#N/A</v>
      </c>
      <c r="K344" t="s">
        <v>5723</v>
      </c>
      <c r="M344" s="351" t="str">
        <f t="shared" si="12"/>
        <v>BCH-0-MDL</v>
      </c>
      <c r="N344" s="28" t="str">
        <f t="shared" si="13"/>
        <v>prv139</v>
      </c>
    </row>
    <row r="345" spans="1:16" hidden="1" x14ac:dyDescent="0.25">
      <c r="A345" s="22" t="s">
        <v>1986</v>
      </c>
      <c r="B345" s="22" t="s">
        <v>10</v>
      </c>
      <c r="C345" s="22" t="s">
        <v>236</v>
      </c>
      <c r="D345" s="22" t="s">
        <v>106</v>
      </c>
      <c r="E345" s="22" t="s">
        <v>5599</v>
      </c>
      <c r="F345" s="351" t="str">
        <f>IFERROR(VLOOKUP($B345,Codes!$A$2:$B$1000, 2, FALSE),"")</f>
        <v>PNJ</v>
      </c>
      <c r="G345" s="351" t="str">
        <f>IFERROR(VLOOKUP($C345,Codes!$A$2:$B$1000, 2, FALSE),"")</f>
        <v>HRML</v>
      </c>
      <c r="H345" s="351" t="str">
        <f>IFERROR(VLOOKUP($D345,Codes!$A$2:$B$1000, 2, FALSE),"")</f>
        <v>MPS</v>
      </c>
      <c r="I345" s="22" t="e">
        <f>IF(ISNUMBER(SEARCH("mrg",A345)), VLOOKUP(_xlfn.NUMBERVALUE(MID(A345,4,4)),TOMAKE!$B$2:$F$174,5,FALSE),IF(ISNUMBER(SEARCH("pnj",A345)), VLOOKUP(_xlfn.NUMBERVALUE(MID(A345,4,4)),TOMAKE!$A$2:$F$174,6,FALSE),IF(ISNUMBER(SEARCH("prv",A345)), VLOOKUP(_xlfn.NUMBERVALUE(MID(A345,4,4)),TOMAKE!$D$2:$F$174,3,FALSE),IF(ISNUMBER(SEARCH("vsg",A345)),VLOOKUP(_xlfn.NUMBERVALUE(MID(A345,4,4)),TOMAKE!$C$2:$F$174,4,FALSE),""))))</f>
        <v>#N/A</v>
      </c>
      <c r="J345" t="e">
        <f>IF(ISNUMBER(SEARCH("mrg",A345)), VLOOKUP(_xlfn.NUMBERVALUE(MID(A345,4,4)),TOMAKE!$B$2:$E$174,4,FALSE),IF(ISNUMBER(SEARCH("pnj",A345)), VLOOKUP(_xlfn.NUMBERVALUE(MID(A345,4,4)),TOMAKE!$A$2:$E$174,5,FALSE),IF(ISNUMBER(SEARCH("prv",A345)), VLOOKUP(_xlfn.NUMBERVALUE(MID(A345,4,4)),TOMAKE!$D$2:$E$174,2,FALSE),IF(ISNUMBER(SEARCH("vsg",A345)),VLOOKUP(_xlfn.NUMBERVALUE(MID(A345,4,4)),TOMAKE!$C$2:$E$174,3,FALSE),""))))</f>
        <v>#N/A</v>
      </c>
      <c r="K345" t="s">
        <v>5601</v>
      </c>
      <c r="L345" t="e">
        <f>VLOOKUP(TEXT(MID(A345,4,4),"###"),#REF!,8,FALSE)</f>
        <v>#REF!</v>
      </c>
      <c r="M345" s="351" t="str">
        <f t="shared" si="12"/>
        <v>PNJ-MPS-HRML</v>
      </c>
      <c r="N345" s="28" t="str">
        <f t="shared" si="13"/>
        <v>prv14</v>
      </c>
    </row>
    <row r="346" spans="1:16" x14ac:dyDescent="0.25">
      <c r="A346" s="22" t="s">
        <v>833</v>
      </c>
      <c r="B346" s="22" t="s">
        <v>221</v>
      </c>
      <c r="C346" s="22" t="s">
        <v>47</v>
      </c>
      <c r="D346" s="22" t="s">
        <v>829</v>
      </c>
      <c r="E346" s="22" t="s">
        <v>5599</v>
      </c>
      <c r="F346" s="351" t="str">
        <f>IFERROR(VLOOKUP($B346,Codes!$A$2:$B$1000, 2, FALSE),"")</f>
        <v>MDL</v>
      </c>
      <c r="G346" s="351" t="str">
        <f>IFERROR(VLOOKUP($C346,Codes!$A$2:$B$1000, 2, FALSE),"")</f>
        <v>BCH</v>
      </c>
      <c r="H346" s="351" t="str">
        <f>IFERROR(VLOOKUP($D346,Codes!$A$2:$B$1000, 2, FALSE),"")</f>
        <v>KRBT</v>
      </c>
      <c r="I346" s="22" t="e">
        <f>IF(ISNUMBER(SEARCH("mrg",A346)), VLOOKUP(_xlfn.NUMBERVALUE(MID(A346,4,4)),TOMAKE!$B$2:$F$174,5,FALSE),IF(ISNUMBER(SEARCH("pnj",A346)), VLOOKUP(_xlfn.NUMBERVALUE(MID(A346,4,4)),TOMAKE!$A$2:$F$174,6,FALSE),IF(ISNUMBER(SEARCH("prv",A346)), VLOOKUP(_xlfn.NUMBERVALUE(MID(A346,4,4)),TOMAKE!$D$2:$F$174,3,FALSE),IF(ISNUMBER(SEARCH("vsg",A346)),VLOOKUP(_xlfn.NUMBERVALUE(MID(A346,4,4)),TOMAKE!$C$2:$F$174,4,FALSE),""))))</f>
        <v>#N/A</v>
      </c>
      <c r="J346" t="e">
        <f>IF(ISNUMBER(SEARCH("mrg",A346)), VLOOKUP(_xlfn.NUMBERVALUE(MID(A346,4,4)),TOMAKE!$B$2:$E$174,4,FALSE),IF(ISNUMBER(SEARCH("pnj",A346)), VLOOKUP(_xlfn.NUMBERVALUE(MID(A346,4,4)),TOMAKE!$A$2:$E$174,5,FALSE),IF(ISNUMBER(SEARCH("prv",A346)), VLOOKUP(_xlfn.NUMBERVALUE(MID(A346,4,4)),TOMAKE!$D$2:$E$174,2,FALSE),IF(ISNUMBER(SEARCH("vsg",A346)),VLOOKUP(_xlfn.NUMBERVALUE(MID(A346,4,4)),TOMAKE!$C$2:$E$174,3,FALSE),""))))</f>
        <v>#N/A</v>
      </c>
      <c r="K346" t="s">
        <v>5723</v>
      </c>
      <c r="M346" s="351" t="str">
        <f t="shared" si="12"/>
        <v>MDL-KRBT-BCH</v>
      </c>
      <c r="N346" s="28" t="str">
        <f t="shared" si="13"/>
        <v>prv140</v>
      </c>
    </row>
    <row r="347" spans="1:16" x14ac:dyDescent="0.25">
      <c r="A347" s="22" t="s">
        <v>818</v>
      </c>
      <c r="B347" s="22" t="s">
        <v>221</v>
      </c>
      <c r="C347" s="22" t="s">
        <v>47</v>
      </c>
      <c r="D347" s="22" t="s">
        <v>819</v>
      </c>
      <c r="E347" s="22" t="s">
        <v>5599</v>
      </c>
      <c r="F347" s="351" t="str">
        <f>IFERROR(VLOOKUP($B347,Codes!$A$2:$B$1000, 2, FALSE),"")</f>
        <v>MDL</v>
      </c>
      <c r="G347" s="351" t="str">
        <f>IFERROR(VLOOKUP($C347,Codes!$A$2:$B$1000, 2, FALSE),"")</f>
        <v>BCH</v>
      </c>
      <c r="H347" s="351" t="str">
        <f>IFERROR(VLOOKUP($D347,Codes!$A$2:$B$1000, 2, FALSE),"")</f>
        <v>MYE LK</v>
      </c>
      <c r="I347" s="22" t="e">
        <f>IF(ISNUMBER(SEARCH("mrg",A347)), VLOOKUP(_xlfn.NUMBERVALUE(MID(A347,4,4)),TOMAKE!$B$2:$F$174,5,FALSE),IF(ISNUMBER(SEARCH("pnj",A347)), VLOOKUP(_xlfn.NUMBERVALUE(MID(A347,4,4)),TOMAKE!$A$2:$F$174,6,FALSE),IF(ISNUMBER(SEARCH("prv",A347)), VLOOKUP(_xlfn.NUMBERVALUE(MID(A347,4,4)),TOMAKE!$D$2:$F$174,3,FALSE),IF(ISNUMBER(SEARCH("vsg",A347)),VLOOKUP(_xlfn.NUMBERVALUE(MID(A347,4,4)),TOMAKE!$C$2:$F$174,4,FALSE),""))))</f>
        <v>#N/A</v>
      </c>
      <c r="J347" t="e">
        <f>IF(ISNUMBER(SEARCH("mrg",A347)), VLOOKUP(_xlfn.NUMBERVALUE(MID(A347,4,4)),TOMAKE!$B$2:$E$174,4,FALSE),IF(ISNUMBER(SEARCH("pnj",A347)), VLOOKUP(_xlfn.NUMBERVALUE(MID(A347,4,4)),TOMAKE!$A$2:$E$174,5,FALSE),IF(ISNUMBER(SEARCH("prv",A347)), VLOOKUP(_xlfn.NUMBERVALUE(MID(A347,4,4)),TOMAKE!$D$2:$E$174,2,FALSE),IF(ISNUMBER(SEARCH("vsg",A347)),VLOOKUP(_xlfn.NUMBERVALUE(MID(A347,4,4)),TOMAKE!$C$2:$E$174,3,FALSE),""))))</f>
        <v>#N/A</v>
      </c>
      <c r="K347" t="s">
        <v>5723</v>
      </c>
      <c r="M347" s="351" t="str">
        <f t="shared" si="12"/>
        <v>MDL-MYE LK-BCH</v>
      </c>
      <c r="N347" s="28" t="str">
        <f t="shared" si="13"/>
        <v>prv141</v>
      </c>
    </row>
    <row r="348" spans="1:16" x14ac:dyDescent="0.25">
      <c r="A348" s="22" t="s">
        <v>816</v>
      </c>
      <c r="B348" s="22" t="s">
        <v>10</v>
      </c>
      <c r="C348" s="22" t="s">
        <v>262</v>
      </c>
      <c r="D348" s="22" t="s">
        <v>296</v>
      </c>
      <c r="E348" s="22" t="s">
        <v>5599</v>
      </c>
      <c r="F348" s="351" t="str">
        <f>IFERROR(VLOOKUP($B348,Codes!$A$2:$B$1000, 2, FALSE),"")</f>
        <v>PNJ</v>
      </c>
      <c r="G348" s="351" t="str">
        <f>IFERROR(VLOOKUP($C348,Codes!$A$2:$B$1000, 2, FALSE),"")</f>
        <v>NRL</v>
      </c>
      <c r="H348" s="351" t="str">
        <f>IFERROR(VLOOKUP($D348,Codes!$A$2:$B$1000, 2, FALSE),"")</f>
        <v>BTM</v>
      </c>
      <c r="I348" s="22" t="e">
        <f>IF(ISNUMBER(SEARCH("mrg",A348)), VLOOKUP(_xlfn.NUMBERVALUE(MID(A348,4,4)),TOMAKE!$B$2:$F$174,5,FALSE),IF(ISNUMBER(SEARCH("pnj",A348)), VLOOKUP(_xlfn.NUMBERVALUE(MID(A348,4,4)),TOMAKE!$A$2:$F$174,6,FALSE),IF(ISNUMBER(SEARCH("prv",A348)), VLOOKUP(_xlfn.NUMBERVALUE(MID(A348,4,4)),TOMAKE!$D$2:$F$174,3,FALSE),IF(ISNUMBER(SEARCH("vsg",A348)),VLOOKUP(_xlfn.NUMBERVALUE(MID(A348,4,4)),TOMAKE!$C$2:$F$174,4,FALSE),""))))</f>
        <v>#N/A</v>
      </c>
      <c r="J348" t="e">
        <f>IF(ISNUMBER(SEARCH("mrg",A348)), VLOOKUP(_xlfn.NUMBERVALUE(MID(A348,4,4)),TOMAKE!$B$2:$E$174,4,FALSE),IF(ISNUMBER(SEARCH("pnj",A348)), VLOOKUP(_xlfn.NUMBERVALUE(MID(A348,4,4)),TOMAKE!$A$2:$E$174,5,FALSE),IF(ISNUMBER(SEARCH("prv",A348)), VLOOKUP(_xlfn.NUMBERVALUE(MID(A348,4,4)),TOMAKE!$D$2:$E$174,2,FALSE),IF(ISNUMBER(SEARCH("vsg",A348)),VLOOKUP(_xlfn.NUMBERVALUE(MID(A348,4,4)),TOMAKE!$C$2:$E$174,3,FALSE),""))))</f>
        <v>#N/A</v>
      </c>
      <c r="K348" t="s">
        <v>5723</v>
      </c>
      <c r="M348" s="351" t="str">
        <f t="shared" si="12"/>
        <v>PNJ-BTM-NRL</v>
      </c>
      <c r="N348" s="28" t="str">
        <f t="shared" si="13"/>
        <v>prv142</v>
      </c>
    </row>
    <row r="349" spans="1:16" x14ac:dyDescent="0.25">
      <c r="A349" s="22" t="s">
        <v>797</v>
      </c>
      <c r="B349" s="22" t="s">
        <v>10</v>
      </c>
      <c r="C349" s="22" t="s">
        <v>228</v>
      </c>
      <c r="D349" s="22" t="s">
        <v>5628</v>
      </c>
      <c r="E349" s="22" t="s">
        <v>5599</v>
      </c>
      <c r="F349" s="351" t="str">
        <f>IFERROR(VLOOKUP($B349,Codes!$A$2:$B$1000, 2, FALSE),"")</f>
        <v>PNJ</v>
      </c>
      <c r="G349" s="351" t="str">
        <f>IFERROR(VLOOKUP($C349,Codes!$A$2:$B$1000, 2, FALSE),"")</f>
        <v>MDLMZ</v>
      </c>
      <c r="H349" s="351" t="str">
        <f>IFERROR(VLOOKUP($D349,Codes!$A$2:$B$1000, 2, FALSE),"")</f>
        <v>ARB TUEM</v>
      </c>
      <c r="I349" s="22" t="e">
        <f>IF(ISNUMBER(SEARCH("mrg",A349)), VLOOKUP(_xlfn.NUMBERVALUE(MID(A349,4,4)),TOMAKE!$B$2:$F$174,5,FALSE),IF(ISNUMBER(SEARCH("pnj",A349)), VLOOKUP(_xlfn.NUMBERVALUE(MID(A349,4,4)),TOMAKE!$A$2:$F$174,6,FALSE),IF(ISNUMBER(SEARCH("prv",A349)), VLOOKUP(_xlfn.NUMBERVALUE(MID(A349,4,4)),TOMAKE!$D$2:$F$174,3,FALSE),IF(ISNUMBER(SEARCH("vsg",A349)),VLOOKUP(_xlfn.NUMBERVALUE(MID(A349,4,4)),TOMAKE!$C$2:$F$174,4,FALSE),""))))</f>
        <v>#N/A</v>
      </c>
      <c r="J349" t="e">
        <f>IF(ISNUMBER(SEARCH("mrg",A349)), VLOOKUP(_xlfn.NUMBERVALUE(MID(A349,4,4)),TOMAKE!$B$2:$E$174,4,FALSE),IF(ISNUMBER(SEARCH("pnj",A349)), VLOOKUP(_xlfn.NUMBERVALUE(MID(A349,4,4)),TOMAKE!$A$2:$E$174,5,FALSE),IF(ISNUMBER(SEARCH("prv",A349)), VLOOKUP(_xlfn.NUMBERVALUE(MID(A349,4,4)),TOMAKE!$D$2:$E$174,2,FALSE),IF(ISNUMBER(SEARCH("vsg",A349)),VLOOKUP(_xlfn.NUMBERVALUE(MID(A349,4,4)),TOMAKE!$C$2:$E$174,3,FALSE),""))))</f>
        <v>#N/A</v>
      </c>
      <c r="K349" t="s">
        <v>5723</v>
      </c>
      <c r="M349" s="351" t="str">
        <f t="shared" si="12"/>
        <v>PNJ-ARB TUEM-MDLMZ</v>
      </c>
      <c r="N349" s="28" t="str">
        <f t="shared" si="13"/>
        <v>prv143</v>
      </c>
    </row>
    <row r="350" spans="1:16" ht="30" hidden="1" x14ac:dyDescent="0.25">
      <c r="A350" s="22" t="s">
        <v>788</v>
      </c>
      <c r="B350" s="22" t="s">
        <v>10</v>
      </c>
      <c r="C350" s="22" t="s">
        <v>277</v>
      </c>
      <c r="D350" s="22" t="s">
        <v>368</v>
      </c>
      <c r="E350" s="22" t="s">
        <v>5599</v>
      </c>
      <c r="F350" s="351" t="str">
        <f>IFERROR(VLOOKUP($B350,Codes!$A$2:$B$1000, 2, FALSE),"")</f>
        <v>PNJ</v>
      </c>
      <c r="G350" s="351" t="str">
        <f>IFERROR(VLOOKUP($C350,Codes!$A$2:$B$1000, 2, FALSE),"")</f>
        <v>OZR/MDK</v>
      </c>
      <c r="H350" s="351" t="str">
        <f>IFERROR(VLOOKUP($D350,Codes!$A$2:$B$1000, 2, FALSE),"")</f>
        <v>NGZR</v>
      </c>
      <c r="I350" s="22">
        <f>IF(ISNUMBER(SEARCH("mrg",A350)), VLOOKUP(_xlfn.NUMBERVALUE(MID(A350,4,4)),TOMAKE!$B$2:$F$174,5,FALSE),IF(ISNUMBER(SEARCH("pnj",A350)), VLOOKUP(_xlfn.NUMBERVALUE(MID(A350,4,4)),TOMAKE!$A$2:$F$174,6,FALSE),IF(ISNUMBER(SEARCH("prv",A350)), VLOOKUP(_xlfn.NUMBERVALUE(MID(A350,4,4)),TOMAKE!$D$2:$F$174,3,FALSE),IF(ISNUMBER(SEARCH("vsg",A350)),VLOOKUP(_xlfn.NUMBERVALUE(MID(A350,4,4)),TOMAKE!$C$2:$F$174,4,FALSE),""))))</f>
        <v>0</v>
      </c>
      <c r="J350">
        <f>IF(ISNUMBER(SEARCH("mrg",A350)), VLOOKUP(_xlfn.NUMBERVALUE(MID(A350,4,4)),TOMAKE!$B$2:$E$174,4,FALSE),IF(ISNUMBER(SEARCH("pnj",A350)), VLOOKUP(_xlfn.NUMBERVALUE(MID(A350,4,4)),TOMAKE!$A$2:$E$174,5,FALSE),IF(ISNUMBER(SEARCH("prv",A350)), VLOOKUP(_xlfn.NUMBERVALUE(MID(A350,4,4)),TOMAKE!$D$2:$E$174,2,FALSE),IF(ISNUMBER(SEARCH("vsg",A350)),VLOOKUP(_xlfn.NUMBERVALUE(MID(A350,4,4)),TOMAKE!$C$2:$E$174,3,FALSE),""))))</f>
        <v>149</v>
      </c>
      <c r="K350" t="s">
        <v>5601</v>
      </c>
      <c r="L350" t="e">
        <f>VLOOKUP(TEXT(MID(A350,4,4),"###"),#REF!,8,FALSE)</f>
        <v>#REF!</v>
      </c>
      <c r="M350" s="351" t="str">
        <f t="shared" si="12"/>
        <v>PNJ-NGZR-OZR/MDK</v>
      </c>
      <c r="N350" s="28" t="str">
        <f t="shared" si="13"/>
        <v>prv144</v>
      </c>
    </row>
    <row r="351" spans="1:16" hidden="1" x14ac:dyDescent="0.25">
      <c r="A351" s="28" t="s">
        <v>770</v>
      </c>
      <c r="B351" s="28" t="s">
        <v>10</v>
      </c>
      <c r="C351" s="28" t="s">
        <v>276</v>
      </c>
      <c r="D351" s="28" t="s">
        <v>777</v>
      </c>
      <c r="E351" s="22" t="s">
        <v>5599</v>
      </c>
      <c r="F351" s="351" t="str">
        <f>IFERROR(VLOOKUP($B351,Codes!$A$2:$B$1000, 2, FALSE),"")</f>
        <v>PNJ</v>
      </c>
      <c r="G351" s="351" t="str">
        <f>IFERROR(VLOOKUP($C351,Codes!$A$2:$B$1000, 2, FALSE),"")</f>
        <v>KRG</v>
      </c>
      <c r="H351" s="351" t="str">
        <f>IFERROR(VLOOKUP($D351,Codes!$A$2:$B$1000, 2, FALSE),"")</f>
        <v>TUEM</v>
      </c>
      <c r="I351" s="28" t="e">
        <f>IF(ISNUMBER(SEARCH("mrg",A351)), VLOOKUP(_xlfn.NUMBERVALUE(MID(A351,4,4)),TOMAKE!$B$2:$F$174,5,FALSE),IF(ISNUMBER(SEARCH("pnj",A351)), VLOOKUP(_xlfn.NUMBERVALUE(MID(A351,4,4)),TOMAKE!$A$2:$F$174,6,FALSE),IF(ISNUMBER(SEARCH("prv",A351)), VLOOKUP(_xlfn.NUMBERVALUE(MID(A351,4,4)),TOMAKE!$D$2:$F$174,3,FALSE),IF(ISNUMBER(SEARCH("vsg",A351)),VLOOKUP(_xlfn.NUMBERVALUE(MID(A351,4,4)),TOMAKE!$C$2:$F$174,4,FALSE),""))))</f>
        <v>#N/A</v>
      </c>
      <c r="J351" s="11" t="e">
        <f>IF(ISNUMBER(SEARCH("mrg",A351)), VLOOKUP(_xlfn.NUMBERVALUE(MID(A351,4,4)),TOMAKE!$B$2:$E$174,4,FALSE),IF(ISNUMBER(SEARCH("pnj",A351)), VLOOKUP(_xlfn.NUMBERVALUE(MID(A351,4,4)),TOMAKE!$A$2:$E$174,5,FALSE),IF(ISNUMBER(SEARCH("prv",A351)), VLOOKUP(_xlfn.NUMBERVALUE(MID(A351,4,4)),TOMAKE!$D$2:$E$174,2,FALSE),IF(ISNUMBER(SEARCH("vsg",A351)),VLOOKUP(_xlfn.NUMBERVALUE(MID(A351,4,4)),TOMAKE!$C$2:$E$174,3,FALSE),""))))</f>
        <v>#N/A</v>
      </c>
      <c r="K351" s="11" t="s">
        <v>5601</v>
      </c>
      <c r="L351" s="11"/>
      <c r="M351" s="351" t="str">
        <f t="shared" si="12"/>
        <v>PNJ-TUEM-KRG</v>
      </c>
      <c r="N351" s="28" t="str">
        <f t="shared" si="13"/>
        <v>prv145</v>
      </c>
      <c r="O351" s="11"/>
      <c r="P351" s="11"/>
    </row>
    <row r="352" spans="1:16" hidden="1" x14ac:dyDescent="0.25">
      <c r="A352" s="22" t="s">
        <v>758</v>
      </c>
      <c r="B352" s="22" t="s">
        <v>10</v>
      </c>
      <c r="C352" s="22" t="s">
        <v>275</v>
      </c>
      <c r="D352" s="22" t="s">
        <v>129</v>
      </c>
      <c r="E352" s="22" t="s">
        <v>5599</v>
      </c>
      <c r="F352" s="351" t="str">
        <f>IFERROR(VLOOKUP($B352,Codes!$A$2:$B$1000, 2, FALSE),"")</f>
        <v>PNJ</v>
      </c>
      <c r="G352" s="351" t="str">
        <f>IFERROR(VLOOKUP($C352,Codes!$A$2:$B$1000, 2, FALSE),"")</f>
        <v>KRG</v>
      </c>
      <c r="H352" s="351" t="str">
        <f>IFERROR(VLOOKUP($D352,Codes!$A$2:$B$1000, 2, FALSE),"")</f>
        <v>PDN</v>
      </c>
      <c r="I352" s="22">
        <f>IF(ISNUMBER(SEARCH("mrg",A352)), VLOOKUP(_xlfn.NUMBERVALUE(MID(A352,4,4)),TOMAKE!$B$2:$F$174,5,FALSE),IF(ISNUMBER(SEARCH("pnj",A352)), VLOOKUP(_xlfn.NUMBERVALUE(MID(A352,4,4)),TOMAKE!$A$2:$F$174,6,FALSE),IF(ISNUMBER(SEARCH("prv",A352)), VLOOKUP(_xlfn.NUMBERVALUE(MID(A352,4,4)),TOMAKE!$D$2:$F$174,3,FALSE),IF(ISNUMBER(SEARCH("vsg",A352)),VLOOKUP(_xlfn.NUMBERVALUE(MID(A352,4,4)),TOMAKE!$C$2:$F$174,4,FALSE),""))))</f>
        <v>0</v>
      </c>
      <c r="J352">
        <f>IF(ISNUMBER(SEARCH("mrg",A352)), VLOOKUP(_xlfn.NUMBERVALUE(MID(A352,4,4)),TOMAKE!$B$2:$E$174,4,FALSE),IF(ISNUMBER(SEARCH("pnj",A352)), VLOOKUP(_xlfn.NUMBERVALUE(MID(A352,4,4)),TOMAKE!$A$2:$E$174,5,FALSE),IF(ISNUMBER(SEARCH("prv",A352)), VLOOKUP(_xlfn.NUMBERVALUE(MID(A352,4,4)),TOMAKE!$D$2:$E$174,2,FALSE),IF(ISNUMBER(SEARCH("vsg",A352)),VLOOKUP(_xlfn.NUMBERVALUE(MID(A352,4,4)),TOMAKE!$C$2:$E$174,3,FALSE),""))))</f>
        <v>150</v>
      </c>
      <c r="K352" t="s">
        <v>5601</v>
      </c>
      <c r="L352" t="e">
        <f>VLOOKUP(TEXT(MID(A352,4,4),"###"),#REF!,8,FALSE)</f>
        <v>#REF!</v>
      </c>
      <c r="M352" s="351" t="str">
        <f t="shared" si="12"/>
        <v>PNJ-PDN-KRG</v>
      </c>
      <c r="N352" s="28" t="str">
        <f t="shared" si="13"/>
        <v>prv146</v>
      </c>
    </row>
    <row r="353" spans="1:17" hidden="1" x14ac:dyDescent="0.25">
      <c r="A353" s="22" t="s">
        <v>741</v>
      </c>
      <c r="B353" s="22" t="s">
        <v>10</v>
      </c>
      <c r="C353" s="22" t="s">
        <v>240</v>
      </c>
      <c r="D353" s="22" t="s">
        <v>5629</v>
      </c>
      <c r="E353" s="22" t="s">
        <v>5599</v>
      </c>
      <c r="F353" s="351" t="str">
        <f>IFERROR(VLOOKUP($B353,Codes!$A$2:$B$1000, 2, FALSE),"")</f>
        <v>PNJ</v>
      </c>
      <c r="G353" s="351" t="str">
        <f>IFERROR(VLOOKUP($C353,Codes!$A$2:$B$1000, 2, FALSE),"")</f>
        <v>BND</v>
      </c>
      <c r="H353" s="351" t="str">
        <f>IFERROR(VLOOKUP($D353,Codes!$A$2:$B$1000, 2, FALSE),"")</f>
        <v>PDN/BND</v>
      </c>
      <c r="I353" s="22">
        <f>IF(ISNUMBER(SEARCH("mrg",A353)), VLOOKUP(_xlfn.NUMBERVALUE(MID(A353,4,4)),TOMAKE!$B$2:$F$174,5,FALSE),IF(ISNUMBER(SEARCH("pnj",A353)), VLOOKUP(_xlfn.NUMBERVALUE(MID(A353,4,4)),TOMAKE!$A$2:$F$174,6,FALSE),IF(ISNUMBER(SEARCH("prv",A353)), VLOOKUP(_xlfn.NUMBERVALUE(MID(A353,4,4)),TOMAKE!$D$2:$F$174,3,FALSE),IF(ISNUMBER(SEARCH("vsg",A353)),VLOOKUP(_xlfn.NUMBERVALUE(MID(A353,4,4)),TOMAKE!$C$2:$F$174,4,FALSE),""))))</f>
        <v>0</v>
      </c>
      <c r="J353">
        <f>IF(ISNUMBER(SEARCH("mrg",A353)), VLOOKUP(_xlfn.NUMBERVALUE(MID(A353,4,4)),TOMAKE!$B$2:$E$174,4,FALSE),IF(ISNUMBER(SEARCH("pnj",A353)), VLOOKUP(_xlfn.NUMBERVALUE(MID(A353,4,4)),TOMAKE!$A$2:$E$174,5,FALSE),IF(ISNUMBER(SEARCH("prv",A353)), VLOOKUP(_xlfn.NUMBERVALUE(MID(A353,4,4)),TOMAKE!$D$2:$E$174,2,FALSE),IF(ISNUMBER(SEARCH("vsg",A353)),VLOOKUP(_xlfn.NUMBERVALUE(MID(A353,4,4)),TOMAKE!$C$2:$E$174,3,FALSE),""))))</f>
        <v>7</v>
      </c>
      <c r="K353" t="s">
        <v>5601</v>
      </c>
      <c r="L353" t="e">
        <f>VLOOKUP(TEXT(MID(A353,4,4),"###"),#REF!,8,FALSE)</f>
        <v>#REF!</v>
      </c>
      <c r="M353" s="351" t="str">
        <f t="shared" si="12"/>
        <v>PNJ-PDN/BND-BND</v>
      </c>
      <c r="N353" s="28" t="str">
        <f t="shared" si="13"/>
        <v>prv147</v>
      </c>
    </row>
    <row r="354" spans="1:17" hidden="1" x14ac:dyDescent="0.25">
      <c r="A354" s="28" t="s">
        <v>694</v>
      </c>
      <c r="B354" s="28" t="s">
        <v>10</v>
      </c>
      <c r="C354" s="28" t="s">
        <v>274</v>
      </c>
      <c r="D354" s="28" t="s">
        <v>44</v>
      </c>
      <c r="E354" s="22" t="s">
        <v>5599</v>
      </c>
      <c r="F354" s="351" t="str">
        <f>IFERROR(VLOOKUP($B354,Codes!$A$2:$B$1000, 2, FALSE),"")</f>
        <v>PNJ</v>
      </c>
      <c r="G354" s="351" t="str">
        <f>IFERROR(VLOOKUP($C354,Codes!$A$2:$B$1000, 2, FALSE),"")</f>
        <v>GNDVL</v>
      </c>
      <c r="H354" s="351" t="str">
        <f>IFERROR(VLOOKUP($D354,Codes!$A$2:$B$1000, 2, FALSE),"")</f>
        <v>KLPR</v>
      </c>
      <c r="I354" s="28" t="e">
        <f>IF(ISNUMBER(SEARCH("mrg",A354)), VLOOKUP(_xlfn.NUMBERVALUE(MID(A354,4,4)),TOMAKE!$B$2:$F$174,5,FALSE),IF(ISNUMBER(SEARCH("pnj",A354)), VLOOKUP(_xlfn.NUMBERVALUE(MID(A354,4,4)),TOMAKE!$A$2:$F$174,6,FALSE),IF(ISNUMBER(SEARCH("prv",A354)), VLOOKUP(_xlfn.NUMBERVALUE(MID(A354,4,4)),TOMAKE!$D$2:$F$174,3,FALSE),IF(ISNUMBER(SEARCH("vsg",A354)),VLOOKUP(_xlfn.NUMBERVALUE(MID(A354,4,4)),TOMAKE!$C$2:$F$174,4,FALSE),""))))</f>
        <v>#N/A</v>
      </c>
      <c r="J354" s="11" t="e">
        <f>IF(ISNUMBER(SEARCH("mrg",A354)), VLOOKUP(_xlfn.NUMBERVALUE(MID(A354,4,4)),TOMAKE!$B$2:$E$174,4,FALSE),IF(ISNUMBER(SEARCH("pnj",A354)), VLOOKUP(_xlfn.NUMBERVALUE(MID(A354,4,4)),TOMAKE!$A$2:$E$174,5,FALSE),IF(ISNUMBER(SEARCH("prv",A354)), VLOOKUP(_xlfn.NUMBERVALUE(MID(A354,4,4)),TOMAKE!$D$2:$E$174,2,FALSE),IF(ISNUMBER(SEARCH("vsg",A354)),VLOOKUP(_xlfn.NUMBERVALUE(MID(A354,4,4)),TOMAKE!$C$2:$E$174,3,FALSE),""))))</f>
        <v>#N/A</v>
      </c>
      <c r="K354" s="11" t="e">
        <f>VLOOKUP(TEXT(MID(A354,4,4),"###"),#REF!,7,FALSE)</f>
        <v>#REF!</v>
      </c>
      <c r="L354" s="11" t="e">
        <f>VLOOKUP(TEXT(MID(A354,4,4),"###"),#REF!,8,FALSE)</f>
        <v>#REF!</v>
      </c>
      <c r="M354" s="351" t="str">
        <f t="shared" si="12"/>
        <v>PNJ-KLPR-GNDVL</v>
      </c>
      <c r="N354" s="28" t="str">
        <f t="shared" si="13"/>
        <v>prv149</v>
      </c>
      <c r="O354" s="11"/>
      <c r="P354" s="11"/>
    </row>
    <row r="355" spans="1:17" hidden="1" x14ac:dyDescent="0.25">
      <c r="A355" s="22" t="s">
        <v>1983</v>
      </c>
      <c r="B355" s="22" t="s">
        <v>10</v>
      </c>
      <c r="C355" s="22" t="s">
        <v>236</v>
      </c>
      <c r="D355" s="22" t="s">
        <v>5603</v>
      </c>
      <c r="E355" s="22" t="s">
        <v>5599</v>
      </c>
      <c r="F355" s="351" t="str">
        <f>IFERROR(VLOOKUP($B355,Codes!$A$2:$B$1000, 2, FALSE),"")</f>
        <v>PNJ</v>
      </c>
      <c r="G355" s="351" t="str">
        <f>IFERROR(VLOOKUP($C355,Codes!$A$2:$B$1000, 2, FALSE),"")</f>
        <v>HRML</v>
      </c>
      <c r="H355" s="351" t="str">
        <f>IFERROR(VLOOKUP($D355,Codes!$A$2:$B$1000, 2, FALSE),"")</f>
        <v>PDN/BTWD</v>
      </c>
      <c r="I355" s="22">
        <f>IF(ISNUMBER(SEARCH("mrg",A355)), VLOOKUP(_xlfn.NUMBERVALUE(MID(A355,4,4)),TOMAKE!$B$2:$F$174,5,FALSE),IF(ISNUMBER(SEARCH("pnj",A355)), VLOOKUP(_xlfn.NUMBERVALUE(MID(A355,4,4)),TOMAKE!$A$2:$F$174,6,FALSE),IF(ISNUMBER(SEARCH("prv",A355)), VLOOKUP(_xlfn.NUMBERVALUE(MID(A355,4,4)),TOMAKE!$D$2:$F$174,3,FALSE),IF(ISNUMBER(SEARCH("vsg",A355)),VLOOKUP(_xlfn.NUMBERVALUE(MID(A355,4,4)),TOMAKE!$C$2:$F$174,4,FALSE),""))))</f>
        <v>0</v>
      </c>
      <c r="J355">
        <f>IF(ISNUMBER(SEARCH("mrg",A355)), VLOOKUP(_xlfn.NUMBERVALUE(MID(A355,4,4)),TOMAKE!$B$2:$E$174,4,FALSE),IF(ISNUMBER(SEARCH("pnj",A355)), VLOOKUP(_xlfn.NUMBERVALUE(MID(A355,4,4)),TOMAKE!$A$2:$E$174,5,FALSE),IF(ISNUMBER(SEARCH("prv",A355)), VLOOKUP(_xlfn.NUMBERVALUE(MID(A355,4,4)),TOMAKE!$D$2:$E$174,2,FALSE),IF(ISNUMBER(SEARCH("vsg",A355)),VLOOKUP(_xlfn.NUMBERVALUE(MID(A355,4,4)),TOMAKE!$C$2:$E$174,3,FALSE),""))))</f>
        <v>75</v>
      </c>
      <c r="K355" t="s">
        <v>5601</v>
      </c>
      <c r="L355" t="e">
        <f>VLOOKUP(TEXT(MID(A355,4,4),"###"),#REF!,8,FALSE)</f>
        <v>#REF!</v>
      </c>
      <c r="M355" s="351" t="str">
        <f t="shared" si="12"/>
        <v>PNJ-PDN/BTWD-HRML</v>
      </c>
      <c r="N355" s="28" t="str">
        <f t="shared" si="13"/>
        <v>prv15</v>
      </c>
    </row>
    <row r="356" spans="1:17" x14ac:dyDescent="0.25">
      <c r="A356" s="28" t="s">
        <v>656</v>
      </c>
      <c r="B356" s="28" t="s">
        <v>8</v>
      </c>
      <c r="C356" s="28" t="s">
        <v>7</v>
      </c>
      <c r="D356" s="28" t="s">
        <v>675</v>
      </c>
      <c r="E356" s="22" t="s">
        <v>5599</v>
      </c>
      <c r="F356" s="351" t="str">
        <f>IFERROR(VLOOKUP($B356,Codes!$A$2:$B$1000, 2, FALSE),"")</f>
        <v>MRG</v>
      </c>
      <c r="G356" s="351" t="str">
        <f>IFERROR(VLOOKUP($C356,Codes!$A$2:$B$1000, 2, FALSE),"")</f>
        <v>KWR</v>
      </c>
      <c r="H356" s="351" t="str">
        <f>IFERROR(VLOOKUP($D356,Codes!$A$2:$B$1000, 2, FALSE),"")</f>
        <v>CNC</v>
      </c>
      <c r="I356" s="28" t="e">
        <f>IF(ISNUMBER(SEARCH("mrg",A356)), VLOOKUP(_xlfn.NUMBERVALUE(MID(A356,4,4)),TOMAKE!$B$2:$F$174,5,FALSE),IF(ISNUMBER(SEARCH("pnj",A356)), VLOOKUP(_xlfn.NUMBERVALUE(MID(A356,4,4)),TOMAKE!$A$2:$F$174,6,FALSE),IF(ISNUMBER(SEARCH("prv",A356)), VLOOKUP(_xlfn.NUMBERVALUE(MID(A356,4,4)),TOMAKE!$D$2:$F$174,3,FALSE),IF(ISNUMBER(SEARCH("vsg",A356)),VLOOKUP(_xlfn.NUMBERVALUE(MID(A356,4,4)),TOMAKE!$C$2:$F$174,4,FALSE),""))))</f>
        <v>#N/A</v>
      </c>
      <c r="J356" s="11" t="e">
        <f>IF(ISNUMBER(SEARCH("mrg",A356)), VLOOKUP(_xlfn.NUMBERVALUE(MID(A356,4,4)),TOMAKE!$B$2:$E$174,4,FALSE),IF(ISNUMBER(SEARCH("pnj",A356)), VLOOKUP(_xlfn.NUMBERVALUE(MID(A356,4,4)),TOMAKE!$A$2:$E$174,5,FALSE),IF(ISNUMBER(SEARCH("prv",A356)), VLOOKUP(_xlfn.NUMBERVALUE(MID(A356,4,4)),TOMAKE!$D$2:$E$174,2,FALSE),IF(ISNUMBER(SEARCH("vsg",A356)),VLOOKUP(_xlfn.NUMBERVALUE(MID(A356,4,4)),TOMAKE!$C$2:$E$174,3,FALSE),""))))</f>
        <v>#N/A</v>
      </c>
      <c r="K356" s="11" t="s">
        <v>5723</v>
      </c>
      <c r="L356" s="11" t="e">
        <f>VLOOKUP(TEXT(MID(A356,4,4),"###"),#REF!,8,FALSE)</f>
        <v>#REF!</v>
      </c>
      <c r="M356" s="351" t="str">
        <f t="shared" si="12"/>
        <v>MRG-CNC-KWR</v>
      </c>
      <c r="N356" s="28" t="str">
        <f t="shared" si="13"/>
        <v>prv150</v>
      </c>
      <c r="O356" s="11" t="s">
        <v>5732</v>
      </c>
      <c r="P356" s="11"/>
      <c r="Q356" s="11"/>
    </row>
    <row r="357" spans="1:17" hidden="1" x14ac:dyDescent="0.25">
      <c r="A357" s="22" t="s">
        <v>639</v>
      </c>
      <c r="B357" s="22" t="s">
        <v>10</v>
      </c>
      <c r="C357" s="22" t="s">
        <v>42</v>
      </c>
      <c r="D357" s="22" t="s">
        <v>106</v>
      </c>
      <c r="E357" s="22" t="s">
        <v>5599</v>
      </c>
      <c r="F357" s="351" t="str">
        <f>IFERROR(VLOOKUP($B357,Codes!$A$2:$B$1000, 2, FALSE),"")</f>
        <v>PNJ</v>
      </c>
      <c r="G357" s="351" t="str">
        <f>IFERROR(VLOOKUP($C357,Codes!$A$2:$B$1000, 2, FALSE),"")</f>
        <v>ZRM</v>
      </c>
      <c r="H357" s="351" t="str">
        <f>IFERROR(VLOOKUP($D357,Codes!$A$2:$B$1000, 2, FALSE),"")</f>
        <v>MPS</v>
      </c>
      <c r="I357" s="22">
        <f>IF(ISNUMBER(SEARCH("mrg",A357)), VLOOKUP(_xlfn.NUMBERVALUE(MID(A357,4,4)),TOMAKE!$B$2:$F$174,5,FALSE),IF(ISNUMBER(SEARCH("pnj",A357)), VLOOKUP(_xlfn.NUMBERVALUE(MID(A357,4,4)),TOMAKE!$A$2:$F$174,6,FALSE),IF(ISNUMBER(SEARCH("prv",A357)), VLOOKUP(_xlfn.NUMBERVALUE(MID(A357,4,4)),TOMAKE!$D$2:$F$174,3,FALSE),IF(ISNUMBER(SEARCH("vsg",A357)),VLOOKUP(_xlfn.NUMBERVALUE(MID(A357,4,4)),TOMAKE!$C$2:$F$174,4,FALSE),""))))</f>
        <v>0</v>
      </c>
      <c r="J357">
        <f>IF(ISNUMBER(SEARCH("mrg",A357)), VLOOKUP(_xlfn.NUMBERVALUE(MID(A357,4,4)),TOMAKE!$B$2:$E$174,4,FALSE),IF(ISNUMBER(SEARCH("pnj",A357)), VLOOKUP(_xlfn.NUMBERVALUE(MID(A357,4,4)),TOMAKE!$A$2:$E$174,5,FALSE),IF(ISNUMBER(SEARCH("prv",A357)), VLOOKUP(_xlfn.NUMBERVALUE(MID(A357,4,4)),TOMAKE!$D$2:$E$174,2,FALSE),IF(ISNUMBER(SEARCH("vsg",A357)),VLOOKUP(_xlfn.NUMBERVALUE(MID(A357,4,4)),TOMAKE!$C$2:$E$174,3,FALSE),""))))</f>
        <v>151</v>
      </c>
      <c r="K357" t="s">
        <v>5601</v>
      </c>
      <c r="L357" t="e">
        <f>VLOOKUP(TEXT(MID(A357,4,4),"###"),#REF!,8,FALSE)</f>
        <v>#REF!</v>
      </c>
      <c r="M357" s="351" t="str">
        <f t="shared" si="12"/>
        <v>PNJ-MPS-ZRM</v>
      </c>
      <c r="N357" s="28" t="str">
        <f t="shared" si="13"/>
        <v>prv151</v>
      </c>
    </row>
    <row r="358" spans="1:17" x14ac:dyDescent="0.25">
      <c r="A358" s="22" t="s">
        <v>628</v>
      </c>
      <c r="B358" s="22" t="s">
        <v>273</v>
      </c>
      <c r="C358" s="22" t="s">
        <v>10</v>
      </c>
      <c r="D358" s="22" t="s">
        <v>963</v>
      </c>
      <c r="E358" s="22" t="s">
        <v>5599</v>
      </c>
      <c r="F358" s="351" t="str">
        <f>IFERROR(VLOOKUP($B358,Codes!$A$2:$B$1000, 2, FALSE),"")</f>
        <v>PRV</v>
      </c>
      <c r="G358" s="351" t="str">
        <f>IFERROR(VLOOKUP($C358,Codes!$A$2:$B$1000, 2, FALSE),"")</f>
        <v>PNJ</v>
      </c>
      <c r="H358" s="351" t="str">
        <f>IFERROR(VLOOKUP($D358,Codes!$A$2:$B$1000, 2, FALSE),"")</f>
        <v>TBLD</v>
      </c>
      <c r="I358" s="22" t="e">
        <f>IF(ISNUMBER(SEARCH("mrg",A358)), VLOOKUP(_xlfn.NUMBERVALUE(MID(A358,4,4)),TOMAKE!$B$2:$F$174,5,FALSE),IF(ISNUMBER(SEARCH("pnj",A358)), VLOOKUP(_xlfn.NUMBERVALUE(MID(A358,4,4)),TOMAKE!$A$2:$F$174,6,FALSE),IF(ISNUMBER(SEARCH("prv",A358)), VLOOKUP(_xlfn.NUMBERVALUE(MID(A358,4,4)),TOMAKE!$D$2:$F$174,3,FALSE),IF(ISNUMBER(SEARCH("vsg",A358)),VLOOKUP(_xlfn.NUMBERVALUE(MID(A358,4,4)),TOMAKE!$C$2:$F$174,4,FALSE),""))))</f>
        <v>#N/A</v>
      </c>
      <c r="J358" t="e">
        <f>IF(ISNUMBER(SEARCH("mrg",A358)), VLOOKUP(_xlfn.NUMBERVALUE(MID(A358,4,4)),TOMAKE!$B$2:$E$174,4,FALSE),IF(ISNUMBER(SEARCH("pnj",A358)), VLOOKUP(_xlfn.NUMBERVALUE(MID(A358,4,4)),TOMAKE!$A$2:$E$174,5,FALSE),IF(ISNUMBER(SEARCH("prv",A358)), VLOOKUP(_xlfn.NUMBERVALUE(MID(A358,4,4)),TOMAKE!$D$2:$E$174,2,FALSE),IF(ISNUMBER(SEARCH("vsg",A358)),VLOOKUP(_xlfn.NUMBERVALUE(MID(A358,4,4)),TOMAKE!$C$2:$E$174,3,FALSE),""))))</f>
        <v>#N/A</v>
      </c>
      <c r="K358" t="s">
        <v>5723</v>
      </c>
      <c r="M358" s="351" t="str">
        <f t="shared" si="12"/>
        <v>PRV-TBLD-PNJ</v>
      </c>
      <c r="N358" s="28" t="str">
        <f t="shared" si="13"/>
        <v>prv152</v>
      </c>
    </row>
    <row r="359" spans="1:17" x14ac:dyDescent="0.25">
      <c r="A359" s="22" t="s">
        <v>627</v>
      </c>
      <c r="B359" s="22" t="s">
        <v>106</v>
      </c>
      <c r="C359" s="22" t="s">
        <v>167</v>
      </c>
      <c r="D359" s="22" t="s">
        <v>14</v>
      </c>
      <c r="E359" s="22" t="s">
        <v>5612</v>
      </c>
      <c r="F359" s="351" t="str">
        <f>IFERROR(VLOOKUP($B359,Codes!$A$2:$B$1000, 2, FALSE),"")</f>
        <v>MPS</v>
      </c>
      <c r="G359" s="351" t="str">
        <f>IFERROR(VLOOKUP($C359,Codes!$A$2:$B$1000, 2, FALSE),"")</f>
        <v>OGA</v>
      </c>
      <c r="H359" s="351" t="str">
        <f>IFERROR(VLOOKUP($D359,Codes!$A$2:$B$1000, 2, FALSE),"")</f>
        <v>PNJ</v>
      </c>
      <c r="I359" s="22" t="e">
        <f>IF(ISNUMBER(SEARCH("mrg",A359)), VLOOKUP(_xlfn.NUMBERVALUE(MID(A359,4,4)),TOMAKE!$B$2:$F$174,5,FALSE),IF(ISNUMBER(SEARCH("pnj",A359)), VLOOKUP(_xlfn.NUMBERVALUE(MID(A359,4,4)),TOMAKE!$A$2:$F$174,6,FALSE),IF(ISNUMBER(SEARCH("prv",A359)), VLOOKUP(_xlfn.NUMBERVALUE(MID(A359,4,4)),TOMAKE!$D$2:$F$174,3,FALSE),IF(ISNUMBER(SEARCH("vsg",A359)),VLOOKUP(_xlfn.NUMBERVALUE(MID(A359,4,4)),TOMAKE!$C$2:$F$174,4,FALSE),""))))</f>
        <v>#N/A</v>
      </c>
      <c r="J359" t="e">
        <f>IF(ISNUMBER(SEARCH("mrg",A359)), VLOOKUP(_xlfn.NUMBERVALUE(MID(A359,4,4)),TOMAKE!$B$2:$E$174,4,FALSE),IF(ISNUMBER(SEARCH("pnj",A359)), VLOOKUP(_xlfn.NUMBERVALUE(MID(A359,4,4)),TOMAKE!$A$2:$E$174,5,FALSE),IF(ISNUMBER(SEARCH("prv",A359)), VLOOKUP(_xlfn.NUMBERVALUE(MID(A359,4,4)),TOMAKE!$D$2:$E$174,2,FALSE),IF(ISNUMBER(SEARCH("vsg",A359)),VLOOKUP(_xlfn.NUMBERVALUE(MID(A359,4,4)),TOMAKE!$C$2:$E$174,3,FALSE),""))))</f>
        <v>#N/A</v>
      </c>
      <c r="K359" t="s">
        <v>5723</v>
      </c>
      <c r="L359" t="e">
        <f>VLOOKUP(TEXT(MID(A359,4,4),"###"),#REF!,8,FALSE)</f>
        <v>#REF!</v>
      </c>
      <c r="M359" s="351" t="str">
        <f t="shared" si="12"/>
        <v>MPS-PNJ-OGA</v>
      </c>
      <c r="N359" s="28" t="str">
        <f t="shared" si="13"/>
        <v>prv153</v>
      </c>
    </row>
    <row r="360" spans="1:17" x14ac:dyDescent="0.25">
      <c r="A360" s="22" t="s">
        <v>625</v>
      </c>
      <c r="B360" s="22" t="s">
        <v>167</v>
      </c>
      <c r="C360" s="22" t="s">
        <v>14</v>
      </c>
      <c r="D360" s="22" t="s">
        <v>1234</v>
      </c>
      <c r="E360" s="22" t="s">
        <v>5612</v>
      </c>
      <c r="F360" s="351" t="str">
        <f>IFERROR(VLOOKUP($B360,Codes!$A$2:$B$1000, 2, FALSE),"")</f>
        <v>OGA</v>
      </c>
      <c r="G360" s="351" t="str">
        <f>IFERROR(VLOOKUP($C360,Codes!$A$2:$B$1000, 2, FALSE),"")</f>
        <v>PNJ</v>
      </c>
      <c r="H360" s="351" t="str">
        <f>IFERROR(VLOOKUP($D360,Codes!$A$2:$B$1000, 2, FALSE),"")</f>
        <v>RBND</v>
      </c>
      <c r="I360" s="22" t="e">
        <f>IF(ISNUMBER(SEARCH("mrg",A360)), VLOOKUP(_xlfn.NUMBERVALUE(MID(A360,4,4)),TOMAKE!$B$2:$F$174,5,FALSE),IF(ISNUMBER(SEARCH("pnj",A360)), VLOOKUP(_xlfn.NUMBERVALUE(MID(A360,4,4)),TOMAKE!$A$2:$F$174,6,FALSE),IF(ISNUMBER(SEARCH("prv",A360)), VLOOKUP(_xlfn.NUMBERVALUE(MID(A360,4,4)),TOMAKE!$D$2:$F$174,3,FALSE),IF(ISNUMBER(SEARCH("vsg",A360)),VLOOKUP(_xlfn.NUMBERVALUE(MID(A360,4,4)),TOMAKE!$C$2:$F$174,4,FALSE),""))))</f>
        <v>#N/A</v>
      </c>
      <c r="J360" t="e">
        <f>IF(ISNUMBER(SEARCH("mrg",A360)), VLOOKUP(_xlfn.NUMBERVALUE(MID(A360,4,4)),TOMAKE!$B$2:$E$174,4,FALSE),IF(ISNUMBER(SEARCH("pnj",A360)), VLOOKUP(_xlfn.NUMBERVALUE(MID(A360,4,4)),TOMAKE!$A$2:$E$174,5,FALSE),IF(ISNUMBER(SEARCH("prv",A360)), VLOOKUP(_xlfn.NUMBERVALUE(MID(A360,4,4)),TOMAKE!$D$2:$E$174,2,FALSE),IF(ISNUMBER(SEARCH("vsg",A360)),VLOOKUP(_xlfn.NUMBERVALUE(MID(A360,4,4)),TOMAKE!$C$2:$E$174,3,FALSE),""))))</f>
        <v>#N/A</v>
      </c>
      <c r="K360" t="s">
        <v>5723</v>
      </c>
      <c r="L360" t="e">
        <f>VLOOKUP(TEXT(MID(A360,4,4),"###"),#REF!,8,FALSE)</f>
        <v>#REF!</v>
      </c>
      <c r="M360" s="351" t="str">
        <f t="shared" si="12"/>
        <v>OGA-RBND-PNJ</v>
      </c>
      <c r="N360" s="28" t="str">
        <f t="shared" si="13"/>
        <v>prv154</v>
      </c>
    </row>
    <row r="361" spans="1:17" hidden="1" x14ac:dyDescent="0.25">
      <c r="A361" s="22" t="s">
        <v>623</v>
      </c>
      <c r="B361" s="22" t="s">
        <v>10</v>
      </c>
      <c r="C361" s="22" t="s">
        <v>272</v>
      </c>
      <c r="D361" s="22" t="s">
        <v>372</v>
      </c>
      <c r="E361" s="22" t="s">
        <v>5599</v>
      </c>
      <c r="F361" s="351" t="str">
        <f>IFERROR(VLOOKUP($B361,Codes!$A$2:$B$1000, 2, FALSE),"")</f>
        <v>PNJ</v>
      </c>
      <c r="G361" s="351" t="str">
        <f>IFERROR(VLOOKUP($C361,Codes!$A$2:$B$1000, 2, FALSE),"")</f>
        <v>IBMPR</v>
      </c>
      <c r="H361" s="351" t="str">
        <f>IFERROR(VLOOKUP($D361,Codes!$A$2:$B$1000, 2, FALSE),"")</f>
        <v>KLN</v>
      </c>
      <c r="I361" s="22">
        <f>IF(ISNUMBER(SEARCH("mrg",A361)), VLOOKUP(_xlfn.NUMBERVALUE(MID(A361,4,4)),TOMAKE!$B$2:$F$174,5,FALSE),IF(ISNUMBER(SEARCH("pnj",A361)), VLOOKUP(_xlfn.NUMBERVALUE(MID(A361,4,4)),TOMAKE!$A$2:$F$174,6,FALSE),IF(ISNUMBER(SEARCH("prv",A361)), VLOOKUP(_xlfn.NUMBERVALUE(MID(A361,4,4)),TOMAKE!$D$2:$F$174,3,FALSE),IF(ISNUMBER(SEARCH("vsg",A361)),VLOOKUP(_xlfn.NUMBERVALUE(MID(A361,4,4)),TOMAKE!$C$2:$F$174,4,FALSE),""))))</f>
        <v>0</v>
      </c>
      <c r="J361">
        <f>IF(ISNUMBER(SEARCH("mrg",A361)), VLOOKUP(_xlfn.NUMBERVALUE(MID(A361,4,4)),TOMAKE!$B$2:$E$174,4,FALSE),IF(ISNUMBER(SEARCH("pnj",A361)), VLOOKUP(_xlfn.NUMBERVALUE(MID(A361,4,4)),TOMAKE!$A$2:$E$174,5,FALSE),IF(ISNUMBER(SEARCH("prv",A361)), VLOOKUP(_xlfn.NUMBERVALUE(MID(A361,4,4)),TOMAKE!$D$2:$E$174,2,FALSE),IF(ISNUMBER(SEARCH("vsg",A361)),VLOOKUP(_xlfn.NUMBERVALUE(MID(A361,4,4)),TOMAKE!$C$2:$E$174,3,FALSE),""))))</f>
        <v>57</v>
      </c>
      <c r="K361" t="s">
        <v>5601</v>
      </c>
      <c r="L361" t="e">
        <f>VLOOKUP(TEXT(MID(A361,4,4),"###"),#REF!,8,FALSE)</f>
        <v>#REF!</v>
      </c>
      <c r="M361" s="351" t="str">
        <f t="shared" si="12"/>
        <v>PNJ-KLN-IBMPR</v>
      </c>
      <c r="N361" s="28" t="str">
        <f t="shared" si="13"/>
        <v>prv155</v>
      </c>
    </row>
    <row r="362" spans="1:17" x14ac:dyDescent="0.25">
      <c r="A362" s="22" t="s">
        <v>603</v>
      </c>
      <c r="B362" s="22" t="s">
        <v>10</v>
      </c>
      <c r="C362" s="22" t="s">
        <v>271</v>
      </c>
      <c r="D362" s="22" t="s">
        <v>165</v>
      </c>
      <c r="E362" s="22" t="s">
        <v>5599</v>
      </c>
      <c r="F362" s="351" t="str">
        <f>IFERROR(VLOOKUP($B362,Codes!$A$2:$B$1000, 2, FALSE),"")</f>
        <v>PNJ</v>
      </c>
      <c r="G362" s="351" t="str">
        <f>IFERROR(VLOOKUP($C362,Codes!$A$2:$B$1000, 2, FALSE),"")</f>
        <v>PRVA</v>
      </c>
      <c r="H362" s="351" t="str">
        <f>IFERROR(VLOOKUP($D362,Codes!$A$2:$B$1000, 2, FALSE),"")</f>
        <v>PDN</v>
      </c>
      <c r="I362" s="22" t="e">
        <f>IF(ISNUMBER(SEARCH("mrg",A362)), VLOOKUP(_xlfn.NUMBERVALUE(MID(A362,4,4)),TOMAKE!$B$2:$F$174,5,FALSE),IF(ISNUMBER(SEARCH("pnj",A362)), VLOOKUP(_xlfn.NUMBERVALUE(MID(A362,4,4)),TOMAKE!$A$2:$F$174,6,FALSE),IF(ISNUMBER(SEARCH("prv",A362)), VLOOKUP(_xlfn.NUMBERVALUE(MID(A362,4,4)),TOMAKE!$D$2:$F$174,3,FALSE),IF(ISNUMBER(SEARCH("vsg",A362)),VLOOKUP(_xlfn.NUMBERVALUE(MID(A362,4,4)),TOMAKE!$C$2:$F$174,4,FALSE),""))))</f>
        <v>#N/A</v>
      </c>
      <c r="J362" t="e">
        <f>IF(ISNUMBER(SEARCH("mrg",A362)), VLOOKUP(_xlfn.NUMBERVALUE(MID(A362,4,4)),TOMAKE!$B$2:$E$174,4,FALSE),IF(ISNUMBER(SEARCH("pnj",A362)), VLOOKUP(_xlfn.NUMBERVALUE(MID(A362,4,4)),TOMAKE!$A$2:$E$174,5,FALSE),IF(ISNUMBER(SEARCH("prv",A362)), VLOOKUP(_xlfn.NUMBERVALUE(MID(A362,4,4)),TOMAKE!$D$2:$E$174,2,FALSE),IF(ISNUMBER(SEARCH("vsg",A362)),VLOOKUP(_xlfn.NUMBERVALUE(MID(A362,4,4)),TOMAKE!$C$2:$E$174,3,FALSE),""))))</f>
        <v>#N/A</v>
      </c>
      <c r="K362" t="s">
        <v>5723</v>
      </c>
      <c r="M362" s="351" t="str">
        <f t="shared" si="12"/>
        <v>PNJ-PDN-PRVA</v>
      </c>
      <c r="N362" s="28" t="str">
        <f t="shared" si="13"/>
        <v>prv156</v>
      </c>
    </row>
    <row r="363" spans="1:17" hidden="1" x14ac:dyDescent="0.25">
      <c r="A363" s="22" t="s">
        <v>565</v>
      </c>
      <c r="B363" s="22" t="s">
        <v>10</v>
      </c>
      <c r="C363" s="22" t="s">
        <v>257</v>
      </c>
      <c r="D363" s="22" t="s">
        <v>116</v>
      </c>
      <c r="E363" s="22" t="s">
        <v>5599</v>
      </c>
      <c r="F363" s="351" t="str">
        <f>IFERROR(VLOOKUP($B363,Codes!$A$2:$B$1000, 2, FALSE),"")</f>
        <v>PNJ</v>
      </c>
      <c r="G363" s="351" t="str">
        <f>IFERROR(VLOOKUP($C363,Codes!$A$2:$B$1000, 2, FALSE),"")</f>
        <v>NNR</v>
      </c>
      <c r="H363" s="351" t="str">
        <f>IFERROR(VLOOKUP($D363,Codes!$A$2:$B$1000, 2, FALSE),"")</f>
        <v>MRCL</v>
      </c>
      <c r="I363" s="22">
        <f>IF(ISNUMBER(SEARCH("mrg",A363)), VLOOKUP(_xlfn.NUMBERVALUE(MID(A363,4,4)),TOMAKE!$B$2:$F$174,5,FALSE),IF(ISNUMBER(SEARCH("pnj",A363)), VLOOKUP(_xlfn.NUMBERVALUE(MID(A363,4,4)),TOMAKE!$A$2:$F$174,6,FALSE),IF(ISNUMBER(SEARCH("prv",A363)), VLOOKUP(_xlfn.NUMBERVALUE(MID(A363,4,4)),TOMAKE!$D$2:$F$174,3,FALSE),IF(ISNUMBER(SEARCH("vsg",A363)),VLOOKUP(_xlfn.NUMBERVALUE(MID(A363,4,4)),TOMAKE!$C$2:$F$174,4,FALSE),""))))</f>
        <v>0</v>
      </c>
      <c r="J363">
        <f>IF(ISNUMBER(SEARCH("mrg",A363)), VLOOKUP(_xlfn.NUMBERVALUE(MID(A363,4,4)),TOMAKE!$B$2:$E$174,4,FALSE),IF(ISNUMBER(SEARCH("pnj",A363)), VLOOKUP(_xlfn.NUMBERVALUE(MID(A363,4,4)),TOMAKE!$A$2:$E$174,5,FALSE),IF(ISNUMBER(SEARCH("prv",A363)), VLOOKUP(_xlfn.NUMBERVALUE(MID(A363,4,4)),TOMAKE!$D$2:$E$174,2,FALSE),IF(ISNUMBER(SEARCH("vsg",A363)),VLOOKUP(_xlfn.NUMBERVALUE(MID(A363,4,4)),TOMAKE!$C$2:$E$174,3,FALSE),""))))</f>
        <v>60</v>
      </c>
      <c r="K363" t="s">
        <v>5601</v>
      </c>
      <c r="L363" t="e">
        <f>VLOOKUP(TEXT(MID(A363,4,4),"###"),#REF!,8,FALSE)</f>
        <v>#REF!</v>
      </c>
      <c r="M363" s="351" t="str">
        <f t="shared" si="12"/>
        <v>PNJ-MRCL-NNR</v>
      </c>
      <c r="N363" s="28" t="str">
        <f t="shared" si="13"/>
        <v>prv157</v>
      </c>
    </row>
    <row r="364" spans="1:17" hidden="1" x14ac:dyDescent="0.25">
      <c r="A364" s="22" t="s">
        <v>564</v>
      </c>
      <c r="B364" s="22" t="s">
        <v>106</v>
      </c>
      <c r="C364" s="22" t="s">
        <v>270</v>
      </c>
      <c r="D364" s="22" t="s">
        <v>14</v>
      </c>
      <c r="E364" s="22" t="s">
        <v>5612</v>
      </c>
      <c r="F364" s="351" t="str">
        <f>IFERROR(VLOOKUP($B364,Codes!$A$2:$B$1000, 2, FALSE),"")</f>
        <v>MPS</v>
      </c>
      <c r="G364" s="351" t="str">
        <f>IFERROR(VLOOKUP($C364,Codes!$A$2:$B$1000, 2, FALSE),"")</f>
        <v>FTRP</v>
      </c>
      <c r="H364" s="351" t="str">
        <f>IFERROR(VLOOKUP($D364,Codes!$A$2:$B$1000, 2, FALSE),"")</f>
        <v>PNJ</v>
      </c>
      <c r="I364" s="22">
        <f>IF(ISNUMBER(SEARCH("mrg",A364)), VLOOKUP(_xlfn.NUMBERVALUE(MID(A364,4,4)),TOMAKE!$B$2:$F$174,5,FALSE),IF(ISNUMBER(SEARCH("pnj",A364)), VLOOKUP(_xlfn.NUMBERVALUE(MID(A364,4,4)),TOMAKE!$A$2:$F$174,6,FALSE),IF(ISNUMBER(SEARCH("prv",A364)), VLOOKUP(_xlfn.NUMBERVALUE(MID(A364,4,4)),TOMAKE!$D$2:$F$174,3,FALSE),IF(ISNUMBER(SEARCH("vsg",A364)),VLOOKUP(_xlfn.NUMBERVALUE(MID(A364,4,4)),TOMAKE!$C$2:$F$174,4,FALSE),""))))</f>
        <v>0</v>
      </c>
      <c r="J364">
        <f>IF(ISNUMBER(SEARCH("mrg",A364)), VLOOKUP(_xlfn.NUMBERVALUE(MID(A364,4,4)),TOMAKE!$B$2:$E$174,4,FALSE),IF(ISNUMBER(SEARCH("pnj",A364)), VLOOKUP(_xlfn.NUMBERVALUE(MID(A364,4,4)),TOMAKE!$A$2:$E$174,5,FALSE),IF(ISNUMBER(SEARCH("prv",A364)), VLOOKUP(_xlfn.NUMBERVALUE(MID(A364,4,4)),TOMAKE!$D$2:$E$174,2,FALSE),IF(ISNUMBER(SEARCH("vsg",A364)),VLOOKUP(_xlfn.NUMBERVALUE(MID(A364,4,4)),TOMAKE!$C$2:$E$174,3,FALSE),""))))</f>
        <v>61</v>
      </c>
      <c r="K364" t="e">
        <f>VLOOKUP(TEXT(MID(A364,4,4),"###"),#REF!,7,FALSE)</f>
        <v>#REF!</v>
      </c>
      <c r="L364" t="e">
        <f>VLOOKUP(TEXT(MID(A364,4,4),"###"),#REF!,8,FALSE)</f>
        <v>#REF!</v>
      </c>
      <c r="M364" s="351" t="str">
        <f t="shared" si="12"/>
        <v>MPS-PNJ-FTRP</v>
      </c>
      <c r="N364" s="28" t="str">
        <f t="shared" si="13"/>
        <v>prv158</v>
      </c>
    </row>
    <row r="365" spans="1:17" hidden="1" x14ac:dyDescent="0.25">
      <c r="A365" s="22" t="s">
        <v>538</v>
      </c>
      <c r="B365" s="22" t="s">
        <v>10</v>
      </c>
      <c r="C365" s="22" t="s">
        <v>260</v>
      </c>
      <c r="D365" s="22" t="s">
        <v>1601</v>
      </c>
      <c r="E365" s="22" t="s">
        <v>5599</v>
      </c>
      <c r="F365" s="351" t="str">
        <f>IFERROR(VLOOKUP($B365,Codes!$A$2:$B$1000, 2, FALSE),"")</f>
        <v>PNJ</v>
      </c>
      <c r="G365" s="351" t="str">
        <f>IFERROR(VLOOKUP($C365,Codes!$A$2:$B$1000, 2, FALSE),"")</f>
        <v>USAP</v>
      </c>
      <c r="H365" s="351" t="str">
        <f>IFERROR(VLOOKUP($D365,Codes!$A$2:$B$1000, 2, FALSE),"")</f>
        <v>DMG</v>
      </c>
      <c r="I365" s="22">
        <f>IF(ISNUMBER(SEARCH("mrg",A365)), VLOOKUP(_xlfn.NUMBERVALUE(MID(A365,4,4)),TOMAKE!$B$2:$F$174,5,FALSE),IF(ISNUMBER(SEARCH("pnj",A365)), VLOOKUP(_xlfn.NUMBERVALUE(MID(A365,4,4)),TOMAKE!$A$2:$F$174,6,FALSE),IF(ISNUMBER(SEARCH("prv",A365)), VLOOKUP(_xlfn.NUMBERVALUE(MID(A365,4,4)),TOMAKE!$D$2:$F$174,3,FALSE),IF(ISNUMBER(SEARCH("vsg",A365)),VLOOKUP(_xlfn.NUMBERVALUE(MID(A365,4,4)),TOMAKE!$C$2:$F$174,4,FALSE),""))))</f>
        <v>0</v>
      </c>
      <c r="J365">
        <f>IF(ISNUMBER(SEARCH("mrg",A365)), VLOOKUP(_xlfn.NUMBERVALUE(MID(A365,4,4)),TOMAKE!$B$2:$E$174,4,FALSE),IF(ISNUMBER(SEARCH("pnj",A365)), VLOOKUP(_xlfn.NUMBERVALUE(MID(A365,4,4)),TOMAKE!$A$2:$E$174,5,FALSE),IF(ISNUMBER(SEARCH("prv",A365)), VLOOKUP(_xlfn.NUMBERVALUE(MID(A365,4,4)),TOMAKE!$D$2:$E$174,2,FALSE),IF(ISNUMBER(SEARCH("vsg",A365)),VLOOKUP(_xlfn.NUMBERVALUE(MID(A365,4,4)),TOMAKE!$C$2:$E$174,3,FALSE),""))))</f>
        <v>25</v>
      </c>
      <c r="K365" t="s">
        <v>5601</v>
      </c>
      <c r="L365" t="e">
        <f>VLOOKUP(TEXT(MID(A365,4,4),"###"),#REF!,8,FALSE)</f>
        <v>#REF!</v>
      </c>
      <c r="M365" s="351" t="str">
        <f t="shared" si="12"/>
        <v>PNJ-DMG-USAP</v>
      </c>
      <c r="N365" s="28" t="str">
        <f t="shared" si="13"/>
        <v>prv159</v>
      </c>
    </row>
    <row r="366" spans="1:17" ht="30" hidden="1" x14ac:dyDescent="0.25">
      <c r="A366" s="22" t="s">
        <v>1964</v>
      </c>
      <c r="B366" s="22" t="s">
        <v>10</v>
      </c>
      <c r="C366" s="22" t="s">
        <v>269</v>
      </c>
      <c r="D366" s="22" t="s">
        <v>106</v>
      </c>
      <c r="E366" s="22" t="s">
        <v>5599</v>
      </c>
      <c r="F366" s="351" t="str">
        <f>IFERROR(VLOOKUP($B366,Codes!$A$2:$B$1000, 2, FALSE),"")</f>
        <v>PNJ</v>
      </c>
      <c r="G366" s="351" t="str">
        <f>IFERROR(VLOOKUP($C366,Codes!$A$2:$B$1000, 2, FALSE),"")</f>
        <v>MRJM TEM</v>
      </c>
      <c r="H366" s="351" t="str">
        <f>IFERROR(VLOOKUP($D366,Codes!$A$2:$B$1000, 2, FALSE),"")</f>
        <v>MPS</v>
      </c>
      <c r="I366" s="22">
        <f>IF(ISNUMBER(SEARCH("mrg",A366)), VLOOKUP(_xlfn.NUMBERVALUE(MID(A366,4,4)),TOMAKE!$B$2:$F$174,5,FALSE),IF(ISNUMBER(SEARCH("pnj",A366)), VLOOKUP(_xlfn.NUMBERVALUE(MID(A366,4,4)),TOMAKE!$A$2:$F$174,6,FALSE),IF(ISNUMBER(SEARCH("prv",A366)), VLOOKUP(_xlfn.NUMBERVALUE(MID(A366,4,4)),TOMAKE!$D$2:$F$174,3,FALSE),IF(ISNUMBER(SEARCH("vsg",A366)),VLOOKUP(_xlfn.NUMBERVALUE(MID(A366,4,4)),TOMAKE!$C$2:$F$174,4,FALSE),""))))</f>
        <v>0</v>
      </c>
      <c r="J366">
        <f>IF(ISNUMBER(SEARCH("mrg",A366)), VLOOKUP(_xlfn.NUMBERVALUE(MID(A366,4,4)),TOMAKE!$B$2:$E$174,4,FALSE),IF(ISNUMBER(SEARCH("pnj",A366)), VLOOKUP(_xlfn.NUMBERVALUE(MID(A366,4,4)),TOMAKE!$A$2:$E$174,5,FALSE),IF(ISNUMBER(SEARCH("prv",A366)), VLOOKUP(_xlfn.NUMBERVALUE(MID(A366,4,4)),TOMAKE!$D$2:$E$174,2,FALSE),IF(ISNUMBER(SEARCH("vsg",A366)),VLOOKUP(_xlfn.NUMBERVALUE(MID(A366,4,4)),TOMAKE!$C$2:$E$174,3,FALSE),""))))</f>
        <v>35</v>
      </c>
      <c r="K366" t="s">
        <v>5601</v>
      </c>
      <c r="L366" t="e">
        <f>VLOOKUP(TEXT(MID(A366,4,4),"###"),#REF!,8,FALSE)</f>
        <v>#REF!</v>
      </c>
      <c r="M366" s="351" t="str">
        <f t="shared" si="12"/>
        <v>PNJ-MPS-MRJM TEM</v>
      </c>
      <c r="N366" s="28" t="str">
        <f t="shared" si="13"/>
        <v>prv16</v>
      </c>
    </row>
    <row r="367" spans="1:17" x14ac:dyDescent="0.25">
      <c r="A367" s="22" t="s">
        <v>477</v>
      </c>
      <c r="B367" s="22" t="s">
        <v>10</v>
      </c>
      <c r="C367" s="22" t="s">
        <v>8</v>
      </c>
      <c r="D367" s="22" t="s">
        <v>5630</v>
      </c>
      <c r="E367" s="22" t="s">
        <v>5599</v>
      </c>
      <c r="F367" s="351" t="str">
        <f>IFERROR(VLOOKUP($B367,Codes!$A$2:$B$1000, 2, FALSE),"")</f>
        <v>PNJ</v>
      </c>
      <c r="G367" s="351" t="str">
        <f>IFERROR(VLOOKUP($C367,Codes!$A$2:$B$1000, 2, FALSE),"")</f>
        <v>MRG</v>
      </c>
      <c r="H367" s="351" t="str">
        <f>IFERROR(VLOOKUP($D367,Codes!$A$2:$B$1000, 2, FALSE),"")</f>
        <v>BCH/MRCL</v>
      </c>
      <c r="I367" s="22" t="e">
        <f>IF(ISNUMBER(SEARCH("mrg",A367)), VLOOKUP(_xlfn.NUMBERVALUE(MID(A367,4,4)),TOMAKE!$B$2:$F$174,5,FALSE),IF(ISNUMBER(SEARCH("pnj",A367)), VLOOKUP(_xlfn.NUMBERVALUE(MID(A367,4,4)),TOMAKE!$A$2:$F$174,6,FALSE),IF(ISNUMBER(SEARCH("prv",A367)), VLOOKUP(_xlfn.NUMBERVALUE(MID(A367,4,4)),TOMAKE!$D$2:$F$174,3,FALSE),IF(ISNUMBER(SEARCH("vsg",A367)),VLOOKUP(_xlfn.NUMBERVALUE(MID(A367,4,4)),TOMAKE!$C$2:$F$174,4,FALSE),""))))</f>
        <v>#N/A</v>
      </c>
      <c r="J367" t="e">
        <f>IF(ISNUMBER(SEARCH("mrg",A367)), VLOOKUP(_xlfn.NUMBERVALUE(MID(A367,4,4)),TOMAKE!$B$2:$E$174,4,FALSE),IF(ISNUMBER(SEARCH("pnj",A367)), VLOOKUP(_xlfn.NUMBERVALUE(MID(A367,4,4)),TOMAKE!$A$2:$E$174,5,FALSE),IF(ISNUMBER(SEARCH("prv",A367)), VLOOKUP(_xlfn.NUMBERVALUE(MID(A367,4,4)),TOMAKE!$D$2:$E$174,2,FALSE),IF(ISNUMBER(SEARCH("vsg",A367)),VLOOKUP(_xlfn.NUMBERVALUE(MID(A367,4,4)),TOMAKE!$C$2:$E$174,3,FALSE),""))))</f>
        <v>#N/A</v>
      </c>
      <c r="K367" t="s">
        <v>5723</v>
      </c>
      <c r="M367" s="351" t="str">
        <f t="shared" si="12"/>
        <v>PNJ-BCH/MRCL-MRG</v>
      </c>
      <c r="N367" s="28" t="str">
        <f t="shared" si="13"/>
        <v>prv160</v>
      </c>
    </row>
    <row r="368" spans="1:17" hidden="1" x14ac:dyDescent="0.25">
      <c r="A368" s="28" t="s">
        <v>467</v>
      </c>
      <c r="B368" s="28" t="s">
        <v>10</v>
      </c>
      <c r="C368" s="28" t="s">
        <v>47</v>
      </c>
      <c r="D368" s="28" t="s">
        <v>5615</v>
      </c>
      <c r="E368" s="22" t="s">
        <v>5599</v>
      </c>
      <c r="F368" s="351" t="str">
        <f>IFERROR(VLOOKUP($B368,Codes!$A$2:$B$1000, 2, FALSE),"")</f>
        <v>PNJ</v>
      </c>
      <c r="G368" s="351" t="str">
        <f>IFERROR(VLOOKUP($C368,Codes!$A$2:$B$1000, 2, FALSE),"")</f>
        <v>BCH</v>
      </c>
      <c r="H368" s="351" t="str">
        <f>IFERROR(VLOOKUP($D368,Codes!$A$2:$B$1000, 2, FALSE),"")</f>
        <v>PMB</v>
      </c>
      <c r="I368" s="28" t="e">
        <f>IF(ISNUMBER(SEARCH("mrg",A368)), VLOOKUP(_xlfn.NUMBERVALUE(MID(A368,4,4)),TOMAKE!$B$2:$F$174,5,FALSE),IF(ISNUMBER(SEARCH("pnj",A368)), VLOOKUP(_xlfn.NUMBERVALUE(MID(A368,4,4)),TOMAKE!$A$2:$F$174,6,FALSE),IF(ISNUMBER(SEARCH("prv",A368)), VLOOKUP(_xlfn.NUMBERVALUE(MID(A368,4,4)),TOMAKE!$D$2:$F$174,3,FALSE),IF(ISNUMBER(SEARCH("vsg",A368)),VLOOKUP(_xlfn.NUMBERVALUE(MID(A368,4,4)),TOMAKE!$C$2:$F$174,4,FALSE),""))))</f>
        <v>#N/A</v>
      </c>
      <c r="J368" s="11" t="e">
        <f>IF(ISNUMBER(SEARCH("mrg",A368)), VLOOKUP(_xlfn.NUMBERVALUE(MID(A368,4,4)),TOMAKE!$B$2:$E$174,4,FALSE),IF(ISNUMBER(SEARCH("pnj",A368)), VLOOKUP(_xlfn.NUMBERVALUE(MID(A368,4,4)),TOMAKE!$A$2:$E$174,5,FALSE),IF(ISNUMBER(SEARCH("prv",A368)), VLOOKUP(_xlfn.NUMBERVALUE(MID(A368,4,4)),TOMAKE!$D$2:$E$174,2,FALSE),IF(ISNUMBER(SEARCH("vsg",A368)),VLOOKUP(_xlfn.NUMBERVALUE(MID(A368,4,4)),TOMAKE!$C$2:$E$174,3,FALSE),""))))</f>
        <v>#N/A</v>
      </c>
      <c r="K368" s="11" t="e">
        <f>VLOOKUP(TEXT(MID(A368,4,4),"###"),#REF!,7,FALSE)</f>
        <v>#REF!</v>
      </c>
      <c r="L368" s="11" t="e">
        <f>VLOOKUP(TEXT(MID(A368,4,4),"###"),#REF!,8,FALSE)</f>
        <v>#REF!</v>
      </c>
      <c r="M368" s="351" t="str">
        <f t="shared" si="12"/>
        <v>PNJ-PMB-BCH</v>
      </c>
      <c r="N368" s="28" t="str">
        <f t="shared" si="13"/>
        <v>prv161</v>
      </c>
      <c r="O368" s="11"/>
      <c r="P368" s="11"/>
    </row>
    <row r="369" spans="1:16" hidden="1" x14ac:dyDescent="0.25">
      <c r="A369" s="28" t="s">
        <v>436</v>
      </c>
      <c r="B369" s="28" t="s">
        <v>10</v>
      </c>
      <c r="C369" s="28" t="s">
        <v>268</v>
      </c>
      <c r="D369" s="28" t="s">
        <v>372</v>
      </c>
      <c r="E369" s="22" t="s">
        <v>5599</v>
      </c>
      <c r="F369" s="351" t="str">
        <f>IFERROR(VLOOKUP($B369,Codes!$A$2:$B$1000, 2, FALSE),"")</f>
        <v>PNJ</v>
      </c>
      <c r="G369" s="351" t="str">
        <f>IFERROR(VLOOKUP($C369,Codes!$A$2:$B$1000, 2, FALSE),"")</f>
        <v>HLRN</v>
      </c>
      <c r="H369" s="351" t="str">
        <f>IFERROR(VLOOKUP($D369,Codes!$A$2:$B$1000, 2, FALSE),"")</f>
        <v>KLN</v>
      </c>
      <c r="I369" s="28" t="e">
        <f>IF(ISNUMBER(SEARCH("mrg",A369)), VLOOKUP(_xlfn.NUMBERVALUE(MID(A369,4,4)),TOMAKE!$B$2:$F$174,5,FALSE),IF(ISNUMBER(SEARCH("pnj",A369)), VLOOKUP(_xlfn.NUMBERVALUE(MID(A369,4,4)),TOMAKE!$A$2:$F$174,6,FALSE),IF(ISNUMBER(SEARCH("prv",A369)), VLOOKUP(_xlfn.NUMBERVALUE(MID(A369,4,4)),TOMAKE!$D$2:$F$174,3,FALSE),IF(ISNUMBER(SEARCH("vsg",A369)),VLOOKUP(_xlfn.NUMBERVALUE(MID(A369,4,4)),TOMAKE!$C$2:$F$174,4,FALSE),""))))</f>
        <v>#N/A</v>
      </c>
      <c r="J369" s="11" t="e">
        <f>IF(ISNUMBER(SEARCH("mrg",A369)), VLOOKUP(_xlfn.NUMBERVALUE(MID(A369,4,4)),TOMAKE!$B$2:$E$174,4,FALSE),IF(ISNUMBER(SEARCH("pnj",A369)), VLOOKUP(_xlfn.NUMBERVALUE(MID(A369,4,4)),TOMAKE!$A$2:$E$174,5,FALSE),IF(ISNUMBER(SEARCH("prv",A369)), VLOOKUP(_xlfn.NUMBERVALUE(MID(A369,4,4)),TOMAKE!$D$2:$E$174,2,FALSE),IF(ISNUMBER(SEARCH("vsg",A369)),VLOOKUP(_xlfn.NUMBERVALUE(MID(A369,4,4)),TOMAKE!$C$2:$E$174,3,FALSE),""))))</f>
        <v>#N/A</v>
      </c>
      <c r="K369" s="11" t="e">
        <f>VLOOKUP(TEXT(MID(A369,4,4),"###"),#REF!,7,FALSE)</f>
        <v>#REF!</v>
      </c>
      <c r="L369" s="11" t="e">
        <f>VLOOKUP(TEXT(MID(A369,4,4),"###"),#REF!,8,FALSE)</f>
        <v>#REF!</v>
      </c>
      <c r="M369" s="351" t="str">
        <f t="shared" si="12"/>
        <v>PNJ-KLN-HLRN</v>
      </c>
      <c r="N369" s="28" t="str">
        <f t="shared" si="13"/>
        <v>prv162</v>
      </c>
      <c r="O369" s="11"/>
      <c r="P369" s="11"/>
    </row>
    <row r="370" spans="1:16" x14ac:dyDescent="0.25">
      <c r="A370" s="22" t="s">
        <v>412</v>
      </c>
      <c r="B370" s="22" t="s">
        <v>10</v>
      </c>
      <c r="C370" s="22" t="s">
        <v>47</v>
      </c>
      <c r="D370" s="22" t="s">
        <v>5631</v>
      </c>
      <c r="E370" s="22" t="s">
        <v>5599</v>
      </c>
      <c r="F370" s="351" t="str">
        <f>IFERROR(VLOOKUP($B370,Codes!$A$2:$B$1000, 2, FALSE),"")</f>
        <v>PNJ</v>
      </c>
      <c r="G370" s="351" t="str">
        <f>IFERROR(VLOOKUP($C370,Codes!$A$2:$B$1000, 2, FALSE),"")</f>
        <v>BCH</v>
      </c>
      <c r="H370" s="351" t="str">
        <f>IFERROR(VLOOKUP($D370,Codes!$A$2:$B$1000, 2, FALSE),"")</f>
        <v>KRJV</v>
      </c>
      <c r="I370" s="22" t="e">
        <f>IF(ISNUMBER(SEARCH("mrg",A370)), VLOOKUP(_xlfn.NUMBERVALUE(MID(A370,4,4)),TOMAKE!$B$2:$F$174,5,FALSE),IF(ISNUMBER(SEARCH("pnj",A370)), VLOOKUP(_xlfn.NUMBERVALUE(MID(A370,4,4)),TOMAKE!$A$2:$F$174,6,FALSE),IF(ISNUMBER(SEARCH("prv",A370)), VLOOKUP(_xlfn.NUMBERVALUE(MID(A370,4,4)),TOMAKE!$D$2:$F$174,3,FALSE),IF(ISNUMBER(SEARCH("vsg",A370)),VLOOKUP(_xlfn.NUMBERVALUE(MID(A370,4,4)),TOMAKE!$C$2:$F$174,4,FALSE),""))))</f>
        <v>#N/A</v>
      </c>
      <c r="J370" t="e">
        <f>IF(ISNUMBER(SEARCH("mrg",A370)), VLOOKUP(_xlfn.NUMBERVALUE(MID(A370,4,4)),TOMAKE!$B$2:$E$174,4,FALSE),IF(ISNUMBER(SEARCH("pnj",A370)), VLOOKUP(_xlfn.NUMBERVALUE(MID(A370,4,4)),TOMAKE!$A$2:$E$174,5,FALSE),IF(ISNUMBER(SEARCH("prv",A370)), VLOOKUP(_xlfn.NUMBERVALUE(MID(A370,4,4)),TOMAKE!$D$2:$E$174,2,FALSE),IF(ISNUMBER(SEARCH("vsg",A370)),VLOOKUP(_xlfn.NUMBERVALUE(MID(A370,4,4)),TOMAKE!$C$2:$E$174,3,FALSE),""))))</f>
        <v>#N/A</v>
      </c>
      <c r="K370" t="s">
        <v>5723</v>
      </c>
      <c r="M370" s="351" t="str">
        <f t="shared" si="12"/>
        <v>PNJ-KRJV-BCH</v>
      </c>
      <c r="N370" s="28" t="str">
        <f t="shared" si="13"/>
        <v>prv163</v>
      </c>
    </row>
    <row r="371" spans="1:16" hidden="1" x14ac:dyDescent="0.25">
      <c r="A371" s="28" t="s">
        <v>397</v>
      </c>
      <c r="B371" s="28" t="s">
        <v>118</v>
      </c>
      <c r="C371" s="28" t="s">
        <v>268</v>
      </c>
      <c r="D371" s="28" t="s">
        <v>5632</v>
      </c>
      <c r="E371" s="22" t="s">
        <v>5599</v>
      </c>
      <c r="F371" s="351" t="str">
        <f>IFERROR(VLOOKUP($B371,Codes!$A$2:$B$1000, 2, FALSE),"")</f>
        <v>MKT</v>
      </c>
      <c r="G371" s="351" t="str">
        <f>IFERROR(VLOOKUP($C371,Codes!$A$2:$B$1000, 2, FALSE),"")</f>
        <v>HLRN</v>
      </c>
      <c r="H371" s="351" t="str">
        <f>IFERROR(VLOOKUP($D371,Codes!$A$2:$B$1000, 2, FALSE),"")</f>
        <v>BLPR</v>
      </c>
      <c r="I371" s="28" t="e">
        <f>IF(ISNUMBER(SEARCH("mrg",A371)), VLOOKUP(_xlfn.NUMBERVALUE(MID(A371,4,4)),TOMAKE!$B$2:$F$174,5,FALSE),IF(ISNUMBER(SEARCH("pnj",A371)), VLOOKUP(_xlfn.NUMBERVALUE(MID(A371,4,4)),TOMAKE!$A$2:$F$174,6,FALSE),IF(ISNUMBER(SEARCH("prv",A371)), VLOOKUP(_xlfn.NUMBERVALUE(MID(A371,4,4)),TOMAKE!$D$2:$F$174,3,FALSE),IF(ISNUMBER(SEARCH("vsg",A371)),VLOOKUP(_xlfn.NUMBERVALUE(MID(A371,4,4)),TOMAKE!$C$2:$F$174,4,FALSE),""))))</f>
        <v>#N/A</v>
      </c>
      <c r="J371" s="11" t="e">
        <f>IF(ISNUMBER(SEARCH("mrg",A371)), VLOOKUP(_xlfn.NUMBERVALUE(MID(A371,4,4)),TOMAKE!$B$2:$E$174,4,FALSE),IF(ISNUMBER(SEARCH("pnj",A371)), VLOOKUP(_xlfn.NUMBERVALUE(MID(A371,4,4)),TOMAKE!$A$2:$E$174,5,FALSE),IF(ISNUMBER(SEARCH("prv",A371)), VLOOKUP(_xlfn.NUMBERVALUE(MID(A371,4,4)),TOMAKE!$D$2:$E$174,2,FALSE),IF(ISNUMBER(SEARCH("vsg",A371)),VLOOKUP(_xlfn.NUMBERVALUE(MID(A371,4,4)),TOMAKE!$C$2:$E$174,3,FALSE),""))))</f>
        <v>#N/A</v>
      </c>
      <c r="K371" s="11" t="e">
        <f>VLOOKUP(TEXT(MID(A371,4,4),"###"),#REF!,7,FALSE)</f>
        <v>#REF!</v>
      </c>
      <c r="L371" s="11" t="e">
        <f>VLOOKUP(TEXT(MID(A371,4,4),"###"),#REF!,8,FALSE)</f>
        <v>#REF!</v>
      </c>
      <c r="M371" s="351" t="str">
        <f t="shared" si="12"/>
        <v>MKT-BLPR-HLRN</v>
      </c>
      <c r="N371" s="28" t="str">
        <f t="shared" si="13"/>
        <v>prv164</v>
      </c>
      <c r="O371" s="11"/>
      <c r="P371" s="11"/>
    </row>
    <row r="372" spans="1:16" x14ac:dyDescent="0.25">
      <c r="A372" s="22" t="s">
        <v>360</v>
      </c>
      <c r="B372" s="22" t="s">
        <v>118</v>
      </c>
      <c r="C372" s="22" t="s">
        <v>268</v>
      </c>
      <c r="D372" s="22" t="s">
        <v>5633</v>
      </c>
      <c r="E372" s="22" t="s">
        <v>5599</v>
      </c>
      <c r="F372" s="351" t="str">
        <f>IFERROR(VLOOKUP($B372,Codes!$A$2:$B$1000, 2, FALSE),"")</f>
        <v>MKT</v>
      </c>
      <c r="G372" s="351" t="str">
        <f>IFERROR(VLOOKUP($C372,Codes!$A$2:$B$1000, 2, FALSE),"")</f>
        <v>HLRN</v>
      </c>
      <c r="H372" s="351" t="str">
        <f>IFERROR(VLOOKUP($D372,Codes!$A$2:$B$1000, 2, FALSE),"")</f>
        <v>SGVWD</v>
      </c>
      <c r="I372" s="22" t="e">
        <f>IF(ISNUMBER(SEARCH("mrg",A372)), VLOOKUP(_xlfn.NUMBERVALUE(MID(A372,4,4)),TOMAKE!$B$2:$F$174,5,FALSE),IF(ISNUMBER(SEARCH("pnj",A372)), VLOOKUP(_xlfn.NUMBERVALUE(MID(A372,4,4)),TOMAKE!$A$2:$F$174,6,FALSE),IF(ISNUMBER(SEARCH("prv",A372)), VLOOKUP(_xlfn.NUMBERVALUE(MID(A372,4,4)),TOMAKE!$D$2:$F$174,3,FALSE),IF(ISNUMBER(SEARCH("vsg",A372)),VLOOKUP(_xlfn.NUMBERVALUE(MID(A372,4,4)),TOMAKE!$C$2:$F$174,4,FALSE),""))))</f>
        <v>#N/A</v>
      </c>
      <c r="J372" t="e">
        <f>IF(ISNUMBER(SEARCH("mrg",A372)), VLOOKUP(_xlfn.NUMBERVALUE(MID(A372,4,4)),TOMAKE!$B$2:$E$174,4,FALSE),IF(ISNUMBER(SEARCH("pnj",A372)), VLOOKUP(_xlfn.NUMBERVALUE(MID(A372,4,4)),TOMAKE!$A$2:$E$174,5,FALSE),IF(ISNUMBER(SEARCH("prv",A372)), VLOOKUP(_xlfn.NUMBERVALUE(MID(A372,4,4)),TOMAKE!$D$2:$E$174,2,FALSE),IF(ISNUMBER(SEARCH("vsg",A372)),VLOOKUP(_xlfn.NUMBERVALUE(MID(A372,4,4)),TOMAKE!$C$2:$E$174,3,FALSE),""))))</f>
        <v>#N/A</v>
      </c>
      <c r="K372" t="s">
        <v>5723</v>
      </c>
      <c r="M372" s="351" t="str">
        <f t="shared" si="12"/>
        <v>MKT-SGVWD-HLRN</v>
      </c>
      <c r="N372" s="28" t="str">
        <f t="shared" si="13"/>
        <v>prv165</v>
      </c>
    </row>
    <row r="373" spans="1:16" x14ac:dyDescent="0.25">
      <c r="A373" s="22" t="s">
        <v>355</v>
      </c>
      <c r="B373" s="22" t="s">
        <v>72</v>
      </c>
      <c r="C373" s="22" t="s">
        <v>267</v>
      </c>
      <c r="D373" s="22" t="s">
        <v>356</v>
      </c>
      <c r="E373" s="22" t="s">
        <v>5599</v>
      </c>
      <c r="F373" s="351" t="str">
        <f>IFERROR(VLOOKUP($B373,Codes!$A$2:$B$1000, 2, FALSE),"")</f>
        <v>VLP</v>
      </c>
      <c r="G373" s="351" t="str">
        <f>IFERROR(VLOOKUP($C373,Codes!$A$2:$B$1000, 2, FALSE),"")</f>
        <v>KMRKN</v>
      </c>
      <c r="H373" s="351" t="str">
        <f>IFERROR(VLOOKUP($D373,Codes!$A$2:$B$1000, 2, FALSE),"")</f>
        <v>RDGT</v>
      </c>
      <c r="I373" s="22" t="e">
        <f>IF(ISNUMBER(SEARCH("mrg",A373)), VLOOKUP(_xlfn.NUMBERVALUE(MID(A373,4,4)),TOMAKE!$B$2:$F$174,5,FALSE),IF(ISNUMBER(SEARCH("pnj",A373)), VLOOKUP(_xlfn.NUMBERVALUE(MID(A373,4,4)),TOMAKE!$A$2:$F$174,6,FALSE),IF(ISNUMBER(SEARCH("prv",A373)), VLOOKUP(_xlfn.NUMBERVALUE(MID(A373,4,4)),TOMAKE!$D$2:$F$174,3,FALSE),IF(ISNUMBER(SEARCH("vsg",A373)),VLOOKUP(_xlfn.NUMBERVALUE(MID(A373,4,4)),TOMAKE!$C$2:$F$174,4,FALSE),""))))</f>
        <v>#N/A</v>
      </c>
      <c r="J373" t="e">
        <f>IF(ISNUMBER(SEARCH("mrg",A373)), VLOOKUP(_xlfn.NUMBERVALUE(MID(A373,4,4)),TOMAKE!$B$2:$E$174,4,FALSE),IF(ISNUMBER(SEARCH("pnj",A373)), VLOOKUP(_xlfn.NUMBERVALUE(MID(A373,4,4)),TOMAKE!$A$2:$E$174,5,FALSE),IF(ISNUMBER(SEARCH("prv",A373)), VLOOKUP(_xlfn.NUMBERVALUE(MID(A373,4,4)),TOMAKE!$D$2:$E$174,2,FALSE),IF(ISNUMBER(SEARCH("vsg",A373)),VLOOKUP(_xlfn.NUMBERVALUE(MID(A373,4,4)),TOMAKE!$C$2:$E$174,3,FALSE),""))))</f>
        <v>#N/A</v>
      </c>
      <c r="K373" t="s">
        <v>5723</v>
      </c>
      <c r="M373" s="351" t="str">
        <f t="shared" si="12"/>
        <v>VLP-RDGT-KMRKN</v>
      </c>
      <c r="N373" s="28" t="str">
        <f t="shared" si="13"/>
        <v>prv166</v>
      </c>
    </row>
    <row r="374" spans="1:16" ht="30" hidden="1" x14ac:dyDescent="0.25">
      <c r="A374" s="28" t="s">
        <v>346</v>
      </c>
      <c r="B374" s="28" t="s">
        <v>266</v>
      </c>
      <c r="C374" s="28" t="s">
        <v>265</v>
      </c>
      <c r="D374" s="28" t="s">
        <v>23</v>
      </c>
      <c r="E374" s="22" t="s">
        <v>5634</v>
      </c>
      <c r="F374" s="351" t="str">
        <f>IFERROR(VLOOKUP($B374,Codes!$A$2:$B$1000, 2, FALSE),"")</f>
        <v>MPS/PNJ</v>
      </c>
      <c r="G374" s="351" t="str">
        <f>IFERROR(VLOOKUP($C374,Codes!$A$2:$B$1000, 2, FALSE),"")</f>
        <v>HYD</v>
      </c>
      <c r="H374" s="351" t="str">
        <f>IFERROR(VLOOKUP($D374,Codes!$A$2:$B$1000, 2, FALSE),"")</f>
        <v>RCHR</v>
      </c>
      <c r="I374" s="28" t="e">
        <f>IF(ISNUMBER(SEARCH("mrg",A374)), VLOOKUP(_xlfn.NUMBERVALUE(MID(A374,4,4)),TOMAKE!$B$2:$F$174,5,FALSE),IF(ISNUMBER(SEARCH("pnj",A374)), VLOOKUP(_xlfn.NUMBERVALUE(MID(A374,4,4)),TOMAKE!$A$2:$F$174,6,FALSE),IF(ISNUMBER(SEARCH("prv",A374)), VLOOKUP(_xlfn.NUMBERVALUE(MID(A374,4,4)),TOMAKE!$D$2:$F$174,3,FALSE),IF(ISNUMBER(SEARCH("vsg",A374)),VLOOKUP(_xlfn.NUMBERVALUE(MID(A374,4,4)),TOMAKE!$C$2:$F$174,4,FALSE),""))))</f>
        <v>#N/A</v>
      </c>
      <c r="J374" s="11" t="e">
        <f>IF(ISNUMBER(SEARCH("mrg",A374)), VLOOKUP(_xlfn.NUMBERVALUE(MID(A374,4,4)),TOMAKE!$B$2:$E$174,4,FALSE),IF(ISNUMBER(SEARCH("pnj",A374)), VLOOKUP(_xlfn.NUMBERVALUE(MID(A374,4,4)),TOMAKE!$A$2:$E$174,5,FALSE),IF(ISNUMBER(SEARCH("prv",A374)), VLOOKUP(_xlfn.NUMBERVALUE(MID(A374,4,4)),TOMAKE!$D$2:$E$174,2,FALSE),IF(ISNUMBER(SEARCH("vsg",A374)),VLOOKUP(_xlfn.NUMBERVALUE(MID(A374,4,4)),TOMAKE!$C$2:$E$174,3,FALSE),""))))</f>
        <v>#N/A</v>
      </c>
      <c r="K374" s="11" t="e">
        <f>VLOOKUP(TEXT(MID(A374,4,4),"###"),#REF!,7,FALSE)</f>
        <v>#REF!</v>
      </c>
      <c r="L374" s="11" t="e">
        <f>VLOOKUP(TEXT(MID(A374,4,4),"###"),#REF!,8,FALSE)</f>
        <v>#REF!</v>
      </c>
      <c r="M374" s="351" t="str">
        <f t="shared" si="12"/>
        <v>MPS/PNJ-RCHR-HYD</v>
      </c>
      <c r="N374" s="28" t="str">
        <f t="shared" si="13"/>
        <v>prv167</v>
      </c>
      <c r="O374" s="11"/>
      <c r="P374" s="11"/>
    </row>
    <row r="375" spans="1:16" x14ac:dyDescent="0.25">
      <c r="A375" s="22" t="s">
        <v>343</v>
      </c>
      <c r="B375" s="22" t="s">
        <v>264</v>
      </c>
      <c r="C375" s="22" t="s">
        <v>263</v>
      </c>
      <c r="D375" s="22" t="s">
        <v>1260</v>
      </c>
      <c r="E375" s="22" t="s">
        <v>5599</v>
      </c>
      <c r="F375" s="351" t="str">
        <f>IFERROR(VLOOKUP($B375,Codes!$A$2:$B$1000, 2, FALSE),"")</f>
        <v>MRG RLY</v>
      </c>
      <c r="G375" s="351" t="str">
        <f>IFERROR(VLOOKUP($C375,Codes!$A$2:$B$1000, 2, FALSE),"")</f>
        <v>BNGN</v>
      </c>
      <c r="H375" s="351" t="str">
        <f>IFERROR(VLOOKUP($D375,Codes!$A$2:$B$1000, 2, FALSE),"")</f>
        <v>CRT</v>
      </c>
      <c r="I375" s="22" t="e">
        <f>IF(ISNUMBER(SEARCH("mrg",A375)), VLOOKUP(_xlfn.NUMBERVALUE(MID(A375,4,4)),TOMAKE!$B$2:$F$174,5,FALSE),IF(ISNUMBER(SEARCH("pnj",A375)), VLOOKUP(_xlfn.NUMBERVALUE(MID(A375,4,4)),TOMAKE!$A$2:$F$174,6,FALSE),IF(ISNUMBER(SEARCH("prv",A375)), VLOOKUP(_xlfn.NUMBERVALUE(MID(A375,4,4)),TOMAKE!$D$2:$F$174,3,FALSE),IF(ISNUMBER(SEARCH("vsg",A375)),VLOOKUP(_xlfn.NUMBERVALUE(MID(A375,4,4)),TOMAKE!$C$2:$F$174,4,FALSE),""))))</f>
        <v>#N/A</v>
      </c>
      <c r="J375" t="e">
        <f>IF(ISNUMBER(SEARCH("mrg",A375)), VLOOKUP(_xlfn.NUMBERVALUE(MID(A375,4,4)),TOMAKE!$B$2:$E$174,4,FALSE),IF(ISNUMBER(SEARCH("pnj",A375)), VLOOKUP(_xlfn.NUMBERVALUE(MID(A375,4,4)),TOMAKE!$A$2:$E$174,5,FALSE),IF(ISNUMBER(SEARCH("prv",A375)), VLOOKUP(_xlfn.NUMBERVALUE(MID(A375,4,4)),TOMAKE!$D$2:$E$174,2,FALSE),IF(ISNUMBER(SEARCH("vsg",A375)),VLOOKUP(_xlfn.NUMBERVALUE(MID(A375,4,4)),TOMAKE!$C$2:$E$174,3,FALSE),""))))</f>
        <v>#N/A</v>
      </c>
      <c r="K375" t="s">
        <v>5723</v>
      </c>
      <c r="L375" t="s">
        <v>5724</v>
      </c>
      <c r="M375" s="351" t="str">
        <f t="shared" si="12"/>
        <v>MRG RLY-CRT-BNGN</v>
      </c>
      <c r="N375" s="28" t="str">
        <f t="shared" si="13"/>
        <v>prv168</v>
      </c>
    </row>
    <row r="376" spans="1:16" hidden="1" x14ac:dyDescent="0.25">
      <c r="A376" s="28" t="s">
        <v>342</v>
      </c>
      <c r="B376" s="28" t="s">
        <v>10</v>
      </c>
      <c r="C376" s="28" t="s">
        <v>263</v>
      </c>
      <c r="D376" s="28" t="s">
        <v>5635</v>
      </c>
      <c r="E376" s="22" t="s">
        <v>5599</v>
      </c>
      <c r="F376" s="351" t="str">
        <f>IFERROR(VLOOKUP($B376,Codes!$A$2:$B$1000, 2, FALSE),"")</f>
        <v>PNJ</v>
      </c>
      <c r="G376" s="351" t="str">
        <f>IFERROR(VLOOKUP($C376,Codes!$A$2:$B$1000, 2, FALSE),"")</f>
        <v>BNGN</v>
      </c>
      <c r="H376" s="351">
        <f>IFERROR(VLOOKUP($D376,Codes!$A$2:$B$1000, 2, FALSE),"")</f>
        <v>0</v>
      </c>
      <c r="I376" s="28" t="e">
        <f>IF(ISNUMBER(SEARCH("mrg",A376)), VLOOKUP(_xlfn.NUMBERVALUE(MID(A376,4,4)),TOMAKE!$B$2:$F$174,5,FALSE),IF(ISNUMBER(SEARCH("pnj",A376)), VLOOKUP(_xlfn.NUMBERVALUE(MID(A376,4,4)),TOMAKE!$A$2:$F$174,6,FALSE),IF(ISNUMBER(SEARCH("prv",A376)), VLOOKUP(_xlfn.NUMBERVALUE(MID(A376,4,4)),TOMAKE!$D$2:$F$174,3,FALSE),IF(ISNUMBER(SEARCH("vsg",A376)),VLOOKUP(_xlfn.NUMBERVALUE(MID(A376,4,4)),TOMAKE!$C$2:$F$174,4,FALSE),""))))</f>
        <v>#N/A</v>
      </c>
      <c r="J376" s="11" t="e">
        <f>IF(ISNUMBER(SEARCH("mrg",A376)), VLOOKUP(_xlfn.NUMBERVALUE(MID(A376,4,4)),TOMAKE!$B$2:$E$174,4,FALSE),IF(ISNUMBER(SEARCH("pnj",A376)), VLOOKUP(_xlfn.NUMBERVALUE(MID(A376,4,4)),TOMAKE!$A$2:$E$174,5,FALSE),IF(ISNUMBER(SEARCH("prv",A376)), VLOOKUP(_xlfn.NUMBERVALUE(MID(A376,4,4)),TOMAKE!$D$2:$E$174,2,FALSE),IF(ISNUMBER(SEARCH("vsg",A376)),VLOOKUP(_xlfn.NUMBERVALUE(MID(A376,4,4)),TOMAKE!$C$2:$E$174,3,FALSE),""))))</f>
        <v>#N/A</v>
      </c>
      <c r="K376" s="11" t="e">
        <f>VLOOKUP(TEXT(MID(A376,4,4),"###"),#REF!,7,FALSE)</f>
        <v>#REF!</v>
      </c>
      <c r="L376" s="11" t="e">
        <f>VLOOKUP(TEXT(MID(A376,4,4),"###"),#REF!,8,FALSE)</f>
        <v>#REF!</v>
      </c>
      <c r="M376" s="351" t="str">
        <f t="shared" si="12"/>
        <v>PNJ-0-BNGN</v>
      </c>
      <c r="N376" s="28" t="str">
        <f t="shared" si="13"/>
        <v>prv169</v>
      </c>
      <c r="O376" s="11"/>
      <c r="P376" s="11"/>
    </row>
    <row r="377" spans="1:16" hidden="1" x14ac:dyDescent="0.25">
      <c r="A377" s="22" t="s">
        <v>1960</v>
      </c>
      <c r="B377" s="22" t="s">
        <v>10</v>
      </c>
      <c r="C377" s="22" t="s">
        <v>237</v>
      </c>
      <c r="D377" s="22" t="s">
        <v>26</v>
      </c>
      <c r="E377" s="22" t="s">
        <v>5599</v>
      </c>
      <c r="F377" s="351" t="str">
        <f>IFERROR(VLOOKUP($B377,Codes!$A$2:$B$1000, 2, FALSE),"")</f>
        <v>PNJ</v>
      </c>
      <c r="G377" s="351" t="str">
        <f>IFERROR(VLOOKUP($C377,Codes!$A$2:$B$1000, 2, FALSE),"")</f>
        <v>VJD</v>
      </c>
      <c r="H377" s="351" t="str">
        <f>IFERROR(VLOOKUP($D377,Codes!$A$2:$B$1000, 2, FALSE),"")</f>
        <v>PND</v>
      </c>
      <c r="I377" s="22">
        <f>IF(ISNUMBER(SEARCH("mrg",A377)), VLOOKUP(_xlfn.NUMBERVALUE(MID(A377,4,4)),TOMAKE!$B$2:$F$174,5,FALSE),IF(ISNUMBER(SEARCH("pnj",A377)), VLOOKUP(_xlfn.NUMBERVALUE(MID(A377,4,4)),TOMAKE!$A$2:$F$174,6,FALSE),IF(ISNUMBER(SEARCH("prv",A377)), VLOOKUP(_xlfn.NUMBERVALUE(MID(A377,4,4)),TOMAKE!$D$2:$F$174,3,FALSE),IF(ISNUMBER(SEARCH("vsg",A377)),VLOOKUP(_xlfn.NUMBERVALUE(MID(A377,4,4)),TOMAKE!$C$2:$F$174,4,FALSE),""))))</f>
        <v>0</v>
      </c>
      <c r="J377">
        <f>IF(ISNUMBER(SEARCH("mrg",A377)), VLOOKUP(_xlfn.NUMBERVALUE(MID(A377,4,4)),TOMAKE!$B$2:$E$174,4,FALSE),IF(ISNUMBER(SEARCH("pnj",A377)), VLOOKUP(_xlfn.NUMBERVALUE(MID(A377,4,4)),TOMAKE!$A$2:$E$174,5,FALSE),IF(ISNUMBER(SEARCH("prv",A377)), VLOOKUP(_xlfn.NUMBERVALUE(MID(A377,4,4)),TOMAKE!$D$2:$E$174,2,FALSE),IF(ISNUMBER(SEARCH("vsg",A377)),VLOOKUP(_xlfn.NUMBERVALUE(MID(A377,4,4)),TOMAKE!$C$2:$E$174,3,FALSE),""))))</f>
        <v>76</v>
      </c>
      <c r="K377" t="s">
        <v>5601</v>
      </c>
      <c r="L377" t="e">
        <f>VLOOKUP(TEXT(MID(A377,4,4),"###"),#REF!,8,FALSE)</f>
        <v>#REF!</v>
      </c>
      <c r="M377" s="351" t="str">
        <f t="shared" si="12"/>
        <v>PNJ-PND-VJD</v>
      </c>
      <c r="N377" s="28" t="str">
        <f t="shared" si="13"/>
        <v>prv17</v>
      </c>
    </row>
    <row r="378" spans="1:16" ht="30" x14ac:dyDescent="0.25">
      <c r="A378" s="22" t="s">
        <v>340</v>
      </c>
      <c r="B378" s="22" t="s">
        <v>29</v>
      </c>
      <c r="C378" s="22" t="s">
        <v>263</v>
      </c>
      <c r="D378" s="22" t="s">
        <v>70</v>
      </c>
      <c r="E378" s="22" t="s">
        <v>5599</v>
      </c>
      <c r="F378" s="351" t="str">
        <f>IFERROR(VLOOKUP($B378,Codes!$A$2:$B$1000, 2, FALSE),"")</f>
        <v>KRML RLY</v>
      </c>
      <c r="G378" s="351" t="str">
        <f>IFERROR(VLOOKUP($C378,Codes!$A$2:$B$1000, 2, FALSE),"")</f>
        <v>BNGN</v>
      </c>
      <c r="H378" s="351" t="str">
        <f>IFERROR(VLOOKUP($D378,Codes!$A$2:$B$1000, 2, FALSE),"")</f>
        <v>OGA</v>
      </c>
      <c r="I378" s="22" t="e">
        <f>IF(ISNUMBER(SEARCH("mrg",A378)), VLOOKUP(_xlfn.NUMBERVALUE(MID(A378,4,4)),TOMAKE!$B$2:$F$174,5,FALSE),IF(ISNUMBER(SEARCH("pnj",A378)), VLOOKUP(_xlfn.NUMBERVALUE(MID(A378,4,4)),TOMAKE!$A$2:$F$174,6,FALSE),IF(ISNUMBER(SEARCH("prv",A378)), VLOOKUP(_xlfn.NUMBERVALUE(MID(A378,4,4)),TOMAKE!$D$2:$F$174,3,FALSE),IF(ISNUMBER(SEARCH("vsg",A378)),VLOOKUP(_xlfn.NUMBERVALUE(MID(A378,4,4)),TOMAKE!$C$2:$F$174,4,FALSE),""))))</f>
        <v>#N/A</v>
      </c>
      <c r="J378" t="e">
        <f>IF(ISNUMBER(SEARCH("mrg",A378)), VLOOKUP(_xlfn.NUMBERVALUE(MID(A378,4,4)),TOMAKE!$B$2:$E$174,4,FALSE),IF(ISNUMBER(SEARCH("pnj",A378)), VLOOKUP(_xlfn.NUMBERVALUE(MID(A378,4,4)),TOMAKE!$A$2:$E$174,5,FALSE),IF(ISNUMBER(SEARCH("prv",A378)), VLOOKUP(_xlfn.NUMBERVALUE(MID(A378,4,4)),TOMAKE!$D$2:$E$174,2,FALSE),IF(ISNUMBER(SEARCH("vsg",A378)),VLOOKUP(_xlfn.NUMBERVALUE(MID(A378,4,4)),TOMAKE!$C$2:$E$174,3,FALSE),""))))</f>
        <v>#N/A</v>
      </c>
      <c r="K378" t="s">
        <v>5723</v>
      </c>
      <c r="M378" s="351" t="str">
        <f t="shared" si="12"/>
        <v>KRML RLY-OGA-BNGN</v>
      </c>
      <c r="N378" s="28" t="str">
        <f t="shared" si="13"/>
        <v>prv170</v>
      </c>
    </row>
    <row r="379" spans="1:16" x14ac:dyDescent="0.25">
      <c r="A379" s="22" t="s">
        <v>338</v>
      </c>
      <c r="B379" s="22" t="s">
        <v>10</v>
      </c>
      <c r="C379" s="22" t="s">
        <v>31</v>
      </c>
      <c r="D379" s="22" t="s">
        <v>70</v>
      </c>
      <c r="E379" s="22" t="s">
        <v>5599</v>
      </c>
      <c r="F379" s="351" t="str">
        <f>IFERROR(VLOOKUP($B379,Codes!$A$2:$B$1000, 2, FALSE),"")</f>
        <v>PNJ</v>
      </c>
      <c r="G379" s="351">
        <f>IFERROR(VLOOKUP($C379,Codes!$A$2:$B$1000, 2, FALSE),"")</f>
        <v>0</v>
      </c>
      <c r="H379" s="351" t="str">
        <f>IFERROR(VLOOKUP($D379,Codes!$A$2:$B$1000, 2, FALSE),"")</f>
        <v>OGA</v>
      </c>
      <c r="I379" s="22" t="e">
        <f>IF(ISNUMBER(SEARCH("mrg",A379)), VLOOKUP(_xlfn.NUMBERVALUE(MID(A379,4,4)),TOMAKE!$B$2:$F$174,5,FALSE),IF(ISNUMBER(SEARCH("pnj",A379)), VLOOKUP(_xlfn.NUMBERVALUE(MID(A379,4,4)),TOMAKE!$A$2:$F$174,6,FALSE),IF(ISNUMBER(SEARCH("prv",A379)), VLOOKUP(_xlfn.NUMBERVALUE(MID(A379,4,4)),TOMAKE!$D$2:$F$174,3,FALSE),IF(ISNUMBER(SEARCH("vsg",A379)),VLOOKUP(_xlfn.NUMBERVALUE(MID(A379,4,4)),TOMAKE!$C$2:$F$174,4,FALSE),""))))</f>
        <v>#N/A</v>
      </c>
      <c r="J379" t="e">
        <f>IF(ISNUMBER(SEARCH("mrg",A379)), VLOOKUP(_xlfn.NUMBERVALUE(MID(A379,4,4)),TOMAKE!$B$2:$E$174,4,FALSE),IF(ISNUMBER(SEARCH("pnj",A379)), VLOOKUP(_xlfn.NUMBERVALUE(MID(A379,4,4)),TOMAKE!$A$2:$E$174,5,FALSE),IF(ISNUMBER(SEARCH("prv",A379)), VLOOKUP(_xlfn.NUMBERVALUE(MID(A379,4,4)),TOMAKE!$D$2:$E$174,2,FALSE),IF(ISNUMBER(SEARCH("vsg",A379)),VLOOKUP(_xlfn.NUMBERVALUE(MID(A379,4,4)),TOMAKE!$C$2:$E$174,3,FALSE),""))))</f>
        <v>#N/A</v>
      </c>
      <c r="K379" t="s">
        <v>5723</v>
      </c>
      <c r="L379" t="e">
        <f>VLOOKUP(TEXT(MID(A379,4,4),"###"),#REF!,8,FALSE)</f>
        <v>#REF!</v>
      </c>
      <c r="M379" s="351" t="str">
        <f t="shared" si="12"/>
        <v>PNJ-OGA-0</v>
      </c>
      <c r="N379" s="28" t="str">
        <f t="shared" si="13"/>
        <v>prv171</v>
      </c>
    </row>
    <row r="380" spans="1:16" x14ac:dyDescent="0.25">
      <c r="A380" s="22" t="s">
        <v>317</v>
      </c>
      <c r="B380" s="22" t="s">
        <v>221</v>
      </c>
      <c r="C380" s="22" t="s">
        <v>106</v>
      </c>
      <c r="D380" s="22" t="s">
        <v>331</v>
      </c>
      <c r="E380" s="22" t="s">
        <v>5599</v>
      </c>
      <c r="F380" s="351" t="str">
        <f>IFERROR(VLOOKUP($B380,Codes!$A$2:$B$1000, 2, FALSE),"")</f>
        <v>MDL</v>
      </c>
      <c r="G380" s="351" t="str">
        <f>IFERROR(VLOOKUP($C380,Codes!$A$2:$B$1000, 2, FALSE),"")</f>
        <v>MPS</v>
      </c>
      <c r="H380" s="351" t="str">
        <f>IFERROR(VLOOKUP($D380,Codes!$A$2:$B$1000, 2, FALSE),"")</f>
        <v>CLV</v>
      </c>
      <c r="I380" s="22" t="e">
        <f>IF(ISNUMBER(SEARCH("mrg",A380)), VLOOKUP(_xlfn.NUMBERVALUE(MID(A380,4,4)),TOMAKE!$B$2:$F$174,5,FALSE),IF(ISNUMBER(SEARCH("pnj",A380)), VLOOKUP(_xlfn.NUMBERVALUE(MID(A380,4,4)),TOMAKE!$A$2:$F$174,6,FALSE),IF(ISNUMBER(SEARCH("prv",A380)), VLOOKUP(_xlfn.NUMBERVALUE(MID(A380,4,4)),TOMAKE!$D$2:$F$174,3,FALSE),IF(ISNUMBER(SEARCH("vsg",A380)),VLOOKUP(_xlfn.NUMBERVALUE(MID(A380,4,4)),TOMAKE!$C$2:$F$174,4,FALSE),""))))</f>
        <v>#N/A</v>
      </c>
      <c r="J380" t="e">
        <f>IF(ISNUMBER(SEARCH("mrg",A380)), VLOOKUP(_xlfn.NUMBERVALUE(MID(A380,4,4)),TOMAKE!$B$2:$E$174,4,FALSE),IF(ISNUMBER(SEARCH("pnj",A380)), VLOOKUP(_xlfn.NUMBERVALUE(MID(A380,4,4)),TOMAKE!$A$2:$E$174,5,FALSE),IF(ISNUMBER(SEARCH("prv",A380)), VLOOKUP(_xlfn.NUMBERVALUE(MID(A380,4,4)),TOMAKE!$D$2:$E$174,2,FALSE),IF(ISNUMBER(SEARCH("vsg",A380)),VLOOKUP(_xlfn.NUMBERVALUE(MID(A380,4,4)),TOMAKE!$C$2:$E$174,3,FALSE),""))))</f>
        <v>#N/A</v>
      </c>
      <c r="K380" t="s">
        <v>5723</v>
      </c>
      <c r="M380" s="351" t="str">
        <f t="shared" si="12"/>
        <v>MDL-CLV-MPS</v>
      </c>
      <c r="N380" s="28" t="str">
        <f t="shared" si="13"/>
        <v>prv172</v>
      </c>
    </row>
    <row r="381" spans="1:16" x14ac:dyDescent="0.25">
      <c r="A381" s="22" t="s">
        <v>302</v>
      </c>
      <c r="B381" s="22" t="s">
        <v>221</v>
      </c>
      <c r="C381" s="22" t="s">
        <v>255</v>
      </c>
      <c r="D381" s="22" t="s">
        <v>331</v>
      </c>
      <c r="E381" s="22" t="s">
        <v>5599</v>
      </c>
      <c r="F381" s="351" t="str">
        <f>IFERROR(VLOOKUP($B381,Codes!$A$2:$B$1000, 2, FALSE),"")</f>
        <v>MDL</v>
      </c>
      <c r="G381" s="351" t="str">
        <f>IFERROR(VLOOKUP($C381,Codes!$A$2:$B$1000, 2, FALSE),"")</f>
        <v>NRV</v>
      </c>
      <c r="H381" s="351" t="str">
        <f>IFERROR(VLOOKUP($D381,Codes!$A$2:$B$1000, 2, FALSE),"")</f>
        <v>CLV</v>
      </c>
      <c r="I381" s="22" t="e">
        <f>IF(ISNUMBER(SEARCH("mrg",A381)), VLOOKUP(_xlfn.NUMBERVALUE(MID(A381,4,4)),TOMAKE!$B$2:$F$174,5,FALSE),IF(ISNUMBER(SEARCH("pnj",A381)), VLOOKUP(_xlfn.NUMBERVALUE(MID(A381,4,4)),TOMAKE!$A$2:$F$174,6,FALSE),IF(ISNUMBER(SEARCH("prv",A381)), VLOOKUP(_xlfn.NUMBERVALUE(MID(A381,4,4)),TOMAKE!$D$2:$F$174,3,FALSE),IF(ISNUMBER(SEARCH("vsg",A381)),VLOOKUP(_xlfn.NUMBERVALUE(MID(A381,4,4)),TOMAKE!$C$2:$F$174,4,FALSE),""))))</f>
        <v>#N/A</v>
      </c>
      <c r="J381" t="e">
        <f>IF(ISNUMBER(SEARCH("mrg",A381)), VLOOKUP(_xlfn.NUMBERVALUE(MID(A381,4,4)),TOMAKE!$B$2:$E$174,4,FALSE),IF(ISNUMBER(SEARCH("pnj",A381)), VLOOKUP(_xlfn.NUMBERVALUE(MID(A381,4,4)),TOMAKE!$A$2:$E$174,5,FALSE),IF(ISNUMBER(SEARCH("prv",A381)), VLOOKUP(_xlfn.NUMBERVALUE(MID(A381,4,4)),TOMAKE!$D$2:$E$174,2,FALSE),IF(ISNUMBER(SEARCH("vsg",A381)),VLOOKUP(_xlfn.NUMBERVALUE(MID(A381,4,4)),TOMAKE!$C$2:$E$174,3,FALSE),""))))</f>
        <v>#N/A</v>
      </c>
      <c r="K381" t="s">
        <v>5723</v>
      </c>
      <c r="M381" s="351" t="str">
        <f t="shared" si="12"/>
        <v>MDL-CLV-NRV</v>
      </c>
      <c r="N381" s="28" t="str">
        <f t="shared" si="13"/>
        <v>prv173</v>
      </c>
    </row>
    <row r="382" spans="1:16" x14ac:dyDescent="0.25">
      <c r="A382" s="22" t="s">
        <v>294</v>
      </c>
      <c r="B382" s="22" t="s">
        <v>262</v>
      </c>
      <c r="C382" s="22" t="s">
        <v>261</v>
      </c>
      <c r="D382" s="22" t="s">
        <v>10</v>
      </c>
      <c r="E382" s="22" t="s">
        <v>5599</v>
      </c>
      <c r="F382" s="351" t="str">
        <f>IFERROR(VLOOKUP($B382,Codes!$A$2:$B$1000, 2, FALSE),"")</f>
        <v>NRL</v>
      </c>
      <c r="G382" s="351" t="str">
        <f>IFERROR(VLOOKUP($C382,Codes!$A$2:$B$1000, 2, FALSE),"")</f>
        <v>CUJ</v>
      </c>
      <c r="H382" s="351" t="str">
        <f>IFERROR(VLOOKUP($D382,Codes!$A$2:$B$1000, 2, FALSE),"")</f>
        <v>PNJ</v>
      </c>
      <c r="I382" s="22" t="e">
        <f>IF(ISNUMBER(SEARCH("mrg",A382)), VLOOKUP(_xlfn.NUMBERVALUE(MID(A382,4,4)),TOMAKE!$B$2:$F$174,5,FALSE),IF(ISNUMBER(SEARCH("pnj",A382)), VLOOKUP(_xlfn.NUMBERVALUE(MID(A382,4,4)),TOMAKE!$A$2:$F$174,6,FALSE),IF(ISNUMBER(SEARCH("prv",A382)), VLOOKUP(_xlfn.NUMBERVALUE(MID(A382,4,4)),TOMAKE!$D$2:$F$174,3,FALSE),IF(ISNUMBER(SEARCH("vsg",A382)),VLOOKUP(_xlfn.NUMBERVALUE(MID(A382,4,4)),TOMAKE!$C$2:$F$174,4,FALSE),""))))</f>
        <v>#N/A</v>
      </c>
      <c r="J382" t="e">
        <f>IF(ISNUMBER(SEARCH("mrg",A382)), VLOOKUP(_xlfn.NUMBERVALUE(MID(A382,4,4)),TOMAKE!$B$2:$E$174,4,FALSE),IF(ISNUMBER(SEARCH("pnj",A382)), VLOOKUP(_xlfn.NUMBERVALUE(MID(A382,4,4)),TOMAKE!$A$2:$E$174,5,FALSE),IF(ISNUMBER(SEARCH("prv",A382)), VLOOKUP(_xlfn.NUMBERVALUE(MID(A382,4,4)),TOMAKE!$D$2:$E$174,2,FALSE),IF(ISNUMBER(SEARCH("vsg",A382)),VLOOKUP(_xlfn.NUMBERVALUE(MID(A382,4,4)),TOMAKE!$C$2:$E$174,3,FALSE),""))))</f>
        <v>#N/A</v>
      </c>
      <c r="K382" t="s">
        <v>5723</v>
      </c>
      <c r="M382" s="351" t="str">
        <f t="shared" si="12"/>
        <v>NRL-PNJ-CUJ</v>
      </c>
      <c r="N382" s="28" t="str">
        <f t="shared" si="13"/>
        <v>prv174</v>
      </c>
    </row>
    <row r="383" spans="1:16" hidden="1" x14ac:dyDescent="0.25">
      <c r="A383" s="22" t="s">
        <v>1957</v>
      </c>
      <c r="B383" s="22" t="s">
        <v>10</v>
      </c>
      <c r="C383" s="22" t="s">
        <v>243</v>
      </c>
      <c r="D383" s="22" t="s">
        <v>165</v>
      </c>
      <c r="E383" s="22" t="s">
        <v>5599</v>
      </c>
      <c r="F383" s="351" t="str">
        <f>IFERROR(VLOOKUP($B383,Codes!$A$2:$B$1000, 2, FALSE),"")</f>
        <v>PNJ</v>
      </c>
      <c r="G383" s="351" t="str">
        <f>IFERROR(VLOOKUP($C383,Codes!$A$2:$B$1000, 2, FALSE),"")</f>
        <v>KERI</v>
      </c>
      <c r="H383" s="351" t="str">
        <f>IFERROR(VLOOKUP($D383,Codes!$A$2:$B$1000, 2, FALSE),"")</f>
        <v>PDN</v>
      </c>
      <c r="I383" s="22">
        <f>IF(ISNUMBER(SEARCH("mrg",A383)), VLOOKUP(_xlfn.NUMBERVALUE(MID(A383,4,4)),TOMAKE!$B$2:$F$174,5,FALSE),IF(ISNUMBER(SEARCH("pnj",A383)), VLOOKUP(_xlfn.NUMBERVALUE(MID(A383,4,4)),TOMAKE!$A$2:$F$174,6,FALSE),IF(ISNUMBER(SEARCH("prv",A383)), VLOOKUP(_xlfn.NUMBERVALUE(MID(A383,4,4)),TOMAKE!$D$2:$F$174,3,FALSE),IF(ISNUMBER(SEARCH("vsg",A383)),VLOOKUP(_xlfn.NUMBERVALUE(MID(A383,4,4)),TOMAKE!$C$2:$F$174,4,FALSE),""))))</f>
        <v>0</v>
      </c>
      <c r="J383">
        <f>IF(ISNUMBER(SEARCH("mrg",A383)), VLOOKUP(_xlfn.NUMBERVALUE(MID(A383,4,4)),TOMAKE!$B$2:$E$174,4,FALSE),IF(ISNUMBER(SEARCH("pnj",A383)), VLOOKUP(_xlfn.NUMBERVALUE(MID(A383,4,4)),TOMAKE!$A$2:$E$174,5,FALSE),IF(ISNUMBER(SEARCH("prv",A383)), VLOOKUP(_xlfn.NUMBERVALUE(MID(A383,4,4)),TOMAKE!$D$2:$E$174,2,FALSE),IF(ISNUMBER(SEARCH("vsg",A383)),VLOOKUP(_xlfn.NUMBERVALUE(MID(A383,4,4)),TOMAKE!$C$2:$E$174,3,FALSE),""))))</f>
        <v>36</v>
      </c>
      <c r="K383" t="s">
        <v>5601</v>
      </c>
      <c r="L383" t="e">
        <f>VLOOKUP(TEXT(MID(A383,4,4),"###"),#REF!,8,FALSE)</f>
        <v>#REF!</v>
      </c>
      <c r="M383" s="351" t="str">
        <f t="shared" si="12"/>
        <v>PNJ-PDN-KERI</v>
      </c>
      <c r="N383" s="28" t="str">
        <f t="shared" si="13"/>
        <v>prv18</v>
      </c>
    </row>
    <row r="384" spans="1:16" hidden="1" x14ac:dyDescent="0.25">
      <c r="A384" s="28" t="s">
        <v>1950</v>
      </c>
      <c r="B384" s="28" t="s">
        <v>118</v>
      </c>
      <c r="C384" s="28" t="s">
        <v>243</v>
      </c>
      <c r="D384" s="28" t="s">
        <v>1954</v>
      </c>
      <c r="E384" s="22" t="s">
        <v>5599</v>
      </c>
      <c r="F384" s="351" t="str">
        <f>IFERROR(VLOOKUP($B384,Codes!$A$2:$B$1000, 2, FALSE),"")</f>
        <v>MKT</v>
      </c>
      <c r="G384" s="351" t="str">
        <f>IFERROR(VLOOKUP($C384,Codes!$A$2:$B$1000, 2, FALSE),"")</f>
        <v>KERI</v>
      </c>
      <c r="H384" s="351" t="str">
        <f>IFERROR(VLOOKUP($D384,Codes!$A$2:$B$1000, 2, FALSE),"")</f>
        <v>PRYL</v>
      </c>
      <c r="I384" s="28" t="e">
        <f>IF(ISNUMBER(SEARCH("mrg",A384)), VLOOKUP(_xlfn.NUMBERVALUE(MID(A384,4,4)),TOMAKE!$B$2:$F$174,5,FALSE),IF(ISNUMBER(SEARCH("pnj",A384)), VLOOKUP(_xlfn.NUMBERVALUE(MID(A384,4,4)),TOMAKE!$A$2:$F$174,6,FALSE),IF(ISNUMBER(SEARCH("prv",A384)), VLOOKUP(_xlfn.NUMBERVALUE(MID(A384,4,4)),TOMAKE!$D$2:$F$174,3,FALSE),IF(ISNUMBER(SEARCH("vsg",A384)),VLOOKUP(_xlfn.NUMBERVALUE(MID(A384,4,4)),TOMAKE!$C$2:$F$174,4,FALSE),""))))</f>
        <v>#N/A</v>
      </c>
      <c r="J384" s="11" t="e">
        <f>IF(ISNUMBER(SEARCH("mrg",A384)), VLOOKUP(_xlfn.NUMBERVALUE(MID(A384,4,4)),TOMAKE!$B$2:$E$174,4,FALSE),IF(ISNUMBER(SEARCH("pnj",A384)), VLOOKUP(_xlfn.NUMBERVALUE(MID(A384,4,4)),TOMAKE!$A$2:$E$174,5,FALSE),IF(ISNUMBER(SEARCH("prv",A384)), VLOOKUP(_xlfn.NUMBERVALUE(MID(A384,4,4)),TOMAKE!$D$2:$E$174,2,FALSE),IF(ISNUMBER(SEARCH("vsg",A384)),VLOOKUP(_xlfn.NUMBERVALUE(MID(A384,4,4)),TOMAKE!$C$2:$E$174,3,FALSE),""))))</f>
        <v>#N/A</v>
      </c>
      <c r="K384" s="11" t="e">
        <f>VLOOKUP(TEXT(MID(A384,4,4),"###"),#REF!,7,FALSE)</f>
        <v>#REF!</v>
      </c>
      <c r="L384" s="11" t="e">
        <f>VLOOKUP(TEXT(MID(A384,4,4),"###"),#REF!,8,FALSE)</f>
        <v>#REF!</v>
      </c>
      <c r="M384" s="351" t="str">
        <f t="shared" si="12"/>
        <v>MKT-PRYL-KERI</v>
      </c>
      <c r="N384" s="28" t="str">
        <f t="shared" si="13"/>
        <v>prv19</v>
      </c>
      <c r="O384" s="11"/>
      <c r="P384" s="11"/>
    </row>
    <row r="385" spans="1:16" hidden="1" x14ac:dyDescent="0.25">
      <c r="A385" s="28" t="s">
        <v>2054</v>
      </c>
      <c r="B385" s="28" t="s">
        <v>10</v>
      </c>
      <c r="C385" s="28" t="s">
        <v>260</v>
      </c>
      <c r="D385" s="28" t="s">
        <v>106</v>
      </c>
      <c r="E385" s="22" t="s">
        <v>5599</v>
      </c>
      <c r="F385" s="351" t="str">
        <f>IFERROR(VLOOKUP($B385,Codes!$A$2:$B$1000, 2, FALSE),"")</f>
        <v>PNJ</v>
      </c>
      <c r="G385" s="351" t="str">
        <f>IFERROR(VLOOKUP($C385,Codes!$A$2:$B$1000, 2, FALSE),"")</f>
        <v>USAP</v>
      </c>
      <c r="H385" s="351" t="str">
        <f>IFERROR(VLOOKUP($D385,Codes!$A$2:$B$1000, 2, FALSE),"")</f>
        <v>MPS</v>
      </c>
      <c r="I385" s="28" t="e">
        <f>IF(ISNUMBER(SEARCH("mrg",A385)), VLOOKUP(_xlfn.NUMBERVALUE(MID(A385,4,4)),TOMAKE!$B$2:$F$174,5,FALSE),IF(ISNUMBER(SEARCH("pnj",A385)), VLOOKUP(_xlfn.NUMBERVALUE(MID(A385,4,4)),TOMAKE!$A$2:$F$174,6,FALSE),IF(ISNUMBER(SEARCH("prv",A385)), VLOOKUP(_xlfn.NUMBERVALUE(MID(A385,4,4)),TOMAKE!$D$2:$F$174,3,FALSE),IF(ISNUMBER(SEARCH("vsg",A385)),VLOOKUP(_xlfn.NUMBERVALUE(MID(A385,4,4)),TOMAKE!$C$2:$F$174,4,FALSE),""))))</f>
        <v>#N/A</v>
      </c>
      <c r="J385" s="11" t="e">
        <f>IF(ISNUMBER(SEARCH("mrg",A385)), VLOOKUP(_xlfn.NUMBERVALUE(MID(A385,4,4)),TOMAKE!$B$2:$E$174,4,FALSE),IF(ISNUMBER(SEARCH("pnj",A385)), VLOOKUP(_xlfn.NUMBERVALUE(MID(A385,4,4)),TOMAKE!$A$2:$E$174,5,FALSE),IF(ISNUMBER(SEARCH("prv",A385)), VLOOKUP(_xlfn.NUMBERVALUE(MID(A385,4,4)),TOMAKE!$D$2:$E$174,2,FALSE),IF(ISNUMBER(SEARCH("vsg",A385)),VLOOKUP(_xlfn.NUMBERVALUE(MID(A385,4,4)),TOMAKE!$C$2:$E$174,3,FALSE),""))))</f>
        <v>#N/A</v>
      </c>
      <c r="K385" s="11" t="e">
        <f>VLOOKUP(TEXT(MID(A385,4,4),"###"),#REF!,7,FALSE)</f>
        <v>#REF!</v>
      </c>
      <c r="L385" s="11" t="e">
        <f>VLOOKUP(TEXT(MID(A385,4,4),"###"),#REF!,8,FALSE)</f>
        <v>#REF!</v>
      </c>
      <c r="M385" s="351" t="str">
        <f t="shared" si="12"/>
        <v>PNJ-MPS-USAP</v>
      </c>
      <c r="N385" s="28" t="str">
        <f t="shared" si="13"/>
        <v>prv2</v>
      </c>
      <c r="O385" s="11"/>
      <c r="P385" s="11"/>
    </row>
    <row r="386" spans="1:16" hidden="1" x14ac:dyDescent="0.25">
      <c r="A386" s="22" t="s">
        <v>1940</v>
      </c>
      <c r="B386" s="22" t="s">
        <v>10</v>
      </c>
      <c r="C386" s="22" t="s">
        <v>112</v>
      </c>
      <c r="D386" s="22" t="s">
        <v>150</v>
      </c>
      <c r="E386" s="22" t="s">
        <v>5599</v>
      </c>
      <c r="F386" s="351" t="str">
        <f>IFERROR(VLOOKUP($B386,Codes!$A$2:$B$1000, 2, FALSE),"")</f>
        <v>PNJ</v>
      </c>
      <c r="G386" s="351" t="str">
        <f>IFERROR(VLOOKUP($C386,Codes!$A$2:$B$1000, 2, FALSE),"")</f>
        <v>VRD</v>
      </c>
      <c r="H386" s="351" t="str">
        <f>IFERROR(VLOOKUP($D386,Codes!$A$2:$B$1000, 2, FALSE),"")</f>
        <v>SNK</v>
      </c>
      <c r="I386" s="22">
        <f>IF(ISNUMBER(SEARCH("mrg",A386)), VLOOKUP(_xlfn.NUMBERVALUE(MID(A386,4,4)),TOMAKE!$B$2:$F$174,5,FALSE),IF(ISNUMBER(SEARCH("pnj",A386)), VLOOKUP(_xlfn.NUMBERVALUE(MID(A386,4,4)),TOMAKE!$A$2:$F$174,6,FALSE),IF(ISNUMBER(SEARCH("prv",A386)), VLOOKUP(_xlfn.NUMBERVALUE(MID(A386,4,4)),TOMAKE!$D$2:$F$174,3,FALSE),IF(ISNUMBER(SEARCH("vsg",A386)),VLOOKUP(_xlfn.NUMBERVALUE(MID(A386,4,4)),TOMAKE!$C$2:$F$174,4,FALSE),""))))</f>
        <v>0</v>
      </c>
      <c r="J386">
        <f>IF(ISNUMBER(SEARCH("mrg",A386)), VLOOKUP(_xlfn.NUMBERVALUE(MID(A386,4,4)),TOMAKE!$B$2:$E$174,4,FALSE),IF(ISNUMBER(SEARCH("pnj",A386)), VLOOKUP(_xlfn.NUMBERVALUE(MID(A386,4,4)),TOMAKE!$A$2:$E$174,5,FALSE),IF(ISNUMBER(SEARCH("prv",A386)), VLOOKUP(_xlfn.NUMBERVALUE(MID(A386,4,4)),TOMAKE!$D$2:$E$174,2,FALSE),IF(ISNUMBER(SEARCH("vsg",A386)),VLOOKUP(_xlfn.NUMBERVALUE(MID(A386,4,4)),TOMAKE!$C$2:$E$174,3,FALSE),""))))</f>
        <v>37</v>
      </c>
      <c r="K386" t="s">
        <v>5601</v>
      </c>
      <c r="L386" t="e">
        <f>VLOOKUP(TEXT(MID(A386,4,4),"###"),#REF!,8,FALSE)</f>
        <v>#REF!</v>
      </c>
      <c r="M386" s="351" t="str">
        <f t="shared" si="12"/>
        <v>PNJ-SNK-VRD</v>
      </c>
      <c r="N386" s="28" t="str">
        <f t="shared" si="13"/>
        <v>prv20</v>
      </c>
    </row>
    <row r="387" spans="1:16" hidden="1" x14ac:dyDescent="0.25">
      <c r="A387" s="22" t="s">
        <v>1934</v>
      </c>
      <c r="B387" s="22" t="s">
        <v>10</v>
      </c>
      <c r="C387" s="22" t="s">
        <v>244</v>
      </c>
      <c r="D387" s="22" t="s">
        <v>1411</v>
      </c>
      <c r="E387" s="22" t="s">
        <v>5599</v>
      </c>
      <c r="F387" s="351" t="str">
        <f>IFERROR(VLOOKUP($B387,Codes!$A$2:$B$1000, 2, FALSE),"")</f>
        <v>PNJ</v>
      </c>
      <c r="G387" s="351" t="str">
        <f>IFERROR(VLOOKUP($C387,Codes!$A$2:$B$1000, 2, FALSE),"")</f>
        <v>HVR</v>
      </c>
      <c r="H387" s="351" t="str">
        <f>IFERROR(VLOOKUP($D387,Codes!$A$2:$B$1000, 2, FALSE),"")</f>
        <v>PSRL</v>
      </c>
      <c r="I387" s="22">
        <f>IF(ISNUMBER(SEARCH("mrg",A387)), VLOOKUP(_xlfn.NUMBERVALUE(MID(A387,4,4)),TOMAKE!$B$2:$F$174,5,FALSE),IF(ISNUMBER(SEARCH("pnj",A387)), VLOOKUP(_xlfn.NUMBERVALUE(MID(A387,4,4)),TOMAKE!$A$2:$F$174,6,FALSE),IF(ISNUMBER(SEARCH("prv",A387)), VLOOKUP(_xlfn.NUMBERVALUE(MID(A387,4,4)),TOMAKE!$D$2:$F$174,3,FALSE),IF(ISNUMBER(SEARCH("vsg",A387)),VLOOKUP(_xlfn.NUMBERVALUE(MID(A387,4,4)),TOMAKE!$C$2:$F$174,4,FALSE),""))))</f>
        <v>0</v>
      </c>
      <c r="J387">
        <f>IF(ISNUMBER(SEARCH("mrg",A387)), VLOOKUP(_xlfn.NUMBERVALUE(MID(A387,4,4)),TOMAKE!$B$2:$E$174,4,FALSE),IF(ISNUMBER(SEARCH("pnj",A387)), VLOOKUP(_xlfn.NUMBERVALUE(MID(A387,4,4)),TOMAKE!$A$2:$E$174,5,FALSE),IF(ISNUMBER(SEARCH("prv",A387)), VLOOKUP(_xlfn.NUMBERVALUE(MID(A387,4,4)),TOMAKE!$D$2:$E$174,2,FALSE),IF(ISNUMBER(SEARCH("vsg",A387)),VLOOKUP(_xlfn.NUMBERVALUE(MID(A387,4,4)),TOMAKE!$C$2:$E$174,3,FALSE),""))))</f>
        <v>38</v>
      </c>
      <c r="K387" t="s">
        <v>5601</v>
      </c>
      <c r="L387" t="e">
        <f>VLOOKUP(TEXT(MID(A387,4,4),"###"),#REF!,8,FALSE)</f>
        <v>#REF!</v>
      </c>
      <c r="M387" s="351" t="str">
        <f t="shared" si="12"/>
        <v>PNJ-PSRL-HVR</v>
      </c>
      <c r="N387" s="28" t="str">
        <f t="shared" si="13"/>
        <v>prv21</v>
      </c>
    </row>
    <row r="388" spans="1:16" hidden="1" x14ac:dyDescent="0.25">
      <c r="A388" s="28" t="s">
        <v>1932</v>
      </c>
      <c r="B388" s="28" t="s">
        <v>10</v>
      </c>
      <c r="C388" s="28" t="s">
        <v>259</v>
      </c>
      <c r="D388" s="28" t="s">
        <v>150</v>
      </c>
      <c r="E388" s="22" t="s">
        <v>5599</v>
      </c>
      <c r="F388" s="351" t="str">
        <f>IFERROR(VLOOKUP($B388,Codes!$A$2:$B$1000, 2, FALSE),"")</f>
        <v>PNJ</v>
      </c>
      <c r="G388" s="351" t="str">
        <f>IFERROR(VLOOKUP($C388,Codes!$A$2:$B$1000, 2, FALSE),"")</f>
        <v>MHD</v>
      </c>
      <c r="H388" s="351" t="str">
        <f>IFERROR(VLOOKUP($D388,Codes!$A$2:$B$1000, 2, FALSE),"")</f>
        <v>SNK</v>
      </c>
      <c r="I388" s="28" t="e">
        <f>IF(ISNUMBER(SEARCH("mrg",A388)), VLOOKUP(_xlfn.NUMBERVALUE(MID(A388,4,4)),TOMAKE!$B$2:$F$174,5,FALSE),IF(ISNUMBER(SEARCH("pnj",A388)), VLOOKUP(_xlfn.NUMBERVALUE(MID(A388,4,4)),TOMAKE!$A$2:$F$174,6,FALSE),IF(ISNUMBER(SEARCH("prv",A388)), VLOOKUP(_xlfn.NUMBERVALUE(MID(A388,4,4)),TOMAKE!$D$2:$F$174,3,FALSE),IF(ISNUMBER(SEARCH("vsg",A388)),VLOOKUP(_xlfn.NUMBERVALUE(MID(A388,4,4)),TOMAKE!$C$2:$F$174,4,FALSE),""))))</f>
        <v>#N/A</v>
      </c>
      <c r="J388" s="11" t="e">
        <f>IF(ISNUMBER(SEARCH("mrg",A388)), VLOOKUP(_xlfn.NUMBERVALUE(MID(A388,4,4)),TOMAKE!$B$2:$E$174,4,FALSE),IF(ISNUMBER(SEARCH("pnj",A388)), VLOOKUP(_xlfn.NUMBERVALUE(MID(A388,4,4)),TOMAKE!$A$2:$E$174,5,FALSE),IF(ISNUMBER(SEARCH("prv",A388)), VLOOKUP(_xlfn.NUMBERVALUE(MID(A388,4,4)),TOMAKE!$D$2:$E$174,2,FALSE),IF(ISNUMBER(SEARCH("vsg",A388)),VLOOKUP(_xlfn.NUMBERVALUE(MID(A388,4,4)),TOMAKE!$C$2:$E$174,3,FALSE),""))))</f>
        <v>#N/A</v>
      </c>
      <c r="K388" s="11" t="e">
        <f>VLOOKUP(TEXT(MID(A388,4,4),"###"),#REF!,7,FALSE)</f>
        <v>#REF!</v>
      </c>
      <c r="L388" s="11" t="e">
        <f>VLOOKUP(TEXT(MID(A388,4,4),"###"),#REF!,8,FALSE)</f>
        <v>#REF!</v>
      </c>
      <c r="M388" s="351" t="str">
        <f t="shared" ref="M388:M451" si="14">CONCATENATE($F388,"-",$H388,"-",$G388)</f>
        <v>PNJ-SNK-MHD</v>
      </c>
      <c r="N388" s="28" t="str">
        <f t="shared" ref="N388:N451" si="15">$A388</f>
        <v>prv22</v>
      </c>
      <c r="O388" s="11"/>
      <c r="P388" s="11"/>
    </row>
    <row r="389" spans="1:16" hidden="1" x14ac:dyDescent="0.25">
      <c r="A389" s="22" t="s">
        <v>1930</v>
      </c>
      <c r="B389" s="22" t="s">
        <v>258</v>
      </c>
      <c r="C389" s="22" t="s">
        <v>257</v>
      </c>
      <c r="D389" s="22" t="s">
        <v>72</v>
      </c>
      <c r="E389" s="22" t="s">
        <v>5599</v>
      </c>
      <c r="F389" s="351" t="str">
        <f>IFERROR(VLOOKUP($B389,Codes!$A$2:$B$1000, 2, FALSE),"")</f>
        <v>KA</v>
      </c>
      <c r="G389" s="351" t="str">
        <f>IFERROR(VLOOKUP($C389,Codes!$A$2:$B$1000, 2, FALSE),"")</f>
        <v>NNR</v>
      </c>
      <c r="H389" s="351" t="str">
        <f>IFERROR(VLOOKUP($D389,Codes!$A$2:$B$1000, 2, FALSE),"")</f>
        <v>VLP</v>
      </c>
      <c r="I389" s="22">
        <f>IF(ISNUMBER(SEARCH("mrg",A389)), VLOOKUP(_xlfn.NUMBERVALUE(MID(A389,4,4)),TOMAKE!$B$2:$F$174,5,FALSE),IF(ISNUMBER(SEARCH("pnj",A389)), VLOOKUP(_xlfn.NUMBERVALUE(MID(A389,4,4)),TOMAKE!$A$2:$F$174,6,FALSE),IF(ISNUMBER(SEARCH("prv",A389)), VLOOKUP(_xlfn.NUMBERVALUE(MID(A389,4,4)),TOMAKE!$D$2:$F$174,3,FALSE),IF(ISNUMBER(SEARCH("vsg",A389)),VLOOKUP(_xlfn.NUMBERVALUE(MID(A389,4,4)),TOMAKE!$C$2:$F$174,4,FALSE),""))))</f>
        <v>0</v>
      </c>
      <c r="J389">
        <f>IF(ISNUMBER(SEARCH("mrg",A389)), VLOOKUP(_xlfn.NUMBERVALUE(MID(A389,4,4)),TOMAKE!$B$2:$E$174,4,FALSE),IF(ISNUMBER(SEARCH("pnj",A389)), VLOOKUP(_xlfn.NUMBERVALUE(MID(A389,4,4)),TOMAKE!$A$2:$E$174,5,FALSE),IF(ISNUMBER(SEARCH("prv",A389)), VLOOKUP(_xlfn.NUMBERVALUE(MID(A389,4,4)),TOMAKE!$D$2:$E$174,2,FALSE),IF(ISNUMBER(SEARCH("vsg",A389)),VLOOKUP(_xlfn.NUMBERVALUE(MID(A389,4,4)),TOMAKE!$C$2:$E$174,3,FALSE),""))))</f>
        <v>78</v>
      </c>
      <c r="K389" t="s">
        <v>5601</v>
      </c>
      <c r="L389" t="e">
        <f>VLOOKUP(TEXT(MID(A389,4,4),"###"),#REF!,8,FALSE)</f>
        <v>#REF!</v>
      </c>
      <c r="M389" s="351" t="str">
        <f t="shared" si="14"/>
        <v>KA-VLP-NNR</v>
      </c>
      <c r="N389" s="28" t="str">
        <f t="shared" si="15"/>
        <v>prv23</v>
      </c>
    </row>
    <row r="390" spans="1:16" hidden="1" x14ac:dyDescent="0.25">
      <c r="A390" s="28" t="s">
        <v>1925</v>
      </c>
      <c r="B390" s="28" t="s">
        <v>118</v>
      </c>
      <c r="C390" s="28" t="s">
        <v>256</v>
      </c>
      <c r="D390" s="28" t="s">
        <v>72</v>
      </c>
      <c r="E390" s="22" t="s">
        <v>5599</v>
      </c>
      <c r="F390" s="351" t="str">
        <f>IFERROR(VLOOKUP($B390,Codes!$A$2:$B$1000, 2, FALSE),"")</f>
        <v>MKT</v>
      </c>
      <c r="G390" s="351" t="str">
        <f>IFERROR(VLOOKUP($C390,Codes!$A$2:$B$1000, 2, FALSE),"")</f>
        <v>USTE</v>
      </c>
      <c r="H390" s="351" t="str">
        <f>IFERROR(VLOOKUP($D390,Codes!$A$2:$B$1000, 2, FALSE),"")</f>
        <v>VLP</v>
      </c>
      <c r="I390" s="28" t="e">
        <f>IF(ISNUMBER(SEARCH("mrg",A390)), VLOOKUP(_xlfn.NUMBERVALUE(MID(A390,4,4)),TOMAKE!$B$2:$F$174,5,FALSE),IF(ISNUMBER(SEARCH("pnj",A390)), VLOOKUP(_xlfn.NUMBERVALUE(MID(A390,4,4)),TOMAKE!$A$2:$F$174,6,FALSE),IF(ISNUMBER(SEARCH("prv",A390)), VLOOKUP(_xlfn.NUMBERVALUE(MID(A390,4,4)),TOMAKE!$D$2:$F$174,3,FALSE),IF(ISNUMBER(SEARCH("vsg",A390)),VLOOKUP(_xlfn.NUMBERVALUE(MID(A390,4,4)),TOMAKE!$C$2:$F$174,4,FALSE),""))))</f>
        <v>#N/A</v>
      </c>
      <c r="J390" s="11" t="e">
        <f>IF(ISNUMBER(SEARCH("mrg",A390)), VLOOKUP(_xlfn.NUMBERVALUE(MID(A390,4,4)),TOMAKE!$B$2:$E$174,4,FALSE),IF(ISNUMBER(SEARCH("pnj",A390)), VLOOKUP(_xlfn.NUMBERVALUE(MID(A390,4,4)),TOMAKE!$A$2:$E$174,5,FALSE),IF(ISNUMBER(SEARCH("prv",A390)), VLOOKUP(_xlfn.NUMBERVALUE(MID(A390,4,4)),TOMAKE!$D$2:$E$174,2,FALSE),IF(ISNUMBER(SEARCH("vsg",A390)),VLOOKUP(_xlfn.NUMBERVALUE(MID(A390,4,4)),TOMAKE!$C$2:$E$174,3,FALSE),""))))</f>
        <v>#N/A</v>
      </c>
      <c r="K390" s="11" t="e">
        <f>VLOOKUP(TEXT(MID(A390,4,4),"###"),#REF!,7,FALSE)</f>
        <v>#REF!</v>
      </c>
      <c r="L390" s="11" t="e">
        <f>VLOOKUP(TEXT(MID(A390,4,4),"###"),#REF!,8,FALSE)</f>
        <v>#REF!</v>
      </c>
      <c r="M390" s="351" t="str">
        <f t="shared" si="14"/>
        <v>MKT-VLP-USTE</v>
      </c>
      <c r="N390" s="28" t="str">
        <f t="shared" si="15"/>
        <v>prv24</v>
      </c>
      <c r="O390" s="11"/>
      <c r="P390" s="11"/>
    </row>
    <row r="391" spans="1:16" hidden="1" x14ac:dyDescent="0.25">
      <c r="A391" s="22" t="s">
        <v>1924</v>
      </c>
      <c r="B391" s="22" t="s">
        <v>10</v>
      </c>
      <c r="C391" s="22" t="s">
        <v>226</v>
      </c>
      <c r="D391" s="22" t="s">
        <v>417</v>
      </c>
      <c r="E391" s="22" t="s">
        <v>5599</v>
      </c>
      <c r="F391" s="351" t="str">
        <f>IFERROR(VLOOKUP($B391,Codes!$A$2:$B$1000, 2, FALSE),"")</f>
        <v>PNJ</v>
      </c>
      <c r="G391" s="351" t="str">
        <f>IFERROR(VLOOKUP($C391,Codes!$A$2:$B$1000, 2, FALSE),"")</f>
        <v>SNQR</v>
      </c>
      <c r="H391" s="351" t="str">
        <f>IFERROR(VLOOKUP($D391,Codes!$A$2:$B$1000, 2, FALSE),"")</f>
        <v>POR</v>
      </c>
      <c r="I391" s="22">
        <f>IF(ISNUMBER(SEARCH("mrg",A391)), VLOOKUP(_xlfn.NUMBERVALUE(MID(A391,4,4)),TOMAKE!$B$2:$F$174,5,FALSE),IF(ISNUMBER(SEARCH("pnj",A391)), VLOOKUP(_xlfn.NUMBERVALUE(MID(A391,4,4)),TOMAKE!$A$2:$F$174,6,FALSE),IF(ISNUMBER(SEARCH("prv",A391)), VLOOKUP(_xlfn.NUMBERVALUE(MID(A391,4,4)),TOMAKE!$D$2:$F$174,3,FALSE),IF(ISNUMBER(SEARCH("vsg",A391)),VLOOKUP(_xlfn.NUMBERVALUE(MID(A391,4,4)),TOMAKE!$C$2:$F$174,4,FALSE),""))))</f>
        <v>0</v>
      </c>
      <c r="J391">
        <f>IF(ISNUMBER(SEARCH("mrg",A391)), VLOOKUP(_xlfn.NUMBERVALUE(MID(A391,4,4)),TOMAKE!$B$2:$E$174,4,FALSE),IF(ISNUMBER(SEARCH("pnj",A391)), VLOOKUP(_xlfn.NUMBERVALUE(MID(A391,4,4)),TOMAKE!$A$2:$E$174,5,FALSE),IF(ISNUMBER(SEARCH("prv",A391)), VLOOKUP(_xlfn.NUMBERVALUE(MID(A391,4,4)),TOMAKE!$D$2:$E$174,2,FALSE),IF(ISNUMBER(SEARCH("vsg",A391)),VLOOKUP(_xlfn.NUMBERVALUE(MID(A391,4,4)),TOMAKE!$C$2:$E$174,3,FALSE),""))))</f>
        <v>79</v>
      </c>
      <c r="K391" t="s">
        <v>5601</v>
      </c>
      <c r="L391" t="e">
        <f>VLOOKUP(TEXT(MID(A391,4,4),"###"),#REF!,8,FALSE)</f>
        <v>#REF!</v>
      </c>
      <c r="M391" s="351" t="str">
        <f t="shared" si="14"/>
        <v>PNJ-POR-SNQR</v>
      </c>
      <c r="N391" s="28" t="str">
        <f t="shared" si="15"/>
        <v>prv25</v>
      </c>
    </row>
    <row r="392" spans="1:16" hidden="1" x14ac:dyDescent="0.25">
      <c r="A392" s="22" t="s">
        <v>1917</v>
      </c>
      <c r="B392" s="22" t="s">
        <v>10</v>
      </c>
      <c r="C392" s="22" t="s">
        <v>221</v>
      </c>
      <c r="D392" s="22" t="s">
        <v>72</v>
      </c>
      <c r="E392" s="22" t="s">
        <v>5599</v>
      </c>
      <c r="F392" s="351" t="str">
        <f>IFERROR(VLOOKUP($B392,Codes!$A$2:$B$1000, 2, FALSE),"")</f>
        <v>PNJ</v>
      </c>
      <c r="G392" s="351" t="str">
        <f>IFERROR(VLOOKUP($C392,Codes!$A$2:$B$1000, 2, FALSE),"")</f>
        <v>MDL</v>
      </c>
      <c r="H392" s="351" t="str">
        <f>IFERROR(VLOOKUP($D392,Codes!$A$2:$B$1000, 2, FALSE),"")</f>
        <v>VLP</v>
      </c>
      <c r="I392" s="22">
        <f>IF(ISNUMBER(SEARCH("mrg",A392)), VLOOKUP(_xlfn.NUMBERVALUE(MID(A392,4,4)),TOMAKE!$B$2:$F$174,5,FALSE),IF(ISNUMBER(SEARCH("pnj",A392)), VLOOKUP(_xlfn.NUMBERVALUE(MID(A392,4,4)),TOMAKE!$A$2:$F$174,6,FALSE),IF(ISNUMBER(SEARCH("prv",A392)), VLOOKUP(_xlfn.NUMBERVALUE(MID(A392,4,4)),TOMAKE!$D$2:$F$174,3,FALSE),IF(ISNUMBER(SEARCH("vsg",A392)),VLOOKUP(_xlfn.NUMBERVALUE(MID(A392,4,4)),TOMAKE!$C$2:$F$174,4,FALSE),""))))</f>
        <v>0</v>
      </c>
      <c r="J392">
        <f>IF(ISNUMBER(SEARCH("mrg",A392)), VLOOKUP(_xlfn.NUMBERVALUE(MID(A392,4,4)),TOMAKE!$B$2:$E$174,4,FALSE),IF(ISNUMBER(SEARCH("pnj",A392)), VLOOKUP(_xlfn.NUMBERVALUE(MID(A392,4,4)),TOMAKE!$A$2:$E$174,5,FALSE),IF(ISNUMBER(SEARCH("prv",A392)), VLOOKUP(_xlfn.NUMBERVALUE(MID(A392,4,4)),TOMAKE!$D$2:$E$174,2,FALSE),IF(ISNUMBER(SEARCH("vsg",A392)),VLOOKUP(_xlfn.NUMBERVALUE(MID(A392,4,4)),TOMAKE!$C$2:$E$174,3,FALSE),""))))</f>
        <v>80</v>
      </c>
      <c r="K392" t="s">
        <v>5601</v>
      </c>
      <c r="L392" t="e">
        <f>VLOOKUP(TEXT(MID(A392,4,4),"###"),#REF!,8,FALSE)</f>
        <v>#REF!</v>
      </c>
      <c r="M392" s="351" t="str">
        <f t="shared" si="14"/>
        <v>PNJ-VLP-MDL</v>
      </c>
      <c r="N392" s="28" t="str">
        <f t="shared" si="15"/>
        <v>prv26</v>
      </c>
    </row>
    <row r="393" spans="1:16" hidden="1" x14ac:dyDescent="0.25">
      <c r="A393" s="22" t="s">
        <v>1912</v>
      </c>
      <c r="B393" s="22" t="s">
        <v>10</v>
      </c>
      <c r="C393" s="22" t="s">
        <v>255</v>
      </c>
      <c r="D393" s="22" t="s">
        <v>47</v>
      </c>
      <c r="E393" s="22" t="s">
        <v>5599</v>
      </c>
      <c r="F393" s="351" t="str">
        <f>IFERROR(VLOOKUP($B393,Codes!$A$2:$B$1000, 2, FALSE),"")</f>
        <v>PNJ</v>
      </c>
      <c r="G393" s="351" t="str">
        <f>IFERROR(VLOOKUP($C393,Codes!$A$2:$B$1000, 2, FALSE),"")</f>
        <v>NRV</v>
      </c>
      <c r="H393" s="351" t="str">
        <f>IFERROR(VLOOKUP($D393,Codes!$A$2:$B$1000, 2, FALSE),"")</f>
        <v>BCH</v>
      </c>
      <c r="I393" s="22">
        <f>IF(ISNUMBER(SEARCH("mrg",A393)), VLOOKUP(_xlfn.NUMBERVALUE(MID(A393,4,4)),TOMAKE!$B$2:$F$174,5,FALSE),IF(ISNUMBER(SEARCH("pnj",A393)), VLOOKUP(_xlfn.NUMBERVALUE(MID(A393,4,4)),TOMAKE!$A$2:$F$174,6,FALSE),IF(ISNUMBER(SEARCH("prv",A393)), VLOOKUP(_xlfn.NUMBERVALUE(MID(A393,4,4)),TOMAKE!$D$2:$F$174,3,FALSE),IF(ISNUMBER(SEARCH("vsg",A393)),VLOOKUP(_xlfn.NUMBERVALUE(MID(A393,4,4)),TOMAKE!$C$2:$F$174,4,FALSE),""))))</f>
        <v>0</v>
      </c>
      <c r="J393">
        <f>IF(ISNUMBER(SEARCH("mrg",A393)), VLOOKUP(_xlfn.NUMBERVALUE(MID(A393,4,4)),TOMAKE!$B$2:$E$174,4,FALSE),IF(ISNUMBER(SEARCH("pnj",A393)), VLOOKUP(_xlfn.NUMBERVALUE(MID(A393,4,4)),TOMAKE!$A$2:$E$174,5,FALSE),IF(ISNUMBER(SEARCH("prv",A393)), VLOOKUP(_xlfn.NUMBERVALUE(MID(A393,4,4)),TOMAKE!$D$2:$E$174,2,FALSE),IF(ISNUMBER(SEARCH("vsg",A393)),VLOOKUP(_xlfn.NUMBERVALUE(MID(A393,4,4)),TOMAKE!$C$2:$E$174,3,FALSE),""))))</f>
        <v>81</v>
      </c>
      <c r="K393" t="s">
        <v>5601</v>
      </c>
      <c r="L393" t="e">
        <f>VLOOKUP(TEXT(MID(A393,4,4),"###"),#REF!,8,FALSE)</f>
        <v>#REF!</v>
      </c>
      <c r="M393" s="351" t="str">
        <f t="shared" si="14"/>
        <v>PNJ-BCH-NRV</v>
      </c>
      <c r="N393" s="28" t="str">
        <f t="shared" si="15"/>
        <v>prv27</v>
      </c>
    </row>
    <row r="394" spans="1:16" hidden="1" x14ac:dyDescent="0.25">
      <c r="A394" s="22" t="s">
        <v>1903</v>
      </c>
      <c r="B394" s="22" t="s">
        <v>10</v>
      </c>
      <c r="C394" s="22" t="s">
        <v>254</v>
      </c>
      <c r="D394" s="22" t="s">
        <v>912</v>
      </c>
      <c r="E394" s="22" t="s">
        <v>5599</v>
      </c>
      <c r="F394" s="351" t="str">
        <f>IFERROR(VLOOKUP($B394,Codes!$A$2:$B$1000, 2, FALSE),"")</f>
        <v>PNJ</v>
      </c>
      <c r="G394" s="351" t="str">
        <f>IFERROR(VLOOKUP($C394,Codes!$A$2:$B$1000, 2, FALSE),"")</f>
        <v>DMS</v>
      </c>
      <c r="H394" s="351" t="str">
        <f>IFERROR(VLOOKUP($D394,Codes!$A$2:$B$1000, 2, FALSE),"")</f>
        <v>ASNR</v>
      </c>
      <c r="I394" s="22">
        <f>IF(ISNUMBER(SEARCH("mrg",A394)), VLOOKUP(_xlfn.NUMBERVALUE(MID(A394,4,4)),TOMAKE!$B$2:$F$174,5,FALSE),IF(ISNUMBER(SEARCH("pnj",A394)), VLOOKUP(_xlfn.NUMBERVALUE(MID(A394,4,4)),TOMAKE!$A$2:$F$174,6,FALSE),IF(ISNUMBER(SEARCH("prv",A394)), VLOOKUP(_xlfn.NUMBERVALUE(MID(A394,4,4)),TOMAKE!$D$2:$F$174,3,FALSE),IF(ISNUMBER(SEARCH("vsg",A394)),VLOOKUP(_xlfn.NUMBERVALUE(MID(A394,4,4)),TOMAKE!$C$2:$F$174,4,FALSE),""))))</f>
        <v>0</v>
      </c>
      <c r="J394">
        <f>IF(ISNUMBER(SEARCH("mrg",A394)), VLOOKUP(_xlfn.NUMBERVALUE(MID(A394,4,4)),TOMAKE!$B$2:$E$174,4,FALSE),IF(ISNUMBER(SEARCH("pnj",A394)), VLOOKUP(_xlfn.NUMBERVALUE(MID(A394,4,4)),TOMAKE!$A$2:$E$174,5,FALSE),IF(ISNUMBER(SEARCH("prv",A394)), VLOOKUP(_xlfn.NUMBERVALUE(MID(A394,4,4)),TOMAKE!$D$2:$E$174,2,FALSE),IF(ISNUMBER(SEARCH("vsg",A394)),VLOOKUP(_xlfn.NUMBERVALUE(MID(A394,4,4)),TOMAKE!$C$2:$E$174,3,FALSE),""))))</f>
        <v>44</v>
      </c>
      <c r="K394" t="s">
        <v>5601</v>
      </c>
      <c r="L394" t="e">
        <f>VLOOKUP(TEXT(MID(A394,4,4),"###"),#REF!,8,FALSE)</f>
        <v>#REF!</v>
      </c>
      <c r="M394" s="351" t="str">
        <f t="shared" si="14"/>
        <v>PNJ-ASNR-DMS</v>
      </c>
      <c r="N394" s="28" t="str">
        <f t="shared" si="15"/>
        <v>prv28</v>
      </c>
    </row>
    <row r="395" spans="1:16" hidden="1" x14ac:dyDescent="0.25">
      <c r="A395" s="22" t="s">
        <v>1899</v>
      </c>
      <c r="B395" s="22" t="s">
        <v>10</v>
      </c>
      <c r="C395" s="22" t="s">
        <v>253</v>
      </c>
      <c r="D395" s="22" t="s">
        <v>150</v>
      </c>
      <c r="E395" s="22" t="s">
        <v>5599</v>
      </c>
      <c r="F395" s="351" t="str">
        <f>IFERROR(VLOOKUP($B395,Codes!$A$2:$B$1000, 2, FALSE),"")</f>
        <v>PNJ</v>
      </c>
      <c r="G395" s="351" t="str">
        <f>IFERROR(VLOOKUP($C395,Codes!$A$2:$B$1000, 2, FALSE),"")</f>
        <v>MRL</v>
      </c>
      <c r="H395" s="351" t="str">
        <f>IFERROR(VLOOKUP($D395,Codes!$A$2:$B$1000, 2, FALSE),"")</f>
        <v>SNK</v>
      </c>
      <c r="I395" s="22">
        <f>IF(ISNUMBER(SEARCH("mrg",A395)), VLOOKUP(_xlfn.NUMBERVALUE(MID(A395,4,4)),TOMAKE!$B$2:$F$174,5,FALSE),IF(ISNUMBER(SEARCH("pnj",A395)), VLOOKUP(_xlfn.NUMBERVALUE(MID(A395,4,4)),TOMAKE!$A$2:$F$174,6,FALSE),IF(ISNUMBER(SEARCH("prv",A395)), VLOOKUP(_xlfn.NUMBERVALUE(MID(A395,4,4)),TOMAKE!$D$2:$F$174,3,FALSE),IF(ISNUMBER(SEARCH("vsg",A395)),VLOOKUP(_xlfn.NUMBERVALUE(MID(A395,4,4)),TOMAKE!$C$2:$F$174,4,FALSE),""))))</f>
        <v>0</v>
      </c>
      <c r="J395">
        <f>IF(ISNUMBER(SEARCH("mrg",A395)), VLOOKUP(_xlfn.NUMBERVALUE(MID(A395,4,4)),TOMAKE!$B$2:$E$174,4,FALSE),IF(ISNUMBER(SEARCH("pnj",A395)), VLOOKUP(_xlfn.NUMBERVALUE(MID(A395,4,4)),TOMAKE!$A$2:$E$174,5,FALSE),IF(ISNUMBER(SEARCH("prv",A395)), VLOOKUP(_xlfn.NUMBERVALUE(MID(A395,4,4)),TOMAKE!$D$2:$E$174,2,FALSE),IF(ISNUMBER(SEARCH("vsg",A395)),VLOOKUP(_xlfn.NUMBERVALUE(MID(A395,4,4)),TOMAKE!$C$2:$E$174,3,FALSE),""))))</f>
        <v>46</v>
      </c>
      <c r="K395" t="s">
        <v>5601</v>
      </c>
      <c r="L395" t="e">
        <f>VLOOKUP(TEXT(MID(A395,4,4),"###"),#REF!,8,FALSE)</f>
        <v>#REF!</v>
      </c>
      <c r="M395" s="351" t="str">
        <f t="shared" si="14"/>
        <v>PNJ-SNK-MRL</v>
      </c>
      <c r="N395" s="28" t="str">
        <f t="shared" si="15"/>
        <v>prv29</v>
      </c>
    </row>
    <row r="396" spans="1:16" hidden="1" x14ac:dyDescent="0.25">
      <c r="A396" s="28" t="s">
        <v>2049</v>
      </c>
      <c r="B396" s="28" t="s">
        <v>47</v>
      </c>
      <c r="C396" s="28" t="s">
        <v>109</v>
      </c>
      <c r="D396" s="28" t="s">
        <v>844</v>
      </c>
      <c r="E396" s="22" t="s">
        <v>5599</v>
      </c>
      <c r="F396" s="351" t="str">
        <f>IFERROR(VLOOKUP($B396,Codes!$A$2:$B$1000, 2, FALSE),"")</f>
        <v>BCH</v>
      </c>
      <c r="G396" s="351" t="str">
        <f>IFERROR(VLOOKUP($C396,Codes!$A$2:$B$1000, 2, FALSE),"")</f>
        <v>NRV FER</v>
      </c>
      <c r="H396" s="351" t="str">
        <f>IFERROR(VLOOKUP($D396,Codes!$A$2:$B$1000, 2, FALSE),"")</f>
        <v>PLG</v>
      </c>
      <c r="I396" s="28" t="e">
        <f>IF(ISNUMBER(SEARCH("mrg",A396)), VLOOKUP(_xlfn.NUMBERVALUE(MID(A396,4,4)),TOMAKE!$B$2:$F$174,5,FALSE),IF(ISNUMBER(SEARCH("pnj",A396)), VLOOKUP(_xlfn.NUMBERVALUE(MID(A396,4,4)),TOMAKE!$A$2:$F$174,6,FALSE),IF(ISNUMBER(SEARCH("prv",A396)), VLOOKUP(_xlfn.NUMBERVALUE(MID(A396,4,4)),TOMAKE!$D$2:$F$174,3,FALSE),IF(ISNUMBER(SEARCH("vsg",A396)),VLOOKUP(_xlfn.NUMBERVALUE(MID(A396,4,4)),TOMAKE!$C$2:$F$174,4,FALSE),""))))</f>
        <v>#N/A</v>
      </c>
      <c r="J396" s="11" t="e">
        <f>IF(ISNUMBER(SEARCH("mrg",A396)), VLOOKUP(_xlfn.NUMBERVALUE(MID(A396,4,4)),TOMAKE!$B$2:$E$174,4,FALSE),IF(ISNUMBER(SEARCH("pnj",A396)), VLOOKUP(_xlfn.NUMBERVALUE(MID(A396,4,4)),TOMAKE!$A$2:$E$174,5,FALSE),IF(ISNUMBER(SEARCH("prv",A396)), VLOOKUP(_xlfn.NUMBERVALUE(MID(A396,4,4)),TOMAKE!$D$2:$E$174,2,FALSE),IF(ISNUMBER(SEARCH("vsg",A396)),VLOOKUP(_xlfn.NUMBERVALUE(MID(A396,4,4)),TOMAKE!$C$2:$E$174,3,FALSE),""))))</f>
        <v>#N/A</v>
      </c>
      <c r="K396" s="11" t="s">
        <v>5601</v>
      </c>
      <c r="L396" s="28" t="s">
        <v>5600</v>
      </c>
      <c r="M396" s="351" t="str">
        <f t="shared" si="14"/>
        <v>BCH-PLG-NRV FER</v>
      </c>
      <c r="N396" s="28" t="str">
        <f t="shared" si="15"/>
        <v>prv3</v>
      </c>
      <c r="O396" s="11"/>
      <c r="P396" s="11"/>
    </row>
    <row r="397" spans="1:16" hidden="1" x14ac:dyDescent="0.25">
      <c r="A397" s="22" t="s">
        <v>1894</v>
      </c>
      <c r="B397" s="22" t="s">
        <v>10</v>
      </c>
      <c r="C397" s="22" t="s">
        <v>252</v>
      </c>
      <c r="D397" s="22" t="s">
        <v>106</v>
      </c>
      <c r="E397" s="22" t="s">
        <v>5599</v>
      </c>
      <c r="F397" s="351" t="str">
        <f>IFERROR(VLOOKUP($B397,Codes!$A$2:$B$1000, 2, FALSE),"")</f>
        <v>PNJ</v>
      </c>
      <c r="G397" s="351" t="str">
        <f>IFERROR(VLOOKUP($C397,Codes!$A$2:$B$1000, 2, FALSE),"")</f>
        <v>KRNZL</v>
      </c>
      <c r="H397" s="351" t="str">
        <f>IFERROR(VLOOKUP($D397,Codes!$A$2:$B$1000, 2, FALSE),"")</f>
        <v>MPS</v>
      </c>
      <c r="I397" s="22">
        <f>IF(ISNUMBER(SEARCH("mrg",A397)), VLOOKUP(_xlfn.NUMBERVALUE(MID(A397,4,4)),TOMAKE!$B$2:$F$174,5,FALSE),IF(ISNUMBER(SEARCH("pnj",A397)), VLOOKUP(_xlfn.NUMBERVALUE(MID(A397,4,4)),TOMAKE!$A$2:$F$174,6,FALSE),IF(ISNUMBER(SEARCH("prv",A397)), VLOOKUP(_xlfn.NUMBERVALUE(MID(A397,4,4)),TOMAKE!$D$2:$F$174,3,FALSE),IF(ISNUMBER(SEARCH("vsg",A397)),VLOOKUP(_xlfn.NUMBERVALUE(MID(A397,4,4)),TOMAKE!$C$2:$F$174,4,FALSE),""))))</f>
        <v>0</v>
      </c>
      <c r="J397">
        <f>IF(ISNUMBER(SEARCH("mrg",A397)), VLOOKUP(_xlfn.NUMBERVALUE(MID(A397,4,4)),TOMAKE!$B$2:$E$174,4,FALSE),IF(ISNUMBER(SEARCH("pnj",A397)), VLOOKUP(_xlfn.NUMBERVALUE(MID(A397,4,4)),TOMAKE!$A$2:$E$174,5,FALSE),IF(ISNUMBER(SEARCH("prv",A397)), VLOOKUP(_xlfn.NUMBERVALUE(MID(A397,4,4)),TOMAKE!$D$2:$E$174,2,FALSE),IF(ISNUMBER(SEARCH("vsg",A397)),VLOOKUP(_xlfn.NUMBERVALUE(MID(A397,4,4)),TOMAKE!$C$2:$E$174,3,FALSE),""))))</f>
        <v>56</v>
      </c>
      <c r="K397" t="s">
        <v>5601</v>
      </c>
      <c r="L397" t="e">
        <f>VLOOKUP(TEXT(MID(A397,4,4),"###"),#REF!,8,FALSE)</f>
        <v>#REF!</v>
      </c>
      <c r="M397" s="351" t="str">
        <f t="shared" si="14"/>
        <v>PNJ-MPS-KRNZL</v>
      </c>
      <c r="N397" s="28" t="str">
        <f t="shared" si="15"/>
        <v>prv30</v>
      </c>
    </row>
    <row r="398" spans="1:16" hidden="1" x14ac:dyDescent="0.25">
      <c r="A398" s="22" t="s">
        <v>1890</v>
      </c>
      <c r="B398" s="22" t="s">
        <v>10</v>
      </c>
      <c r="C398" s="22" t="s">
        <v>251</v>
      </c>
      <c r="D398" s="22" t="s">
        <v>72</v>
      </c>
      <c r="E398" s="22" t="s">
        <v>5599</v>
      </c>
      <c r="F398" s="351" t="str">
        <f>IFERROR(VLOOKUP($B398,Codes!$A$2:$B$1000, 2, FALSE),"")</f>
        <v>PNJ</v>
      </c>
      <c r="G398" s="351" t="str">
        <f>IFERROR(VLOOKUP($C398,Codes!$A$2:$B$1000, 2, FALSE),"")</f>
        <v>SGN</v>
      </c>
      <c r="H398" s="351" t="str">
        <f>IFERROR(VLOOKUP($D398,Codes!$A$2:$B$1000, 2, FALSE),"")</f>
        <v>VLP</v>
      </c>
      <c r="I398" s="22">
        <f>IF(ISNUMBER(SEARCH("mrg",A398)), VLOOKUP(_xlfn.NUMBERVALUE(MID(A398,4,4)),TOMAKE!$B$2:$F$174,5,FALSE),IF(ISNUMBER(SEARCH("pnj",A398)), VLOOKUP(_xlfn.NUMBERVALUE(MID(A398,4,4)),TOMAKE!$A$2:$F$174,6,FALSE),IF(ISNUMBER(SEARCH("prv",A398)), VLOOKUP(_xlfn.NUMBERVALUE(MID(A398,4,4)),TOMAKE!$D$2:$F$174,3,FALSE),IF(ISNUMBER(SEARCH("vsg",A398)),VLOOKUP(_xlfn.NUMBERVALUE(MID(A398,4,4)),TOMAKE!$C$2:$F$174,4,FALSE),""))))</f>
        <v>0</v>
      </c>
      <c r="J398">
        <f>IF(ISNUMBER(SEARCH("mrg",A398)), VLOOKUP(_xlfn.NUMBERVALUE(MID(A398,4,4)),TOMAKE!$B$2:$E$174,4,FALSE),IF(ISNUMBER(SEARCH("pnj",A398)), VLOOKUP(_xlfn.NUMBERVALUE(MID(A398,4,4)),TOMAKE!$A$2:$E$174,5,FALSE),IF(ISNUMBER(SEARCH("prv",A398)), VLOOKUP(_xlfn.NUMBERVALUE(MID(A398,4,4)),TOMAKE!$D$2:$E$174,2,FALSE),IF(ISNUMBER(SEARCH("vsg",A398)),VLOOKUP(_xlfn.NUMBERVALUE(MID(A398,4,4)),TOMAKE!$C$2:$E$174,3,FALSE),""))))</f>
        <v>153</v>
      </c>
      <c r="K398" t="s">
        <v>5601</v>
      </c>
      <c r="L398" t="e">
        <f>VLOOKUP(TEXT(MID(A398,4,4),"###"),#REF!,8,FALSE)</f>
        <v>#REF!</v>
      </c>
      <c r="M398" s="351" t="str">
        <f t="shared" si="14"/>
        <v>PNJ-VLP-SGN</v>
      </c>
      <c r="N398" s="28" t="str">
        <f t="shared" si="15"/>
        <v>prv31</v>
      </c>
    </row>
    <row r="399" spans="1:16" hidden="1" x14ac:dyDescent="0.25">
      <c r="A399" s="22" t="s">
        <v>1886</v>
      </c>
      <c r="B399" s="22" t="s">
        <v>10</v>
      </c>
      <c r="C399" s="22" t="s">
        <v>244</v>
      </c>
      <c r="D399" s="22" t="s">
        <v>72</v>
      </c>
      <c r="E399" s="22" t="s">
        <v>5599</v>
      </c>
      <c r="F399" s="351" t="str">
        <f>IFERROR(VLOOKUP($B399,Codes!$A$2:$B$1000, 2, FALSE),"")</f>
        <v>PNJ</v>
      </c>
      <c r="G399" s="351" t="str">
        <f>IFERROR(VLOOKUP($C399,Codes!$A$2:$B$1000, 2, FALSE),"")</f>
        <v>HVR</v>
      </c>
      <c r="H399" s="351" t="str">
        <f>IFERROR(VLOOKUP($D399,Codes!$A$2:$B$1000, 2, FALSE),"")</f>
        <v>VLP</v>
      </c>
      <c r="I399" s="22">
        <f>IF(ISNUMBER(SEARCH("mrg",A399)), VLOOKUP(_xlfn.NUMBERVALUE(MID(A399,4,4)),TOMAKE!$B$2:$F$174,5,FALSE),IF(ISNUMBER(SEARCH("pnj",A399)), VLOOKUP(_xlfn.NUMBERVALUE(MID(A399,4,4)),TOMAKE!$A$2:$F$174,6,FALSE),IF(ISNUMBER(SEARCH("prv",A399)), VLOOKUP(_xlfn.NUMBERVALUE(MID(A399,4,4)),TOMAKE!$D$2:$F$174,3,FALSE),IF(ISNUMBER(SEARCH("vsg",A399)),VLOOKUP(_xlfn.NUMBERVALUE(MID(A399,4,4)),TOMAKE!$C$2:$F$174,4,FALSE),""))))</f>
        <v>0</v>
      </c>
      <c r="J399">
        <f>IF(ISNUMBER(SEARCH("mrg",A399)), VLOOKUP(_xlfn.NUMBERVALUE(MID(A399,4,4)),TOMAKE!$B$2:$E$174,4,FALSE),IF(ISNUMBER(SEARCH("pnj",A399)), VLOOKUP(_xlfn.NUMBERVALUE(MID(A399,4,4)),TOMAKE!$A$2:$E$174,5,FALSE),IF(ISNUMBER(SEARCH("prv",A399)), VLOOKUP(_xlfn.NUMBERVALUE(MID(A399,4,4)),TOMAKE!$D$2:$E$174,2,FALSE),IF(ISNUMBER(SEARCH("vsg",A399)),VLOOKUP(_xlfn.NUMBERVALUE(MID(A399,4,4)),TOMAKE!$C$2:$E$174,3,FALSE),""))))</f>
        <v>124</v>
      </c>
      <c r="K399" t="s">
        <v>5601</v>
      </c>
      <c r="L399" t="e">
        <f>VLOOKUP(TEXT(MID(A399,4,4),"###"),#REF!,8,FALSE)</f>
        <v>#REF!</v>
      </c>
      <c r="M399" s="351" t="str">
        <f t="shared" si="14"/>
        <v>PNJ-VLP-HVR</v>
      </c>
      <c r="N399" s="28" t="str">
        <f t="shared" si="15"/>
        <v>prv32</v>
      </c>
    </row>
    <row r="400" spans="1:16" hidden="1" x14ac:dyDescent="0.25">
      <c r="A400" s="22" t="s">
        <v>1880</v>
      </c>
      <c r="B400" s="22" t="s">
        <v>10</v>
      </c>
      <c r="C400" s="22" t="s">
        <v>250</v>
      </c>
      <c r="D400" s="22" t="s">
        <v>72</v>
      </c>
      <c r="E400" s="22" t="s">
        <v>5599</v>
      </c>
      <c r="F400" s="351" t="str">
        <f>IFERROR(VLOOKUP($B400,Codes!$A$2:$B$1000, 2, FALSE),"")</f>
        <v>PNJ</v>
      </c>
      <c r="G400" s="351" t="str">
        <f>IFERROR(VLOOKUP($C400,Codes!$A$2:$B$1000, 2, FALSE),"")</f>
        <v>STRE</v>
      </c>
      <c r="H400" s="351" t="str">
        <f>IFERROR(VLOOKUP($D400,Codes!$A$2:$B$1000, 2, FALSE),"")</f>
        <v>VLP</v>
      </c>
      <c r="I400" s="22">
        <f>IF(ISNUMBER(SEARCH("mrg",A400)), VLOOKUP(_xlfn.NUMBERVALUE(MID(A400,4,4)),TOMAKE!$B$2:$F$174,5,FALSE),IF(ISNUMBER(SEARCH("pnj",A400)), VLOOKUP(_xlfn.NUMBERVALUE(MID(A400,4,4)),TOMAKE!$A$2:$F$174,6,FALSE),IF(ISNUMBER(SEARCH("prv",A400)), VLOOKUP(_xlfn.NUMBERVALUE(MID(A400,4,4)),TOMAKE!$D$2:$F$174,3,FALSE),IF(ISNUMBER(SEARCH("vsg",A400)),VLOOKUP(_xlfn.NUMBERVALUE(MID(A400,4,4)),TOMAKE!$C$2:$F$174,4,FALSE),""))))</f>
        <v>0</v>
      </c>
      <c r="J400">
        <f>IF(ISNUMBER(SEARCH("mrg",A400)), VLOOKUP(_xlfn.NUMBERVALUE(MID(A400,4,4)),TOMAKE!$B$2:$E$174,4,FALSE),IF(ISNUMBER(SEARCH("pnj",A400)), VLOOKUP(_xlfn.NUMBERVALUE(MID(A400,4,4)),TOMAKE!$A$2:$E$174,5,FALSE),IF(ISNUMBER(SEARCH("prv",A400)), VLOOKUP(_xlfn.NUMBERVALUE(MID(A400,4,4)),TOMAKE!$D$2:$E$174,2,FALSE),IF(ISNUMBER(SEARCH("vsg",A400)),VLOOKUP(_xlfn.NUMBERVALUE(MID(A400,4,4)),TOMAKE!$C$2:$E$174,3,FALSE),""))))</f>
        <v>1</v>
      </c>
      <c r="K400" t="s">
        <v>5601</v>
      </c>
      <c r="L400" t="e">
        <f>VLOOKUP(TEXT(MID(A400,4,4),"###"),#REF!,8,FALSE)</f>
        <v>#REF!</v>
      </c>
      <c r="M400" s="351" t="str">
        <f t="shared" si="14"/>
        <v>PNJ-VLP-STRE</v>
      </c>
      <c r="N400" s="28" t="str">
        <f t="shared" si="15"/>
        <v>prv33</v>
      </c>
    </row>
    <row r="401" spans="1:16" hidden="1" x14ac:dyDescent="0.25">
      <c r="A401" s="28" t="s">
        <v>1868</v>
      </c>
      <c r="B401" s="28" t="s">
        <v>118</v>
      </c>
      <c r="C401" s="28" t="s">
        <v>106</v>
      </c>
      <c r="D401" s="28" t="s">
        <v>1874</v>
      </c>
      <c r="E401" s="22" t="s">
        <v>5599</v>
      </c>
      <c r="F401" s="351" t="str">
        <f>IFERROR(VLOOKUP($B401,Codes!$A$2:$B$1000, 2, FALSE),"")</f>
        <v>MKT</v>
      </c>
      <c r="G401" s="351" t="str">
        <f>IFERROR(VLOOKUP($C401,Codes!$A$2:$B$1000, 2, FALSE),"")</f>
        <v>MPS</v>
      </c>
      <c r="H401" s="351" t="str">
        <f>IFERROR(VLOOKUP($D401,Codes!$A$2:$B$1000, 2, FALSE),"")</f>
        <v>SUCR</v>
      </c>
      <c r="I401" s="28">
        <f>IF(ISNUMBER(SEARCH("mrg",A401)), VLOOKUP(_xlfn.NUMBERVALUE(MID(A401,4,4)),TOMAKE!$B$2:$F$174,5,FALSE),IF(ISNUMBER(SEARCH("pnj",A401)), VLOOKUP(_xlfn.NUMBERVALUE(MID(A401,4,4)),TOMAKE!$A$2:$F$174,6,FALSE),IF(ISNUMBER(SEARCH("prv",A401)), VLOOKUP(_xlfn.NUMBERVALUE(MID(A401,4,4)),TOMAKE!$D$2:$F$174,3,FALSE),IF(ISNUMBER(SEARCH("vsg",A401)),VLOOKUP(_xlfn.NUMBERVALUE(MID(A401,4,4)),TOMAKE!$C$2:$F$174,4,FALSE),""))))</f>
        <v>0</v>
      </c>
      <c r="J401" s="11">
        <f>IF(ISNUMBER(SEARCH("mrg",A401)), VLOOKUP(_xlfn.NUMBERVALUE(MID(A401,4,4)),TOMAKE!$B$2:$E$174,4,FALSE),IF(ISNUMBER(SEARCH("pnj",A401)), VLOOKUP(_xlfn.NUMBERVALUE(MID(A401,4,4)),TOMAKE!$A$2:$E$174,5,FALSE),IF(ISNUMBER(SEARCH("prv",A401)), VLOOKUP(_xlfn.NUMBERVALUE(MID(A401,4,4)),TOMAKE!$D$2:$E$174,2,FALSE),IF(ISNUMBER(SEARCH("vsg",A401)),VLOOKUP(_xlfn.NUMBERVALUE(MID(A401,4,4)),TOMAKE!$C$2:$E$174,3,FALSE),""))))</f>
        <v>83</v>
      </c>
      <c r="K401" s="11" t="e">
        <f>VLOOKUP(TEXT(MID(A401,4,4),"###"),#REF!,7,FALSE)</f>
        <v>#REF!</v>
      </c>
      <c r="L401" s="11" t="s">
        <v>5600</v>
      </c>
      <c r="M401" s="351" t="str">
        <f t="shared" si="14"/>
        <v>MKT-SUCR-MPS</v>
      </c>
      <c r="N401" s="28" t="str">
        <f t="shared" si="15"/>
        <v>prv34</v>
      </c>
      <c r="O401" s="11"/>
      <c r="P401" s="11"/>
    </row>
    <row r="402" spans="1:16" hidden="1" x14ac:dyDescent="0.25">
      <c r="A402" s="28" t="s">
        <v>1861</v>
      </c>
      <c r="B402" s="28" t="s">
        <v>10</v>
      </c>
      <c r="C402" s="28" t="s">
        <v>249</v>
      </c>
      <c r="D402" s="28" t="s">
        <v>106</v>
      </c>
      <c r="E402" s="22" t="s">
        <v>5599</v>
      </c>
      <c r="F402" s="351" t="str">
        <f>IFERROR(VLOOKUP($B402,Codes!$A$2:$B$1000, 2, FALSE),"")</f>
        <v>PNJ</v>
      </c>
      <c r="G402" s="351">
        <f>IFERROR(VLOOKUP($C402,Codes!$A$2:$B$1000, 2, FALSE),"")</f>
        <v>0</v>
      </c>
      <c r="H402" s="351" t="str">
        <f>IFERROR(VLOOKUP($D402,Codes!$A$2:$B$1000, 2, FALSE),"")</f>
        <v>MPS</v>
      </c>
      <c r="I402" s="28" t="e">
        <f>IF(ISNUMBER(SEARCH("mrg",A402)), VLOOKUP(_xlfn.NUMBERVALUE(MID(A402,4,4)),TOMAKE!$B$2:$F$174,5,FALSE),IF(ISNUMBER(SEARCH("pnj",A402)), VLOOKUP(_xlfn.NUMBERVALUE(MID(A402,4,4)),TOMAKE!$A$2:$F$174,6,FALSE),IF(ISNUMBER(SEARCH("prv",A402)), VLOOKUP(_xlfn.NUMBERVALUE(MID(A402,4,4)),TOMAKE!$D$2:$F$174,3,FALSE),IF(ISNUMBER(SEARCH("vsg",A402)),VLOOKUP(_xlfn.NUMBERVALUE(MID(A402,4,4)),TOMAKE!$C$2:$F$174,4,FALSE),""))))</f>
        <v>#N/A</v>
      </c>
      <c r="J402" s="11" t="e">
        <f>IF(ISNUMBER(SEARCH("mrg",A402)), VLOOKUP(_xlfn.NUMBERVALUE(MID(A402,4,4)),TOMAKE!$B$2:$E$174,4,FALSE),IF(ISNUMBER(SEARCH("pnj",A402)), VLOOKUP(_xlfn.NUMBERVALUE(MID(A402,4,4)),TOMAKE!$A$2:$E$174,5,FALSE),IF(ISNUMBER(SEARCH("prv",A402)), VLOOKUP(_xlfn.NUMBERVALUE(MID(A402,4,4)),TOMAKE!$D$2:$E$174,2,FALSE),IF(ISNUMBER(SEARCH("vsg",A402)),VLOOKUP(_xlfn.NUMBERVALUE(MID(A402,4,4)),TOMAKE!$C$2:$E$174,3,FALSE),""))))</f>
        <v>#N/A</v>
      </c>
      <c r="K402" s="11" t="s">
        <v>5601</v>
      </c>
      <c r="L402" s="11" t="e">
        <f>VLOOKUP(TEXT(MID(A402,4,4),"###"),#REF!,8,FALSE)</f>
        <v>#REF!</v>
      </c>
      <c r="M402" s="351" t="str">
        <f t="shared" si="14"/>
        <v>PNJ-MPS-0</v>
      </c>
      <c r="N402" s="28" t="str">
        <f t="shared" si="15"/>
        <v>prv35</v>
      </c>
      <c r="O402" s="11"/>
      <c r="P402" s="11"/>
    </row>
    <row r="403" spans="1:16" ht="30" hidden="1" x14ac:dyDescent="0.25">
      <c r="A403" s="22" t="s">
        <v>1857</v>
      </c>
      <c r="B403" s="22" t="s">
        <v>10</v>
      </c>
      <c r="C403" s="22" t="s">
        <v>248</v>
      </c>
      <c r="D403" s="22" t="s">
        <v>150</v>
      </c>
      <c r="E403" s="22" t="s">
        <v>5599</v>
      </c>
      <c r="F403" s="351" t="str">
        <f>IFERROR(VLOOKUP($B403,Codes!$A$2:$B$1000, 2, FALSE),"")</f>
        <v>PNJ</v>
      </c>
      <c r="G403" s="351" t="str">
        <f>IFERROR(VLOOKUP($C403,Codes!$A$2:$B$1000, 2, FALSE),"")</f>
        <v>KMBRWD</v>
      </c>
      <c r="H403" s="351" t="str">
        <f>IFERROR(VLOOKUP($D403,Codes!$A$2:$B$1000, 2, FALSE),"")</f>
        <v>SNK</v>
      </c>
      <c r="I403" s="22">
        <f>IF(ISNUMBER(SEARCH("mrg",A403)), VLOOKUP(_xlfn.NUMBERVALUE(MID(A403,4,4)),TOMAKE!$B$2:$F$174,5,FALSE),IF(ISNUMBER(SEARCH("pnj",A403)), VLOOKUP(_xlfn.NUMBERVALUE(MID(A403,4,4)),TOMAKE!$A$2:$F$174,6,FALSE),IF(ISNUMBER(SEARCH("prv",A403)), VLOOKUP(_xlfn.NUMBERVALUE(MID(A403,4,4)),TOMAKE!$D$2:$F$174,3,FALSE),IF(ISNUMBER(SEARCH("vsg",A403)),VLOOKUP(_xlfn.NUMBERVALUE(MID(A403,4,4)),TOMAKE!$C$2:$F$174,4,FALSE),""))))</f>
        <v>0</v>
      </c>
      <c r="J403">
        <f>IF(ISNUMBER(SEARCH("mrg",A403)), VLOOKUP(_xlfn.NUMBERVALUE(MID(A403,4,4)),TOMAKE!$B$2:$E$174,4,FALSE),IF(ISNUMBER(SEARCH("pnj",A403)), VLOOKUP(_xlfn.NUMBERVALUE(MID(A403,4,4)),TOMAKE!$A$2:$E$174,5,FALSE),IF(ISNUMBER(SEARCH("prv",A403)), VLOOKUP(_xlfn.NUMBERVALUE(MID(A403,4,4)),TOMAKE!$D$2:$E$174,2,FALSE),IF(ISNUMBER(SEARCH("vsg",A403)),VLOOKUP(_xlfn.NUMBERVALUE(MID(A403,4,4)),TOMAKE!$C$2:$E$174,3,FALSE),""))))</f>
        <v>85</v>
      </c>
      <c r="K403" t="s">
        <v>5601</v>
      </c>
      <c r="L403" t="e">
        <f>VLOOKUP(TEXT(MID(A403,4,4),"###"),#REF!,8,FALSE)</f>
        <v>#REF!</v>
      </c>
      <c r="M403" s="351" t="str">
        <f t="shared" si="14"/>
        <v>PNJ-SNK-KMBRWD</v>
      </c>
      <c r="N403" s="28" t="str">
        <f t="shared" si="15"/>
        <v>prv36</v>
      </c>
    </row>
    <row r="404" spans="1:16" hidden="1" x14ac:dyDescent="0.25">
      <c r="A404" s="22" t="s">
        <v>1854</v>
      </c>
      <c r="B404" s="22" t="s">
        <v>10</v>
      </c>
      <c r="C404" s="22" t="s">
        <v>42</v>
      </c>
      <c r="D404" s="22" t="s">
        <v>72</v>
      </c>
      <c r="E404" s="22" t="s">
        <v>5599</v>
      </c>
      <c r="F404" s="351" t="str">
        <f>IFERROR(VLOOKUP($B404,Codes!$A$2:$B$1000, 2, FALSE),"")</f>
        <v>PNJ</v>
      </c>
      <c r="G404" s="351" t="str">
        <f>IFERROR(VLOOKUP($C404,Codes!$A$2:$B$1000, 2, FALSE),"")</f>
        <v>ZRM</v>
      </c>
      <c r="H404" s="351" t="str">
        <f>IFERROR(VLOOKUP($D404,Codes!$A$2:$B$1000, 2, FALSE),"")</f>
        <v>VLP</v>
      </c>
      <c r="I404" s="22">
        <f>IF(ISNUMBER(SEARCH("mrg",A404)), VLOOKUP(_xlfn.NUMBERVALUE(MID(A404,4,4)),TOMAKE!$B$2:$F$174,5,FALSE),IF(ISNUMBER(SEARCH("pnj",A404)), VLOOKUP(_xlfn.NUMBERVALUE(MID(A404,4,4)),TOMAKE!$A$2:$F$174,6,FALSE),IF(ISNUMBER(SEARCH("prv",A404)), VLOOKUP(_xlfn.NUMBERVALUE(MID(A404,4,4)),TOMAKE!$D$2:$F$174,3,FALSE),IF(ISNUMBER(SEARCH("vsg",A404)),VLOOKUP(_xlfn.NUMBERVALUE(MID(A404,4,4)),TOMAKE!$C$2:$F$174,4,FALSE),""))))</f>
        <v>0</v>
      </c>
      <c r="J404">
        <f>IF(ISNUMBER(SEARCH("mrg",A404)), VLOOKUP(_xlfn.NUMBERVALUE(MID(A404,4,4)),TOMAKE!$B$2:$E$174,4,FALSE),IF(ISNUMBER(SEARCH("pnj",A404)), VLOOKUP(_xlfn.NUMBERVALUE(MID(A404,4,4)),TOMAKE!$A$2:$E$174,5,FALSE),IF(ISNUMBER(SEARCH("prv",A404)), VLOOKUP(_xlfn.NUMBERVALUE(MID(A404,4,4)),TOMAKE!$D$2:$E$174,2,FALSE),IF(ISNUMBER(SEARCH("vsg",A404)),VLOOKUP(_xlfn.NUMBERVALUE(MID(A404,4,4)),TOMAKE!$C$2:$E$174,3,FALSE),""))))</f>
        <v>8</v>
      </c>
      <c r="K404" t="s">
        <v>5601</v>
      </c>
      <c r="L404" t="e">
        <f>VLOOKUP(TEXT(MID(A404,4,4),"###"),#REF!,8,FALSE)</f>
        <v>#REF!</v>
      </c>
      <c r="M404" s="351" t="str">
        <f t="shared" si="14"/>
        <v>PNJ-VLP-ZRM</v>
      </c>
      <c r="N404" s="28" t="str">
        <f t="shared" si="15"/>
        <v>prv37</v>
      </c>
    </row>
    <row r="405" spans="1:16" hidden="1" x14ac:dyDescent="0.25">
      <c r="A405" s="22" t="s">
        <v>1848</v>
      </c>
      <c r="B405" s="22" t="s">
        <v>118</v>
      </c>
      <c r="C405" s="22" t="s">
        <v>247</v>
      </c>
      <c r="D405" s="22" t="s">
        <v>72</v>
      </c>
      <c r="E405" s="22" t="s">
        <v>5599</v>
      </c>
      <c r="F405" s="351" t="str">
        <f>IFERROR(VLOOKUP($B405,Codes!$A$2:$B$1000, 2, FALSE),"")</f>
        <v>MKT</v>
      </c>
      <c r="G405" s="351" t="str">
        <f>IFERROR(VLOOKUP($C405,Codes!$A$2:$B$1000, 2, FALSE),"")</f>
        <v>NNL</v>
      </c>
      <c r="H405" s="351" t="str">
        <f>IFERROR(VLOOKUP($D405,Codes!$A$2:$B$1000, 2, FALSE),"")</f>
        <v>VLP</v>
      </c>
      <c r="I405" s="22">
        <f>IF(ISNUMBER(SEARCH("mrg",A405)), VLOOKUP(_xlfn.NUMBERVALUE(MID(A405,4,4)),TOMAKE!$B$2:$F$174,5,FALSE),IF(ISNUMBER(SEARCH("pnj",A405)), VLOOKUP(_xlfn.NUMBERVALUE(MID(A405,4,4)),TOMAKE!$A$2:$F$174,6,FALSE),IF(ISNUMBER(SEARCH("prv",A405)), VLOOKUP(_xlfn.NUMBERVALUE(MID(A405,4,4)),TOMAKE!$D$2:$F$174,3,FALSE),IF(ISNUMBER(SEARCH("vsg",A405)),VLOOKUP(_xlfn.NUMBERVALUE(MID(A405,4,4)),TOMAKE!$C$2:$F$174,4,FALSE),""))))</f>
        <v>0</v>
      </c>
      <c r="J405">
        <f>IF(ISNUMBER(SEARCH("mrg",A405)), VLOOKUP(_xlfn.NUMBERVALUE(MID(A405,4,4)),TOMAKE!$B$2:$E$174,4,FALSE),IF(ISNUMBER(SEARCH("pnj",A405)), VLOOKUP(_xlfn.NUMBERVALUE(MID(A405,4,4)),TOMAKE!$A$2:$E$174,5,FALSE),IF(ISNUMBER(SEARCH("prv",A405)), VLOOKUP(_xlfn.NUMBERVALUE(MID(A405,4,4)),TOMAKE!$D$2:$E$174,2,FALSE),IF(ISNUMBER(SEARCH("vsg",A405)),VLOOKUP(_xlfn.NUMBERVALUE(MID(A405,4,4)),TOMAKE!$C$2:$E$174,3,FALSE),""))))</f>
        <v>86</v>
      </c>
      <c r="K405" t="s">
        <v>5601</v>
      </c>
      <c r="L405" t="e">
        <f>VLOOKUP(TEXT(MID(A405,4,4),"###"),#REF!,8,FALSE)</f>
        <v>#REF!</v>
      </c>
      <c r="M405" s="351" t="str">
        <f t="shared" si="14"/>
        <v>MKT-VLP-NNL</v>
      </c>
      <c r="N405" s="28" t="str">
        <f t="shared" si="15"/>
        <v>prv38</v>
      </c>
    </row>
    <row r="406" spans="1:16" hidden="1" x14ac:dyDescent="0.25">
      <c r="A406" s="22" t="s">
        <v>1844</v>
      </c>
      <c r="B406" s="22" t="s">
        <v>10</v>
      </c>
      <c r="C406" s="22" t="s">
        <v>234</v>
      </c>
      <c r="D406" s="22" t="s">
        <v>72</v>
      </c>
      <c r="E406" s="22" t="s">
        <v>5599</v>
      </c>
      <c r="F406" s="351" t="str">
        <f>IFERROR(VLOOKUP($B406,Codes!$A$2:$B$1000, 2, FALSE),"")</f>
        <v>PNJ</v>
      </c>
      <c r="G406" s="351" t="str">
        <f>IFERROR(VLOOKUP($C406,Codes!$A$2:$B$1000, 2, FALSE),"")</f>
        <v>ADV</v>
      </c>
      <c r="H406" s="351" t="str">
        <f>IFERROR(VLOOKUP($D406,Codes!$A$2:$B$1000, 2, FALSE),"")</f>
        <v>VLP</v>
      </c>
      <c r="I406" s="22">
        <f>IF(ISNUMBER(SEARCH("mrg",A406)), VLOOKUP(_xlfn.NUMBERVALUE(MID(A406,4,4)),TOMAKE!$B$2:$F$174,5,FALSE),IF(ISNUMBER(SEARCH("pnj",A406)), VLOOKUP(_xlfn.NUMBERVALUE(MID(A406,4,4)),TOMAKE!$A$2:$F$174,6,FALSE),IF(ISNUMBER(SEARCH("prv",A406)), VLOOKUP(_xlfn.NUMBERVALUE(MID(A406,4,4)),TOMAKE!$D$2:$F$174,3,FALSE),IF(ISNUMBER(SEARCH("vsg",A406)),VLOOKUP(_xlfn.NUMBERVALUE(MID(A406,4,4)),TOMAKE!$C$2:$F$174,4,FALSE),""))))</f>
        <v>0</v>
      </c>
      <c r="J406">
        <f>IF(ISNUMBER(SEARCH("mrg",A406)), VLOOKUP(_xlfn.NUMBERVALUE(MID(A406,4,4)),TOMAKE!$B$2:$E$174,4,FALSE),IF(ISNUMBER(SEARCH("pnj",A406)), VLOOKUP(_xlfn.NUMBERVALUE(MID(A406,4,4)),TOMAKE!$A$2:$E$174,5,FALSE),IF(ISNUMBER(SEARCH("prv",A406)), VLOOKUP(_xlfn.NUMBERVALUE(MID(A406,4,4)),TOMAKE!$D$2:$E$174,2,FALSE),IF(ISNUMBER(SEARCH("vsg",A406)),VLOOKUP(_xlfn.NUMBERVALUE(MID(A406,4,4)),TOMAKE!$C$2:$E$174,3,FALSE),""))))</f>
        <v>100</v>
      </c>
      <c r="K406" t="s">
        <v>5601</v>
      </c>
      <c r="L406" t="e">
        <f>VLOOKUP(TEXT(MID(A406,4,4),"###"),#REF!,8,FALSE)</f>
        <v>#REF!</v>
      </c>
      <c r="M406" s="351" t="str">
        <f t="shared" si="14"/>
        <v>PNJ-VLP-ADV</v>
      </c>
      <c r="N406" s="28" t="str">
        <f t="shared" si="15"/>
        <v>prv39</v>
      </c>
    </row>
    <row r="407" spans="1:16" hidden="1" x14ac:dyDescent="0.25">
      <c r="A407" s="22" t="s">
        <v>2043</v>
      </c>
      <c r="B407" s="22" t="s">
        <v>10</v>
      </c>
      <c r="C407" s="22" t="s">
        <v>246</v>
      </c>
      <c r="D407" s="22" t="s">
        <v>5602</v>
      </c>
      <c r="E407" s="22" t="s">
        <v>5599</v>
      </c>
      <c r="F407" s="351" t="str">
        <f>IFERROR(VLOOKUP($B407,Codes!$A$2:$B$1000, 2, FALSE),"")</f>
        <v>PNJ</v>
      </c>
      <c r="G407" s="351" t="str">
        <f>IFERROR(VLOOKUP($C407,Codes!$A$2:$B$1000, 2, FALSE),"")</f>
        <v>QTL</v>
      </c>
      <c r="H407" s="351" t="str">
        <f>IFERROR(VLOOKUP($D407,Codes!$A$2:$B$1000, 2, FALSE),"")</f>
        <v>PMB</v>
      </c>
      <c r="I407" s="22">
        <f>IF(ISNUMBER(SEARCH("mrg",A407)), VLOOKUP(_xlfn.NUMBERVALUE(MID(A407,4,4)),TOMAKE!$B$2:$F$174,5,FALSE),IF(ISNUMBER(SEARCH("pnj",A407)), VLOOKUP(_xlfn.NUMBERVALUE(MID(A407,4,4)),TOMAKE!$A$2:$F$174,6,FALSE),IF(ISNUMBER(SEARCH("prv",A407)), VLOOKUP(_xlfn.NUMBERVALUE(MID(A407,4,4)),TOMAKE!$D$2:$F$174,3,FALSE),IF(ISNUMBER(SEARCH("vsg",A407)),VLOOKUP(_xlfn.NUMBERVALUE(MID(A407,4,4)),TOMAKE!$C$2:$F$174,4,FALSE),""))))</f>
        <v>0</v>
      </c>
      <c r="J407">
        <f>IF(ISNUMBER(SEARCH("mrg",A407)), VLOOKUP(_xlfn.NUMBERVALUE(MID(A407,4,4)),TOMAKE!$B$2:$E$174,4,FALSE),IF(ISNUMBER(SEARCH("pnj",A407)), VLOOKUP(_xlfn.NUMBERVALUE(MID(A407,4,4)),TOMAKE!$A$2:$E$174,5,FALSE),IF(ISNUMBER(SEARCH("prv",A407)), VLOOKUP(_xlfn.NUMBERVALUE(MID(A407,4,4)),TOMAKE!$D$2:$E$174,2,FALSE),IF(ISNUMBER(SEARCH("vsg",A407)),VLOOKUP(_xlfn.NUMBERVALUE(MID(A407,4,4)),TOMAKE!$C$2:$E$174,3,FALSE),""))))</f>
        <v>26</v>
      </c>
      <c r="K407" t="s">
        <v>5601</v>
      </c>
      <c r="L407" t="e">
        <f>VLOOKUP(TEXT(MID(A407,4,4),"###"),#REF!,8,FALSE)</f>
        <v>#REF!</v>
      </c>
      <c r="M407" s="351" t="str">
        <f t="shared" si="14"/>
        <v>PNJ-PMB-QTL</v>
      </c>
      <c r="N407" s="28" t="str">
        <f t="shared" si="15"/>
        <v>prv4</v>
      </c>
    </row>
    <row r="408" spans="1:16" hidden="1" x14ac:dyDescent="0.25">
      <c r="A408" s="22" t="s">
        <v>1836</v>
      </c>
      <c r="B408" s="22" t="s">
        <v>245</v>
      </c>
      <c r="C408" s="22" t="s">
        <v>145</v>
      </c>
      <c r="D408" s="22" t="s">
        <v>1660</v>
      </c>
      <c r="E408" s="22" t="s">
        <v>5599</v>
      </c>
      <c r="F408" s="351" t="str">
        <f>IFERROR(VLOOKUP($B408,Codes!$A$2:$B$1000, 2, FALSE),"")</f>
        <v>KA</v>
      </c>
      <c r="G408" s="351" t="str">
        <f>IFERROR(VLOOKUP($C408,Codes!$A$2:$B$1000, 2, FALSE),"")</f>
        <v>SRL</v>
      </c>
      <c r="H408" s="351" t="str">
        <f>IFERROR(VLOOKUP($D408,Codes!$A$2:$B$1000, 2, FALSE),"")</f>
        <v>CHRL</v>
      </c>
      <c r="I408" s="22">
        <f>IF(ISNUMBER(SEARCH("mrg",A408)), VLOOKUP(_xlfn.NUMBERVALUE(MID(A408,4,4)),TOMAKE!$B$2:$F$174,5,FALSE),IF(ISNUMBER(SEARCH("pnj",A408)), VLOOKUP(_xlfn.NUMBERVALUE(MID(A408,4,4)),TOMAKE!$A$2:$F$174,6,FALSE),IF(ISNUMBER(SEARCH("prv",A408)), VLOOKUP(_xlfn.NUMBERVALUE(MID(A408,4,4)),TOMAKE!$D$2:$F$174,3,FALSE),IF(ISNUMBER(SEARCH("vsg",A408)),VLOOKUP(_xlfn.NUMBERVALUE(MID(A408,4,4)),TOMAKE!$C$2:$F$174,4,FALSE),""))))</f>
        <v>0</v>
      </c>
      <c r="J408">
        <f>IF(ISNUMBER(SEARCH("mrg",A408)), VLOOKUP(_xlfn.NUMBERVALUE(MID(A408,4,4)),TOMAKE!$B$2:$E$174,4,FALSE),IF(ISNUMBER(SEARCH("pnj",A408)), VLOOKUP(_xlfn.NUMBERVALUE(MID(A408,4,4)),TOMAKE!$A$2:$E$174,5,FALSE),IF(ISNUMBER(SEARCH("prv",A408)), VLOOKUP(_xlfn.NUMBERVALUE(MID(A408,4,4)),TOMAKE!$D$2:$E$174,2,FALSE),IF(ISNUMBER(SEARCH("vsg",A408)),VLOOKUP(_xlfn.NUMBERVALUE(MID(A408,4,4)),TOMAKE!$C$2:$E$174,3,FALSE),""))))</f>
        <v>87</v>
      </c>
      <c r="K408" t="s">
        <v>5601</v>
      </c>
      <c r="L408" t="s">
        <v>5607</v>
      </c>
      <c r="M408" s="351" t="str">
        <f t="shared" si="14"/>
        <v>KA-CHRL-SRL</v>
      </c>
      <c r="N408" s="28" t="str">
        <f t="shared" si="15"/>
        <v>prv40</v>
      </c>
    </row>
    <row r="409" spans="1:16" hidden="1" x14ac:dyDescent="0.25">
      <c r="A409" s="22" t="s">
        <v>1830</v>
      </c>
      <c r="B409" s="22" t="s">
        <v>10</v>
      </c>
      <c r="C409" s="22" t="s">
        <v>43</v>
      </c>
      <c r="D409" s="22" t="s">
        <v>912</v>
      </c>
      <c r="E409" s="22" t="s">
        <v>5599</v>
      </c>
      <c r="F409" s="351" t="str">
        <f>IFERROR(VLOOKUP($B409,Codes!$A$2:$B$1000, 2, FALSE),"")</f>
        <v>PNJ</v>
      </c>
      <c r="G409" s="351" t="str">
        <f>IFERROR(VLOOKUP($C409,Codes!$A$2:$B$1000, 2, FALSE),"")</f>
        <v>SAL</v>
      </c>
      <c r="H409" s="351" t="str">
        <f>IFERROR(VLOOKUP($D409,Codes!$A$2:$B$1000, 2, FALSE),"")</f>
        <v>ASNR</v>
      </c>
      <c r="I409" s="22">
        <f>IF(ISNUMBER(SEARCH("mrg",A409)), VLOOKUP(_xlfn.NUMBERVALUE(MID(A409,4,4)),TOMAKE!$B$2:$F$174,5,FALSE),IF(ISNUMBER(SEARCH("pnj",A409)), VLOOKUP(_xlfn.NUMBERVALUE(MID(A409,4,4)),TOMAKE!$A$2:$F$174,6,FALSE),IF(ISNUMBER(SEARCH("prv",A409)), VLOOKUP(_xlfn.NUMBERVALUE(MID(A409,4,4)),TOMAKE!$D$2:$F$174,3,FALSE),IF(ISNUMBER(SEARCH("vsg",A409)),VLOOKUP(_xlfn.NUMBERVALUE(MID(A409,4,4)),TOMAKE!$C$2:$F$174,4,FALSE),""))))</f>
        <v>0</v>
      </c>
      <c r="J409">
        <f>IF(ISNUMBER(SEARCH("mrg",A409)), VLOOKUP(_xlfn.NUMBERVALUE(MID(A409,4,4)),TOMAKE!$B$2:$E$174,4,FALSE),IF(ISNUMBER(SEARCH("pnj",A409)), VLOOKUP(_xlfn.NUMBERVALUE(MID(A409,4,4)),TOMAKE!$A$2:$E$174,5,FALSE),IF(ISNUMBER(SEARCH("prv",A409)), VLOOKUP(_xlfn.NUMBERVALUE(MID(A409,4,4)),TOMAKE!$D$2:$E$174,2,FALSE),IF(ISNUMBER(SEARCH("vsg",A409)),VLOOKUP(_xlfn.NUMBERVALUE(MID(A409,4,4)),TOMAKE!$C$2:$E$174,3,FALSE),""))))</f>
        <v>88</v>
      </c>
      <c r="K409" t="s">
        <v>5601</v>
      </c>
      <c r="L409" t="e">
        <f>VLOOKUP(TEXT(MID(A409,4,4),"###"),#REF!,8,FALSE)</f>
        <v>#REF!</v>
      </c>
      <c r="M409" s="351" t="str">
        <f t="shared" si="14"/>
        <v>PNJ-ASNR-SAL</v>
      </c>
      <c r="N409" s="28" t="str">
        <f t="shared" si="15"/>
        <v>prv41</v>
      </c>
    </row>
    <row r="410" spans="1:16" hidden="1" x14ac:dyDescent="0.25">
      <c r="A410" s="22" t="s">
        <v>1823</v>
      </c>
      <c r="B410" s="22" t="s">
        <v>10</v>
      </c>
      <c r="C410" s="22" t="s">
        <v>244</v>
      </c>
      <c r="D410" s="22" t="s">
        <v>72</v>
      </c>
      <c r="E410" s="22" t="s">
        <v>5599</v>
      </c>
      <c r="F410" s="351" t="str">
        <f>IFERROR(VLOOKUP($B410,Codes!$A$2:$B$1000, 2, FALSE),"")</f>
        <v>PNJ</v>
      </c>
      <c r="G410" s="351" t="str">
        <f>IFERROR(VLOOKUP($C410,Codes!$A$2:$B$1000, 2, FALSE),"")</f>
        <v>HVR</v>
      </c>
      <c r="H410" s="351" t="str">
        <f>IFERROR(VLOOKUP($D410,Codes!$A$2:$B$1000, 2, FALSE),"")</f>
        <v>VLP</v>
      </c>
      <c r="I410" s="22">
        <f>IF(ISNUMBER(SEARCH("mrg",A410)), VLOOKUP(_xlfn.NUMBERVALUE(MID(A410,4,4)),TOMAKE!$B$2:$F$174,5,FALSE),IF(ISNUMBER(SEARCH("pnj",A410)), VLOOKUP(_xlfn.NUMBERVALUE(MID(A410,4,4)),TOMAKE!$A$2:$F$174,6,FALSE),IF(ISNUMBER(SEARCH("prv",A410)), VLOOKUP(_xlfn.NUMBERVALUE(MID(A410,4,4)),TOMAKE!$D$2:$F$174,3,FALSE),IF(ISNUMBER(SEARCH("vsg",A410)),VLOOKUP(_xlfn.NUMBERVALUE(MID(A410,4,4)),TOMAKE!$C$2:$F$174,4,FALSE),""))))</f>
        <v>0</v>
      </c>
      <c r="J410">
        <f>IF(ISNUMBER(SEARCH("mrg",A410)), VLOOKUP(_xlfn.NUMBERVALUE(MID(A410,4,4)),TOMAKE!$B$2:$E$174,4,FALSE),IF(ISNUMBER(SEARCH("pnj",A410)), VLOOKUP(_xlfn.NUMBERVALUE(MID(A410,4,4)),TOMAKE!$A$2:$E$174,5,FALSE),IF(ISNUMBER(SEARCH("prv",A410)), VLOOKUP(_xlfn.NUMBERVALUE(MID(A410,4,4)),TOMAKE!$D$2:$E$174,2,FALSE),IF(ISNUMBER(SEARCH("vsg",A410)),VLOOKUP(_xlfn.NUMBERVALUE(MID(A410,4,4)),TOMAKE!$C$2:$E$174,3,FALSE),""))))</f>
        <v>51</v>
      </c>
      <c r="K410" t="s">
        <v>5601</v>
      </c>
      <c r="L410" t="e">
        <f>VLOOKUP(TEXT(MID(A410,4,4),"###"),#REF!,8,FALSE)</f>
        <v>#REF!</v>
      </c>
      <c r="M410" s="351" t="str">
        <f t="shared" si="14"/>
        <v>PNJ-VLP-HVR</v>
      </c>
      <c r="N410" s="28" t="str">
        <f t="shared" si="15"/>
        <v>prv42</v>
      </c>
    </row>
    <row r="411" spans="1:16" hidden="1" x14ac:dyDescent="0.25">
      <c r="A411" s="22" t="s">
        <v>1815</v>
      </c>
      <c r="B411" s="22" t="s">
        <v>118</v>
      </c>
      <c r="C411" s="22" t="s">
        <v>243</v>
      </c>
      <c r="D411" s="22" t="s">
        <v>115</v>
      </c>
      <c r="E411" s="22" t="s">
        <v>5599</v>
      </c>
      <c r="F411" s="351" t="str">
        <f>IFERROR(VLOOKUP($B411,Codes!$A$2:$B$1000, 2, FALSE),"")</f>
        <v>MKT</v>
      </c>
      <c r="G411" s="351" t="str">
        <f>IFERROR(VLOOKUP($C411,Codes!$A$2:$B$1000, 2, FALSE),"")</f>
        <v>KERI</v>
      </c>
      <c r="H411" s="351" t="str">
        <f>IFERROR(VLOOKUP($D411,Codes!$A$2:$B$1000, 2, FALSE),"")</f>
        <v>SOL</v>
      </c>
      <c r="I411" s="22">
        <f>IF(ISNUMBER(SEARCH("mrg",A411)), VLOOKUP(_xlfn.NUMBERVALUE(MID(A411,4,4)),TOMAKE!$B$2:$F$174,5,FALSE),IF(ISNUMBER(SEARCH("pnj",A411)), VLOOKUP(_xlfn.NUMBERVALUE(MID(A411,4,4)),TOMAKE!$A$2:$F$174,6,FALSE),IF(ISNUMBER(SEARCH("prv",A411)), VLOOKUP(_xlfn.NUMBERVALUE(MID(A411,4,4)),TOMAKE!$D$2:$F$174,3,FALSE),IF(ISNUMBER(SEARCH("vsg",A411)),VLOOKUP(_xlfn.NUMBERVALUE(MID(A411,4,4)),TOMAKE!$C$2:$F$174,4,FALSE),""))))</f>
        <v>0</v>
      </c>
      <c r="J411">
        <f>IF(ISNUMBER(SEARCH("mrg",A411)), VLOOKUP(_xlfn.NUMBERVALUE(MID(A411,4,4)),TOMAKE!$B$2:$E$174,4,FALSE),IF(ISNUMBER(SEARCH("pnj",A411)), VLOOKUP(_xlfn.NUMBERVALUE(MID(A411,4,4)),TOMAKE!$A$2:$E$174,5,FALSE),IF(ISNUMBER(SEARCH("prv",A411)), VLOOKUP(_xlfn.NUMBERVALUE(MID(A411,4,4)),TOMAKE!$D$2:$E$174,2,FALSE),IF(ISNUMBER(SEARCH("vsg",A411)),VLOOKUP(_xlfn.NUMBERVALUE(MID(A411,4,4)),TOMAKE!$C$2:$E$174,3,FALSE),""))))</f>
        <v>89</v>
      </c>
      <c r="K411" t="s">
        <v>5601</v>
      </c>
      <c r="L411" t="e">
        <f>VLOOKUP(TEXT(MID(A411,4,4),"###"),#REF!,8,FALSE)</f>
        <v>#REF!</v>
      </c>
      <c r="M411" s="351" t="str">
        <f t="shared" si="14"/>
        <v>MKT-SOL-KERI</v>
      </c>
      <c r="N411" s="28" t="str">
        <f t="shared" si="15"/>
        <v>prv43</v>
      </c>
    </row>
    <row r="412" spans="1:16" hidden="1" x14ac:dyDescent="0.25">
      <c r="A412" s="22" t="s">
        <v>1791</v>
      </c>
      <c r="B412" s="22" t="s">
        <v>10</v>
      </c>
      <c r="C412" s="22" t="s">
        <v>26</v>
      </c>
      <c r="D412" s="22" t="s">
        <v>144</v>
      </c>
      <c r="E412" s="22" t="s">
        <v>5599</v>
      </c>
      <c r="F412" s="351" t="str">
        <f>IFERROR(VLOOKUP($B412,Codes!$A$2:$B$1000, 2, FALSE),"")</f>
        <v>PNJ</v>
      </c>
      <c r="G412" s="351" t="str">
        <f>IFERROR(VLOOKUP($C412,Codes!$A$2:$B$1000, 2, FALSE),"")</f>
        <v>PND</v>
      </c>
      <c r="H412" s="351" t="str">
        <f>IFERROR(VLOOKUP($D412,Codes!$A$2:$B$1000, 2, FALSE),"")</f>
        <v>VLV</v>
      </c>
      <c r="I412" s="22">
        <f>IF(ISNUMBER(SEARCH("mrg",A412)), VLOOKUP(_xlfn.NUMBERVALUE(MID(A412,4,4)),TOMAKE!$B$2:$F$174,5,FALSE),IF(ISNUMBER(SEARCH("pnj",A412)), VLOOKUP(_xlfn.NUMBERVALUE(MID(A412,4,4)),TOMAKE!$A$2:$F$174,6,FALSE),IF(ISNUMBER(SEARCH("prv",A412)), VLOOKUP(_xlfn.NUMBERVALUE(MID(A412,4,4)),TOMAKE!$D$2:$F$174,3,FALSE),IF(ISNUMBER(SEARCH("vsg",A412)),VLOOKUP(_xlfn.NUMBERVALUE(MID(A412,4,4)),TOMAKE!$C$2:$F$174,4,FALSE),""))))</f>
        <v>0</v>
      </c>
      <c r="J412">
        <f>IF(ISNUMBER(SEARCH("mrg",A412)), VLOOKUP(_xlfn.NUMBERVALUE(MID(A412,4,4)),TOMAKE!$B$2:$E$174,4,FALSE),IF(ISNUMBER(SEARCH("pnj",A412)), VLOOKUP(_xlfn.NUMBERVALUE(MID(A412,4,4)),TOMAKE!$A$2:$E$174,5,FALSE),IF(ISNUMBER(SEARCH("prv",A412)), VLOOKUP(_xlfn.NUMBERVALUE(MID(A412,4,4)),TOMAKE!$D$2:$E$174,2,FALSE),IF(ISNUMBER(SEARCH("vsg",A412)),VLOOKUP(_xlfn.NUMBERVALUE(MID(A412,4,4)),TOMAKE!$C$2:$E$174,3,FALSE),""))))</f>
        <v>220</v>
      </c>
      <c r="K412" t="s">
        <v>5601</v>
      </c>
      <c r="L412" t="e">
        <f>VLOOKUP(TEXT(MID(A412,4,4),"###"),#REF!,8,FALSE)</f>
        <v>#REF!</v>
      </c>
      <c r="M412" s="351" t="str">
        <f t="shared" si="14"/>
        <v>PNJ-VLV-PND</v>
      </c>
      <c r="N412" s="28" t="str">
        <f t="shared" si="15"/>
        <v>prv44</v>
      </c>
    </row>
    <row r="413" spans="1:16" ht="30" x14ac:dyDescent="0.25">
      <c r="A413" s="22" t="s">
        <v>1789</v>
      </c>
      <c r="B413" s="22" t="s">
        <v>10</v>
      </c>
      <c r="C413" s="22" t="s">
        <v>242</v>
      </c>
      <c r="D413" s="22" t="s">
        <v>7</v>
      </c>
      <c r="E413" s="22" t="s">
        <v>5662</v>
      </c>
      <c r="F413" s="351" t="str">
        <f>IFERROR(VLOOKUP($B413,Codes!$A$2:$B$1000, 2, FALSE),"")</f>
        <v>PNJ</v>
      </c>
      <c r="G413" s="351" t="str">
        <f>IFERROR(VLOOKUP($C413,Codes!$A$2:$B$1000, 2, FALSE),"")</f>
        <v>MYSR</v>
      </c>
      <c r="H413" s="351" t="str">
        <f>IFERROR(VLOOKUP($D413,Codes!$A$2:$B$1000, 2, FALSE),"")</f>
        <v>KWR</v>
      </c>
      <c r="I413" s="22" t="e">
        <f>IF(ISNUMBER(SEARCH("mrg",A413)), VLOOKUP(_xlfn.NUMBERVALUE(MID(A413,4,4)),TOMAKE!$B$2:$F$174,5,FALSE),IF(ISNUMBER(SEARCH("pnj",A413)), VLOOKUP(_xlfn.NUMBERVALUE(MID(A413,4,4)),TOMAKE!$A$2:$F$174,6,FALSE),IF(ISNUMBER(SEARCH("prv",A413)), VLOOKUP(_xlfn.NUMBERVALUE(MID(A413,4,4)),TOMAKE!$D$2:$F$174,3,FALSE),IF(ISNUMBER(SEARCH("vsg",A413)),VLOOKUP(_xlfn.NUMBERVALUE(MID(A413,4,4)),TOMAKE!$C$2:$F$174,4,FALSE),""))))</f>
        <v>#N/A</v>
      </c>
      <c r="J413" t="e">
        <f>IF(ISNUMBER(SEARCH("mrg",A413)), VLOOKUP(_xlfn.NUMBERVALUE(MID(A413,4,4)),TOMAKE!$B$2:$E$174,4,FALSE),IF(ISNUMBER(SEARCH("pnj",A413)), VLOOKUP(_xlfn.NUMBERVALUE(MID(A413,4,4)),TOMAKE!$A$2:$E$174,5,FALSE),IF(ISNUMBER(SEARCH("prv",A413)), VLOOKUP(_xlfn.NUMBERVALUE(MID(A413,4,4)),TOMAKE!$D$2:$E$174,2,FALSE),IF(ISNUMBER(SEARCH("vsg",A413)),VLOOKUP(_xlfn.NUMBERVALUE(MID(A413,4,4)),TOMAKE!$C$2:$E$174,3,FALSE),""))))</f>
        <v>#N/A</v>
      </c>
      <c r="K413" t="s">
        <v>5723</v>
      </c>
      <c r="L413" t="e">
        <f>VLOOKUP(TEXT(MID(A413,4,4),"###"),#REF!,8,FALSE)</f>
        <v>#REF!</v>
      </c>
      <c r="M413" s="351" t="str">
        <f t="shared" si="14"/>
        <v>PNJ-KWR-MYSR</v>
      </c>
      <c r="N413" s="28" t="str">
        <f t="shared" si="15"/>
        <v>prv45</v>
      </c>
    </row>
    <row r="414" spans="1:16" hidden="1" x14ac:dyDescent="0.25">
      <c r="A414" s="28" t="s">
        <v>1748</v>
      </c>
      <c r="B414" s="28" t="s">
        <v>10</v>
      </c>
      <c r="C414" s="28" t="s">
        <v>242</v>
      </c>
      <c r="D414" s="28" t="s">
        <v>7</v>
      </c>
      <c r="E414" s="22" t="s">
        <v>5604</v>
      </c>
      <c r="F414" s="351" t="str">
        <f>IFERROR(VLOOKUP($B414,Codes!$A$2:$B$1000, 2, FALSE),"")</f>
        <v>PNJ</v>
      </c>
      <c r="G414" s="351" t="str">
        <f>IFERROR(VLOOKUP($C414,Codes!$A$2:$B$1000, 2, FALSE),"")</f>
        <v>MYSR</v>
      </c>
      <c r="H414" s="351" t="str">
        <f>IFERROR(VLOOKUP($D414,Codes!$A$2:$B$1000, 2, FALSE),"")</f>
        <v>KWR</v>
      </c>
      <c r="I414" s="28" t="e">
        <f>IF(ISNUMBER(SEARCH("mrg",A414)), VLOOKUP(_xlfn.NUMBERVALUE(MID(A414,4,4)),TOMAKE!$B$2:$F$174,5,FALSE),IF(ISNUMBER(SEARCH("pnj",A414)), VLOOKUP(_xlfn.NUMBERVALUE(MID(A414,4,4)),TOMAKE!$A$2:$F$174,6,FALSE),IF(ISNUMBER(SEARCH("prv",A414)), VLOOKUP(_xlfn.NUMBERVALUE(MID(A414,4,4)),TOMAKE!$D$2:$F$174,3,FALSE),IF(ISNUMBER(SEARCH("vsg",A414)),VLOOKUP(_xlfn.NUMBERVALUE(MID(A414,4,4)),TOMAKE!$C$2:$F$174,4,FALSE),""))))</f>
        <v>#N/A</v>
      </c>
      <c r="J414" s="11" t="e">
        <f>IF(ISNUMBER(SEARCH("mrg",A414)), VLOOKUP(_xlfn.NUMBERVALUE(MID(A414,4,4)),TOMAKE!$B$2:$E$174,4,FALSE),IF(ISNUMBER(SEARCH("pnj",A414)), VLOOKUP(_xlfn.NUMBERVALUE(MID(A414,4,4)),TOMAKE!$A$2:$E$174,5,FALSE),IF(ISNUMBER(SEARCH("prv",A414)), VLOOKUP(_xlfn.NUMBERVALUE(MID(A414,4,4)),TOMAKE!$D$2:$E$174,2,FALSE),IF(ISNUMBER(SEARCH("vsg",A414)),VLOOKUP(_xlfn.NUMBERVALUE(MID(A414,4,4)),TOMAKE!$C$2:$E$174,3,FALSE),""))))</f>
        <v>#N/A</v>
      </c>
      <c r="K414" s="11" t="e">
        <f>VLOOKUP(TEXT(MID(A414,4,4),"###"),#REF!,7,FALSE)</f>
        <v>#REF!</v>
      </c>
      <c r="L414" s="11" t="e">
        <f>VLOOKUP(TEXT(MID(A414,4,4),"###"),#REF!,8,FALSE)</f>
        <v>#REF!</v>
      </c>
      <c r="M414" s="351" t="str">
        <f t="shared" si="14"/>
        <v>PNJ-KWR-MYSR</v>
      </c>
      <c r="N414" s="28" t="str">
        <f t="shared" si="15"/>
        <v>prv46</v>
      </c>
      <c r="O414" s="11"/>
      <c r="P414" s="11"/>
    </row>
    <row r="415" spans="1:16" hidden="1" x14ac:dyDescent="0.25">
      <c r="A415" s="28" t="s">
        <v>1719</v>
      </c>
      <c r="B415" s="28" t="s">
        <v>10</v>
      </c>
      <c r="C415" s="28" t="s">
        <v>241</v>
      </c>
      <c r="D415" s="28" t="s">
        <v>91</v>
      </c>
      <c r="E415" s="22" t="s">
        <v>5599</v>
      </c>
      <c r="F415" s="351" t="str">
        <f>IFERROR(VLOOKUP($B415,Codes!$A$2:$B$1000, 2, FALSE),"")</f>
        <v>PNJ</v>
      </c>
      <c r="G415" s="351" t="str">
        <f>IFERROR(VLOOKUP($C415,Codes!$A$2:$B$1000, 2, FALSE),"")</f>
        <v>GULB</v>
      </c>
      <c r="H415" s="351" t="str">
        <f>IFERROR(VLOOKUP($D415,Codes!$A$2:$B$1000, 2, FALSE),"")</f>
        <v>BGM</v>
      </c>
      <c r="I415" s="28" t="e">
        <f>IF(ISNUMBER(SEARCH("mrg",A415)), VLOOKUP(_xlfn.NUMBERVALUE(MID(A415,4,4)),TOMAKE!$B$2:$F$174,5,FALSE),IF(ISNUMBER(SEARCH("pnj",A415)), VLOOKUP(_xlfn.NUMBERVALUE(MID(A415,4,4)),TOMAKE!$A$2:$F$174,6,FALSE),IF(ISNUMBER(SEARCH("prv",A415)), VLOOKUP(_xlfn.NUMBERVALUE(MID(A415,4,4)),TOMAKE!$D$2:$F$174,3,FALSE),IF(ISNUMBER(SEARCH("vsg",A415)),VLOOKUP(_xlfn.NUMBERVALUE(MID(A415,4,4)),TOMAKE!$C$2:$F$174,4,FALSE),""))))</f>
        <v>#N/A</v>
      </c>
      <c r="J415" s="11" t="e">
        <f>IF(ISNUMBER(SEARCH("mrg",A415)), VLOOKUP(_xlfn.NUMBERVALUE(MID(A415,4,4)),TOMAKE!$B$2:$E$174,4,FALSE),IF(ISNUMBER(SEARCH("pnj",A415)), VLOOKUP(_xlfn.NUMBERVALUE(MID(A415,4,4)),TOMAKE!$A$2:$E$174,5,FALSE),IF(ISNUMBER(SEARCH("prv",A415)), VLOOKUP(_xlfn.NUMBERVALUE(MID(A415,4,4)),TOMAKE!$D$2:$E$174,2,FALSE),IF(ISNUMBER(SEARCH("vsg",A415)),VLOOKUP(_xlfn.NUMBERVALUE(MID(A415,4,4)),TOMAKE!$C$2:$E$174,3,FALSE),""))))</f>
        <v>#N/A</v>
      </c>
      <c r="K415" s="11" t="e">
        <f>VLOOKUP(TEXT(MID(A415,4,4),"###"),#REF!,7,FALSE)</f>
        <v>#REF!</v>
      </c>
      <c r="L415" s="11" t="e">
        <f>VLOOKUP(TEXT(MID(A415,4,4),"###"),#REF!,8,FALSE)</f>
        <v>#REF!</v>
      </c>
      <c r="M415" s="351" t="str">
        <f t="shared" si="14"/>
        <v>PNJ-BGM-GULB</v>
      </c>
      <c r="N415" s="28" t="str">
        <f t="shared" si="15"/>
        <v>prv47</v>
      </c>
      <c r="O415" s="11"/>
      <c r="P415" s="11"/>
    </row>
    <row r="416" spans="1:16" hidden="1" x14ac:dyDescent="0.25">
      <c r="A416" s="28" t="s">
        <v>1703</v>
      </c>
      <c r="B416" s="28" t="s">
        <v>10</v>
      </c>
      <c r="C416" s="28" t="s">
        <v>240</v>
      </c>
      <c r="D416" s="28" t="s">
        <v>5608</v>
      </c>
      <c r="E416" s="22" t="s">
        <v>5604</v>
      </c>
      <c r="F416" s="351" t="str">
        <f>IFERROR(VLOOKUP($B416,Codes!$A$2:$B$1000, 2, FALSE),"")</f>
        <v>PNJ</v>
      </c>
      <c r="G416" s="351" t="str">
        <f>IFERROR(VLOOKUP($C416,Codes!$A$2:$B$1000, 2, FALSE),"")</f>
        <v>BND</v>
      </c>
      <c r="H416" s="351" t="str">
        <f>IFERROR(VLOOKUP($D416,Codes!$A$2:$B$1000, 2, FALSE),"")</f>
        <v>MDR</v>
      </c>
      <c r="I416" s="28" t="e">
        <f>IF(ISNUMBER(SEARCH("mrg",A416)), VLOOKUP(_xlfn.NUMBERVALUE(MID(A416,4,4)),TOMAKE!$B$2:$F$174,5,FALSE),IF(ISNUMBER(SEARCH("pnj",A416)), VLOOKUP(_xlfn.NUMBERVALUE(MID(A416,4,4)),TOMAKE!$A$2:$F$174,6,FALSE),IF(ISNUMBER(SEARCH("prv",A416)), VLOOKUP(_xlfn.NUMBERVALUE(MID(A416,4,4)),TOMAKE!$D$2:$F$174,3,FALSE),IF(ISNUMBER(SEARCH("vsg",A416)),VLOOKUP(_xlfn.NUMBERVALUE(MID(A416,4,4)),TOMAKE!$C$2:$F$174,4,FALSE),""))))</f>
        <v>#N/A</v>
      </c>
      <c r="J416" s="11" t="e">
        <f>IF(ISNUMBER(SEARCH("mrg",A416)), VLOOKUP(_xlfn.NUMBERVALUE(MID(A416,4,4)),TOMAKE!$B$2:$E$174,4,FALSE),IF(ISNUMBER(SEARCH("pnj",A416)), VLOOKUP(_xlfn.NUMBERVALUE(MID(A416,4,4)),TOMAKE!$A$2:$E$174,5,FALSE),IF(ISNUMBER(SEARCH("prv",A416)), VLOOKUP(_xlfn.NUMBERVALUE(MID(A416,4,4)),TOMAKE!$D$2:$E$174,2,FALSE),IF(ISNUMBER(SEARCH("vsg",A416)),VLOOKUP(_xlfn.NUMBERVALUE(MID(A416,4,4)),TOMAKE!$C$2:$E$174,3,FALSE),""))))</f>
        <v>#N/A</v>
      </c>
      <c r="K416" s="11" t="e">
        <f>VLOOKUP(TEXT(MID(A416,4,4),"###"),#REF!,7,FALSE)</f>
        <v>#REF!</v>
      </c>
      <c r="L416" s="11" t="e">
        <f>VLOOKUP(TEXT(MID(A416,4,4),"###"),#REF!,8,FALSE)</f>
        <v>#REF!</v>
      </c>
      <c r="M416" s="351" t="str">
        <f t="shared" si="14"/>
        <v>PNJ-MDR-BND</v>
      </c>
      <c r="N416" s="28" t="str">
        <f t="shared" si="15"/>
        <v>prv48</v>
      </c>
      <c r="O416" s="11"/>
      <c r="P416" s="11"/>
    </row>
    <row r="417" spans="1:16" hidden="1" x14ac:dyDescent="0.25">
      <c r="A417" s="22" t="s">
        <v>1702</v>
      </c>
      <c r="B417" s="22" t="s">
        <v>10</v>
      </c>
      <c r="C417" s="22" t="s">
        <v>52</v>
      </c>
      <c r="D417" s="22" t="s">
        <v>1660</v>
      </c>
      <c r="E417" s="22" t="s">
        <v>5604</v>
      </c>
      <c r="F417" s="351" t="str">
        <f>IFERROR(VLOOKUP($B417,Codes!$A$2:$B$1000, 2, FALSE),"")</f>
        <v>PNJ</v>
      </c>
      <c r="G417" s="351" t="str">
        <f>IFERROR(VLOOKUP($C417,Codes!$A$2:$B$1000, 2, FALSE),"")</f>
        <v>BGM CBT</v>
      </c>
      <c r="H417" s="351" t="str">
        <f>IFERROR(VLOOKUP($D417,Codes!$A$2:$B$1000, 2, FALSE),"")</f>
        <v>CHRL</v>
      </c>
      <c r="I417" s="22">
        <f>IF(ISNUMBER(SEARCH("mrg",A417)), VLOOKUP(_xlfn.NUMBERVALUE(MID(A417,4,4)),TOMAKE!$B$2:$F$174,5,FALSE),IF(ISNUMBER(SEARCH("pnj",A417)), VLOOKUP(_xlfn.NUMBERVALUE(MID(A417,4,4)),TOMAKE!$A$2:$F$174,6,FALSE),IF(ISNUMBER(SEARCH("prv",A417)), VLOOKUP(_xlfn.NUMBERVALUE(MID(A417,4,4)),TOMAKE!$D$2:$F$174,3,FALSE),IF(ISNUMBER(SEARCH("vsg",A417)),VLOOKUP(_xlfn.NUMBERVALUE(MID(A417,4,4)),TOMAKE!$C$2:$F$174,4,FALSE),""))))</f>
        <v>0</v>
      </c>
      <c r="J417">
        <f>IF(ISNUMBER(SEARCH("mrg",A417)), VLOOKUP(_xlfn.NUMBERVALUE(MID(A417,4,4)),TOMAKE!$B$2:$E$174,4,FALSE),IF(ISNUMBER(SEARCH("pnj",A417)), VLOOKUP(_xlfn.NUMBERVALUE(MID(A417,4,4)),TOMAKE!$A$2:$E$174,5,FALSE),IF(ISNUMBER(SEARCH("prv",A417)), VLOOKUP(_xlfn.NUMBERVALUE(MID(A417,4,4)),TOMAKE!$D$2:$E$174,2,FALSE),IF(ISNUMBER(SEARCH("vsg",A417)),VLOOKUP(_xlfn.NUMBERVALUE(MID(A417,4,4)),TOMAKE!$C$2:$E$174,3,FALSE),""))))</f>
        <v>202</v>
      </c>
      <c r="K417" t="e">
        <f>VLOOKUP(TEXT(MID(A417,4,4),"###"),#REF!,7,FALSE)</f>
        <v>#REF!</v>
      </c>
      <c r="L417" t="e">
        <f>VLOOKUP(TEXT(MID(A417,4,4),"###"),#REF!,8,FALSE)</f>
        <v>#REF!</v>
      </c>
      <c r="M417" s="351" t="str">
        <f t="shared" si="14"/>
        <v>PNJ-CHRL-BGM CBT</v>
      </c>
      <c r="N417" s="28" t="str">
        <f t="shared" si="15"/>
        <v>prv49</v>
      </c>
    </row>
    <row r="418" spans="1:16" hidden="1" x14ac:dyDescent="0.25">
      <c r="A418" s="22" t="s">
        <v>2039</v>
      </c>
      <c r="B418" s="22" t="s">
        <v>47</v>
      </c>
      <c r="C418" s="22" t="s">
        <v>26</v>
      </c>
      <c r="D418" s="22" t="s">
        <v>116</v>
      </c>
      <c r="E418" s="22" t="s">
        <v>5599</v>
      </c>
      <c r="F418" s="351" t="str">
        <f>IFERROR(VLOOKUP($B418,Codes!$A$2:$B$1000, 2, FALSE),"")</f>
        <v>BCH</v>
      </c>
      <c r="G418" s="351" t="str">
        <f>IFERROR(VLOOKUP($C418,Codes!$A$2:$B$1000, 2, FALSE),"")</f>
        <v>PND</v>
      </c>
      <c r="H418" s="351" t="str">
        <f>IFERROR(VLOOKUP($D418,Codes!$A$2:$B$1000, 2, FALSE),"")</f>
        <v>MRCL</v>
      </c>
      <c r="I418" s="22">
        <f>IF(ISNUMBER(SEARCH("mrg",A418)), VLOOKUP(_xlfn.NUMBERVALUE(MID(A418,4,4)),TOMAKE!$B$2:$F$174,5,FALSE),IF(ISNUMBER(SEARCH("pnj",A418)), VLOOKUP(_xlfn.NUMBERVALUE(MID(A418,4,4)),TOMAKE!$A$2:$F$174,6,FALSE),IF(ISNUMBER(SEARCH("prv",A418)), VLOOKUP(_xlfn.NUMBERVALUE(MID(A418,4,4)),TOMAKE!$D$2:$F$174,3,FALSE),IF(ISNUMBER(SEARCH("vsg",A418)),VLOOKUP(_xlfn.NUMBERVALUE(MID(A418,4,4)),TOMAKE!$C$2:$F$174,4,FALSE),""))))</f>
        <v>0</v>
      </c>
      <c r="J418">
        <f>IF(ISNUMBER(SEARCH("mrg",A418)), VLOOKUP(_xlfn.NUMBERVALUE(MID(A418,4,4)),TOMAKE!$B$2:$E$174,4,FALSE),IF(ISNUMBER(SEARCH("pnj",A418)), VLOOKUP(_xlfn.NUMBERVALUE(MID(A418,4,4)),TOMAKE!$A$2:$E$174,5,FALSE),IF(ISNUMBER(SEARCH("prv",A418)), VLOOKUP(_xlfn.NUMBERVALUE(MID(A418,4,4)),TOMAKE!$D$2:$E$174,2,FALSE),IF(ISNUMBER(SEARCH("vsg",A418)),VLOOKUP(_xlfn.NUMBERVALUE(MID(A418,4,4)),TOMAKE!$C$2:$E$174,3,FALSE),""))))</f>
        <v>217</v>
      </c>
      <c r="K418" t="s">
        <v>5601</v>
      </c>
      <c r="L418" t="e">
        <f>VLOOKUP(TEXT(MID(A418,4,4),"###"),#REF!,8,FALSE)</f>
        <v>#REF!</v>
      </c>
      <c r="M418" s="351" t="str">
        <f t="shared" si="14"/>
        <v>BCH-MRCL-PND</v>
      </c>
      <c r="N418" s="28" t="str">
        <f t="shared" si="15"/>
        <v>prv5</v>
      </c>
    </row>
    <row r="419" spans="1:16" hidden="1" x14ac:dyDescent="0.25">
      <c r="A419" s="28" t="s">
        <v>1689</v>
      </c>
      <c r="B419" s="28" t="s">
        <v>10</v>
      </c>
      <c r="C419" s="28" t="s">
        <v>44</v>
      </c>
      <c r="D419" s="28" t="s">
        <v>1695</v>
      </c>
      <c r="E419" s="22" t="s">
        <v>5604</v>
      </c>
      <c r="F419" s="351" t="str">
        <f>IFERROR(VLOOKUP($B419,Codes!$A$2:$B$1000, 2, FALSE),"")</f>
        <v>PNJ</v>
      </c>
      <c r="G419" s="351" t="str">
        <f>IFERROR(VLOOKUP($C419,Codes!$A$2:$B$1000, 2, FALSE),"")</f>
        <v>KLPR</v>
      </c>
      <c r="H419" s="351" t="str">
        <f>IFERROR(VLOOKUP($D419,Codes!$A$2:$B$1000, 2, FALSE),"")</f>
        <v>SWD</v>
      </c>
      <c r="I419" s="28" t="e">
        <f>IF(ISNUMBER(SEARCH("mrg",A419)), VLOOKUP(_xlfn.NUMBERVALUE(MID(A419,4,4)),TOMAKE!$B$2:$F$174,5,FALSE),IF(ISNUMBER(SEARCH("pnj",A419)), VLOOKUP(_xlfn.NUMBERVALUE(MID(A419,4,4)),TOMAKE!$A$2:$F$174,6,FALSE),IF(ISNUMBER(SEARCH("prv",A419)), VLOOKUP(_xlfn.NUMBERVALUE(MID(A419,4,4)),TOMAKE!$D$2:$F$174,3,FALSE),IF(ISNUMBER(SEARCH("vsg",A419)),VLOOKUP(_xlfn.NUMBERVALUE(MID(A419,4,4)),TOMAKE!$C$2:$F$174,4,FALSE),""))))</f>
        <v>#N/A</v>
      </c>
      <c r="J419" s="11" t="e">
        <f>IF(ISNUMBER(SEARCH("mrg",A419)), VLOOKUP(_xlfn.NUMBERVALUE(MID(A419,4,4)),TOMAKE!$B$2:$E$174,4,FALSE),IF(ISNUMBER(SEARCH("pnj",A419)), VLOOKUP(_xlfn.NUMBERVALUE(MID(A419,4,4)),TOMAKE!$A$2:$E$174,5,FALSE),IF(ISNUMBER(SEARCH("prv",A419)), VLOOKUP(_xlfn.NUMBERVALUE(MID(A419,4,4)),TOMAKE!$D$2:$E$174,2,FALSE),IF(ISNUMBER(SEARCH("vsg",A419)),VLOOKUP(_xlfn.NUMBERVALUE(MID(A419,4,4)),TOMAKE!$C$2:$E$174,3,FALSE),""))))</f>
        <v>#N/A</v>
      </c>
      <c r="K419" s="11" t="e">
        <f>VLOOKUP(TEXT(MID(A419,4,4),"###"),#REF!,7,FALSE)</f>
        <v>#REF!</v>
      </c>
      <c r="L419" s="11" t="e">
        <f>VLOOKUP(TEXT(MID(A419,4,4),"###"),#REF!,8,FALSE)</f>
        <v>#REF!</v>
      </c>
      <c r="M419" s="351" t="str">
        <f t="shared" si="14"/>
        <v>PNJ-SWD-KLPR</v>
      </c>
      <c r="N419" s="28" t="str">
        <f t="shared" si="15"/>
        <v>prv50</v>
      </c>
      <c r="O419" s="11"/>
      <c r="P419" s="11"/>
    </row>
    <row r="420" spans="1:16" hidden="1" x14ac:dyDescent="0.25">
      <c r="A420" s="28" t="s">
        <v>1670</v>
      </c>
      <c r="B420" s="28" t="s">
        <v>10</v>
      </c>
      <c r="C420" s="28" t="s">
        <v>84</v>
      </c>
      <c r="D420" s="28" t="s">
        <v>1431</v>
      </c>
      <c r="E420" s="22" t="s">
        <v>5599</v>
      </c>
      <c r="F420" s="351" t="str">
        <f>IFERROR(VLOOKUP($B420,Codes!$A$2:$B$1000, 2, FALSE),"")</f>
        <v>PNJ</v>
      </c>
      <c r="G420" s="351" t="str">
        <f>IFERROR(VLOOKUP($C420,Codes!$A$2:$B$1000, 2, FALSE),"")</f>
        <v>HBL</v>
      </c>
      <c r="H420" s="351" t="str">
        <f>IFERROR(VLOOKUP($D420,Codes!$A$2:$B$1000, 2, FALSE),"")</f>
        <v xml:space="preserve">ANMD </v>
      </c>
      <c r="I420" s="28" t="e">
        <f>IF(ISNUMBER(SEARCH("mrg",A420)), VLOOKUP(_xlfn.NUMBERVALUE(MID(A420,4,4)),TOMAKE!$B$2:$F$174,5,FALSE),IF(ISNUMBER(SEARCH("pnj",A420)), VLOOKUP(_xlfn.NUMBERVALUE(MID(A420,4,4)),TOMAKE!$A$2:$F$174,6,FALSE),IF(ISNUMBER(SEARCH("prv",A420)), VLOOKUP(_xlfn.NUMBERVALUE(MID(A420,4,4)),TOMAKE!$D$2:$F$174,3,FALSE),IF(ISNUMBER(SEARCH("vsg",A420)),VLOOKUP(_xlfn.NUMBERVALUE(MID(A420,4,4)),TOMAKE!$C$2:$F$174,4,FALSE),""))))</f>
        <v>#N/A</v>
      </c>
      <c r="J420" s="11" t="e">
        <f>IF(ISNUMBER(SEARCH("mrg",A420)), VLOOKUP(_xlfn.NUMBERVALUE(MID(A420,4,4)),TOMAKE!$B$2:$E$174,4,FALSE),IF(ISNUMBER(SEARCH("pnj",A420)), VLOOKUP(_xlfn.NUMBERVALUE(MID(A420,4,4)),TOMAKE!$A$2:$E$174,5,FALSE),IF(ISNUMBER(SEARCH("prv",A420)), VLOOKUP(_xlfn.NUMBERVALUE(MID(A420,4,4)),TOMAKE!$D$2:$E$174,2,FALSE),IF(ISNUMBER(SEARCH("vsg",A420)),VLOOKUP(_xlfn.NUMBERVALUE(MID(A420,4,4)),TOMAKE!$C$2:$E$174,3,FALSE),""))))</f>
        <v>#N/A</v>
      </c>
      <c r="K420" s="11" t="e">
        <f>VLOOKUP(TEXT(MID(A420,4,4),"###"),#REF!,7,FALSE)</f>
        <v>#REF!</v>
      </c>
      <c r="L420" s="11" t="e">
        <f>VLOOKUP(TEXT(MID(A420,4,4),"###"),#REF!,8,FALSE)</f>
        <v>#REF!</v>
      </c>
      <c r="M420" s="351" t="str">
        <f t="shared" si="14"/>
        <v>PNJ-ANMD -HBL</v>
      </c>
      <c r="N420" s="28" t="str">
        <f t="shared" si="15"/>
        <v>prv51</v>
      </c>
      <c r="O420" s="11"/>
      <c r="P420" s="11"/>
    </row>
    <row r="421" spans="1:16" hidden="1" x14ac:dyDescent="0.25">
      <c r="A421" s="28" t="s">
        <v>1639</v>
      </c>
      <c r="B421" s="28" t="s">
        <v>10</v>
      </c>
      <c r="C421" s="28" t="s">
        <v>239</v>
      </c>
      <c r="D421" s="28" t="s">
        <v>1660</v>
      </c>
      <c r="E421" s="22" t="s">
        <v>5604</v>
      </c>
      <c r="F421" s="351" t="str">
        <f>IFERROR(VLOOKUP($B421,Codes!$A$2:$B$1000, 2, FALSE),"")</f>
        <v>PNJ</v>
      </c>
      <c r="G421" s="351" t="str">
        <f>IFERROR(VLOOKUP($C421,Codes!$A$2:$B$1000, 2, FALSE),"")</f>
        <v>SNDT</v>
      </c>
      <c r="H421" s="351" t="str">
        <f>IFERROR(VLOOKUP($D421,Codes!$A$2:$B$1000, 2, FALSE),"")</f>
        <v>CHRL</v>
      </c>
      <c r="I421" s="28" t="e">
        <f>IF(ISNUMBER(SEARCH("mrg",A421)), VLOOKUP(_xlfn.NUMBERVALUE(MID(A421,4,4)),TOMAKE!$B$2:$F$174,5,FALSE),IF(ISNUMBER(SEARCH("pnj",A421)), VLOOKUP(_xlfn.NUMBERVALUE(MID(A421,4,4)),TOMAKE!$A$2:$F$174,6,FALSE),IF(ISNUMBER(SEARCH("prv",A421)), VLOOKUP(_xlfn.NUMBERVALUE(MID(A421,4,4)),TOMAKE!$D$2:$F$174,3,FALSE),IF(ISNUMBER(SEARCH("vsg",A421)),VLOOKUP(_xlfn.NUMBERVALUE(MID(A421,4,4)),TOMAKE!$C$2:$F$174,4,FALSE),""))))</f>
        <v>#N/A</v>
      </c>
      <c r="J421" s="11" t="e">
        <f>IF(ISNUMBER(SEARCH("mrg",A421)), VLOOKUP(_xlfn.NUMBERVALUE(MID(A421,4,4)),TOMAKE!$B$2:$E$174,4,FALSE),IF(ISNUMBER(SEARCH("pnj",A421)), VLOOKUP(_xlfn.NUMBERVALUE(MID(A421,4,4)),TOMAKE!$A$2:$E$174,5,FALSE),IF(ISNUMBER(SEARCH("prv",A421)), VLOOKUP(_xlfn.NUMBERVALUE(MID(A421,4,4)),TOMAKE!$D$2:$E$174,2,FALSE),IF(ISNUMBER(SEARCH("vsg",A421)),VLOOKUP(_xlfn.NUMBERVALUE(MID(A421,4,4)),TOMAKE!$C$2:$E$174,3,FALSE),""))))</f>
        <v>#N/A</v>
      </c>
      <c r="K421" s="11" t="e">
        <f>VLOOKUP(TEXT(MID(A421,4,4),"###"),#REF!,7,FALSE)</f>
        <v>#REF!</v>
      </c>
      <c r="L421" s="11" t="e">
        <f>VLOOKUP(TEXT(MID(A421,4,4),"###"),#REF!,8,FALSE)</f>
        <v>#REF!</v>
      </c>
      <c r="M421" s="351" t="str">
        <f t="shared" si="14"/>
        <v>PNJ-CHRL-SNDT</v>
      </c>
      <c r="N421" s="28" t="str">
        <f t="shared" si="15"/>
        <v>prv52</v>
      </c>
      <c r="O421" s="11"/>
      <c r="P421" s="11"/>
    </row>
    <row r="422" spans="1:16" hidden="1" x14ac:dyDescent="0.25">
      <c r="A422" s="28" t="s">
        <v>1614</v>
      </c>
      <c r="B422" s="28" t="s">
        <v>10</v>
      </c>
      <c r="C422" s="28" t="s">
        <v>58</v>
      </c>
      <c r="D422" s="28" t="s">
        <v>1601</v>
      </c>
      <c r="E422" s="22" t="s">
        <v>5599</v>
      </c>
      <c r="F422" s="351" t="str">
        <f>IFERROR(VLOOKUP($B422,Codes!$A$2:$B$1000, 2, FALSE),"")</f>
        <v>PNJ</v>
      </c>
      <c r="G422" s="351" t="str">
        <f>IFERROR(VLOOKUP($C422,Codes!$A$2:$B$1000, 2, FALSE),"")</f>
        <v>SWD</v>
      </c>
      <c r="H422" s="351" t="str">
        <f>IFERROR(VLOOKUP($D422,Codes!$A$2:$B$1000, 2, FALSE),"")</f>
        <v>DMG</v>
      </c>
      <c r="I422" s="28" t="e">
        <f>IF(ISNUMBER(SEARCH("mrg",A422)), VLOOKUP(_xlfn.NUMBERVALUE(MID(A422,4,4)),TOMAKE!$B$2:$F$174,5,FALSE),IF(ISNUMBER(SEARCH("pnj",A422)), VLOOKUP(_xlfn.NUMBERVALUE(MID(A422,4,4)),TOMAKE!$A$2:$F$174,6,FALSE),IF(ISNUMBER(SEARCH("prv",A422)), VLOOKUP(_xlfn.NUMBERVALUE(MID(A422,4,4)),TOMAKE!$D$2:$F$174,3,FALSE),IF(ISNUMBER(SEARCH("vsg",A422)),VLOOKUP(_xlfn.NUMBERVALUE(MID(A422,4,4)),TOMAKE!$C$2:$F$174,4,FALSE),""))))</f>
        <v>#N/A</v>
      </c>
      <c r="J422" s="11" t="e">
        <f>IF(ISNUMBER(SEARCH("mrg",A422)), VLOOKUP(_xlfn.NUMBERVALUE(MID(A422,4,4)),TOMAKE!$B$2:$E$174,4,FALSE),IF(ISNUMBER(SEARCH("pnj",A422)), VLOOKUP(_xlfn.NUMBERVALUE(MID(A422,4,4)),TOMAKE!$A$2:$E$174,5,FALSE),IF(ISNUMBER(SEARCH("prv",A422)), VLOOKUP(_xlfn.NUMBERVALUE(MID(A422,4,4)),TOMAKE!$D$2:$E$174,2,FALSE),IF(ISNUMBER(SEARCH("vsg",A422)),VLOOKUP(_xlfn.NUMBERVALUE(MID(A422,4,4)),TOMAKE!$C$2:$E$174,3,FALSE),""))))</f>
        <v>#N/A</v>
      </c>
      <c r="K422" s="11" t="e">
        <f>VLOOKUP(TEXT(MID(A422,4,4),"###"),#REF!,7,FALSE)</f>
        <v>#REF!</v>
      </c>
      <c r="L422" s="11" t="e">
        <f>VLOOKUP(TEXT(MID(A422,4,4),"###"),#REF!,8,FALSE)</f>
        <v>#REF!</v>
      </c>
      <c r="M422" s="351" t="str">
        <f t="shared" si="14"/>
        <v>PNJ-DMG-SWD</v>
      </c>
      <c r="N422" s="28" t="str">
        <f t="shared" si="15"/>
        <v>prv53</v>
      </c>
      <c r="O422" s="11"/>
      <c r="P422" s="11"/>
    </row>
    <row r="423" spans="1:16" hidden="1" x14ac:dyDescent="0.25">
      <c r="A423" s="22" t="s">
        <v>1585</v>
      </c>
      <c r="B423" s="22" t="s">
        <v>14</v>
      </c>
      <c r="C423" s="22" t="s">
        <v>238</v>
      </c>
      <c r="D423" s="22" t="s">
        <v>1601</v>
      </c>
      <c r="E423" s="22" t="s">
        <v>5604</v>
      </c>
      <c r="F423" s="351" t="str">
        <f>IFERROR(VLOOKUP($B423,Codes!$A$2:$B$1000, 2, FALSE),"")</f>
        <v>PNJ</v>
      </c>
      <c r="G423" s="351" t="str">
        <f>IFERROR(VLOOKUP($C423,Codes!$A$2:$B$1000, 2, FALSE),"")</f>
        <v>KER</v>
      </c>
      <c r="H423" s="351" t="str">
        <f>IFERROR(VLOOKUP($D423,Codes!$A$2:$B$1000, 2, FALSE),"")</f>
        <v>DMG</v>
      </c>
      <c r="I423" s="22">
        <f>IF(ISNUMBER(SEARCH("mrg",A423)), VLOOKUP(_xlfn.NUMBERVALUE(MID(A423,4,4)),TOMAKE!$B$2:$F$174,5,FALSE),IF(ISNUMBER(SEARCH("pnj",A423)), VLOOKUP(_xlfn.NUMBERVALUE(MID(A423,4,4)),TOMAKE!$A$2:$F$174,6,FALSE),IF(ISNUMBER(SEARCH("prv",A423)), VLOOKUP(_xlfn.NUMBERVALUE(MID(A423,4,4)),TOMAKE!$D$2:$F$174,3,FALSE),IF(ISNUMBER(SEARCH("vsg",A423)),VLOOKUP(_xlfn.NUMBERVALUE(MID(A423,4,4)),TOMAKE!$C$2:$F$174,4,FALSE),""))))</f>
        <v>0</v>
      </c>
      <c r="J423">
        <f>IF(ISNUMBER(SEARCH("mrg",A423)), VLOOKUP(_xlfn.NUMBERVALUE(MID(A423,4,4)),TOMAKE!$B$2:$E$174,4,FALSE),IF(ISNUMBER(SEARCH("pnj",A423)), VLOOKUP(_xlfn.NUMBERVALUE(MID(A423,4,4)),TOMAKE!$A$2:$E$174,5,FALSE),IF(ISNUMBER(SEARCH("prv",A423)), VLOOKUP(_xlfn.NUMBERVALUE(MID(A423,4,4)),TOMAKE!$D$2:$E$174,2,FALSE),IF(ISNUMBER(SEARCH("vsg",A423)),VLOOKUP(_xlfn.NUMBERVALUE(MID(A423,4,4)),TOMAKE!$C$2:$E$174,3,FALSE),""))))</f>
        <v>90</v>
      </c>
      <c r="K423" t="s">
        <v>5601</v>
      </c>
      <c r="L423" t="e">
        <f>VLOOKUP(TEXT(MID(A423,4,4),"###"),#REF!,8,FALSE)</f>
        <v>#REF!</v>
      </c>
      <c r="M423" s="351" t="str">
        <f t="shared" si="14"/>
        <v>PNJ-DMG-KER</v>
      </c>
      <c r="N423" s="28" t="str">
        <f t="shared" si="15"/>
        <v>prv54</v>
      </c>
    </row>
    <row r="424" spans="1:16" hidden="1" x14ac:dyDescent="0.25">
      <c r="A424" s="22" t="s">
        <v>1570</v>
      </c>
      <c r="B424" s="22" t="s">
        <v>14</v>
      </c>
      <c r="C424" s="22" t="s">
        <v>7</v>
      </c>
      <c r="D424" s="22" t="s">
        <v>8</v>
      </c>
      <c r="E424" s="22" t="s">
        <v>5599</v>
      </c>
      <c r="F424" s="351" t="str">
        <f>IFERROR(VLOOKUP($B424,Codes!$A$2:$B$1000, 2, FALSE),"")</f>
        <v>PNJ</v>
      </c>
      <c r="G424" s="351" t="str">
        <f>IFERROR(VLOOKUP($C424,Codes!$A$2:$B$1000, 2, FALSE),"")</f>
        <v>KWR</v>
      </c>
      <c r="H424" s="351" t="str">
        <f>IFERROR(VLOOKUP($D424,Codes!$A$2:$B$1000, 2, FALSE),"")</f>
        <v>MRG</v>
      </c>
      <c r="I424" s="22">
        <f>IF(ISNUMBER(SEARCH("mrg",A424)), VLOOKUP(_xlfn.NUMBERVALUE(MID(A424,4,4)),TOMAKE!$B$2:$F$174,5,FALSE),IF(ISNUMBER(SEARCH("pnj",A424)), VLOOKUP(_xlfn.NUMBERVALUE(MID(A424,4,4)),TOMAKE!$A$2:$F$174,6,FALSE),IF(ISNUMBER(SEARCH("prv",A424)), VLOOKUP(_xlfn.NUMBERVALUE(MID(A424,4,4)),TOMAKE!$D$2:$F$174,3,FALSE),IF(ISNUMBER(SEARCH("vsg",A424)),VLOOKUP(_xlfn.NUMBERVALUE(MID(A424,4,4)),TOMAKE!$C$2:$F$174,4,FALSE),""))))</f>
        <v>0</v>
      </c>
      <c r="J424">
        <f>IF(ISNUMBER(SEARCH("mrg",A424)), VLOOKUP(_xlfn.NUMBERVALUE(MID(A424,4,4)),TOMAKE!$B$2:$E$174,4,FALSE),IF(ISNUMBER(SEARCH("pnj",A424)), VLOOKUP(_xlfn.NUMBERVALUE(MID(A424,4,4)),TOMAKE!$A$2:$E$174,5,FALSE),IF(ISNUMBER(SEARCH("prv",A424)), VLOOKUP(_xlfn.NUMBERVALUE(MID(A424,4,4)),TOMAKE!$D$2:$E$174,2,FALSE),IF(ISNUMBER(SEARCH("vsg",A424)),VLOOKUP(_xlfn.NUMBERVALUE(MID(A424,4,4)),TOMAKE!$C$2:$E$174,3,FALSE),""))))</f>
        <v>65</v>
      </c>
      <c r="K424" t="e">
        <f>VLOOKUP(TEXT(MID(A424,4,4),"###"),#REF!,7,FALSE)</f>
        <v>#REF!</v>
      </c>
      <c r="L424" t="e">
        <f>VLOOKUP(TEXT(MID(A424,4,4),"###"),#REF!,8,FALSE)</f>
        <v>#REF!</v>
      </c>
      <c r="M424" s="351" t="str">
        <f t="shared" si="14"/>
        <v>PNJ-MRG-KWR</v>
      </c>
      <c r="N424" s="28" t="str">
        <f t="shared" si="15"/>
        <v>prv55</v>
      </c>
    </row>
    <row r="425" spans="1:16" hidden="1" x14ac:dyDescent="0.25">
      <c r="A425" s="28" t="s">
        <v>1526</v>
      </c>
      <c r="B425" s="28" t="s">
        <v>10</v>
      </c>
      <c r="C425" s="28" t="s">
        <v>237</v>
      </c>
      <c r="D425" s="28" t="s">
        <v>58</v>
      </c>
      <c r="E425" s="22" t="s">
        <v>5599</v>
      </c>
      <c r="F425" s="351" t="str">
        <f>IFERROR(VLOOKUP($B425,Codes!$A$2:$B$1000, 2, FALSE),"")</f>
        <v>PNJ</v>
      </c>
      <c r="G425" s="351" t="str">
        <f>IFERROR(VLOOKUP($C425,Codes!$A$2:$B$1000, 2, FALSE),"")</f>
        <v>VJD</v>
      </c>
      <c r="H425" s="351" t="str">
        <f>IFERROR(VLOOKUP($D425,Codes!$A$2:$B$1000, 2, FALSE),"")</f>
        <v>SWD</v>
      </c>
      <c r="I425" s="28" t="e">
        <f>IF(ISNUMBER(SEARCH("mrg",A425)), VLOOKUP(_xlfn.NUMBERVALUE(MID(A425,4,4)),TOMAKE!$B$2:$F$174,5,FALSE),IF(ISNUMBER(SEARCH("pnj",A425)), VLOOKUP(_xlfn.NUMBERVALUE(MID(A425,4,4)),TOMAKE!$A$2:$F$174,6,FALSE),IF(ISNUMBER(SEARCH("prv",A425)), VLOOKUP(_xlfn.NUMBERVALUE(MID(A425,4,4)),TOMAKE!$D$2:$F$174,3,FALSE),IF(ISNUMBER(SEARCH("vsg",A425)),VLOOKUP(_xlfn.NUMBERVALUE(MID(A425,4,4)),TOMAKE!$C$2:$F$174,4,FALSE),""))))</f>
        <v>#N/A</v>
      </c>
      <c r="J425" s="11" t="e">
        <f>IF(ISNUMBER(SEARCH("mrg",A425)), VLOOKUP(_xlfn.NUMBERVALUE(MID(A425,4,4)),TOMAKE!$B$2:$E$174,4,FALSE),IF(ISNUMBER(SEARCH("pnj",A425)), VLOOKUP(_xlfn.NUMBERVALUE(MID(A425,4,4)),TOMAKE!$A$2:$E$174,5,FALSE),IF(ISNUMBER(SEARCH("prv",A425)), VLOOKUP(_xlfn.NUMBERVALUE(MID(A425,4,4)),TOMAKE!$D$2:$E$174,2,FALSE),IF(ISNUMBER(SEARCH("vsg",A425)),VLOOKUP(_xlfn.NUMBERVALUE(MID(A425,4,4)),TOMAKE!$C$2:$E$174,3,FALSE),""))))</f>
        <v>#N/A</v>
      </c>
      <c r="K425" s="11" t="e">
        <f>VLOOKUP(TEXT(MID(A425,4,4),"###"),#REF!,7,FALSE)</f>
        <v>#REF!</v>
      </c>
      <c r="L425" s="11" t="e">
        <f>VLOOKUP(TEXT(MID(A425,4,4),"###"),#REF!,8,FALSE)</f>
        <v>#REF!</v>
      </c>
      <c r="M425" s="351" t="str">
        <f t="shared" si="14"/>
        <v>PNJ-SWD-VJD</v>
      </c>
      <c r="N425" s="28" t="str">
        <f t="shared" si="15"/>
        <v>prv56</v>
      </c>
      <c r="O425" s="11"/>
      <c r="P425" s="11"/>
    </row>
    <row r="426" spans="1:16" hidden="1" x14ac:dyDescent="0.25">
      <c r="A426" s="22" t="s">
        <v>1516</v>
      </c>
      <c r="B426" s="22" t="s">
        <v>14</v>
      </c>
      <c r="C426" s="22" t="s">
        <v>8</v>
      </c>
      <c r="D426" s="22" t="s">
        <v>1260</v>
      </c>
      <c r="E426" s="22" t="s">
        <v>5599</v>
      </c>
      <c r="F426" s="351" t="str">
        <f>IFERROR(VLOOKUP($B426,Codes!$A$2:$B$1000, 2, FALSE),"")</f>
        <v>PNJ</v>
      </c>
      <c r="G426" s="351" t="str">
        <f>IFERROR(VLOOKUP($C426,Codes!$A$2:$B$1000, 2, FALSE),"")</f>
        <v>MRG</v>
      </c>
      <c r="H426" s="351" t="str">
        <f>IFERROR(VLOOKUP($D426,Codes!$A$2:$B$1000, 2, FALSE),"")</f>
        <v>CRT</v>
      </c>
      <c r="I426" s="22">
        <f>IF(ISNUMBER(SEARCH("mrg",A426)), VLOOKUP(_xlfn.NUMBERVALUE(MID(A426,4,4)),TOMAKE!$B$2:$F$174,5,FALSE),IF(ISNUMBER(SEARCH("pnj",A426)), VLOOKUP(_xlfn.NUMBERVALUE(MID(A426,4,4)),TOMAKE!$A$2:$F$174,6,FALSE),IF(ISNUMBER(SEARCH("prv",A426)), VLOOKUP(_xlfn.NUMBERVALUE(MID(A426,4,4)),TOMAKE!$D$2:$F$174,3,FALSE),IF(ISNUMBER(SEARCH("vsg",A426)),VLOOKUP(_xlfn.NUMBERVALUE(MID(A426,4,4)),TOMAKE!$C$2:$F$174,4,FALSE),""))))</f>
        <v>0</v>
      </c>
      <c r="J426">
        <f>IF(ISNUMBER(SEARCH("mrg",A426)), VLOOKUP(_xlfn.NUMBERVALUE(MID(A426,4,4)),TOMAKE!$B$2:$E$174,4,FALSE),IF(ISNUMBER(SEARCH("pnj",A426)), VLOOKUP(_xlfn.NUMBERVALUE(MID(A426,4,4)),TOMAKE!$A$2:$E$174,5,FALSE),IF(ISNUMBER(SEARCH("prv",A426)), VLOOKUP(_xlfn.NUMBERVALUE(MID(A426,4,4)),TOMAKE!$D$2:$E$174,2,FALSE),IF(ISNUMBER(SEARCH("vsg",A426)),VLOOKUP(_xlfn.NUMBERVALUE(MID(A426,4,4)),TOMAKE!$C$2:$E$174,3,FALSE),""))))</f>
        <v>2</v>
      </c>
      <c r="K426" t="s">
        <v>5601</v>
      </c>
      <c r="L426" t="s">
        <v>5600</v>
      </c>
      <c r="M426" s="351" t="str">
        <f t="shared" si="14"/>
        <v>PNJ-CRT-MRG</v>
      </c>
      <c r="N426" s="28" t="str">
        <f t="shared" si="15"/>
        <v>prv57</v>
      </c>
    </row>
    <row r="427" spans="1:16" hidden="1" x14ac:dyDescent="0.25">
      <c r="A427" s="28" t="s">
        <v>1503</v>
      </c>
      <c r="B427" s="28" t="s">
        <v>10</v>
      </c>
      <c r="C427" s="28" t="s">
        <v>4</v>
      </c>
      <c r="D427" s="28" t="s">
        <v>1507</v>
      </c>
      <c r="E427" s="22" t="s">
        <v>5599</v>
      </c>
      <c r="F427" s="351" t="str">
        <f>IFERROR(VLOOKUP($B427,Codes!$A$2:$B$1000, 2, FALSE),"")</f>
        <v>PNJ</v>
      </c>
      <c r="G427" s="351" t="str">
        <f>IFERROR(VLOOKUP($C427,Codes!$A$2:$B$1000, 2, FALSE),"")</f>
        <v>VSD</v>
      </c>
      <c r="H427" s="351" t="str">
        <f>IFERROR(VLOOKUP($D427,Codes!$A$2:$B$1000, 2, FALSE),"")</f>
        <v>ZNGR</v>
      </c>
      <c r="I427" s="28" t="e">
        <f>IF(ISNUMBER(SEARCH("mrg",A427)), VLOOKUP(_xlfn.NUMBERVALUE(MID(A427,4,4)),TOMAKE!$B$2:$F$174,5,FALSE),IF(ISNUMBER(SEARCH("pnj",A427)), VLOOKUP(_xlfn.NUMBERVALUE(MID(A427,4,4)),TOMAKE!$A$2:$F$174,6,FALSE),IF(ISNUMBER(SEARCH("prv",A427)), VLOOKUP(_xlfn.NUMBERVALUE(MID(A427,4,4)),TOMAKE!$D$2:$F$174,3,FALSE),IF(ISNUMBER(SEARCH("vsg",A427)),VLOOKUP(_xlfn.NUMBERVALUE(MID(A427,4,4)),TOMAKE!$C$2:$F$174,4,FALSE),""))))</f>
        <v>#N/A</v>
      </c>
      <c r="J427" s="11" t="e">
        <f>IF(ISNUMBER(SEARCH("mrg",A427)), VLOOKUP(_xlfn.NUMBERVALUE(MID(A427,4,4)),TOMAKE!$B$2:$E$174,4,FALSE),IF(ISNUMBER(SEARCH("pnj",A427)), VLOOKUP(_xlfn.NUMBERVALUE(MID(A427,4,4)),TOMAKE!$A$2:$E$174,5,FALSE),IF(ISNUMBER(SEARCH("prv",A427)), VLOOKUP(_xlfn.NUMBERVALUE(MID(A427,4,4)),TOMAKE!$D$2:$E$174,2,FALSE),IF(ISNUMBER(SEARCH("vsg",A427)),VLOOKUP(_xlfn.NUMBERVALUE(MID(A427,4,4)),TOMAKE!$C$2:$E$174,3,FALSE),""))))</f>
        <v>#N/A</v>
      </c>
      <c r="K427" s="11" t="s">
        <v>5601</v>
      </c>
      <c r="L427" s="11" t="e">
        <f>VLOOKUP(TEXT(MID(A427,4,4),"###"),#REF!,8,FALSE)</f>
        <v>#REF!</v>
      </c>
      <c r="M427" s="351" t="str">
        <f t="shared" si="14"/>
        <v>PNJ-ZNGR-VSD</v>
      </c>
      <c r="N427" s="28" t="str">
        <f t="shared" si="15"/>
        <v>prv58</v>
      </c>
      <c r="O427" s="11"/>
      <c r="P427" s="11"/>
    </row>
    <row r="428" spans="1:16" hidden="1" x14ac:dyDescent="0.25">
      <c r="A428" s="22" t="s">
        <v>1498</v>
      </c>
      <c r="B428" s="22" t="s">
        <v>14</v>
      </c>
      <c r="C428" s="22" t="s">
        <v>39</v>
      </c>
      <c r="D428" s="22" t="s">
        <v>90</v>
      </c>
      <c r="E428" s="22" t="s">
        <v>5599</v>
      </c>
      <c r="F428" s="351" t="str">
        <f>IFERROR(VLOOKUP($B428,Codes!$A$2:$B$1000, 2, FALSE),"")</f>
        <v>PNJ</v>
      </c>
      <c r="G428" s="351" t="str">
        <f>IFERROR(VLOOKUP($C428,Codes!$A$2:$B$1000, 2, FALSE),"")</f>
        <v>KLY</v>
      </c>
      <c r="H428" s="351" t="str">
        <f>IFERROR(VLOOKUP($D428,Codes!$A$2:$B$1000, 2, FALSE),"")</f>
        <v>CURCH</v>
      </c>
      <c r="I428" s="22">
        <f>IF(ISNUMBER(SEARCH("mrg",A428)), VLOOKUP(_xlfn.NUMBERVALUE(MID(A428,4,4)),TOMAKE!$B$2:$F$174,5,FALSE),IF(ISNUMBER(SEARCH("pnj",A428)), VLOOKUP(_xlfn.NUMBERVALUE(MID(A428,4,4)),TOMAKE!$A$2:$F$174,6,FALSE),IF(ISNUMBER(SEARCH("prv",A428)), VLOOKUP(_xlfn.NUMBERVALUE(MID(A428,4,4)),TOMAKE!$D$2:$F$174,3,FALSE),IF(ISNUMBER(SEARCH("vsg",A428)),VLOOKUP(_xlfn.NUMBERVALUE(MID(A428,4,4)),TOMAKE!$C$2:$F$174,4,FALSE),""))))</f>
        <v>0</v>
      </c>
      <c r="J428">
        <f>IF(ISNUMBER(SEARCH("mrg",A428)), VLOOKUP(_xlfn.NUMBERVALUE(MID(A428,4,4)),TOMAKE!$B$2:$E$174,4,FALSE),IF(ISNUMBER(SEARCH("pnj",A428)), VLOOKUP(_xlfn.NUMBERVALUE(MID(A428,4,4)),TOMAKE!$A$2:$E$174,5,FALSE),IF(ISNUMBER(SEARCH("prv",A428)), VLOOKUP(_xlfn.NUMBERVALUE(MID(A428,4,4)),TOMAKE!$D$2:$E$174,2,FALSE),IF(ISNUMBER(SEARCH("vsg",A428)),VLOOKUP(_xlfn.NUMBERVALUE(MID(A428,4,4)),TOMAKE!$C$2:$E$174,3,FALSE),""))))</f>
        <v>95</v>
      </c>
      <c r="K428" t="s">
        <v>5601</v>
      </c>
      <c r="L428" t="e">
        <f>VLOOKUP(TEXT(MID(A428,4,4),"###"),#REF!,8,FALSE)</f>
        <v>#REF!</v>
      </c>
      <c r="M428" s="351" t="str">
        <f t="shared" si="14"/>
        <v>PNJ-CURCH-KLY</v>
      </c>
      <c r="N428" s="28" t="str">
        <f t="shared" si="15"/>
        <v>prv59</v>
      </c>
    </row>
    <row r="429" spans="1:16" x14ac:dyDescent="0.25">
      <c r="A429" s="22" t="s">
        <v>2031</v>
      </c>
      <c r="B429" s="22" t="s">
        <v>10</v>
      </c>
      <c r="C429" s="22" t="s">
        <v>102</v>
      </c>
      <c r="D429" s="22" t="s">
        <v>1092</v>
      </c>
      <c r="E429" s="22" t="s">
        <v>5599</v>
      </c>
      <c r="F429" s="351" t="str">
        <f>IFERROR(VLOOKUP($B429,Codes!$A$2:$B$1000, 2, FALSE),"")</f>
        <v>PNJ</v>
      </c>
      <c r="G429" s="351" t="str">
        <f>IFERROR(VLOOKUP($C429,Codes!$A$2:$B$1000, 2, FALSE),"")</f>
        <v>MRMR</v>
      </c>
      <c r="H429" s="351" t="str">
        <f>IFERROR(VLOOKUP($D429,Codes!$A$2:$B$1000, 2, FALSE),"")</f>
        <v>ALT</v>
      </c>
      <c r="I429" s="22">
        <f>IF(ISNUMBER(SEARCH("mrg",A429)), VLOOKUP(_xlfn.NUMBERVALUE(MID(A429,4,4)),TOMAKE!$B$2:$F$174,5,FALSE),IF(ISNUMBER(SEARCH("pnj",A429)), VLOOKUP(_xlfn.NUMBERVALUE(MID(A429,4,4)),TOMAKE!$A$2:$F$174,6,FALSE),IF(ISNUMBER(SEARCH("prv",A429)), VLOOKUP(_xlfn.NUMBERVALUE(MID(A429,4,4)),TOMAKE!$D$2:$F$174,3,FALSE),IF(ISNUMBER(SEARCH("vsg",A429)),VLOOKUP(_xlfn.NUMBERVALUE(MID(A429,4,4)),TOMAKE!$C$2:$F$174,4,FALSE),""))))</f>
        <v>0</v>
      </c>
      <c r="J429">
        <f>IF(ISNUMBER(SEARCH("mrg",A429)), VLOOKUP(_xlfn.NUMBERVALUE(MID(A429,4,4)),TOMAKE!$B$2:$E$174,4,FALSE),IF(ISNUMBER(SEARCH("pnj",A429)), VLOOKUP(_xlfn.NUMBERVALUE(MID(A429,4,4)),TOMAKE!$A$2:$E$174,5,FALSE),IF(ISNUMBER(SEARCH("prv",A429)), VLOOKUP(_xlfn.NUMBERVALUE(MID(A429,4,4)),TOMAKE!$D$2:$E$174,2,FALSE),IF(ISNUMBER(SEARCH("vsg",A429)),VLOOKUP(_xlfn.NUMBERVALUE(MID(A429,4,4)),TOMAKE!$C$2:$E$174,3,FALSE),""))))</f>
        <v>27</v>
      </c>
      <c r="K429" t="s">
        <v>5723</v>
      </c>
      <c r="M429" s="351" t="str">
        <f t="shared" si="14"/>
        <v>PNJ-ALT-MRMR</v>
      </c>
      <c r="N429" s="28" t="str">
        <f t="shared" si="15"/>
        <v>prv6</v>
      </c>
    </row>
    <row r="430" spans="1:16" x14ac:dyDescent="0.25">
      <c r="A430" s="22" t="s">
        <v>1495</v>
      </c>
      <c r="B430" s="22" t="s">
        <v>106</v>
      </c>
      <c r="C430" s="22" t="s">
        <v>106</v>
      </c>
      <c r="D430" s="22" t="s">
        <v>5610</v>
      </c>
      <c r="E430" s="22" t="s">
        <v>5599</v>
      </c>
      <c r="F430" s="351" t="str">
        <f>IFERROR(VLOOKUP($B430,Codes!$A$2:$B$1000, 2, FALSE),"")</f>
        <v>MPS</v>
      </c>
      <c r="G430" s="351" t="str">
        <f>IFERROR(VLOOKUP($C430,Codes!$A$2:$B$1000, 2, FALSE),"")</f>
        <v>MPS</v>
      </c>
      <c r="H430" s="351" t="str">
        <f>IFERROR(VLOOKUP($D430,Codes!$A$2:$B$1000, 2, FALSE),"")</f>
        <v>DHSP</v>
      </c>
      <c r="I430" s="22" t="e">
        <f>IF(ISNUMBER(SEARCH("mrg",A430)), VLOOKUP(_xlfn.NUMBERVALUE(MID(A430,4,4)),TOMAKE!$B$2:$F$174,5,FALSE),IF(ISNUMBER(SEARCH("pnj",A430)), VLOOKUP(_xlfn.NUMBERVALUE(MID(A430,4,4)),TOMAKE!$A$2:$F$174,6,FALSE),IF(ISNUMBER(SEARCH("prv",A430)), VLOOKUP(_xlfn.NUMBERVALUE(MID(A430,4,4)),TOMAKE!$D$2:$F$174,3,FALSE),IF(ISNUMBER(SEARCH("vsg",A430)),VLOOKUP(_xlfn.NUMBERVALUE(MID(A430,4,4)),TOMAKE!$C$2:$F$174,4,FALSE),""))))</f>
        <v>#N/A</v>
      </c>
      <c r="J430" t="e">
        <f>IF(ISNUMBER(SEARCH("mrg",A430)), VLOOKUP(_xlfn.NUMBERVALUE(MID(A430,4,4)),TOMAKE!$B$2:$E$174,4,FALSE),IF(ISNUMBER(SEARCH("pnj",A430)), VLOOKUP(_xlfn.NUMBERVALUE(MID(A430,4,4)),TOMAKE!$A$2:$E$174,5,FALSE),IF(ISNUMBER(SEARCH("prv",A430)), VLOOKUP(_xlfn.NUMBERVALUE(MID(A430,4,4)),TOMAKE!$D$2:$E$174,2,FALSE),IF(ISNUMBER(SEARCH("vsg",A430)),VLOOKUP(_xlfn.NUMBERVALUE(MID(A430,4,4)),TOMAKE!$C$2:$E$174,3,FALSE),""))))</f>
        <v>#N/A</v>
      </c>
      <c r="K430" t="s">
        <v>5723</v>
      </c>
      <c r="M430" s="351" t="str">
        <f t="shared" si="14"/>
        <v>MPS-DHSP-MPS</v>
      </c>
      <c r="N430" s="28" t="str">
        <f t="shared" si="15"/>
        <v>prv60</v>
      </c>
    </row>
    <row r="431" spans="1:16" hidden="1" x14ac:dyDescent="0.25">
      <c r="A431" s="22" t="s">
        <v>1485</v>
      </c>
      <c r="B431" s="22" t="s">
        <v>10</v>
      </c>
      <c r="C431" s="22" t="s">
        <v>140</v>
      </c>
      <c r="D431" s="22" t="s">
        <v>5611</v>
      </c>
      <c r="E431" s="22" t="s">
        <v>5599</v>
      </c>
      <c r="F431" s="351" t="str">
        <f>IFERROR(VLOOKUP($B431,Codes!$A$2:$B$1000, 2, FALSE),"")</f>
        <v>PNJ</v>
      </c>
      <c r="G431" s="351" t="str">
        <f>IFERROR(VLOOKUP($C431,Codes!$A$2:$B$1000, 2, FALSE),"")</f>
        <v>TTN</v>
      </c>
      <c r="H431" s="351" t="str">
        <f>IFERROR(VLOOKUP($D431,Codes!$A$2:$B$1000, 2, FALSE),"")</f>
        <v>PLR - CRT</v>
      </c>
      <c r="I431" s="22">
        <f>IF(ISNUMBER(SEARCH("mrg",A431)), VLOOKUP(_xlfn.NUMBERVALUE(MID(A431,4,4)),TOMAKE!$B$2:$F$174,5,FALSE),IF(ISNUMBER(SEARCH("pnj",A431)), VLOOKUP(_xlfn.NUMBERVALUE(MID(A431,4,4)),TOMAKE!$A$2:$F$174,6,FALSE),IF(ISNUMBER(SEARCH("prv",A431)), VLOOKUP(_xlfn.NUMBERVALUE(MID(A431,4,4)),TOMAKE!$D$2:$F$174,3,FALSE),IF(ISNUMBER(SEARCH("vsg",A431)),VLOOKUP(_xlfn.NUMBERVALUE(MID(A431,4,4)),TOMAKE!$C$2:$F$174,4,FALSE),""))))</f>
        <v>0</v>
      </c>
      <c r="J431">
        <f>IF(ISNUMBER(SEARCH("mrg",A431)), VLOOKUP(_xlfn.NUMBERVALUE(MID(A431,4,4)),TOMAKE!$B$2:$E$174,4,FALSE),IF(ISNUMBER(SEARCH("pnj",A431)), VLOOKUP(_xlfn.NUMBERVALUE(MID(A431,4,4)),TOMAKE!$A$2:$E$174,5,FALSE),IF(ISNUMBER(SEARCH("prv",A431)), VLOOKUP(_xlfn.NUMBERVALUE(MID(A431,4,4)),TOMAKE!$D$2:$E$174,2,FALSE),IF(ISNUMBER(SEARCH("vsg",A431)),VLOOKUP(_xlfn.NUMBERVALUE(MID(A431,4,4)),TOMAKE!$C$2:$E$174,3,FALSE),""))))</f>
        <v>94</v>
      </c>
      <c r="K431" t="s">
        <v>5601</v>
      </c>
      <c r="L431" t="e">
        <f>VLOOKUP(TEXT(MID(A431,4,4),"###"),#REF!,8,FALSE)</f>
        <v>#REF!</v>
      </c>
      <c r="M431" s="351" t="str">
        <f t="shared" si="14"/>
        <v>PNJ-PLR - CRT-TTN</v>
      </c>
      <c r="N431" s="28" t="str">
        <f t="shared" si="15"/>
        <v>prv61</v>
      </c>
    </row>
    <row r="432" spans="1:16" hidden="1" x14ac:dyDescent="0.25">
      <c r="A432" s="22" t="s">
        <v>1482</v>
      </c>
      <c r="B432" s="22" t="s">
        <v>10</v>
      </c>
      <c r="C432" s="22" t="s">
        <v>48</v>
      </c>
      <c r="D432" s="22" t="s">
        <v>1260</v>
      </c>
      <c r="E432" s="22" t="s">
        <v>5599</v>
      </c>
      <c r="F432" s="351" t="str">
        <f>IFERROR(VLOOKUP($B432,Codes!$A$2:$B$1000, 2, FALSE),"")</f>
        <v>PNJ</v>
      </c>
      <c r="G432" s="351" t="str">
        <f>IFERROR(VLOOKUP($C432,Codes!$A$2:$B$1000, 2, FALSE),"")</f>
        <v>HRB</v>
      </c>
      <c r="H432" s="351" t="str">
        <f>IFERROR(VLOOKUP($D432,Codes!$A$2:$B$1000, 2, FALSE),"")</f>
        <v>CRT</v>
      </c>
      <c r="I432" s="22">
        <f>IF(ISNUMBER(SEARCH("mrg",A432)), VLOOKUP(_xlfn.NUMBERVALUE(MID(A432,4,4)),TOMAKE!$B$2:$F$174,5,FALSE),IF(ISNUMBER(SEARCH("pnj",A432)), VLOOKUP(_xlfn.NUMBERVALUE(MID(A432,4,4)),TOMAKE!$A$2:$F$174,6,FALSE),IF(ISNUMBER(SEARCH("prv",A432)), VLOOKUP(_xlfn.NUMBERVALUE(MID(A432,4,4)),TOMAKE!$D$2:$F$174,3,FALSE),IF(ISNUMBER(SEARCH("vsg",A432)),VLOOKUP(_xlfn.NUMBERVALUE(MID(A432,4,4)),TOMAKE!$C$2:$F$174,4,FALSE),""))))</f>
        <v>0</v>
      </c>
      <c r="J432">
        <f>IF(ISNUMBER(SEARCH("mrg",A432)), VLOOKUP(_xlfn.NUMBERVALUE(MID(A432,4,4)),TOMAKE!$B$2:$E$174,4,FALSE),IF(ISNUMBER(SEARCH("pnj",A432)), VLOOKUP(_xlfn.NUMBERVALUE(MID(A432,4,4)),TOMAKE!$A$2:$E$174,5,FALSE),IF(ISNUMBER(SEARCH("prv",A432)), VLOOKUP(_xlfn.NUMBERVALUE(MID(A432,4,4)),TOMAKE!$D$2:$E$174,2,FALSE),IF(ISNUMBER(SEARCH("vsg",A432)),VLOOKUP(_xlfn.NUMBERVALUE(MID(A432,4,4)),TOMAKE!$C$2:$E$174,3,FALSE),""))))</f>
        <v>4</v>
      </c>
      <c r="K432" t="s">
        <v>5601</v>
      </c>
      <c r="L432" t="e">
        <f>VLOOKUP(TEXT(MID(A432,4,4),"###"),#REF!,8,FALSE)</f>
        <v>#REF!</v>
      </c>
      <c r="M432" s="351" t="str">
        <f t="shared" si="14"/>
        <v>PNJ-CRT-HRB</v>
      </c>
      <c r="N432" s="28" t="str">
        <f t="shared" si="15"/>
        <v>prv62</v>
      </c>
    </row>
    <row r="433" spans="1:16" hidden="1" x14ac:dyDescent="0.25">
      <c r="A433" s="22" t="s">
        <v>1464</v>
      </c>
      <c r="B433" s="22" t="s">
        <v>14</v>
      </c>
      <c r="C433" s="22" t="s">
        <v>117</v>
      </c>
      <c r="D433" s="22" t="s">
        <v>26</v>
      </c>
      <c r="E433" s="22" t="s">
        <v>5599</v>
      </c>
      <c r="F433" s="351" t="str">
        <f>IFERROR(VLOOKUP($B433,Codes!$A$2:$B$1000, 2, FALSE),"")</f>
        <v>PNJ</v>
      </c>
      <c r="G433" s="351" t="str">
        <f>IFERROR(VLOOKUP($C433,Codes!$A$2:$B$1000, 2, FALSE),"")</f>
        <v>CURCH</v>
      </c>
      <c r="H433" s="351" t="str">
        <f>IFERROR(VLOOKUP($D433,Codes!$A$2:$B$1000, 2, FALSE),"")</f>
        <v>PND</v>
      </c>
      <c r="I433" s="22">
        <f>IF(ISNUMBER(SEARCH("mrg",A433)), VLOOKUP(_xlfn.NUMBERVALUE(MID(A433,4,4)),TOMAKE!$B$2:$F$174,5,FALSE),IF(ISNUMBER(SEARCH("pnj",A433)), VLOOKUP(_xlfn.NUMBERVALUE(MID(A433,4,4)),TOMAKE!$A$2:$F$174,6,FALSE),IF(ISNUMBER(SEARCH("prv",A433)), VLOOKUP(_xlfn.NUMBERVALUE(MID(A433,4,4)),TOMAKE!$D$2:$F$174,3,FALSE),IF(ISNUMBER(SEARCH("vsg",A433)),VLOOKUP(_xlfn.NUMBERVALUE(MID(A433,4,4)),TOMAKE!$C$2:$F$174,4,FALSE),""))))</f>
        <v>0</v>
      </c>
      <c r="J433">
        <f>IF(ISNUMBER(SEARCH("mrg",A433)), VLOOKUP(_xlfn.NUMBERVALUE(MID(A433,4,4)),TOMAKE!$B$2:$E$174,4,FALSE),IF(ISNUMBER(SEARCH("pnj",A433)), VLOOKUP(_xlfn.NUMBERVALUE(MID(A433,4,4)),TOMAKE!$A$2:$E$174,5,FALSE),IF(ISNUMBER(SEARCH("prv",A433)), VLOOKUP(_xlfn.NUMBERVALUE(MID(A433,4,4)),TOMAKE!$D$2:$E$174,2,FALSE),IF(ISNUMBER(SEARCH("vsg",A433)),VLOOKUP(_xlfn.NUMBERVALUE(MID(A433,4,4)),TOMAKE!$C$2:$E$174,3,FALSE),""))))</f>
        <v>71</v>
      </c>
      <c r="K433" t="s">
        <v>5601</v>
      </c>
      <c r="L433" t="e">
        <f>VLOOKUP(TEXT(MID(A433,4,4),"###"),#REF!,8,FALSE)</f>
        <v>#REF!</v>
      </c>
      <c r="M433" s="351" t="str">
        <f t="shared" si="14"/>
        <v>PNJ-PND-CURCH</v>
      </c>
      <c r="N433" s="28" t="str">
        <f t="shared" si="15"/>
        <v>prv63</v>
      </c>
    </row>
    <row r="434" spans="1:16" x14ac:dyDescent="0.25">
      <c r="A434" s="22" t="s">
        <v>1462</v>
      </c>
      <c r="B434" s="22" t="s">
        <v>106</v>
      </c>
      <c r="C434" s="22" t="s">
        <v>10</v>
      </c>
      <c r="D434" s="22" t="s">
        <v>5612</v>
      </c>
      <c r="E434" s="22" t="s">
        <v>5612</v>
      </c>
      <c r="F434" s="351" t="str">
        <f>IFERROR(VLOOKUP($B434,Codes!$A$2:$B$1000, 2, FALSE),"")</f>
        <v>MPS</v>
      </c>
      <c r="G434" s="351" t="str">
        <f>IFERROR(VLOOKUP($C434,Codes!$A$2:$B$1000, 2, FALSE),"")</f>
        <v>PNJ</v>
      </c>
      <c r="H434" s="351" t="str">
        <f>IFERROR(VLOOKUP($D434,Codes!$A$2:$B$1000, 2, FALSE),"")</f>
        <v>SHTL</v>
      </c>
      <c r="I434" s="22" t="e">
        <f>IF(ISNUMBER(SEARCH("mrg",A434)), VLOOKUP(_xlfn.NUMBERVALUE(MID(A434,4,4)),TOMAKE!$B$2:$F$174,5,FALSE),IF(ISNUMBER(SEARCH("pnj",A434)), VLOOKUP(_xlfn.NUMBERVALUE(MID(A434,4,4)),TOMAKE!$A$2:$F$174,6,FALSE),IF(ISNUMBER(SEARCH("prv",A434)), VLOOKUP(_xlfn.NUMBERVALUE(MID(A434,4,4)),TOMAKE!$D$2:$F$174,3,FALSE),IF(ISNUMBER(SEARCH("vsg",A434)),VLOOKUP(_xlfn.NUMBERVALUE(MID(A434,4,4)),TOMAKE!$C$2:$F$174,4,FALSE),""))))</f>
        <v>#N/A</v>
      </c>
      <c r="J434" t="e">
        <f>IF(ISNUMBER(SEARCH("mrg",A434)), VLOOKUP(_xlfn.NUMBERVALUE(MID(A434,4,4)),TOMAKE!$B$2:$E$174,4,FALSE),IF(ISNUMBER(SEARCH("pnj",A434)), VLOOKUP(_xlfn.NUMBERVALUE(MID(A434,4,4)),TOMAKE!$A$2:$E$174,5,FALSE),IF(ISNUMBER(SEARCH("prv",A434)), VLOOKUP(_xlfn.NUMBERVALUE(MID(A434,4,4)),TOMAKE!$D$2:$E$174,2,FALSE),IF(ISNUMBER(SEARCH("vsg",A434)),VLOOKUP(_xlfn.NUMBERVALUE(MID(A434,4,4)),TOMAKE!$C$2:$E$174,3,FALSE),""))))</f>
        <v>#N/A</v>
      </c>
      <c r="K434" t="s">
        <v>5723</v>
      </c>
      <c r="M434" s="351" t="str">
        <f t="shared" si="14"/>
        <v>MPS-SHTL-PNJ</v>
      </c>
      <c r="N434" s="28" t="str">
        <f t="shared" si="15"/>
        <v>prv64</v>
      </c>
    </row>
    <row r="435" spans="1:16" x14ac:dyDescent="0.25">
      <c r="A435" s="22" t="s">
        <v>1460</v>
      </c>
      <c r="B435" s="22" t="s">
        <v>106</v>
      </c>
      <c r="C435" s="22" t="s">
        <v>106</v>
      </c>
      <c r="D435" s="22" t="s">
        <v>1461</v>
      </c>
      <c r="E435" s="22" t="s">
        <v>5599</v>
      </c>
      <c r="F435" s="351" t="str">
        <f>IFERROR(VLOOKUP($B435,Codes!$A$2:$B$1000, 2, FALSE),"")</f>
        <v>MPS</v>
      </c>
      <c r="G435" s="351" t="str">
        <f>IFERROR(VLOOKUP($C435,Codes!$A$2:$B$1000, 2, FALSE),"")</f>
        <v>MPS</v>
      </c>
      <c r="H435" s="351" t="str">
        <f>IFERROR(VLOOKUP($D435,Codes!$A$2:$B$1000, 2, FALSE),"")</f>
        <v>BSTD</v>
      </c>
      <c r="I435" s="22" t="e">
        <f>IF(ISNUMBER(SEARCH("mrg",A435)), VLOOKUP(_xlfn.NUMBERVALUE(MID(A435,4,4)),TOMAKE!$B$2:$F$174,5,FALSE),IF(ISNUMBER(SEARCH("pnj",A435)), VLOOKUP(_xlfn.NUMBERVALUE(MID(A435,4,4)),TOMAKE!$A$2:$F$174,6,FALSE),IF(ISNUMBER(SEARCH("prv",A435)), VLOOKUP(_xlfn.NUMBERVALUE(MID(A435,4,4)),TOMAKE!$D$2:$F$174,3,FALSE),IF(ISNUMBER(SEARCH("vsg",A435)),VLOOKUP(_xlfn.NUMBERVALUE(MID(A435,4,4)),TOMAKE!$C$2:$F$174,4,FALSE),""))))</f>
        <v>#N/A</v>
      </c>
      <c r="J435" t="e">
        <f>IF(ISNUMBER(SEARCH("mrg",A435)), VLOOKUP(_xlfn.NUMBERVALUE(MID(A435,4,4)),TOMAKE!$B$2:$E$174,4,FALSE),IF(ISNUMBER(SEARCH("pnj",A435)), VLOOKUP(_xlfn.NUMBERVALUE(MID(A435,4,4)),TOMAKE!$A$2:$E$174,5,FALSE),IF(ISNUMBER(SEARCH("prv",A435)), VLOOKUP(_xlfn.NUMBERVALUE(MID(A435,4,4)),TOMAKE!$D$2:$E$174,2,FALSE),IF(ISNUMBER(SEARCH("vsg",A435)),VLOOKUP(_xlfn.NUMBERVALUE(MID(A435,4,4)),TOMAKE!$C$2:$E$174,3,FALSE),""))))</f>
        <v>#N/A</v>
      </c>
      <c r="K435" t="s">
        <v>5723</v>
      </c>
      <c r="M435" s="351" t="str">
        <f t="shared" si="14"/>
        <v>MPS-BSTD-MPS</v>
      </c>
      <c r="N435" s="28" t="str">
        <f t="shared" si="15"/>
        <v>prv65</v>
      </c>
    </row>
    <row r="436" spans="1:16" hidden="1" x14ac:dyDescent="0.25">
      <c r="A436" s="22" t="s">
        <v>1449</v>
      </c>
      <c r="B436" s="22" t="s">
        <v>10</v>
      </c>
      <c r="C436" s="22" t="s">
        <v>58</v>
      </c>
      <c r="D436" s="22" t="s">
        <v>735</v>
      </c>
      <c r="E436" s="22" t="s">
        <v>5599</v>
      </c>
      <c r="F436" s="351" t="str">
        <f>IFERROR(VLOOKUP($B436,Codes!$A$2:$B$1000, 2, FALSE),"")</f>
        <v>PNJ</v>
      </c>
      <c r="G436" s="351" t="str">
        <f>IFERROR(VLOOKUP($C436,Codes!$A$2:$B$1000, 2, FALSE),"")</f>
        <v>SWD</v>
      </c>
      <c r="H436" s="351" t="str">
        <f>IFERROR(VLOOKUP($D436,Codes!$A$2:$B$1000, 2, FALSE),"")</f>
        <v>PTR</v>
      </c>
      <c r="I436" s="22">
        <f>IF(ISNUMBER(SEARCH("mrg",A436)), VLOOKUP(_xlfn.NUMBERVALUE(MID(A436,4,4)),TOMAKE!$B$2:$F$174,5,FALSE),IF(ISNUMBER(SEARCH("pnj",A436)), VLOOKUP(_xlfn.NUMBERVALUE(MID(A436,4,4)),TOMAKE!$A$2:$F$174,6,FALSE),IF(ISNUMBER(SEARCH("prv",A436)), VLOOKUP(_xlfn.NUMBERVALUE(MID(A436,4,4)),TOMAKE!$D$2:$F$174,3,FALSE),IF(ISNUMBER(SEARCH("vsg",A436)),VLOOKUP(_xlfn.NUMBERVALUE(MID(A436,4,4)),TOMAKE!$C$2:$F$174,4,FALSE),""))))</f>
        <v>0</v>
      </c>
      <c r="J436">
        <f>IF(ISNUMBER(SEARCH("mrg",A436)), VLOOKUP(_xlfn.NUMBERVALUE(MID(A436,4,4)),TOMAKE!$B$2:$E$174,4,FALSE),IF(ISNUMBER(SEARCH("pnj",A436)), VLOOKUP(_xlfn.NUMBERVALUE(MID(A436,4,4)),TOMAKE!$A$2:$E$174,5,FALSE),IF(ISNUMBER(SEARCH("prv",A436)), VLOOKUP(_xlfn.NUMBERVALUE(MID(A436,4,4)),TOMAKE!$D$2:$E$174,2,FALSE),IF(ISNUMBER(SEARCH("vsg",A436)),VLOOKUP(_xlfn.NUMBERVALUE(MID(A436,4,4)),TOMAKE!$C$2:$E$174,3,FALSE),""))))</f>
        <v>96</v>
      </c>
      <c r="K436" t="s">
        <v>5601</v>
      </c>
      <c r="L436" t="e">
        <f>VLOOKUP(TEXT(MID(A436,4,4),"###"),#REF!,8,FALSE)</f>
        <v>#REF!</v>
      </c>
      <c r="M436" s="351" t="str">
        <f t="shared" si="14"/>
        <v>PNJ-PTR-SWD</v>
      </c>
      <c r="N436" s="28" t="str">
        <f t="shared" si="15"/>
        <v>prv66</v>
      </c>
    </row>
    <row r="437" spans="1:16" hidden="1" x14ac:dyDescent="0.25">
      <c r="A437" s="22" t="s">
        <v>1448</v>
      </c>
      <c r="B437" s="22" t="s">
        <v>10</v>
      </c>
      <c r="C437" s="22" t="s">
        <v>72</v>
      </c>
      <c r="D437" s="22" t="s">
        <v>106</v>
      </c>
      <c r="E437" s="22" t="s">
        <v>5604</v>
      </c>
      <c r="F437" s="351" t="str">
        <f>IFERROR(VLOOKUP($B437,Codes!$A$2:$B$1000, 2, FALSE),"")</f>
        <v>PNJ</v>
      </c>
      <c r="G437" s="351" t="str">
        <f>IFERROR(VLOOKUP($C437,Codes!$A$2:$B$1000, 2, FALSE),"")</f>
        <v>VLP</v>
      </c>
      <c r="H437" s="351" t="str">
        <f>IFERROR(VLOOKUP($D437,Codes!$A$2:$B$1000, 2, FALSE),"")</f>
        <v>MPS</v>
      </c>
      <c r="I437" s="22">
        <f>IF(ISNUMBER(SEARCH("mrg",A437)), VLOOKUP(_xlfn.NUMBERVALUE(MID(A437,4,4)),TOMAKE!$B$2:$F$174,5,FALSE),IF(ISNUMBER(SEARCH("pnj",A437)), VLOOKUP(_xlfn.NUMBERVALUE(MID(A437,4,4)),TOMAKE!$A$2:$F$174,6,FALSE),IF(ISNUMBER(SEARCH("prv",A437)), VLOOKUP(_xlfn.NUMBERVALUE(MID(A437,4,4)),TOMAKE!$D$2:$F$174,3,FALSE),IF(ISNUMBER(SEARCH("vsg",A437)),VLOOKUP(_xlfn.NUMBERVALUE(MID(A437,4,4)),TOMAKE!$C$2:$F$174,4,FALSE),""))))</f>
        <v>0</v>
      </c>
      <c r="J437">
        <f>IF(ISNUMBER(SEARCH("mrg",A437)), VLOOKUP(_xlfn.NUMBERVALUE(MID(A437,4,4)),TOMAKE!$B$2:$E$174,4,FALSE),IF(ISNUMBER(SEARCH("pnj",A437)), VLOOKUP(_xlfn.NUMBERVALUE(MID(A437,4,4)),TOMAKE!$A$2:$E$174,5,FALSE),IF(ISNUMBER(SEARCH("prv",A437)), VLOOKUP(_xlfn.NUMBERVALUE(MID(A437,4,4)),TOMAKE!$D$2:$E$174,2,FALSE),IF(ISNUMBER(SEARCH("vsg",A437)),VLOOKUP(_xlfn.NUMBERVALUE(MID(A437,4,4)),TOMAKE!$C$2:$E$174,3,FALSE),""))))</f>
        <v>97</v>
      </c>
      <c r="K437" t="s">
        <v>5601</v>
      </c>
      <c r="L437" t="e">
        <f>VLOOKUP(TEXT(MID(A437,4,4),"###"),#REF!,8,FALSE)</f>
        <v>#REF!</v>
      </c>
      <c r="M437" s="351" t="str">
        <f t="shared" si="14"/>
        <v>PNJ-MPS-VLP</v>
      </c>
      <c r="N437" s="28" t="str">
        <f t="shared" si="15"/>
        <v>prv67</v>
      </c>
    </row>
    <row r="438" spans="1:16" hidden="1" x14ac:dyDescent="0.25">
      <c r="A438" s="22" t="s">
        <v>1442</v>
      </c>
      <c r="B438" s="22" t="s">
        <v>10</v>
      </c>
      <c r="C438" s="22" t="s">
        <v>236</v>
      </c>
      <c r="D438" s="22" t="s">
        <v>106</v>
      </c>
      <c r="E438" s="22" t="s">
        <v>5604</v>
      </c>
      <c r="F438" s="351" t="str">
        <f>IFERROR(VLOOKUP($B438,Codes!$A$2:$B$1000, 2, FALSE),"")</f>
        <v>PNJ</v>
      </c>
      <c r="G438" s="351" t="str">
        <f>IFERROR(VLOOKUP($C438,Codes!$A$2:$B$1000, 2, FALSE),"")</f>
        <v>HRML</v>
      </c>
      <c r="H438" s="351" t="str">
        <f>IFERROR(VLOOKUP($D438,Codes!$A$2:$B$1000, 2, FALSE),"")</f>
        <v>MPS</v>
      </c>
      <c r="I438" s="22">
        <f>IF(ISNUMBER(SEARCH("mrg",A438)), VLOOKUP(_xlfn.NUMBERVALUE(MID(A438,4,4)),TOMAKE!$B$2:$F$174,5,FALSE),IF(ISNUMBER(SEARCH("pnj",A438)), VLOOKUP(_xlfn.NUMBERVALUE(MID(A438,4,4)),TOMAKE!$A$2:$F$174,6,FALSE),IF(ISNUMBER(SEARCH("prv",A438)), VLOOKUP(_xlfn.NUMBERVALUE(MID(A438,4,4)),TOMAKE!$D$2:$F$174,3,FALSE),IF(ISNUMBER(SEARCH("vsg",A438)),VLOOKUP(_xlfn.NUMBERVALUE(MID(A438,4,4)),TOMAKE!$C$2:$F$174,4,FALSE),""))))</f>
        <v>0</v>
      </c>
      <c r="J438">
        <f>IF(ISNUMBER(SEARCH("mrg",A438)), VLOOKUP(_xlfn.NUMBERVALUE(MID(A438,4,4)),TOMAKE!$B$2:$E$174,4,FALSE),IF(ISNUMBER(SEARCH("pnj",A438)), VLOOKUP(_xlfn.NUMBERVALUE(MID(A438,4,4)),TOMAKE!$A$2:$E$174,5,FALSE),IF(ISNUMBER(SEARCH("prv",A438)), VLOOKUP(_xlfn.NUMBERVALUE(MID(A438,4,4)),TOMAKE!$D$2:$E$174,2,FALSE),IF(ISNUMBER(SEARCH("vsg",A438)),VLOOKUP(_xlfn.NUMBERVALUE(MID(A438,4,4)),TOMAKE!$C$2:$E$174,3,FALSE),""))))</f>
        <v>34</v>
      </c>
      <c r="K438" t="s">
        <v>5601</v>
      </c>
      <c r="L438" t="e">
        <f>VLOOKUP(TEXT(MID(A438,4,4),"###"),#REF!,8,FALSE)</f>
        <v>#REF!</v>
      </c>
      <c r="M438" s="351" t="str">
        <f t="shared" si="14"/>
        <v>PNJ-MPS-HRML</v>
      </c>
      <c r="N438" s="28" t="str">
        <f t="shared" si="15"/>
        <v>prv68</v>
      </c>
    </row>
    <row r="439" spans="1:16" hidden="1" x14ac:dyDescent="0.25">
      <c r="A439" s="28" t="s">
        <v>1417</v>
      </c>
      <c r="B439" s="28" t="s">
        <v>14</v>
      </c>
      <c r="C439" s="28" t="s">
        <v>91</v>
      </c>
      <c r="D439" s="28" t="s">
        <v>1425</v>
      </c>
      <c r="E439" s="22" t="s">
        <v>5604</v>
      </c>
      <c r="F439" s="351" t="str">
        <f>IFERROR(VLOOKUP($B439,Codes!$A$2:$B$1000, 2, FALSE),"")</f>
        <v>PNJ</v>
      </c>
      <c r="G439" s="351" t="str">
        <f>IFERROR(VLOOKUP($C439,Codes!$A$2:$B$1000, 2, FALSE),"")</f>
        <v>BGM</v>
      </c>
      <c r="H439" s="351" t="str">
        <f>IFERROR(VLOOKUP($D439,Codes!$A$2:$B$1000, 2, FALSE),"")</f>
        <v>LND</v>
      </c>
      <c r="I439" s="28" t="e">
        <f>IF(ISNUMBER(SEARCH("mrg",A439)), VLOOKUP(_xlfn.NUMBERVALUE(MID(A439,4,4)),TOMAKE!$B$2:$F$174,5,FALSE),IF(ISNUMBER(SEARCH("pnj",A439)), VLOOKUP(_xlfn.NUMBERVALUE(MID(A439,4,4)),TOMAKE!$A$2:$F$174,6,FALSE),IF(ISNUMBER(SEARCH("prv",A439)), VLOOKUP(_xlfn.NUMBERVALUE(MID(A439,4,4)),TOMAKE!$D$2:$F$174,3,FALSE),IF(ISNUMBER(SEARCH("vsg",A439)),VLOOKUP(_xlfn.NUMBERVALUE(MID(A439,4,4)),TOMAKE!$C$2:$F$174,4,FALSE),""))))</f>
        <v>#N/A</v>
      </c>
      <c r="J439" s="11" t="e">
        <f>IF(ISNUMBER(SEARCH("mrg",A439)), VLOOKUP(_xlfn.NUMBERVALUE(MID(A439,4,4)),TOMAKE!$B$2:$E$174,4,FALSE),IF(ISNUMBER(SEARCH("pnj",A439)), VLOOKUP(_xlfn.NUMBERVALUE(MID(A439,4,4)),TOMAKE!$A$2:$E$174,5,FALSE),IF(ISNUMBER(SEARCH("prv",A439)), VLOOKUP(_xlfn.NUMBERVALUE(MID(A439,4,4)),TOMAKE!$D$2:$E$174,2,FALSE),IF(ISNUMBER(SEARCH("vsg",A439)),VLOOKUP(_xlfn.NUMBERVALUE(MID(A439,4,4)),TOMAKE!$C$2:$E$174,3,FALSE),""))))</f>
        <v>#N/A</v>
      </c>
      <c r="K439" s="11" t="e">
        <f>VLOOKUP(TEXT(MID(A439,4,4),"###"),#REF!,7,FALSE)</f>
        <v>#REF!</v>
      </c>
      <c r="L439" s="11" t="e">
        <f>VLOOKUP(TEXT(MID(A439,4,4),"###"),#REF!,8,FALSE)</f>
        <v>#REF!</v>
      </c>
      <c r="M439" s="351" t="str">
        <f t="shared" si="14"/>
        <v>PNJ-LND-BGM</v>
      </c>
      <c r="N439" s="28" t="str">
        <f t="shared" si="15"/>
        <v>prv69</v>
      </c>
      <c r="O439" s="11"/>
      <c r="P439" s="11"/>
    </row>
    <row r="440" spans="1:16" hidden="1" x14ac:dyDescent="0.25">
      <c r="A440" s="22" t="s">
        <v>2027</v>
      </c>
      <c r="B440" s="22" t="s">
        <v>10</v>
      </c>
      <c r="C440" s="22" t="s">
        <v>8</v>
      </c>
      <c r="D440" s="22" t="s">
        <v>26</v>
      </c>
      <c r="E440" s="22" t="s">
        <v>5599</v>
      </c>
      <c r="F440" s="351" t="str">
        <f>IFERROR(VLOOKUP($B440,Codes!$A$2:$B$1000, 2, FALSE),"")</f>
        <v>PNJ</v>
      </c>
      <c r="G440" s="351" t="str">
        <f>IFERROR(VLOOKUP($C440,Codes!$A$2:$B$1000, 2, FALSE),"")</f>
        <v>MRG</v>
      </c>
      <c r="H440" s="351" t="str">
        <f>IFERROR(VLOOKUP($D440,Codes!$A$2:$B$1000, 2, FALSE),"")</f>
        <v>PND</v>
      </c>
      <c r="I440" s="22">
        <f>IF(ISNUMBER(SEARCH("mrg",A440)), VLOOKUP(_xlfn.NUMBERVALUE(MID(A440,4,4)),TOMAKE!$B$2:$F$174,5,FALSE),IF(ISNUMBER(SEARCH("pnj",A440)), VLOOKUP(_xlfn.NUMBERVALUE(MID(A440,4,4)),TOMAKE!$A$2:$F$174,6,FALSE),IF(ISNUMBER(SEARCH("prv",A440)), VLOOKUP(_xlfn.NUMBERVALUE(MID(A440,4,4)),TOMAKE!$D$2:$F$174,3,FALSE),IF(ISNUMBER(SEARCH("vsg",A440)),VLOOKUP(_xlfn.NUMBERVALUE(MID(A440,4,4)),TOMAKE!$C$2:$F$174,4,FALSE),""))))</f>
        <v>0</v>
      </c>
      <c r="J440">
        <f>IF(ISNUMBER(SEARCH("mrg",A440)), VLOOKUP(_xlfn.NUMBERVALUE(MID(A440,4,4)),TOMAKE!$B$2:$E$174,4,FALSE),IF(ISNUMBER(SEARCH("pnj",A440)), VLOOKUP(_xlfn.NUMBERVALUE(MID(A440,4,4)),TOMAKE!$A$2:$E$174,5,FALSE),IF(ISNUMBER(SEARCH("prv",A440)), VLOOKUP(_xlfn.NUMBERVALUE(MID(A440,4,4)),TOMAKE!$D$2:$E$174,2,FALSE),IF(ISNUMBER(SEARCH("vsg",A440)),VLOOKUP(_xlfn.NUMBERVALUE(MID(A440,4,4)),TOMAKE!$C$2:$E$174,3,FALSE),""))))</f>
        <v>5</v>
      </c>
      <c r="K440" t="s">
        <v>5601</v>
      </c>
      <c r="L440" t="e">
        <f>VLOOKUP(TEXT(MID(A440,4,4),"###"),#REF!,8,FALSE)</f>
        <v>#REF!</v>
      </c>
      <c r="M440" s="351" t="str">
        <f t="shared" si="14"/>
        <v>PNJ-PND-MRG</v>
      </c>
      <c r="N440" s="28" t="str">
        <f t="shared" si="15"/>
        <v>prv7</v>
      </c>
    </row>
    <row r="441" spans="1:16" ht="30" x14ac:dyDescent="0.25">
      <c r="A441" s="22" t="s">
        <v>1413</v>
      </c>
      <c r="B441" s="22" t="s">
        <v>106</v>
      </c>
      <c r="C441" s="22" t="s">
        <v>235</v>
      </c>
      <c r="D441" s="22" t="s">
        <v>327</v>
      </c>
      <c r="E441" s="22" t="s">
        <v>5604</v>
      </c>
      <c r="F441" s="351" t="str">
        <f>IFERROR(VLOOKUP($B441,Codes!$A$2:$B$1000, 2, FALSE),"")</f>
        <v>MPS</v>
      </c>
      <c r="G441" s="351" t="str">
        <f>IFERROR(VLOOKUP($C441,Codes!$A$2:$B$1000, 2, FALSE),"")</f>
        <v>AMD/CLV</v>
      </c>
      <c r="H441" s="351" t="str">
        <f>IFERROR(VLOOKUP($D441,Codes!$A$2:$B$1000, 2, FALSE),"")</f>
        <v>ALD</v>
      </c>
      <c r="I441" s="22" t="e">
        <f>IF(ISNUMBER(SEARCH("mrg",A441)), VLOOKUP(_xlfn.NUMBERVALUE(MID(A441,4,4)),TOMAKE!$B$2:$F$174,5,FALSE),IF(ISNUMBER(SEARCH("pnj",A441)), VLOOKUP(_xlfn.NUMBERVALUE(MID(A441,4,4)),TOMAKE!$A$2:$F$174,6,FALSE),IF(ISNUMBER(SEARCH("prv",A441)), VLOOKUP(_xlfn.NUMBERVALUE(MID(A441,4,4)),TOMAKE!$D$2:$F$174,3,FALSE),IF(ISNUMBER(SEARCH("vsg",A441)),VLOOKUP(_xlfn.NUMBERVALUE(MID(A441,4,4)),TOMAKE!$C$2:$F$174,4,FALSE),""))))</f>
        <v>#N/A</v>
      </c>
      <c r="J441" t="e">
        <f>IF(ISNUMBER(SEARCH("mrg",A441)), VLOOKUP(_xlfn.NUMBERVALUE(MID(A441,4,4)),TOMAKE!$B$2:$E$174,4,FALSE),IF(ISNUMBER(SEARCH("pnj",A441)), VLOOKUP(_xlfn.NUMBERVALUE(MID(A441,4,4)),TOMAKE!$A$2:$E$174,5,FALSE),IF(ISNUMBER(SEARCH("prv",A441)), VLOOKUP(_xlfn.NUMBERVALUE(MID(A441,4,4)),TOMAKE!$D$2:$E$174,2,FALSE),IF(ISNUMBER(SEARCH("vsg",A441)),VLOOKUP(_xlfn.NUMBERVALUE(MID(A441,4,4)),TOMAKE!$C$2:$E$174,3,FALSE),""))))</f>
        <v>#N/A</v>
      </c>
      <c r="K441" t="s">
        <v>5723</v>
      </c>
      <c r="M441" s="351" t="str">
        <f t="shared" si="14"/>
        <v>MPS-ALD-AMD/CLV</v>
      </c>
      <c r="N441" s="28" t="str">
        <f t="shared" si="15"/>
        <v>prv70</v>
      </c>
    </row>
    <row r="442" spans="1:16" hidden="1" x14ac:dyDescent="0.25">
      <c r="A442" s="22" t="s">
        <v>1410</v>
      </c>
      <c r="B442" s="22" t="s">
        <v>10</v>
      </c>
      <c r="C442" s="22" t="s">
        <v>234</v>
      </c>
      <c r="D442" s="22" t="s">
        <v>1411</v>
      </c>
      <c r="E442" s="22" t="s">
        <v>5604</v>
      </c>
      <c r="F442" s="351" t="str">
        <f>IFERROR(VLOOKUP($B442,Codes!$A$2:$B$1000, 2, FALSE),"")</f>
        <v>PNJ</v>
      </c>
      <c r="G442" s="351" t="str">
        <f>IFERROR(VLOOKUP($C442,Codes!$A$2:$B$1000, 2, FALSE),"")</f>
        <v>ADV</v>
      </c>
      <c r="H442" s="351" t="str">
        <f>IFERROR(VLOOKUP($D442,Codes!$A$2:$B$1000, 2, FALSE),"")</f>
        <v>PSRL</v>
      </c>
      <c r="I442" s="22">
        <f>IF(ISNUMBER(SEARCH("mrg",A442)), VLOOKUP(_xlfn.NUMBERVALUE(MID(A442,4,4)),TOMAKE!$B$2:$F$174,5,FALSE),IF(ISNUMBER(SEARCH("pnj",A442)), VLOOKUP(_xlfn.NUMBERVALUE(MID(A442,4,4)),TOMAKE!$A$2:$F$174,6,FALSE),IF(ISNUMBER(SEARCH("prv",A442)), VLOOKUP(_xlfn.NUMBERVALUE(MID(A442,4,4)),TOMAKE!$D$2:$F$174,3,FALSE),IF(ISNUMBER(SEARCH("vsg",A442)),VLOOKUP(_xlfn.NUMBERVALUE(MID(A442,4,4)),TOMAKE!$C$2:$F$174,4,FALSE),""))))</f>
        <v>0</v>
      </c>
      <c r="J442">
        <f>IF(ISNUMBER(SEARCH("mrg",A442)), VLOOKUP(_xlfn.NUMBERVALUE(MID(A442,4,4)),TOMAKE!$B$2:$E$174,4,FALSE),IF(ISNUMBER(SEARCH("pnj",A442)), VLOOKUP(_xlfn.NUMBERVALUE(MID(A442,4,4)),TOMAKE!$A$2:$E$174,5,FALSE),IF(ISNUMBER(SEARCH("prv",A442)), VLOOKUP(_xlfn.NUMBERVALUE(MID(A442,4,4)),TOMAKE!$D$2:$E$174,2,FALSE),IF(ISNUMBER(SEARCH("vsg",A442)),VLOOKUP(_xlfn.NUMBERVALUE(MID(A442,4,4)),TOMAKE!$C$2:$E$174,3,FALSE),""))))</f>
        <v>101</v>
      </c>
      <c r="K442" t="s">
        <v>5601</v>
      </c>
      <c r="L442" t="e">
        <f>VLOOKUP(TEXT(MID(A442,4,4),"###"),#REF!,8,FALSE)</f>
        <v>#REF!</v>
      </c>
      <c r="M442" s="351" t="str">
        <f t="shared" si="14"/>
        <v>PNJ-PSRL-ADV</v>
      </c>
      <c r="N442" s="28" t="str">
        <f t="shared" si="15"/>
        <v>prv71</v>
      </c>
    </row>
    <row r="443" spans="1:16" x14ac:dyDescent="0.25">
      <c r="A443" s="22" t="s">
        <v>1406</v>
      </c>
      <c r="B443" s="22" t="s">
        <v>118</v>
      </c>
      <c r="C443" s="22" t="s">
        <v>106</v>
      </c>
      <c r="D443" s="22" t="s">
        <v>232</v>
      </c>
      <c r="E443" s="22" t="s">
        <v>5599</v>
      </c>
      <c r="F443" s="351" t="str">
        <f>IFERROR(VLOOKUP($B443,Codes!$A$2:$B$1000, 2, FALSE),"")</f>
        <v>MKT</v>
      </c>
      <c r="G443" s="351" t="str">
        <f>IFERROR(VLOOKUP($C443,Codes!$A$2:$B$1000, 2, FALSE),"")</f>
        <v>MPS</v>
      </c>
      <c r="H443" s="351" t="str">
        <f>IFERROR(VLOOKUP($D443,Codes!$A$2:$B$1000, 2, FALSE),"")</f>
        <v>PRV</v>
      </c>
      <c r="I443" s="22">
        <f>IF(ISNUMBER(SEARCH("mrg",A443)), VLOOKUP(_xlfn.NUMBERVALUE(MID(A443,4,4)),TOMAKE!$B$2:$F$174,5,FALSE),IF(ISNUMBER(SEARCH("pnj",A443)), VLOOKUP(_xlfn.NUMBERVALUE(MID(A443,4,4)),TOMAKE!$A$2:$F$174,6,FALSE),IF(ISNUMBER(SEARCH("prv",A443)), VLOOKUP(_xlfn.NUMBERVALUE(MID(A443,4,4)),TOMAKE!$D$2:$F$174,3,FALSE),IF(ISNUMBER(SEARCH("vsg",A443)),VLOOKUP(_xlfn.NUMBERVALUE(MID(A443,4,4)),TOMAKE!$C$2:$F$174,4,FALSE),""))))</f>
        <v>0</v>
      </c>
      <c r="J443">
        <f>IF(ISNUMBER(SEARCH("mrg",A443)), VLOOKUP(_xlfn.NUMBERVALUE(MID(A443,4,4)),TOMAKE!$B$2:$E$174,4,FALSE),IF(ISNUMBER(SEARCH("pnj",A443)), VLOOKUP(_xlfn.NUMBERVALUE(MID(A443,4,4)),TOMAKE!$A$2:$E$174,5,FALSE),IF(ISNUMBER(SEARCH("prv",A443)), VLOOKUP(_xlfn.NUMBERVALUE(MID(A443,4,4)),TOMAKE!$D$2:$E$174,2,FALSE),IF(ISNUMBER(SEARCH("vsg",A443)),VLOOKUP(_xlfn.NUMBERVALUE(MID(A443,4,4)),TOMAKE!$C$2:$E$174,3,FALSE),""))))</f>
        <v>102</v>
      </c>
      <c r="K443" t="s">
        <v>5723</v>
      </c>
      <c r="M443" s="351" t="str">
        <f t="shared" si="14"/>
        <v>MKT-PRV-MPS</v>
      </c>
      <c r="N443" s="28" t="str">
        <f t="shared" si="15"/>
        <v>prv72</v>
      </c>
    </row>
    <row r="444" spans="1:16" hidden="1" x14ac:dyDescent="0.25">
      <c r="A444" s="22" t="s">
        <v>1382</v>
      </c>
      <c r="B444" s="22" t="s">
        <v>14</v>
      </c>
      <c r="C444" s="22" t="s">
        <v>233</v>
      </c>
      <c r="D444" s="22" t="s">
        <v>8</v>
      </c>
      <c r="E444" s="22" t="s">
        <v>5599</v>
      </c>
      <c r="F444" s="351" t="str">
        <f>IFERROR(VLOOKUP($B444,Codes!$A$2:$B$1000, 2, FALSE),"")</f>
        <v>PNJ</v>
      </c>
      <c r="G444" s="351" t="str">
        <f>IFERROR(VLOOKUP($C444,Codes!$A$2:$B$1000, 2, FALSE),"")</f>
        <v>BTL</v>
      </c>
      <c r="H444" s="351" t="str">
        <f>IFERROR(VLOOKUP($D444,Codes!$A$2:$B$1000, 2, FALSE),"")</f>
        <v>MRG</v>
      </c>
      <c r="I444" s="22">
        <f>IF(ISNUMBER(SEARCH("mrg",A444)), VLOOKUP(_xlfn.NUMBERVALUE(MID(A444,4,4)),TOMAKE!$B$2:$F$174,5,FALSE),IF(ISNUMBER(SEARCH("pnj",A444)), VLOOKUP(_xlfn.NUMBERVALUE(MID(A444,4,4)),TOMAKE!$A$2:$F$174,6,FALSE),IF(ISNUMBER(SEARCH("prv",A444)), VLOOKUP(_xlfn.NUMBERVALUE(MID(A444,4,4)),TOMAKE!$D$2:$F$174,3,FALSE),IF(ISNUMBER(SEARCH("vsg",A444)),VLOOKUP(_xlfn.NUMBERVALUE(MID(A444,4,4)),TOMAKE!$C$2:$F$174,4,FALSE),""))))</f>
        <v>0</v>
      </c>
      <c r="J444">
        <f>IF(ISNUMBER(SEARCH("mrg",A444)), VLOOKUP(_xlfn.NUMBERVALUE(MID(A444,4,4)),TOMAKE!$B$2:$E$174,4,FALSE),IF(ISNUMBER(SEARCH("pnj",A444)), VLOOKUP(_xlfn.NUMBERVALUE(MID(A444,4,4)),TOMAKE!$A$2:$E$174,5,FALSE),IF(ISNUMBER(SEARCH("prv",A444)), VLOOKUP(_xlfn.NUMBERVALUE(MID(A444,4,4)),TOMAKE!$D$2:$E$174,2,FALSE),IF(ISNUMBER(SEARCH("vsg",A444)),VLOOKUP(_xlfn.NUMBERVALUE(MID(A444,4,4)),TOMAKE!$C$2:$E$174,3,FALSE),""))))</f>
        <v>68</v>
      </c>
      <c r="K444" t="s">
        <v>5601</v>
      </c>
      <c r="L444" t="e">
        <f>VLOOKUP(TEXT(MID(A444,4,4),"###"),#REF!,8,FALSE)</f>
        <v>#REF!</v>
      </c>
      <c r="M444" s="351" t="str">
        <f t="shared" si="14"/>
        <v>PNJ-MRG-BTL</v>
      </c>
      <c r="N444" s="28" t="str">
        <f t="shared" si="15"/>
        <v>prv73</v>
      </c>
    </row>
    <row r="445" spans="1:16" x14ac:dyDescent="0.25">
      <c r="A445" s="22" t="s">
        <v>1370</v>
      </c>
      <c r="B445" s="22" t="s">
        <v>232</v>
      </c>
      <c r="C445" s="22" t="s">
        <v>148</v>
      </c>
      <c r="D445" s="22" t="s">
        <v>1377</v>
      </c>
      <c r="E445" s="22" t="s">
        <v>5604</v>
      </c>
      <c r="F445" s="351" t="str">
        <f>IFERROR(VLOOKUP($B445,Codes!$A$2:$B$1000, 2, FALSE),"")</f>
        <v>PRV</v>
      </c>
      <c r="G445" s="351" t="str">
        <f>IFERROR(VLOOKUP($C445,Codes!$A$2:$B$1000, 2, FALSE),"")</f>
        <v>ALT</v>
      </c>
      <c r="H445" s="351" t="str">
        <f>IFERROR(VLOOKUP($D445,Codes!$A$2:$B$1000, 2, FALSE),"")</f>
        <v>TRD</v>
      </c>
      <c r="I445" s="22" t="e">
        <f>IF(ISNUMBER(SEARCH("mrg",A445)), VLOOKUP(_xlfn.NUMBERVALUE(MID(A445,4,4)),TOMAKE!$B$2:$F$174,5,FALSE),IF(ISNUMBER(SEARCH("pnj",A445)), VLOOKUP(_xlfn.NUMBERVALUE(MID(A445,4,4)),TOMAKE!$A$2:$F$174,6,FALSE),IF(ISNUMBER(SEARCH("prv",A445)), VLOOKUP(_xlfn.NUMBERVALUE(MID(A445,4,4)),TOMAKE!$D$2:$F$174,3,FALSE),IF(ISNUMBER(SEARCH("vsg",A445)),VLOOKUP(_xlfn.NUMBERVALUE(MID(A445,4,4)),TOMAKE!$C$2:$F$174,4,FALSE),""))))</f>
        <v>#N/A</v>
      </c>
      <c r="J445" t="e">
        <f>IF(ISNUMBER(SEARCH("mrg",A445)), VLOOKUP(_xlfn.NUMBERVALUE(MID(A445,4,4)),TOMAKE!$B$2:$E$174,4,FALSE),IF(ISNUMBER(SEARCH("pnj",A445)), VLOOKUP(_xlfn.NUMBERVALUE(MID(A445,4,4)),TOMAKE!$A$2:$E$174,5,FALSE),IF(ISNUMBER(SEARCH("prv",A445)), VLOOKUP(_xlfn.NUMBERVALUE(MID(A445,4,4)),TOMAKE!$D$2:$E$174,2,FALSE),IF(ISNUMBER(SEARCH("vsg",A445)),VLOOKUP(_xlfn.NUMBERVALUE(MID(A445,4,4)),TOMAKE!$C$2:$E$174,3,FALSE),""))))</f>
        <v>#N/A</v>
      </c>
      <c r="K445" t="s">
        <v>5723</v>
      </c>
      <c r="M445" s="351" t="str">
        <f t="shared" si="14"/>
        <v>PRV-TRD-ALT</v>
      </c>
      <c r="N445" s="28" t="str">
        <f t="shared" si="15"/>
        <v>prv74</v>
      </c>
    </row>
    <row r="446" spans="1:16" hidden="1" x14ac:dyDescent="0.25">
      <c r="A446" s="22" t="s">
        <v>1355</v>
      </c>
      <c r="B446" s="22" t="s">
        <v>10</v>
      </c>
      <c r="C446" s="22" t="s">
        <v>214</v>
      </c>
      <c r="D446" s="22" t="s">
        <v>1360</v>
      </c>
      <c r="E446" s="22" t="s">
        <v>5599</v>
      </c>
      <c r="F446" s="351" t="str">
        <f>IFERROR(VLOOKUP($B446,Codes!$A$2:$B$1000, 2, FALSE),"")</f>
        <v>PNJ</v>
      </c>
      <c r="G446" s="351" t="str">
        <f>IFERROR(VLOOKUP($C446,Codes!$A$2:$B$1000, 2, FALSE),"")</f>
        <v>MNDR</v>
      </c>
      <c r="H446" s="351" t="str">
        <f>IFERROR(VLOOKUP($D446,Codes!$A$2:$B$1000, 2, FALSE),"")</f>
        <v>PRS</v>
      </c>
      <c r="I446" s="22">
        <f>IF(ISNUMBER(SEARCH("mrg",A446)), VLOOKUP(_xlfn.NUMBERVALUE(MID(A446,4,4)),TOMAKE!$B$2:$F$174,5,FALSE),IF(ISNUMBER(SEARCH("pnj",A446)), VLOOKUP(_xlfn.NUMBERVALUE(MID(A446,4,4)),TOMAKE!$A$2:$F$174,6,FALSE),IF(ISNUMBER(SEARCH("prv",A446)), VLOOKUP(_xlfn.NUMBERVALUE(MID(A446,4,4)),TOMAKE!$D$2:$F$174,3,FALSE),IF(ISNUMBER(SEARCH("vsg",A446)),VLOOKUP(_xlfn.NUMBERVALUE(MID(A446,4,4)),TOMAKE!$C$2:$F$174,4,FALSE),""))))</f>
        <v>0</v>
      </c>
      <c r="J446">
        <f>IF(ISNUMBER(SEARCH("mrg",A446)), VLOOKUP(_xlfn.NUMBERVALUE(MID(A446,4,4)),TOMAKE!$B$2:$E$174,4,FALSE),IF(ISNUMBER(SEARCH("pnj",A446)), VLOOKUP(_xlfn.NUMBERVALUE(MID(A446,4,4)),TOMAKE!$A$2:$E$174,5,FALSE),IF(ISNUMBER(SEARCH("prv",A446)), VLOOKUP(_xlfn.NUMBERVALUE(MID(A446,4,4)),TOMAKE!$D$2:$E$174,2,FALSE),IF(ISNUMBER(SEARCH("vsg",A446)),VLOOKUP(_xlfn.NUMBERVALUE(MID(A446,4,4)),TOMAKE!$C$2:$E$174,3,FALSE),""))))</f>
        <v>104</v>
      </c>
      <c r="K446" t="s">
        <v>5601</v>
      </c>
      <c r="L446" t="e">
        <f>VLOOKUP(TEXT(MID(A446,4,4),"###"),#REF!,8,FALSE)</f>
        <v>#REF!</v>
      </c>
      <c r="M446" s="351" t="str">
        <f t="shared" si="14"/>
        <v>PNJ-PRS-MNDR</v>
      </c>
      <c r="N446" s="28" t="str">
        <f t="shared" si="15"/>
        <v>prv75</v>
      </c>
    </row>
    <row r="447" spans="1:16" x14ac:dyDescent="0.25">
      <c r="A447" s="22" t="s">
        <v>1349</v>
      </c>
      <c r="B447" s="22" t="s">
        <v>10</v>
      </c>
      <c r="C447" s="22" t="s">
        <v>10</v>
      </c>
      <c r="D447" s="22" t="s">
        <v>1271</v>
      </c>
      <c r="E447" s="22" t="s">
        <v>5599</v>
      </c>
      <c r="F447" s="351" t="str">
        <f>IFERROR(VLOOKUP($B447,Codes!$A$2:$B$1000, 2, FALSE),"")</f>
        <v>PNJ</v>
      </c>
      <c r="G447" s="351" t="str">
        <f>IFERROR(VLOOKUP($C447,Codes!$A$2:$B$1000, 2, FALSE),"")</f>
        <v>PNJ</v>
      </c>
      <c r="H447" s="351" t="str">
        <f>IFERROR(VLOOKUP($D447,Codes!$A$2:$B$1000, 2, FALSE),"")</f>
        <v>S.CRZ</v>
      </c>
      <c r="I447" s="22" t="e">
        <f>IF(ISNUMBER(SEARCH("mrg",A447)), VLOOKUP(_xlfn.NUMBERVALUE(MID(A447,4,4)),TOMAKE!$B$2:$F$174,5,FALSE),IF(ISNUMBER(SEARCH("pnj",A447)), VLOOKUP(_xlfn.NUMBERVALUE(MID(A447,4,4)),TOMAKE!$A$2:$F$174,6,FALSE),IF(ISNUMBER(SEARCH("prv",A447)), VLOOKUP(_xlfn.NUMBERVALUE(MID(A447,4,4)),TOMAKE!$D$2:$F$174,3,FALSE),IF(ISNUMBER(SEARCH("vsg",A447)),VLOOKUP(_xlfn.NUMBERVALUE(MID(A447,4,4)),TOMAKE!$C$2:$F$174,4,FALSE),""))))</f>
        <v>#N/A</v>
      </c>
      <c r="J447" t="e">
        <f>IF(ISNUMBER(SEARCH("mrg",A447)), VLOOKUP(_xlfn.NUMBERVALUE(MID(A447,4,4)),TOMAKE!$B$2:$E$174,4,FALSE),IF(ISNUMBER(SEARCH("pnj",A447)), VLOOKUP(_xlfn.NUMBERVALUE(MID(A447,4,4)),TOMAKE!$A$2:$E$174,5,FALSE),IF(ISNUMBER(SEARCH("prv",A447)), VLOOKUP(_xlfn.NUMBERVALUE(MID(A447,4,4)),TOMAKE!$D$2:$E$174,2,FALSE),IF(ISNUMBER(SEARCH("vsg",A447)),VLOOKUP(_xlfn.NUMBERVALUE(MID(A447,4,4)),TOMAKE!$C$2:$E$174,3,FALSE),""))))</f>
        <v>#N/A</v>
      </c>
      <c r="K447" t="s">
        <v>5723</v>
      </c>
      <c r="M447" s="351" t="str">
        <f t="shared" si="14"/>
        <v>PNJ-S.CRZ-PNJ</v>
      </c>
      <c r="N447" s="28" t="str">
        <f t="shared" si="15"/>
        <v>prv76</v>
      </c>
    </row>
    <row r="448" spans="1:16" hidden="1" x14ac:dyDescent="0.25">
      <c r="A448" s="22" t="s">
        <v>1342</v>
      </c>
      <c r="B448" s="22" t="s">
        <v>10</v>
      </c>
      <c r="C448" s="22" t="s">
        <v>72</v>
      </c>
      <c r="D448" s="22" t="s">
        <v>1346</v>
      </c>
      <c r="E448" s="22" t="s">
        <v>5599</v>
      </c>
      <c r="F448" s="351" t="str">
        <f>IFERROR(VLOOKUP($B448,Codes!$A$2:$B$1000, 2, FALSE),"")</f>
        <v>PNJ</v>
      </c>
      <c r="G448" s="351" t="str">
        <f>IFERROR(VLOOKUP($C448,Codes!$A$2:$B$1000, 2, FALSE),"")</f>
        <v>VLP</v>
      </c>
      <c r="H448" s="351" t="str">
        <f>IFERROR(VLOOKUP($D448,Codes!$A$2:$B$1000, 2, FALSE),"")</f>
        <v>PSRL</v>
      </c>
      <c r="I448" s="22">
        <f>IF(ISNUMBER(SEARCH("mrg",A448)), VLOOKUP(_xlfn.NUMBERVALUE(MID(A448,4,4)),TOMAKE!$B$2:$F$174,5,FALSE),IF(ISNUMBER(SEARCH("pnj",A448)), VLOOKUP(_xlfn.NUMBERVALUE(MID(A448,4,4)),TOMAKE!$A$2:$F$174,6,FALSE),IF(ISNUMBER(SEARCH("prv",A448)), VLOOKUP(_xlfn.NUMBERVALUE(MID(A448,4,4)),TOMAKE!$D$2:$F$174,3,FALSE),IF(ISNUMBER(SEARCH("vsg",A448)),VLOOKUP(_xlfn.NUMBERVALUE(MID(A448,4,4)),TOMAKE!$C$2:$F$174,4,FALSE),""))))</f>
        <v>0</v>
      </c>
      <c r="J448">
        <f>IF(ISNUMBER(SEARCH("mrg",A448)), VLOOKUP(_xlfn.NUMBERVALUE(MID(A448,4,4)),TOMAKE!$B$2:$E$174,4,FALSE),IF(ISNUMBER(SEARCH("pnj",A448)), VLOOKUP(_xlfn.NUMBERVALUE(MID(A448,4,4)),TOMAKE!$A$2:$E$174,5,FALSE),IF(ISNUMBER(SEARCH("prv",A448)), VLOOKUP(_xlfn.NUMBERVALUE(MID(A448,4,4)),TOMAKE!$D$2:$E$174,2,FALSE),IF(ISNUMBER(SEARCH("vsg",A448)),VLOOKUP(_xlfn.NUMBERVALUE(MID(A448,4,4)),TOMAKE!$C$2:$E$174,3,FALSE),""))))</f>
        <v>105</v>
      </c>
      <c r="K448" t="s">
        <v>5601</v>
      </c>
      <c r="L448" t="e">
        <f>VLOOKUP(TEXT(MID(A448,4,4),"###"),#REF!,8,FALSE)</f>
        <v>#REF!</v>
      </c>
      <c r="M448" s="351" t="str">
        <f t="shared" si="14"/>
        <v>PNJ-PSRL-VLP</v>
      </c>
      <c r="N448" s="28" t="str">
        <f t="shared" si="15"/>
        <v>prv77</v>
      </c>
    </row>
    <row r="449" spans="1:14" hidden="1" x14ac:dyDescent="0.25">
      <c r="A449" s="22" t="s">
        <v>1340</v>
      </c>
      <c r="B449" s="22" t="s">
        <v>10</v>
      </c>
      <c r="C449" s="22" t="s">
        <v>150</v>
      </c>
      <c r="D449" s="22" t="s">
        <v>116</v>
      </c>
      <c r="E449" s="22" t="s">
        <v>5599</v>
      </c>
      <c r="F449" s="351" t="str">
        <f>IFERROR(VLOOKUP($B449,Codes!$A$2:$B$1000, 2, FALSE),"")</f>
        <v>PNJ</v>
      </c>
      <c r="G449" s="351" t="str">
        <f>IFERROR(VLOOKUP($C449,Codes!$A$2:$B$1000, 2, FALSE),"")</f>
        <v>SNK</v>
      </c>
      <c r="H449" s="351" t="str">
        <f>IFERROR(VLOOKUP($D449,Codes!$A$2:$B$1000, 2, FALSE),"")</f>
        <v>MRCL</v>
      </c>
      <c r="I449" s="22">
        <f>IF(ISNUMBER(SEARCH("mrg",A449)), VLOOKUP(_xlfn.NUMBERVALUE(MID(A449,4,4)),TOMAKE!$B$2:$F$174,5,FALSE),IF(ISNUMBER(SEARCH("pnj",A449)), VLOOKUP(_xlfn.NUMBERVALUE(MID(A449,4,4)),TOMAKE!$A$2:$F$174,6,FALSE),IF(ISNUMBER(SEARCH("prv",A449)), VLOOKUP(_xlfn.NUMBERVALUE(MID(A449,4,4)),TOMAKE!$D$2:$F$174,3,FALSE),IF(ISNUMBER(SEARCH("vsg",A449)),VLOOKUP(_xlfn.NUMBERVALUE(MID(A449,4,4)),TOMAKE!$C$2:$F$174,4,FALSE),""))))</f>
        <v>0</v>
      </c>
      <c r="J449">
        <f>IF(ISNUMBER(SEARCH("mrg",A449)), VLOOKUP(_xlfn.NUMBERVALUE(MID(A449,4,4)),TOMAKE!$B$2:$E$174,4,FALSE),IF(ISNUMBER(SEARCH("pnj",A449)), VLOOKUP(_xlfn.NUMBERVALUE(MID(A449,4,4)),TOMAKE!$A$2:$E$174,5,FALSE),IF(ISNUMBER(SEARCH("prv",A449)), VLOOKUP(_xlfn.NUMBERVALUE(MID(A449,4,4)),TOMAKE!$D$2:$E$174,2,FALSE),IF(ISNUMBER(SEARCH("vsg",A449)),VLOOKUP(_xlfn.NUMBERVALUE(MID(A449,4,4)),TOMAKE!$C$2:$E$174,3,FALSE),""))))</f>
        <v>45</v>
      </c>
      <c r="K449" t="s">
        <v>5601</v>
      </c>
      <c r="L449" t="e">
        <f>VLOOKUP(TEXT(MID(A449,4,4),"###"),#REF!,8,FALSE)</f>
        <v>#REF!</v>
      </c>
      <c r="M449" s="351" t="str">
        <f t="shared" si="14"/>
        <v>PNJ-MRCL-SNK</v>
      </c>
      <c r="N449" s="28" t="str">
        <f t="shared" si="15"/>
        <v>prv78</v>
      </c>
    </row>
    <row r="450" spans="1:14" hidden="1" x14ac:dyDescent="0.25">
      <c r="A450" s="22" t="s">
        <v>1318</v>
      </c>
      <c r="B450" s="22" t="s">
        <v>10</v>
      </c>
      <c r="C450" s="22" t="s">
        <v>231</v>
      </c>
      <c r="D450" s="22" t="s">
        <v>5603</v>
      </c>
      <c r="E450" s="22" t="s">
        <v>5599</v>
      </c>
      <c r="F450" s="351" t="str">
        <f>IFERROR(VLOOKUP($B450,Codes!$A$2:$B$1000, 2, FALSE),"")</f>
        <v>PNJ</v>
      </c>
      <c r="G450" s="351" t="str">
        <f>IFERROR(VLOOKUP($C450,Codes!$A$2:$B$1000, 2, FALSE),"")</f>
        <v>ASVM</v>
      </c>
      <c r="H450" s="351" t="str">
        <f>IFERROR(VLOOKUP($D450,Codes!$A$2:$B$1000, 2, FALSE),"")</f>
        <v>PDN/BTWD</v>
      </c>
      <c r="I450" s="22">
        <f>IF(ISNUMBER(SEARCH("mrg",A450)), VLOOKUP(_xlfn.NUMBERVALUE(MID(A450,4,4)),TOMAKE!$B$2:$F$174,5,FALSE),IF(ISNUMBER(SEARCH("pnj",A450)), VLOOKUP(_xlfn.NUMBERVALUE(MID(A450,4,4)),TOMAKE!$A$2:$F$174,6,FALSE),IF(ISNUMBER(SEARCH("prv",A450)), VLOOKUP(_xlfn.NUMBERVALUE(MID(A450,4,4)),TOMAKE!$D$2:$F$174,3,FALSE),IF(ISNUMBER(SEARCH("vsg",A450)),VLOOKUP(_xlfn.NUMBERVALUE(MID(A450,4,4)),TOMAKE!$C$2:$F$174,4,FALSE),""))))</f>
        <v>0</v>
      </c>
      <c r="J450">
        <f>IF(ISNUMBER(SEARCH("mrg",A450)), VLOOKUP(_xlfn.NUMBERVALUE(MID(A450,4,4)),TOMAKE!$B$2:$E$174,4,FALSE),IF(ISNUMBER(SEARCH("pnj",A450)), VLOOKUP(_xlfn.NUMBERVALUE(MID(A450,4,4)),TOMAKE!$A$2:$E$174,5,FALSE),IF(ISNUMBER(SEARCH("prv",A450)), VLOOKUP(_xlfn.NUMBERVALUE(MID(A450,4,4)),TOMAKE!$D$2:$E$174,2,FALSE),IF(ISNUMBER(SEARCH("vsg",A450)),VLOOKUP(_xlfn.NUMBERVALUE(MID(A450,4,4)),TOMAKE!$C$2:$E$174,3,FALSE),""))))</f>
        <v>67</v>
      </c>
      <c r="K450" t="s">
        <v>5601</v>
      </c>
      <c r="L450" t="e">
        <f>VLOOKUP(TEXT(MID(A450,4,4),"###"),#REF!,8,FALSE)</f>
        <v>#REF!</v>
      </c>
      <c r="M450" s="351" t="str">
        <f t="shared" si="14"/>
        <v>PNJ-PDN/BTWD-ASVM</v>
      </c>
      <c r="N450" s="28" t="str">
        <f t="shared" si="15"/>
        <v>prv79</v>
      </c>
    </row>
    <row r="451" spans="1:14" hidden="1" x14ac:dyDescent="0.25">
      <c r="A451" s="22" t="s">
        <v>2019</v>
      </c>
      <c r="B451" s="22" t="s">
        <v>10</v>
      </c>
      <c r="C451" s="22" t="s">
        <v>222</v>
      </c>
      <c r="D451" s="22" t="s">
        <v>106</v>
      </c>
      <c r="E451" s="22" t="s">
        <v>5599</v>
      </c>
      <c r="F451" s="351" t="str">
        <f>IFERROR(VLOOKUP($B451,Codes!$A$2:$B$1000, 2, FALSE),"")</f>
        <v>PNJ</v>
      </c>
      <c r="G451" s="351" t="str">
        <f>IFERROR(VLOOKUP($C451,Codes!$A$2:$B$1000, 2, FALSE),"")</f>
        <v>MDL FER</v>
      </c>
      <c r="H451" s="351" t="str">
        <f>IFERROR(VLOOKUP($D451,Codes!$A$2:$B$1000, 2, FALSE),"")</f>
        <v>MPS</v>
      </c>
      <c r="I451" s="22">
        <f>IF(ISNUMBER(SEARCH("mrg",A451)), VLOOKUP(_xlfn.NUMBERVALUE(MID(A451,4,4)),TOMAKE!$B$2:$F$174,5,FALSE),IF(ISNUMBER(SEARCH("pnj",A451)), VLOOKUP(_xlfn.NUMBERVALUE(MID(A451,4,4)),TOMAKE!$A$2:$F$174,6,FALSE),IF(ISNUMBER(SEARCH("prv",A451)), VLOOKUP(_xlfn.NUMBERVALUE(MID(A451,4,4)),TOMAKE!$D$2:$F$174,3,FALSE),IF(ISNUMBER(SEARCH("vsg",A451)),VLOOKUP(_xlfn.NUMBERVALUE(MID(A451,4,4)),TOMAKE!$C$2:$F$174,4,FALSE),""))))</f>
        <v>0</v>
      </c>
      <c r="J451">
        <f>IF(ISNUMBER(SEARCH("mrg",A451)), VLOOKUP(_xlfn.NUMBERVALUE(MID(A451,4,4)),TOMAKE!$B$2:$E$174,4,FALSE),IF(ISNUMBER(SEARCH("pnj",A451)), VLOOKUP(_xlfn.NUMBERVALUE(MID(A451,4,4)),TOMAKE!$A$2:$E$174,5,FALSE),IF(ISNUMBER(SEARCH("prv",A451)), VLOOKUP(_xlfn.NUMBERVALUE(MID(A451,4,4)),TOMAKE!$D$2:$E$174,2,FALSE),IF(ISNUMBER(SEARCH("vsg",A451)),VLOOKUP(_xlfn.NUMBERVALUE(MID(A451,4,4)),TOMAKE!$C$2:$E$174,3,FALSE),""))))</f>
        <v>28</v>
      </c>
      <c r="K451" t="s">
        <v>5601</v>
      </c>
      <c r="L451" t="e">
        <f>VLOOKUP(TEXT(MID(A451,4,4),"###"),#REF!,8,FALSE)</f>
        <v>#REF!</v>
      </c>
      <c r="M451" s="351" t="str">
        <f t="shared" si="14"/>
        <v>PNJ-MPS-MDL FER</v>
      </c>
      <c r="N451" s="28" t="str">
        <f t="shared" si="15"/>
        <v>prv8</v>
      </c>
    </row>
    <row r="452" spans="1:14" hidden="1" x14ac:dyDescent="0.25">
      <c r="A452" s="22" t="s">
        <v>1315</v>
      </c>
      <c r="B452" s="22" t="s">
        <v>10</v>
      </c>
      <c r="C452" s="22" t="s">
        <v>150</v>
      </c>
      <c r="D452" s="22" t="s">
        <v>106</v>
      </c>
      <c r="E452" s="22" t="s">
        <v>5599</v>
      </c>
      <c r="F452" s="351" t="str">
        <f>IFERROR(VLOOKUP($B452,Codes!$A$2:$B$1000, 2, FALSE),"")</f>
        <v>PNJ</v>
      </c>
      <c r="G452" s="351" t="str">
        <f>IFERROR(VLOOKUP($C452,Codes!$A$2:$B$1000, 2, FALSE),"")</f>
        <v>SNK</v>
      </c>
      <c r="H452" s="351" t="str">
        <f>IFERROR(VLOOKUP($D452,Codes!$A$2:$B$1000, 2, FALSE),"")</f>
        <v>MPS</v>
      </c>
      <c r="I452" s="22">
        <f>IF(ISNUMBER(SEARCH("mrg",A452)), VLOOKUP(_xlfn.NUMBERVALUE(MID(A452,4,4)),TOMAKE!$B$2:$F$174,5,FALSE),IF(ISNUMBER(SEARCH("pnj",A452)), VLOOKUP(_xlfn.NUMBERVALUE(MID(A452,4,4)),TOMAKE!$A$2:$F$174,6,FALSE),IF(ISNUMBER(SEARCH("prv",A452)), VLOOKUP(_xlfn.NUMBERVALUE(MID(A452,4,4)),TOMAKE!$D$2:$F$174,3,FALSE),IF(ISNUMBER(SEARCH("vsg",A452)),VLOOKUP(_xlfn.NUMBERVALUE(MID(A452,4,4)),TOMAKE!$C$2:$F$174,4,FALSE),""))))</f>
        <v>0</v>
      </c>
      <c r="J452">
        <f>IF(ISNUMBER(SEARCH("mrg",A452)), VLOOKUP(_xlfn.NUMBERVALUE(MID(A452,4,4)),TOMAKE!$B$2:$E$174,4,FALSE),IF(ISNUMBER(SEARCH("pnj",A452)), VLOOKUP(_xlfn.NUMBERVALUE(MID(A452,4,4)),TOMAKE!$A$2:$E$174,5,FALSE),IF(ISNUMBER(SEARCH("prv",A452)), VLOOKUP(_xlfn.NUMBERVALUE(MID(A452,4,4)),TOMAKE!$D$2:$E$174,2,FALSE),IF(ISNUMBER(SEARCH("vsg",A452)),VLOOKUP(_xlfn.NUMBERVALUE(MID(A452,4,4)),TOMAKE!$C$2:$E$174,3,FALSE),""))))</f>
        <v>10</v>
      </c>
      <c r="K452" t="s">
        <v>5601</v>
      </c>
      <c r="L452" t="e">
        <f>VLOOKUP(TEXT(MID(A452,4,4),"###"),#REF!,8,FALSE)</f>
        <v>#REF!</v>
      </c>
      <c r="M452" s="351" t="str">
        <f t="shared" ref="M452:M515" si="16">CONCATENATE($F452,"-",$H452,"-",$G452)</f>
        <v>PNJ-MPS-SNK</v>
      </c>
      <c r="N452" s="28" t="str">
        <f t="shared" ref="N452:N515" si="17">$A452</f>
        <v>prv80</v>
      </c>
    </row>
    <row r="453" spans="1:14" ht="30" x14ac:dyDescent="0.25">
      <c r="A453" s="22" t="s">
        <v>1312</v>
      </c>
      <c r="B453" s="22" t="s">
        <v>106</v>
      </c>
      <c r="C453" s="22" t="s">
        <v>230</v>
      </c>
      <c r="D453" s="22" t="s">
        <v>327</v>
      </c>
      <c r="E453" s="22" t="s">
        <v>5599</v>
      </c>
      <c r="F453" s="351" t="str">
        <f>IFERROR(VLOOKUP($B453,Codes!$A$2:$B$1000, 2, FALSE),"")</f>
        <v>MPS</v>
      </c>
      <c r="G453" s="351" t="str">
        <f>IFERROR(VLOOKUP($C453,Codes!$A$2:$B$1000, 2, FALSE),"")</f>
        <v>KRJV/GLJ</v>
      </c>
      <c r="H453" s="351" t="str">
        <f>IFERROR(VLOOKUP($D453,Codes!$A$2:$B$1000, 2, FALSE),"")</f>
        <v>ALD</v>
      </c>
      <c r="I453" s="22" t="e">
        <f>IF(ISNUMBER(SEARCH("mrg",A453)), VLOOKUP(_xlfn.NUMBERVALUE(MID(A453,4,4)),TOMAKE!$B$2:$F$174,5,FALSE),IF(ISNUMBER(SEARCH("pnj",A453)), VLOOKUP(_xlfn.NUMBERVALUE(MID(A453,4,4)),TOMAKE!$A$2:$F$174,6,FALSE),IF(ISNUMBER(SEARCH("prv",A453)), VLOOKUP(_xlfn.NUMBERVALUE(MID(A453,4,4)),TOMAKE!$D$2:$F$174,3,FALSE),IF(ISNUMBER(SEARCH("vsg",A453)),VLOOKUP(_xlfn.NUMBERVALUE(MID(A453,4,4)),TOMAKE!$C$2:$F$174,4,FALSE),""))))</f>
        <v>#N/A</v>
      </c>
      <c r="J453" t="e">
        <f>IF(ISNUMBER(SEARCH("mrg",A453)), VLOOKUP(_xlfn.NUMBERVALUE(MID(A453,4,4)),TOMAKE!$B$2:$E$174,4,FALSE),IF(ISNUMBER(SEARCH("pnj",A453)), VLOOKUP(_xlfn.NUMBERVALUE(MID(A453,4,4)),TOMAKE!$A$2:$E$174,5,FALSE),IF(ISNUMBER(SEARCH("prv",A453)), VLOOKUP(_xlfn.NUMBERVALUE(MID(A453,4,4)),TOMAKE!$D$2:$E$174,2,FALSE),IF(ISNUMBER(SEARCH("vsg",A453)),VLOOKUP(_xlfn.NUMBERVALUE(MID(A453,4,4)),TOMAKE!$C$2:$E$174,3,FALSE),""))))</f>
        <v>#N/A</v>
      </c>
      <c r="K453" t="s">
        <v>5723</v>
      </c>
      <c r="M453" s="351" t="str">
        <f t="shared" si="16"/>
        <v>MPS-ALD-KRJV/GLJ</v>
      </c>
      <c r="N453" s="28" t="str">
        <f t="shared" si="17"/>
        <v>prv81</v>
      </c>
    </row>
    <row r="454" spans="1:14" hidden="1" x14ac:dyDescent="0.25">
      <c r="A454" s="22" t="s">
        <v>1305</v>
      </c>
      <c r="B454" s="22" t="s">
        <v>106</v>
      </c>
      <c r="C454" s="22" t="s">
        <v>227</v>
      </c>
      <c r="D454" s="22" t="s">
        <v>5614</v>
      </c>
      <c r="E454" s="22" t="s">
        <v>5599</v>
      </c>
      <c r="F454" s="351" t="str">
        <f>IFERROR(VLOOKUP($B454,Codes!$A$2:$B$1000, 2, FALSE),"")</f>
        <v>MPS</v>
      </c>
      <c r="G454" s="351" t="str">
        <f>IFERROR(VLOOKUP($C454,Codes!$A$2:$B$1000, 2, FALSE),"")</f>
        <v>KRT</v>
      </c>
      <c r="H454" s="351" t="str">
        <f>IFERROR(VLOOKUP($D454,Codes!$A$2:$B$1000, 2, FALSE),"")</f>
        <v>CMRL</v>
      </c>
      <c r="I454" s="22">
        <f>IF(ISNUMBER(SEARCH("mrg",A454)), VLOOKUP(_xlfn.NUMBERVALUE(MID(A454,4,4)),TOMAKE!$B$2:$F$174,5,FALSE),IF(ISNUMBER(SEARCH("pnj",A454)), VLOOKUP(_xlfn.NUMBERVALUE(MID(A454,4,4)),TOMAKE!$A$2:$F$174,6,FALSE),IF(ISNUMBER(SEARCH("prv",A454)), VLOOKUP(_xlfn.NUMBERVALUE(MID(A454,4,4)),TOMAKE!$D$2:$F$174,3,FALSE),IF(ISNUMBER(SEARCH("vsg",A454)),VLOOKUP(_xlfn.NUMBERVALUE(MID(A454,4,4)),TOMAKE!$C$2:$F$174,4,FALSE),""))))</f>
        <v>0</v>
      </c>
      <c r="J454">
        <f>IF(ISNUMBER(SEARCH("mrg",A454)), VLOOKUP(_xlfn.NUMBERVALUE(MID(A454,4,4)),TOMAKE!$B$2:$E$174,4,FALSE),IF(ISNUMBER(SEARCH("pnj",A454)), VLOOKUP(_xlfn.NUMBERVALUE(MID(A454,4,4)),TOMAKE!$A$2:$E$174,5,FALSE),IF(ISNUMBER(SEARCH("prv",A454)), VLOOKUP(_xlfn.NUMBERVALUE(MID(A454,4,4)),TOMAKE!$D$2:$E$174,2,FALSE),IF(ISNUMBER(SEARCH("vsg",A454)),VLOOKUP(_xlfn.NUMBERVALUE(MID(A454,4,4)),TOMAKE!$C$2:$E$174,3,FALSE),""))))</f>
        <v>106</v>
      </c>
      <c r="K454" t="s">
        <v>5601</v>
      </c>
      <c r="L454" t="e">
        <f>VLOOKUP(TEXT(MID(A454,4,4),"###"),#REF!,8,FALSE)</f>
        <v>#REF!</v>
      </c>
      <c r="M454" s="351" t="str">
        <f t="shared" si="16"/>
        <v>MPS-CMRL-KRT</v>
      </c>
      <c r="N454" s="28" t="str">
        <f t="shared" si="17"/>
        <v>prv82</v>
      </c>
    </row>
    <row r="455" spans="1:14" hidden="1" x14ac:dyDescent="0.25">
      <c r="A455" s="22" t="s">
        <v>1301</v>
      </c>
      <c r="B455" s="22" t="s">
        <v>106</v>
      </c>
      <c r="C455" s="22" t="s">
        <v>229</v>
      </c>
      <c r="D455" s="22" t="s">
        <v>327</v>
      </c>
      <c r="E455" s="22" t="s">
        <v>5599</v>
      </c>
      <c r="F455" s="351" t="str">
        <f>IFERROR(VLOOKUP($B455,Codes!$A$2:$B$1000, 2, FALSE),"")</f>
        <v>MPS</v>
      </c>
      <c r="G455" s="351" t="str">
        <f>IFERROR(VLOOKUP($C455,Codes!$A$2:$B$1000, 2, FALSE),"")</f>
        <v>CLV TR</v>
      </c>
      <c r="H455" s="351" t="str">
        <f>IFERROR(VLOOKUP($D455,Codes!$A$2:$B$1000, 2, FALSE),"")</f>
        <v>ALD</v>
      </c>
      <c r="I455" s="22">
        <f>IF(ISNUMBER(SEARCH("mrg",A455)), VLOOKUP(_xlfn.NUMBERVALUE(MID(A455,4,4)),TOMAKE!$B$2:$F$174,5,FALSE),IF(ISNUMBER(SEARCH("pnj",A455)), VLOOKUP(_xlfn.NUMBERVALUE(MID(A455,4,4)),TOMAKE!$A$2:$F$174,6,FALSE),IF(ISNUMBER(SEARCH("prv",A455)), VLOOKUP(_xlfn.NUMBERVALUE(MID(A455,4,4)),TOMAKE!$D$2:$F$174,3,FALSE),IF(ISNUMBER(SEARCH("vsg",A455)),VLOOKUP(_xlfn.NUMBERVALUE(MID(A455,4,4)),TOMAKE!$C$2:$F$174,4,FALSE),""))))</f>
        <v>0</v>
      </c>
      <c r="J455">
        <f>IF(ISNUMBER(SEARCH("mrg",A455)), VLOOKUP(_xlfn.NUMBERVALUE(MID(A455,4,4)),TOMAKE!$B$2:$E$174,4,FALSE),IF(ISNUMBER(SEARCH("pnj",A455)), VLOOKUP(_xlfn.NUMBERVALUE(MID(A455,4,4)),TOMAKE!$A$2:$E$174,5,FALSE),IF(ISNUMBER(SEARCH("prv",A455)), VLOOKUP(_xlfn.NUMBERVALUE(MID(A455,4,4)),TOMAKE!$D$2:$E$174,2,FALSE),IF(ISNUMBER(SEARCH("vsg",A455)),VLOOKUP(_xlfn.NUMBERVALUE(MID(A455,4,4)),TOMAKE!$C$2:$E$174,3,FALSE),""))))</f>
        <v>99</v>
      </c>
      <c r="K455" t="s">
        <v>5727</v>
      </c>
      <c r="L455" t="e">
        <f>VLOOKUP(TEXT(MID(A455,4,4),"###"),#REF!,8,FALSE)</f>
        <v>#REF!</v>
      </c>
      <c r="M455" s="351" t="str">
        <f t="shared" si="16"/>
        <v>MPS-ALD-CLV TR</v>
      </c>
      <c r="N455" s="28" t="str">
        <f t="shared" si="17"/>
        <v>prv83</v>
      </c>
    </row>
    <row r="456" spans="1:14" ht="30" hidden="1" x14ac:dyDescent="0.25">
      <c r="A456" s="22" t="s">
        <v>1288</v>
      </c>
      <c r="B456" s="22" t="s">
        <v>10</v>
      </c>
      <c r="C456" s="22" t="s">
        <v>228</v>
      </c>
      <c r="D456" s="22" t="s">
        <v>5603</v>
      </c>
      <c r="E456" s="22" t="s">
        <v>5599</v>
      </c>
      <c r="F456" s="351" t="str">
        <f>IFERROR(VLOOKUP($B456,Codes!$A$2:$B$1000, 2, FALSE),"")</f>
        <v>PNJ</v>
      </c>
      <c r="G456" s="351" t="str">
        <f>IFERROR(VLOOKUP($C456,Codes!$A$2:$B$1000, 2, FALSE),"")</f>
        <v>MDLMZ</v>
      </c>
      <c r="H456" s="351" t="str">
        <f>IFERROR(VLOOKUP($D456,Codes!$A$2:$B$1000, 2, FALSE),"")</f>
        <v>PDN/BTWD</v>
      </c>
      <c r="I456" s="22">
        <f>IF(ISNUMBER(SEARCH("mrg",A456)), VLOOKUP(_xlfn.NUMBERVALUE(MID(A456,4,4)),TOMAKE!$B$2:$F$174,5,FALSE),IF(ISNUMBER(SEARCH("pnj",A456)), VLOOKUP(_xlfn.NUMBERVALUE(MID(A456,4,4)),TOMAKE!$A$2:$F$174,6,FALSE),IF(ISNUMBER(SEARCH("prv",A456)), VLOOKUP(_xlfn.NUMBERVALUE(MID(A456,4,4)),TOMAKE!$D$2:$F$174,3,FALSE),IF(ISNUMBER(SEARCH("vsg",A456)),VLOOKUP(_xlfn.NUMBERVALUE(MID(A456,4,4)),TOMAKE!$C$2:$F$174,4,FALSE),""))))</f>
        <v>0</v>
      </c>
      <c r="J456">
        <f>IF(ISNUMBER(SEARCH("mrg",A456)), VLOOKUP(_xlfn.NUMBERVALUE(MID(A456,4,4)),TOMAKE!$B$2:$E$174,4,FALSE),IF(ISNUMBER(SEARCH("pnj",A456)), VLOOKUP(_xlfn.NUMBERVALUE(MID(A456,4,4)),TOMAKE!$A$2:$E$174,5,FALSE),IF(ISNUMBER(SEARCH("prv",A456)), VLOOKUP(_xlfn.NUMBERVALUE(MID(A456,4,4)),TOMAKE!$D$2:$E$174,2,FALSE),IF(ISNUMBER(SEARCH("vsg",A456)),VLOOKUP(_xlfn.NUMBERVALUE(MID(A456,4,4)),TOMAKE!$C$2:$E$174,3,FALSE),""))))</f>
        <v>148</v>
      </c>
      <c r="K456" t="s">
        <v>5727</v>
      </c>
      <c r="L456" t="e">
        <f>VLOOKUP(TEXT(MID(A456,4,4),"###"),#REF!,8,FALSE)</f>
        <v>#REF!</v>
      </c>
      <c r="M456" s="351" t="str">
        <f t="shared" si="16"/>
        <v>PNJ-PDN/BTWD-MDLMZ</v>
      </c>
      <c r="N456" s="28" t="str">
        <f t="shared" si="17"/>
        <v>prv84</v>
      </c>
    </row>
    <row r="457" spans="1:14" hidden="1" x14ac:dyDescent="0.25">
      <c r="A457" s="22" t="s">
        <v>1277</v>
      </c>
      <c r="B457" s="22" t="s">
        <v>118</v>
      </c>
      <c r="C457" s="22" t="s">
        <v>227</v>
      </c>
      <c r="D457" s="22" t="s">
        <v>106</v>
      </c>
      <c r="E457" s="22" t="s">
        <v>5604</v>
      </c>
      <c r="F457" s="351" t="str">
        <f>IFERROR(VLOOKUP($B457,Codes!$A$2:$B$1000, 2, FALSE),"")</f>
        <v>MKT</v>
      </c>
      <c r="G457" s="351" t="str">
        <f>IFERROR(VLOOKUP($C457,Codes!$A$2:$B$1000, 2, FALSE),"")</f>
        <v>KRT</v>
      </c>
      <c r="H457" s="351" t="str">
        <f>IFERROR(VLOOKUP($D457,Codes!$A$2:$B$1000, 2, FALSE),"")</f>
        <v>MPS</v>
      </c>
      <c r="I457" s="22">
        <f>IF(ISNUMBER(SEARCH("mrg",A457)), VLOOKUP(_xlfn.NUMBERVALUE(MID(A457,4,4)),TOMAKE!$B$2:$F$174,5,FALSE),IF(ISNUMBER(SEARCH("pnj",A457)), VLOOKUP(_xlfn.NUMBERVALUE(MID(A457,4,4)),TOMAKE!$A$2:$F$174,6,FALSE),IF(ISNUMBER(SEARCH("prv",A457)), VLOOKUP(_xlfn.NUMBERVALUE(MID(A457,4,4)),TOMAKE!$D$2:$F$174,3,FALSE),IF(ISNUMBER(SEARCH("vsg",A457)),VLOOKUP(_xlfn.NUMBERVALUE(MID(A457,4,4)),TOMAKE!$C$2:$F$174,4,FALSE),""))))</f>
        <v>0</v>
      </c>
      <c r="J457">
        <f>IF(ISNUMBER(SEARCH("mrg",A457)), VLOOKUP(_xlfn.NUMBERVALUE(MID(A457,4,4)),TOMAKE!$B$2:$E$174,4,FALSE),IF(ISNUMBER(SEARCH("pnj",A457)), VLOOKUP(_xlfn.NUMBERVALUE(MID(A457,4,4)),TOMAKE!$A$2:$E$174,5,FALSE),IF(ISNUMBER(SEARCH("prv",A457)), VLOOKUP(_xlfn.NUMBERVALUE(MID(A457,4,4)),TOMAKE!$D$2:$E$174,2,FALSE),IF(ISNUMBER(SEARCH("vsg",A457)),VLOOKUP(_xlfn.NUMBERVALUE(MID(A457,4,4)),TOMAKE!$C$2:$E$174,3,FALSE),""))))</f>
        <v>109</v>
      </c>
      <c r="K457" t="s">
        <v>5727</v>
      </c>
      <c r="L457" t="e">
        <f>VLOOKUP(TEXT(MID(A457,4,4),"###"),#REF!,8,FALSE)</f>
        <v>#REF!</v>
      </c>
      <c r="M457" s="351" t="str">
        <f t="shared" si="16"/>
        <v>MKT-MPS-KRT</v>
      </c>
      <c r="N457" s="28" t="str">
        <f t="shared" si="17"/>
        <v>prv85</v>
      </c>
    </row>
    <row r="458" spans="1:14" x14ac:dyDescent="0.25">
      <c r="A458" s="22" t="s">
        <v>1275</v>
      </c>
      <c r="B458" s="22" t="s">
        <v>10</v>
      </c>
      <c r="C458" s="22" t="s">
        <v>155</v>
      </c>
      <c r="D458" s="22" t="s">
        <v>232</v>
      </c>
      <c r="E458" s="22" t="s">
        <v>5599</v>
      </c>
      <c r="F458" s="351" t="str">
        <f>IFERROR(VLOOKUP($B458,Codes!$A$2:$B$1000, 2, FALSE),"")</f>
        <v>PNJ</v>
      </c>
      <c r="G458" s="351" t="str">
        <f>IFERROR(VLOOKUP($C458,Codes!$A$2:$B$1000, 2, FALSE),"")</f>
        <v>SECT</v>
      </c>
      <c r="H458" s="351" t="str">
        <f>IFERROR(VLOOKUP($D458,Codes!$A$2:$B$1000, 2, FALSE),"")</f>
        <v>PRV</v>
      </c>
      <c r="I458" s="22" t="e">
        <f>IF(ISNUMBER(SEARCH("mrg",A458)), VLOOKUP(_xlfn.NUMBERVALUE(MID(A458,4,4)),TOMAKE!$B$2:$F$174,5,FALSE),IF(ISNUMBER(SEARCH("pnj",A458)), VLOOKUP(_xlfn.NUMBERVALUE(MID(A458,4,4)),TOMAKE!$A$2:$F$174,6,FALSE),IF(ISNUMBER(SEARCH("prv",A458)), VLOOKUP(_xlfn.NUMBERVALUE(MID(A458,4,4)),TOMAKE!$D$2:$F$174,3,FALSE),IF(ISNUMBER(SEARCH("vsg",A458)),VLOOKUP(_xlfn.NUMBERVALUE(MID(A458,4,4)),TOMAKE!$C$2:$F$174,4,FALSE),""))))</f>
        <v>#N/A</v>
      </c>
      <c r="J458" t="e">
        <f>IF(ISNUMBER(SEARCH("mrg",A458)), VLOOKUP(_xlfn.NUMBERVALUE(MID(A458,4,4)),TOMAKE!$B$2:$E$174,4,FALSE),IF(ISNUMBER(SEARCH("pnj",A458)), VLOOKUP(_xlfn.NUMBERVALUE(MID(A458,4,4)),TOMAKE!$A$2:$E$174,5,FALSE),IF(ISNUMBER(SEARCH("prv",A458)), VLOOKUP(_xlfn.NUMBERVALUE(MID(A458,4,4)),TOMAKE!$D$2:$E$174,2,FALSE),IF(ISNUMBER(SEARCH("vsg",A458)),VLOOKUP(_xlfn.NUMBERVALUE(MID(A458,4,4)),TOMAKE!$C$2:$E$174,3,FALSE),""))))</f>
        <v>#N/A</v>
      </c>
      <c r="K458" t="s">
        <v>5723</v>
      </c>
      <c r="M458" s="351" t="str">
        <f t="shared" si="16"/>
        <v>PNJ-PRV-SECT</v>
      </c>
      <c r="N458" s="28" t="str">
        <f t="shared" si="17"/>
        <v>prv86</v>
      </c>
    </row>
    <row r="459" spans="1:14" x14ac:dyDescent="0.25">
      <c r="A459" s="22" t="s">
        <v>1273</v>
      </c>
      <c r="B459" s="22" t="s">
        <v>47</v>
      </c>
      <c r="C459" s="22" t="s">
        <v>226</v>
      </c>
      <c r="D459" s="22" t="s">
        <v>417</v>
      </c>
      <c r="E459" s="22" t="s">
        <v>5599</v>
      </c>
      <c r="F459" s="351" t="str">
        <f>IFERROR(VLOOKUP($B459,Codes!$A$2:$B$1000, 2, FALSE),"")</f>
        <v>BCH</v>
      </c>
      <c r="G459" s="351" t="str">
        <f>IFERROR(VLOOKUP($C459,Codes!$A$2:$B$1000, 2, FALSE),"")</f>
        <v>SNQR</v>
      </c>
      <c r="H459" s="351" t="str">
        <f>IFERROR(VLOOKUP($D459,Codes!$A$2:$B$1000, 2, FALSE),"")</f>
        <v>POR</v>
      </c>
      <c r="I459" s="22">
        <f>IF(ISNUMBER(SEARCH("mrg",A459)), VLOOKUP(_xlfn.NUMBERVALUE(MID(A459,4,4)),TOMAKE!$B$2:$F$174,5,FALSE),IF(ISNUMBER(SEARCH("pnj",A459)), VLOOKUP(_xlfn.NUMBERVALUE(MID(A459,4,4)),TOMAKE!$A$2:$F$174,6,FALSE),IF(ISNUMBER(SEARCH("prv",A459)), VLOOKUP(_xlfn.NUMBERVALUE(MID(A459,4,4)),TOMAKE!$D$2:$F$174,3,FALSE),IF(ISNUMBER(SEARCH("vsg",A459)),VLOOKUP(_xlfn.NUMBERVALUE(MID(A459,4,4)),TOMAKE!$C$2:$F$174,4,FALSE),""))))</f>
        <v>0</v>
      </c>
      <c r="J459">
        <f>IF(ISNUMBER(SEARCH("mrg",A459)), VLOOKUP(_xlfn.NUMBERVALUE(MID(A459,4,4)),TOMAKE!$B$2:$E$174,4,FALSE),IF(ISNUMBER(SEARCH("pnj",A459)), VLOOKUP(_xlfn.NUMBERVALUE(MID(A459,4,4)),TOMAKE!$A$2:$E$174,5,FALSE),IF(ISNUMBER(SEARCH("prv",A459)), VLOOKUP(_xlfn.NUMBERVALUE(MID(A459,4,4)),TOMAKE!$D$2:$E$174,2,FALSE),IF(ISNUMBER(SEARCH("vsg",A459)),VLOOKUP(_xlfn.NUMBERVALUE(MID(A459,4,4)),TOMAKE!$C$2:$E$174,3,FALSE),""))))</f>
        <v>110</v>
      </c>
      <c r="K459" t="s">
        <v>5723</v>
      </c>
      <c r="M459" s="351" t="str">
        <f t="shared" si="16"/>
        <v>BCH-POR-SNQR</v>
      </c>
      <c r="N459" s="28" t="str">
        <f t="shared" si="17"/>
        <v>prv87</v>
      </c>
    </row>
    <row r="460" spans="1:14" hidden="1" x14ac:dyDescent="0.25">
      <c r="A460" s="22" t="s">
        <v>1246</v>
      </c>
      <c r="B460" s="22" t="s">
        <v>10</v>
      </c>
      <c r="C460" s="22" t="s">
        <v>4</v>
      </c>
      <c r="D460" s="22" t="s">
        <v>1260</v>
      </c>
      <c r="E460" s="22" t="s">
        <v>5599</v>
      </c>
      <c r="F460" s="351" t="str">
        <f>IFERROR(VLOOKUP($B460,Codes!$A$2:$B$1000, 2, FALSE),"")</f>
        <v>PNJ</v>
      </c>
      <c r="G460" s="351" t="str">
        <f>IFERROR(VLOOKUP($C460,Codes!$A$2:$B$1000, 2, FALSE),"")</f>
        <v>VSD</v>
      </c>
      <c r="H460" s="351" t="str">
        <f>IFERROR(VLOOKUP($D460,Codes!$A$2:$B$1000, 2, FALSE),"")</f>
        <v>CRT</v>
      </c>
      <c r="I460" s="22">
        <f>IF(ISNUMBER(SEARCH("mrg",A460)), VLOOKUP(_xlfn.NUMBERVALUE(MID(A460,4,4)),TOMAKE!$B$2:$F$174,5,FALSE),IF(ISNUMBER(SEARCH("pnj",A460)), VLOOKUP(_xlfn.NUMBERVALUE(MID(A460,4,4)),TOMAKE!$A$2:$F$174,6,FALSE),IF(ISNUMBER(SEARCH("prv",A460)), VLOOKUP(_xlfn.NUMBERVALUE(MID(A460,4,4)),TOMAKE!$D$2:$F$174,3,FALSE),IF(ISNUMBER(SEARCH("vsg",A460)),VLOOKUP(_xlfn.NUMBERVALUE(MID(A460,4,4)),TOMAKE!$C$2:$F$174,4,FALSE),""))))</f>
        <v>0</v>
      </c>
      <c r="J460">
        <f>IF(ISNUMBER(SEARCH("mrg",A460)), VLOOKUP(_xlfn.NUMBERVALUE(MID(A460,4,4)),TOMAKE!$B$2:$E$174,4,FALSE),IF(ISNUMBER(SEARCH("pnj",A460)), VLOOKUP(_xlfn.NUMBERVALUE(MID(A460,4,4)),TOMAKE!$A$2:$E$174,5,FALSE),IF(ISNUMBER(SEARCH("prv",A460)), VLOOKUP(_xlfn.NUMBERVALUE(MID(A460,4,4)),TOMAKE!$D$2:$E$174,2,FALSE),IF(ISNUMBER(SEARCH("vsg",A460)),VLOOKUP(_xlfn.NUMBERVALUE(MID(A460,4,4)),TOMAKE!$C$2:$E$174,3,FALSE),""))))</f>
        <v>92</v>
      </c>
      <c r="K460" t="s">
        <v>5601</v>
      </c>
      <c r="L460" t="e">
        <f>VLOOKUP(TEXT(MID(A460,4,4),"###"),#REF!,8,FALSE)</f>
        <v>#REF!</v>
      </c>
      <c r="M460" s="351" t="str">
        <f t="shared" si="16"/>
        <v>PNJ-CRT-VSD</v>
      </c>
      <c r="N460" s="28" t="str">
        <f t="shared" si="17"/>
        <v>prv88</v>
      </c>
    </row>
    <row r="461" spans="1:14" hidden="1" x14ac:dyDescent="0.25">
      <c r="A461" s="22" t="s">
        <v>1239</v>
      </c>
      <c r="B461" s="22" t="s">
        <v>106</v>
      </c>
      <c r="C461" s="22" t="s">
        <v>225</v>
      </c>
      <c r="D461" s="22" t="s">
        <v>106</v>
      </c>
      <c r="E461" s="22" t="s">
        <v>5599</v>
      </c>
      <c r="F461" s="351" t="str">
        <f>IFERROR(VLOOKUP($B461,Codes!$A$2:$B$1000, 2, FALSE),"")</f>
        <v>MPS</v>
      </c>
      <c r="G461" s="351" t="str">
        <f>IFERROR(VLOOKUP($C461,Codes!$A$2:$B$1000, 2, FALSE),"")</f>
        <v>AMD</v>
      </c>
      <c r="H461" s="351" t="str">
        <f>IFERROR(VLOOKUP($D461,Codes!$A$2:$B$1000, 2, FALSE),"")</f>
        <v>MPS</v>
      </c>
      <c r="I461" s="22">
        <f>IF(ISNUMBER(SEARCH("mrg",A461)), VLOOKUP(_xlfn.NUMBERVALUE(MID(A461,4,4)),TOMAKE!$B$2:$F$174,5,FALSE),IF(ISNUMBER(SEARCH("pnj",A461)), VLOOKUP(_xlfn.NUMBERVALUE(MID(A461,4,4)),TOMAKE!$A$2:$F$174,6,FALSE),IF(ISNUMBER(SEARCH("prv",A461)), VLOOKUP(_xlfn.NUMBERVALUE(MID(A461,4,4)),TOMAKE!$D$2:$F$174,3,FALSE),IF(ISNUMBER(SEARCH("vsg",A461)),VLOOKUP(_xlfn.NUMBERVALUE(MID(A461,4,4)),TOMAKE!$C$2:$F$174,4,FALSE),""))))</f>
        <v>0</v>
      </c>
      <c r="J461">
        <f>IF(ISNUMBER(SEARCH("mrg",A461)), VLOOKUP(_xlfn.NUMBERVALUE(MID(A461,4,4)),TOMAKE!$B$2:$E$174,4,FALSE),IF(ISNUMBER(SEARCH("pnj",A461)), VLOOKUP(_xlfn.NUMBERVALUE(MID(A461,4,4)),TOMAKE!$A$2:$E$174,5,FALSE),IF(ISNUMBER(SEARCH("prv",A461)), VLOOKUP(_xlfn.NUMBERVALUE(MID(A461,4,4)),TOMAKE!$D$2:$E$174,2,FALSE),IF(ISNUMBER(SEARCH("vsg",A461)),VLOOKUP(_xlfn.NUMBERVALUE(MID(A461,4,4)),TOMAKE!$C$2:$E$174,3,FALSE),""))))</f>
        <v>111</v>
      </c>
      <c r="K461" t="s">
        <v>5601</v>
      </c>
      <c r="L461" t="e">
        <f>VLOOKUP(TEXT(MID(A461,4,4),"###"),#REF!,8,FALSE)</f>
        <v>#REF!</v>
      </c>
      <c r="M461" s="351" t="str">
        <f t="shared" si="16"/>
        <v>MPS-MPS-AMD</v>
      </c>
      <c r="N461" s="28" t="str">
        <f t="shared" si="17"/>
        <v>prv89</v>
      </c>
    </row>
    <row r="462" spans="1:14" x14ac:dyDescent="0.25">
      <c r="A462" s="22" t="s">
        <v>2006</v>
      </c>
      <c r="B462" s="22" t="s">
        <v>10</v>
      </c>
      <c r="C462" s="22" t="s">
        <v>224</v>
      </c>
      <c r="D462" s="22" t="s">
        <v>26</v>
      </c>
      <c r="E462" s="22" t="s">
        <v>5599</v>
      </c>
      <c r="F462" s="351" t="str">
        <f>IFERROR(VLOOKUP($B462,Codes!$A$2:$B$1000, 2, FALSE),"")</f>
        <v>PNJ</v>
      </c>
      <c r="G462" s="351" t="str">
        <f>IFERROR(VLOOKUP($C462,Codes!$A$2:$B$1000, 2, FALSE),"")</f>
        <v>CSTI</v>
      </c>
      <c r="H462" s="351" t="str">
        <f>IFERROR(VLOOKUP($D462,Codes!$A$2:$B$1000, 2, FALSE),"")</f>
        <v>PND</v>
      </c>
      <c r="I462" s="22" t="e">
        <f>IF(ISNUMBER(SEARCH("mrg",A462)), VLOOKUP(_xlfn.NUMBERVALUE(MID(A462,4,4)),TOMAKE!$B$2:$F$174,5,FALSE),IF(ISNUMBER(SEARCH("pnj",A462)), VLOOKUP(_xlfn.NUMBERVALUE(MID(A462,4,4)),TOMAKE!$A$2:$F$174,6,FALSE),IF(ISNUMBER(SEARCH("prv",A462)), VLOOKUP(_xlfn.NUMBERVALUE(MID(A462,4,4)),TOMAKE!$D$2:$F$174,3,FALSE),IF(ISNUMBER(SEARCH("vsg",A462)),VLOOKUP(_xlfn.NUMBERVALUE(MID(A462,4,4)),TOMAKE!$C$2:$F$174,4,FALSE),""))))</f>
        <v>#N/A</v>
      </c>
      <c r="J462" t="e">
        <f>IF(ISNUMBER(SEARCH("mrg",A462)), VLOOKUP(_xlfn.NUMBERVALUE(MID(A462,4,4)),TOMAKE!$B$2:$E$174,4,FALSE),IF(ISNUMBER(SEARCH("pnj",A462)), VLOOKUP(_xlfn.NUMBERVALUE(MID(A462,4,4)),TOMAKE!$A$2:$E$174,5,FALSE),IF(ISNUMBER(SEARCH("prv",A462)), VLOOKUP(_xlfn.NUMBERVALUE(MID(A462,4,4)),TOMAKE!$D$2:$E$174,2,FALSE),IF(ISNUMBER(SEARCH("vsg",A462)),VLOOKUP(_xlfn.NUMBERVALUE(MID(A462,4,4)),TOMAKE!$C$2:$E$174,3,FALSE),""))))</f>
        <v>#N/A</v>
      </c>
      <c r="K462" t="s">
        <v>5723</v>
      </c>
      <c r="M462" s="351" t="str">
        <f t="shared" si="16"/>
        <v>PNJ-PND-CSTI</v>
      </c>
      <c r="N462" s="28" t="str">
        <f t="shared" si="17"/>
        <v>prv9</v>
      </c>
    </row>
    <row r="463" spans="1:14" hidden="1" x14ac:dyDescent="0.25">
      <c r="A463" s="22" t="s">
        <v>1236</v>
      </c>
      <c r="B463" s="22" t="s">
        <v>10</v>
      </c>
      <c r="C463" s="22" t="s">
        <v>223</v>
      </c>
      <c r="D463" s="22" t="s">
        <v>106</v>
      </c>
      <c r="E463" s="22" t="s">
        <v>5599</v>
      </c>
      <c r="F463" s="351" t="str">
        <f>IFERROR(VLOOKUP($B463,Codes!$A$2:$B$1000, 2, FALSE),"")</f>
        <v>PNJ</v>
      </c>
      <c r="G463" s="351" t="str">
        <f>IFERROR(VLOOKUP($C463,Codes!$A$2:$B$1000, 2, FALSE),"")</f>
        <v>VLG</v>
      </c>
      <c r="H463" s="351" t="str">
        <f>IFERROR(VLOOKUP($D463,Codes!$A$2:$B$1000, 2, FALSE),"")</f>
        <v>MPS</v>
      </c>
      <c r="I463" s="22">
        <f>IF(ISNUMBER(SEARCH("mrg",A463)), VLOOKUP(_xlfn.NUMBERVALUE(MID(A463,4,4)),TOMAKE!$B$2:$F$174,5,FALSE),IF(ISNUMBER(SEARCH("pnj",A463)), VLOOKUP(_xlfn.NUMBERVALUE(MID(A463,4,4)),TOMAKE!$A$2:$F$174,6,FALSE),IF(ISNUMBER(SEARCH("prv",A463)), VLOOKUP(_xlfn.NUMBERVALUE(MID(A463,4,4)),TOMAKE!$D$2:$F$174,3,FALSE),IF(ISNUMBER(SEARCH("vsg",A463)),VLOOKUP(_xlfn.NUMBERVALUE(MID(A463,4,4)),TOMAKE!$C$2:$F$174,4,FALSE),""))))</f>
        <v>0</v>
      </c>
      <c r="J463">
        <f>IF(ISNUMBER(SEARCH("mrg",A463)), VLOOKUP(_xlfn.NUMBERVALUE(MID(A463,4,4)),TOMAKE!$B$2:$E$174,4,FALSE),IF(ISNUMBER(SEARCH("pnj",A463)), VLOOKUP(_xlfn.NUMBERVALUE(MID(A463,4,4)),TOMAKE!$A$2:$E$174,5,FALSE),IF(ISNUMBER(SEARCH("prv",A463)), VLOOKUP(_xlfn.NUMBERVALUE(MID(A463,4,4)),TOMAKE!$D$2:$E$174,2,FALSE),IF(ISNUMBER(SEARCH("vsg",A463)),VLOOKUP(_xlfn.NUMBERVALUE(MID(A463,4,4)),TOMAKE!$C$2:$E$174,3,FALSE),""))))</f>
        <v>47</v>
      </c>
      <c r="K463" t="s">
        <v>5601</v>
      </c>
      <c r="L463" t="e">
        <f>VLOOKUP(TEXT(MID(A463,4,4),"###"),#REF!,8,FALSE)</f>
        <v>#REF!</v>
      </c>
      <c r="M463" s="351" t="str">
        <f t="shared" si="16"/>
        <v>PNJ-MPS-VLG</v>
      </c>
      <c r="N463" s="28" t="str">
        <f t="shared" si="17"/>
        <v>prv90</v>
      </c>
    </row>
    <row r="464" spans="1:14" hidden="1" x14ac:dyDescent="0.25">
      <c r="A464" s="22" t="s">
        <v>1225</v>
      </c>
      <c r="B464" s="22" t="s">
        <v>10</v>
      </c>
      <c r="C464" s="22" t="s">
        <v>26</v>
      </c>
      <c r="D464" s="22" t="s">
        <v>26</v>
      </c>
      <c r="E464" s="22" t="s">
        <v>5599</v>
      </c>
      <c r="F464" s="351" t="str">
        <f>IFERROR(VLOOKUP($B464,Codes!$A$2:$B$1000, 2, FALSE),"")</f>
        <v>PNJ</v>
      </c>
      <c r="G464" s="351" t="str">
        <f>IFERROR(VLOOKUP($C464,Codes!$A$2:$B$1000, 2, FALSE),"")</f>
        <v>PND</v>
      </c>
      <c r="H464" s="351" t="str">
        <f>IFERROR(VLOOKUP($D464,Codes!$A$2:$B$1000, 2, FALSE),"")</f>
        <v>PND</v>
      </c>
      <c r="I464" s="22">
        <f>IF(ISNUMBER(SEARCH("mrg",A464)), VLOOKUP(_xlfn.NUMBERVALUE(MID(A464,4,4)),TOMAKE!$B$2:$F$174,5,FALSE),IF(ISNUMBER(SEARCH("pnj",A464)), VLOOKUP(_xlfn.NUMBERVALUE(MID(A464,4,4)),TOMAKE!$A$2:$F$174,6,FALSE),IF(ISNUMBER(SEARCH("prv",A464)), VLOOKUP(_xlfn.NUMBERVALUE(MID(A464,4,4)),TOMAKE!$D$2:$F$174,3,FALSE),IF(ISNUMBER(SEARCH("vsg",A464)),VLOOKUP(_xlfn.NUMBERVALUE(MID(A464,4,4)),TOMAKE!$C$2:$F$174,4,FALSE),""))))</f>
        <v>0</v>
      </c>
      <c r="J464">
        <f>IF(ISNUMBER(SEARCH("mrg",A464)), VLOOKUP(_xlfn.NUMBERVALUE(MID(A464,4,4)),TOMAKE!$B$2:$E$174,4,FALSE),IF(ISNUMBER(SEARCH("pnj",A464)), VLOOKUP(_xlfn.NUMBERVALUE(MID(A464,4,4)),TOMAKE!$A$2:$E$174,5,FALSE),IF(ISNUMBER(SEARCH("prv",A464)), VLOOKUP(_xlfn.NUMBERVALUE(MID(A464,4,4)),TOMAKE!$D$2:$E$174,2,FALSE),IF(ISNUMBER(SEARCH("vsg",A464)),VLOOKUP(_xlfn.NUMBERVALUE(MID(A464,4,4)),TOMAKE!$C$2:$E$174,3,FALSE),""))))</f>
        <v>113</v>
      </c>
      <c r="K464" t="s">
        <v>5601</v>
      </c>
      <c r="L464" t="e">
        <f>VLOOKUP(TEXT(MID(A464,4,4),"###"),#REF!,8,FALSE)</f>
        <v>#REF!</v>
      </c>
      <c r="M464" s="351" t="str">
        <f t="shared" si="16"/>
        <v>PNJ-PND-PND</v>
      </c>
      <c r="N464" s="28" t="str">
        <f t="shared" si="17"/>
        <v>prv91</v>
      </c>
    </row>
    <row r="465" spans="1:17" x14ac:dyDescent="0.25">
      <c r="A465" s="22" t="s">
        <v>1211</v>
      </c>
      <c r="B465" s="22" t="s">
        <v>222</v>
      </c>
      <c r="C465" s="22" t="s">
        <v>10</v>
      </c>
      <c r="D465" s="22" t="s">
        <v>5615</v>
      </c>
      <c r="E465" s="22" t="s">
        <v>5599</v>
      </c>
      <c r="F465" s="351" t="str">
        <f>IFERROR(VLOOKUP($B465,Codes!$A$2:$B$1000, 2, FALSE),"")</f>
        <v>MDL FER</v>
      </c>
      <c r="G465" s="351" t="str">
        <f>IFERROR(VLOOKUP($C465,Codes!$A$2:$B$1000, 2, FALSE),"")</f>
        <v>PNJ</v>
      </c>
      <c r="H465" s="351" t="str">
        <f>IFERROR(VLOOKUP($D465,Codes!$A$2:$B$1000, 2, FALSE),"")</f>
        <v>PMB</v>
      </c>
      <c r="I465" s="22" t="e">
        <f>IF(ISNUMBER(SEARCH("mrg",A465)), VLOOKUP(_xlfn.NUMBERVALUE(MID(A465,4,4)),TOMAKE!$B$2:$F$174,5,FALSE),IF(ISNUMBER(SEARCH("pnj",A465)), VLOOKUP(_xlfn.NUMBERVALUE(MID(A465,4,4)),TOMAKE!$A$2:$F$174,6,FALSE),IF(ISNUMBER(SEARCH("prv",A465)), VLOOKUP(_xlfn.NUMBERVALUE(MID(A465,4,4)),TOMAKE!$D$2:$F$174,3,FALSE),IF(ISNUMBER(SEARCH("vsg",A465)),VLOOKUP(_xlfn.NUMBERVALUE(MID(A465,4,4)),TOMAKE!$C$2:$F$174,4,FALSE),""))))</f>
        <v>#N/A</v>
      </c>
      <c r="J465" t="e">
        <f>IF(ISNUMBER(SEARCH("mrg",A465)), VLOOKUP(_xlfn.NUMBERVALUE(MID(A465,4,4)),TOMAKE!$B$2:$E$174,4,FALSE),IF(ISNUMBER(SEARCH("pnj",A465)), VLOOKUP(_xlfn.NUMBERVALUE(MID(A465,4,4)),TOMAKE!$A$2:$E$174,5,FALSE),IF(ISNUMBER(SEARCH("prv",A465)), VLOOKUP(_xlfn.NUMBERVALUE(MID(A465,4,4)),TOMAKE!$D$2:$E$174,2,FALSE),IF(ISNUMBER(SEARCH("vsg",A465)),VLOOKUP(_xlfn.NUMBERVALUE(MID(A465,4,4)),TOMAKE!$C$2:$E$174,3,FALSE),""))))</f>
        <v>#N/A</v>
      </c>
      <c r="K465" t="s">
        <v>5723</v>
      </c>
      <c r="M465" s="351" t="str">
        <f t="shared" si="16"/>
        <v>MDL FER-PMB-PNJ</v>
      </c>
      <c r="N465" s="28" t="str">
        <f t="shared" si="17"/>
        <v>prv92</v>
      </c>
    </row>
    <row r="466" spans="1:17" x14ac:dyDescent="0.25">
      <c r="A466" s="22" t="s">
        <v>1204</v>
      </c>
      <c r="B466" s="22" t="s">
        <v>47</v>
      </c>
      <c r="C466" s="22" t="s">
        <v>47</v>
      </c>
      <c r="D466" s="22" t="s">
        <v>5616</v>
      </c>
      <c r="E466" s="22" t="s">
        <v>5599</v>
      </c>
      <c r="F466" s="351" t="str">
        <f>IFERROR(VLOOKUP($B466,Codes!$A$2:$B$1000, 2, FALSE),"")</f>
        <v>BCH</v>
      </c>
      <c r="G466" s="351" t="str">
        <f>IFERROR(VLOOKUP($C466,Codes!$A$2:$B$1000, 2, FALSE),"")</f>
        <v>BCH</v>
      </c>
      <c r="H466" s="351">
        <f>IFERROR(VLOOKUP($D466,Codes!$A$2:$B$1000, 2, FALSE),"")</f>
        <v>0</v>
      </c>
      <c r="I466" s="22" t="e">
        <f>IF(ISNUMBER(SEARCH("mrg",A466)), VLOOKUP(_xlfn.NUMBERVALUE(MID(A466,4,4)),TOMAKE!$B$2:$F$174,5,FALSE),IF(ISNUMBER(SEARCH("pnj",A466)), VLOOKUP(_xlfn.NUMBERVALUE(MID(A466,4,4)),TOMAKE!$A$2:$F$174,6,FALSE),IF(ISNUMBER(SEARCH("prv",A466)), VLOOKUP(_xlfn.NUMBERVALUE(MID(A466,4,4)),TOMAKE!$D$2:$F$174,3,FALSE),IF(ISNUMBER(SEARCH("vsg",A466)),VLOOKUP(_xlfn.NUMBERVALUE(MID(A466,4,4)),TOMAKE!$C$2:$F$174,4,FALSE),""))))</f>
        <v>#N/A</v>
      </c>
      <c r="J466" t="e">
        <f>IF(ISNUMBER(SEARCH("mrg",A466)), VLOOKUP(_xlfn.NUMBERVALUE(MID(A466,4,4)),TOMAKE!$B$2:$E$174,4,FALSE),IF(ISNUMBER(SEARCH("pnj",A466)), VLOOKUP(_xlfn.NUMBERVALUE(MID(A466,4,4)),TOMAKE!$A$2:$E$174,5,FALSE),IF(ISNUMBER(SEARCH("prv",A466)), VLOOKUP(_xlfn.NUMBERVALUE(MID(A466,4,4)),TOMAKE!$D$2:$E$174,2,FALSE),IF(ISNUMBER(SEARCH("vsg",A466)),VLOOKUP(_xlfn.NUMBERVALUE(MID(A466,4,4)),TOMAKE!$C$2:$E$174,3,FALSE),""))))</f>
        <v>#N/A</v>
      </c>
      <c r="K466" t="s">
        <v>5723</v>
      </c>
      <c r="M466" s="351" t="str">
        <f t="shared" si="16"/>
        <v>BCH-0-BCH</v>
      </c>
      <c r="N466" s="28" t="str">
        <f t="shared" si="17"/>
        <v>prv93</v>
      </c>
    </row>
    <row r="467" spans="1:17" hidden="1" x14ac:dyDescent="0.25">
      <c r="A467" s="22" t="s">
        <v>1201</v>
      </c>
      <c r="B467" s="22" t="s">
        <v>47</v>
      </c>
      <c r="C467" s="22" t="s">
        <v>221</v>
      </c>
      <c r="D467" s="22" t="s">
        <v>415</v>
      </c>
      <c r="E467" s="22" t="s">
        <v>5599</v>
      </c>
      <c r="F467" s="351" t="str">
        <f>IFERROR(VLOOKUP($B467,Codes!$A$2:$B$1000, 2, FALSE),"")</f>
        <v>BCH</v>
      </c>
      <c r="G467" s="351" t="str">
        <f>IFERROR(VLOOKUP($C467,Codes!$A$2:$B$1000, 2, FALSE),"")</f>
        <v>MDL</v>
      </c>
      <c r="H467" s="351" t="str">
        <f>IFERROR(VLOOKUP($D467,Codes!$A$2:$B$1000, 2, FALSE),"")</f>
        <v>MYE</v>
      </c>
      <c r="I467" s="22">
        <f>IF(ISNUMBER(SEARCH("mrg",A467)), VLOOKUP(_xlfn.NUMBERVALUE(MID(A467,4,4)),TOMAKE!$B$2:$F$174,5,FALSE),IF(ISNUMBER(SEARCH("pnj",A467)), VLOOKUP(_xlfn.NUMBERVALUE(MID(A467,4,4)),TOMAKE!$A$2:$F$174,6,FALSE),IF(ISNUMBER(SEARCH("prv",A467)), VLOOKUP(_xlfn.NUMBERVALUE(MID(A467,4,4)),TOMAKE!$D$2:$F$174,3,FALSE),IF(ISNUMBER(SEARCH("vsg",A467)),VLOOKUP(_xlfn.NUMBERVALUE(MID(A467,4,4)),TOMAKE!$C$2:$F$174,4,FALSE),""))))</f>
        <v>0</v>
      </c>
      <c r="J467">
        <f>IF(ISNUMBER(SEARCH("mrg",A467)), VLOOKUP(_xlfn.NUMBERVALUE(MID(A467,4,4)),TOMAKE!$B$2:$E$174,4,FALSE),IF(ISNUMBER(SEARCH("pnj",A467)), VLOOKUP(_xlfn.NUMBERVALUE(MID(A467,4,4)),TOMAKE!$A$2:$E$174,5,FALSE),IF(ISNUMBER(SEARCH("prv",A467)), VLOOKUP(_xlfn.NUMBERVALUE(MID(A467,4,4)),TOMAKE!$D$2:$E$174,2,FALSE),IF(ISNUMBER(SEARCH("vsg",A467)),VLOOKUP(_xlfn.NUMBERVALUE(MID(A467,4,4)),TOMAKE!$C$2:$E$174,3,FALSE),""))))</f>
        <v>114</v>
      </c>
      <c r="K467" t="s">
        <v>5601</v>
      </c>
      <c r="L467" t="e">
        <f>VLOOKUP(TEXT(MID(A467,4,4),"###"),#REF!,8,FALSE)</f>
        <v>#REF!</v>
      </c>
      <c r="M467" s="351" t="str">
        <f t="shared" si="16"/>
        <v>BCH-MYE-MDL</v>
      </c>
      <c r="N467" s="28" t="str">
        <f t="shared" si="17"/>
        <v>prv94</v>
      </c>
    </row>
    <row r="468" spans="1:17" x14ac:dyDescent="0.25">
      <c r="A468" s="22" t="s">
        <v>1194</v>
      </c>
      <c r="B468" s="22" t="s">
        <v>221</v>
      </c>
      <c r="C468" s="22" t="s">
        <v>221</v>
      </c>
      <c r="D468" s="22" t="s">
        <v>5617</v>
      </c>
      <c r="E468" s="22" t="s">
        <v>5599</v>
      </c>
      <c r="F468" s="351" t="str">
        <f>IFERROR(VLOOKUP($B468,Codes!$A$2:$B$1000, 2, FALSE),"")</f>
        <v>MDL</v>
      </c>
      <c r="G468" s="351" t="str">
        <f>IFERROR(VLOOKUP($C468,Codes!$A$2:$B$1000, 2, FALSE),"")</f>
        <v>MDL</v>
      </c>
      <c r="H468" s="351" t="str">
        <f>IFERROR(VLOOKUP($D468,Codes!$A$2:$B$1000, 2, FALSE),"")</f>
        <v>KERI</v>
      </c>
      <c r="I468" s="22" t="e">
        <f>IF(ISNUMBER(SEARCH("mrg",A468)), VLOOKUP(_xlfn.NUMBERVALUE(MID(A468,4,4)),TOMAKE!$B$2:$F$174,5,FALSE),IF(ISNUMBER(SEARCH("pnj",A468)), VLOOKUP(_xlfn.NUMBERVALUE(MID(A468,4,4)),TOMAKE!$A$2:$F$174,6,FALSE),IF(ISNUMBER(SEARCH("prv",A468)), VLOOKUP(_xlfn.NUMBERVALUE(MID(A468,4,4)),TOMAKE!$D$2:$F$174,3,FALSE),IF(ISNUMBER(SEARCH("vsg",A468)),VLOOKUP(_xlfn.NUMBERVALUE(MID(A468,4,4)),TOMAKE!$C$2:$F$174,4,FALSE),""))))</f>
        <v>#N/A</v>
      </c>
      <c r="J468" t="e">
        <f>IF(ISNUMBER(SEARCH("mrg",A468)), VLOOKUP(_xlfn.NUMBERVALUE(MID(A468,4,4)),TOMAKE!$B$2:$E$174,4,FALSE),IF(ISNUMBER(SEARCH("pnj",A468)), VLOOKUP(_xlfn.NUMBERVALUE(MID(A468,4,4)),TOMAKE!$A$2:$E$174,5,FALSE),IF(ISNUMBER(SEARCH("prv",A468)), VLOOKUP(_xlfn.NUMBERVALUE(MID(A468,4,4)),TOMAKE!$D$2:$E$174,2,FALSE),IF(ISNUMBER(SEARCH("vsg",A468)),VLOOKUP(_xlfn.NUMBERVALUE(MID(A468,4,4)),TOMAKE!$C$2:$E$174,3,FALSE),""))))</f>
        <v>#N/A</v>
      </c>
      <c r="K468" t="s">
        <v>5723</v>
      </c>
      <c r="M468" s="351" t="str">
        <f t="shared" si="16"/>
        <v>MDL-KERI-MDL</v>
      </c>
      <c r="N468" s="28" t="str">
        <f t="shared" si="17"/>
        <v>prv95</v>
      </c>
    </row>
    <row r="469" spans="1:17" hidden="1" x14ac:dyDescent="0.25">
      <c r="A469" s="22" t="s">
        <v>1189</v>
      </c>
      <c r="B469" s="22" t="s">
        <v>10</v>
      </c>
      <c r="C469" s="22" t="s">
        <v>47</v>
      </c>
      <c r="D469" s="22" t="s">
        <v>511</v>
      </c>
      <c r="E469" s="22" t="s">
        <v>5599</v>
      </c>
      <c r="F469" s="351" t="str">
        <f>IFERROR(VLOOKUP($B469,Codes!$A$2:$B$1000, 2, FALSE),"")</f>
        <v>PNJ</v>
      </c>
      <c r="G469" s="351" t="str">
        <f>IFERROR(VLOOKUP($C469,Codes!$A$2:$B$1000, 2, FALSE),"")</f>
        <v>BCH</v>
      </c>
      <c r="H469" s="351" t="str">
        <f>IFERROR(VLOOKUP($D469,Codes!$A$2:$B$1000, 2, FALSE),"")</f>
        <v>AMN</v>
      </c>
      <c r="I469" s="22">
        <f>IF(ISNUMBER(SEARCH("mrg",A469)), VLOOKUP(_xlfn.NUMBERVALUE(MID(A469,4,4)),TOMAKE!$B$2:$F$174,5,FALSE),IF(ISNUMBER(SEARCH("pnj",A469)), VLOOKUP(_xlfn.NUMBERVALUE(MID(A469,4,4)),TOMAKE!$A$2:$F$174,6,FALSE),IF(ISNUMBER(SEARCH("prv",A469)), VLOOKUP(_xlfn.NUMBERVALUE(MID(A469,4,4)),TOMAKE!$D$2:$F$174,3,FALSE),IF(ISNUMBER(SEARCH("vsg",A469)),VLOOKUP(_xlfn.NUMBERVALUE(MID(A469,4,4)),TOMAKE!$C$2:$F$174,4,FALSE),""))))</f>
        <v>0</v>
      </c>
      <c r="J469">
        <f>IF(ISNUMBER(SEARCH("mrg",A469)), VLOOKUP(_xlfn.NUMBERVALUE(MID(A469,4,4)),TOMAKE!$B$2:$E$174,4,FALSE),IF(ISNUMBER(SEARCH("pnj",A469)), VLOOKUP(_xlfn.NUMBERVALUE(MID(A469,4,4)),TOMAKE!$A$2:$E$174,5,FALSE),IF(ISNUMBER(SEARCH("prv",A469)), VLOOKUP(_xlfn.NUMBERVALUE(MID(A469,4,4)),TOMAKE!$D$2:$E$174,2,FALSE),IF(ISNUMBER(SEARCH("vsg",A469)),VLOOKUP(_xlfn.NUMBERVALUE(MID(A469,4,4)),TOMAKE!$C$2:$E$174,3,FALSE),""))))</f>
        <v>123</v>
      </c>
      <c r="K469" t="s">
        <v>5601</v>
      </c>
      <c r="L469" t="e">
        <f>VLOOKUP(TEXT(MID(A469,4,4),"###"),#REF!,8,FALSE)</f>
        <v>#REF!</v>
      </c>
      <c r="M469" s="351" t="str">
        <f t="shared" si="16"/>
        <v>PNJ-AMN-BCH</v>
      </c>
      <c r="N469" s="28" t="str">
        <f t="shared" si="17"/>
        <v>prv96</v>
      </c>
    </row>
    <row r="470" spans="1:17" x14ac:dyDescent="0.25">
      <c r="A470" s="22" t="s">
        <v>1178</v>
      </c>
      <c r="B470" s="22" t="s">
        <v>221</v>
      </c>
      <c r="C470" s="22" t="s">
        <v>221</v>
      </c>
      <c r="D470" s="22" t="s">
        <v>5617</v>
      </c>
      <c r="E470" s="22" t="s">
        <v>5599</v>
      </c>
      <c r="F470" s="351" t="str">
        <f>IFERROR(VLOOKUP($B470,Codes!$A$2:$B$1000, 2, FALSE),"")</f>
        <v>MDL</v>
      </c>
      <c r="G470" s="351" t="str">
        <f>IFERROR(VLOOKUP($C470,Codes!$A$2:$B$1000, 2, FALSE),"")</f>
        <v>MDL</v>
      </c>
      <c r="H470" s="351" t="str">
        <f>IFERROR(VLOOKUP($D470,Codes!$A$2:$B$1000, 2, FALSE),"")</f>
        <v>KERI</v>
      </c>
      <c r="I470" s="22" t="e">
        <f>IF(ISNUMBER(SEARCH("mrg",A470)), VLOOKUP(_xlfn.NUMBERVALUE(MID(A470,4,4)),TOMAKE!$B$2:$F$174,5,FALSE),IF(ISNUMBER(SEARCH("pnj",A470)), VLOOKUP(_xlfn.NUMBERVALUE(MID(A470,4,4)),TOMAKE!$A$2:$F$174,6,FALSE),IF(ISNUMBER(SEARCH("prv",A470)), VLOOKUP(_xlfn.NUMBERVALUE(MID(A470,4,4)),TOMAKE!$D$2:$F$174,3,FALSE),IF(ISNUMBER(SEARCH("vsg",A470)),VLOOKUP(_xlfn.NUMBERVALUE(MID(A470,4,4)),TOMAKE!$C$2:$F$174,4,FALSE),""))))</f>
        <v>#N/A</v>
      </c>
      <c r="J470" t="e">
        <f>IF(ISNUMBER(SEARCH("mrg",A470)), VLOOKUP(_xlfn.NUMBERVALUE(MID(A470,4,4)),TOMAKE!$B$2:$E$174,4,FALSE),IF(ISNUMBER(SEARCH("pnj",A470)), VLOOKUP(_xlfn.NUMBERVALUE(MID(A470,4,4)),TOMAKE!$A$2:$E$174,5,FALSE),IF(ISNUMBER(SEARCH("prv",A470)), VLOOKUP(_xlfn.NUMBERVALUE(MID(A470,4,4)),TOMAKE!$D$2:$E$174,2,FALSE),IF(ISNUMBER(SEARCH("vsg",A470)),VLOOKUP(_xlfn.NUMBERVALUE(MID(A470,4,4)),TOMAKE!$C$2:$E$174,3,FALSE),""))))</f>
        <v>#N/A</v>
      </c>
      <c r="K470" t="s">
        <v>5723</v>
      </c>
      <c r="M470" s="351" t="str">
        <f t="shared" si="16"/>
        <v>MDL-KERI-MDL</v>
      </c>
      <c r="N470" s="28" t="str">
        <f t="shared" si="17"/>
        <v>prv97</v>
      </c>
    </row>
    <row r="471" spans="1:17" ht="30" x14ac:dyDescent="0.25">
      <c r="A471" s="22" t="s">
        <v>1174</v>
      </c>
      <c r="B471" s="22" t="s">
        <v>10</v>
      </c>
      <c r="C471" s="22" t="s">
        <v>220</v>
      </c>
      <c r="D471" s="22" t="s">
        <v>106</v>
      </c>
      <c r="E471" s="22" t="s">
        <v>5599</v>
      </c>
      <c r="F471" s="351" t="str">
        <f>IFERROR(VLOOKUP($B471,Codes!$A$2:$B$1000, 2, FALSE),"")</f>
        <v>PNJ</v>
      </c>
      <c r="G471" s="351" t="str">
        <f>IFERROR(VLOOKUP($C471,Codes!$A$2:$B$1000, 2, FALSE),"")</f>
        <v>HVR/CRVN</v>
      </c>
      <c r="H471" s="351" t="str">
        <f>IFERROR(VLOOKUP($D471,Codes!$A$2:$B$1000, 2, FALSE),"")</f>
        <v>MPS</v>
      </c>
      <c r="I471" s="22" t="e">
        <f>IF(ISNUMBER(SEARCH("mrg",A471)), VLOOKUP(_xlfn.NUMBERVALUE(MID(A471,4,4)),TOMAKE!$B$2:$F$174,5,FALSE),IF(ISNUMBER(SEARCH("pnj",A471)), VLOOKUP(_xlfn.NUMBERVALUE(MID(A471,4,4)),TOMAKE!$A$2:$F$174,6,FALSE),IF(ISNUMBER(SEARCH("prv",A471)), VLOOKUP(_xlfn.NUMBERVALUE(MID(A471,4,4)),TOMAKE!$D$2:$F$174,3,FALSE),IF(ISNUMBER(SEARCH("vsg",A471)),VLOOKUP(_xlfn.NUMBERVALUE(MID(A471,4,4)),TOMAKE!$C$2:$F$174,4,FALSE),""))))</f>
        <v>#N/A</v>
      </c>
      <c r="J471" t="e">
        <f>IF(ISNUMBER(SEARCH("mrg",A471)), VLOOKUP(_xlfn.NUMBERVALUE(MID(A471,4,4)),TOMAKE!$B$2:$E$174,4,FALSE),IF(ISNUMBER(SEARCH("pnj",A471)), VLOOKUP(_xlfn.NUMBERVALUE(MID(A471,4,4)),TOMAKE!$A$2:$E$174,5,FALSE),IF(ISNUMBER(SEARCH("prv",A471)), VLOOKUP(_xlfn.NUMBERVALUE(MID(A471,4,4)),TOMAKE!$D$2:$E$174,2,FALSE),IF(ISNUMBER(SEARCH("vsg",A471)),VLOOKUP(_xlfn.NUMBERVALUE(MID(A471,4,4)),TOMAKE!$C$2:$E$174,3,FALSE),""))))</f>
        <v>#N/A</v>
      </c>
      <c r="K471" t="s">
        <v>5723</v>
      </c>
      <c r="M471" s="351" t="str">
        <f t="shared" si="16"/>
        <v>PNJ-MPS-HVR/CRVN</v>
      </c>
      <c r="N471" s="28" t="str">
        <f t="shared" si="17"/>
        <v>prv98</v>
      </c>
    </row>
    <row r="472" spans="1:17" hidden="1" x14ac:dyDescent="0.25">
      <c r="A472" s="22" t="s">
        <v>1168</v>
      </c>
      <c r="B472" s="22" t="s">
        <v>72</v>
      </c>
      <c r="C472" s="22" t="s">
        <v>219</v>
      </c>
      <c r="D472" s="22" t="s">
        <v>1173</v>
      </c>
      <c r="E472" s="22" t="s">
        <v>5599</v>
      </c>
      <c r="F472" s="351" t="str">
        <f>IFERROR(VLOOKUP($B472,Codes!$A$2:$B$1000, 2, FALSE),"")</f>
        <v>VLP</v>
      </c>
      <c r="G472" s="351" t="str">
        <f>IFERROR(VLOOKUP($C472,Codes!$A$2:$B$1000, 2, FALSE),"")</f>
        <v>KRNZL</v>
      </c>
      <c r="H472" s="351" t="str">
        <f>IFERROR(VLOOKUP($D472,Codes!$A$2:$B$1000, 2, FALSE),"")</f>
        <v>VLG</v>
      </c>
      <c r="I472" s="22">
        <f>IF(ISNUMBER(SEARCH("mrg",A472)), VLOOKUP(_xlfn.NUMBERVALUE(MID(A472,4,4)),TOMAKE!$B$2:$F$174,5,FALSE),IF(ISNUMBER(SEARCH("pnj",A472)), VLOOKUP(_xlfn.NUMBERVALUE(MID(A472,4,4)),TOMAKE!$A$2:$F$174,6,FALSE),IF(ISNUMBER(SEARCH("prv",A472)), VLOOKUP(_xlfn.NUMBERVALUE(MID(A472,4,4)),TOMAKE!$D$2:$F$174,3,FALSE),IF(ISNUMBER(SEARCH("vsg",A472)),VLOOKUP(_xlfn.NUMBERVALUE(MID(A472,4,4)),TOMAKE!$C$2:$F$174,4,FALSE),""))))</f>
        <v>0</v>
      </c>
      <c r="J472">
        <f>IF(ISNUMBER(SEARCH("mrg",A472)), VLOOKUP(_xlfn.NUMBERVALUE(MID(A472,4,4)),TOMAKE!$B$2:$E$174,4,FALSE),IF(ISNUMBER(SEARCH("pnj",A472)), VLOOKUP(_xlfn.NUMBERVALUE(MID(A472,4,4)),TOMAKE!$A$2:$E$174,5,FALSE),IF(ISNUMBER(SEARCH("prv",A472)), VLOOKUP(_xlfn.NUMBERVALUE(MID(A472,4,4)),TOMAKE!$D$2:$E$174,2,FALSE),IF(ISNUMBER(SEARCH("vsg",A472)),VLOOKUP(_xlfn.NUMBERVALUE(MID(A472,4,4)),TOMAKE!$C$2:$E$174,3,FALSE),""))))</f>
        <v>125</v>
      </c>
      <c r="K472" t="s">
        <v>5601</v>
      </c>
      <c r="L472" t="e">
        <f>VLOOKUP(TEXT(MID(A472,4,4),"###"),#REF!,8,FALSE)</f>
        <v>#REF!</v>
      </c>
      <c r="M472" s="351" t="str">
        <f t="shared" si="16"/>
        <v>VLP-VLG-KRNZL</v>
      </c>
      <c r="N472" s="28" t="str">
        <f t="shared" si="17"/>
        <v>prv99</v>
      </c>
    </row>
    <row r="473" spans="1:17" hidden="1" x14ac:dyDescent="0.25">
      <c r="A473" s="25" t="s">
        <v>2711</v>
      </c>
      <c r="B473" s="25" t="s">
        <v>48</v>
      </c>
      <c r="C473" s="25" t="s">
        <v>14</v>
      </c>
      <c r="D473" s="25" t="s">
        <v>1260</v>
      </c>
      <c r="E473" s="25"/>
      <c r="F473" s="351" t="str">
        <f>IFERROR(VLOOKUP($B473,Codes!$A$2:$B$1000, 2, FALSE),"")</f>
        <v>HRB</v>
      </c>
      <c r="G473" s="351" t="str">
        <f>IFERROR(VLOOKUP($C473,Codes!$A$2:$B$1000, 2, FALSE),"")</f>
        <v>PNJ</v>
      </c>
      <c r="H473" s="351" t="str">
        <f>IFERROR(VLOOKUP($D473,Codes!$A$2:$B$1000, 2, FALSE),"")</f>
        <v>CRT</v>
      </c>
      <c r="I473" s="25">
        <f>IF(ISNUMBER(SEARCH("mrg",A473)), VLOOKUP(_xlfn.NUMBERVALUE(MID(A473,4,4)),TOMAKE!$B$2:$F$174,5,FALSE),IF(ISNUMBER(SEARCH("pnj",A473)), VLOOKUP(_xlfn.NUMBERVALUE(MID(A473,4,4)),TOMAKE!$A$2:$F$174,6,FALSE),IF(ISNUMBER(SEARCH("prv",A473)), VLOOKUP(_xlfn.NUMBERVALUE(MID(A473,4,4)),TOMAKE!$D$2:$F$174,3,FALSE),IF(ISNUMBER(SEARCH("vsg",A473)),VLOOKUP(_xlfn.NUMBERVALUE(MID(A473,4,4)),TOMAKE!$C$2:$F$174,4,FALSE),""))))</f>
        <v>0</v>
      </c>
      <c r="J473" s="26">
        <f>IF(ISNUMBER(SEARCH("mrg",A473)), VLOOKUP(_xlfn.NUMBERVALUE(MID(A473,4,4)),TOMAKE!$B$2:$E$174,4,FALSE),IF(ISNUMBER(SEARCH("pnj",A473)), VLOOKUP(_xlfn.NUMBERVALUE(MID(A473,4,4)),TOMAKE!$A$2:$E$174,5,FALSE),IF(ISNUMBER(SEARCH("prv",A473)), VLOOKUP(_xlfn.NUMBERVALUE(MID(A473,4,4)),TOMAKE!$D$2:$E$174,2,FALSE),IF(ISNUMBER(SEARCH("vsg",A473)),VLOOKUP(_xlfn.NUMBERVALUE(MID(A473,4,4)),TOMAKE!$C$2:$E$174,3,FALSE),""))))</f>
        <v>13</v>
      </c>
      <c r="K473" s="26" t="s">
        <v>5601</v>
      </c>
      <c r="L473" s="26" t="s">
        <v>5600</v>
      </c>
      <c r="M473" s="351" t="str">
        <f t="shared" si="16"/>
        <v>HRB-CRT-PNJ</v>
      </c>
      <c r="N473" s="28" t="str">
        <f t="shared" si="17"/>
        <v>vsg1</v>
      </c>
    </row>
    <row r="474" spans="1:17" hidden="1" x14ac:dyDescent="0.25">
      <c r="A474" s="28" t="s">
        <v>2663</v>
      </c>
      <c r="B474" s="28" t="s">
        <v>4</v>
      </c>
      <c r="C474" s="28" t="s">
        <v>206</v>
      </c>
      <c r="D474" s="28" t="s">
        <v>2094</v>
      </c>
      <c r="E474" s="25"/>
      <c r="F474" s="351" t="str">
        <f>IFERROR(VLOOKUP($B474,Codes!$A$2:$B$1000, 2, FALSE),"")</f>
        <v>VSD</v>
      </c>
      <c r="G474" s="351" t="str">
        <f>IFERROR(VLOOKUP($C474,Codes!$A$2:$B$1000, 2, FALSE),"")</f>
        <v>SLPR</v>
      </c>
      <c r="H474" s="351" t="str">
        <f>IFERROR(VLOOKUP($D474,Codes!$A$2:$B$1000, 2, FALSE),"")</f>
        <v>GGNB</v>
      </c>
      <c r="I474" s="28" t="e">
        <f>IF(ISNUMBER(SEARCH("mrg",A474)), VLOOKUP(_xlfn.NUMBERVALUE(MID(A474,4,4)),TOMAKE!$B$2:$F$174,5,FALSE),IF(ISNUMBER(SEARCH("pnj",A474)), VLOOKUP(_xlfn.NUMBERVALUE(MID(A474,4,4)),TOMAKE!$A$2:$F$174,6,FALSE),IF(ISNUMBER(SEARCH("prv",A474)), VLOOKUP(_xlfn.NUMBERVALUE(MID(A474,4,4)),TOMAKE!$D$2:$F$174,3,FALSE),IF(ISNUMBER(SEARCH("vsg",A474)),VLOOKUP(_xlfn.NUMBERVALUE(MID(A474,4,4)),TOMAKE!$C$2:$F$174,4,FALSE),""))))</f>
        <v>#N/A</v>
      </c>
      <c r="J474" s="11" t="e">
        <f>IF(ISNUMBER(SEARCH("mrg",A474)), VLOOKUP(_xlfn.NUMBERVALUE(MID(A474,4,4)),TOMAKE!$B$2:$E$174,4,FALSE),IF(ISNUMBER(SEARCH("pnj",A474)), VLOOKUP(_xlfn.NUMBERVALUE(MID(A474,4,4)),TOMAKE!$A$2:$E$174,5,FALSE),IF(ISNUMBER(SEARCH("prv",A474)), VLOOKUP(_xlfn.NUMBERVALUE(MID(A474,4,4)),TOMAKE!$D$2:$E$174,2,FALSE),IF(ISNUMBER(SEARCH("vsg",A474)),VLOOKUP(_xlfn.NUMBERVALUE(MID(A474,4,4)),TOMAKE!$C$2:$E$174,3,FALSE),""))))</f>
        <v>#N/A</v>
      </c>
      <c r="K474" s="11" t="s">
        <v>5601</v>
      </c>
      <c r="L474" s="11" t="s">
        <v>5607</v>
      </c>
      <c r="M474" s="351" t="str">
        <f t="shared" si="16"/>
        <v>VSD-GGNB-SLPR</v>
      </c>
      <c r="N474" s="28" t="str">
        <f t="shared" si="17"/>
        <v>vsg10</v>
      </c>
      <c r="O474" s="11"/>
      <c r="P474" s="11"/>
    </row>
    <row r="475" spans="1:17" hidden="1" x14ac:dyDescent="0.25">
      <c r="A475" s="28" t="s">
        <v>2649</v>
      </c>
      <c r="B475" s="28" t="s">
        <v>4</v>
      </c>
      <c r="C475" s="28" t="s">
        <v>36</v>
      </c>
      <c r="D475" s="28" t="s">
        <v>5716</v>
      </c>
      <c r="E475" s="25"/>
      <c r="F475" s="351" t="str">
        <f>IFERROR(VLOOKUP($B475,Codes!$A$2:$B$1000, 2, FALSE),"")</f>
        <v>VSD</v>
      </c>
      <c r="G475" s="351" t="str">
        <f>IFERROR(VLOOKUP($C475,Codes!$A$2:$B$1000, 2, FALSE),"")</f>
        <v>MRJ</v>
      </c>
      <c r="H475" s="351" t="str">
        <f>IFERROR(VLOOKUP($D475,Codes!$A$2:$B$1000, 2, FALSE),"")</f>
        <v>PTR-GGNB</v>
      </c>
      <c r="I475" s="28" t="e">
        <f>IF(ISNUMBER(SEARCH("mrg",A475)), VLOOKUP(_xlfn.NUMBERVALUE(MID(A475,4,4)),TOMAKE!$B$2:$F$174,5,FALSE),IF(ISNUMBER(SEARCH("pnj",A475)), VLOOKUP(_xlfn.NUMBERVALUE(MID(A475,4,4)),TOMAKE!$A$2:$F$174,6,FALSE),IF(ISNUMBER(SEARCH("prv",A475)), VLOOKUP(_xlfn.NUMBERVALUE(MID(A475,4,4)),TOMAKE!$D$2:$F$174,3,FALSE),IF(ISNUMBER(SEARCH("vsg",A475)),VLOOKUP(_xlfn.NUMBERVALUE(MID(A475,4,4)),TOMAKE!$C$2:$F$174,4,FALSE),""))))</f>
        <v>#N/A</v>
      </c>
      <c r="J475" s="11" t="e">
        <f>IF(ISNUMBER(SEARCH("mrg",A475)), VLOOKUP(_xlfn.NUMBERVALUE(MID(A475,4,4)),TOMAKE!$B$2:$E$174,4,FALSE),IF(ISNUMBER(SEARCH("pnj",A475)), VLOOKUP(_xlfn.NUMBERVALUE(MID(A475,4,4)),TOMAKE!$A$2:$E$174,5,FALSE),IF(ISNUMBER(SEARCH("prv",A475)), VLOOKUP(_xlfn.NUMBERVALUE(MID(A475,4,4)),TOMAKE!$D$2:$E$174,2,FALSE),IF(ISNUMBER(SEARCH("vsg",A475)),VLOOKUP(_xlfn.NUMBERVALUE(MID(A475,4,4)),TOMAKE!$C$2:$E$174,3,FALSE),""))))</f>
        <v>#N/A</v>
      </c>
      <c r="K475" s="11" t="s">
        <v>5601</v>
      </c>
      <c r="L475" s="11" t="s">
        <v>5607</v>
      </c>
      <c r="M475" s="351" t="str">
        <f t="shared" si="16"/>
        <v>VSD-PTR-GGNB-MRJ</v>
      </c>
      <c r="N475" s="28" t="str">
        <f t="shared" si="17"/>
        <v>vsg11</v>
      </c>
      <c r="O475" s="11"/>
      <c r="P475" s="11"/>
    </row>
    <row r="476" spans="1:17" hidden="1" x14ac:dyDescent="0.25">
      <c r="A476" s="25" t="s">
        <v>2643</v>
      </c>
      <c r="B476" s="25" t="s">
        <v>10</v>
      </c>
      <c r="C476" s="25" t="s">
        <v>6713</v>
      </c>
      <c r="D476" s="25" t="s">
        <v>26</v>
      </c>
      <c r="E476" s="25"/>
      <c r="F476" s="351" t="str">
        <f>IFERROR(VLOOKUP($B476,Codes!$A$2:$B$1000, 2, FALSE),"")</f>
        <v>PNJ</v>
      </c>
      <c r="G476" s="351" t="str">
        <f>IFERROR(VLOOKUP($C476,Codes!$A$2:$B$1000, 2, FALSE),"")</f>
        <v/>
      </c>
      <c r="H476" s="351" t="str">
        <f>IFERROR(VLOOKUP($D476,Codes!$A$2:$B$1000, 2, FALSE),"")</f>
        <v>PND</v>
      </c>
      <c r="I476" s="25">
        <f>IF(ISNUMBER(SEARCH("mrg",A476)), VLOOKUP(_xlfn.NUMBERVALUE(MID(A476,4,4)),TOMAKE!$B$2:$F$174,5,FALSE),IF(ISNUMBER(SEARCH("pnj",A476)), VLOOKUP(_xlfn.NUMBERVALUE(MID(A476,4,4)),TOMAKE!$A$2:$F$174,6,FALSE),IF(ISNUMBER(SEARCH("prv",A476)), VLOOKUP(_xlfn.NUMBERVALUE(MID(A476,4,4)),TOMAKE!$D$2:$F$174,3,FALSE),IF(ISNUMBER(SEARCH("vsg",A476)),VLOOKUP(_xlfn.NUMBERVALUE(MID(A476,4,4)),TOMAKE!$C$2:$F$174,4,FALSE),""))))</f>
        <v>0</v>
      </c>
      <c r="J476" s="26">
        <f>IF(ISNUMBER(SEARCH("mrg",A476)), VLOOKUP(_xlfn.NUMBERVALUE(MID(A476,4,4)),TOMAKE!$B$2:$E$174,4,FALSE),IF(ISNUMBER(SEARCH("pnj",A476)), VLOOKUP(_xlfn.NUMBERVALUE(MID(A476,4,4)),TOMAKE!$A$2:$E$174,5,FALSE),IF(ISNUMBER(SEARCH("prv",A476)), VLOOKUP(_xlfn.NUMBERVALUE(MID(A476,4,4)),TOMAKE!$D$2:$E$174,2,FALSE),IF(ISNUMBER(SEARCH("vsg",A476)),VLOOKUP(_xlfn.NUMBERVALUE(MID(A476,4,4)),TOMAKE!$C$2:$E$174,3,FALSE),""))))</f>
        <v>72</v>
      </c>
      <c r="K476" s="26" t="s">
        <v>5601</v>
      </c>
      <c r="L476" s="26" t="s">
        <v>5600</v>
      </c>
      <c r="M476" s="351" t="str">
        <f t="shared" si="16"/>
        <v>PNJ-PND-</v>
      </c>
      <c r="N476" s="28" t="str">
        <f t="shared" si="17"/>
        <v>vsg12</v>
      </c>
    </row>
    <row r="477" spans="1:17" ht="30" hidden="1" x14ac:dyDescent="0.25">
      <c r="A477" s="28" t="s">
        <v>2635</v>
      </c>
      <c r="B477" s="28" t="s">
        <v>10</v>
      </c>
      <c r="C477" s="28" t="s">
        <v>209</v>
      </c>
      <c r="D477" s="28" t="s">
        <v>116</v>
      </c>
      <c r="E477" s="25"/>
      <c r="F477" s="351" t="str">
        <f>IFERROR(VLOOKUP($B477,Codes!$A$2:$B$1000, 2, FALSE),"")</f>
        <v>PNJ</v>
      </c>
      <c r="G477" s="351" t="str">
        <f>IFERROR(VLOOKUP($C477,Codes!$A$2:$B$1000, 2, FALSE),"")</f>
        <v>VNT/SWRS</v>
      </c>
      <c r="H477" s="351" t="str">
        <f>IFERROR(VLOOKUP($D477,Codes!$A$2:$B$1000, 2, FALSE),"")</f>
        <v>MRCL</v>
      </c>
      <c r="I477" s="28" t="e">
        <f>IF(ISNUMBER(SEARCH("mrg",A477)), VLOOKUP(_xlfn.NUMBERVALUE(MID(A477,4,4)),TOMAKE!$B$2:$F$174,5,FALSE),IF(ISNUMBER(SEARCH("pnj",A477)), VLOOKUP(_xlfn.NUMBERVALUE(MID(A477,4,4)),TOMAKE!$A$2:$F$174,6,FALSE),IF(ISNUMBER(SEARCH("prv",A477)), VLOOKUP(_xlfn.NUMBERVALUE(MID(A477,4,4)),TOMAKE!$D$2:$F$174,3,FALSE),IF(ISNUMBER(SEARCH("vsg",A477)),VLOOKUP(_xlfn.NUMBERVALUE(MID(A477,4,4)),TOMAKE!$C$2:$F$174,4,FALSE),""))))</f>
        <v>#N/A</v>
      </c>
      <c r="J477" s="11" t="e">
        <f>IF(ISNUMBER(SEARCH("mrg",A477)), VLOOKUP(_xlfn.NUMBERVALUE(MID(A477,4,4)),TOMAKE!$B$2:$E$174,4,FALSE),IF(ISNUMBER(SEARCH("pnj",A477)), VLOOKUP(_xlfn.NUMBERVALUE(MID(A477,4,4)),TOMAKE!$A$2:$E$174,5,FALSE),IF(ISNUMBER(SEARCH("prv",A477)), VLOOKUP(_xlfn.NUMBERVALUE(MID(A477,4,4)),TOMAKE!$D$2:$E$174,2,FALSE),IF(ISNUMBER(SEARCH("vsg",A477)),VLOOKUP(_xlfn.NUMBERVALUE(MID(A477,4,4)),TOMAKE!$C$2:$E$174,3,FALSE),""))))</f>
        <v>#N/A</v>
      </c>
      <c r="K477" s="11" t="s">
        <v>5601</v>
      </c>
      <c r="L477" s="11" t="s">
        <v>5600</v>
      </c>
      <c r="M477" s="351" t="str">
        <f t="shared" si="16"/>
        <v>PNJ-MRCL-VNT/SWRS</v>
      </c>
      <c r="N477" s="28" t="str">
        <f t="shared" si="17"/>
        <v>vsg13</v>
      </c>
      <c r="O477" s="11"/>
      <c r="P477" s="11"/>
    </row>
    <row r="478" spans="1:17" hidden="1" x14ac:dyDescent="0.25">
      <c r="A478" s="28" t="s">
        <v>2631</v>
      </c>
      <c r="B478" s="28" t="s">
        <v>26</v>
      </c>
      <c r="C478" s="28" t="s">
        <v>10</v>
      </c>
      <c r="D478" s="28" t="s">
        <v>167</v>
      </c>
      <c r="E478" s="25"/>
      <c r="F478" s="351" t="str">
        <f>IFERROR(VLOOKUP($B478,Codes!$A$2:$B$1000, 2, FALSE),"")</f>
        <v>PND</v>
      </c>
      <c r="G478" s="351" t="str">
        <f>IFERROR(VLOOKUP($C478,Codes!$A$2:$B$1000, 2, FALSE),"")</f>
        <v>PNJ</v>
      </c>
      <c r="H478" s="351" t="str">
        <f>IFERROR(VLOOKUP($D478,Codes!$A$2:$B$1000, 2, FALSE),"")</f>
        <v>OGA</v>
      </c>
      <c r="I478" s="28" t="e">
        <f>IF(ISNUMBER(SEARCH("mrg",A478)), VLOOKUP(_xlfn.NUMBERVALUE(MID(A478,4,4)),TOMAKE!$B$2:$F$174,5,FALSE),IF(ISNUMBER(SEARCH("pnj",A478)), VLOOKUP(_xlfn.NUMBERVALUE(MID(A478,4,4)),TOMAKE!$A$2:$F$174,6,FALSE),IF(ISNUMBER(SEARCH("prv",A478)), VLOOKUP(_xlfn.NUMBERVALUE(MID(A478,4,4)),TOMAKE!$D$2:$F$174,3,FALSE),IF(ISNUMBER(SEARCH("vsg",A478)),VLOOKUP(_xlfn.NUMBERVALUE(MID(A478,4,4)),TOMAKE!$C$2:$F$174,4,FALSE),""))))</f>
        <v>#N/A</v>
      </c>
      <c r="J478" s="11" t="e">
        <f>IF(ISNUMBER(SEARCH("mrg",A478)), VLOOKUP(_xlfn.NUMBERVALUE(MID(A478,4,4)),TOMAKE!$B$2:$E$174,4,FALSE),IF(ISNUMBER(SEARCH("pnj",A478)), VLOOKUP(_xlfn.NUMBERVALUE(MID(A478,4,4)),TOMAKE!$A$2:$E$174,5,FALSE),IF(ISNUMBER(SEARCH("prv",A478)), VLOOKUP(_xlfn.NUMBERVALUE(MID(A478,4,4)),TOMAKE!$D$2:$E$174,2,FALSE),IF(ISNUMBER(SEARCH("vsg",A478)),VLOOKUP(_xlfn.NUMBERVALUE(MID(A478,4,4)),TOMAKE!$C$2:$E$174,3,FALSE),""))))</f>
        <v>#N/A</v>
      </c>
      <c r="K478" s="11" t="s">
        <v>5601</v>
      </c>
      <c r="L478" s="11" t="s">
        <v>5600</v>
      </c>
      <c r="M478" s="351" t="str">
        <f t="shared" si="16"/>
        <v>PND-OGA-PNJ</v>
      </c>
      <c r="N478" s="28" t="str">
        <f t="shared" si="17"/>
        <v>vsg14</v>
      </c>
      <c r="O478" s="11"/>
      <c r="P478" s="11"/>
    </row>
    <row r="479" spans="1:17" hidden="1" x14ac:dyDescent="0.25">
      <c r="A479" s="28" t="s">
        <v>2624</v>
      </c>
      <c r="B479" s="28" t="s">
        <v>4</v>
      </c>
      <c r="C479" s="28" t="s">
        <v>84</v>
      </c>
      <c r="D479" s="28" t="s">
        <v>26</v>
      </c>
      <c r="E479" s="25"/>
      <c r="F479" s="351" t="str">
        <f>IFERROR(VLOOKUP($B479,Codes!$A$2:$B$1000, 2, FALSE),"")</f>
        <v>VSD</v>
      </c>
      <c r="G479" s="351" t="str">
        <f>IFERROR(VLOOKUP($C479,Codes!$A$2:$B$1000, 2, FALSE),"")</f>
        <v>HBL</v>
      </c>
      <c r="H479" s="351" t="str">
        <f>IFERROR(VLOOKUP($D479,Codes!$A$2:$B$1000, 2, FALSE),"")</f>
        <v>PND</v>
      </c>
      <c r="I479" s="28" t="e">
        <f>IF(ISNUMBER(SEARCH("mrg",A479)), VLOOKUP(_xlfn.NUMBERVALUE(MID(A479,4,4)),TOMAKE!$B$2:$F$174,5,FALSE),IF(ISNUMBER(SEARCH("pnj",A479)), VLOOKUP(_xlfn.NUMBERVALUE(MID(A479,4,4)),TOMAKE!$A$2:$F$174,6,FALSE),IF(ISNUMBER(SEARCH("prv",A479)), VLOOKUP(_xlfn.NUMBERVALUE(MID(A479,4,4)),TOMAKE!$D$2:$F$174,3,FALSE),IF(ISNUMBER(SEARCH("vsg",A479)),VLOOKUP(_xlfn.NUMBERVALUE(MID(A479,4,4)),TOMAKE!$C$2:$F$174,4,FALSE),""))))</f>
        <v>#N/A</v>
      </c>
      <c r="J479" s="11" t="e">
        <f>IF(ISNUMBER(SEARCH("mrg",A479)), VLOOKUP(_xlfn.NUMBERVALUE(MID(A479,4,4)),TOMAKE!$B$2:$E$174,4,FALSE),IF(ISNUMBER(SEARCH("pnj",A479)), VLOOKUP(_xlfn.NUMBERVALUE(MID(A479,4,4)),TOMAKE!$A$2:$E$174,5,FALSE),IF(ISNUMBER(SEARCH("prv",A479)), VLOOKUP(_xlfn.NUMBERVALUE(MID(A479,4,4)),TOMAKE!$D$2:$E$174,2,FALSE),IF(ISNUMBER(SEARCH("vsg",A479)),VLOOKUP(_xlfn.NUMBERVALUE(MID(A479,4,4)),TOMAKE!$C$2:$E$174,3,FALSE),""))))</f>
        <v>#N/A</v>
      </c>
      <c r="K479" s="11" t="s">
        <v>5601</v>
      </c>
      <c r="L479" s="11" t="s">
        <v>5607</v>
      </c>
      <c r="M479" s="351" t="str">
        <f t="shared" si="16"/>
        <v>VSD-PND-HBL</v>
      </c>
      <c r="N479" s="28" t="str">
        <f t="shared" si="17"/>
        <v>vsg15</v>
      </c>
      <c r="O479" s="11"/>
      <c r="P479" s="11"/>
      <c r="Q479" s="11"/>
    </row>
    <row r="480" spans="1:17" hidden="1" x14ac:dyDescent="0.25">
      <c r="A480" s="28" t="s">
        <v>2620</v>
      </c>
      <c r="B480" s="28" t="s">
        <v>4</v>
      </c>
      <c r="C480" s="28" t="s">
        <v>7</v>
      </c>
      <c r="D480" s="28" t="s">
        <v>8</v>
      </c>
      <c r="E480" s="25"/>
      <c r="F480" s="351" t="str">
        <f>IFERROR(VLOOKUP($B480,Codes!$A$2:$B$1000, 2, FALSE),"")</f>
        <v>VSD</v>
      </c>
      <c r="G480" s="351" t="str">
        <f>IFERROR(VLOOKUP($C480,Codes!$A$2:$B$1000, 2, FALSE),"")</f>
        <v>KWR</v>
      </c>
      <c r="H480" s="351" t="str">
        <f>IFERROR(VLOOKUP($D480,Codes!$A$2:$B$1000, 2, FALSE),"")</f>
        <v>MRG</v>
      </c>
      <c r="I480" s="28" t="e">
        <f>IF(ISNUMBER(SEARCH("mrg",A480)), VLOOKUP(_xlfn.NUMBERVALUE(MID(A480,4,4)),TOMAKE!$B$2:$F$174,5,FALSE),IF(ISNUMBER(SEARCH("pnj",A480)), VLOOKUP(_xlfn.NUMBERVALUE(MID(A480,4,4)),TOMAKE!$A$2:$F$174,6,FALSE),IF(ISNUMBER(SEARCH("prv",A480)), VLOOKUP(_xlfn.NUMBERVALUE(MID(A480,4,4)),TOMAKE!$D$2:$F$174,3,FALSE),IF(ISNUMBER(SEARCH("vsg",A480)),VLOOKUP(_xlfn.NUMBERVALUE(MID(A480,4,4)),TOMAKE!$C$2:$F$174,4,FALSE),""))))</f>
        <v>#N/A</v>
      </c>
      <c r="J480" s="11" t="e">
        <f>IF(ISNUMBER(SEARCH("mrg",A480)), VLOOKUP(_xlfn.NUMBERVALUE(MID(A480,4,4)),TOMAKE!$B$2:$E$174,4,FALSE),IF(ISNUMBER(SEARCH("pnj",A480)), VLOOKUP(_xlfn.NUMBERVALUE(MID(A480,4,4)),TOMAKE!$A$2:$E$174,5,FALSE),IF(ISNUMBER(SEARCH("prv",A480)), VLOOKUP(_xlfn.NUMBERVALUE(MID(A480,4,4)),TOMAKE!$D$2:$E$174,2,FALSE),IF(ISNUMBER(SEARCH("vsg",A480)),VLOOKUP(_xlfn.NUMBERVALUE(MID(A480,4,4)),TOMAKE!$C$2:$E$174,3,FALSE),""))))</f>
        <v>#N/A</v>
      </c>
      <c r="K480" s="11" t="s">
        <v>5601</v>
      </c>
      <c r="L480" s="11" t="s">
        <v>5607</v>
      </c>
      <c r="M480" s="351" t="str">
        <f t="shared" si="16"/>
        <v>VSD-MRG-KWR</v>
      </c>
      <c r="N480" s="28" t="str">
        <f t="shared" si="17"/>
        <v>vsg16</v>
      </c>
      <c r="O480" s="11"/>
      <c r="P480" s="11"/>
      <c r="Q480" s="11"/>
    </row>
    <row r="481" spans="1:17" hidden="1" x14ac:dyDescent="0.25">
      <c r="A481" s="28" t="s">
        <v>2587</v>
      </c>
      <c r="B481" s="28" t="s">
        <v>196</v>
      </c>
      <c r="C481" s="28" t="s">
        <v>195</v>
      </c>
      <c r="D481" s="28" t="s">
        <v>2390</v>
      </c>
      <c r="E481" s="25"/>
      <c r="F481" s="351" t="str">
        <f>IFERROR(VLOOKUP($B481,Codes!$A$2:$B$1000, 2, FALSE),"")</f>
        <v>SDA</v>
      </c>
      <c r="G481" s="351" t="str">
        <f>IFERROR(VLOOKUP($C481,Codes!$A$2:$B$1000, 2, FALSE),"")</f>
        <v/>
      </c>
      <c r="H481" s="351" t="str">
        <f>IFERROR(VLOOKUP($D481,Codes!$A$2:$B$1000, 2, FALSE),"")</f>
        <v>MLWD</v>
      </c>
      <c r="I481" s="28" t="e">
        <f>IF(ISNUMBER(SEARCH("mrg",A481)), VLOOKUP(_xlfn.NUMBERVALUE(MID(A481,4,4)),TOMAKE!$B$2:$F$174,5,FALSE),IF(ISNUMBER(SEARCH("pnj",A481)), VLOOKUP(_xlfn.NUMBERVALUE(MID(A481,4,4)),TOMAKE!$A$2:$F$174,6,FALSE),IF(ISNUMBER(SEARCH("prv",A481)), VLOOKUP(_xlfn.NUMBERVALUE(MID(A481,4,4)),TOMAKE!$D$2:$F$174,3,FALSE),IF(ISNUMBER(SEARCH("vsg",A481)),VLOOKUP(_xlfn.NUMBERVALUE(MID(A481,4,4)),TOMAKE!$C$2:$F$174,4,FALSE),""))))</f>
        <v>#N/A</v>
      </c>
      <c r="J481" s="11" t="e">
        <f>IF(ISNUMBER(SEARCH("mrg",A481)), VLOOKUP(_xlfn.NUMBERVALUE(MID(A481,4,4)),TOMAKE!$B$2:$E$174,4,FALSE),IF(ISNUMBER(SEARCH("pnj",A481)), VLOOKUP(_xlfn.NUMBERVALUE(MID(A481,4,4)),TOMAKE!$A$2:$E$174,5,FALSE),IF(ISNUMBER(SEARCH("prv",A481)), VLOOKUP(_xlfn.NUMBERVALUE(MID(A481,4,4)),TOMAKE!$D$2:$E$174,2,FALSE),IF(ISNUMBER(SEARCH("vsg",A481)),VLOOKUP(_xlfn.NUMBERVALUE(MID(A481,4,4)),TOMAKE!$C$2:$E$174,3,FALSE),""))))</f>
        <v>#N/A</v>
      </c>
      <c r="K481" s="11" t="s">
        <v>5601</v>
      </c>
      <c r="L481" s="11" t="s">
        <v>5607</v>
      </c>
      <c r="M481" s="351" t="str">
        <f t="shared" si="16"/>
        <v>SDA-MLWD-</v>
      </c>
      <c r="N481" s="28" t="str">
        <f t="shared" si="17"/>
        <v>vsg17</v>
      </c>
      <c r="O481" s="11"/>
      <c r="P481" s="11"/>
    </row>
    <row r="482" spans="1:17" hidden="1" x14ac:dyDescent="0.25">
      <c r="A482" s="28" t="s">
        <v>2582</v>
      </c>
      <c r="B482" s="28" t="s">
        <v>4</v>
      </c>
      <c r="C482" s="28" t="s">
        <v>212</v>
      </c>
      <c r="D482" s="28" t="s">
        <v>140</v>
      </c>
      <c r="E482" s="25"/>
      <c r="F482" s="351" t="str">
        <f>IFERROR(VLOOKUP($B482,Codes!$A$2:$B$1000, 2, FALSE),"")</f>
        <v>VSD</v>
      </c>
      <c r="G482" s="351">
        <f>IFERROR(VLOOKUP($C482,Codes!$A$2:$B$1000, 2, FALSE),"")</f>
        <v>0</v>
      </c>
      <c r="H482" s="351" t="str">
        <f>IFERROR(VLOOKUP($D482,Codes!$A$2:$B$1000, 2, FALSE),"")</f>
        <v>TTN</v>
      </c>
      <c r="I482" s="28" t="e">
        <f>IF(ISNUMBER(SEARCH("mrg",A482)), VLOOKUP(_xlfn.NUMBERVALUE(MID(A482,4,4)),TOMAKE!$B$2:$F$174,5,FALSE),IF(ISNUMBER(SEARCH("pnj",A482)), VLOOKUP(_xlfn.NUMBERVALUE(MID(A482,4,4)),TOMAKE!$A$2:$F$174,6,FALSE),IF(ISNUMBER(SEARCH("prv",A482)), VLOOKUP(_xlfn.NUMBERVALUE(MID(A482,4,4)),TOMAKE!$D$2:$F$174,3,FALSE),IF(ISNUMBER(SEARCH("vsg",A482)),VLOOKUP(_xlfn.NUMBERVALUE(MID(A482,4,4)),TOMAKE!$C$2:$F$174,4,FALSE),""))))</f>
        <v>#N/A</v>
      </c>
      <c r="J482" s="11" t="e">
        <f>IF(ISNUMBER(SEARCH("mrg",A482)), VLOOKUP(_xlfn.NUMBERVALUE(MID(A482,4,4)),TOMAKE!$B$2:$E$174,4,FALSE),IF(ISNUMBER(SEARCH("pnj",A482)), VLOOKUP(_xlfn.NUMBERVALUE(MID(A482,4,4)),TOMAKE!$A$2:$E$174,5,FALSE),IF(ISNUMBER(SEARCH("prv",A482)), VLOOKUP(_xlfn.NUMBERVALUE(MID(A482,4,4)),TOMAKE!$D$2:$E$174,2,FALSE),IF(ISNUMBER(SEARCH("vsg",A482)),VLOOKUP(_xlfn.NUMBERVALUE(MID(A482,4,4)),TOMAKE!$C$2:$E$174,3,FALSE),""))))</f>
        <v>#N/A</v>
      </c>
      <c r="K482" s="11" t="s">
        <v>5601</v>
      </c>
      <c r="L482" s="11" t="s">
        <v>5600</v>
      </c>
      <c r="M482" s="351" t="str">
        <f t="shared" si="16"/>
        <v>VSD-TTN-0</v>
      </c>
      <c r="N482" s="28" t="str">
        <f t="shared" si="17"/>
        <v>vsg18</v>
      </c>
      <c r="O482" s="11"/>
      <c r="P482" s="11"/>
    </row>
    <row r="483" spans="1:17" hidden="1" x14ac:dyDescent="0.25">
      <c r="A483" s="25" t="s">
        <v>2564</v>
      </c>
      <c r="B483" s="25" t="s">
        <v>48</v>
      </c>
      <c r="C483" s="25" t="s">
        <v>204</v>
      </c>
      <c r="D483" s="25" t="s">
        <v>106</v>
      </c>
      <c r="E483" s="25"/>
      <c r="F483" s="351" t="str">
        <f>IFERROR(VLOOKUP($B483,Codes!$A$2:$B$1000, 2, FALSE),"")</f>
        <v>HRB</v>
      </c>
      <c r="G483" s="351" t="str">
        <f>IFERROR(VLOOKUP($C483,Codes!$A$2:$B$1000, 2, FALSE),"")</f>
        <v>DVSU</v>
      </c>
      <c r="H483" s="351" t="str">
        <f>IFERROR(VLOOKUP($D483,Codes!$A$2:$B$1000, 2, FALSE),"")</f>
        <v>MPS</v>
      </c>
      <c r="I483" s="25">
        <f>IF(ISNUMBER(SEARCH("mrg",A483)), VLOOKUP(_xlfn.NUMBERVALUE(MID(A483,4,4)),TOMAKE!$B$2:$F$174,5,FALSE),IF(ISNUMBER(SEARCH("pnj",A483)), VLOOKUP(_xlfn.NUMBERVALUE(MID(A483,4,4)),TOMAKE!$A$2:$F$174,6,FALSE),IF(ISNUMBER(SEARCH("prv",A483)), VLOOKUP(_xlfn.NUMBERVALUE(MID(A483,4,4)),TOMAKE!$D$2:$F$174,3,FALSE),IF(ISNUMBER(SEARCH("vsg",A483)),VLOOKUP(_xlfn.NUMBERVALUE(MID(A483,4,4)),TOMAKE!$C$2:$F$174,4,FALSE),""))))</f>
        <v>0</v>
      </c>
      <c r="J483" s="26">
        <f>IF(ISNUMBER(SEARCH("mrg",A483)), VLOOKUP(_xlfn.NUMBERVALUE(MID(A483,4,4)),TOMAKE!$B$2:$E$174,4,FALSE),IF(ISNUMBER(SEARCH("pnj",A483)), VLOOKUP(_xlfn.NUMBERVALUE(MID(A483,4,4)),TOMAKE!$A$2:$E$174,5,FALSE),IF(ISNUMBER(SEARCH("prv",A483)), VLOOKUP(_xlfn.NUMBERVALUE(MID(A483,4,4)),TOMAKE!$D$2:$E$174,2,FALSE),IF(ISNUMBER(SEARCH("vsg",A483)),VLOOKUP(_xlfn.NUMBERVALUE(MID(A483,4,4)),TOMAKE!$C$2:$E$174,3,FALSE),""))))</f>
        <v>14</v>
      </c>
      <c r="K483" s="26" t="s">
        <v>5601</v>
      </c>
      <c r="L483" s="26" t="s">
        <v>5600</v>
      </c>
      <c r="M483" s="351" t="str">
        <f t="shared" si="16"/>
        <v>HRB-MPS-DVSU</v>
      </c>
      <c r="N483" s="28" t="str">
        <f t="shared" si="17"/>
        <v>vsg19</v>
      </c>
    </row>
    <row r="484" spans="1:17" hidden="1" x14ac:dyDescent="0.25">
      <c r="A484" s="28" t="s">
        <v>2710</v>
      </c>
      <c r="B484" s="28" t="s">
        <v>4</v>
      </c>
      <c r="C484" s="28" t="s">
        <v>189</v>
      </c>
      <c r="D484" s="28" t="s">
        <v>1260</v>
      </c>
      <c r="E484" s="25"/>
      <c r="F484" s="351" t="str">
        <f>IFERROR(VLOOKUP($B484,Codes!$A$2:$B$1000, 2, FALSE),"")</f>
        <v>VSD</v>
      </c>
      <c r="G484" s="351" t="str">
        <f>IFERROR(VLOOKUP($C484,Codes!$A$2:$B$1000, 2, FALSE),"")</f>
        <v>PNJ</v>
      </c>
      <c r="H484" s="351" t="str">
        <f>IFERROR(VLOOKUP($D484,Codes!$A$2:$B$1000, 2, FALSE),"")</f>
        <v>CRT</v>
      </c>
      <c r="I484" s="28" t="e">
        <f>IF(ISNUMBER(SEARCH("mrg",A484)), VLOOKUP(_xlfn.NUMBERVALUE(MID(A484,4,4)),TOMAKE!$B$2:$F$174,5,FALSE),IF(ISNUMBER(SEARCH("pnj",A484)), VLOOKUP(_xlfn.NUMBERVALUE(MID(A484,4,4)),TOMAKE!$A$2:$F$174,6,FALSE),IF(ISNUMBER(SEARCH("prv",A484)), VLOOKUP(_xlfn.NUMBERVALUE(MID(A484,4,4)),TOMAKE!$D$2:$F$174,3,FALSE),IF(ISNUMBER(SEARCH("vsg",A484)),VLOOKUP(_xlfn.NUMBERVALUE(MID(A484,4,4)),TOMAKE!$C$2:$F$174,4,FALSE),""))))</f>
        <v>#N/A</v>
      </c>
      <c r="J484" s="11" t="e">
        <f>IF(ISNUMBER(SEARCH("mrg",A484)), VLOOKUP(_xlfn.NUMBERVALUE(MID(A484,4,4)),TOMAKE!$B$2:$E$174,4,FALSE),IF(ISNUMBER(SEARCH("pnj",A484)), VLOOKUP(_xlfn.NUMBERVALUE(MID(A484,4,4)),TOMAKE!$A$2:$E$174,5,FALSE),IF(ISNUMBER(SEARCH("prv",A484)), VLOOKUP(_xlfn.NUMBERVALUE(MID(A484,4,4)),TOMAKE!$D$2:$E$174,2,FALSE),IF(ISNUMBER(SEARCH("vsg",A484)),VLOOKUP(_xlfn.NUMBERVALUE(MID(A484,4,4)),TOMAKE!$C$2:$E$174,3,FALSE),""))))</f>
        <v>#N/A</v>
      </c>
      <c r="K484" s="11" t="s">
        <v>5601</v>
      </c>
      <c r="L484" s="11" t="s">
        <v>5613</v>
      </c>
      <c r="M484" s="351" t="str">
        <f t="shared" si="16"/>
        <v>VSD-CRT-PNJ</v>
      </c>
      <c r="N484" s="28" t="str">
        <f t="shared" si="17"/>
        <v>vsg2</v>
      </c>
      <c r="O484" s="11"/>
      <c r="P484" s="11"/>
      <c r="Q484" s="11"/>
    </row>
    <row r="485" spans="1:17" hidden="1" x14ac:dyDescent="0.25">
      <c r="A485" s="25" t="s">
        <v>2559</v>
      </c>
      <c r="B485" s="25" t="s">
        <v>4</v>
      </c>
      <c r="C485" s="25" t="s">
        <v>194</v>
      </c>
      <c r="D485" s="25" t="s">
        <v>5714</v>
      </c>
      <c r="E485" s="25"/>
      <c r="F485" s="351" t="str">
        <f>IFERROR(VLOOKUP($B485,Codes!$A$2:$B$1000, 2, FALSE),"")</f>
        <v>VSD</v>
      </c>
      <c r="G485" s="351" t="str">
        <f>IFERROR(VLOOKUP($C485,Codes!$A$2:$B$1000, 2, FALSE),"")</f>
        <v>HDD</v>
      </c>
      <c r="H485" s="351" t="str">
        <f>IFERROR(VLOOKUP($D485,Codes!$A$2:$B$1000, 2, FALSE),"")</f>
        <v>CRT/MRCL</v>
      </c>
      <c r="I485" s="25">
        <f>IF(ISNUMBER(SEARCH("mrg",A485)), VLOOKUP(_xlfn.NUMBERVALUE(MID(A485,4,4)),TOMAKE!$B$2:$F$174,5,FALSE),IF(ISNUMBER(SEARCH("pnj",A485)), VLOOKUP(_xlfn.NUMBERVALUE(MID(A485,4,4)),TOMAKE!$A$2:$F$174,6,FALSE),IF(ISNUMBER(SEARCH("prv",A485)), VLOOKUP(_xlfn.NUMBERVALUE(MID(A485,4,4)),TOMAKE!$D$2:$F$174,3,FALSE),IF(ISNUMBER(SEARCH("vsg",A485)),VLOOKUP(_xlfn.NUMBERVALUE(MID(A485,4,4)),TOMAKE!$C$2:$F$174,4,FALSE),""))))</f>
        <v>0</v>
      </c>
      <c r="J485" s="26">
        <f>IF(ISNUMBER(SEARCH("mrg",A485)), VLOOKUP(_xlfn.NUMBERVALUE(MID(A485,4,4)),TOMAKE!$B$2:$E$174,4,FALSE),IF(ISNUMBER(SEARCH("pnj",A485)), VLOOKUP(_xlfn.NUMBERVALUE(MID(A485,4,4)),TOMAKE!$A$2:$E$174,5,FALSE),IF(ISNUMBER(SEARCH("prv",A485)), VLOOKUP(_xlfn.NUMBERVALUE(MID(A485,4,4)),TOMAKE!$D$2:$E$174,2,FALSE),IF(ISNUMBER(SEARCH("vsg",A485)),VLOOKUP(_xlfn.NUMBERVALUE(MID(A485,4,4)),TOMAKE!$C$2:$E$174,3,FALSE),""))))</f>
        <v>23</v>
      </c>
      <c r="K485" s="26" t="s">
        <v>5601</v>
      </c>
      <c r="L485" s="26" t="s">
        <v>5600</v>
      </c>
      <c r="M485" s="351" t="str">
        <f t="shared" si="16"/>
        <v>VSD-CRT/MRCL-HDD</v>
      </c>
      <c r="N485" s="28" t="str">
        <f t="shared" si="17"/>
        <v>vsg20</v>
      </c>
    </row>
    <row r="486" spans="1:17" hidden="1" x14ac:dyDescent="0.25">
      <c r="A486" s="28" t="s">
        <v>2556</v>
      </c>
      <c r="B486" s="28" t="s">
        <v>4</v>
      </c>
      <c r="C486" s="28" t="s">
        <v>10</v>
      </c>
      <c r="D486" s="28" t="s">
        <v>1260</v>
      </c>
      <c r="E486" s="25"/>
      <c r="F486" s="351" t="str">
        <f>IFERROR(VLOOKUP($B486,Codes!$A$2:$B$1000, 2, FALSE),"")</f>
        <v>VSD</v>
      </c>
      <c r="G486" s="351" t="str">
        <f>IFERROR(VLOOKUP($C486,Codes!$A$2:$B$1000, 2, FALSE),"")</f>
        <v>PNJ</v>
      </c>
      <c r="H486" s="351" t="str">
        <f>IFERROR(VLOOKUP($D486,Codes!$A$2:$B$1000, 2, FALSE),"")</f>
        <v>CRT</v>
      </c>
      <c r="I486" s="28" t="e">
        <f>IF(ISNUMBER(SEARCH("mrg",A486)), VLOOKUP(_xlfn.NUMBERVALUE(MID(A486,4,4)),TOMAKE!$B$2:$F$174,5,FALSE),IF(ISNUMBER(SEARCH("pnj",A486)), VLOOKUP(_xlfn.NUMBERVALUE(MID(A486,4,4)),TOMAKE!$A$2:$F$174,6,FALSE),IF(ISNUMBER(SEARCH("prv",A486)), VLOOKUP(_xlfn.NUMBERVALUE(MID(A486,4,4)),TOMAKE!$D$2:$F$174,3,FALSE),IF(ISNUMBER(SEARCH("vsg",A486)),VLOOKUP(_xlfn.NUMBERVALUE(MID(A486,4,4)),TOMAKE!$C$2:$F$174,4,FALSE),""))))</f>
        <v>#N/A</v>
      </c>
      <c r="J486" s="11" t="e">
        <f>IF(ISNUMBER(SEARCH("mrg",A486)), VLOOKUP(_xlfn.NUMBERVALUE(MID(A486,4,4)),TOMAKE!$B$2:$E$174,4,FALSE),IF(ISNUMBER(SEARCH("pnj",A486)), VLOOKUP(_xlfn.NUMBERVALUE(MID(A486,4,4)),TOMAKE!$A$2:$E$174,5,FALSE),IF(ISNUMBER(SEARCH("prv",A486)), VLOOKUP(_xlfn.NUMBERVALUE(MID(A486,4,4)),TOMAKE!$D$2:$E$174,2,FALSE),IF(ISNUMBER(SEARCH("vsg",A486)),VLOOKUP(_xlfn.NUMBERVALUE(MID(A486,4,4)),TOMAKE!$C$2:$E$174,3,FALSE),""))))</f>
        <v>#N/A</v>
      </c>
      <c r="K486" s="11" t="s">
        <v>5601</v>
      </c>
      <c r="L486" s="11" t="s">
        <v>5600</v>
      </c>
      <c r="M486" s="351" t="str">
        <f t="shared" si="16"/>
        <v>VSD-CRT-PNJ</v>
      </c>
      <c r="N486" s="28" t="str">
        <f t="shared" si="17"/>
        <v>vsg21</v>
      </c>
      <c r="O486" s="11"/>
      <c r="P486" s="11"/>
      <c r="Q486" s="11"/>
    </row>
    <row r="487" spans="1:17" hidden="1" x14ac:dyDescent="0.25">
      <c r="A487" s="25" t="s">
        <v>2553</v>
      </c>
      <c r="B487" s="25" t="s">
        <v>4</v>
      </c>
      <c r="C487" s="25" t="s">
        <v>8</v>
      </c>
      <c r="D487" s="25" t="s">
        <v>5709</v>
      </c>
      <c r="E487" s="25"/>
      <c r="F487" s="351" t="str">
        <f>IFERROR(VLOOKUP($B487,Codes!$A$2:$B$1000, 2, FALSE),"")</f>
        <v>VSD</v>
      </c>
      <c r="G487" s="351" t="str">
        <f>IFERROR(VLOOKUP($C487,Codes!$A$2:$B$1000, 2, FALSE),"")</f>
        <v>MRG</v>
      </c>
      <c r="H487" s="351" t="str">
        <f>IFERROR(VLOOKUP($D487,Codes!$A$2:$B$1000, 2, FALSE),"")</f>
        <v>CRT/THNA</v>
      </c>
      <c r="I487" s="25">
        <f>IF(ISNUMBER(SEARCH("mrg",A487)), VLOOKUP(_xlfn.NUMBERVALUE(MID(A487,4,4)),TOMAKE!$B$2:$F$174,5,FALSE),IF(ISNUMBER(SEARCH("pnj",A487)), VLOOKUP(_xlfn.NUMBERVALUE(MID(A487,4,4)),TOMAKE!$A$2:$F$174,6,FALSE),IF(ISNUMBER(SEARCH("prv",A487)), VLOOKUP(_xlfn.NUMBERVALUE(MID(A487,4,4)),TOMAKE!$D$2:$F$174,3,FALSE),IF(ISNUMBER(SEARCH("vsg",A487)),VLOOKUP(_xlfn.NUMBERVALUE(MID(A487,4,4)),TOMAKE!$C$2:$F$174,4,FALSE),""))))</f>
        <v>0</v>
      </c>
      <c r="J487" s="26">
        <f>IF(ISNUMBER(SEARCH("mrg",A487)), VLOOKUP(_xlfn.NUMBERVALUE(MID(A487,4,4)),TOMAKE!$B$2:$E$174,4,FALSE),IF(ISNUMBER(SEARCH("pnj",A487)), VLOOKUP(_xlfn.NUMBERVALUE(MID(A487,4,4)),TOMAKE!$A$2:$E$174,5,FALSE),IF(ISNUMBER(SEARCH("prv",A487)), VLOOKUP(_xlfn.NUMBERVALUE(MID(A487,4,4)),TOMAKE!$D$2:$E$174,2,FALSE),IF(ISNUMBER(SEARCH("vsg",A487)),VLOOKUP(_xlfn.NUMBERVALUE(MID(A487,4,4)),TOMAKE!$C$2:$E$174,3,FALSE),""))))</f>
        <v>19</v>
      </c>
      <c r="K487" s="26" t="s">
        <v>5601</v>
      </c>
      <c r="L487" s="26" t="s">
        <v>5600</v>
      </c>
      <c r="M487" s="351" t="str">
        <f t="shared" si="16"/>
        <v>VSD-CRT/THNA-MRG</v>
      </c>
      <c r="N487" s="28" t="str">
        <f t="shared" si="17"/>
        <v>vsg22</v>
      </c>
    </row>
    <row r="488" spans="1:17" hidden="1" x14ac:dyDescent="0.25">
      <c r="A488" s="25" t="s">
        <v>2543</v>
      </c>
      <c r="B488" s="25" t="s">
        <v>4</v>
      </c>
      <c r="C488" s="25" t="s">
        <v>210</v>
      </c>
      <c r="D488" s="25" t="s">
        <v>5718</v>
      </c>
      <c r="E488" s="25"/>
      <c r="F488" s="351" t="str">
        <f>IFERROR(VLOOKUP($B488,Codes!$A$2:$B$1000, 2, FALSE),"")</f>
        <v>VSD</v>
      </c>
      <c r="G488" s="351" t="str">
        <f>IFERROR(VLOOKUP($C488,Codes!$A$2:$B$1000, 2, FALSE),"")</f>
        <v>SNL</v>
      </c>
      <c r="H488" s="351">
        <f>IFERROR(VLOOKUP($D488,Codes!$A$2:$B$1000, 2, FALSE),"")</f>
        <v>0</v>
      </c>
      <c r="I488" s="25">
        <f>IF(ISNUMBER(SEARCH("mrg",A488)), VLOOKUP(_xlfn.NUMBERVALUE(MID(A488,4,4)),TOMAKE!$B$2:$F$174,5,FALSE),IF(ISNUMBER(SEARCH("pnj",A488)), VLOOKUP(_xlfn.NUMBERVALUE(MID(A488,4,4)),TOMAKE!$A$2:$F$174,6,FALSE),IF(ISNUMBER(SEARCH("prv",A488)), VLOOKUP(_xlfn.NUMBERVALUE(MID(A488,4,4)),TOMAKE!$D$2:$F$174,3,FALSE),IF(ISNUMBER(SEARCH("vsg",A488)),VLOOKUP(_xlfn.NUMBERVALUE(MID(A488,4,4)),TOMAKE!$C$2:$F$174,4,FALSE),""))))</f>
        <v>0</v>
      </c>
      <c r="J488" s="26">
        <f>IF(ISNUMBER(SEARCH("mrg",A488)), VLOOKUP(_xlfn.NUMBERVALUE(MID(A488,4,4)),TOMAKE!$B$2:$E$174,4,FALSE),IF(ISNUMBER(SEARCH("pnj",A488)), VLOOKUP(_xlfn.NUMBERVALUE(MID(A488,4,4)),TOMAKE!$A$2:$E$174,5,FALSE),IF(ISNUMBER(SEARCH("prv",A488)), VLOOKUP(_xlfn.NUMBERVALUE(MID(A488,4,4)),TOMAKE!$D$2:$E$174,2,FALSE),IF(ISNUMBER(SEARCH("vsg",A488)),VLOOKUP(_xlfn.NUMBERVALUE(MID(A488,4,4)),TOMAKE!$C$2:$E$174,3,FALSE),""))))</f>
        <v>18</v>
      </c>
      <c r="K488" s="26" t="s">
        <v>5601</v>
      </c>
      <c r="L488" s="26" t="s">
        <v>5600</v>
      </c>
      <c r="M488" s="351" t="str">
        <f t="shared" si="16"/>
        <v>VSD-0-SNL</v>
      </c>
      <c r="N488" s="28" t="str">
        <f t="shared" si="17"/>
        <v>vsg23</v>
      </c>
    </row>
    <row r="489" spans="1:17" hidden="1" x14ac:dyDescent="0.25">
      <c r="A489" s="25" t="s">
        <v>2541</v>
      </c>
      <c r="B489" s="25" t="s">
        <v>10</v>
      </c>
      <c r="C489" s="25" t="s">
        <v>215</v>
      </c>
      <c r="D489" s="25" t="s">
        <v>116</v>
      </c>
      <c r="E489" s="25"/>
      <c r="F489" s="351" t="str">
        <f>IFERROR(VLOOKUP($B489,Codes!$A$2:$B$1000, 2, FALSE),"")</f>
        <v>PNJ</v>
      </c>
      <c r="G489" s="351" t="str">
        <f>IFERROR(VLOOKUP($C489,Codes!$A$2:$B$1000, 2, FALSE),"")</f>
        <v>SNK</v>
      </c>
      <c r="H489" s="351" t="str">
        <f>IFERROR(VLOOKUP($D489,Codes!$A$2:$B$1000, 2, FALSE),"")</f>
        <v>MRCL</v>
      </c>
      <c r="I489" s="25">
        <f>IF(ISNUMBER(SEARCH("mrg",A489)), VLOOKUP(_xlfn.NUMBERVALUE(MID(A489,4,4)),TOMAKE!$B$2:$F$174,5,FALSE),IF(ISNUMBER(SEARCH("pnj",A489)), VLOOKUP(_xlfn.NUMBERVALUE(MID(A489,4,4)),TOMAKE!$A$2:$F$174,6,FALSE),IF(ISNUMBER(SEARCH("prv",A489)), VLOOKUP(_xlfn.NUMBERVALUE(MID(A489,4,4)),TOMAKE!$D$2:$F$174,3,FALSE),IF(ISNUMBER(SEARCH("vsg",A489)),VLOOKUP(_xlfn.NUMBERVALUE(MID(A489,4,4)),TOMAKE!$C$2:$F$174,4,FALSE),""))))</f>
        <v>0</v>
      </c>
      <c r="J489" s="26">
        <f>IF(ISNUMBER(SEARCH("mrg",A489)), VLOOKUP(_xlfn.NUMBERVALUE(MID(A489,4,4)),TOMAKE!$B$2:$E$174,4,FALSE),IF(ISNUMBER(SEARCH("pnj",A489)), VLOOKUP(_xlfn.NUMBERVALUE(MID(A489,4,4)),TOMAKE!$A$2:$E$174,5,FALSE),IF(ISNUMBER(SEARCH("prv",A489)), VLOOKUP(_xlfn.NUMBERVALUE(MID(A489,4,4)),TOMAKE!$D$2:$E$174,2,FALSE),IF(ISNUMBER(SEARCH("vsg",A489)),VLOOKUP(_xlfn.NUMBERVALUE(MID(A489,4,4)),TOMAKE!$C$2:$E$174,3,FALSE),""))))</f>
        <v>45</v>
      </c>
      <c r="K489" s="26" t="s">
        <v>5601</v>
      </c>
      <c r="L489" s="26" t="s">
        <v>5600</v>
      </c>
      <c r="M489" s="351" t="str">
        <f t="shared" si="16"/>
        <v>PNJ-MRCL-SNK</v>
      </c>
      <c r="N489" s="28" t="str">
        <f t="shared" si="17"/>
        <v>vsg24</v>
      </c>
    </row>
    <row r="490" spans="1:17" x14ac:dyDescent="0.25">
      <c r="A490" s="28" t="s">
        <v>2532</v>
      </c>
      <c r="B490" s="28" t="s">
        <v>8</v>
      </c>
      <c r="C490" s="28" t="s">
        <v>10</v>
      </c>
      <c r="D490" s="28" t="s">
        <v>2535</v>
      </c>
      <c r="E490" s="25"/>
      <c r="F490" s="351" t="str">
        <f>IFERROR(VLOOKUP($B490,Codes!$A$2:$B$1000, 2, FALSE),"")</f>
        <v>MRG</v>
      </c>
      <c r="G490" s="351" t="str">
        <f>IFERROR(VLOOKUP($C490,Codes!$A$2:$B$1000, 2, FALSE),"")</f>
        <v>PNJ</v>
      </c>
      <c r="H490" s="351" t="str">
        <f>IFERROR(VLOOKUP($D490,Codes!$A$2:$B$1000, 2, FALSE),"")</f>
        <v>CNSL</v>
      </c>
      <c r="I490" s="28" t="e">
        <f>IF(ISNUMBER(SEARCH("mrg",A490)), VLOOKUP(_xlfn.NUMBERVALUE(MID(A490,4,4)),TOMAKE!$B$2:$F$174,5,FALSE),IF(ISNUMBER(SEARCH("pnj",A490)), VLOOKUP(_xlfn.NUMBERVALUE(MID(A490,4,4)),TOMAKE!$A$2:$F$174,6,FALSE),IF(ISNUMBER(SEARCH("prv",A490)), VLOOKUP(_xlfn.NUMBERVALUE(MID(A490,4,4)),TOMAKE!$D$2:$F$174,3,FALSE),IF(ISNUMBER(SEARCH("vsg",A490)),VLOOKUP(_xlfn.NUMBERVALUE(MID(A490,4,4)),TOMAKE!$C$2:$F$174,4,FALSE),""))))</f>
        <v>#N/A</v>
      </c>
      <c r="J490" s="11" t="e">
        <f>IF(ISNUMBER(SEARCH("mrg",A490)), VLOOKUP(_xlfn.NUMBERVALUE(MID(A490,4,4)),TOMAKE!$B$2:$E$174,4,FALSE),IF(ISNUMBER(SEARCH("pnj",A490)), VLOOKUP(_xlfn.NUMBERVALUE(MID(A490,4,4)),TOMAKE!$A$2:$E$174,5,FALSE),IF(ISNUMBER(SEARCH("prv",A490)), VLOOKUP(_xlfn.NUMBERVALUE(MID(A490,4,4)),TOMAKE!$D$2:$E$174,2,FALSE),IF(ISNUMBER(SEARCH("vsg",A490)),VLOOKUP(_xlfn.NUMBERVALUE(MID(A490,4,4)),TOMAKE!$C$2:$E$174,3,FALSE),""))))</f>
        <v>#N/A</v>
      </c>
      <c r="K490" s="11" t="s">
        <v>5723</v>
      </c>
      <c r="L490" s="11" t="s">
        <v>5600</v>
      </c>
      <c r="M490" s="351" t="str">
        <f t="shared" si="16"/>
        <v>MRG-CNSL-PNJ</v>
      </c>
      <c r="N490" s="28" t="str">
        <f t="shared" si="17"/>
        <v>vsg25</v>
      </c>
      <c r="O490" s="11"/>
      <c r="P490" s="11"/>
      <c r="Q490" s="11"/>
    </row>
    <row r="491" spans="1:17" hidden="1" x14ac:dyDescent="0.25">
      <c r="A491" s="28" t="s">
        <v>2527</v>
      </c>
      <c r="B491" s="28" t="s">
        <v>10</v>
      </c>
      <c r="C491" s="28" t="s">
        <v>106</v>
      </c>
      <c r="D491" s="28" t="s">
        <v>232</v>
      </c>
      <c r="E491" s="25"/>
      <c r="F491" s="351" t="str">
        <f>IFERROR(VLOOKUP($B491,Codes!$A$2:$B$1000, 2, FALSE),"")</f>
        <v>PNJ</v>
      </c>
      <c r="G491" s="351" t="str">
        <f>IFERROR(VLOOKUP($C491,Codes!$A$2:$B$1000, 2, FALSE),"")</f>
        <v>MPS</v>
      </c>
      <c r="H491" s="351" t="str">
        <f>IFERROR(VLOOKUP($D491,Codes!$A$2:$B$1000, 2, FALSE),"")</f>
        <v>PRV</v>
      </c>
      <c r="I491" s="28" t="e">
        <f>IF(ISNUMBER(SEARCH("mrg",A491)), VLOOKUP(_xlfn.NUMBERVALUE(MID(A491,4,4)),TOMAKE!$B$2:$F$174,5,FALSE),IF(ISNUMBER(SEARCH("pnj",A491)), VLOOKUP(_xlfn.NUMBERVALUE(MID(A491,4,4)),TOMAKE!$A$2:$F$174,6,FALSE),IF(ISNUMBER(SEARCH("prv",A491)), VLOOKUP(_xlfn.NUMBERVALUE(MID(A491,4,4)),TOMAKE!$D$2:$F$174,3,FALSE),IF(ISNUMBER(SEARCH("vsg",A491)),VLOOKUP(_xlfn.NUMBERVALUE(MID(A491,4,4)),TOMAKE!$C$2:$F$174,4,FALSE),""))))</f>
        <v>#N/A</v>
      </c>
      <c r="J491" s="11" t="e">
        <f>IF(ISNUMBER(SEARCH("mrg",A491)), VLOOKUP(_xlfn.NUMBERVALUE(MID(A491,4,4)),TOMAKE!$B$2:$E$174,4,FALSE),IF(ISNUMBER(SEARCH("pnj",A491)), VLOOKUP(_xlfn.NUMBERVALUE(MID(A491,4,4)),TOMAKE!$A$2:$E$174,5,FALSE),IF(ISNUMBER(SEARCH("prv",A491)), VLOOKUP(_xlfn.NUMBERVALUE(MID(A491,4,4)),TOMAKE!$D$2:$E$174,2,FALSE),IF(ISNUMBER(SEARCH("vsg",A491)),VLOOKUP(_xlfn.NUMBERVALUE(MID(A491,4,4)),TOMAKE!$C$2:$E$174,3,FALSE),""))))</f>
        <v>#N/A</v>
      </c>
      <c r="K491" s="11" t="s">
        <v>5601</v>
      </c>
      <c r="L491" s="11" t="s">
        <v>5600</v>
      </c>
      <c r="M491" s="351" t="str">
        <f t="shared" si="16"/>
        <v>PNJ-PRV-MPS</v>
      </c>
      <c r="N491" s="28" t="str">
        <f t="shared" si="17"/>
        <v>vsg26</v>
      </c>
      <c r="O491" s="11"/>
      <c r="P491" s="11"/>
    </row>
    <row r="492" spans="1:17" hidden="1" x14ac:dyDescent="0.25">
      <c r="A492" s="28" t="s">
        <v>2526</v>
      </c>
      <c r="B492" s="28" t="s">
        <v>196</v>
      </c>
      <c r="C492" s="28" t="s">
        <v>205</v>
      </c>
      <c r="D492" s="28" t="s">
        <v>26</v>
      </c>
      <c r="E492" s="25"/>
      <c r="F492" s="351" t="str">
        <f>IFERROR(VLOOKUP($B492,Codes!$A$2:$B$1000, 2, FALSE),"")</f>
        <v>SDA</v>
      </c>
      <c r="G492" s="351" t="str">
        <f>IFERROR(VLOOKUP($C492,Codes!$A$2:$B$1000, 2, FALSE),"")</f>
        <v>FMGD</v>
      </c>
      <c r="H492" s="351" t="str">
        <f>IFERROR(VLOOKUP($D492,Codes!$A$2:$B$1000, 2, FALSE),"")</f>
        <v>PND</v>
      </c>
      <c r="I492" s="28" t="e">
        <f>IF(ISNUMBER(SEARCH("mrg",A492)), VLOOKUP(_xlfn.NUMBERVALUE(MID(A492,4,4)),TOMAKE!$B$2:$F$174,5,FALSE),IF(ISNUMBER(SEARCH("pnj",A492)), VLOOKUP(_xlfn.NUMBERVALUE(MID(A492,4,4)),TOMAKE!$A$2:$F$174,6,FALSE),IF(ISNUMBER(SEARCH("prv",A492)), VLOOKUP(_xlfn.NUMBERVALUE(MID(A492,4,4)),TOMAKE!$D$2:$F$174,3,FALSE),IF(ISNUMBER(SEARCH("vsg",A492)),VLOOKUP(_xlfn.NUMBERVALUE(MID(A492,4,4)),TOMAKE!$C$2:$F$174,4,FALSE),""))))</f>
        <v>#N/A</v>
      </c>
      <c r="J492" s="11" t="e">
        <f>IF(ISNUMBER(SEARCH("mrg",A492)), VLOOKUP(_xlfn.NUMBERVALUE(MID(A492,4,4)),TOMAKE!$B$2:$E$174,4,FALSE),IF(ISNUMBER(SEARCH("pnj",A492)), VLOOKUP(_xlfn.NUMBERVALUE(MID(A492,4,4)),TOMAKE!$A$2:$E$174,5,FALSE),IF(ISNUMBER(SEARCH("prv",A492)), VLOOKUP(_xlfn.NUMBERVALUE(MID(A492,4,4)),TOMAKE!$D$2:$E$174,2,FALSE),IF(ISNUMBER(SEARCH("vsg",A492)),VLOOKUP(_xlfn.NUMBERVALUE(MID(A492,4,4)),TOMAKE!$C$2:$E$174,3,FALSE),""))))</f>
        <v>#N/A</v>
      </c>
      <c r="K492" s="11" t="s">
        <v>5601</v>
      </c>
      <c r="L492" s="11" t="s">
        <v>5600</v>
      </c>
      <c r="M492" s="351" t="str">
        <f t="shared" si="16"/>
        <v>SDA-PND-FMGD</v>
      </c>
      <c r="N492" s="28" t="str">
        <f t="shared" si="17"/>
        <v>vsg27</v>
      </c>
      <c r="O492" s="11" t="s">
        <v>5730</v>
      </c>
      <c r="P492" s="11"/>
    </row>
    <row r="493" spans="1:17" hidden="1" x14ac:dyDescent="0.25">
      <c r="A493" s="28" t="s">
        <v>2521</v>
      </c>
      <c r="B493" s="28" t="s">
        <v>4</v>
      </c>
      <c r="C493" s="28" t="s">
        <v>54</v>
      </c>
      <c r="D493" s="28" t="s">
        <v>106</v>
      </c>
      <c r="E493" s="25"/>
      <c r="F493" s="351" t="str">
        <f>IFERROR(VLOOKUP($B493,Codes!$A$2:$B$1000, 2, FALSE),"")</f>
        <v>VSD</v>
      </c>
      <c r="G493" s="351" t="str">
        <f>IFERROR(VLOOKUP($C493,Codes!$A$2:$B$1000, 2, FALSE),"")</f>
        <v>BGM CBT</v>
      </c>
      <c r="H493" s="351" t="str">
        <f>IFERROR(VLOOKUP($D493,Codes!$A$2:$B$1000, 2, FALSE),"")</f>
        <v>MPS</v>
      </c>
      <c r="I493" s="28" t="e">
        <f>IF(ISNUMBER(SEARCH("mrg",A493)), VLOOKUP(_xlfn.NUMBERVALUE(MID(A493,4,4)),TOMAKE!$B$2:$F$174,5,FALSE),IF(ISNUMBER(SEARCH("pnj",A493)), VLOOKUP(_xlfn.NUMBERVALUE(MID(A493,4,4)),TOMAKE!$A$2:$F$174,6,FALSE),IF(ISNUMBER(SEARCH("prv",A493)), VLOOKUP(_xlfn.NUMBERVALUE(MID(A493,4,4)),TOMAKE!$D$2:$F$174,3,FALSE),IF(ISNUMBER(SEARCH("vsg",A493)),VLOOKUP(_xlfn.NUMBERVALUE(MID(A493,4,4)),TOMAKE!$C$2:$F$174,4,FALSE),""))))</f>
        <v>#N/A</v>
      </c>
      <c r="J493" s="11" t="e">
        <f>IF(ISNUMBER(SEARCH("mrg",A493)), VLOOKUP(_xlfn.NUMBERVALUE(MID(A493,4,4)),TOMAKE!$B$2:$E$174,4,FALSE),IF(ISNUMBER(SEARCH("pnj",A493)), VLOOKUP(_xlfn.NUMBERVALUE(MID(A493,4,4)),TOMAKE!$A$2:$E$174,5,FALSE),IF(ISNUMBER(SEARCH("prv",A493)), VLOOKUP(_xlfn.NUMBERVALUE(MID(A493,4,4)),TOMAKE!$D$2:$E$174,2,FALSE),IF(ISNUMBER(SEARCH("vsg",A493)),VLOOKUP(_xlfn.NUMBERVALUE(MID(A493,4,4)),TOMAKE!$C$2:$E$174,3,FALSE),""))))</f>
        <v>#N/A</v>
      </c>
      <c r="K493" s="11" t="s">
        <v>5601</v>
      </c>
      <c r="L493" s="11" t="s">
        <v>5607</v>
      </c>
      <c r="M493" s="351" t="str">
        <f t="shared" si="16"/>
        <v>VSD-MPS-BGM CBT</v>
      </c>
      <c r="N493" s="28" t="str">
        <f t="shared" si="17"/>
        <v>vsg28</v>
      </c>
      <c r="O493" s="11"/>
      <c r="P493" s="11"/>
    </row>
    <row r="494" spans="1:17" hidden="1" x14ac:dyDescent="0.25">
      <c r="A494" s="25" t="s">
        <v>2516</v>
      </c>
      <c r="B494" s="25" t="s">
        <v>4</v>
      </c>
      <c r="C494" s="25" t="s">
        <v>26</v>
      </c>
      <c r="D494" s="25" t="s">
        <v>2177</v>
      </c>
      <c r="E494" s="25"/>
      <c r="F494" s="351" t="str">
        <f>IFERROR(VLOOKUP($B494,Codes!$A$2:$B$1000, 2, FALSE),"")</f>
        <v>VSD</v>
      </c>
      <c r="G494" s="351" t="str">
        <f>IFERROR(VLOOKUP($C494,Codes!$A$2:$B$1000, 2, FALSE),"")</f>
        <v>PND</v>
      </c>
      <c r="H494" s="351" t="str">
        <f>IFERROR(VLOOKUP($D494,Codes!$A$2:$B$1000, 2, FALSE),"")</f>
        <v/>
      </c>
      <c r="I494" s="25">
        <f>IF(ISNUMBER(SEARCH("mrg",A494)), VLOOKUP(_xlfn.NUMBERVALUE(MID(A494,4,4)),TOMAKE!$B$2:$F$174,5,FALSE),IF(ISNUMBER(SEARCH("pnj",A494)), VLOOKUP(_xlfn.NUMBERVALUE(MID(A494,4,4)),TOMAKE!$A$2:$F$174,6,FALSE),IF(ISNUMBER(SEARCH("prv",A494)), VLOOKUP(_xlfn.NUMBERVALUE(MID(A494,4,4)),TOMAKE!$D$2:$F$174,3,FALSE),IF(ISNUMBER(SEARCH("vsg",A494)),VLOOKUP(_xlfn.NUMBERVALUE(MID(A494,4,4)),TOMAKE!$C$2:$F$174,4,FALSE),""))))</f>
        <v>0</v>
      </c>
      <c r="J494" s="26">
        <f>IF(ISNUMBER(SEARCH("mrg",A494)), VLOOKUP(_xlfn.NUMBERVALUE(MID(A494,4,4)),TOMAKE!$B$2:$E$174,4,FALSE),IF(ISNUMBER(SEARCH("pnj",A494)), VLOOKUP(_xlfn.NUMBERVALUE(MID(A494,4,4)),TOMAKE!$A$2:$E$174,5,FALSE),IF(ISNUMBER(SEARCH("prv",A494)), VLOOKUP(_xlfn.NUMBERVALUE(MID(A494,4,4)),TOMAKE!$D$2:$E$174,2,FALSE),IF(ISNUMBER(SEARCH("vsg",A494)),VLOOKUP(_xlfn.NUMBERVALUE(MID(A494,4,4)),TOMAKE!$C$2:$E$174,3,FALSE),""))))</f>
        <v>12</v>
      </c>
      <c r="K494" s="26" t="s">
        <v>5601</v>
      </c>
      <c r="L494" s="26" t="s">
        <v>5600</v>
      </c>
      <c r="M494" s="351" t="str">
        <f t="shared" si="16"/>
        <v>VSD--PND</v>
      </c>
      <c r="N494" s="28" t="str">
        <f t="shared" si="17"/>
        <v>vsg29</v>
      </c>
    </row>
    <row r="495" spans="1:17" hidden="1" x14ac:dyDescent="0.25">
      <c r="A495" s="28" t="s">
        <v>2709</v>
      </c>
      <c r="B495" s="28" t="s">
        <v>4</v>
      </c>
      <c r="C495" s="28" t="s">
        <v>197</v>
      </c>
      <c r="D495" s="28" t="s">
        <v>2130</v>
      </c>
      <c r="E495" s="25"/>
      <c r="F495" s="351" t="str">
        <f>IFERROR(VLOOKUP($B495,Codes!$A$2:$B$1000, 2, FALSE),"")</f>
        <v>VSD</v>
      </c>
      <c r="G495" s="351" t="str">
        <f>IFERROR(VLOOKUP($C495,Codes!$A$2:$B$1000, 2, FALSE),"")</f>
        <v>MRG</v>
      </c>
      <c r="H495" s="351" t="str">
        <f>IFERROR(VLOOKUP($D495,Codes!$A$2:$B$1000, 2, FALSE),"")</f>
        <v>BRL</v>
      </c>
      <c r="I495" s="28" t="e">
        <f>IF(ISNUMBER(SEARCH("mrg",A495)), VLOOKUP(_xlfn.NUMBERVALUE(MID(A495,4,4)),TOMAKE!$B$2:$F$174,5,FALSE),IF(ISNUMBER(SEARCH("pnj",A495)), VLOOKUP(_xlfn.NUMBERVALUE(MID(A495,4,4)),TOMAKE!$A$2:$F$174,6,FALSE),IF(ISNUMBER(SEARCH("prv",A495)), VLOOKUP(_xlfn.NUMBERVALUE(MID(A495,4,4)),TOMAKE!$D$2:$F$174,3,FALSE),IF(ISNUMBER(SEARCH("vsg",A495)),VLOOKUP(_xlfn.NUMBERVALUE(MID(A495,4,4)),TOMAKE!$C$2:$F$174,4,FALSE),""))))</f>
        <v>#N/A</v>
      </c>
      <c r="J495" s="11" t="e">
        <f>IF(ISNUMBER(SEARCH("mrg",A495)), VLOOKUP(_xlfn.NUMBERVALUE(MID(A495,4,4)),TOMAKE!$B$2:$E$174,4,FALSE),IF(ISNUMBER(SEARCH("pnj",A495)), VLOOKUP(_xlfn.NUMBERVALUE(MID(A495,4,4)),TOMAKE!$A$2:$E$174,5,FALSE),IF(ISNUMBER(SEARCH("prv",A495)), VLOOKUP(_xlfn.NUMBERVALUE(MID(A495,4,4)),TOMAKE!$D$2:$E$174,2,FALSE),IF(ISNUMBER(SEARCH("vsg",A495)),VLOOKUP(_xlfn.NUMBERVALUE(MID(A495,4,4)),TOMAKE!$C$2:$E$174,3,FALSE),""))))</f>
        <v>#N/A</v>
      </c>
      <c r="K495" s="11" t="s">
        <v>5601</v>
      </c>
      <c r="L495" s="11" t="s">
        <v>5613</v>
      </c>
      <c r="M495" s="351" t="str">
        <f t="shared" si="16"/>
        <v>VSD-BRL-MRG</v>
      </c>
      <c r="N495" s="28" t="str">
        <f t="shared" si="17"/>
        <v>vsg3</v>
      </c>
      <c r="O495" s="11"/>
      <c r="P495" s="11"/>
    </row>
    <row r="496" spans="1:17" hidden="1" x14ac:dyDescent="0.25">
      <c r="A496" s="25" t="s">
        <v>2501</v>
      </c>
      <c r="B496" s="25" t="s">
        <v>10</v>
      </c>
      <c r="C496" s="25" t="s">
        <v>103</v>
      </c>
      <c r="D496" s="25" t="s">
        <v>115</v>
      </c>
      <c r="E496" s="25"/>
      <c r="F496" s="351" t="str">
        <f>IFERROR(VLOOKUP($B496,Codes!$A$2:$B$1000, 2, FALSE),"")</f>
        <v>PNJ</v>
      </c>
      <c r="G496" s="351" t="str">
        <f>IFERROR(VLOOKUP($C496,Codes!$A$2:$B$1000, 2, FALSE),"")</f>
        <v>HRML</v>
      </c>
      <c r="H496" s="351" t="str">
        <f>IFERROR(VLOOKUP($D496,Codes!$A$2:$B$1000, 2, FALSE),"")</f>
        <v>SOL</v>
      </c>
      <c r="I496" s="25">
        <f>IF(ISNUMBER(SEARCH("mrg",A496)), VLOOKUP(_xlfn.NUMBERVALUE(MID(A496,4,4)),TOMAKE!$B$2:$F$174,5,FALSE),IF(ISNUMBER(SEARCH("pnj",A496)), VLOOKUP(_xlfn.NUMBERVALUE(MID(A496,4,4)),TOMAKE!$A$2:$F$174,6,FALSE),IF(ISNUMBER(SEARCH("prv",A496)), VLOOKUP(_xlfn.NUMBERVALUE(MID(A496,4,4)),TOMAKE!$D$2:$F$174,3,FALSE),IF(ISNUMBER(SEARCH("vsg",A496)),VLOOKUP(_xlfn.NUMBERVALUE(MID(A496,4,4)),TOMAKE!$C$2:$F$174,4,FALSE),""))))</f>
        <v>0</v>
      </c>
      <c r="J496" s="26">
        <f>IF(ISNUMBER(SEARCH("mrg",A496)), VLOOKUP(_xlfn.NUMBERVALUE(MID(A496,4,4)),TOMAKE!$B$2:$E$174,4,FALSE),IF(ISNUMBER(SEARCH("pnj",A496)), VLOOKUP(_xlfn.NUMBERVALUE(MID(A496,4,4)),TOMAKE!$A$2:$E$174,5,FALSE),IF(ISNUMBER(SEARCH("prv",A496)), VLOOKUP(_xlfn.NUMBERVALUE(MID(A496,4,4)),TOMAKE!$D$2:$E$174,2,FALSE),IF(ISNUMBER(SEARCH("vsg",A496)),VLOOKUP(_xlfn.NUMBERVALUE(MID(A496,4,4)),TOMAKE!$C$2:$E$174,3,FALSE),""))))</f>
        <v>176</v>
      </c>
      <c r="K496" s="26" t="s">
        <v>5601</v>
      </c>
      <c r="L496" s="26" t="s">
        <v>5600</v>
      </c>
      <c r="M496" s="351" t="str">
        <f t="shared" si="16"/>
        <v>PNJ-SOL-HRML</v>
      </c>
      <c r="N496" s="28" t="str">
        <f t="shared" si="17"/>
        <v>vsg30</v>
      </c>
    </row>
    <row r="497" spans="1:17" hidden="1" x14ac:dyDescent="0.25">
      <c r="A497" s="25" t="s">
        <v>2486</v>
      </c>
      <c r="B497" s="25" t="s">
        <v>48</v>
      </c>
      <c r="C497" s="25" t="s">
        <v>8</v>
      </c>
      <c r="D497" s="25" t="s">
        <v>1507</v>
      </c>
      <c r="E497" s="25"/>
      <c r="F497" s="351" t="str">
        <f>IFERROR(VLOOKUP($B497,Codes!$A$2:$B$1000, 2, FALSE),"")</f>
        <v>HRB</v>
      </c>
      <c r="G497" s="351" t="str">
        <f>IFERROR(VLOOKUP($C497,Codes!$A$2:$B$1000, 2, FALSE),"")</f>
        <v>MRG</v>
      </c>
      <c r="H497" s="351" t="str">
        <f>IFERROR(VLOOKUP($D497,Codes!$A$2:$B$1000, 2, FALSE),"")</f>
        <v>ZNGR</v>
      </c>
      <c r="I497" s="25">
        <f>IF(ISNUMBER(SEARCH("mrg",A497)), VLOOKUP(_xlfn.NUMBERVALUE(MID(A497,4,4)),TOMAKE!$B$2:$F$174,5,FALSE),IF(ISNUMBER(SEARCH("pnj",A497)), VLOOKUP(_xlfn.NUMBERVALUE(MID(A497,4,4)),TOMAKE!$A$2:$F$174,6,FALSE),IF(ISNUMBER(SEARCH("prv",A497)), VLOOKUP(_xlfn.NUMBERVALUE(MID(A497,4,4)),TOMAKE!$D$2:$F$174,3,FALSE),IF(ISNUMBER(SEARCH("vsg",A497)),VLOOKUP(_xlfn.NUMBERVALUE(MID(A497,4,4)),TOMAKE!$C$2:$F$174,4,FALSE),""))))</f>
        <v>0</v>
      </c>
      <c r="J497" s="26">
        <f>IF(ISNUMBER(SEARCH("mrg",A497)), VLOOKUP(_xlfn.NUMBERVALUE(MID(A497,4,4)),TOMAKE!$B$2:$E$174,4,FALSE),IF(ISNUMBER(SEARCH("pnj",A497)), VLOOKUP(_xlfn.NUMBERVALUE(MID(A497,4,4)),TOMAKE!$A$2:$E$174,5,FALSE),IF(ISNUMBER(SEARCH("prv",A497)), VLOOKUP(_xlfn.NUMBERVALUE(MID(A497,4,4)),TOMAKE!$D$2:$E$174,2,FALSE),IF(ISNUMBER(SEARCH("vsg",A497)),VLOOKUP(_xlfn.NUMBERVALUE(MID(A497,4,4)),TOMAKE!$C$2:$E$174,3,FALSE),""))))</f>
        <v>21</v>
      </c>
      <c r="K497" s="26" t="s">
        <v>5601</v>
      </c>
      <c r="L497" s="26" t="s">
        <v>5600</v>
      </c>
      <c r="M497" s="351" t="str">
        <f t="shared" si="16"/>
        <v>HRB-ZNGR-MRG</v>
      </c>
      <c r="N497" s="28" t="str">
        <f t="shared" si="17"/>
        <v>vsg31</v>
      </c>
    </row>
    <row r="498" spans="1:17" hidden="1" x14ac:dyDescent="0.25">
      <c r="A498" s="28" t="s">
        <v>2481</v>
      </c>
      <c r="B498" s="28" t="s">
        <v>48</v>
      </c>
      <c r="C498" s="28" t="s">
        <v>13</v>
      </c>
      <c r="D498" s="28" t="s">
        <v>1260</v>
      </c>
      <c r="E498" s="25"/>
      <c r="F498" s="351" t="str">
        <f>IFERROR(VLOOKUP($B498,Codes!$A$2:$B$1000, 2, FALSE),"")</f>
        <v>HRB</v>
      </c>
      <c r="G498" s="351" t="str">
        <f>IFERROR(VLOOKUP($C498,Codes!$A$2:$B$1000, 2, FALSE),"")</f>
        <v>GU</v>
      </c>
      <c r="H498" s="351" t="str">
        <f>IFERROR(VLOOKUP($D498,Codes!$A$2:$B$1000, 2, FALSE),"")</f>
        <v>CRT</v>
      </c>
      <c r="I498" s="28" t="e">
        <f>IF(ISNUMBER(SEARCH("mrg",A498)), VLOOKUP(_xlfn.NUMBERVALUE(MID(A498,4,4)),TOMAKE!$B$2:$F$174,5,FALSE),IF(ISNUMBER(SEARCH("pnj",A498)), VLOOKUP(_xlfn.NUMBERVALUE(MID(A498,4,4)),TOMAKE!$A$2:$F$174,6,FALSE),IF(ISNUMBER(SEARCH("prv",A498)), VLOOKUP(_xlfn.NUMBERVALUE(MID(A498,4,4)),TOMAKE!$D$2:$F$174,3,FALSE),IF(ISNUMBER(SEARCH("vsg",A498)),VLOOKUP(_xlfn.NUMBERVALUE(MID(A498,4,4)),TOMAKE!$C$2:$F$174,4,FALSE),""))))</f>
        <v>#N/A</v>
      </c>
      <c r="J498" s="11" t="e">
        <f>IF(ISNUMBER(SEARCH("mrg",A498)), VLOOKUP(_xlfn.NUMBERVALUE(MID(A498,4,4)),TOMAKE!$B$2:$E$174,4,FALSE),IF(ISNUMBER(SEARCH("pnj",A498)), VLOOKUP(_xlfn.NUMBERVALUE(MID(A498,4,4)),TOMAKE!$A$2:$E$174,5,FALSE),IF(ISNUMBER(SEARCH("prv",A498)), VLOOKUP(_xlfn.NUMBERVALUE(MID(A498,4,4)),TOMAKE!$D$2:$E$174,2,FALSE),IF(ISNUMBER(SEARCH("vsg",A498)),VLOOKUP(_xlfn.NUMBERVALUE(MID(A498,4,4)),TOMAKE!$C$2:$E$174,3,FALSE),""))))</f>
        <v>#N/A</v>
      </c>
      <c r="K498" s="11" t="s">
        <v>5601</v>
      </c>
      <c r="L498" s="11" t="s">
        <v>5600</v>
      </c>
      <c r="M498" s="351" t="str">
        <f t="shared" si="16"/>
        <v>HRB-CRT-GU</v>
      </c>
      <c r="N498" s="28" t="str">
        <f t="shared" si="17"/>
        <v>vsg32</v>
      </c>
      <c r="O498" s="11"/>
      <c r="P498" s="11"/>
    </row>
    <row r="499" spans="1:17" hidden="1" x14ac:dyDescent="0.25">
      <c r="A499" s="28" t="s">
        <v>2476</v>
      </c>
      <c r="B499" s="28" t="s">
        <v>8</v>
      </c>
      <c r="C499" s="28" t="s">
        <v>207</v>
      </c>
      <c r="D499" s="28" t="s">
        <v>5708</v>
      </c>
      <c r="E499" s="25"/>
      <c r="F499" s="351" t="str">
        <f>IFERROR(VLOOKUP($B499,Codes!$A$2:$B$1000, 2, FALSE),"")</f>
        <v>MRG</v>
      </c>
      <c r="G499" s="351" t="str">
        <f>IFERROR(VLOOKUP($C499,Codes!$A$2:$B$1000, 2, FALSE),"")</f>
        <v>BHRD</v>
      </c>
      <c r="H499" s="351" t="str">
        <f>IFERROR(VLOOKUP($D499,Codes!$A$2:$B$1000, 2, FALSE),"")</f>
        <v>PND/MRCL</v>
      </c>
      <c r="I499" s="28" t="e">
        <f>IF(ISNUMBER(SEARCH("mrg",A499)), VLOOKUP(_xlfn.NUMBERVALUE(MID(A499,4,4)),TOMAKE!$B$2:$F$174,5,FALSE),IF(ISNUMBER(SEARCH("pnj",A499)), VLOOKUP(_xlfn.NUMBERVALUE(MID(A499,4,4)),TOMAKE!$A$2:$F$174,6,FALSE),IF(ISNUMBER(SEARCH("prv",A499)), VLOOKUP(_xlfn.NUMBERVALUE(MID(A499,4,4)),TOMAKE!$D$2:$F$174,3,FALSE),IF(ISNUMBER(SEARCH("vsg",A499)),VLOOKUP(_xlfn.NUMBERVALUE(MID(A499,4,4)),TOMAKE!$C$2:$F$174,4,FALSE),""))))</f>
        <v>#N/A</v>
      </c>
      <c r="J499" s="11" t="e">
        <f>IF(ISNUMBER(SEARCH("mrg",A499)), VLOOKUP(_xlfn.NUMBERVALUE(MID(A499,4,4)),TOMAKE!$B$2:$E$174,4,FALSE),IF(ISNUMBER(SEARCH("pnj",A499)), VLOOKUP(_xlfn.NUMBERVALUE(MID(A499,4,4)),TOMAKE!$A$2:$E$174,5,FALSE),IF(ISNUMBER(SEARCH("prv",A499)), VLOOKUP(_xlfn.NUMBERVALUE(MID(A499,4,4)),TOMAKE!$D$2:$E$174,2,FALSE),IF(ISNUMBER(SEARCH("vsg",A499)),VLOOKUP(_xlfn.NUMBERVALUE(MID(A499,4,4)),TOMAKE!$C$2:$E$174,3,FALSE),""))))</f>
        <v>#N/A</v>
      </c>
      <c r="K499" s="11" t="s">
        <v>5601</v>
      </c>
      <c r="L499" s="11" t="s">
        <v>5600</v>
      </c>
      <c r="M499" s="351" t="str">
        <f t="shared" si="16"/>
        <v>MRG-PND/MRCL-BHRD</v>
      </c>
      <c r="N499" s="28" t="str">
        <f t="shared" si="17"/>
        <v>vsg33</v>
      </c>
      <c r="O499" s="11"/>
      <c r="P499" s="11"/>
    </row>
    <row r="500" spans="1:17" hidden="1" x14ac:dyDescent="0.25">
      <c r="A500" s="25" t="s">
        <v>2462</v>
      </c>
      <c r="B500" s="25" t="s">
        <v>4</v>
      </c>
      <c r="C500" s="25" t="s">
        <v>200</v>
      </c>
      <c r="D500" s="25" t="s">
        <v>8</v>
      </c>
      <c r="E500" s="25"/>
      <c r="F500" s="351" t="str">
        <f>IFERROR(VLOOKUP($B500,Codes!$A$2:$B$1000, 2, FALSE),"")</f>
        <v>VSD</v>
      </c>
      <c r="G500" s="351" t="str">
        <f>IFERROR(VLOOKUP($C500,Codes!$A$2:$B$1000, 2, FALSE),"")</f>
        <v>ASLD</v>
      </c>
      <c r="H500" s="351" t="str">
        <f>IFERROR(VLOOKUP($D500,Codes!$A$2:$B$1000, 2, FALSE),"")</f>
        <v>MRG</v>
      </c>
      <c r="I500" s="25">
        <f>IF(ISNUMBER(SEARCH("mrg",A500)), VLOOKUP(_xlfn.NUMBERVALUE(MID(A500,4,4)),TOMAKE!$B$2:$F$174,5,FALSE),IF(ISNUMBER(SEARCH("pnj",A500)), VLOOKUP(_xlfn.NUMBERVALUE(MID(A500,4,4)),TOMAKE!$A$2:$F$174,6,FALSE),IF(ISNUMBER(SEARCH("prv",A500)), VLOOKUP(_xlfn.NUMBERVALUE(MID(A500,4,4)),TOMAKE!$D$2:$F$174,3,FALSE),IF(ISNUMBER(SEARCH("vsg",A500)),VLOOKUP(_xlfn.NUMBERVALUE(MID(A500,4,4)),TOMAKE!$C$2:$F$174,4,FALSE),""))))</f>
        <v>0</v>
      </c>
      <c r="J500" s="26">
        <f>IF(ISNUMBER(SEARCH("mrg",A500)), VLOOKUP(_xlfn.NUMBERVALUE(MID(A500,4,4)),TOMAKE!$B$2:$E$174,4,FALSE),IF(ISNUMBER(SEARCH("pnj",A500)), VLOOKUP(_xlfn.NUMBERVALUE(MID(A500,4,4)),TOMAKE!$A$2:$E$174,5,FALSE),IF(ISNUMBER(SEARCH("prv",A500)), VLOOKUP(_xlfn.NUMBERVALUE(MID(A500,4,4)),TOMAKE!$D$2:$E$174,2,FALSE),IF(ISNUMBER(SEARCH("vsg",A500)),VLOOKUP(_xlfn.NUMBERVALUE(MID(A500,4,4)),TOMAKE!$C$2:$E$174,3,FALSE),""))))</f>
        <v>20</v>
      </c>
      <c r="K500" s="26" t="s">
        <v>5601</v>
      </c>
      <c r="L500" s="26" t="s">
        <v>5600</v>
      </c>
      <c r="M500" s="351" t="str">
        <f t="shared" si="16"/>
        <v>VSD-MRG-ASLD</v>
      </c>
      <c r="N500" s="28" t="str">
        <f t="shared" si="17"/>
        <v>vsg34</v>
      </c>
    </row>
    <row r="501" spans="1:17" hidden="1" x14ac:dyDescent="0.25">
      <c r="A501" s="28" t="s">
        <v>2449</v>
      </c>
      <c r="B501" s="28" t="s">
        <v>4</v>
      </c>
      <c r="C501" s="28" t="s">
        <v>214</v>
      </c>
      <c r="D501" s="28" t="s">
        <v>115</v>
      </c>
      <c r="E501" s="25"/>
      <c r="F501" s="351" t="str">
        <f>IFERROR(VLOOKUP($B501,Codes!$A$2:$B$1000, 2, FALSE),"")</f>
        <v>VSD</v>
      </c>
      <c r="G501" s="351" t="str">
        <f>IFERROR(VLOOKUP($C501,Codes!$A$2:$B$1000, 2, FALSE),"")</f>
        <v>MNDR</v>
      </c>
      <c r="H501" s="351" t="str">
        <f>IFERROR(VLOOKUP($D501,Codes!$A$2:$B$1000, 2, FALSE),"")</f>
        <v>SOL</v>
      </c>
      <c r="I501" s="28" t="e">
        <f>IF(ISNUMBER(SEARCH("mrg",A501)), VLOOKUP(_xlfn.NUMBERVALUE(MID(A501,4,4)),TOMAKE!$B$2:$F$174,5,FALSE),IF(ISNUMBER(SEARCH("pnj",A501)), VLOOKUP(_xlfn.NUMBERVALUE(MID(A501,4,4)),TOMAKE!$A$2:$F$174,6,FALSE),IF(ISNUMBER(SEARCH("prv",A501)), VLOOKUP(_xlfn.NUMBERVALUE(MID(A501,4,4)),TOMAKE!$D$2:$F$174,3,FALSE),IF(ISNUMBER(SEARCH("vsg",A501)),VLOOKUP(_xlfn.NUMBERVALUE(MID(A501,4,4)),TOMAKE!$C$2:$F$174,4,FALSE),""))))</f>
        <v>#N/A</v>
      </c>
      <c r="J501" s="11" t="e">
        <f>IF(ISNUMBER(SEARCH("mrg",A501)), VLOOKUP(_xlfn.NUMBERVALUE(MID(A501,4,4)),TOMAKE!$B$2:$E$174,4,FALSE),IF(ISNUMBER(SEARCH("pnj",A501)), VLOOKUP(_xlfn.NUMBERVALUE(MID(A501,4,4)),TOMAKE!$A$2:$E$174,5,FALSE),IF(ISNUMBER(SEARCH("prv",A501)), VLOOKUP(_xlfn.NUMBERVALUE(MID(A501,4,4)),TOMAKE!$D$2:$E$174,2,FALSE),IF(ISNUMBER(SEARCH("vsg",A501)),VLOOKUP(_xlfn.NUMBERVALUE(MID(A501,4,4)),TOMAKE!$C$2:$E$174,3,FALSE),""))))</f>
        <v>#N/A</v>
      </c>
      <c r="K501" s="11" t="s">
        <v>5601</v>
      </c>
      <c r="L501" s="11" t="s">
        <v>5600</v>
      </c>
      <c r="M501" s="351" t="str">
        <f t="shared" si="16"/>
        <v>VSD-SOL-MNDR</v>
      </c>
      <c r="N501" s="28" t="str">
        <f t="shared" si="17"/>
        <v>vsg35</v>
      </c>
      <c r="O501" s="11"/>
      <c r="P501" s="11"/>
    </row>
    <row r="502" spans="1:17" hidden="1" x14ac:dyDescent="0.25">
      <c r="A502" s="25" t="s">
        <v>2432</v>
      </c>
      <c r="B502" s="25" t="s">
        <v>4</v>
      </c>
      <c r="C502" s="25" t="s">
        <v>58</v>
      </c>
      <c r="D502" s="25" t="s">
        <v>14</v>
      </c>
      <c r="E502" s="25"/>
      <c r="F502" s="351" t="str">
        <f>IFERROR(VLOOKUP($B502,Codes!$A$2:$B$1000, 2, FALSE),"")</f>
        <v>VSD</v>
      </c>
      <c r="G502" s="351" t="str">
        <f>IFERROR(VLOOKUP($C502,Codes!$A$2:$B$1000, 2, FALSE),"")</f>
        <v>SWD</v>
      </c>
      <c r="H502" s="351" t="str">
        <f>IFERROR(VLOOKUP($D502,Codes!$A$2:$B$1000, 2, FALSE),"")</f>
        <v>PNJ</v>
      </c>
      <c r="I502" s="25">
        <f>IF(ISNUMBER(SEARCH("mrg",A502)), VLOOKUP(_xlfn.NUMBERVALUE(MID(A502,4,4)),TOMAKE!$B$2:$F$174,5,FALSE),IF(ISNUMBER(SEARCH("pnj",A502)), VLOOKUP(_xlfn.NUMBERVALUE(MID(A502,4,4)),TOMAKE!$A$2:$F$174,6,FALSE),IF(ISNUMBER(SEARCH("prv",A502)), VLOOKUP(_xlfn.NUMBERVALUE(MID(A502,4,4)),TOMAKE!$D$2:$F$174,3,FALSE),IF(ISNUMBER(SEARCH("vsg",A502)),VLOOKUP(_xlfn.NUMBERVALUE(MID(A502,4,4)),TOMAKE!$C$2:$F$174,4,FALSE),""))))</f>
        <v>0</v>
      </c>
      <c r="J502" s="26">
        <f>IF(ISNUMBER(SEARCH("mrg",A502)), VLOOKUP(_xlfn.NUMBERVALUE(MID(A502,4,4)),TOMAKE!$B$2:$E$174,4,FALSE),IF(ISNUMBER(SEARCH("pnj",A502)), VLOOKUP(_xlfn.NUMBERVALUE(MID(A502,4,4)),TOMAKE!$A$2:$E$174,5,FALSE),IF(ISNUMBER(SEARCH("prv",A502)), VLOOKUP(_xlfn.NUMBERVALUE(MID(A502,4,4)),TOMAKE!$D$2:$E$174,2,FALSE),IF(ISNUMBER(SEARCH("vsg",A502)),VLOOKUP(_xlfn.NUMBERVALUE(MID(A502,4,4)),TOMAKE!$C$2:$E$174,3,FALSE),""))))</f>
        <v>24</v>
      </c>
      <c r="K502" s="26" t="s">
        <v>5601</v>
      </c>
      <c r="L502" s="26" t="s">
        <v>5607</v>
      </c>
      <c r="M502" s="351" t="str">
        <f t="shared" si="16"/>
        <v>VSD-PNJ-SWD</v>
      </c>
      <c r="N502" s="28" t="str">
        <f t="shared" si="17"/>
        <v>vsg36</v>
      </c>
    </row>
    <row r="503" spans="1:17" hidden="1" x14ac:dyDescent="0.25">
      <c r="A503" s="28" t="s">
        <v>2426</v>
      </c>
      <c r="B503" s="28" t="s">
        <v>26</v>
      </c>
      <c r="C503" s="28" t="s">
        <v>202</v>
      </c>
      <c r="D503" s="28" t="s">
        <v>116</v>
      </c>
      <c r="E503" s="25"/>
      <c r="F503" s="351" t="str">
        <f>IFERROR(VLOOKUP($B503,Codes!$A$2:$B$1000, 2, FALSE),"")</f>
        <v>PND</v>
      </c>
      <c r="G503" s="351" t="str">
        <f>IFERROR(VLOOKUP($C503,Codes!$A$2:$B$1000, 2, FALSE),"")</f>
        <v>BHRD</v>
      </c>
      <c r="H503" s="351" t="str">
        <f>IFERROR(VLOOKUP($D503,Codes!$A$2:$B$1000, 2, FALSE),"")</f>
        <v>MRCL</v>
      </c>
      <c r="I503" s="28">
        <f>IF(ISNUMBER(SEARCH("mrg",A503)), VLOOKUP(_xlfn.NUMBERVALUE(MID(A503,4,4)),TOMAKE!$B$2:$F$174,5,FALSE),IF(ISNUMBER(SEARCH("pnj",A503)), VLOOKUP(_xlfn.NUMBERVALUE(MID(A503,4,4)),TOMAKE!$A$2:$F$174,6,FALSE),IF(ISNUMBER(SEARCH("prv",A503)), VLOOKUP(_xlfn.NUMBERVALUE(MID(A503,4,4)),TOMAKE!$D$2:$F$174,3,FALSE),IF(ISNUMBER(SEARCH("vsg",A503)),VLOOKUP(_xlfn.NUMBERVALUE(MID(A503,4,4)),TOMAKE!$C$2:$F$174,4,FALSE),""))))</f>
        <v>0</v>
      </c>
      <c r="J503" s="11">
        <f>IF(ISNUMBER(SEARCH("mrg",A503)), VLOOKUP(_xlfn.NUMBERVALUE(MID(A503,4,4)),TOMAKE!$B$2:$E$174,4,FALSE),IF(ISNUMBER(SEARCH("pnj",A503)), VLOOKUP(_xlfn.NUMBERVALUE(MID(A503,4,4)),TOMAKE!$A$2:$E$174,5,FALSE),IF(ISNUMBER(SEARCH("prv",A503)), VLOOKUP(_xlfn.NUMBERVALUE(MID(A503,4,4)),TOMAKE!$D$2:$E$174,2,FALSE),IF(ISNUMBER(SEARCH("vsg",A503)),VLOOKUP(_xlfn.NUMBERVALUE(MID(A503,4,4)),TOMAKE!$C$2:$E$174,3,FALSE),""))))</f>
        <v>73</v>
      </c>
      <c r="K503" s="11" t="s">
        <v>5601</v>
      </c>
      <c r="L503" s="11" t="s">
        <v>5600</v>
      </c>
      <c r="M503" s="351" t="str">
        <f t="shared" si="16"/>
        <v>PND-MRCL-BHRD</v>
      </c>
      <c r="N503" s="28" t="str">
        <f t="shared" si="17"/>
        <v>vsg37</v>
      </c>
      <c r="O503" s="11"/>
      <c r="P503" s="11"/>
    </row>
    <row r="504" spans="1:17" hidden="1" x14ac:dyDescent="0.25">
      <c r="A504" s="28" t="s">
        <v>2421</v>
      </c>
      <c r="B504" s="28" t="s">
        <v>4</v>
      </c>
      <c r="C504" s="28" t="s">
        <v>216</v>
      </c>
      <c r="D504" s="28" t="s">
        <v>5712</v>
      </c>
      <c r="E504" s="25"/>
      <c r="F504" s="351" t="str">
        <f>IFERROR(VLOOKUP($B504,Codes!$A$2:$B$1000, 2, FALSE),"")</f>
        <v>VSD</v>
      </c>
      <c r="G504" s="351" t="str">
        <f>IFERROR(VLOOKUP($C504,Codes!$A$2:$B$1000, 2, FALSE),"")</f>
        <v>BHUT</v>
      </c>
      <c r="H504" s="351" t="str">
        <f>IFERROR(VLOOKUP($D504,Codes!$A$2:$B$1000, 2, FALSE),"")</f>
        <v>PDM</v>
      </c>
      <c r="I504" s="28" t="e">
        <f>IF(ISNUMBER(SEARCH("mrg",A504)), VLOOKUP(_xlfn.NUMBERVALUE(MID(A504,4,4)),TOMAKE!$B$2:$F$174,5,FALSE),IF(ISNUMBER(SEARCH("pnj",A504)), VLOOKUP(_xlfn.NUMBERVALUE(MID(A504,4,4)),TOMAKE!$A$2:$F$174,6,FALSE),IF(ISNUMBER(SEARCH("prv",A504)), VLOOKUP(_xlfn.NUMBERVALUE(MID(A504,4,4)),TOMAKE!$D$2:$F$174,3,FALSE),IF(ISNUMBER(SEARCH("vsg",A504)),VLOOKUP(_xlfn.NUMBERVALUE(MID(A504,4,4)),TOMAKE!$C$2:$F$174,4,FALSE),""))))</f>
        <v>#N/A</v>
      </c>
      <c r="J504" s="11" t="e">
        <f>IF(ISNUMBER(SEARCH("mrg",A504)), VLOOKUP(_xlfn.NUMBERVALUE(MID(A504,4,4)),TOMAKE!$B$2:$E$174,4,FALSE),IF(ISNUMBER(SEARCH("pnj",A504)), VLOOKUP(_xlfn.NUMBERVALUE(MID(A504,4,4)),TOMAKE!$A$2:$E$174,5,FALSE),IF(ISNUMBER(SEARCH("prv",A504)), VLOOKUP(_xlfn.NUMBERVALUE(MID(A504,4,4)),TOMAKE!$D$2:$E$174,2,FALSE),IF(ISNUMBER(SEARCH("vsg",A504)),VLOOKUP(_xlfn.NUMBERVALUE(MID(A504,4,4)),TOMAKE!$C$2:$E$174,3,FALSE),""))))</f>
        <v>#N/A</v>
      </c>
      <c r="K504" s="11" t="s">
        <v>5601</v>
      </c>
      <c r="L504" s="11" t="s">
        <v>5600</v>
      </c>
      <c r="M504" s="351" t="str">
        <f t="shared" si="16"/>
        <v>VSD-PDM-BHUT</v>
      </c>
      <c r="N504" s="28" t="str">
        <f t="shared" si="17"/>
        <v>vsg38</v>
      </c>
      <c r="O504" s="11"/>
      <c r="P504" s="11"/>
    </row>
    <row r="505" spans="1:17" hidden="1" x14ac:dyDescent="0.25">
      <c r="A505" s="28" t="s">
        <v>2403</v>
      </c>
      <c r="B505" s="28" t="s">
        <v>196</v>
      </c>
      <c r="C505" s="28" t="s">
        <v>146</v>
      </c>
      <c r="D505" s="28" t="s">
        <v>14</v>
      </c>
      <c r="E505" s="25"/>
      <c r="F505" s="351" t="str">
        <f>IFERROR(VLOOKUP($B505,Codes!$A$2:$B$1000, 2, FALSE),"")</f>
        <v>SDA</v>
      </c>
      <c r="G505" s="351" t="str">
        <f>IFERROR(VLOOKUP($C505,Codes!$A$2:$B$1000, 2, FALSE),"")</f>
        <v>VNGL</v>
      </c>
      <c r="H505" s="351" t="str">
        <f>IFERROR(VLOOKUP($D505,Codes!$A$2:$B$1000, 2, FALSE),"")</f>
        <v>PNJ</v>
      </c>
      <c r="I505" s="28" t="e">
        <f>IF(ISNUMBER(SEARCH("mrg",A505)), VLOOKUP(_xlfn.NUMBERVALUE(MID(A505,4,4)),TOMAKE!$B$2:$F$174,5,FALSE),IF(ISNUMBER(SEARCH("pnj",A505)), VLOOKUP(_xlfn.NUMBERVALUE(MID(A505,4,4)),TOMAKE!$A$2:$F$174,6,FALSE),IF(ISNUMBER(SEARCH("prv",A505)), VLOOKUP(_xlfn.NUMBERVALUE(MID(A505,4,4)),TOMAKE!$D$2:$F$174,3,FALSE),IF(ISNUMBER(SEARCH("vsg",A505)),VLOOKUP(_xlfn.NUMBERVALUE(MID(A505,4,4)),TOMAKE!$C$2:$F$174,4,FALSE),""))))</f>
        <v>#N/A</v>
      </c>
      <c r="J505" s="11" t="e">
        <f>IF(ISNUMBER(SEARCH("mrg",A505)), VLOOKUP(_xlfn.NUMBERVALUE(MID(A505,4,4)),TOMAKE!$B$2:$E$174,4,FALSE),IF(ISNUMBER(SEARCH("pnj",A505)), VLOOKUP(_xlfn.NUMBERVALUE(MID(A505,4,4)),TOMAKE!$A$2:$E$174,5,FALSE),IF(ISNUMBER(SEARCH("prv",A505)), VLOOKUP(_xlfn.NUMBERVALUE(MID(A505,4,4)),TOMAKE!$D$2:$E$174,2,FALSE),IF(ISNUMBER(SEARCH("vsg",A505)),VLOOKUP(_xlfn.NUMBERVALUE(MID(A505,4,4)),TOMAKE!$C$2:$E$174,3,FALSE),""))))</f>
        <v>#N/A</v>
      </c>
      <c r="K505" s="11" t="s">
        <v>5601</v>
      </c>
      <c r="L505" s="11" t="s">
        <v>5607</v>
      </c>
      <c r="M505" s="351" t="str">
        <f t="shared" si="16"/>
        <v>SDA-PNJ-VNGL</v>
      </c>
      <c r="N505" s="28" t="str">
        <f t="shared" si="17"/>
        <v>vsg39</v>
      </c>
      <c r="O505" s="11"/>
      <c r="P505" s="11"/>
    </row>
    <row r="506" spans="1:17" ht="30" hidden="1" x14ac:dyDescent="0.25">
      <c r="A506" s="28" t="s">
        <v>2707</v>
      </c>
      <c r="B506" s="28" t="s">
        <v>4</v>
      </c>
      <c r="C506" s="28" t="s">
        <v>217</v>
      </c>
      <c r="D506" s="28" t="s">
        <v>1260</v>
      </c>
      <c r="E506" s="25"/>
      <c r="F506" s="351" t="str">
        <f>IFERROR(VLOOKUP($B506,Codes!$A$2:$B$1000, 2, FALSE),"")</f>
        <v>VSD</v>
      </c>
      <c r="G506" s="351" t="str">
        <f>IFERROR(VLOOKUP($C506,Codes!$A$2:$B$1000, 2, FALSE),"")</f>
        <v>MRG MKT</v>
      </c>
      <c r="H506" s="351" t="str">
        <f>IFERROR(VLOOKUP($D506,Codes!$A$2:$B$1000, 2, FALSE),"")</f>
        <v>CRT</v>
      </c>
      <c r="I506" s="28" t="e">
        <f>IF(ISNUMBER(SEARCH("mrg",A506)), VLOOKUP(_xlfn.NUMBERVALUE(MID(A506,4,4)),TOMAKE!$B$2:$F$174,5,FALSE),IF(ISNUMBER(SEARCH("pnj",A506)), VLOOKUP(_xlfn.NUMBERVALUE(MID(A506,4,4)),TOMAKE!$A$2:$F$174,6,FALSE),IF(ISNUMBER(SEARCH("prv",A506)), VLOOKUP(_xlfn.NUMBERVALUE(MID(A506,4,4)),TOMAKE!$D$2:$F$174,3,FALSE),IF(ISNUMBER(SEARCH("vsg",A506)),VLOOKUP(_xlfn.NUMBERVALUE(MID(A506,4,4)),TOMAKE!$C$2:$F$174,4,FALSE),""))))</f>
        <v>#N/A</v>
      </c>
      <c r="J506" s="11" t="e">
        <f>IF(ISNUMBER(SEARCH("mrg",A506)), VLOOKUP(_xlfn.NUMBERVALUE(MID(A506,4,4)),TOMAKE!$B$2:$E$174,4,FALSE),IF(ISNUMBER(SEARCH("pnj",A506)), VLOOKUP(_xlfn.NUMBERVALUE(MID(A506,4,4)),TOMAKE!$A$2:$E$174,5,FALSE),IF(ISNUMBER(SEARCH("prv",A506)), VLOOKUP(_xlfn.NUMBERVALUE(MID(A506,4,4)),TOMAKE!$D$2:$E$174,2,FALSE),IF(ISNUMBER(SEARCH("vsg",A506)),VLOOKUP(_xlfn.NUMBERVALUE(MID(A506,4,4)),TOMAKE!$C$2:$E$174,3,FALSE),""))))</f>
        <v>#N/A</v>
      </c>
      <c r="K506" s="11" t="s">
        <v>5601</v>
      </c>
      <c r="L506" s="11" t="s">
        <v>5600</v>
      </c>
      <c r="M506" s="351" t="str">
        <f t="shared" si="16"/>
        <v>VSD-CRT-MRG MKT</v>
      </c>
      <c r="N506" s="28" t="str">
        <f t="shared" si="17"/>
        <v>vsg4</v>
      </c>
      <c r="O506" s="11"/>
      <c r="P506" s="11"/>
    </row>
    <row r="507" spans="1:17" s="11" customFormat="1" ht="30" hidden="1" x14ac:dyDescent="0.25">
      <c r="A507" s="28" t="s">
        <v>2366</v>
      </c>
      <c r="B507" s="28" t="s">
        <v>196</v>
      </c>
      <c r="C507" s="28" t="s">
        <v>203</v>
      </c>
      <c r="D507" s="28" t="s">
        <v>5711</v>
      </c>
      <c r="E507" s="25"/>
      <c r="F507" s="351" t="str">
        <f>IFERROR(VLOOKUP($B507,Codes!$A$2:$B$1000, 2, FALSE),"")</f>
        <v>SDA</v>
      </c>
      <c r="G507" s="351" t="str">
        <f>IFERROR(VLOOKUP($C507,Codes!$A$2:$B$1000, 2, FALSE),"")</f>
        <v>KORJ</v>
      </c>
      <c r="H507" s="351" t="str">
        <f>IFERROR(VLOOKUP($D507,Codes!$A$2:$B$1000, 2, FALSE),"")</f>
        <v>MLWD/VENG</v>
      </c>
      <c r="I507" s="28" t="e">
        <f>IF(ISNUMBER(SEARCH("mrg",A507)), VLOOKUP(_xlfn.NUMBERVALUE(MID(A507,4,4)),TOMAKE!$B$2:$F$174,5,FALSE),IF(ISNUMBER(SEARCH("pnj",A507)), VLOOKUP(_xlfn.NUMBERVALUE(MID(A507,4,4)),TOMAKE!$A$2:$F$174,6,FALSE),IF(ISNUMBER(SEARCH("prv",A507)), VLOOKUP(_xlfn.NUMBERVALUE(MID(A507,4,4)),TOMAKE!$D$2:$F$174,3,FALSE),IF(ISNUMBER(SEARCH("vsg",A507)),VLOOKUP(_xlfn.NUMBERVALUE(MID(A507,4,4)),TOMAKE!$C$2:$F$174,4,FALSE),""))))</f>
        <v>#N/A</v>
      </c>
      <c r="J507" s="11" t="e">
        <f>IF(ISNUMBER(SEARCH("mrg",A507)), VLOOKUP(_xlfn.NUMBERVALUE(MID(A507,4,4)),TOMAKE!$B$2:$E$174,4,FALSE),IF(ISNUMBER(SEARCH("pnj",A507)), VLOOKUP(_xlfn.NUMBERVALUE(MID(A507,4,4)),TOMAKE!$A$2:$E$174,5,FALSE),IF(ISNUMBER(SEARCH("prv",A507)), VLOOKUP(_xlfn.NUMBERVALUE(MID(A507,4,4)),TOMAKE!$D$2:$E$174,2,FALSE),IF(ISNUMBER(SEARCH("vsg",A507)),VLOOKUP(_xlfn.NUMBERVALUE(MID(A507,4,4)),TOMAKE!$C$2:$E$174,3,FALSE),""))))</f>
        <v>#N/A</v>
      </c>
      <c r="K507" s="11" t="s">
        <v>5601</v>
      </c>
      <c r="L507" s="11" t="s">
        <v>5607</v>
      </c>
      <c r="M507" s="351" t="str">
        <f t="shared" si="16"/>
        <v>SDA-MLWD/VENG-KORJ</v>
      </c>
      <c r="N507" s="28" t="str">
        <f t="shared" si="17"/>
        <v>vsg40</v>
      </c>
      <c r="Q507"/>
    </row>
    <row r="508" spans="1:17" s="11" customFormat="1" hidden="1" x14ac:dyDescent="0.25">
      <c r="A508" s="28" t="s">
        <v>2338</v>
      </c>
      <c r="B508" s="28" t="s">
        <v>8</v>
      </c>
      <c r="C508" s="28" t="s">
        <v>200</v>
      </c>
      <c r="D508" s="28" t="s">
        <v>2344</v>
      </c>
      <c r="E508" s="25"/>
      <c r="F508" s="351" t="str">
        <f>IFERROR(VLOOKUP($B508,Codes!$A$2:$B$1000, 2, FALSE),"")</f>
        <v>MRG</v>
      </c>
      <c r="G508" s="351" t="str">
        <f>IFERROR(VLOOKUP($C508,Codes!$A$2:$B$1000, 2, FALSE),"")</f>
        <v>ASLD</v>
      </c>
      <c r="H508" s="351" t="str">
        <f>IFERROR(VLOOKUP($D508,Codes!$A$2:$B$1000, 2, FALSE),"")</f>
        <v>QPM</v>
      </c>
      <c r="I508" s="28" t="e">
        <f>IF(ISNUMBER(SEARCH("mrg",A508)), VLOOKUP(_xlfn.NUMBERVALUE(MID(A508,4,4)),TOMAKE!$B$2:$F$174,5,FALSE),IF(ISNUMBER(SEARCH("pnj",A508)), VLOOKUP(_xlfn.NUMBERVALUE(MID(A508,4,4)),TOMAKE!$A$2:$F$174,6,FALSE),IF(ISNUMBER(SEARCH("prv",A508)), VLOOKUP(_xlfn.NUMBERVALUE(MID(A508,4,4)),TOMAKE!$D$2:$F$174,3,FALSE),IF(ISNUMBER(SEARCH("vsg",A508)),VLOOKUP(_xlfn.NUMBERVALUE(MID(A508,4,4)),TOMAKE!$C$2:$F$174,4,FALSE),""))))</f>
        <v>#N/A</v>
      </c>
      <c r="J508" s="11" t="e">
        <f>IF(ISNUMBER(SEARCH("mrg",A508)), VLOOKUP(_xlfn.NUMBERVALUE(MID(A508,4,4)),TOMAKE!$B$2:$E$174,4,FALSE),IF(ISNUMBER(SEARCH("pnj",A508)), VLOOKUP(_xlfn.NUMBERVALUE(MID(A508,4,4)),TOMAKE!$A$2:$E$174,5,FALSE),IF(ISNUMBER(SEARCH("prv",A508)), VLOOKUP(_xlfn.NUMBERVALUE(MID(A508,4,4)),TOMAKE!$D$2:$E$174,2,FALSE),IF(ISNUMBER(SEARCH("vsg",A508)),VLOOKUP(_xlfn.NUMBERVALUE(MID(A508,4,4)),TOMAKE!$C$2:$E$174,3,FALSE),""))))</f>
        <v>#N/A</v>
      </c>
      <c r="K508" s="11" t="s">
        <v>5601</v>
      </c>
      <c r="L508" s="11" t="s">
        <v>5600</v>
      </c>
      <c r="M508" s="351" t="str">
        <f t="shared" si="16"/>
        <v>MRG-QPM-ASLD</v>
      </c>
      <c r="N508" s="28" t="str">
        <f t="shared" si="17"/>
        <v>vsg41</v>
      </c>
      <c r="Q508"/>
    </row>
    <row r="509" spans="1:17" s="11" customFormat="1" hidden="1" x14ac:dyDescent="0.25">
      <c r="A509" s="28" t="s">
        <v>2332</v>
      </c>
      <c r="B509" s="28" t="s">
        <v>196</v>
      </c>
      <c r="C509" s="28" t="s">
        <v>198</v>
      </c>
      <c r="D509" s="28" t="s">
        <v>46</v>
      </c>
      <c r="E509" s="25"/>
      <c r="F509" s="351" t="str">
        <f>IFERROR(VLOOKUP($B509,Codes!$A$2:$B$1000, 2, FALSE),"")</f>
        <v>SDA</v>
      </c>
      <c r="G509" s="351" t="str">
        <f>IFERROR(VLOOKUP($C509,Codes!$A$2:$B$1000, 2, FALSE),"")</f>
        <v>RCOL</v>
      </c>
      <c r="H509" s="351" t="str">
        <f>IFERROR(VLOOKUP($D509,Codes!$A$2:$B$1000, 2, FALSE),"")</f>
        <v>SRD</v>
      </c>
      <c r="I509" s="28" t="e">
        <f>IF(ISNUMBER(SEARCH("mrg",A509)), VLOOKUP(_xlfn.NUMBERVALUE(MID(A509,4,4)),TOMAKE!$B$2:$F$174,5,FALSE),IF(ISNUMBER(SEARCH("pnj",A509)), VLOOKUP(_xlfn.NUMBERVALUE(MID(A509,4,4)),TOMAKE!$A$2:$F$174,6,FALSE),IF(ISNUMBER(SEARCH("prv",A509)), VLOOKUP(_xlfn.NUMBERVALUE(MID(A509,4,4)),TOMAKE!$D$2:$F$174,3,FALSE),IF(ISNUMBER(SEARCH("vsg",A509)),VLOOKUP(_xlfn.NUMBERVALUE(MID(A509,4,4)),TOMAKE!$C$2:$F$174,4,FALSE),""))))</f>
        <v>#N/A</v>
      </c>
      <c r="J509" s="11" t="e">
        <f>IF(ISNUMBER(SEARCH("mrg",A509)), VLOOKUP(_xlfn.NUMBERVALUE(MID(A509,4,4)),TOMAKE!$B$2:$E$174,4,FALSE),IF(ISNUMBER(SEARCH("pnj",A509)), VLOOKUP(_xlfn.NUMBERVALUE(MID(A509,4,4)),TOMAKE!$A$2:$E$174,5,FALSE),IF(ISNUMBER(SEARCH("prv",A509)), VLOOKUP(_xlfn.NUMBERVALUE(MID(A509,4,4)),TOMAKE!$D$2:$E$174,2,FALSE),IF(ISNUMBER(SEARCH("vsg",A509)),VLOOKUP(_xlfn.NUMBERVALUE(MID(A509,4,4)),TOMAKE!$C$2:$E$174,3,FALSE),""))))</f>
        <v>#N/A</v>
      </c>
      <c r="K509" s="11" t="s">
        <v>5601</v>
      </c>
      <c r="L509" s="11" t="s">
        <v>5600</v>
      </c>
      <c r="M509" s="351" t="str">
        <f t="shared" si="16"/>
        <v>SDA-SRD-RCOL</v>
      </c>
      <c r="N509" s="28" t="str">
        <f t="shared" si="17"/>
        <v>vsg42</v>
      </c>
      <c r="O509" s="11" t="s">
        <v>5730</v>
      </c>
      <c r="Q509"/>
    </row>
    <row r="510" spans="1:17" s="11" customFormat="1" hidden="1" x14ac:dyDescent="0.25">
      <c r="A510" s="28" t="s">
        <v>2320</v>
      </c>
      <c r="B510" s="28" t="s">
        <v>10</v>
      </c>
      <c r="C510" s="28" t="s">
        <v>210</v>
      </c>
      <c r="D510" s="28" t="s">
        <v>5710</v>
      </c>
      <c r="E510" s="25"/>
      <c r="F510" s="351" t="str">
        <f>IFERROR(VLOOKUP($B510,Codes!$A$2:$B$1000, 2, FALSE),"")</f>
        <v>PNJ</v>
      </c>
      <c r="G510" s="351" t="str">
        <f>IFERROR(VLOOKUP($C510,Codes!$A$2:$B$1000, 2, FALSE),"")</f>
        <v>SNL</v>
      </c>
      <c r="H510" s="351" t="str">
        <f>IFERROR(VLOOKUP($D510,Codes!$A$2:$B$1000, 2, FALSE),"")</f>
        <v>MRCL/SNK</v>
      </c>
      <c r="I510" s="28">
        <f>IF(ISNUMBER(SEARCH("mrg",A510)), VLOOKUP(_xlfn.NUMBERVALUE(MID(A510,4,4)),TOMAKE!$B$2:$F$174,5,FALSE),IF(ISNUMBER(SEARCH("pnj",A510)), VLOOKUP(_xlfn.NUMBERVALUE(MID(A510,4,4)),TOMAKE!$A$2:$F$174,6,FALSE),IF(ISNUMBER(SEARCH("prv",A510)), VLOOKUP(_xlfn.NUMBERVALUE(MID(A510,4,4)),TOMAKE!$D$2:$F$174,3,FALSE),IF(ISNUMBER(SEARCH("vsg",A510)),VLOOKUP(_xlfn.NUMBERVALUE(MID(A510,4,4)),TOMAKE!$C$2:$F$174,4,FALSE),""))))</f>
        <v>0</v>
      </c>
      <c r="J510" s="11">
        <f>IF(ISNUMBER(SEARCH("mrg",A510)), VLOOKUP(_xlfn.NUMBERVALUE(MID(A510,4,4)),TOMAKE!$B$2:$E$174,4,FALSE),IF(ISNUMBER(SEARCH("pnj",A510)), VLOOKUP(_xlfn.NUMBERVALUE(MID(A510,4,4)),TOMAKE!$A$2:$E$174,5,FALSE),IF(ISNUMBER(SEARCH("prv",A510)), VLOOKUP(_xlfn.NUMBERVALUE(MID(A510,4,4)),TOMAKE!$D$2:$E$174,2,FALSE),IF(ISNUMBER(SEARCH("vsg",A510)),VLOOKUP(_xlfn.NUMBERVALUE(MID(A510,4,4)),TOMAKE!$C$2:$E$174,3,FALSE),""))))</f>
        <v>17</v>
      </c>
      <c r="K510" s="11" t="s">
        <v>5601</v>
      </c>
      <c r="L510" s="11" t="s">
        <v>5600</v>
      </c>
      <c r="M510" s="351" t="str">
        <f t="shared" si="16"/>
        <v>PNJ-MRCL/SNK-SNL</v>
      </c>
      <c r="N510" s="28" t="str">
        <f t="shared" si="17"/>
        <v>vsg43</v>
      </c>
      <c r="Q510"/>
    </row>
    <row r="511" spans="1:17" hidden="1" x14ac:dyDescent="0.25">
      <c r="A511" s="28" t="s">
        <v>2308</v>
      </c>
      <c r="B511" s="28" t="s">
        <v>10</v>
      </c>
      <c r="C511" s="28" t="s">
        <v>201</v>
      </c>
      <c r="D511" s="28" t="s">
        <v>26</v>
      </c>
      <c r="E511" s="25"/>
      <c r="F511" s="351" t="str">
        <f>IFERROR(VLOOKUP($B511,Codes!$A$2:$B$1000, 2, FALSE),"")</f>
        <v>PNJ</v>
      </c>
      <c r="G511" s="351" t="str">
        <f>IFERROR(VLOOKUP($C511,Codes!$A$2:$B$1000, 2, FALSE),"")</f>
        <v>RCOL</v>
      </c>
      <c r="H511" s="351" t="str">
        <f>IFERROR(VLOOKUP($D511,Codes!$A$2:$B$1000, 2, FALSE),"")</f>
        <v>PND</v>
      </c>
      <c r="I511" s="28" t="e">
        <f>IF(ISNUMBER(SEARCH("mrg",A511)), VLOOKUP(_xlfn.NUMBERVALUE(MID(A511,4,4)),TOMAKE!$B$2:$F$174,5,FALSE),IF(ISNUMBER(SEARCH("pnj",A511)), VLOOKUP(_xlfn.NUMBERVALUE(MID(A511,4,4)),TOMAKE!$A$2:$F$174,6,FALSE),IF(ISNUMBER(SEARCH("prv",A511)), VLOOKUP(_xlfn.NUMBERVALUE(MID(A511,4,4)),TOMAKE!$D$2:$F$174,3,FALSE),IF(ISNUMBER(SEARCH("vsg",A511)),VLOOKUP(_xlfn.NUMBERVALUE(MID(A511,4,4)),TOMAKE!$C$2:$F$174,4,FALSE),""))))</f>
        <v>#N/A</v>
      </c>
      <c r="J511" s="11" t="e">
        <f>IF(ISNUMBER(SEARCH("mrg",A511)), VLOOKUP(_xlfn.NUMBERVALUE(MID(A511,4,4)),TOMAKE!$B$2:$E$174,4,FALSE),IF(ISNUMBER(SEARCH("pnj",A511)), VLOOKUP(_xlfn.NUMBERVALUE(MID(A511,4,4)),TOMAKE!$A$2:$E$174,5,FALSE),IF(ISNUMBER(SEARCH("prv",A511)), VLOOKUP(_xlfn.NUMBERVALUE(MID(A511,4,4)),TOMAKE!$D$2:$E$174,2,FALSE),IF(ISNUMBER(SEARCH("vsg",A511)),VLOOKUP(_xlfn.NUMBERVALUE(MID(A511,4,4)),TOMAKE!$C$2:$E$174,3,FALSE),""))))</f>
        <v>#N/A</v>
      </c>
      <c r="K511" s="11" t="s">
        <v>5601</v>
      </c>
      <c r="L511" s="11" t="s">
        <v>5600</v>
      </c>
      <c r="M511" s="351" t="str">
        <f t="shared" si="16"/>
        <v>PNJ-PND-RCOL</v>
      </c>
      <c r="N511" s="28" t="str">
        <f t="shared" si="17"/>
        <v>vsg44</v>
      </c>
      <c r="O511" s="11"/>
      <c r="P511" s="11"/>
    </row>
    <row r="512" spans="1:17" hidden="1" x14ac:dyDescent="0.25">
      <c r="A512" s="28" t="s">
        <v>2295</v>
      </c>
      <c r="B512" s="28" t="s">
        <v>4</v>
      </c>
      <c r="C512" s="28" t="s">
        <v>84</v>
      </c>
      <c r="D512" s="28" t="s">
        <v>5715</v>
      </c>
      <c r="E512" s="25"/>
      <c r="F512" s="351" t="str">
        <f>IFERROR(VLOOKUP($B512,Codes!$A$2:$B$1000, 2, FALSE),"")</f>
        <v>VSD</v>
      </c>
      <c r="G512" s="351" t="str">
        <f>IFERROR(VLOOKUP($C512,Codes!$A$2:$B$1000, 2, FALSE),"")</f>
        <v>HBL</v>
      </c>
      <c r="H512" s="351" t="str">
        <f>IFERROR(VLOOKUP($D512,Codes!$A$2:$B$1000, 2, FALSE),"")</f>
        <v>ZNGR/MRG</v>
      </c>
      <c r="I512" s="28" t="e">
        <f>IF(ISNUMBER(SEARCH("mrg",A512)), VLOOKUP(_xlfn.NUMBERVALUE(MID(A512,4,4)),TOMAKE!$B$2:$F$174,5,FALSE),IF(ISNUMBER(SEARCH("pnj",A512)), VLOOKUP(_xlfn.NUMBERVALUE(MID(A512,4,4)),TOMAKE!$A$2:$F$174,6,FALSE),IF(ISNUMBER(SEARCH("prv",A512)), VLOOKUP(_xlfn.NUMBERVALUE(MID(A512,4,4)),TOMAKE!$D$2:$F$174,3,FALSE),IF(ISNUMBER(SEARCH("vsg",A512)),VLOOKUP(_xlfn.NUMBERVALUE(MID(A512,4,4)),TOMAKE!$C$2:$F$174,4,FALSE),""))))</f>
        <v>#N/A</v>
      </c>
      <c r="J512" s="11" t="e">
        <f>IF(ISNUMBER(SEARCH("mrg",A512)), VLOOKUP(_xlfn.NUMBERVALUE(MID(A512,4,4)),TOMAKE!$B$2:$E$174,4,FALSE),IF(ISNUMBER(SEARCH("pnj",A512)), VLOOKUP(_xlfn.NUMBERVALUE(MID(A512,4,4)),TOMAKE!$A$2:$E$174,5,FALSE),IF(ISNUMBER(SEARCH("prv",A512)), VLOOKUP(_xlfn.NUMBERVALUE(MID(A512,4,4)),TOMAKE!$D$2:$E$174,2,FALSE),IF(ISNUMBER(SEARCH("vsg",A512)),VLOOKUP(_xlfn.NUMBERVALUE(MID(A512,4,4)),TOMAKE!$C$2:$E$174,3,FALSE),""))))</f>
        <v>#N/A</v>
      </c>
      <c r="K512" s="11" t="s">
        <v>5601</v>
      </c>
      <c r="L512" s="11" t="s">
        <v>5607</v>
      </c>
      <c r="M512" s="351" t="str">
        <f t="shared" si="16"/>
        <v>VSD-ZNGR/MRG-HBL</v>
      </c>
      <c r="N512" s="28" t="str">
        <f t="shared" si="17"/>
        <v>vsg45</v>
      </c>
      <c r="O512" s="11"/>
      <c r="P512" s="11"/>
      <c r="Q512" s="11"/>
    </row>
    <row r="513" spans="1:17" hidden="1" x14ac:dyDescent="0.25">
      <c r="A513" s="28" t="s">
        <v>2293</v>
      </c>
      <c r="B513" s="28" t="s">
        <v>200</v>
      </c>
      <c r="C513" s="28" t="s">
        <v>199</v>
      </c>
      <c r="D513" s="28" t="s">
        <v>2344</v>
      </c>
      <c r="E513" s="25"/>
      <c r="F513" s="351" t="str">
        <f>IFERROR(VLOOKUP($B513,Codes!$A$2:$B$1000, 2, FALSE),"")</f>
        <v>ASLD</v>
      </c>
      <c r="G513" s="351" t="str">
        <f>IFERROR(VLOOKUP($C513,Codes!$A$2:$B$1000, 2, FALSE),"")</f>
        <v>BHTN</v>
      </c>
      <c r="H513" s="351" t="str">
        <f>IFERROR(VLOOKUP($D513,Codes!$A$2:$B$1000, 2, FALSE),"")</f>
        <v>QPM</v>
      </c>
      <c r="I513" s="28" t="e">
        <f>IF(ISNUMBER(SEARCH("mrg",A513)), VLOOKUP(_xlfn.NUMBERVALUE(MID(A513,4,4)),TOMAKE!$B$2:$F$174,5,FALSE),IF(ISNUMBER(SEARCH("pnj",A513)), VLOOKUP(_xlfn.NUMBERVALUE(MID(A513,4,4)),TOMAKE!$A$2:$F$174,6,FALSE),IF(ISNUMBER(SEARCH("prv",A513)), VLOOKUP(_xlfn.NUMBERVALUE(MID(A513,4,4)),TOMAKE!$D$2:$F$174,3,FALSE),IF(ISNUMBER(SEARCH("vsg",A513)),VLOOKUP(_xlfn.NUMBERVALUE(MID(A513,4,4)),TOMAKE!$C$2:$F$174,4,FALSE),""))))</f>
        <v>#N/A</v>
      </c>
      <c r="J513" s="11" t="e">
        <f>IF(ISNUMBER(SEARCH("mrg",A513)), VLOOKUP(_xlfn.NUMBERVALUE(MID(A513,4,4)),TOMAKE!$B$2:$E$174,4,FALSE),IF(ISNUMBER(SEARCH("pnj",A513)), VLOOKUP(_xlfn.NUMBERVALUE(MID(A513,4,4)),TOMAKE!$A$2:$E$174,5,FALSE),IF(ISNUMBER(SEARCH("prv",A513)), VLOOKUP(_xlfn.NUMBERVALUE(MID(A513,4,4)),TOMAKE!$D$2:$E$174,2,FALSE),IF(ISNUMBER(SEARCH("vsg",A513)),VLOOKUP(_xlfn.NUMBERVALUE(MID(A513,4,4)),TOMAKE!$C$2:$E$174,3,FALSE),""))))</f>
        <v>#N/A</v>
      </c>
      <c r="K513" s="11" t="s">
        <v>5601</v>
      </c>
      <c r="L513" s="11" t="s">
        <v>5600</v>
      </c>
      <c r="M513" s="351" t="str">
        <f t="shared" si="16"/>
        <v>ASLD-QPM-BHTN</v>
      </c>
      <c r="N513" s="28" t="str">
        <f t="shared" si="17"/>
        <v>vsg46</v>
      </c>
      <c r="O513" s="11" t="s">
        <v>5728</v>
      </c>
      <c r="P513" s="11"/>
    </row>
    <row r="514" spans="1:17" hidden="1" x14ac:dyDescent="0.25">
      <c r="A514" s="28" t="s">
        <v>2270</v>
      </c>
      <c r="B514" s="28" t="s">
        <v>4</v>
      </c>
      <c r="C514" s="28" t="s">
        <v>23</v>
      </c>
      <c r="D514" s="28" t="s">
        <v>91</v>
      </c>
      <c r="E514" s="25"/>
      <c r="F514" s="351" t="str">
        <f>IFERROR(VLOOKUP($B514,Codes!$A$2:$B$1000, 2, FALSE),"")</f>
        <v>VSD</v>
      </c>
      <c r="G514" s="351" t="str">
        <f>IFERROR(VLOOKUP($C514,Codes!$A$2:$B$1000, 2, FALSE),"")</f>
        <v>RCHR</v>
      </c>
      <c r="H514" s="351" t="str">
        <f>IFERROR(VLOOKUP($D514,Codes!$A$2:$B$1000, 2, FALSE),"")</f>
        <v>BGM</v>
      </c>
      <c r="I514" s="28" t="e">
        <f>IF(ISNUMBER(SEARCH("mrg",A514)), VLOOKUP(_xlfn.NUMBERVALUE(MID(A514,4,4)),TOMAKE!$B$2:$F$174,5,FALSE),IF(ISNUMBER(SEARCH("pnj",A514)), VLOOKUP(_xlfn.NUMBERVALUE(MID(A514,4,4)),TOMAKE!$A$2:$F$174,6,FALSE),IF(ISNUMBER(SEARCH("prv",A514)), VLOOKUP(_xlfn.NUMBERVALUE(MID(A514,4,4)),TOMAKE!$D$2:$F$174,3,FALSE),IF(ISNUMBER(SEARCH("vsg",A514)),VLOOKUP(_xlfn.NUMBERVALUE(MID(A514,4,4)),TOMAKE!$C$2:$F$174,4,FALSE),""))))</f>
        <v>#N/A</v>
      </c>
      <c r="J514" s="11" t="e">
        <f>IF(ISNUMBER(SEARCH("mrg",A514)), VLOOKUP(_xlfn.NUMBERVALUE(MID(A514,4,4)),TOMAKE!$B$2:$E$174,4,FALSE),IF(ISNUMBER(SEARCH("pnj",A514)), VLOOKUP(_xlfn.NUMBERVALUE(MID(A514,4,4)),TOMAKE!$A$2:$E$174,5,FALSE),IF(ISNUMBER(SEARCH("prv",A514)), VLOOKUP(_xlfn.NUMBERVALUE(MID(A514,4,4)),TOMAKE!$D$2:$E$174,2,FALSE),IF(ISNUMBER(SEARCH("vsg",A514)),VLOOKUP(_xlfn.NUMBERVALUE(MID(A514,4,4)),TOMAKE!$C$2:$E$174,3,FALSE),""))))</f>
        <v>#N/A</v>
      </c>
      <c r="K514" s="11" t="s">
        <v>5601</v>
      </c>
      <c r="L514" s="11" t="s">
        <v>5607</v>
      </c>
      <c r="M514" s="351" t="str">
        <f t="shared" si="16"/>
        <v>VSD-BGM-RCHR</v>
      </c>
      <c r="N514" s="28" t="str">
        <f t="shared" si="17"/>
        <v>vsg47</v>
      </c>
      <c r="O514" s="11"/>
      <c r="P514" s="11"/>
    </row>
    <row r="515" spans="1:17" x14ac:dyDescent="0.25">
      <c r="A515" s="28" t="s">
        <v>2252</v>
      </c>
      <c r="B515" s="28" t="s">
        <v>4</v>
      </c>
      <c r="C515" s="28" t="s">
        <v>7</v>
      </c>
      <c r="D515" s="28" t="s">
        <v>8</v>
      </c>
      <c r="E515" s="25"/>
      <c r="F515" s="351" t="str">
        <f>IFERROR(VLOOKUP($B515,Codes!$A$2:$B$1000, 2, FALSE),"")</f>
        <v>VSD</v>
      </c>
      <c r="G515" s="351" t="str">
        <f>IFERROR(VLOOKUP($C515,Codes!$A$2:$B$1000, 2, FALSE),"")</f>
        <v>KWR</v>
      </c>
      <c r="H515" s="351" t="str">
        <f>IFERROR(VLOOKUP($D515,Codes!$A$2:$B$1000, 2, FALSE),"")</f>
        <v>MRG</v>
      </c>
      <c r="I515" s="28" t="e">
        <f>IF(ISNUMBER(SEARCH("mrg",A515)), VLOOKUP(_xlfn.NUMBERVALUE(MID(A515,4,4)),TOMAKE!$B$2:$F$174,5,FALSE),IF(ISNUMBER(SEARCH("pnj",A515)), VLOOKUP(_xlfn.NUMBERVALUE(MID(A515,4,4)),TOMAKE!$A$2:$F$174,6,FALSE),IF(ISNUMBER(SEARCH("prv",A515)), VLOOKUP(_xlfn.NUMBERVALUE(MID(A515,4,4)),TOMAKE!$D$2:$F$174,3,FALSE),IF(ISNUMBER(SEARCH("vsg",A515)),VLOOKUP(_xlfn.NUMBERVALUE(MID(A515,4,4)),TOMAKE!$C$2:$F$174,4,FALSE),""))))</f>
        <v>#N/A</v>
      </c>
      <c r="J515" s="11" t="e">
        <f>IF(ISNUMBER(SEARCH("mrg",A515)), VLOOKUP(_xlfn.NUMBERVALUE(MID(A515,4,4)),TOMAKE!$B$2:$E$174,4,FALSE),IF(ISNUMBER(SEARCH("pnj",A515)), VLOOKUP(_xlfn.NUMBERVALUE(MID(A515,4,4)),TOMAKE!$A$2:$E$174,5,FALSE),IF(ISNUMBER(SEARCH("prv",A515)), VLOOKUP(_xlfn.NUMBERVALUE(MID(A515,4,4)),TOMAKE!$D$2:$E$174,2,FALSE),IF(ISNUMBER(SEARCH("vsg",A515)),VLOOKUP(_xlfn.NUMBERVALUE(MID(A515,4,4)),TOMAKE!$C$2:$E$174,3,FALSE),""))))</f>
        <v>#N/A</v>
      </c>
      <c r="K515" s="11" t="s">
        <v>5723</v>
      </c>
      <c r="L515" s="11" t="s">
        <v>5607</v>
      </c>
      <c r="M515" s="351" t="str">
        <f t="shared" si="16"/>
        <v>VSD-MRG-KWR</v>
      </c>
      <c r="N515" s="28" t="str">
        <f t="shared" si="17"/>
        <v>vsg48</v>
      </c>
      <c r="O515" s="11"/>
      <c r="P515" s="11"/>
      <c r="Q515" s="11"/>
    </row>
    <row r="516" spans="1:17" hidden="1" x14ac:dyDescent="0.25">
      <c r="A516" s="28" t="s">
        <v>2241</v>
      </c>
      <c r="B516" s="28" t="s">
        <v>8</v>
      </c>
      <c r="C516" s="28" t="s">
        <v>47</v>
      </c>
      <c r="D516" s="28" t="s">
        <v>5708</v>
      </c>
      <c r="E516" s="25"/>
      <c r="F516" s="351" t="str">
        <f>IFERROR(VLOOKUP($B516,Codes!$A$2:$B$1000, 2, FALSE),"")</f>
        <v>MRG</v>
      </c>
      <c r="G516" s="351" t="str">
        <f>IFERROR(VLOOKUP($C516,Codes!$A$2:$B$1000, 2, FALSE),"")</f>
        <v>BCH</v>
      </c>
      <c r="H516" s="351" t="str">
        <f>IFERROR(VLOOKUP($D516,Codes!$A$2:$B$1000, 2, FALSE),"")</f>
        <v>PND/MRCL</v>
      </c>
      <c r="I516" s="28" t="e">
        <f>IF(ISNUMBER(SEARCH("mrg",A516)), VLOOKUP(_xlfn.NUMBERVALUE(MID(A516,4,4)),TOMAKE!$B$2:$F$174,5,FALSE),IF(ISNUMBER(SEARCH("pnj",A516)), VLOOKUP(_xlfn.NUMBERVALUE(MID(A516,4,4)),TOMAKE!$A$2:$F$174,6,FALSE),IF(ISNUMBER(SEARCH("prv",A516)), VLOOKUP(_xlfn.NUMBERVALUE(MID(A516,4,4)),TOMAKE!$D$2:$F$174,3,FALSE),IF(ISNUMBER(SEARCH("vsg",A516)),VLOOKUP(_xlfn.NUMBERVALUE(MID(A516,4,4)),TOMAKE!$C$2:$F$174,4,FALSE),""))))</f>
        <v>#N/A</v>
      </c>
      <c r="J516" s="11" t="e">
        <f>IF(ISNUMBER(SEARCH("mrg",A516)), VLOOKUP(_xlfn.NUMBERVALUE(MID(A516,4,4)),TOMAKE!$B$2:$E$174,4,FALSE),IF(ISNUMBER(SEARCH("pnj",A516)), VLOOKUP(_xlfn.NUMBERVALUE(MID(A516,4,4)),TOMAKE!$A$2:$E$174,5,FALSE),IF(ISNUMBER(SEARCH("prv",A516)), VLOOKUP(_xlfn.NUMBERVALUE(MID(A516,4,4)),TOMAKE!$D$2:$E$174,2,FALSE),IF(ISNUMBER(SEARCH("vsg",A516)),VLOOKUP(_xlfn.NUMBERVALUE(MID(A516,4,4)),TOMAKE!$C$2:$E$174,3,FALSE),""))))</f>
        <v>#N/A</v>
      </c>
      <c r="K516" s="11" t="s">
        <v>5601</v>
      </c>
      <c r="L516" s="11" t="s">
        <v>5600</v>
      </c>
      <c r="M516" s="351" t="str">
        <f t="shared" ref="M516:M554" si="18">CONCATENATE($F516,"-",$H516,"-",$G516)</f>
        <v>MRG-PND/MRCL-BCH</v>
      </c>
      <c r="N516" s="28" t="str">
        <f t="shared" ref="N516:N554" si="19">$A516</f>
        <v>vsg49</v>
      </c>
      <c r="O516" s="11"/>
      <c r="P516" s="11"/>
    </row>
    <row r="517" spans="1:17" s="11" customFormat="1" hidden="1" x14ac:dyDescent="0.25">
      <c r="A517" s="28" t="s">
        <v>2704</v>
      </c>
      <c r="B517" s="28" t="s">
        <v>48</v>
      </c>
      <c r="C517" s="28" t="s">
        <v>26</v>
      </c>
      <c r="D517" s="28" t="s">
        <v>2177</v>
      </c>
      <c r="E517" s="25"/>
      <c r="F517" s="351" t="str">
        <f>IFERROR(VLOOKUP($B517,Codes!$A$2:$B$1000, 2, FALSE),"")</f>
        <v>HRB</v>
      </c>
      <c r="G517" s="351" t="str">
        <f>IFERROR(VLOOKUP($C517,Codes!$A$2:$B$1000, 2, FALSE),"")</f>
        <v>PND</v>
      </c>
      <c r="H517" s="351" t="str">
        <f>IFERROR(VLOOKUP($D517,Codes!$A$2:$B$1000, 2, FALSE),"")</f>
        <v/>
      </c>
      <c r="I517" s="28" t="e">
        <f>IF(ISNUMBER(SEARCH("mrg",A517)), VLOOKUP(_xlfn.NUMBERVALUE(MID(A517,4,4)),TOMAKE!$B$2:$F$174,5,FALSE),IF(ISNUMBER(SEARCH("pnj",A517)), VLOOKUP(_xlfn.NUMBERVALUE(MID(A517,4,4)),TOMAKE!$A$2:$F$174,6,FALSE),IF(ISNUMBER(SEARCH("prv",A517)), VLOOKUP(_xlfn.NUMBERVALUE(MID(A517,4,4)),TOMAKE!$D$2:$F$174,3,FALSE),IF(ISNUMBER(SEARCH("vsg",A517)),VLOOKUP(_xlfn.NUMBERVALUE(MID(A517,4,4)),TOMAKE!$C$2:$F$174,4,FALSE),""))))</f>
        <v>#N/A</v>
      </c>
      <c r="J517" s="11" t="e">
        <f>IF(ISNUMBER(SEARCH("mrg",A517)), VLOOKUP(_xlfn.NUMBERVALUE(MID(A517,4,4)),TOMAKE!$B$2:$E$174,4,FALSE),IF(ISNUMBER(SEARCH("pnj",A517)), VLOOKUP(_xlfn.NUMBERVALUE(MID(A517,4,4)),TOMAKE!$A$2:$E$174,5,FALSE),IF(ISNUMBER(SEARCH("prv",A517)), VLOOKUP(_xlfn.NUMBERVALUE(MID(A517,4,4)),TOMAKE!$D$2:$E$174,2,FALSE),IF(ISNUMBER(SEARCH("vsg",A517)),VLOOKUP(_xlfn.NUMBERVALUE(MID(A517,4,4)),TOMAKE!$C$2:$E$174,3,FALSE),""))))</f>
        <v>#N/A</v>
      </c>
      <c r="K517" s="11" t="s">
        <v>5601</v>
      </c>
      <c r="L517" s="11" t="s">
        <v>5600</v>
      </c>
      <c r="M517" s="351" t="str">
        <f t="shared" si="18"/>
        <v>HRB--PND</v>
      </c>
      <c r="N517" s="28" t="str">
        <f t="shared" si="19"/>
        <v>vsg5</v>
      </c>
      <c r="Q517"/>
    </row>
    <row r="518" spans="1:17" s="11" customFormat="1" x14ac:dyDescent="0.25">
      <c r="A518" s="28" t="s">
        <v>2238</v>
      </c>
      <c r="B518" s="28" t="s">
        <v>8</v>
      </c>
      <c r="C518" s="28" t="s">
        <v>14</v>
      </c>
      <c r="D518" s="28" t="s">
        <v>1260</v>
      </c>
      <c r="E518" s="25"/>
      <c r="F518" s="351" t="str">
        <f>IFERROR(VLOOKUP($B518,Codes!$A$2:$B$1000, 2, FALSE),"")</f>
        <v>MRG</v>
      </c>
      <c r="G518" s="351" t="str">
        <f>IFERROR(VLOOKUP($C518,Codes!$A$2:$B$1000, 2, FALSE),"")</f>
        <v>PNJ</v>
      </c>
      <c r="H518" s="351" t="str">
        <f>IFERROR(VLOOKUP($D518,Codes!$A$2:$B$1000, 2, FALSE),"")</f>
        <v>CRT</v>
      </c>
      <c r="I518" s="28" t="e">
        <f>IF(ISNUMBER(SEARCH("mrg",A518)), VLOOKUP(_xlfn.NUMBERVALUE(MID(A518,4,4)),TOMAKE!$B$2:$F$174,5,FALSE),IF(ISNUMBER(SEARCH("pnj",A518)), VLOOKUP(_xlfn.NUMBERVALUE(MID(A518,4,4)),TOMAKE!$A$2:$F$174,6,FALSE),IF(ISNUMBER(SEARCH("prv",A518)), VLOOKUP(_xlfn.NUMBERVALUE(MID(A518,4,4)),TOMAKE!$D$2:$F$174,3,FALSE),IF(ISNUMBER(SEARCH("vsg",A518)),VLOOKUP(_xlfn.NUMBERVALUE(MID(A518,4,4)),TOMAKE!$C$2:$F$174,4,FALSE),""))))</f>
        <v>#N/A</v>
      </c>
      <c r="J518" s="11" t="e">
        <f>IF(ISNUMBER(SEARCH("mrg",A518)), VLOOKUP(_xlfn.NUMBERVALUE(MID(A518,4,4)),TOMAKE!$B$2:$E$174,4,FALSE),IF(ISNUMBER(SEARCH("pnj",A518)), VLOOKUP(_xlfn.NUMBERVALUE(MID(A518,4,4)),TOMAKE!$A$2:$E$174,5,FALSE),IF(ISNUMBER(SEARCH("prv",A518)), VLOOKUP(_xlfn.NUMBERVALUE(MID(A518,4,4)),TOMAKE!$D$2:$E$174,2,FALSE),IF(ISNUMBER(SEARCH("vsg",A518)),VLOOKUP(_xlfn.NUMBERVALUE(MID(A518,4,4)),TOMAKE!$C$2:$E$174,3,FALSE),""))))</f>
        <v>#N/A</v>
      </c>
      <c r="K518" s="11" t="s">
        <v>5723</v>
      </c>
      <c r="L518" s="11" t="s">
        <v>5600</v>
      </c>
      <c r="M518" s="351" t="str">
        <f t="shared" si="18"/>
        <v>MRG-CRT-PNJ</v>
      </c>
      <c r="N518" s="28" t="str">
        <f t="shared" si="19"/>
        <v>vsg50</v>
      </c>
    </row>
    <row r="519" spans="1:17" hidden="1" x14ac:dyDescent="0.25">
      <c r="A519" s="25" t="s">
        <v>2201</v>
      </c>
      <c r="B519" s="25" t="s">
        <v>4</v>
      </c>
      <c r="C519" s="25" t="s">
        <v>213</v>
      </c>
      <c r="D519" s="25" t="s">
        <v>5717</v>
      </c>
      <c r="E519" s="25"/>
      <c r="F519" s="351" t="str">
        <f>IFERROR(VLOOKUP($B519,Codes!$A$2:$B$1000, 2, FALSE),"")</f>
        <v>VSD</v>
      </c>
      <c r="G519" s="351" t="str">
        <f>IFERROR(VLOOKUP($C519,Codes!$A$2:$B$1000, 2, FALSE),"")</f>
        <v>PLM</v>
      </c>
      <c r="H519" s="351" t="str">
        <f>IFERROR(VLOOKUP($D519,Codes!$A$2:$B$1000, 2, FALSE),"")</f>
        <v>MRG/BRL</v>
      </c>
      <c r="I519" s="25">
        <f>IF(ISNUMBER(SEARCH("mrg",A519)), VLOOKUP(_xlfn.NUMBERVALUE(MID(A519,4,4)),TOMAKE!$B$2:$F$174,5,FALSE),IF(ISNUMBER(SEARCH("pnj",A519)), VLOOKUP(_xlfn.NUMBERVALUE(MID(A519,4,4)),TOMAKE!$A$2:$F$174,6,FALSE),IF(ISNUMBER(SEARCH("prv",A519)), VLOOKUP(_xlfn.NUMBERVALUE(MID(A519,4,4)),TOMAKE!$D$2:$F$174,3,FALSE),IF(ISNUMBER(SEARCH("vsg",A519)),VLOOKUP(_xlfn.NUMBERVALUE(MID(A519,4,4)),TOMAKE!$C$2:$F$174,4,FALSE),""))))</f>
        <v>0</v>
      </c>
      <c r="J519" s="26">
        <f>IF(ISNUMBER(SEARCH("mrg",A519)), VLOOKUP(_xlfn.NUMBERVALUE(MID(A519,4,4)),TOMAKE!$B$2:$E$174,4,FALSE),IF(ISNUMBER(SEARCH("pnj",A519)), VLOOKUP(_xlfn.NUMBERVALUE(MID(A519,4,4)),TOMAKE!$A$2:$E$174,5,FALSE),IF(ISNUMBER(SEARCH("prv",A519)), VLOOKUP(_xlfn.NUMBERVALUE(MID(A519,4,4)),TOMAKE!$D$2:$E$174,2,FALSE),IF(ISNUMBER(SEARCH("vsg",A519)),VLOOKUP(_xlfn.NUMBERVALUE(MID(A519,4,4)),TOMAKE!$C$2:$E$174,3,FALSE),""))))</f>
        <v>6</v>
      </c>
      <c r="K519" s="26" t="s">
        <v>5601</v>
      </c>
      <c r="L519" s="26" t="s">
        <v>5600</v>
      </c>
      <c r="M519" s="351" t="str">
        <f t="shared" si="18"/>
        <v>VSD-MRG/BRL-PLM</v>
      </c>
      <c r="N519" s="28" t="str">
        <f t="shared" si="19"/>
        <v>vsg51</v>
      </c>
    </row>
    <row r="520" spans="1:17" s="11" customFormat="1" hidden="1" x14ac:dyDescent="0.25">
      <c r="A520" s="28" t="s">
        <v>2187</v>
      </c>
      <c r="B520" s="28" t="s">
        <v>4</v>
      </c>
      <c r="C520" s="28" t="s">
        <v>95</v>
      </c>
      <c r="D520" s="28" t="s">
        <v>2130</v>
      </c>
      <c r="E520" s="25"/>
      <c r="F520" s="351" t="str">
        <f>IFERROR(VLOOKUP($B520,Codes!$A$2:$B$1000, 2, FALSE),"")</f>
        <v>VSD</v>
      </c>
      <c r="G520" s="351" t="str">
        <f>IFERROR(VLOOKUP($C520,Codes!$A$2:$B$1000, 2, FALSE),"")</f>
        <v>CPL</v>
      </c>
      <c r="H520" s="351" t="str">
        <f>IFERROR(VLOOKUP($D520,Codes!$A$2:$B$1000, 2, FALSE),"")</f>
        <v>BRL</v>
      </c>
      <c r="I520" s="28" t="e">
        <f>IF(ISNUMBER(SEARCH("mrg",A520)), VLOOKUP(_xlfn.NUMBERVALUE(MID(A520,4,4)),TOMAKE!$B$2:$F$174,5,FALSE),IF(ISNUMBER(SEARCH("pnj",A520)), VLOOKUP(_xlfn.NUMBERVALUE(MID(A520,4,4)),TOMAKE!$A$2:$F$174,6,FALSE),IF(ISNUMBER(SEARCH("prv",A520)), VLOOKUP(_xlfn.NUMBERVALUE(MID(A520,4,4)),TOMAKE!$D$2:$F$174,3,FALSE),IF(ISNUMBER(SEARCH("vsg",A520)),VLOOKUP(_xlfn.NUMBERVALUE(MID(A520,4,4)),TOMAKE!$C$2:$F$174,4,FALSE),""))))</f>
        <v>#N/A</v>
      </c>
      <c r="J520" s="11" t="e">
        <f>IF(ISNUMBER(SEARCH("mrg",A520)), VLOOKUP(_xlfn.NUMBERVALUE(MID(A520,4,4)),TOMAKE!$B$2:$E$174,4,FALSE),IF(ISNUMBER(SEARCH("pnj",A520)), VLOOKUP(_xlfn.NUMBERVALUE(MID(A520,4,4)),TOMAKE!$A$2:$E$174,5,FALSE),IF(ISNUMBER(SEARCH("prv",A520)), VLOOKUP(_xlfn.NUMBERVALUE(MID(A520,4,4)),TOMAKE!$D$2:$E$174,2,FALSE),IF(ISNUMBER(SEARCH("vsg",A520)),VLOOKUP(_xlfn.NUMBERVALUE(MID(A520,4,4)),TOMAKE!$C$2:$E$174,3,FALSE),""))))</f>
        <v>#N/A</v>
      </c>
      <c r="K520" s="11" t="s">
        <v>5601</v>
      </c>
      <c r="L520" s="11" t="s">
        <v>5600</v>
      </c>
      <c r="M520" s="351" t="str">
        <f t="shared" si="18"/>
        <v>VSD-BRL-CPL</v>
      </c>
      <c r="N520" s="28" t="str">
        <f t="shared" si="19"/>
        <v>vsg52</v>
      </c>
      <c r="Q520"/>
    </row>
    <row r="521" spans="1:17" s="11" customFormat="1" hidden="1" x14ac:dyDescent="0.25">
      <c r="A521" s="28" t="s">
        <v>2165</v>
      </c>
      <c r="B521" s="28" t="s">
        <v>10</v>
      </c>
      <c r="C521" s="28" t="s">
        <v>208</v>
      </c>
      <c r="D521" s="28" t="s">
        <v>5709</v>
      </c>
      <c r="E521" s="25"/>
      <c r="F521" s="351" t="str">
        <f>IFERROR(VLOOKUP($B521,Codes!$A$2:$B$1000, 2, FALSE),"")</f>
        <v>PNJ</v>
      </c>
      <c r="G521" s="351" t="str">
        <f>IFERROR(VLOOKUP($C521,Codes!$A$2:$B$1000, 2, FALSE),"")</f>
        <v>KMKML</v>
      </c>
      <c r="H521" s="351" t="str">
        <f>IFERROR(VLOOKUP($D521,Codes!$A$2:$B$1000, 2, FALSE),"")</f>
        <v>CRT/THNA</v>
      </c>
      <c r="I521" s="28" t="e">
        <f>IF(ISNUMBER(SEARCH("mrg",A521)), VLOOKUP(_xlfn.NUMBERVALUE(MID(A521,4,4)),TOMAKE!$B$2:$F$174,5,FALSE),IF(ISNUMBER(SEARCH("pnj",A521)), VLOOKUP(_xlfn.NUMBERVALUE(MID(A521,4,4)),TOMAKE!$A$2:$F$174,6,FALSE),IF(ISNUMBER(SEARCH("prv",A521)), VLOOKUP(_xlfn.NUMBERVALUE(MID(A521,4,4)),TOMAKE!$D$2:$F$174,3,FALSE),IF(ISNUMBER(SEARCH("vsg",A521)),VLOOKUP(_xlfn.NUMBERVALUE(MID(A521,4,4)),TOMAKE!$C$2:$F$174,4,FALSE),""))))</f>
        <v>#N/A</v>
      </c>
      <c r="J521" s="11" t="e">
        <f>IF(ISNUMBER(SEARCH("mrg",A521)), VLOOKUP(_xlfn.NUMBERVALUE(MID(A521,4,4)),TOMAKE!$B$2:$E$174,4,FALSE),IF(ISNUMBER(SEARCH("pnj",A521)), VLOOKUP(_xlfn.NUMBERVALUE(MID(A521,4,4)),TOMAKE!$A$2:$E$174,5,FALSE),IF(ISNUMBER(SEARCH("prv",A521)), VLOOKUP(_xlfn.NUMBERVALUE(MID(A521,4,4)),TOMAKE!$D$2:$E$174,2,FALSE),IF(ISNUMBER(SEARCH("vsg",A521)),VLOOKUP(_xlfn.NUMBERVALUE(MID(A521,4,4)),TOMAKE!$C$2:$E$174,3,FALSE),""))))</f>
        <v>#N/A</v>
      </c>
      <c r="K521" s="11" t="s">
        <v>5601</v>
      </c>
      <c r="L521" s="11" t="s">
        <v>5600</v>
      </c>
      <c r="M521" s="351" t="str">
        <f t="shared" si="18"/>
        <v>PNJ-CRT/THNA-KMKML</v>
      </c>
      <c r="N521" s="28" t="str">
        <f t="shared" si="19"/>
        <v>vsg53</v>
      </c>
      <c r="Q521"/>
    </row>
    <row r="522" spans="1:17" x14ac:dyDescent="0.25">
      <c r="A522" s="25" t="s">
        <v>2149</v>
      </c>
      <c r="B522" s="25" t="s">
        <v>4</v>
      </c>
      <c r="C522" s="25" t="s">
        <v>106</v>
      </c>
      <c r="D522" s="25" t="s">
        <v>10</v>
      </c>
      <c r="E522" s="25"/>
      <c r="F522" s="351" t="str">
        <f>IFERROR(VLOOKUP($B522,Codes!$A$2:$B$1000, 2, FALSE),"")</f>
        <v>VSD</v>
      </c>
      <c r="G522" s="351" t="str">
        <f>IFERROR(VLOOKUP($C522,Codes!$A$2:$B$1000, 2, FALSE),"")</f>
        <v>MPS</v>
      </c>
      <c r="H522" s="351" t="str">
        <f>IFERROR(VLOOKUP($D522,Codes!$A$2:$B$1000, 2, FALSE),"")</f>
        <v>PNJ</v>
      </c>
      <c r="I522" s="25" t="e">
        <f>IF(ISNUMBER(SEARCH("mrg",A522)), VLOOKUP(_xlfn.NUMBERVALUE(MID(A522,4,4)),TOMAKE!$B$2:$F$174,5,FALSE),IF(ISNUMBER(SEARCH("pnj",A522)), VLOOKUP(_xlfn.NUMBERVALUE(MID(A522,4,4)),TOMAKE!$A$2:$F$174,6,FALSE),IF(ISNUMBER(SEARCH("prv",A522)), VLOOKUP(_xlfn.NUMBERVALUE(MID(A522,4,4)),TOMAKE!$D$2:$F$174,3,FALSE),IF(ISNUMBER(SEARCH("vsg",A522)),VLOOKUP(_xlfn.NUMBERVALUE(MID(A522,4,4)),TOMAKE!$C$2:$F$174,4,FALSE),""))))</f>
        <v>#N/A</v>
      </c>
      <c r="J522" s="26" t="e">
        <f>IF(ISNUMBER(SEARCH("mrg",A522)), VLOOKUP(_xlfn.NUMBERVALUE(MID(A522,4,4)),TOMAKE!$B$2:$E$174,4,FALSE),IF(ISNUMBER(SEARCH("pnj",A522)), VLOOKUP(_xlfn.NUMBERVALUE(MID(A522,4,4)),TOMAKE!$A$2:$E$174,5,FALSE),IF(ISNUMBER(SEARCH("prv",A522)), VLOOKUP(_xlfn.NUMBERVALUE(MID(A522,4,4)),TOMAKE!$D$2:$E$174,2,FALSE),IF(ISNUMBER(SEARCH("vsg",A522)),VLOOKUP(_xlfn.NUMBERVALUE(MID(A522,4,4)),TOMAKE!$C$2:$E$174,3,FALSE),""))))</f>
        <v>#N/A</v>
      </c>
      <c r="K522" s="26" t="s">
        <v>5723</v>
      </c>
      <c r="L522" s="26"/>
      <c r="M522" s="351" t="str">
        <f t="shared" si="18"/>
        <v>VSD-PNJ-MPS</v>
      </c>
      <c r="N522" s="28" t="str">
        <f t="shared" si="19"/>
        <v>vsg54</v>
      </c>
    </row>
    <row r="523" spans="1:17" hidden="1" x14ac:dyDescent="0.25">
      <c r="A523" s="28" t="s">
        <v>2145</v>
      </c>
      <c r="B523" s="28" t="s">
        <v>14</v>
      </c>
      <c r="C523" s="28" t="s">
        <v>192</v>
      </c>
      <c r="D523" s="28" t="s">
        <v>2146</v>
      </c>
      <c r="E523" s="25"/>
      <c r="F523" s="351" t="str">
        <f>IFERROR(VLOOKUP($B523,Codes!$A$2:$B$1000, 2, FALSE),"")</f>
        <v>PNJ</v>
      </c>
      <c r="G523" s="351" t="str">
        <f>IFERROR(VLOOKUP($C523,Codes!$A$2:$B$1000, 2, FALSE),"")</f>
        <v>ALT</v>
      </c>
      <c r="H523" s="351" t="str">
        <f>IFERROR(VLOOKUP($D523,Codes!$A$2:$B$1000, 2, FALSE),"")</f>
        <v>S.INZ</v>
      </c>
      <c r="I523" s="28" t="e">
        <f>IF(ISNUMBER(SEARCH("mrg",A523)), VLOOKUP(_xlfn.NUMBERVALUE(MID(A523,4,4)),TOMAKE!$B$2:$F$174,5,FALSE),IF(ISNUMBER(SEARCH("pnj",A523)), VLOOKUP(_xlfn.NUMBERVALUE(MID(A523,4,4)),TOMAKE!$A$2:$F$174,6,FALSE),IF(ISNUMBER(SEARCH("prv",A523)), VLOOKUP(_xlfn.NUMBERVALUE(MID(A523,4,4)),TOMAKE!$D$2:$F$174,3,FALSE),IF(ISNUMBER(SEARCH("vsg",A523)),VLOOKUP(_xlfn.NUMBERVALUE(MID(A523,4,4)),TOMAKE!$C$2:$F$174,4,FALSE),""))))</f>
        <v>#N/A</v>
      </c>
      <c r="J523" s="11" t="e">
        <f>IF(ISNUMBER(SEARCH("mrg",A523)), VLOOKUP(_xlfn.NUMBERVALUE(MID(A523,4,4)),TOMAKE!$B$2:$E$174,4,FALSE),IF(ISNUMBER(SEARCH("pnj",A523)), VLOOKUP(_xlfn.NUMBERVALUE(MID(A523,4,4)),TOMAKE!$A$2:$E$174,5,FALSE),IF(ISNUMBER(SEARCH("prv",A523)), VLOOKUP(_xlfn.NUMBERVALUE(MID(A523,4,4)),TOMAKE!$D$2:$E$174,2,FALSE),IF(ISNUMBER(SEARCH("vsg",A523)),VLOOKUP(_xlfn.NUMBERVALUE(MID(A523,4,4)),TOMAKE!$C$2:$E$174,3,FALSE),""))))</f>
        <v>#N/A</v>
      </c>
      <c r="K523" s="11" t="s">
        <v>5601</v>
      </c>
      <c r="L523" s="11" t="s">
        <v>5600</v>
      </c>
      <c r="M523" s="351" t="str">
        <f t="shared" si="18"/>
        <v>PNJ-S.INZ-ALT</v>
      </c>
      <c r="N523" s="28" t="str">
        <f t="shared" si="19"/>
        <v>vsg55</v>
      </c>
      <c r="O523" s="11"/>
      <c r="P523" s="11"/>
    </row>
    <row r="524" spans="1:17" x14ac:dyDescent="0.25">
      <c r="A524" s="25" t="s">
        <v>2143</v>
      </c>
      <c r="B524" s="25" t="s">
        <v>4</v>
      </c>
      <c r="C524" s="25" t="s">
        <v>191</v>
      </c>
      <c r="D524" s="25" t="s">
        <v>1260</v>
      </c>
      <c r="E524" s="25"/>
      <c r="F524" s="351" t="str">
        <f>IFERROR(VLOOKUP($B524,Codes!$A$2:$B$1000, 2, FALSE),"")</f>
        <v>VSD</v>
      </c>
      <c r="G524" s="351">
        <f>IFERROR(VLOOKUP($C524,Codes!$A$2:$B$1000, 2, FALSE),"")</f>
        <v>0</v>
      </c>
      <c r="H524" s="351" t="str">
        <f>IFERROR(VLOOKUP($D524,Codes!$A$2:$B$1000, 2, FALSE),"")</f>
        <v>CRT</v>
      </c>
      <c r="I524" s="25" t="e">
        <f>IF(ISNUMBER(SEARCH("mrg",A524)), VLOOKUP(_xlfn.NUMBERVALUE(MID(A524,4,4)),TOMAKE!$B$2:$F$174,5,FALSE),IF(ISNUMBER(SEARCH("pnj",A524)), VLOOKUP(_xlfn.NUMBERVALUE(MID(A524,4,4)),TOMAKE!$A$2:$F$174,6,FALSE),IF(ISNUMBER(SEARCH("prv",A524)), VLOOKUP(_xlfn.NUMBERVALUE(MID(A524,4,4)),TOMAKE!$D$2:$F$174,3,FALSE),IF(ISNUMBER(SEARCH("vsg",A524)),VLOOKUP(_xlfn.NUMBERVALUE(MID(A524,4,4)),TOMAKE!$C$2:$F$174,4,FALSE),""))))</f>
        <v>#N/A</v>
      </c>
      <c r="J524" s="26" t="e">
        <f>IF(ISNUMBER(SEARCH("mrg",A524)), VLOOKUP(_xlfn.NUMBERVALUE(MID(A524,4,4)),TOMAKE!$B$2:$E$174,4,FALSE),IF(ISNUMBER(SEARCH("pnj",A524)), VLOOKUP(_xlfn.NUMBERVALUE(MID(A524,4,4)),TOMAKE!$A$2:$E$174,5,FALSE),IF(ISNUMBER(SEARCH("prv",A524)), VLOOKUP(_xlfn.NUMBERVALUE(MID(A524,4,4)),TOMAKE!$D$2:$E$174,2,FALSE),IF(ISNUMBER(SEARCH("vsg",A524)),VLOOKUP(_xlfn.NUMBERVALUE(MID(A524,4,4)),TOMAKE!$C$2:$E$174,3,FALSE),""))))</f>
        <v>#N/A</v>
      </c>
      <c r="K524" s="26" t="s">
        <v>5723</v>
      </c>
      <c r="L524" s="26" t="s">
        <v>5605</v>
      </c>
      <c r="M524" s="351" t="str">
        <f t="shared" si="18"/>
        <v>VSD-CRT-0</v>
      </c>
      <c r="N524" s="28" t="str">
        <f t="shared" si="19"/>
        <v>vsg56</v>
      </c>
      <c r="O524" t="s">
        <v>5724</v>
      </c>
    </row>
    <row r="525" spans="1:17" x14ac:dyDescent="0.25">
      <c r="A525" s="25" t="s">
        <v>2142</v>
      </c>
      <c r="B525" s="25" t="s">
        <v>191</v>
      </c>
      <c r="C525" s="25" t="s">
        <v>8</v>
      </c>
      <c r="D525" s="25" t="s">
        <v>1260</v>
      </c>
      <c r="E525" s="25"/>
      <c r="F525" s="351">
        <f>IFERROR(VLOOKUP($B525,Codes!$A$2:$B$1000, 2, FALSE),"")</f>
        <v>0</v>
      </c>
      <c r="G525" s="351" t="str">
        <f>IFERROR(VLOOKUP($C525,Codes!$A$2:$B$1000, 2, FALSE),"")</f>
        <v>MRG</v>
      </c>
      <c r="H525" s="351" t="str">
        <f>IFERROR(VLOOKUP($D525,Codes!$A$2:$B$1000, 2, FALSE),"")</f>
        <v>CRT</v>
      </c>
      <c r="I525" s="25" t="e">
        <f>IF(ISNUMBER(SEARCH("mrg",A525)), VLOOKUP(_xlfn.NUMBERVALUE(MID(A525,4,4)),TOMAKE!$B$2:$F$174,5,FALSE),IF(ISNUMBER(SEARCH("pnj",A525)), VLOOKUP(_xlfn.NUMBERVALUE(MID(A525,4,4)),TOMAKE!$A$2:$F$174,6,FALSE),IF(ISNUMBER(SEARCH("prv",A525)), VLOOKUP(_xlfn.NUMBERVALUE(MID(A525,4,4)),TOMAKE!$D$2:$F$174,3,FALSE),IF(ISNUMBER(SEARCH("vsg",A525)),VLOOKUP(_xlfn.NUMBERVALUE(MID(A525,4,4)),TOMAKE!$C$2:$F$174,4,FALSE),""))))</f>
        <v>#N/A</v>
      </c>
      <c r="J525" s="26" t="e">
        <f>IF(ISNUMBER(SEARCH("mrg",A525)), VLOOKUP(_xlfn.NUMBERVALUE(MID(A525,4,4)),TOMAKE!$B$2:$E$174,4,FALSE),IF(ISNUMBER(SEARCH("pnj",A525)), VLOOKUP(_xlfn.NUMBERVALUE(MID(A525,4,4)),TOMAKE!$A$2:$E$174,5,FALSE),IF(ISNUMBER(SEARCH("prv",A525)), VLOOKUP(_xlfn.NUMBERVALUE(MID(A525,4,4)),TOMAKE!$D$2:$E$174,2,FALSE),IF(ISNUMBER(SEARCH("vsg",A525)),VLOOKUP(_xlfn.NUMBERVALUE(MID(A525,4,4)),TOMAKE!$C$2:$E$174,3,FALSE),""))))</f>
        <v>#N/A</v>
      </c>
      <c r="K525" s="26" t="s">
        <v>5723</v>
      </c>
      <c r="L525" s="26" t="s">
        <v>5605</v>
      </c>
      <c r="M525" s="351" t="str">
        <f t="shared" si="18"/>
        <v>0-CRT-MRG</v>
      </c>
      <c r="N525" s="28" t="str">
        <f t="shared" si="19"/>
        <v>vsg57</v>
      </c>
      <c r="O525" t="s">
        <v>5724</v>
      </c>
    </row>
    <row r="526" spans="1:17" x14ac:dyDescent="0.25">
      <c r="A526" s="25" t="s">
        <v>2141</v>
      </c>
      <c r="B526" s="25" t="s">
        <v>191</v>
      </c>
      <c r="C526" s="25" t="s">
        <v>190</v>
      </c>
      <c r="D526" s="25" t="s">
        <v>2648</v>
      </c>
      <c r="E526" s="25"/>
      <c r="F526" s="351">
        <f>IFERROR(VLOOKUP($B526,Codes!$A$2:$B$1000, 2, FALSE),"")</f>
        <v>0</v>
      </c>
      <c r="G526" s="351" t="str">
        <f>IFERROR(VLOOKUP($C526,Codes!$A$2:$B$1000, 2, FALSE),"")</f>
        <v>PND</v>
      </c>
      <c r="H526" s="351" t="str">
        <f>IFERROR(VLOOKUP($D526,Codes!$A$2:$B$1000, 2, FALSE),"")</f>
        <v>BNST</v>
      </c>
      <c r="I526" s="25" t="e">
        <f>IF(ISNUMBER(SEARCH("mrg",A526)), VLOOKUP(_xlfn.NUMBERVALUE(MID(A526,4,4)),TOMAKE!$B$2:$F$174,5,FALSE),IF(ISNUMBER(SEARCH("pnj",A526)), VLOOKUP(_xlfn.NUMBERVALUE(MID(A526,4,4)),TOMAKE!$A$2:$F$174,6,FALSE),IF(ISNUMBER(SEARCH("prv",A526)), VLOOKUP(_xlfn.NUMBERVALUE(MID(A526,4,4)),TOMAKE!$D$2:$F$174,3,FALSE),IF(ISNUMBER(SEARCH("vsg",A526)),VLOOKUP(_xlfn.NUMBERVALUE(MID(A526,4,4)),TOMAKE!$C$2:$F$174,4,FALSE),""))))</f>
        <v>#N/A</v>
      </c>
      <c r="J526" s="26" t="e">
        <f>IF(ISNUMBER(SEARCH("mrg",A526)), VLOOKUP(_xlfn.NUMBERVALUE(MID(A526,4,4)),TOMAKE!$B$2:$E$174,4,FALSE),IF(ISNUMBER(SEARCH("pnj",A526)), VLOOKUP(_xlfn.NUMBERVALUE(MID(A526,4,4)),TOMAKE!$A$2:$E$174,5,FALSE),IF(ISNUMBER(SEARCH("prv",A526)), VLOOKUP(_xlfn.NUMBERVALUE(MID(A526,4,4)),TOMAKE!$D$2:$E$174,2,FALSE),IF(ISNUMBER(SEARCH("vsg",A526)),VLOOKUP(_xlfn.NUMBERVALUE(MID(A526,4,4)),TOMAKE!$C$2:$E$174,3,FALSE),""))))</f>
        <v>#N/A</v>
      </c>
      <c r="K526" s="26" t="s">
        <v>5723</v>
      </c>
      <c r="L526" s="26" t="s">
        <v>5605</v>
      </c>
      <c r="M526" s="351" t="str">
        <f t="shared" si="18"/>
        <v>0-BNST-PND</v>
      </c>
      <c r="N526" s="28" t="str">
        <f t="shared" si="19"/>
        <v>vsg58</v>
      </c>
      <c r="O526" t="s">
        <v>5724</v>
      </c>
    </row>
    <row r="527" spans="1:17" s="11" customFormat="1" x14ac:dyDescent="0.25">
      <c r="A527" s="28" t="s">
        <v>2140</v>
      </c>
      <c r="B527" s="28" t="s">
        <v>4</v>
      </c>
      <c r="C527" s="28" t="s">
        <v>189</v>
      </c>
      <c r="D527" s="28" t="s">
        <v>1260</v>
      </c>
      <c r="E527" s="25"/>
      <c r="F527" s="351" t="str">
        <f>IFERROR(VLOOKUP($B527,Codes!$A$2:$B$1000, 2, FALSE),"")</f>
        <v>VSD</v>
      </c>
      <c r="G527" s="351" t="str">
        <f>IFERROR(VLOOKUP($C527,Codes!$A$2:$B$1000, 2, FALSE),"")</f>
        <v>PNJ</v>
      </c>
      <c r="H527" s="351" t="str">
        <f>IFERROR(VLOOKUP($D527,Codes!$A$2:$B$1000, 2, FALSE),"")</f>
        <v>CRT</v>
      </c>
      <c r="I527" s="28" t="e">
        <f>IF(ISNUMBER(SEARCH("mrg",A527)), VLOOKUP(_xlfn.NUMBERVALUE(MID(A527,4,4)),TOMAKE!$B$2:$F$174,5,FALSE),IF(ISNUMBER(SEARCH("pnj",A527)), VLOOKUP(_xlfn.NUMBERVALUE(MID(A527,4,4)),TOMAKE!$A$2:$F$174,6,FALSE),IF(ISNUMBER(SEARCH("prv",A527)), VLOOKUP(_xlfn.NUMBERVALUE(MID(A527,4,4)),TOMAKE!$D$2:$F$174,3,FALSE),IF(ISNUMBER(SEARCH("vsg",A527)),VLOOKUP(_xlfn.NUMBERVALUE(MID(A527,4,4)),TOMAKE!$C$2:$F$174,4,FALSE),""))))</f>
        <v>#N/A</v>
      </c>
      <c r="J527" s="11" t="e">
        <f>IF(ISNUMBER(SEARCH("mrg",A527)), VLOOKUP(_xlfn.NUMBERVALUE(MID(A527,4,4)),TOMAKE!$B$2:$E$174,4,FALSE),IF(ISNUMBER(SEARCH("pnj",A527)), VLOOKUP(_xlfn.NUMBERVALUE(MID(A527,4,4)),TOMAKE!$A$2:$E$174,5,FALSE),IF(ISNUMBER(SEARCH("prv",A527)), VLOOKUP(_xlfn.NUMBERVALUE(MID(A527,4,4)),TOMAKE!$D$2:$E$174,2,FALSE),IF(ISNUMBER(SEARCH("vsg",A527)),VLOOKUP(_xlfn.NUMBERVALUE(MID(A527,4,4)),TOMAKE!$C$2:$E$174,3,FALSE),""))))</f>
        <v>#N/A</v>
      </c>
      <c r="K527" s="11" t="s">
        <v>5723</v>
      </c>
      <c r="L527" s="11" t="s">
        <v>5613</v>
      </c>
      <c r="M527" s="351" t="str">
        <f t="shared" si="18"/>
        <v>VSD-CRT-PNJ</v>
      </c>
      <c r="N527" s="28" t="str">
        <f t="shared" si="19"/>
        <v>vsg59</v>
      </c>
    </row>
    <row r="528" spans="1:17" hidden="1" x14ac:dyDescent="0.25">
      <c r="A528" s="25" t="s">
        <v>2696</v>
      </c>
      <c r="B528" s="25" t="s">
        <v>48</v>
      </c>
      <c r="C528" s="25" t="s">
        <v>108</v>
      </c>
      <c r="D528" s="25" t="s">
        <v>2551</v>
      </c>
      <c r="E528" s="25"/>
      <c r="F528" s="351" t="str">
        <f>IFERROR(VLOOKUP($B528,Codes!$A$2:$B$1000, 2, FALSE),"")</f>
        <v>HRB</v>
      </c>
      <c r="G528" s="351" t="str">
        <f>IFERROR(VLOOKUP($C528,Codes!$A$2:$B$1000, 2, FALSE),"")</f>
        <v>AKD</v>
      </c>
      <c r="H528" s="351" t="str">
        <f>IFERROR(VLOOKUP($D528,Codes!$A$2:$B$1000, 2, FALSE),"")</f>
        <v>NVR</v>
      </c>
      <c r="I528" s="25">
        <f>IF(ISNUMBER(SEARCH("mrg",A528)), VLOOKUP(_xlfn.NUMBERVALUE(MID(A528,4,4)),TOMAKE!$B$2:$F$174,5,FALSE),IF(ISNUMBER(SEARCH("pnj",A528)), VLOOKUP(_xlfn.NUMBERVALUE(MID(A528,4,4)),TOMAKE!$A$2:$F$174,6,FALSE),IF(ISNUMBER(SEARCH("prv",A528)), VLOOKUP(_xlfn.NUMBERVALUE(MID(A528,4,4)),TOMAKE!$D$2:$F$174,3,FALSE),IF(ISNUMBER(SEARCH("vsg",A528)),VLOOKUP(_xlfn.NUMBERVALUE(MID(A528,4,4)),TOMAKE!$C$2:$F$174,4,FALSE),""))))</f>
        <v>0</v>
      </c>
      <c r="J528" s="26">
        <f>IF(ISNUMBER(SEARCH("mrg",A528)), VLOOKUP(_xlfn.NUMBERVALUE(MID(A528,4,4)),TOMAKE!$B$2:$E$174,4,FALSE),IF(ISNUMBER(SEARCH("pnj",A528)), VLOOKUP(_xlfn.NUMBERVALUE(MID(A528,4,4)),TOMAKE!$A$2:$E$174,5,FALSE),IF(ISNUMBER(SEARCH("prv",A528)), VLOOKUP(_xlfn.NUMBERVALUE(MID(A528,4,4)),TOMAKE!$D$2:$E$174,2,FALSE),IF(ISNUMBER(SEARCH("vsg",A528)),VLOOKUP(_xlfn.NUMBERVALUE(MID(A528,4,4)),TOMAKE!$C$2:$E$174,3,FALSE),""))))</f>
        <v>11</v>
      </c>
      <c r="K528" s="26" t="s">
        <v>5601</v>
      </c>
      <c r="L528" s="26" t="s">
        <v>5600</v>
      </c>
      <c r="M528" s="351" t="str">
        <f t="shared" si="18"/>
        <v>HRB-NVR-AKD</v>
      </c>
      <c r="N528" s="28" t="str">
        <f t="shared" si="19"/>
        <v>vsg6</v>
      </c>
    </row>
    <row r="529" spans="1:17" hidden="1" x14ac:dyDescent="0.25">
      <c r="A529" s="25" t="s">
        <v>2132</v>
      </c>
      <c r="B529" s="25" t="s">
        <v>10</v>
      </c>
      <c r="C529" s="25" t="s">
        <v>4</v>
      </c>
      <c r="D529" s="25" t="s">
        <v>1260</v>
      </c>
      <c r="E529" s="25"/>
      <c r="F529" s="351" t="str">
        <f>IFERROR(VLOOKUP($B529,Codes!$A$2:$B$1000, 2, FALSE),"")</f>
        <v>PNJ</v>
      </c>
      <c r="G529" s="351" t="str">
        <f>IFERROR(VLOOKUP($C529,Codes!$A$2:$B$1000, 2, FALSE),"")</f>
        <v>VSD</v>
      </c>
      <c r="H529" s="351" t="str">
        <f>IFERROR(VLOOKUP($D529,Codes!$A$2:$B$1000, 2, FALSE),"")</f>
        <v>CRT</v>
      </c>
      <c r="I529" s="25">
        <f>IF(ISNUMBER(SEARCH("mrg",A529)), VLOOKUP(_xlfn.NUMBERVALUE(MID(A529,4,4)),TOMAKE!$B$2:$F$174,5,FALSE),IF(ISNUMBER(SEARCH("pnj",A529)), VLOOKUP(_xlfn.NUMBERVALUE(MID(A529,4,4)),TOMAKE!$A$2:$F$174,6,FALSE),IF(ISNUMBER(SEARCH("prv",A529)), VLOOKUP(_xlfn.NUMBERVALUE(MID(A529,4,4)),TOMAKE!$D$2:$F$174,3,FALSE),IF(ISNUMBER(SEARCH("vsg",A529)),VLOOKUP(_xlfn.NUMBERVALUE(MID(A529,4,4)),TOMAKE!$C$2:$F$174,4,FALSE),""))))</f>
        <v>0</v>
      </c>
      <c r="J529" s="26">
        <f>IF(ISNUMBER(SEARCH("mrg",A529)), VLOOKUP(_xlfn.NUMBERVALUE(MID(A529,4,4)),TOMAKE!$B$2:$E$174,4,FALSE),IF(ISNUMBER(SEARCH("pnj",A529)), VLOOKUP(_xlfn.NUMBERVALUE(MID(A529,4,4)),TOMAKE!$A$2:$E$174,5,FALSE),IF(ISNUMBER(SEARCH("prv",A529)), VLOOKUP(_xlfn.NUMBERVALUE(MID(A529,4,4)),TOMAKE!$D$2:$E$174,2,FALSE),IF(ISNUMBER(SEARCH("vsg",A529)),VLOOKUP(_xlfn.NUMBERVALUE(MID(A529,4,4)),TOMAKE!$C$2:$E$174,3,FALSE),""))))</f>
        <v>168</v>
      </c>
      <c r="K529" s="26" t="s">
        <v>5601</v>
      </c>
      <c r="L529" s="26" t="s">
        <v>5600</v>
      </c>
      <c r="M529" s="351" t="str">
        <f t="shared" si="18"/>
        <v>PNJ-CRT-VSD</v>
      </c>
      <c r="N529" s="28" t="str">
        <f t="shared" si="19"/>
        <v>vsg60</v>
      </c>
    </row>
    <row r="530" spans="1:17" hidden="1" x14ac:dyDescent="0.25">
      <c r="A530" s="28" t="s">
        <v>2115</v>
      </c>
      <c r="B530" s="28" t="s">
        <v>4</v>
      </c>
      <c r="C530" s="28" t="s">
        <v>184</v>
      </c>
      <c r="D530" s="28" t="s">
        <v>116</v>
      </c>
      <c r="E530" s="25"/>
      <c r="F530" s="351" t="str">
        <f>IFERROR(VLOOKUP($B530,Codes!$A$2:$B$1000, 2, FALSE),"")</f>
        <v>VSD</v>
      </c>
      <c r="G530" s="351" t="str">
        <f>IFERROR(VLOOKUP($C530,Codes!$A$2:$B$1000, 2, FALSE),"")</f>
        <v>BGM</v>
      </c>
      <c r="H530" s="351" t="str">
        <f>IFERROR(VLOOKUP($D530,Codes!$A$2:$B$1000, 2, FALSE),"")</f>
        <v>MRCL</v>
      </c>
      <c r="I530" s="28" t="e">
        <f>IF(ISNUMBER(SEARCH("mrg",A530)), VLOOKUP(_xlfn.NUMBERVALUE(MID(A530,4,4)),TOMAKE!$B$2:$F$174,5,FALSE),IF(ISNUMBER(SEARCH("pnj",A530)), VLOOKUP(_xlfn.NUMBERVALUE(MID(A530,4,4)),TOMAKE!$A$2:$F$174,6,FALSE),IF(ISNUMBER(SEARCH("prv",A530)), VLOOKUP(_xlfn.NUMBERVALUE(MID(A530,4,4)),TOMAKE!$D$2:$F$174,3,FALSE),IF(ISNUMBER(SEARCH("vsg",A530)),VLOOKUP(_xlfn.NUMBERVALUE(MID(A530,4,4)),TOMAKE!$C$2:$F$174,4,FALSE),""))))</f>
        <v>#N/A</v>
      </c>
      <c r="J530" s="11" t="e">
        <f>IF(ISNUMBER(SEARCH("mrg",A530)), VLOOKUP(_xlfn.NUMBERVALUE(MID(A530,4,4)),TOMAKE!$B$2:$E$174,4,FALSE),IF(ISNUMBER(SEARCH("pnj",A530)), VLOOKUP(_xlfn.NUMBERVALUE(MID(A530,4,4)),TOMAKE!$A$2:$E$174,5,FALSE),IF(ISNUMBER(SEARCH("prv",A530)), VLOOKUP(_xlfn.NUMBERVALUE(MID(A530,4,4)),TOMAKE!$D$2:$E$174,2,FALSE),IF(ISNUMBER(SEARCH("vsg",A530)),VLOOKUP(_xlfn.NUMBERVALUE(MID(A530,4,4)),TOMAKE!$C$2:$E$174,3,FALSE),""))))</f>
        <v>#N/A</v>
      </c>
      <c r="K530" s="11" t="s">
        <v>5601</v>
      </c>
      <c r="L530" s="11" t="s">
        <v>5607</v>
      </c>
      <c r="M530" s="351" t="str">
        <f t="shared" si="18"/>
        <v>VSD-MRCL-BGM</v>
      </c>
      <c r="N530" s="28" t="str">
        <f t="shared" si="19"/>
        <v>vsg61</v>
      </c>
      <c r="O530" s="11"/>
      <c r="P530" s="11"/>
    </row>
    <row r="531" spans="1:17" x14ac:dyDescent="0.25">
      <c r="A531" s="28" t="s">
        <v>2104</v>
      </c>
      <c r="B531" s="28" t="s">
        <v>4</v>
      </c>
      <c r="C531" s="28" t="s">
        <v>10</v>
      </c>
      <c r="D531" s="28" t="s">
        <v>1260</v>
      </c>
      <c r="E531" s="25"/>
      <c r="F531" s="351" t="str">
        <f>IFERROR(VLOOKUP($B531,Codes!$A$2:$B$1000, 2, FALSE),"")</f>
        <v>VSD</v>
      </c>
      <c r="G531" s="351" t="str">
        <f>IFERROR(VLOOKUP($C531,Codes!$A$2:$B$1000, 2, FALSE),"")</f>
        <v>PNJ</v>
      </c>
      <c r="H531" s="351" t="str">
        <f>IFERROR(VLOOKUP($D531,Codes!$A$2:$B$1000, 2, FALSE),"")</f>
        <v>CRT</v>
      </c>
      <c r="I531" s="28" t="e">
        <f>IF(ISNUMBER(SEARCH("mrg",A531)), VLOOKUP(_xlfn.NUMBERVALUE(MID(A531,4,4)),TOMAKE!$B$2:$F$174,5,FALSE),IF(ISNUMBER(SEARCH("pnj",A531)), VLOOKUP(_xlfn.NUMBERVALUE(MID(A531,4,4)),TOMAKE!$A$2:$F$174,6,FALSE),IF(ISNUMBER(SEARCH("prv",A531)), VLOOKUP(_xlfn.NUMBERVALUE(MID(A531,4,4)),TOMAKE!$D$2:$F$174,3,FALSE),IF(ISNUMBER(SEARCH("vsg",A531)),VLOOKUP(_xlfn.NUMBERVALUE(MID(A531,4,4)),TOMAKE!$C$2:$F$174,4,FALSE),""))))</f>
        <v>#N/A</v>
      </c>
      <c r="J531" s="11" t="e">
        <f>IF(ISNUMBER(SEARCH("mrg",A531)), VLOOKUP(_xlfn.NUMBERVALUE(MID(A531,4,4)),TOMAKE!$B$2:$E$174,4,FALSE),IF(ISNUMBER(SEARCH("pnj",A531)), VLOOKUP(_xlfn.NUMBERVALUE(MID(A531,4,4)),TOMAKE!$A$2:$E$174,5,FALSE),IF(ISNUMBER(SEARCH("prv",A531)), VLOOKUP(_xlfn.NUMBERVALUE(MID(A531,4,4)),TOMAKE!$D$2:$E$174,2,FALSE),IF(ISNUMBER(SEARCH("vsg",A531)),VLOOKUP(_xlfn.NUMBERVALUE(MID(A531,4,4)),TOMAKE!$C$2:$E$174,3,FALSE),""))))</f>
        <v>#N/A</v>
      </c>
      <c r="K531" s="11" t="s">
        <v>5723</v>
      </c>
      <c r="L531" s="11" t="s">
        <v>5600</v>
      </c>
      <c r="M531" s="351" t="str">
        <f t="shared" si="18"/>
        <v>VSD-CRT-PNJ</v>
      </c>
      <c r="N531" s="28" t="str">
        <f t="shared" si="19"/>
        <v>vsg62</v>
      </c>
      <c r="O531" s="11"/>
      <c r="P531" s="11"/>
      <c r="Q531" s="11"/>
    </row>
    <row r="532" spans="1:17" x14ac:dyDescent="0.25">
      <c r="A532" s="25" t="s">
        <v>2103</v>
      </c>
      <c r="B532" s="25" t="s">
        <v>185</v>
      </c>
      <c r="C532" s="25" t="s">
        <v>187</v>
      </c>
      <c r="D532" s="25" t="s">
        <v>1260</v>
      </c>
      <c r="E532" s="25"/>
      <c r="F532" s="351" t="str">
        <f>IFERROR(VLOOKUP($B532,Codes!$A$2:$B$1000, 2, FALSE),"")</f>
        <v>DBL APT</v>
      </c>
      <c r="G532" s="351" t="str">
        <f>IFERROR(VLOOKUP($C532,Codes!$A$2:$B$1000, 2, FALSE),"")</f>
        <v>PNJ/CLG</v>
      </c>
      <c r="H532" s="351" t="str">
        <f>IFERROR(VLOOKUP($D532,Codes!$A$2:$B$1000, 2, FALSE),"")</f>
        <v>CRT</v>
      </c>
      <c r="I532" s="25" t="e">
        <f>IF(ISNUMBER(SEARCH("mrg",A532)), VLOOKUP(_xlfn.NUMBERVALUE(MID(A532,4,4)),TOMAKE!$B$2:$F$174,5,FALSE),IF(ISNUMBER(SEARCH("pnj",A532)), VLOOKUP(_xlfn.NUMBERVALUE(MID(A532,4,4)),TOMAKE!$A$2:$F$174,6,FALSE),IF(ISNUMBER(SEARCH("prv",A532)), VLOOKUP(_xlfn.NUMBERVALUE(MID(A532,4,4)),TOMAKE!$D$2:$F$174,3,FALSE),IF(ISNUMBER(SEARCH("vsg",A532)),VLOOKUP(_xlfn.NUMBERVALUE(MID(A532,4,4)),TOMAKE!$C$2:$F$174,4,FALSE),""))))</f>
        <v>#N/A</v>
      </c>
      <c r="J532" s="26" t="e">
        <f>IF(ISNUMBER(SEARCH("mrg",A532)), VLOOKUP(_xlfn.NUMBERVALUE(MID(A532,4,4)),TOMAKE!$B$2:$E$174,4,FALSE),IF(ISNUMBER(SEARCH("pnj",A532)), VLOOKUP(_xlfn.NUMBERVALUE(MID(A532,4,4)),TOMAKE!$A$2:$E$174,5,FALSE),IF(ISNUMBER(SEARCH("prv",A532)), VLOOKUP(_xlfn.NUMBERVALUE(MID(A532,4,4)),TOMAKE!$D$2:$E$174,2,FALSE),IF(ISNUMBER(SEARCH("vsg",A532)),VLOOKUP(_xlfn.NUMBERVALUE(MID(A532,4,4)),TOMAKE!$C$2:$E$174,3,FALSE),""))))</f>
        <v>#N/A</v>
      </c>
      <c r="K532" s="26" t="s">
        <v>5723</v>
      </c>
      <c r="L532" s="26" t="s">
        <v>5729</v>
      </c>
      <c r="M532" s="351" t="str">
        <f t="shared" si="18"/>
        <v>DBL APT-CRT-PNJ/CLG</v>
      </c>
      <c r="N532" s="28" t="str">
        <f t="shared" si="19"/>
        <v>vsg63</v>
      </c>
    </row>
    <row r="533" spans="1:17" x14ac:dyDescent="0.25">
      <c r="A533" s="25" t="s">
        <v>2102</v>
      </c>
      <c r="B533" s="25" t="s">
        <v>186</v>
      </c>
      <c r="C533" s="25" t="s">
        <v>185</v>
      </c>
      <c r="D533" s="25" t="s">
        <v>14</v>
      </c>
      <c r="E533" s="25"/>
      <c r="F533" s="351" t="str">
        <f>IFERROR(VLOOKUP($B533,Codes!$A$2:$B$1000, 2, FALSE),"")</f>
        <v>CLG/PNJ</v>
      </c>
      <c r="G533" s="351" t="str">
        <f>IFERROR(VLOOKUP($C533,Codes!$A$2:$B$1000, 2, FALSE),"")</f>
        <v>DBL APT</v>
      </c>
      <c r="H533" s="351" t="str">
        <f>IFERROR(VLOOKUP($D533,Codes!$A$2:$B$1000, 2, FALSE),"")</f>
        <v>PNJ</v>
      </c>
      <c r="I533" s="25">
        <f>IF(ISNUMBER(SEARCH("mrg",A533)), VLOOKUP(_xlfn.NUMBERVALUE(MID(A533,4,4)),TOMAKE!$B$2:$F$174,5,FALSE),IF(ISNUMBER(SEARCH("pnj",A533)), VLOOKUP(_xlfn.NUMBERVALUE(MID(A533,4,4)),TOMAKE!$A$2:$F$174,6,FALSE),IF(ISNUMBER(SEARCH("prv",A533)), VLOOKUP(_xlfn.NUMBERVALUE(MID(A533,4,4)),TOMAKE!$D$2:$F$174,3,FALSE),IF(ISNUMBER(SEARCH("vsg",A533)),VLOOKUP(_xlfn.NUMBERVALUE(MID(A533,4,4)),TOMAKE!$C$2:$F$174,4,FALSE),""))))</f>
        <v>0</v>
      </c>
      <c r="J533" s="26">
        <f>IF(ISNUMBER(SEARCH("mrg",A533)), VLOOKUP(_xlfn.NUMBERVALUE(MID(A533,4,4)),TOMAKE!$B$2:$E$174,4,FALSE),IF(ISNUMBER(SEARCH("pnj",A533)), VLOOKUP(_xlfn.NUMBERVALUE(MID(A533,4,4)),TOMAKE!$A$2:$E$174,5,FALSE),IF(ISNUMBER(SEARCH("prv",A533)), VLOOKUP(_xlfn.NUMBERVALUE(MID(A533,4,4)),TOMAKE!$D$2:$E$174,2,FALSE),IF(ISNUMBER(SEARCH("vsg",A533)),VLOOKUP(_xlfn.NUMBERVALUE(MID(A533,4,4)),TOMAKE!$C$2:$E$174,3,FALSE),""))))</f>
        <v>167</v>
      </c>
      <c r="K533" s="26" t="s">
        <v>5723</v>
      </c>
      <c r="L533" s="26" t="s">
        <v>5729</v>
      </c>
      <c r="M533" s="351" t="str">
        <f t="shared" si="18"/>
        <v>CLG/PNJ-PNJ-DBL APT</v>
      </c>
      <c r="N533" s="28" t="str">
        <f t="shared" si="19"/>
        <v>vsg64</v>
      </c>
    </row>
    <row r="534" spans="1:17" s="11" customFormat="1" hidden="1" x14ac:dyDescent="0.25">
      <c r="A534" s="28" t="s">
        <v>2079</v>
      </c>
      <c r="B534" s="28" t="s">
        <v>4</v>
      </c>
      <c r="C534" s="28" t="s">
        <v>188</v>
      </c>
      <c r="D534" s="28" t="s">
        <v>10</v>
      </c>
      <c r="E534" s="25"/>
      <c r="F534" s="351" t="str">
        <f>IFERROR(VLOOKUP($B534,Codes!$A$2:$B$1000, 2, FALSE),"")</f>
        <v>VSD</v>
      </c>
      <c r="G534" s="351" t="str">
        <f>IFERROR(VLOOKUP($C534,Codes!$A$2:$B$1000, 2, FALSE),"")</f>
        <v>AKLT</v>
      </c>
      <c r="H534" s="351" t="str">
        <f>IFERROR(VLOOKUP($D534,Codes!$A$2:$B$1000, 2, FALSE),"")</f>
        <v>PNJ</v>
      </c>
      <c r="I534" s="28" t="e">
        <f>IF(ISNUMBER(SEARCH("mrg",A534)), VLOOKUP(_xlfn.NUMBERVALUE(MID(A534,4,4)),TOMAKE!$B$2:$F$174,5,FALSE),IF(ISNUMBER(SEARCH("pnj",A534)), VLOOKUP(_xlfn.NUMBERVALUE(MID(A534,4,4)),TOMAKE!$A$2:$F$174,6,FALSE),IF(ISNUMBER(SEARCH("prv",A534)), VLOOKUP(_xlfn.NUMBERVALUE(MID(A534,4,4)),TOMAKE!$D$2:$F$174,3,FALSE),IF(ISNUMBER(SEARCH("vsg",A534)),VLOOKUP(_xlfn.NUMBERVALUE(MID(A534,4,4)),TOMAKE!$C$2:$F$174,4,FALSE),""))))</f>
        <v>#N/A</v>
      </c>
      <c r="J534" s="11" t="e">
        <f>IF(ISNUMBER(SEARCH("mrg",A534)), VLOOKUP(_xlfn.NUMBERVALUE(MID(A534,4,4)),TOMAKE!$B$2:$E$174,4,FALSE),IF(ISNUMBER(SEARCH("pnj",A534)), VLOOKUP(_xlfn.NUMBERVALUE(MID(A534,4,4)),TOMAKE!$A$2:$E$174,5,FALSE),IF(ISNUMBER(SEARCH("prv",A534)), VLOOKUP(_xlfn.NUMBERVALUE(MID(A534,4,4)),TOMAKE!$D$2:$E$174,2,FALSE),IF(ISNUMBER(SEARCH("vsg",A534)),VLOOKUP(_xlfn.NUMBERVALUE(MID(A534,4,4)),TOMAKE!$C$2:$E$174,3,FALSE),""))))</f>
        <v>#N/A</v>
      </c>
      <c r="K534" s="11" t="s">
        <v>5601</v>
      </c>
      <c r="L534" s="11" t="s">
        <v>5607</v>
      </c>
      <c r="M534" s="351" t="str">
        <f t="shared" si="18"/>
        <v>VSD-PNJ-AKLT</v>
      </c>
      <c r="N534" s="28" t="str">
        <f t="shared" si="19"/>
        <v>vsg65</v>
      </c>
      <c r="Q534"/>
    </row>
    <row r="535" spans="1:17" hidden="1" x14ac:dyDescent="0.25">
      <c r="A535" s="28" t="s">
        <v>2073</v>
      </c>
      <c r="B535" s="28" t="s">
        <v>184</v>
      </c>
      <c r="C535" s="28" t="s">
        <v>4</v>
      </c>
      <c r="D535" s="28" t="s">
        <v>5707</v>
      </c>
      <c r="E535" s="25"/>
      <c r="F535" s="351" t="str">
        <f>IFERROR(VLOOKUP($B535,Codes!$A$2:$B$1000, 2, FALSE),"")</f>
        <v>BGM</v>
      </c>
      <c r="G535" s="351" t="str">
        <f>IFERROR(VLOOKUP($C535,Codes!$A$2:$B$1000, 2, FALSE),"")</f>
        <v>VSD</v>
      </c>
      <c r="H535" s="351" t="str">
        <f>IFERROR(VLOOKUP($D535,Codes!$A$2:$B$1000, 2, FALSE),"")</f>
        <v>MPS/PNJ</v>
      </c>
      <c r="I535" s="28" t="e">
        <f>IF(ISNUMBER(SEARCH("mrg",A535)), VLOOKUP(_xlfn.NUMBERVALUE(MID(A535,4,4)),TOMAKE!$B$2:$F$174,5,FALSE),IF(ISNUMBER(SEARCH("pnj",A535)), VLOOKUP(_xlfn.NUMBERVALUE(MID(A535,4,4)),TOMAKE!$A$2:$F$174,6,FALSE),IF(ISNUMBER(SEARCH("prv",A535)), VLOOKUP(_xlfn.NUMBERVALUE(MID(A535,4,4)),TOMAKE!$D$2:$F$174,3,FALSE),IF(ISNUMBER(SEARCH("vsg",A535)),VLOOKUP(_xlfn.NUMBERVALUE(MID(A535,4,4)),TOMAKE!$C$2:$F$174,4,FALSE),""))))</f>
        <v>#N/A</v>
      </c>
      <c r="J535" s="11" t="e">
        <f>IF(ISNUMBER(SEARCH("mrg",A535)), VLOOKUP(_xlfn.NUMBERVALUE(MID(A535,4,4)),TOMAKE!$B$2:$E$174,4,FALSE),IF(ISNUMBER(SEARCH("pnj",A535)), VLOOKUP(_xlfn.NUMBERVALUE(MID(A535,4,4)),TOMAKE!$A$2:$E$174,5,FALSE),IF(ISNUMBER(SEARCH("prv",A535)), VLOOKUP(_xlfn.NUMBERVALUE(MID(A535,4,4)),TOMAKE!$D$2:$E$174,2,FALSE),IF(ISNUMBER(SEARCH("vsg",A535)),VLOOKUP(_xlfn.NUMBERVALUE(MID(A535,4,4)),TOMAKE!$C$2:$E$174,3,FALSE),""))))</f>
        <v>#N/A</v>
      </c>
      <c r="K535" s="11" t="s">
        <v>5601</v>
      </c>
      <c r="L535" s="11" t="s">
        <v>5607</v>
      </c>
      <c r="M535" s="351" t="str">
        <f t="shared" si="18"/>
        <v>BGM-MPS/PNJ-VSD</v>
      </c>
      <c r="N535" s="28" t="str">
        <f t="shared" si="19"/>
        <v>vsg66</v>
      </c>
      <c r="O535" s="11"/>
      <c r="P535" s="11"/>
    </row>
    <row r="536" spans="1:17" hidden="1" x14ac:dyDescent="0.25">
      <c r="A536" s="25" t="s">
        <v>2687</v>
      </c>
      <c r="B536" s="25" t="s">
        <v>4</v>
      </c>
      <c r="C536" s="25" t="s">
        <v>54</v>
      </c>
      <c r="D536" s="25" t="s">
        <v>5713</v>
      </c>
      <c r="E536" s="25"/>
      <c r="F536" s="351" t="str">
        <f>IFERROR(VLOOKUP($B536,Codes!$A$2:$B$1000, 2, FALSE),"")</f>
        <v>VSD</v>
      </c>
      <c r="G536" s="351" t="str">
        <f>IFERROR(VLOOKUP($C536,Codes!$A$2:$B$1000, 2, FALSE),"")</f>
        <v>BGM CBT</v>
      </c>
      <c r="H536" s="351">
        <f>IFERROR(VLOOKUP($D536,Codes!$A$2:$B$1000, 2, FALSE),"")</f>
        <v>0</v>
      </c>
      <c r="I536" s="25">
        <f>IF(ISNUMBER(SEARCH("mrg",A536)), VLOOKUP(_xlfn.NUMBERVALUE(MID(A536,4,4)),TOMAKE!$B$2:$F$174,5,FALSE),IF(ISNUMBER(SEARCH("pnj",A536)), VLOOKUP(_xlfn.NUMBERVALUE(MID(A536,4,4)),TOMAKE!$A$2:$F$174,6,FALSE),IF(ISNUMBER(SEARCH("prv",A536)), VLOOKUP(_xlfn.NUMBERVALUE(MID(A536,4,4)),TOMAKE!$D$2:$F$174,3,FALSE),IF(ISNUMBER(SEARCH("vsg",A536)),VLOOKUP(_xlfn.NUMBERVALUE(MID(A536,4,4)),TOMAKE!$C$2:$F$174,4,FALSE),""))))</f>
        <v>0</v>
      </c>
      <c r="J536" s="26">
        <f>IF(ISNUMBER(SEARCH("mrg",A536)), VLOOKUP(_xlfn.NUMBERVALUE(MID(A536,4,4)),TOMAKE!$B$2:$E$174,4,FALSE),IF(ISNUMBER(SEARCH("pnj",A536)), VLOOKUP(_xlfn.NUMBERVALUE(MID(A536,4,4)),TOMAKE!$A$2:$E$174,5,FALSE),IF(ISNUMBER(SEARCH("prv",A536)), VLOOKUP(_xlfn.NUMBERVALUE(MID(A536,4,4)),TOMAKE!$D$2:$E$174,2,FALSE),IF(ISNUMBER(SEARCH("vsg",A536)),VLOOKUP(_xlfn.NUMBERVALUE(MID(A536,4,4)),TOMAKE!$C$2:$E$174,3,FALSE),""))))</f>
        <v>22</v>
      </c>
      <c r="K536" s="26" t="s">
        <v>5601</v>
      </c>
      <c r="L536" s="26" t="s">
        <v>5607</v>
      </c>
      <c r="M536" s="351" t="str">
        <f t="shared" si="18"/>
        <v>VSD-0-BGM CBT</v>
      </c>
      <c r="N536" s="28" t="str">
        <f t="shared" si="19"/>
        <v>vsg7</v>
      </c>
    </row>
    <row r="537" spans="1:17" hidden="1" x14ac:dyDescent="0.25">
      <c r="A537" s="28" t="s">
        <v>2675</v>
      </c>
      <c r="B537" s="28" t="s">
        <v>196</v>
      </c>
      <c r="C537" s="28" t="s">
        <v>211</v>
      </c>
      <c r="D537" s="28" t="s">
        <v>8</v>
      </c>
      <c r="E537" s="25"/>
      <c r="F537" s="351" t="str">
        <f>IFERROR(VLOOKUP($B537,Codes!$A$2:$B$1000, 2, FALSE),"")</f>
        <v>SDA</v>
      </c>
      <c r="G537" s="351" t="str">
        <f>IFERROR(VLOOKUP($C537,Codes!$A$2:$B$1000, 2, FALSE),"")</f>
        <v>HNVR</v>
      </c>
      <c r="H537" s="351" t="str">
        <f>IFERROR(VLOOKUP($D537,Codes!$A$2:$B$1000, 2, FALSE),"")</f>
        <v>MRG</v>
      </c>
      <c r="I537" s="28" t="e">
        <f>IF(ISNUMBER(SEARCH("mrg",A537)), VLOOKUP(_xlfn.NUMBERVALUE(MID(A537,4,4)),TOMAKE!$B$2:$F$174,5,FALSE),IF(ISNUMBER(SEARCH("pnj",A537)), VLOOKUP(_xlfn.NUMBERVALUE(MID(A537,4,4)),TOMAKE!$A$2:$F$174,6,FALSE),IF(ISNUMBER(SEARCH("prv",A537)), VLOOKUP(_xlfn.NUMBERVALUE(MID(A537,4,4)),TOMAKE!$D$2:$F$174,3,FALSE),IF(ISNUMBER(SEARCH("vsg",A537)),VLOOKUP(_xlfn.NUMBERVALUE(MID(A537,4,4)),TOMAKE!$C$2:$F$174,4,FALSE),""))))</f>
        <v>#N/A</v>
      </c>
      <c r="J537" s="11" t="e">
        <f>IF(ISNUMBER(SEARCH("mrg",A537)), VLOOKUP(_xlfn.NUMBERVALUE(MID(A537,4,4)),TOMAKE!$B$2:$E$174,4,FALSE),IF(ISNUMBER(SEARCH("pnj",A537)), VLOOKUP(_xlfn.NUMBERVALUE(MID(A537,4,4)),TOMAKE!$A$2:$E$174,5,FALSE),IF(ISNUMBER(SEARCH("prv",A537)), VLOOKUP(_xlfn.NUMBERVALUE(MID(A537,4,4)),TOMAKE!$D$2:$E$174,2,FALSE),IF(ISNUMBER(SEARCH("vsg",A537)),VLOOKUP(_xlfn.NUMBERVALUE(MID(A537,4,4)),TOMAKE!$C$2:$E$174,3,FALSE),""))))</f>
        <v>#N/A</v>
      </c>
      <c r="K537" s="11" t="s">
        <v>5601</v>
      </c>
      <c r="L537" s="11" t="s">
        <v>5607</v>
      </c>
      <c r="M537" s="351" t="str">
        <f t="shared" si="18"/>
        <v>SDA-MRG-HNVR</v>
      </c>
      <c r="N537" s="28" t="str">
        <f t="shared" si="19"/>
        <v>vsg8</v>
      </c>
      <c r="O537" s="11"/>
      <c r="P537" s="11"/>
    </row>
    <row r="538" spans="1:17" x14ac:dyDescent="0.25">
      <c r="A538" s="25" t="s">
        <v>2672</v>
      </c>
      <c r="B538" s="25" t="s">
        <v>106</v>
      </c>
      <c r="C538" s="25" t="s">
        <v>218</v>
      </c>
      <c r="D538" s="25" t="s">
        <v>232</v>
      </c>
      <c r="E538" s="25"/>
      <c r="F538" s="351" t="str">
        <f>IFERROR(VLOOKUP($B538,Codes!$A$2:$B$1000, 2, FALSE),"")</f>
        <v>MPS</v>
      </c>
      <c r="G538" s="351" t="str">
        <f>IFERROR(VLOOKUP($C538,Codes!$A$2:$B$1000, 2, FALSE),"")</f>
        <v>PNJ MKT</v>
      </c>
      <c r="H538" s="351" t="str">
        <f>IFERROR(VLOOKUP($D538,Codes!$A$2:$B$1000, 2, FALSE),"")</f>
        <v>PRV</v>
      </c>
      <c r="I538" s="25" t="e">
        <f>IF(ISNUMBER(SEARCH("mrg",A538)), VLOOKUP(_xlfn.NUMBERVALUE(MID(A538,4,4)),TOMAKE!$B$2:$F$174,5,FALSE),IF(ISNUMBER(SEARCH("pnj",A538)), VLOOKUP(_xlfn.NUMBERVALUE(MID(A538,4,4)),TOMAKE!$A$2:$F$174,6,FALSE),IF(ISNUMBER(SEARCH("prv",A538)), VLOOKUP(_xlfn.NUMBERVALUE(MID(A538,4,4)),TOMAKE!$D$2:$F$174,3,FALSE),IF(ISNUMBER(SEARCH("vsg",A538)),VLOOKUP(_xlfn.NUMBERVALUE(MID(A538,4,4)),TOMAKE!$C$2:$F$174,4,FALSE),""))))</f>
        <v>#N/A</v>
      </c>
      <c r="J538" s="26" t="e">
        <f>IF(ISNUMBER(SEARCH("mrg",A538)), VLOOKUP(_xlfn.NUMBERVALUE(MID(A538,4,4)),TOMAKE!$B$2:$E$174,4,FALSE),IF(ISNUMBER(SEARCH("pnj",A538)), VLOOKUP(_xlfn.NUMBERVALUE(MID(A538,4,4)),TOMAKE!$A$2:$E$174,5,FALSE),IF(ISNUMBER(SEARCH("prv",A538)), VLOOKUP(_xlfn.NUMBERVALUE(MID(A538,4,4)),TOMAKE!$D$2:$E$174,2,FALSE),IF(ISNUMBER(SEARCH("vsg",A538)),VLOOKUP(_xlfn.NUMBERVALUE(MID(A538,4,4)),TOMAKE!$C$2:$E$174,3,FALSE),""))))</f>
        <v>#N/A</v>
      </c>
      <c r="K538" s="26" t="s">
        <v>5723</v>
      </c>
      <c r="L538" s="26"/>
      <c r="M538" s="351" t="str">
        <f t="shared" si="18"/>
        <v>MPS-PRV-PNJ MKT</v>
      </c>
      <c r="N538" s="28" t="str">
        <f t="shared" si="19"/>
        <v>vsg9</v>
      </c>
    </row>
    <row r="539" spans="1:17" hidden="1" x14ac:dyDescent="0.25">
      <c r="A539" s="25"/>
      <c r="B539" s="25"/>
      <c r="C539" s="25"/>
      <c r="D539" s="25"/>
      <c r="E539" s="25"/>
      <c r="F539" s="351" t="str">
        <f>IFERROR(VLOOKUP($B539,Codes!$A$2:$B$1000, 2, FALSE),"")</f>
        <v/>
      </c>
      <c r="G539" s="351" t="str">
        <f>IFERROR(VLOOKUP($C539,Codes!$A$2:$B$1000, 2, FALSE),"")</f>
        <v/>
      </c>
      <c r="H539" s="351" t="str">
        <f>IFERROR(VLOOKUP($D539,Codes!$A$2:$B$1000, 2, FALSE),"")</f>
        <v/>
      </c>
      <c r="I539" s="25"/>
      <c r="J539" s="26"/>
      <c r="K539" s="26"/>
      <c r="L539" s="26"/>
      <c r="M539" s="351" t="str">
        <f t="shared" si="18"/>
        <v>--</v>
      </c>
      <c r="N539" s="28">
        <f t="shared" si="19"/>
        <v>0</v>
      </c>
    </row>
    <row r="540" spans="1:17" hidden="1" x14ac:dyDescent="0.25">
      <c r="A540" s="22"/>
      <c r="B540" s="22"/>
      <c r="C540" s="22"/>
      <c r="D540" s="22"/>
      <c r="E540" s="22"/>
      <c r="F540" s="351" t="str">
        <f>IFERROR(VLOOKUP($B540,Codes!$A$2:$B$333, 2, FALSE),"")</f>
        <v/>
      </c>
      <c r="G540" s="351" t="str">
        <f>IFERROR(VLOOKUP($C540,Codes!$A$2:$B$333, 2, FALSE),"")</f>
        <v/>
      </c>
      <c r="H540" s="351" t="str">
        <f>IFERROR(VLOOKUP($D540,Codes!$A$2:$B$333, 2, FALSE),"")</f>
        <v/>
      </c>
      <c r="I540" s="22"/>
      <c r="M540" s="351" t="str">
        <f t="shared" si="18"/>
        <v>--</v>
      </c>
      <c r="N540" s="28">
        <f t="shared" si="19"/>
        <v>0</v>
      </c>
    </row>
    <row r="541" spans="1:17" hidden="1" x14ac:dyDescent="0.25">
      <c r="A541" s="22"/>
      <c r="B541" s="22"/>
      <c r="C541" s="22"/>
      <c r="D541" s="22"/>
      <c r="E541" s="22"/>
      <c r="F541" s="351" t="str">
        <f>IFERROR(VLOOKUP($B541,Codes!$A$2:$B$333, 2, FALSE),"")</f>
        <v/>
      </c>
      <c r="G541" s="351" t="str">
        <f>IFERROR(VLOOKUP($C541,Codes!$A$2:$B$333, 2, FALSE),"")</f>
        <v/>
      </c>
      <c r="H541" s="351" t="str">
        <f>IFERROR(VLOOKUP($D541,Codes!$A$2:$B$333, 2, FALSE),"")</f>
        <v/>
      </c>
      <c r="I541" s="22"/>
      <c r="M541" s="351" t="str">
        <f t="shared" si="18"/>
        <v>--</v>
      </c>
      <c r="N541" s="28">
        <f t="shared" si="19"/>
        <v>0</v>
      </c>
    </row>
    <row r="542" spans="1:17" hidden="1" x14ac:dyDescent="0.25">
      <c r="A542" s="22"/>
      <c r="B542" s="22"/>
      <c r="C542" s="22"/>
      <c r="D542" s="22"/>
      <c r="E542" s="22"/>
      <c r="F542" s="351" t="str">
        <f>IFERROR(VLOOKUP($B542,Codes!$A$2:$B$333, 2, FALSE),"")</f>
        <v/>
      </c>
      <c r="G542" s="351" t="str">
        <f>IFERROR(VLOOKUP($C542,Codes!$A$2:$B$333, 2, FALSE),"")</f>
        <v/>
      </c>
      <c r="H542" s="351" t="str">
        <f>IFERROR(VLOOKUP($D542,Codes!$A$2:$B$333, 2, FALSE),"")</f>
        <v/>
      </c>
      <c r="I542" s="22"/>
      <c r="M542" s="351" t="str">
        <f t="shared" si="18"/>
        <v>--</v>
      </c>
      <c r="N542" s="28">
        <f t="shared" si="19"/>
        <v>0</v>
      </c>
    </row>
    <row r="543" spans="1:17" hidden="1" x14ac:dyDescent="0.25">
      <c r="A543" s="22"/>
      <c r="B543" s="22"/>
      <c r="C543" s="22"/>
      <c r="D543" s="22"/>
      <c r="E543" s="22"/>
      <c r="F543" s="351" t="str">
        <f>IFERROR(VLOOKUP($B543,Codes!$A$2:$B$333, 2, FALSE),"")</f>
        <v/>
      </c>
      <c r="G543" s="351" t="str">
        <f>IFERROR(VLOOKUP($C543,Codes!$A$2:$B$333, 2, FALSE),"")</f>
        <v/>
      </c>
      <c r="H543" s="351" t="str">
        <f>IFERROR(VLOOKUP($D543,Codes!$A$2:$B$333, 2, FALSE),"")</f>
        <v/>
      </c>
      <c r="I543" s="22"/>
      <c r="M543" s="351" t="str">
        <f t="shared" si="18"/>
        <v>--</v>
      </c>
      <c r="N543" s="28">
        <f t="shared" si="19"/>
        <v>0</v>
      </c>
    </row>
    <row r="544" spans="1:17" hidden="1" x14ac:dyDescent="0.25">
      <c r="A544" s="22"/>
      <c r="B544" s="22"/>
      <c r="C544" s="22"/>
      <c r="D544" s="22"/>
      <c r="E544" s="22"/>
      <c r="F544" s="351"/>
      <c r="G544" s="351"/>
      <c r="H544" s="351"/>
      <c r="I544" s="22"/>
      <c r="M544" s="351" t="str">
        <f t="shared" si="18"/>
        <v>--</v>
      </c>
      <c r="N544" s="28">
        <f t="shared" si="19"/>
        <v>0</v>
      </c>
    </row>
    <row r="545" spans="1:16" hidden="1" x14ac:dyDescent="0.25">
      <c r="A545" s="22"/>
      <c r="B545" s="22"/>
      <c r="C545" s="22"/>
      <c r="D545" s="22"/>
      <c r="E545" s="22"/>
      <c r="F545" s="351"/>
      <c r="G545" s="351"/>
      <c r="H545" s="351"/>
      <c r="I545" s="22"/>
      <c r="M545" s="351" t="str">
        <f t="shared" si="18"/>
        <v>--</v>
      </c>
      <c r="N545" s="28">
        <f t="shared" si="19"/>
        <v>0</v>
      </c>
    </row>
    <row r="546" spans="1:16" hidden="1" x14ac:dyDescent="0.25">
      <c r="A546" s="22"/>
      <c r="B546" s="22"/>
      <c r="C546" s="22"/>
      <c r="D546" s="22"/>
      <c r="E546" s="22"/>
      <c r="F546" s="351"/>
      <c r="G546" s="351"/>
      <c r="H546" s="351"/>
      <c r="I546" s="22"/>
      <c r="M546" s="351" t="str">
        <f t="shared" si="18"/>
        <v>--</v>
      </c>
      <c r="N546" s="28">
        <f t="shared" si="19"/>
        <v>0</v>
      </c>
    </row>
    <row r="547" spans="1:16" hidden="1" x14ac:dyDescent="0.25">
      <c r="A547" s="22"/>
      <c r="B547" s="22"/>
      <c r="C547" s="22"/>
      <c r="D547" s="22"/>
      <c r="E547" s="22"/>
      <c r="F547" s="351"/>
      <c r="G547" s="351"/>
      <c r="H547" s="351"/>
      <c r="I547" s="22"/>
      <c r="M547" s="351" t="str">
        <f t="shared" si="18"/>
        <v>--</v>
      </c>
      <c r="N547" s="28">
        <f t="shared" si="19"/>
        <v>0</v>
      </c>
    </row>
    <row r="548" spans="1:16" hidden="1" x14ac:dyDescent="0.25">
      <c r="A548" s="22"/>
      <c r="B548" s="22"/>
      <c r="C548" s="22"/>
      <c r="D548" s="22"/>
      <c r="E548" s="22"/>
      <c r="F548" s="351"/>
      <c r="G548" s="351"/>
      <c r="H548" s="351"/>
      <c r="I548" s="22"/>
      <c r="M548" s="351" t="str">
        <f t="shared" si="18"/>
        <v>--</v>
      </c>
      <c r="N548" s="28">
        <f t="shared" si="19"/>
        <v>0</v>
      </c>
    </row>
    <row r="549" spans="1:16" hidden="1" x14ac:dyDescent="0.25">
      <c r="A549" s="22"/>
      <c r="B549" s="22"/>
      <c r="C549" s="22"/>
      <c r="D549" s="22"/>
      <c r="E549" s="22"/>
      <c r="F549" s="351"/>
      <c r="G549" s="351"/>
      <c r="H549" s="351"/>
      <c r="I549" s="22"/>
      <c r="M549" s="351" t="str">
        <f t="shared" si="18"/>
        <v>--</v>
      </c>
      <c r="N549" s="28">
        <f t="shared" si="19"/>
        <v>0</v>
      </c>
    </row>
    <row r="550" spans="1:16" hidden="1" x14ac:dyDescent="0.25">
      <c r="A550" s="22"/>
      <c r="B550" s="22"/>
      <c r="C550" s="22"/>
      <c r="D550" s="22"/>
      <c r="E550" s="22"/>
      <c r="F550" s="351"/>
      <c r="G550" s="351"/>
      <c r="H550" s="351"/>
      <c r="I550" s="22"/>
      <c r="M550" s="351" t="str">
        <f t="shared" si="18"/>
        <v>--</v>
      </c>
      <c r="N550" s="28">
        <f t="shared" si="19"/>
        <v>0</v>
      </c>
    </row>
    <row r="551" spans="1:16" hidden="1" x14ac:dyDescent="0.25">
      <c r="A551" s="22"/>
      <c r="B551" s="22"/>
      <c r="C551" s="22"/>
      <c r="D551" s="22"/>
      <c r="E551" s="22"/>
      <c r="F551" s="351"/>
      <c r="G551" s="351"/>
      <c r="H551" s="351"/>
      <c r="I551" s="22"/>
      <c r="M551" s="351" t="str">
        <f t="shared" si="18"/>
        <v>--</v>
      </c>
      <c r="N551" s="28">
        <f t="shared" si="19"/>
        <v>0</v>
      </c>
    </row>
    <row r="552" spans="1:16" hidden="1" x14ac:dyDescent="0.25">
      <c r="A552" s="22"/>
      <c r="B552" s="22"/>
      <c r="C552" s="22"/>
      <c r="D552" s="22"/>
      <c r="E552" s="22"/>
      <c r="F552" s="351"/>
      <c r="G552" s="351"/>
      <c r="H552" s="351"/>
      <c r="I552" s="22"/>
      <c r="M552" s="351" t="str">
        <f t="shared" si="18"/>
        <v>--</v>
      </c>
      <c r="N552" s="28">
        <f t="shared" si="19"/>
        <v>0</v>
      </c>
    </row>
    <row r="553" spans="1:16" hidden="1" x14ac:dyDescent="0.25">
      <c r="A553" s="22"/>
      <c r="B553" s="22"/>
      <c r="C553" s="22"/>
      <c r="D553" s="22"/>
      <c r="E553" s="22"/>
      <c r="F553" s="351"/>
      <c r="G553" s="351"/>
      <c r="H553" s="351"/>
      <c r="I553" s="22"/>
      <c r="M553" s="351" t="str">
        <f t="shared" si="18"/>
        <v>--</v>
      </c>
      <c r="N553" s="28">
        <f t="shared" si="19"/>
        <v>0</v>
      </c>
    </row>
    <row r="554" spans="1:16" hidden="1" x14ac:dyDescent="0.25">
      <c r="A554" s="22"/>
      <c r="B554" s="22"/>
      <c r="C554" s="22"/>
      <c r="D554" s="22"/>
      <c r="E554" s="22"/>
      <c r="F554" s="351"/>
      <c r="G554" s="351"/>
      <c r="H554" s="351"/>
      <c r="I554" s="22"/>
      <c r="M554" s="351" t="str">
        <f t="shared" si="18"/>
        <v>--</v>
      </c>
      <c r="N554" s="28">
        <f t="shared" si="19"/>
        <v>0</v>
      </c>
    </row>
    <row r="555" spans="1:16" x14ac:dyDescent="0.25">
      <c r="A555" s="22"/>
      <c r="B555" s="22"/>
      <c r="C555" s="22"/>
      <c r="D555" s="22"/>
      <c r="E555" s="22"/>
      <c r="F555" s="351"/>
      <c r="G555" s="351"/>
      <c r="H555" s="351"/>
      <c r="I555" s="22"/>
    </row>
    <row r="556" spans="1:16" x14ac:dyDescent="0.25">
      <c r="A556" s="11"/>
      <c r="B556" s="11"/>
      <c r="C556" s="11"/>
      <c r="D556" s="11"/>
      <c r="I556" s="11"/>
      <c r="J556" s="11"/>
      <c r="K556" s="11"/>
      <c r="L556" s="11"/>
      <c r="N556" s="11"/>
      <c r="O556" s="11"/>
      <c r="P556" s="11"/>
    </row>
    <row r="557" spans="1:16" x14ac:dyDescent="0.25">
      <c r="A557" s="11"/>
      <c r="B557" s="11"/>
      <c r="C557" s="11"/>
      <c r="D557" s="11"/>
      <c r="I557" s="11"/>
      <c r="J557" s="11"/>
      <c r="K557" s="11"/>
      <c r="L557" s="11"/>
      <c r="N557" s="11"/>
      <c r="O557" s="11"/>
      <c r="P557" s="11"/>
    </row>
    <row r="558" spans="1:16" x14ac:dyDescent="0.25">
      <c r="A558" s="11"/>
      <c r="B558" s="11"/>
      <c r="C558" s="11"/>
      <c r="D558" s="11"/>
      <c r="I558" s="11"/>
      <c r="J558" s="11"/>
      <c r="K558" s="11"/>
      <c r="L558" s="11"/>
      <c r="N558" s="11"/>
      <c r="O558" s="11"/>
      <c r="P558" s="11"/>
    </row>
    <row r="559" spans="1:16" x14ac:dyDescent="0.25">
      <c r="A559" s="11"/>
      <c r="B559" s="11"/>
      <c r="C559" s="11"/>
      <c r="D559" s="11"/>
      <c r="I559" s="11"/>
      <c r="J559" s="11"/>
      <c r="K559" s="11"/>
      <c r="L559" s="11"/>
      <c r="N559" s="11"/>
      <c r="O559" s="11"/>
      <c r="P559" s="11"/>
    </row>
    <row r="560" spans="1:16" x14ac:dyDescent="0.25">
      <c r="A560" s="11"/>
      <c r="B560" s="11"/>
      <c r="C560" s="11"/>
      <c r="D560" s="11"/>
      <c r="I560" s="11"/>
      <c r="J560" s="11"/>
      <c r="K560" s="11"/>
      <c r="L560" s="11"/>
      <c r="N560" s="11"/>
      <c r="O560" s="11"/>
      <c r="P560" s="11"/>
    </row>
    <row r="561" spans="1:16" x14ac:dyDescent="0.25">
      <c r="A561" s="11"/>
      <c r="B561" s="11"/>
      <c r="C561" s="11"/>
      <c r="D561" s="11"/>
      <c r="I561" s="11"/>
      <c r="J561" s="11"/>
      <c r="K561" s="11"/>
      <c r="L561" s="11"/>
      <c r="N561" s="11"/>
      <c r="O561" s="11"/>
      <c r="P561" s="11"/>
    </row>
    <row r="562" spans="1:16" x14ac:dyDescent="0.25">
      <c r="A562" s="11"/>
      <c r="B562" s="11"/>
      <c r="C562" s="11"/>
      <c r="D562" s="11"/>
      <c r="I562" s="11"/>
      <c r="J562" s="11"/>
      <c r="K562" s="11"/>
      <c r="L562" s="11"/>
      <c r="N562" s="11"/>
      <c r="O562" s="11"/>
      <c r="P562" s="11"/>
    </row>
    <row r="563" spans="1:16" x14ac:dyDescent="0.25">
      <c r="A563" s="11"/>
      <c r="B563" s="11"/>
      <c r="C563" s="11"/>
      <c r="D563" s="11"/>
      <c r="I563" s="11"/>
      <c r="J563" s="11"/>
      <c r="K563" s="11"/>
      <c r="L563" s="11"/>
      <c r="N563" s="11"/>
      <c r="O563" s="11"/>
      <c r="P563" s="11"/>
    </row>
    <row r="564" spans="1:16" x14ac:dyDescent="0.25">
      <c r="A564" s="11"/>
      <c r="B564" s="11"/>
      <c r="C564" s="11"/>
      <c r="D564" s="11"/>
      <c r="I564" s="11"/>
      <c r="J564" s="11"/>
      <c r="K564" s="11"/>
      <c r="L564" s="11"/>
      <c r="N564" s="11"/>
      <c r="O564" s="11"/>
      <c r="P564" s="11"/>
    </row>
    <row r="565" spans="1:16" x14ac:dyDescent="0.25">
      <c r="A565" s="11"/>
      <c r="B565" s="11"/>
      <c r="C565" s="11"/>
      <c r="D565" s="11"/>
      <c r="I565" s="11"/>
      <c r="J565" s="11"/>
      <c r="K565" s="11"/>
      <c r="L565" s="11"/>
      <c r="N565" s="11"/>
      <c r="O565" s="11"/>
      <c r="P565" s="11"/>
    </row>
    <row r="566" spans="1:16" x14ac:dyDescent="0.25">
      <c r="A566" s="11"/>
      <c r="B566" s="11"/>
      <c r="C566" s="11"/>
      <c r="D566" s="11"/>
      <c r="I566" s="11"/>
      <c r="J566" s="11"/>
      <c r="K566" s="11"/>
      <c r="L566" s="11"/>
      <c r="N566" s="11"/>
      <c r="O566" s="11"/>
      <c r="P566" s="11"/>
    </row>
    <row r="567" spans="1:16" x14ac:dyDescent="0.25">
      <c r="A567" s="11"/>
      <c r="B567" s="11"/>
      <c r="C567" s="11"/>
      <c r="D567" s="11"/>
      <c r="I567" s="11"/>
      <c r="J567" s="11"/>
      <c r="K567" s="11"/>
      <c r="L567" s="11"/>
      <c r="N567" s="11"/>
      <c r="O567" s="11"/>
      <c r="P567" s="11"/>
    </row>
    <row r="568" spans="1:16" x14ac:dyDescent="0.25">
      <c r="A568" s="11"/>
      <c r="B568" s="11"/>
      <c r="C568" s="11"/>
      <c r="D568" s="11"/>
      <c r="I568" s="11"/>
      <c r="J568" s="11"/>
      <c r="K568" s="11"/>
      <c r="L568" s="11"/>
      <c r="N568" s="11"/>
      <c r="O568" s="11"/>
      <c r="P568" s="11"/>
    </row>
    <row r="569" spans="1:16" x14ac:dyDescent="0.25">
      <c r="A569" s="11"/>
      <c r="B569" s="11"/>
      <c r="C569" s="11"/>
      <c r="D569" s="11"/>
      <c r="I569" s="11"/>
      <c r="J569" s="11"/>
      <c r="K569" s="11"/>
      <c r="L569" s="11"/>
      <c r="N569" s="11"/>
      <c r="O569" s="11"/>
      <c r="P569" s="11"/>
    </row>
    <row r="570" spans="1:16" x14ac:dyDescent="0.25">
      <c r="A570" s="11"/>
      <c r="B570" s="11"/>
      <c r="C570" s="11"/>
      <c r="D570" s="11"/>
      <c r="I570" s="11"/>
      <c r="J570" s="11"/>
      <c r="K570" s="11"/>
      <c r="L570" s="11"/>
      <c r="N570" s="11"/>
      <c r="O570" s="11"/>
      <c r="P570" s="11"/>
    </row>
    <row r="571" spans="1:16" x14ac:dyDescent="0.25">
      <c r="A571" s="11"/>
      <c r="B571" s="11"/>
      <c r="C571" s="11"/>
      <c r="D571" s="11"/>
      <c r="I571" s="11"/>
      <c r="J571" s="11"/>
      <c r="K571" s="11"/>
      <c r="L571" s="11"/>
      <c r="N571" s="11"/>
      <c r="O571" s="11"/>
      <c r="P571" s="11"/>
    </row>
    <row r="572" spans="1:16" x14ac:dyDescent="0.25">
      <c r="A572" s="11"/>
      <c r="B572" s="11"/>
      <c r="C572" s="11"/>
      <c r="D572" s="11"/>
      <c r="I572" s="11"/>
      <c r="J572" s="11"/>
      <c r="K572" s="11"/>
      <c r="L572" s="11"/>
      <c r="N572" s="11"/>
      <c r="O572" s="11"/>
      <c r="P572" s="11"/>
    </row>
    <row r="573" spans="1:16" x14ac:dyDescent="0.25">
      <c r="A573" s="11"/>
      <c r="B573" s="11"/>
      <c r="C573" s="11"/>
      <c r="D573" s="11"/>
      <c r="I573" s="11"/>
      <c r="J573" s="11"/>
      <c r="K573" s="11"/>
      <c r="L573" s="11"/>
      <c r="N573" s="11"/>
      <c r="O573" s="11"/>
      <c r="P573" s="11"/>
    </row>
    <row r="574" spans="1:16" x14ac:dyDescent="0.25">
      <c r="A574" s="11"/>
      <c r="B574" s="11"/>
      <c r="C574" s="11"/>
      <c r="D574" s="11"/>
      <c r="I574" s="11"/>
      <c r="J574" s="11"/>
      <c r="K574" s="11"/>
      <c r="L574" s="11"/>
      <c r="N574" s="11"/>
      <c r="O574" s="11"/>
      <c r="P574" s="11"/>
    </row>
    <row r="575" spans="1:16" x14ac:dyDescent="0.25">
      <c r="A575" s="11"/>
      <c r="B575" s="11"/>
      <c r="C575" s="11"/>
      <c r="D575" s="11"/>
      <c r="I575" s="11"/>
      <c r="J575" s="11"/>
      <c r="K575" s="11"/>
      <c r="L575" s="11"/>
      <c r="N575" s="11"/>
      <c r="O575" s="11"/>
      <c r="P575" s="11"/>
    </row>
    <row r="576" spans="1:16" x14ac:dyDescent="0.25">
      <c r="A576" s="11"/>
      <c r="B576" s="11"/>
      <c r="C576" s="11"/>
      <c r="D576" s="11"/>
      <c r="I576" s="11"/>
      <c r="J576" s="11"/>
      <c r="K576" s="11"/>
      <c r="L576" s="11"/>
      <c r="N576" s="11"/>
      <c r="O576" s="11"/>
      <c r="P576" s="11"/>
    </row>
    <row r="577" spans="1:16" x14ac:dyDescent="0.25">
      <c r="A577" s="11"/>
      <c r="B577" s="11"/>
      <c r="C577" s="11"/>
      <c r="D577" s="11"/>
      <c r="I577" s="11"/>
      <c r="J577" s="11"/>
      <c r="K577" s="11"/>
      <c r="L577" s="11"/>
      <c r="N577" s="11"/>
      <c r="O577" s="11"/>
      <c r="P577" s="11"/>
    </row>
    <row r="578" spans="1:16" x14ac:dyDescent="0.25">
      <c r="A578" s="11"/>
      <c r="B578" s="11"/>
      <c r="C578" s="11"/>
      <c r="D578" s="11"/>
      <c r="I578" s="11"/>
      <c r="J578" s="11"/>
      <c r="K578" s="11"/>
      <c r="L578" s="11"/>
      <c r="N578" s="11"/>
      <c r="O578" s="11"/>
      <c r="P578" s="11"/>
    </row>
    <row r="579" spans="1:16" x14ac:dyDescent="0.25">
      <c r="A579" s="11"/>
      <c r="B579" s="11"/>
      <c r="C579" s="11"/>
      <c r="D579" s="11"/>
      <c r="I579" s="11"/>
      <c r="J579" s="11"/>
      <c r="K579" s="11"/>
      <c r="L579" s="11"/>
      <c r="N579" s="11"/>
      <c r="O579" s="11"/>
      <c r="P579" s="11"/>
    </row>
    <row r="580" spans="1:16" x14ac:dyDescent="0.25">
      <c r="A580" s="11"/>
      <c r="B580" s="11"/>
      <c r="C580" s="11"/>
      <c r="D580" s="11"/>
      <c r="I580" s="11"/>
      <c r="J580" s="11"/>
      <c r="K580" s="11"/>
      <c r="L580" s="11"/>
      <c r="N580" s="11"/>
      <c r="O580" s="11"/>
      <c r="P580" s="11"/>
    </row>
    <row r="581" spans="1:16" x14ac:dyDescent="0.25">
      <c r="A581" s="11"/>
      <c r="B581" s="11"/>
      <c r="C581" s="11"/>
      <c r="D581" s="11"/>
      <c r="I581" s="11"/>
      <c r="J581" s="11"/>
      <c r="K581" s="11"/>
      <c r="L581" s="11"/>
      <c r="N581" s="11"/>
      <c r="O581" s="11"/>
      <c r="P581" s="11"/>
    </row>
  </sheetData>
  <autoFilter ref="A1:Q554">
    <filterColumn colId="10">
      <filters>
        <filter val="N"/>
      </filters>
    </filterColumn>
  </autoFilter>
  <sortState ref="A2:O538">
    <sortCondition ref="A2:A538"/>
    <sortCondition ref="B2:B538"/>
    <sortCondition ref="C2:C538"/>
    <sortCondition ref="D2:D538"/>
    <sortCondition ref="L2:L538"/>
  </sortState>
  <customSheetViews>
    <customSheetView guid="{315BA204-48F2-4892-8B1E-93B49A9BC4C4}" filter="1" showAutoFilter="1">
      <pane ySplit="1" topLeftCell="A263" activePane="bottomLeft" state="frozen"/>
      <selection pane="bottomLeft" activeCell="A2" sqref="A2"/>
      <pageMargins left="0.7" right="0.7" top="0.75" bottom="0.75" header="0.3" footer="0.3"/>
      <pageSetup orientation="portrait" horizontalDpi="300" verticalDpi="300" r:id="rId1"/>
      <autoFilter ref="A1:Q554">
        <filterColumn colId="10">
          <filters>
            <filter val="N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C5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sheetData>
    <row r="1" spans="1:3" s="1" customFormat="1" x14ac:dyDescent="0.25">
      <c r="A1" s="1" t="s">
        <v>5735</v>
      </c>
      <c r="B1" s="1" t="s">
        <v>5736</v>
      </c>
      <c r="C1" s="1" t="s">
        <v>5737</v>
      </c>
    </row>
    <row r="2" spans="1:3" x14ac:dyDescent="0.25">
      <c r="A2">
        <v>138</v>
      </c>
      <c r="B2" t="s">
        <v>5738</v>
      </c>
      <c r="C2" t="s">
        <v>5753</v>
      </c>
    </row>
    <row r="3" spans="1:3" x14ac:dyDescent="0.25">
      <c r="B3" t="s">
        <v>5739</v>
      </c>
      <c r="C3" t="s">
        <v>5756</v>
      </c>
    </row>
    <row r="4" spans="1:3" x14ac:dyDescent="0.25">
      <c r="B4" t="s">
        <v>5739</v>
      </c>
      <c r="C4" t="s">
        <v>5757</v>
      </c>
    </row>
    <row r="5" spans="1:3" x14ac:dyDescent="0.25">
      <c r="A5">
        <v>126</v>
      </c>
      <c r="B5" t="s">
        <v>5754</v>
      </c>
      <c r="C5" t="s">
        <v>5755</v>
      </c>
    </row>
  </sheetData>
  <customSheetViews>
    <customSheetView guid="{315BA204-48F2-4892-8B1E-93B49A9BC4C4}">
      <pane ySplit="1" topLeftCell="A2" activePane="bottomLeft" state="frozen"/>
      <selection pane="bottomLeft"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146"/>
  <sheetViews>
    <sheetView zoomScale="115" zoomScaleNormal="115" workbookViewId="0">
      <pane ySplit="1" topLeftCell="A3895" activePane="bottomLeft" state="frozen"/>
      <selection pane="bottomLeft" activeCell="H4650" sqref="H4650"/>
    </sheetView>
  </sheetViews>
  <sheetFormatPr defaultRowHeight="15" x14ac:dyDescent="0.25"/>
  <cols>
    <col min="1" max="1" width="9.42578125" customWidth="1"/>
    <col min="3" max="3" width="10.85546875" customWidth="1"/>
    <col min="4" max="4" width="11" customWidth="1"/>
    <col min="6" max="6" width="26.5703125" customWidth="1"/>
    <col min="7" max="7" width="8.140625" customWidth="1"/>
  </cols>
  <sheetData>
    <row r="1" spans="1:13" s="1" customFormat="1" x14ac:dyDescent="0.25">
      <c r="A1" s="1" t="s">
        <v>5578</v>
      </c>
      <c r="B1" s="1" t="s">
        <v>5577</v>
      </c>
      <c r="C1" s="1" t="s">
        <v>5576</v>
      </c>
      <c r="D1" s="1" t="s">
        <v>5575</v>
      </c>
      <c r="E1" s="1" t="s">
        <v>5574</v>
      </c>
      <c r="F1" s="1" t="s">
        <v>5573</v>
      </c>
      <c r="G1" s="1" t="s">
        <v>5572</v>
      </c>
      <c r="J1" s="1" t="s">
        <v>5578</v>
      </c>
      <c r="L1" s="1">
        <f>COUNTIF(K2:K174,"&gt;0")</f>
        <v>0</v>
      </c>
      <c r="M1" s="1">
        <f>174-L1</f>
        <v>174</v>
      </c>
    </row>
    <row r="2" spans="1:13" hidden="1" x14ac:dyDescent="0.25">
      <c r="A2">
        <v>1</v>
      </c>
      <c r="B2">
        <v>1</v>
      </c>
      <c r="C2" t="s">
        <v>4598</v>
      </c>
      <c r="D2" t="s">
        <v>4529</v>
      </c>
      <c r="E2">
        <v>1</v>
      </c>
      <c r="F2" t="s">
        <v>4599</v>
      </c>
      <c r="G2">
        <v>1</v>
      </c>
      <c r="J2">
        <v>1</v>
      </c>
      <c r="K2" t="e">
        <f>VLOOKUP(J2,#REF!, 1, FALSE)</f>
        <v>#REF!</v>
      </c>
      <c r="L2" t="b">
        <f>ISNUMBER(K2)</f>
        <v>0</v>
      </c>
    </row>
    <row r="3" spans="1:13" hidden="1" x14ac:dyDescent="0.25">
      <c r="A3">
        <v>1</v>
      </c>
      <c r="B3">
        <v>2</v>
      </c>
      <c r="C3" t="s">
        <v>4731</v>
      </c>
      <c r="D3" t="s">
        <v>4529</v>
      </c>
      <c r="E3">
        <v>1558</v>
      </c>
      <c r="F3" t="s">
        <v>4733</v>
      </c>
      <c r="G3">
        <v>2</v>
      </c>
      <c r="J3">
        <v>2</v>
      </c>
      <c r="K3" t="e">
        <f>VLOOKUP(J3,#REF!, 1, FALSE)</f>
        <v>#REF!</v>
      </c>
      <c r="L3" t="b">
        <f t="shared" ref="L3:L66" si="0">ISNUMBER(K3)</f>
        <v>0</v>
      </c>
    </row>
    <row r="4" spans="1:13" hidden="1" x14ac:dyDescent="0.25">
      <c r="A4">
        <v>1</v>
      </c>
      <c r="B4">
        <v>2</v>
      </c>
      <c r="C4" t="s">
        <v>4731</v>
      </c>
      <c r="D4" t="s">
        <v>4529</v>
      </c>
      <c r="E4">
        <v>84</v>
      </c>
      <c r="F4" t="s">
        <v>4732</v>
      </c>
      <c r="G4">
        <v>3</v>
      </c>
      <c r="J4">
        <v>3</v>
      </c>
      <c r="K4" t="e">
        <f>VLOOKUP(J4,#REF!, 1, FALSE)</f>
        <v>#REF!</v>
      </c>
      <c r="L4" t="b">
        <f t="shared" si="0"/>
        <v>0</v>
      </c>
    </row>
    <row r="5" spans="1:13" hidden="1" x14ac:dyDescent="0.25">
      <c r="A5">
        <v>1</v>
      </c>
      <c r="B5">
        <v>2</v>
      </c>
      <c r="C5" t="s">
        <v>4731</v>
      </c>
      <c r="D5" t="s">
        <v>4529</v>
      </c>
      <c r="E5">
        <v>2</v>
      </c>
      <c r="F5" t="s">
        <v>4731</v>
      </c>
      <c r="G5">
        <v>4</v>
      </c>
      <c r="J5">
        <v>4</v>
      </c>
      <c r="K5" t="e">
        <f>VLOOKUP(J5,#REF!, 1, FALSE)</f>
        <v>#REF!</v>
      </c>
      <c r="L5" t="b">
        <f t="shared" si="0"/>
        <v>0</v>
      </c>
    </row>
    <row r="6" spans="1:13" hidden="1" x14ac:dyDescent="0.25">
      <c r="A6">
        <v>1</v>
      </c>
      <c r="B6">
        <v>2</v>
      </c>
      <c r="C6" t="s">
        <v>4731</v>
      </c>
      <c r="D6" t="s">
        <v>4529</v>
      </c>
      <c r="E6">
        <v>4</v>
      </c>
      <c r="F6" t="s">
        <v>4729</v>
      </c>
      <c r="G6">
        <v>5</v>
      </c>
      <c r="J6">
        <v>5</v>
      </c>
      <c r="K6" t="e">
        <f>VLOOKUP(J6,#REF!, 1, FALSE)</f>
        <v>#REF!</v>
      </c>
      <c r="L6" t="b">
        <f t="shared" si="0"/>
        <v>0</v>
      </c>
    </row>
    <row r="7" spans="1:13" hidden="1" x14ac:dyDescent="0.25">
      <c r="A7">
        <v>1</v>
      </c>
      <c r="B7">
        <v>3</v>
      </c>
      <c r="C7" t="s">
        <v>4695</v>
      </c>
      <c r="D7" t="s">
        <v>4529</v>
      </c>
      <c r="E7">
        <v>6</v>
      </c>
      <c r="F7" t="s">
        <v>4697</v>
      </c>
      <c r="G7">
        <v>6</v>
      </c>
      <c r="J7">
        <v>6</v>
      </c>
      <c r="K7" t="e">
        <f>VLOOKUP(J7,#REF!, 1, FALSE)</f>
        <v>#REF!</v>
      </c>
      <c r="L7" t="b">
        <f t="shared" si="0"/>
        <v>0</v>
      </c>
    </row>
    <row r="8" spans="1:13" hidden="1" x14ac:dyDescent="0.25">
      <c r="A8">
        <v>1</v>
      </c>
      <c r="B8">
        <v>3</v>
      </c>
      <c r="C8" t="s">
        <v>4695</v>
      </c>
      <c r="D8" t="s">
        <v>4529</v>
      </c>
      <c r="E8">
        <v>8</v>
      </c>
      <c r="F8" t="s">
        <v>4695</v>
      </c>
      <c r="G8">
        <v>7</v>
      </c>
      <c r="J8">
        <v>7</v>
      </c>
      <c r="K8" t="e">
        <f>VLOOKUP(J8,#REF!, 1, FALSE)</f>
        <v>#REF!</v>
      </c>
      <c r="L8" t="b">
        <f t="shared" si="0"/>
        <v>0</v>
      </c>
    </row>
    <row r="9" spans="1:13" hidden="1" x14ac:dyDescent="0.25">
      <c r="A9">
        <v>1</v>
      </c>
      <c r="B9">
        <v>4</v>
      </c>
      <c r="C9" t="s">
        <v>4694</v>
      </c>
      <c r="D9" t="s">
        <v>4529</v>
      </c>
      <c r="E9">
        <v>10</v>
      </c>
      <c r="F9" t="s">
        <v>4693</v>
      </c>
      <c r="G9">
        <v>8</v>
      </c>
      <c r="J9">
        <v>8</v>
      </c>
      <c r="K9" t="e">
        <f>VLOOKUP(J9,#REF!, 1, FALSE)</f>
        <v>#REF!</v>
      </c>
      <c r="L9" t="b">
        <f t="shared" si="0"/>
        <v>0</v>
      </c>
    </row>
    <row r="10" spans="1:13" hidden="1" x14ac:dyDescent="0.25">
      <c r="A10">
        <v>1</v>
      </c>
      <c r="B10">
        <v>4</v>
      </c>
      <c r="C10" t="s">
        <v>4694</v>
      </c>
      <c r="D10" t="s">
        <v>4529</v>
      </c>
      <c r="E10">
        <v>13</v>
      </c>
      <c r="F10" t="s">
        <v>4692</v>
      </c>
      <c r="G10">
        <v>9</v>
      </c>
      <c r="J10">
        <v>9</v>
      </c>
      <c r="K10" t="e">
        <f>VLOOKUP(J10,#REF!, 1, FALSE)</f>
        <v>#REF!</v>
      </c>
      <c r="L10" t="b">
        <f t="shared" si="0"/>
        <v>0</v>
      </c>
    </row>
    <row r="11" spans="1:13" hidden="1" x14ac:dyDescent="0.25">
      <c r="A11">
        <v>1</v>
      </c>
      <c r="B11">
        <v>5</v>
      </c>
      <c r="C11" t="s">
        <v>4748</v>
      </c>
      <c r="D11" t="s">
        <v>4529</v>
      </c>
      <c r="E11">
        <v>14</v>
      </c>
      <c r="F11" t="s">
        <v>4728</v>
      </c>
      <c r="G11">
        <v>10</v>
      </c>
      <c r="J11">
        <v>10</v>
      </c>
      <c r="K11" t="e">
        <f>VLOOKUP(J11,#REF!, 1, FALSE)</f>
        <v>#REF!</v>
      </c>
      <c r="L11" t="b">
        <f t="shared" si="0"/>
        <v>0</v>
      </c>
    </row>
    <row r="12" spans="1:13" hidden="1" x14ac:dyDescent="0.25">
      <c r="A12">
        <v>1</v>
      </c>
      <c r="B12">
        <v>5</v>
      </c>
      <c r="C12" t="s">
        <v>4748</v>
      </c>
      <c r="D12" t="s">
        <v>4529</v>
      </c>
      <c r="E12">
        <v>266</v>
      </c>
      <c r="F12" t="s">
        <v>4727</v>
      </c>
      <c r="G12">
        <v>11</v>
      </c>
      <c r="J12">
        <v>11</v>
      </c>
      <c r="K12" t="e">
        <f>VLOOKUP(J12,#REF!, 1, FALSE)</f>
        <v>#REF!</v>
      </c>
      <c r="L12" t="b">
        <f t="shared" si="0"/>
        <v>0</v>
      </c>
    </row>
    <row r="13" spans="1:13" hidden="1" x14ac:dyDescent="0.25">
      <c r="A13">
        <v>1</v>
      </c>
      <c r="B13">
        <v>5</v>
      </c>
      <c r="C13" t="s">
        <v>4748</v>
      </c>
      <c r="D13" t="s">
        <v>4529</v>
      </c>
      <c r="E13">
        <v>16</v>
      </c>
      <c r="F13" t="s">
        <v>4691</v>
      </c>
      <c r="G13">
        <v>12</v>
      </c>
      <c r="J13">
        <v>12</v>
      </c>
      <c r="K13" t="e">
        <f>VLOOKUP(J13,#REF!, 1, FALSE)</f>
        <v>#REF!</v>
      </c>
      <c r="L13" t="b">
        <f t="shared" si="0"/>
        <v>0</v>
      </c>
    </row>
    <row r="14" spans="1:13" hidden="1" x14ac:dyDescent="0.25">
      <c r="A14">
        <v>1</v>
      </c>
      <c r="B14">
        <v>5</v>
      </c>
      <c r="C14" t="s">
        <v>4748</v>
      </c>
      <c r="D14" t="s">
        <v>4529</v>
      </c>
      <c r="E14">
        <v>18</v>
      </c>
      <c r="F14" t="s">
        <v>4690</v>
      </c>
      <c r="G14">
        <v>13</v>
      </c>
      <c r="J14">
        <v>13</v>
      </c>
      <c r="K14" t="e">
        <f>VLOOKUP(J14,#REF!, 1, FALSE)</f>
        <v>#REF!</v>
      </c>
      <c r="L14" t="b">
        <f t="shared" si="0"/>
        <v>0</v>
      </c>
    </row>
    <row r="15" spans="1:13" hidden="1" x14ac:dyDescent="0.25">
      <c r="A15">
        <v>1</v>
      </c>
      <c r="B15">
        <v>6</v>
      </c>
      <c r="C15" t="s">
        <v>4725</v>
      </c>
      <c r="D15" t="s">
        <v>4529</v>
      </c>
      <c r="E15">
        <v>20</v>
      </c>
      <c r="F15" t="s">
        <v>4726</v>
      </c>
      <c r="G15">
        <v>14</v>
      </c>
      <c r="J15">
        <v>14</v>
      </c>
      <c r="K15" t="e">
        <f>VLOOKUP(J15,#REF!, 1, FALSE)</f>
        <v>#REF!</v>
      </c>
      <c r="L15" t="b">
        <f t="shared" si="0"/>
        <v>0</v>
      </c>
    </row>
    <row r="16" spans="1:13" hidden="1" x14ac:dyDescent="0.25">
      <c r="A16">
        <v>1</v>
      </c>
      <c r="B16">
        <v>6</v>
      </c>
      <c r="C16" t="s">
        <v>4725</v>
      </c>
      <c r="D16" t="s">
        <v>4529</v>
      </c>
      <c r="E16">
        <v>86</v>
      </c>
      <c r="F16" t="s">
        <v>4724</v>
      </c>
      <c r="G16">
        <v>15</v>
      </c>
      <c r="J16">
        <v>15</v>
      </c>
      <c r="K16" t="e">
        <f>VLOOKUP(J16,#REF!, 1, FALSE)</f>
        <v>#REF!</v>
      </c>
      <c r="L16" t="b">
        <f t="shared" si="0"/>
        <v>0</v>
      </c>
    </row>
    <row r="17" spans="1:12" hidden="1" x14ac:dyDescent="0.25">
      <c r="A17">
        <v>1</v>
      </c>
      <c r="B17">
        <v>6</v>
      </c>
      <c r="C17" t="s">
        <v>4725</v>
      </c>
      <c r="D17" t="s">
        <v>4529</v>
      </c>
      <c r="E17">
        <v>22</v>
      </c>
      <c r="F17" t="s">
        <v>4689</v>
      </c>
      <c r="G17">
        <v>16</v>
      </c>
      <c r="J17">
        <v>16</v>
      </c>
      <c r="K17" t="e">
        <f>VLOOKUP(J17,#REF!, 1, FALSE)</f>
        <v>#REF!</v>
      </c>
      <c r="L17" t="b">
        <f t="shared" si="0"/>
        <v>0</v>
      </c>
    </row>
    <row r="18" spans="1:12" hidden="1" x14ac:dyDescent="0.25">
      <c r="A18">
        <v>1</v>
      </c>
      <c r="B18">
        <v>6</v>
      </c>
      <c r="C18" t="s">
        <v>4725</v>
      </c>
      <c r="D18" t="s">
        <v>4529</v>
      </c>
      <c r="E18">
        <v>24</v>
      </c>
      <c r="F18" t="s">
        <v>4894</v>
      </c>
      <c r="G18">
        <v>17</v>
      </c>
      <c r="J18">
        <v>17</v>
      </c>
      <c r="K18" t="e">
        <f>VLOOKUP(J18,#REF!, 1, FALSE)</f>
        <v>#REF!</v>
      </c>
      <c r="L18" t="b">
        <f t="shared" si="0"/>
        <v>0</v>
      </c>
    </row>
    <row r="19" spans="1:12" hidden="1" x14ac:dyDescent="0.25">
      <c r="A19">
        <v>1</v>
      </c>
      <c r="B19">
        <v>6</v>
      </c>
      <c r="C19" t="s">
        <v>4725</v>
      </c>
      <c r="D19" t="s">
        <v>4529</v>
      </c>
      <c r="E19">
        <v>1510</v>
      </c>
      <c r="F19" t="s">
        <v>4721</v>
      </c>
      <c r="G19" t="s">
        <v>4768</v>
      </c>
      <c r="H19">
        <v>18</v>
      </c>
      <c r="J19">
        <v>18</v>
      </c>
      <c r="K19" t="e">
        <f>VLOOKUP(J19,#REF!, 1, FALSE)</f>
        <v>#REF!</v>
      </c>
      <c r="L19" t="b">
        <f t="shared" si="0"/>
        <v>0</v>
      </c>
    </row>
    <row r="20" spans="1:12" hidden="1" x14ac:dyDescent="0.25">
      <c r="A20">
        <v>1</v>
      </c>
      <c r="B20">
        <v>6</v>
      </c>
      <c r="C20" t="s">
        <v>4725</v>
      </c>
      <c r="D20" t="s">
        <v>4529</v>
      </c>
      <c r="E20">
        <v>1512</v>
      </c>
      <c r="F20" t="s">
        <v>4769</v>
      </c>
      <c r="G20">
        <v>19</v>
      </c>
      <c r="J20">
        <v>19</v>
      </c>
      <c r="K20" t="e">
        <f>VLOOKUP(J20,#REF!, 1, FALSE)</f>
        <v>#REF!</v>
      </c>
      <c r="L20" t="b">
        <f t="shared" si="0"/>
        <v>0</v>
      </c>
    </row>
    <row r="21" spans="1:12" hidden="1" x14ac:dyDescent="0.25">
      <c r="A21">
        <v>1</v>
      </c>
      <c r="B21">
        <v>6</v>
      </c>
      <c r="C21" t="s">
        <v>4725</v>
      </c>
      <c r="D21" t="s">
        <v>4529</v>
      </c>
      <c r="E21">
        <v>1504</v>
      </c>
      <c r="F21" t="s">
        <v>4771</v>
      </c>
      <c r="G21">
        <v>20</v>
      </c>
      <c r="J21">
        <v>20</v>
      </c>
      <c r="K21" t="e">
        <f>VLOOKUP(J21,#REF!, 1, FALSE)</f>
        <v>#REF!</v>
      </c>
      <c r="L21" t="b">
        <f t="shared" si="0"/>
        <v>0</v>
      </c>
    </row>
    <row r="22" spans="1:12" hidden="1" x14ac:dyDescent="0.25">
      <c r="A22">
        <v>1</v>
      </c>
      <c r="B22">
        <v>6</v>
      </c>
      <c r="C22" t="s">
        <v>4725</v>
      </c>
      <c r="D22" t="s">
        <v>4529</v>
      </c>
      <c r="E22">
        <v>25</v>
      </c>
      <c r="F22" t="s">
        <v>4770</v>
      </c>
      <c r="G22">
        <v>21</v>
      </c>
      <c r="J22">
        <v>21</v>
      </c>
      <c r="K22" t="e">
        <f>VLOOKUP(J22,#REF!, 1, FALSE)</f>
        <v>#REF!</v>
      </c>
      <c r="L22" t="b">
        <f t="shared" si="0"/>
        <v>0</v>
      </c>
    </row>
    <row r="23" spans="1:12" hidden="1" x14ac:dyDescent="0.25">
      <c r="A23">
        <v>1</v>
      </c>
      <c r="B23">
        <v>6</v>
      </c>
      <c r="C23" t="s">
        <v>4725</v>
      </c>
      <c r="D23" t="s">
        <v>4529</v>
      </c>
      <c r="E23">
        <v>1514</v>
      </c>
      <c r="F23" t="s">
        <v>4773</v>
      </c>
      <c r="G23" t="s">
        <v>4772</v>
      </c>
      <c r="H23">
        <v>22</v>
      </c>
      <c r="J23">
        <v>22</v>
      </c>
      <c r="K23" t="e">
        <f>VLOOKUP(J23,#REF!, 1, FALSE)</f>
        <v>#REF!</v>
      </c>
      <c r="L23" t="b">
        <f t="shared" si="0"/>
        <v>0</v>
      </c>
    </row>
    <row r="24" spans="1:12" hidden="1" x14ac:dyDescent="0.25">
      <c r="A24">
        <v>1</v>
      </c>
      <c r="B24">
        <v>6</v>
      </c>
      <c r="C24" t="s">
        <v>4725</v>
      </c>
      <c r="D24" t="s">
        <v>4529</v>
      </c>
      <c r="E24">
        <v>1516</v>
      </c>
      <c r="F24" t="s">
        <v>4774</v>
      </c>
      <c r="G24">
        <v>23</v>
      </c>
      <c r="J24">
        <v>23</v>
      </c>
      <c r="K24" t="e">
        <f>VLOOKUP(J24,#REF!, 1, FALSE)</f>
        <v>#REF!</v>
      </c>
      <c r="L24" t="b">
        <f t="shared" si="0"/>
        <v>0</v>
      </c>
    </row>
    <row r="25" spans="1:12" hidden="1" x14ac:dyDescent="0.25">
      <c r="A25">
        <v>1</v>
      </c>
      <c r="B25">
        <v>6</v>
      </c>
      <c r="C25" t="s">
        <v>4725</v>
      </c>
      <c r="D25" t="s">
        <v>4529</v>
      </c>
      <c r="E25">
        <v>27</v>
      </c>
      <c r="F25" t="s">
        <v>4776</v>
      </c>
      <c r="G25">
        <v>24</v>
      </c>
      <c r="J25">
        <v>24</v>
      </c>
      <c r="K25" t="e">
        <f>VLOOKUP(J25,#REF!, 1, FALSE)</f>
        <v>#REF!</v>
      </c>
      <c r="L25" t="b">
        <f t="shared" si="0"/>
        <v>0</v>
      </c>
    </row>
    <row r="26" spans="1:12" hidden="1" x14ac:dyDescent="0.25">
      <c r="A26">
        <v>1</v>
      </c>
      <c r="B26">
        <v>6</v>
      </c>
      <c r="C26" t="s">
        <v>4725</v>
      </c>
      <c r="D26" t="s">
        <v>4529</v>
      </c>
      <c r="E26">
        <v>1532</v>
      </c>
      <c r="F26" t="s">
        <v>4777</v>
      </c>
      <c r="G26">
        <v>25</v>
      </c>
      <c r="J26">
        <v>25</v>
      </c>
      <c r="K26" t="e">
        <f>VLOOKUP(J26,#REF!, 1, FALSE)</f>
        <v>#REF!</v>
      </c>
      <c r="L26" t="b">
        <f t="shared" si="0"/>
        <v>0</v>
      </c>
    </row>
    <row r="27" spans="1:12" hidden="1" x14ac:dyDescent="0.25">
      <c r="A27">
        <v>1</v>
      </c>
      <c r="B27">
        <v>6</v>
      </c>
      <c r="C27" t="s">
        <v>4725</v>
      </c>
      <c r="D27" t="s">
        <v>4529</v>
      </c>
      <c r="E27">
        <v>1518</v>
      </c>
      <c r="F27" t="s">
        <v>3871</v>
      </c>
      <c r="G27" t="s">
        <v>4778</v>
      </c>
      <c r="H27">
        <v>26</v>
      </c>
      <c r="J27">
        <v>26</v>
      </c>
      <c r="K27" t="e">
        <f>VLOOKUP(J27,#REF!, 1, FALSE)</f>
        <v>#REF!</v>
      </c>
      <c r="L27" t="b">
        <f t="shared" si="0"/>
        <v>0</v>
      </c>
    </row>
    <row r="28" spans="1:12" hidden="1" x14ac:dyDescent="0.25">
      <c r="A28">
        <v>1</v>
      </c>
      <c r="B28">
        <v>6</v>
      </c>
      <c r="C28" t="s">
        <v>4725</v>
      </c>
      <c r="D28" t="s">
        <v>4529</v>
      </c>
      <c r="E28">
        <v>29</v>
      </c>
      <c r="F28" t="s">
        <v>4780</v>
      </c>
      <c r="G28">
        <v>27</v>
      </c>
      <c r="J28">
        <v>27</v>
      </c>
      <c r="K28" t="e">
        <f>VLOOKUP(J28,#REF!, 1, FALSE)</f>
        <v>#REF!</v>
      </c>
      <c r="L28" t="b">
        <f t="shared" si="0"/>
        <v>0</v>
      </c>
    </row>
    <row r="29" spans="1:12" hidden="1" x14ac:dyDescent="0.25">
      <c r="A29">
        <v>1</v>
      </c>
      <c r="B29">
        <v>6</v>
      </c>
      <c r="C29" t="s">
        <v>4725</v>
      </c>
      <c r="D29" t="s">
        <v>4529</v>
      </c>
      <c r="E29">
        <v>1520</v>
      </c>
      <c r="F29" t="s">
        <v>4782</v>
      </c>
      <c r="G29" t="s">
        <v>4781</v>
      </c>
      <c r="H29">
        <v>28</v>
      </c>
      <c r="J29">
        <v>28</v>
      </c>
      <c r="K29" t="e">
        <f>VLOOKUP(J29,#REF!, 1, FALSE)</f>
        <v>#REF!</v>
      </c>
      <c r="L29" t="b">
        <f t="shared" si="0"/>
        <v>0</v>
      </c>
    </row>
    <row r="30" spans="1:12" hidden="1" x14ac:dyDescent="0.25">
      <c r="A30">
        <v>1</v>
      </c>
      <c r="B30">
        <v>6</v>
      </c>
      <c r="C30" t="s">
        <v>4725</v>
      </c>
      <c r="D30" t="s">
        <v>4529</v>
      </c>
      <c r="E30">
        <v>31</v>
      </c>
      <c r="F30" t="s">
        <v>4783</v>
      </c>
      <c r="G30">
        <v>29</v>
      </c>
      <c r="J30">
        <v>29</v>
      </c>
      <c r="K30" t="e">
        <f>VLOOKUP(J30,#REF!, 1, FALSE)</f>
        <v>#REF!</v>
      </c>
      <c r="L30" t="b">
        <f t="shared" si="0"/>
        <v>0</v>
      </c>
    </row>
    <row r="31" spans="1:12" hidden="1" x14ac:dyDescent="0.25">
      <c r="A31">
        <v>1</v>
      </c>
      <c r="B31">
        <v>6</v>
      </c>
      <c r="C31" t="s">
        <v>4725</v>
      </c>
      <c r="D31" t="s">
        <v>4529</v>
      </c>
      <c r="E31">
        <v>1506</v>
      </c>
      <c r="F31" t="s">
        <v>4784</v>
      </c>
      <c r="G31">
        <v>30</v>
      </c>
      <c r="J31">
        <v>30</v>
      </c>
      <c r="K31" t="e">
        <f>VLOOKUP(J31,#REF!, 1, FALSE)</f>
        <v>#REF!</v>
      </c>
      <c r="L31" t="b">
        <f t="shared" si="0"/>
        <v>0</v>
      </c>
    </row>
    <row r="32" spans="1:12" hidden="1" x14ac:dyDescent="0.25">
      <c r="A32">
        <v>1</v>
      </c>
      <c r="B32">
        <v>6</v>
      </c>
      <c r="C32" t="s">
        <v>4725</v>
      </c>
      <c r="D32" t="s">
        <v>4529</v>
      </c>
      <c r="E32">
        <v>33</v>
      </c>
      <c r="F32" t="s">
        <v>4786</v>
      </c>
      <c r="G32">
        <v>31</v>
      </c>
      <c r="J32">
        <v>32</v>
      </c>
      <c r="K32" t="e">
        <f>VLOOKUP(J32,#REF!, 1, FALSE)</f>
        <v>#REF!</v>
      </c>
      <c r="L32" t="b">
        <f t="shared" si="0"/>
        <v>0</v>
      </c>
    </row>
    <row r="33" spans="1:12" hidden="1" x14ac:dyDescent="0.25">
      <c r="A33">
        <v>1</v>
      </c>
      <c r="B33">
        <v>6</v>
      </c>
      <c r="C33" t="s">
        <v>4725</v>
      </c>
      <c r="D33" t="s">
        <v>4529</v>
      </c>
      <c r="E33">
        <v>1508</v>
      </c>
      <c r="F33" t="s">
        <v>4788</v>
      </c>
      <c r="G33">
        <v>32</v>
      </c>
      <c r="J33">
        <v>34</v>
      </c>
      <c r="K33" t="e">
        <f>VLOOKUP(J33,#REF!, 1, FALSE)</f>
        <v>#REF!</v>
      </c>
      <c r="L33" t="b">
        <f t="shared" si="0"/>
        <v>0</v>
      </c>
    </row>
    <row r="34" spans="1:12" hidden="1" x14ac:dyDescent="0.25">
      <c r="A34">
        <v>1</v>
      </c>
      <c r="B34">
        <v>6</v>
      </c>
      <c r="C34" t="s">
        <v>4725</v>
      </c>
      <c r="D34" t="s">
        <v>4529</v>
      </c>
      <c r="E34">
        <v>35</v>
      </c>
      <c r="F34" t="s">
        <v>4789</v>
      </c>
      <c r="G34">
        <v>33</v>
      </c>
      <c r="J34">
        <v>35</v>
      </c>
      <c r="K34" t="e">
        <f>VLOOKUP(J34,#REF!, 1, FALSE)</f>
        <v>#REF!</v>
      </c>
      <c r="L34" t="b">
        <f t="shared" si="0"/>
        <v>0</v>
      </c>
    </row>
    <row r="35" spans="1:12" hidden="1" x14ac:dyDescent="0.25">
      <c r="A35">
        <v>1</v>
      </c>
      <c r="B35">
        <v>6</v>
      </c>
      <c r="C35" t="s">
        <v>4725</v>
      </c>
      <c r="D35" t="s">
        <v>4529</v>
      </c>
      <c r="E35">
        <v>36</v>
      </c>
      <c r="F35" t="s">
        <v>4790</v>
      </c>
      <c r="G35">
        <v>34</v>
      </c>
      <c r="J35">
        <v>36</v>
      </c>
      <c r="K35" t="e">
        <f>VLOOKUP(J35,#REF!, 1, FALSE)</f>
        <v>#REF!</v>
      </c>
      <c r="L35" t="b">
        <f t="shared" si="0"/>
        <v>0</v>
      </c>
    </row>
    <row r="36" spans="1:12" hidden="1" x14ac:dyDescent="0.25">
      <c r="A36">
        <v>1</v>
      </c>
      <c r="B36">
        <v>6</v>
      </c>
      <c r="C36" t="s">
        <v>4725</v>
      </c>
      <c r="D36" t="s">
        <v>4529</v>
      </c>
      <c r="E36">
        <v>38</v>
      </c>
      <c r="F36" t="s">
        <v>4791</v>
      </c>
      <c r="G36">
        <v>35</v>
      </c>
      <c r="J36">
        <v>37</v>
      </c>
      <c r="K36" t="e">
        <f>VLOOKUP(J36,#REF!, 1, FALSE)</f>
        <v>#REF!</v>
      </c>
      <c r="L36" t="b">
        <f t="shared" si="0"/>
        <v>0</v>
      </c>
    </row>
    <row r="37" spans="1:12" hidden="1" x14ac:dyDescent="0.25">
      <c r="A37">
        <v>1</v>
      </c>
      <c r="B37">
        <v>6</v>
      </c>
      <c r="C37" t="s">
        <v>4725</v>
      </c>
      <c r="D37" t="s">
        <v>4529</v>
      </c>
      <c r="E37">
        <v>40</v>
      </c>
      <c r="F37" t="s">
        <v>4792</v>
      </c>
      <c r="G37">
        <v>36</v>
      </c>
      <c r="J37">
        <v>38</v>
      </c>
      <c r="K37" t="e">
        <f>VLOOKUP(J37,#REF!, 1, FALSE)</f>
        <v>#REF!</v>
      </c>
      <c r="L37" t="b">
        <f t="shared" si="0"/>
        <v>0</v>
      </c>
    </row>
    <row r="38" spans="1:12" hidden="1" x14ac:dyDescent="0.25">
      <c r="A38">
        <v>1</v>
      </c>
      <c r="B38">
        <v>6</v>
      </c>
      <c r="C38" t="s">
        <v>4725</v>
      </c>
      <c r="D38" t="s">
        <v>4529</v>
      </c>
      <c r="E38">
        <v>1294</v>
      </c>
      <c r="F38" t="s">
        <v>4794</v>
      </c>
      <c r="G38" t="s">
        <v>4793</v>
      </c>
      <c r="H38">
        <v>37</v>
      </c>
      <c r="J38">
        <v>41</v>
      </c>
      <c r="K38" t="e">
        <f>VLOOKUP(J38,#REF!, 1, FALSE)</f>
        <v>#REF!</v>
      </c>
      <c r="L38" t="b">
        <f t="shared" si="0"/>
        <v>0</v>
      </c>
    </row>
    <row r="39" spans="1:12" hidden="1" x14ac:dyDescent="0.25">
      <c r="A39">
        <v>1</v>
      </c>
      <c r="B39">
        <v>6</v>
      </c>
      <c r="C39" t="s">
        <v>4725</v>
      </c>
      <c r="D39" t="s">
        <v>4529</v>
      </c>
      <c r="E39">
        <v>42</v>
      </c>
      <c r="F39" t="s">
        <v>4795</v>
      </c>
      <c r="G39">
        <v>38</v>
      </c>
      <c r="J39">
        <v>44</v>
      </c>
      <c r="K39" t="e">
        <f>VLOOKUP(J39,#REF!, 1, FALSE)</f>
        <v>#REF!</v>
      </c>
      <c r="L39" t="b">
        <f t="shared" si="0"/>
        <v>0</v>
      </c>
    </row>
    <row r="40" spans="1:12" hidden="1" x14ac:dyDescent="0.25">
      <c r="A40">
        <v>1</v>
      </c>
      <c r="B40">
        <v>6</v>
      </c>
      <c r="C40" t="s">
        <v>4725</v>
      </c>
      <c r="D40" t="s">
        <v>4529</v>
      </c>
      <c r="E40">
        <v>44</v>
      </c>
      <c r="F40" t="s">
        <v>4796</v>
      </c>
      <c r="G40">
        <v>39</v>
      </c>
      <c r="J40">
        <v>45</v>
      </c>
      <c r="K40" t="e">
        <f>VLOOKUP(J40,#REF!, 1, FALSE)</f>
        <v>#REF!</v>
      </c>
      <c r="L40" t="b">
        <f t="shared" si="0"/>
        <v>0</v>
      </c>
    </row>
    <row r="41" spans="1:12" hidden="1" x14ac:dyDescent="0.25">
      <c r="A41">
        <v>1</v>
      </c>
      <c r="B41">
        <v>6</v>
      </c>
      <c r="C41" t="s">
        <v>4725</v>
      </c>
      <c r="D41" t="s">
        <v>4529</v>
      </c>
      <c r="E41">
        <v>1524</v>
      </c>
      <c r="F41" t="s">
        <v>4797</v>
      </c>
      <c r="G41">
        <v>40</v>
      </c>
      <c r="J41">
        <v>46</v>
      </c>
      <c r="K41" t="e">
        <f>VLOOKUP(J41,#REF!, 1, FALSE)</f>
        <v>#REF!</v>
      </c>
      <c r="L41" t="b">
        <f t="shared" si="0"/>
        <v>0</v>
      </c>
    </row>
    <row r="42" spans="1:12" hidden="1" x14ac:dyDescent="0.25">
      <c r="A42">
        <v>1</v>
      </c>
      <c r="B42">
        <v>6</v>
      </c>
      <c r="C42" t="s">
        <v>4725</v>
      </c>
      <c r="D42" t="s">
        <v>4529</v>
      </c>
      <c r="E42">
        <v>46</v>
      </c>
      <c r="F42" t="s">
        <v>4798</v>
      </c>
      <c r="G42">
        <v>41</v>
      </c>
      <c r="J42">
        <v>47</v>
      </c>
      <c r="K42" t="e">
        <f>VLOOKUP(J42,#REF!, 1, FALSE)</f>
        <v>#REF!</v>
      </c>
      <c r="L42" t="b">
        <f t="shared" si="0"/>
        <v>0</v>
      </c>
    </row>
    <row r="43" spans="1:12" hidden="1" x14ac:dyDescent="0.25">
      <c r="A43">
        <v>1</v>
      </c>
      <c r="B43">
        <v>6</v>
      </c>
      <c r="C43" t="s">
        <v>4725</v>
      </c>
      <c r="D43" t="s">
        <v>4529</v>
      </c>
      <c r="E43">
        <v>48</v>
      </c>
      <c r="F43" t="s">
        <v>4799</v>
      </c>
      <c r="G43">
        <v>42</v>
      </c>
      <c r="J43">
        <v>49</v>
      </c>
      <c r="K43" t="e">
        <f>VLOOKUP(J43,#REF!, 1, FALSE)</f>
        <v>#REF!</v>
      </c>
      <c r="L43" t="b">
        <f t="shared" si="0"/>
        <v>0</v>
      </c>
    </row>
    <row r="44" spans="1:12" hidden="1" x14ac:dyDescent="0.25">
      <c r="A44">
        <v>1</v>
      </c>
      <c r="B44">
        <v>6</v>
      </c>
      <c r="C44" t="s">
        <v>4725</v>
      </c>
      <c r="D44" t="s">
        <v>4529</v>
      </c>
      <c r="E44">
        <v>50</v>
      </c>
      <c r="F44" t="s">
        <v>4683</v>
      </c>
      <c r="G44">
        <v>43</v>
      </c>
      <c r="J44">
        <v>51</v>
      </c>
      <c r="K44" t="e">
        <f>VLOOKUP(J44,#REF!, 1, FALSE)</f>
        <v>#REF!</v>
      </c>
      <c r="L44" t="b">
        <f t="shared" si="0"/>
        <v>0</v>
      </c>
    </row>
    <row r="45" spans="1:12" hidden="1" x14ac:dyDescent="0.25">
      <c r="A45">
        <v>1</v>
      </c>
      <c r="B45">
        <v>6</v>
      </c>
      <c r="C45" t="s">
        <v>4725</v>
      </c>
      <c r="D45" t="s">
        <v>4529</v>
      </c>
      <c r="E45">
        <v>1526</v>
      </c>
      <c r="F45" t="s">
        <v>4682</v>
      </c>
      <c r="G45">
        <v>44</v>
      </c>
      <c r="J45">
        <v>52</v>
      </c>
      <c r="K45" t="e">
        <f>VLOOKUP(J45,#REF!, 1, FALSE)</f>
        <v>#REF!</v>
      </c>
      <c r="L45" t="b">
        <f t="shared" si="0"/>
        <v>0</v>
      </c>
    </row>
    <row r="46" spans="1:12" hidden="1" x14ac:dyDescent="0.25">
      <c r="A46">
        <v>1</v>
      </c>
      <c r="B46">
        <v>6</v>
      </c>
      <c r="C46" t="s">
        <v>4725</v>
      </c>
      <c r="D46" t="s">
        <v>4529</v>
      </c>
      <c r="E46">
        <v>51</v>
      </c>
      <c r="F46" t="s">
        <v>4681</v>
      </c>
      <c r="G46">
        <v>45</v>
      </c>
      <c r="J46">
        <v>54</v>
      </c>
      <c r="K46" t="e">
        <f>VLOOKUP(J46,#REF!, 1, FALSE)</f>
        <v>#REF!</v>
      </c>
      <c r="L46" t="b">
        <f t="shared" si="0"/>
        <v>0</v>
      </c>
    </row>
    <row r="47" spans="1:12" hidden="1" x14ac:dyDescent="0.25">
      <c r="A47">
        <v>1</v>
      </c>
      <c r="B47">
        <v>6</v>
      </c>
      <c r="C47" t="s">
        <v>4725</v>
      </c>
      <c r="D47" t="s">
        <v>4529</v>
      </c>
      <c r="E47">
        <v>1528</v>
      </c>
      <c r="F47" t="s">
        <v>4679</v>
      </c>
      <c r="G47">
        <v>46</v>
      </c>
      <c r="J47">
        <v>55</v>
      </c>
      <c r="K47" t="e">
        <f>VLOOKUP(J47,#REF!, 1, FALSE)</f>
        <v>#REF!</v>
      </c>
      <c r="L47" t="b">
        <f t="shared" si="0"/>
        <v>0</v>
      </c>
    </row>
    <row r="48" spans="1:12" hidden="1" x14ac:dyDescent="0.25">
      <c r="A48">
        <v>1</v>
      </c>
      <c r="B48">
        <v>6</v>
      </c>
      <c r="C48" t="s">
        <v>4725</v>
      </c>
      <c r="D48" t="s">
        <v>4529</v>
      </c>
      <c r="E48">
        <v>53</v>
      </c>
      <c r="F48" t="s">
        <v>4678</v>
      </c>
      <c r="G48">
        <v>47</v>
      </c>
      <c r="J48">
        <v>56</v>
      </c>
      <c r="K48" t="e">
        <f>VLOOKUP(J48,#REF!, 1, FALSE)</f>
        <v>#REF!</v>
      </c>
      <c r="L48" t="b">
        <f t="shared" si="0"/>
        <v>0</v>
      </c>
    </row>
    <row r="49" spans="1:12" hidden="1" x14ac:dyDescent="0.25">
      <c r="A49">
        <v>1</v>
      </c>
      <c r="B49">
        <v>6</v>
      </c>
      <c r="C49" t="s">
        <v>4725</v>
      </c>
      <c r="D49" t="s">
        <v>4529</v>
      </c>
      <c r="E49">
        <v>1530</v>
      </c>
      <c r="F49" t="s">
        <v>4677</v>
      </c>
      <c r="G49" t="s">
        <v>4676</v>
      </c>
      <c r="H49">
        <v>48</v>
      </c>
      <c r="J49">
        <v>57</v>
      </c>
      <c r="K49" t="e">
        <f>VLOOKUP(J49,#REF!, 1, FALSE)</f>
        <v>#REF!</v>
      </c>
      <c r="L49" t="b">
        <f t="shared" si="0"/>
        <v>0</v>
      </c>
    </row>
    <row r="50" spans="1:12" hidden="1" x14ac:dyDescent="0.25">
      <c r="A50">
        <v>1</v>
      </c>
      <c r="B50">
        <v>6</v>
      </c>
      <c r="C50" t="s">
        <v>4725</v>
      </c>
      <c r="D50" t="s">
        <v>4529</v>
      </c>
      <c r="E50">
        <v>55</v>
      </c>
      <c r="F50" t="s">
        <v>4674</v>
      </c>
      <c r="G50">
        <v>49</v>
      </c>
      <c r="J50">
        <v>59</v>
      </c>
      <c r="K50" t="e">
        <f>VLOOKUP(J50,#REF!, 1, FALSE)</f>
        <v>#REF!</v>
      </c>
      <c r="L50" t="b">
        <f t="shared" si="0"/>
        <v>0</v>
      </c>
    </row>
    <row r="51" spans="1:12" hidden="1" x14ac:dyDescent="0.25">
      <c r="A51">
        <v>1</v>
      </c>
      <c r="B51">
        <v>6</v>
      </c>
      <c r="C51" t="s">
        <v>4725</v>
      </c>
      <c r="D51" t="s">
        <v>4529</v>
      </c>
      <c r="E51">
        <v>57</v>
      </c>
      <c r="F51" t="s">
        <v>4673</v>
      </c>
      <c r="G51">
        <v>50</v>
      </c>
      <c r="J51">
        <v>60</v>
      </c>
      <c r="K51" t="e">
        <f>VLOOKUP(J51,#REF!, 1, FALSE)</f>
        <v>#REF!</v>
      </c>
      <c r="L51" t="b">
        <f t="shared" si="0"/>
        <v>0</v>
      </c>
    </row>
    <row r="52" spans="1:12" hidden="1" x14ac:dyDescent="0.25">
      <c r="A52">
        <v>1</v>
      </c>
      <c r="B52">
        <v>6</v>
      </c>
      <c r="C52" t="s">
        <v>4725</v>
      </c>
      <c r="D52" t="s">
        <v>4529</v>
      </c>
      <c r="E52">
        <v>59</v>
      </c>
      <c r="F52" t="s">
        <v>4672</v>
      </c>
      <c r="G52">
        <v>51</v>
      </c>
      <c r="J52">
        <v>61</v>
      </c>
      <c r="K52" t="e">
        <f>VLOOKUP(J52,#REF!, 1, FALSE)</f>
        <v>#REF!</v>
      </c>
      <c r="L52" t="b">
        <f t="shared" si="0"/>
        <v>0</v>
      </c>
    </row>
    <row r="53" spans="1:12" hidden="1" x14ac:dyDescent="0.25">
      <c r="A53">
        <v>1</v>
      </c>
      <c r="B53">
        <v>6</v>
      </c>
      <c r="C53" t="s">
        <v>4725</v>
      </c>
      <c r="D53" t="s">
        <v>4529</v>
      </c>
      <c r="E53">
        <v>61</v>
      </c>
      <c r="F53" t="s">
        <v>4671</v>
      </c>
      <c r="G53">
        <v>52</v>
      </c>
      <c r="J53">
        <v>62</v>
      </c>
      <c r="K53" t="e">
        <f>VLOOKUP(J53,#REF!, 1, FALSE)</f>
        <v>#REF!</v>
      </c>
      <c r="L53" t="b">
        <f t="shared" si="0"/>
        <v>0</v>
      </c>
    </row>
    <row r="54" spans="1:12" hidden="1" x14ac:dyDescent="0.25">
      <c r="A54">
        <v>1</v>
      </c>
      <c r="B54">
        <v>6</v>
      </c>
      <c r="C54" t="s">
        <v>4725</v>
      </c>
      <c r="D54" t="s">
        <v>4529</v>
      </c>
      <c r="E54">
        <v>62</v>
      </c>
      <c r="F54" t="s">
        <v>4851</v>
      </c>
      <c r="G54">
        <v>53</v>
      </c>
      <c r="J54">
        <v>64</v>
      </c>
      <c r="K54" t="e">
        <f>VLOOKUP(J54,#REF!, 1, FALSE)</f>
        <v>#REF!</v>
      </c>
      <c r="L54" t="b">
        <f t="shared" si="0"/>
        <v>0</v>
      </c>
    </row>
    <row r="55" spans="1:12" hidden="1" x14ac:dyDescent="0.25">
      <c r="A55">
        <v>1</v>
      </c>
      <c r="B55">
        <v>6</v>
      </c>
      <c r="C55" t="s">
        <v>4725</v>
      </c>
      <c r="D55" t="s">
        <v>4529</v>
      </c>
      <c r="E55">
        <v>64</v>
      </c>
      <c r="F55" t="s">
        <v>4850</v>
      </c>
      <c r="G55">
        <v>54</v>
      </c>
      <c r="J55">
        <v>65</v>
      </c>
      <c r="K55" t="e">
        <f>VLOOKUP(J55,#REF!, 1, FALSE)</f>
        <v>#REF!</v>
      </c>
      <c r="L55" t="b">
        <f t="shared" si="0"/>
        <v>0</v>
      </c>
    </row>
    <row r="56" spans="1:12" hidden="1" x14ac:dyDescent="0.25">
      <c r="A56">
        <v>1</v>
      </c>
      <c r="B56">
        <v>6</v>
      </c>
      <c r="C56" t="s">
        <v>4725</v>
      </c>
      <c r="D56" t="s">
        <v>4529</v>
      </c>
      <c r="E56">
        <v>66</v>
      </c>
      <c r="F56" t="s">
        <v>4849</v>
      </c>
      <c r="G56">
        <v>55</v>
      </c>
      <c r="J56">
        <v>66</v>
      </c>
      <c r="K56" t="e">
        <f>VLOOKUP(J56,#REF!, 1, FALSE)</f>
        <v>#REF!</v>
      </c>
      <c r="L56" t="b">
        <f t="shared" si="0"/>
        <v>0</v>
      </c>
    </row>
    <row r="57" spans="1:12" hidden="1" x14ac:dyDescent="0.25">
      <c r="A57">
        <v>1</v>
      </c>
      <c r="B57">
        <v>6</v>
      </c>
      <c r="C57" t="s">
        <v>4725</v>
      </c>
      <c r="D57" t="s">
        <v>4529</v>
      </c>
      <c r="E57">
        <v>68</v>
      </c>
      <c r="F57" t="s">
        <v>4847</v>
      </c>
      <c r="G57">
        <v>56</v>
      </c>
      <c r="J57">
        <v>67</v>
      </c>
      <c r="K57" t="e">
        <f>VLOOKUP(J57,#REF!, 1, FALSE)</f>
        <v>#REF!</v>
      </c>
      <c r="L57" t="b">
        <f t="shared" si="0"/>
        <v>0</v>
      </c>
    </row>
    <row r="58" spans="1:12" hidden="1" x14ac:dyDescent="0.25">
      <c r="A58">
        <v>1</v>
      </c>
      <c r="B58">
        <v>6</v>
      </c>
      <c r="C58" t="s">
        <v>4725</v>
      </c>
      <c r="D58" t="s">
        <v>4529</v>
      </c>
      <c r="E58">
        <v>69</v>
      </c>
      <c r="F58" t="s">
        <v>4827</v>
      </c>
      <c r="G58">
        <v>57</v>
      </c>
      <c r="J58">
        <v>68</v>
      </c>
      <c r="K58" t="e">
        <f>VLOOKUP(J58,#REF!, 1, FALSE)</f>
        <v>#REF!</v>
      </c>
      <c r="L58" t="b">
        <f t="shared" si="0"/>
        <v>0</v>
      </c>
    </row>
    <row r="59" spans="1:12" hidden="1" x14ac:dyDescent="0.25">
      <c r="A59">
        <v>1</v>
      </c>
      <c r="B59">
        <v>6</v>
      </c>
      <c r="C59" t="s">
        <v>4725</v>
      </c>
      <c r="D59" t="s">
        <v>4529</v>
      </c>
      <c r="E59">
        <v>71</v>
      </c>
      <c r="F59" t="s">
        <v>4825</v>
      </c>
      <c r="G59">
        <v>58</v>
      </c>
      <c r="J59">
        <v>69</v>
      </c>
      <c r="K59" t="e">
        <f>VLOOKUP(J59,#REF!, 1, FALSE)</f>
        <v>#REF!</v>
      </c>
      <c r="L59" t="b">
        <f t="shared" si="0"/>
        <v>0</v>
      </c>
    </row>
    <row r="60" spans="1:12" hidden="1" x14ac:dyDescent="0.25">
      <c r="A60">
        <v>1</v>
      </c>
      <c r="B60">
        <v>6</v>
      </c>
      <c r="C60" t="s">
        <v>4725</v>
      </c>
      <c r="D60" t="s">
        <v>4529</v>
      </c>
      <c r="E60">
        <v>73</v>
      </c>
      <c r="F60" t="s">
        <v>4845</v>
      </c>
      <c r="G60">
        <v>59</v>
      </c>
      <c r="J60">
        <v>70</v>
      </c>
      <c r="K60" t="e">
        <f>VLOOKUP(J60,#REF!, 1, FALSE)</f>
        <v>#REF!</v>
      </c>
      <c r="L60" t="b">
        <f t="shared" si="0"/>
        <v>0</v>
      </c>
    </row>
    <row r="61" spans="1:12" hidden="1" x14ac:dyDescent="0.25">
      <c r="A61">
        <v>1</v>
      </c>
      <c r="B61">
        <v>6</v>
      </c>
      <c r="C61" t="s">
        <v>4725</v>
      </c>
      <c r="D61" t="s">
        <v>4529</v>
      </c>
      <c r="E61">
        <v>75</v>
      </c>
      <c r="F61" t="s">
        <v>4843</v>
      </c>
      <c r="G61">
        <v>60</v>
      </c>
      <c r="J61">
        <v>71</v>
      </c>
      <c r="K61" t="e">
        <f>VLOOKUP(J61,#REF!, 1, FALSE)</f>
        <v>#REF!</v>
      </c>
      <c r="L61" t="b">
        <f t="shared" si="0"/>
        <v>0</v>
      </c>
    </row>
    <row r="62" spans="1:12" hidden="1" x14ac:dyDescent="0.25">
      <c r="A62">
        <v>1</v>
      </c>
      <c r="B62">
        <v>6</v>
      </c>
      <c r="C62" t="s">
        <v>4725</v>
      </c>
      <c r="D62" t="s">
        <v>4529</v>
      </c>
      <c r="E62">
        <v>77</v>
      </c>
      <c r="F62" t="s">
        <v>4842</v>
      </c>
      <c r="G62">
        <v>61</v>
      </c>
      <c r="J62">
        <v>72</v>
      </c>
      <c r="K62" t="e">
        <f>VLOOKUP(J62,#REF!, 1, FALSE)</f>
        <v>#REF!</v>
      </c>
      <c r="L62" t="b">
        <f t="shared" si="0"/>
        <v>0</v>
      </c>
    </row>
    <row r="63" spans="1:12" hidden="1" x14ac:dyDescent="0.25">
      <c r="A63">
        <v>1</v>
      </c>
      <c r="B63">
        <v>6</v>
      </c>
      <c r="C63" t="s">
        <v>4725</v>
      </c>
      <c r="D63" t="s">
        <v>4529</v>
      </c>
      <c r="E63">
        <v>457</v>
      </c>
      <c r="F63" t="s">
        <v>4841</v>
      </c>
      <c r="G63">
        <v>62</v>
      </c>
      <c r="J63">
        <v>73</v>
      </c>
      <c r="K63" t="e">
        <f>VLOOKUP(J63,#REF!, 1, FALSE)</f>
        <v>#REF!</v>
      </c>
      <c r="L63" t="b">
        <f t="shared" si="0"/>
        <v>0</v>
      </c>
    </row>
    <row r="64" spans="1:12" hidden="1" x14ac:dyDescent="0.25">
      <c r="A64">
        <v>1</v>
      </c>
      <c r="B64">
        <v>6</v>
      </c>
      <c r="C64" t="s">
        <v>4725</v>
      </c>
      <c r="D64" t="s">
        <v>4529</v>
      </c>
      <c r="E64">
        <v>1609</v>
      </c>
      <c r="F64" t="s">
        <v>4803</v>
      </c>
      <c r="G64">
        <v>63</v>
      </c>
      <c r="J64">
        <v>74</v>
      </c>
      <c r="K64" t="e">
        <f>VLOOKUP(J64,#REF!, 1, FALSE)</f>
        <v>#REF!</v>
      </c>
      <c r="L64" t="b">
        <f t="shared" si="0"/>
        <v>0</v>
      </c>
    </row>
    <row r="65" spans="1:12" hidden="1" x14ac:dyDescent="0.25">
      <c r="A65">
        <v>1</v>
      </c>
      <c r="B65">
        <v>6</v>
      </c>
      <c r="C65" t="s">
        <v>4725</v>
      </c>
      <c r="D65" t="s">
        <v>4529</v>
      </c>
      <c r="E65">
        <v>82</v>
      </c>
      <c r="F65" t="s">
        <v>4838</v>
      </c>
      <c r="G65">
        <v>64</v>
      </c>
      <c r="J65">
        <v>75</v>
      </c>
      <c r="K65" t="e">
        <f>VLOOKUP(J65,#REF!, 1, FALSE)</f>
        <v>#REF!</v>
      </c>
      <c r="L65" t="b">
        <f t="shared" si="0"/>
        <v>0</v>
      </c>
    </row>
    <row r="66" spans="1:12" hidden="1" x14ac:dyDescent="0.25">
      <c r="A66">
        <v>1</v>
      </c>
      <c r="B66">
        <v>6</v>
      </c>
      <c r="C66" t="s">
        <v>4725</v>
      </c>
      <c r="D66" t="s">
        <v>4529</v>
      </c>
      <c r="E66">
        <v>83</v>
      </c>
      <c r="F66" t="s">
        <v>4836</v>
      </c>
      <c r="G66">
        <v>65</v>
      </c>
      <c r="J66">
        <v>76</v>
      </c>
      <c r="K66" t="e">
        <f>VLOOKUP(J66,#REF!, 1, FALSE)</f>
        <v>#REF!</v>
      </c>
      <c r="L66" t="b">
        <f t="shared" si="0"/>
        <v>0</v>
      </c>
    </row>
    <row r="67" spans="1:12" hidden="1" x14ac:dyDescent="0.25">
      <c r="A67">
        <v>1</v>
      </c>
      <c r="B67">
        <v>6</v>
      </c>
      <c r="C67" t="s">
        <v>4725</v>
      </c>
      <c r="D67" t="s">
        <v>4529</v>
      </c>
      <c r="E67">
        <v>448</v>
      </c>
      <c r="F67" t="s">
        <v>5192</v>
      </c>
      <c r="G67">
        <v>66</v>
      </c>
      <c r="J67">
        <v>78</v>
      </c>
      <c r="K67" t="e">
        <f>VLOOKUP(J67,#REF!, 1, FALSE)</f>
        <v>#REF!</v>
      </c>
      <c r="L67" t="b">
        <f t="shared" ref="L67:L130" si="1">ISNUMBER(K67)</f>
        <v>0</v>
      </c>
    </row>
    <row r="68" spans="1:12" hidden="1" x14ac:dyDescent="0.25">
      <c r="A68">
        <v>1</v>
      </c>
      <c r="B68">
        <v>6</v>
      </c>
      <c r="C68" t="s">
        <v>4725</v>
      </c>
      <c r="D68" t="s">
        <v>4529</v>
      </c>
      <c r="E68">
        <v>263</v>
      </c>
      <c r="F68" t="s">
        <v>5191</v>
      </c>
      <c r="G68">
        <v>67</v>
      </c>
      <c r="J68">
        <v>79</v>
      </c>
      <c r="K68" t="e">
        <f>VLOOKUP(J68,#REF!, 1, FALSE)</f>
        <v>#REF!</v>
      </c>
      <c r="L68" t="b">
        <f t="shared" si="1"/>
        <v>0</v>
      </c>
    </row>
    <row r="69" spans="1:12" hidden="1" x14ac:dyDescent="0.25">
      <c r="A69">
        <v>1</v>
      </c>
      <c r="B69">
        <v>6</v>
      </c>
      <c r="C69" t="s">
        <v>4725</v>
      </c>
      <c r="D69" t="s">
        <v>4529</v>
      </c>
      <c r="E69">
        <v>450</v>
      </c>
      <c r="F69" t="s">
        <v>5274</v>
      </c>
      <c r="G69">
        <v>68</v>
      </c>
      <c r="J69">
        <v>80</v>
      </c>
      <c r="K69" t="e">
        <f>VLOOKUP(J69,#REF!, 1, FALSE)</f>
        <v>#REF!</v>
      </c>
      <c r="L69" t="b">
        <f t="shared" si="1"/>
        <v>0</v>
      </c>
    </row>
    <row r="70" spans="1:12" hidden="1" x14ac:dyDescent="0.25">
      <c r="A70">
        <v>1</v>
      </c>
      <c r="B70">
        <v>6</v>
      </c>
      <c r="C70" t="s">
        <v>4725</v>
      </c>
      <c r="D70" t="s">
        <v>4529</v>
      </c>
      <c r="E70">
        <v>452</v>
      </c>
      <c r="F70" t="s">
        <v>5273</v>
      </c>
      <c r="G70">
        <v>69</v>
      </c>
      <c r="J70">
        <v>81</v>
      </c>
      <c r="K70" t="e">
        <f>VLOOKUP(J70,#REF!, 1, FALSE)</f>
        <v>#REF!</v>
      </c>
      <c r="L70" t="b">
        <f t="shared" si="1"/>
        <v>0</v>
      </c>
    </row>
    <row r="71" spans="1:12" hidden="1" x14ac:dyDescent="0.25">
      <c r="A71">
        <v>1</v>
      </c>
      <c r="B71">
        <v>6</v>
      </c>
      <c r="C71" t="s">
        <v>4725</v>
      </c>
      <c r="D71" t="s">
        <v>4529</v>
      </c>
      <c r="E71">
        <v>1654</v>
      </c>
      <c r="F71" t="s">
        <v>5571</v>
      </c>
      <c r="G71">
        <v>70</v>
      </c>
      <c r="J71">
        <v>83</v>
      </c>
      <c r="K71" t="e">
        <f>VLOOKUP(J71,#REF!, 1, FALSE)</f>
        <v>#REF!</v>
      </c>
      <c r="L71" t="b">
        <f t="shared" si="1"/>
        <v>0</v>
      </c>
    </row>
    <row r="72" spans="1:12" hidden="1" x14ac:dyDescent="0.25">
      <c r="A72">
        <v>1</v>
      </c>
      <c r="B72">
        <v>6</v>
      </c>
      <c r="C72" t="s">
        <v>4725</v>
      </c>
      <c r="D72" t="s">
        <v>4529</v>
      </c>
      <c r="E72">
        <v>468</v>
      </c>
      <c r="F72" t="s">
        <v>5271</v>
      </c>
      <c r="G72">
        <v>71</v>
      </c>
      <c r="J72">
        <v>84</v>
      </c>
      <c r="K72" t="e">
        <f>VLOOKUP(J72,#REF!, 1, FALSE)</f>
        <v>#REF!</v>
      </c>
      <c r="L72" t="b">
        <f t="shared" si="1"/>
        <v>0</v>
      </c>
    </row>
    <row r="73" spans="1:12" hidden="1" x14ac:dyDescent="0.25">
      <c r="A73">
        <v>1</v>
      </c>
      <c r="B73">
        <v>6</v>
      </c>
      <c r="C73" t="s">
        <v>4725</v>
      </c>
      <c r="D73" t="s">
        <v>4529</v>
      </c>
      <c r="E73">
        <v>469</v>
      </c>
      <c r="F73" t="s">
        <v>5270</v>
      </c>
      <c r="G73">
        <v>72</v>
      </c>
      <c r="J73">
        <v>85</v>
      </c>
      <c r="K73" t="e">
        <f>VLOOKUP(J73,#REF!, 1, FALSE)</f>
        <v>#REF!</v>
      </c>
      <c r="L73" t="b">
        <f t="shared" si="1"/>
        <v>0</v>
      </c>
    </row>
    <row r="74" spans="1:12" ht="27" hidden="1" customHeight="1" x14ac:dyDescent="0.25">
      <c r="A74">
        <v>2</v>
      </c>
      <c r="B74">
        <v>7</v>
      </c>
      <c r="C74" t="s">
        <v>4598</v>
      </c>
      <c r="D74" t="s">
        <v>4529</v>
      </c>
      <c r="E74">
        <v>1</v>
      </c>
      <c r="F74" t="s">
        <v>4599</v>
      </c>
      <c r="G74">
        <v>1</v>
      </c>
      <c r="J74">
        <v>86</v>
      </c>
      <c r="K74" t="e">
        <f>VLOOKUP(J74,#REF!, 1, FALSE)</f>
        <v>#REF!</v>
      </c>
      <c r="L74" t="b">
        <f t="shared" si="1"/>
        <v>0</v>
      </c>
    </row>
    <row r="75" spans="1:12" hidden="1" x14ac:dyDescent="0.25">
      <c r="A75">
        <v>2</v>
      </c>
      <c r="B75">
        <v>8</v>
      </c>
      <c r="C75" t="s">
        <v>4882</v>
      </c>
      <c r="D75" t="s">
        <v>4529</v>
      </c>
      <c r="E75">
        <v>107</v>
      </c>
      <c r="F75" t="s">
        <v>4882</v>
      </c>
      <c r="G75">
        <v>2</v>
      </c>
      <c r="J75">
        <v>87</v>
      </c>
      <c r="K75" t="e">
        <f>VLOOKUP(J75,#REF!, 1, FALSE)</f>
        <v>#REF!</v>
      </c>
      <c r="L75" t="b">
        <f t="shared" si="1"/>
        <v>0</v>
      </c>
    </row>
    <row r="76" spans="1:12" hidden="1" x14ac:dyDescent="0.25">
      <c r="A76">
        <v>2</v>
      </c>
      <c r="B76">
        <v>8</v>
      </c>
      <c r="C76" t="s">
        <v>4882</v>
      </c>
      <c r="D76" t="s">
        <v>4529</v>
      </c>
      <c r="E76">
        <v>1383</v>
      </c>
      <c r="F76" t="s">
        <v>4880</v>
      </c>
      <c r="G76">
        <v>3</v>
      </c>
      <c r="J76">
        <v>88</v>
      </c>
      <c r="K76" t="e">
        <f>VLOOKUP(J76,#REF!, 1, FALSE)</f>
        <v>#REF!</v>
      </c>
      <c r="L76" t="b">
        <f t="shared" si="1"/>
        <v>0</v>
      </c>
    </row>
    <row r="77" spans="1:12" hidden="1" x14ac:dyDescent="0.25">
      <c r="A77">
        <v>2</v>
      </c>
      <c r="B77">
        <v>9</v>
      </c>
      <c r="C77" t="s">
        <v>4879</v>
      </c>
      <c r="D77" t="s">
        <v>4529</v>
      </c>
      <c r="E77">
        <v>109</v>
      </c>
      <c r="F77" t="s">
        <v>4879</v>
      </c>
      <c r="G77">
        <v>4</v>
      </c>
      <c r="J77">
        <v>89</v>
      </c>
      <c r="K77" t="e">
        <f>VLOOKUP(J77,#REF!, 1, FALSE)</f>
        <v>#REF!</v>
      </c>
      <c r="L77" t="b">
        <f t="shared" si="1"/>
        <v>0</v>
      </c>
    </row>
    <row r="78" spans="1:12" hidden="1" x14ac:dyDescent="0.25">
      <c r="A78">
        <v>2</v>
      </c>
      <c r="B78">
        <v>9</v>
      </c>
      <c r="C78" t="s">
        <v>4879</v>
      </c>
      <c r="D78" t="s">
        <v>4529</v>
      </c>
      <c r="E78">
        <v>111</v>
      </c>
      <c r="F78" t="s">
        <v>4878</v>
      </c>
      <c r="G78">
        <v>5</v>
      </c>
      <c r="J78">
        <v>90</v>
      </c>
      <c r="K78" t="e">
        <f>VLOOKUP(J78,#REF!, 1, FALSE)</f>
        <v>#REF!</v>
      </c>
      <c r="L78" t="b">
        <f t="shared" si="1"/>
        <v>0</v>
      </c>
    </row>
    <row r="79" spans="1:12" hidden="1" x14ac:dyDescent="0.25">
      <c r="A79">
        <v>2</v>
      </c>
      <c r="B79">
        <v>10</v>
      </c>
      <c r="C79" t="s">
        <v>5163</v>
      </c>
      <c r="D79" t="s">
        <v>4529</v>
      </c>
      <c r="E79">
        <v>1426</v>
      </c>
      <c r="F79" t="s">
        <v>4877</v>
      </c>
      <c r="G79">
        <v>6</v>
      </c>
      <c r="J79">
        <v>92</v>
      </c>
      <c r="K79" t="e">
        <f>VLOOKUP(J79,#REF!, 1, FALSE)</f>
        <v>#REF!</v>
      </c>
      <c r="L79" t="b">
        <f t="shared" si="1"/>
        <v>0</v>
      </c>
    </row>
    <row r="80" spans="1:12" hidden="1" x14ac:dyDescent="0.25">
      <c r="A80">
        <v>2</v>
      </c>
      <c r="B80">
        <v>10</v>
      </c>
      <c r="C80" t="s">
        <v>5163</v>
      </c>
      <c r="D80" t="s">
        <v>4529</v>
      </c>
      <c r="E80">
        <v>114</v>
      </c>
      <c r="F80" t="s">
        <v>4875</v>
      </c>
      <c r="G80">
        <v>7</v>
      </c>
      <c r="J80">
        <v>94</v>
      </c>
      <c r="K80" t="e">
        <f>VLOOKUP(J80,#REF!, 1, FALSE)</f>
        <v>#REF!</v>
      </c>
      <c r="L80" t="b">
        <f t="shared" si="1"/>
        <v>0</v>
      </c>
    </row>
    <row r="81" spans="1:12" hidden="1" x14ac:dyDescent="0.25">
      <c r="A81">
        <v>2</v>
      </c>
      <c r="B81">
        <v>10</v>
      </c>
      <c r="C81" t="s">
        <v>5163</v>
      </c>
      <c r="D81" t="s">
        <v>4529</v>
      </c>
      <c r="E81">
        <v>116</v>
      </c>
      <c r="F81" t="s">
        <v>4855</v>
      </c>
      <c r="G81">
        <v>8</v>
      </c>
      <c r="J81">
        <v>95</v>
      </c>
      <c r="K81" t="e">
        <f>VLOOKUP(J81,#REF!, 1, FALSE)</f>
        <v>#REF!</v>
      </c>
      <c r="L81" t="b">
        <f t="shared" si="1"/>
        <v>0</v>
      </c>
    </row>
    <row r="82" spans="1:12" hidden="1" x14ac:dyDescent="0.25">
      <c r="A82">
        <v>2</v>
      </c>
      <c r="B82">
        <v>11</v>
      </c>
      <c r="C82" t="s">
        <v>5162</v>
      </c>
      <c r="D82" t="s">
        <v>4529</v>
      </c>
      <c r="E82">
        <v>118</v>
      </c>
      <c r="F82" t="s">
        <v>4874</v>
      </c>
      <c r="G82">
        <v>9</v>
      </c>
      <c r="J82">
        <v>96</v>
      </c>
      <c r="K82" t="e">
        <f>VLOOKUP(J82,#REF!, 1, FALSE)</f>
        <v>#REF!</v>
      </c>
      <c r="L82" t="b">
        <f t="shared" si="1"/>
        <v>0</v>
      </c>
    </row>
    <row r="83" spans="1:12" hidden="1" x14ac:dyDescent="0.25">
      <c r="A83">
        <v>2</v>
      </c>
      <c r="B83">
        <v>11</v>
      </c>
      <c r="C83" t="s">
        <v>5162</v>
      </c>
      <c r="D83" t="s">
        <v>4529</v>
      </c>
      <c r="E83">
        <v>1535</v>
      </c>
      <c r="F83" t="s">
        <v>4873</v>
      </c>
      <c r="G83">
        <v>10</v>
      </c>
      <c r="J83">
        <v>97</v>
      </c>
      <c r="K83" t="e">
        <f>VLOOKUP(J83,#REF!, 1, FALSE)</f>
        <v>#REF!</v>
      </c>
      <c r="L83" t="b">
        <f t="shared" si="1"/>
        <v>0</v>
      </c>
    </row>
    <row r="84" spans="1:12" hidden="1" x14ac:dyDescent="0.25">
      <c r="A84">
        <v>2</v>
      </c>
      <c r="B84">
        <v>12</v>
      </c>
      <c r="C84" t="s">
        <v>4872</v>
      </c>
      <c r="D84" t="s">
        <v>4529</v>
      </c>
      <c r="E84">
        <v>120</v>
      </c>
      <c r="F84" t="s">
        <v>4872</v>
      </c>
      <c r="G84">
        <v>11</v>
      </c>
      <c r="J84">
        <v>98</v>
      </c>
      <c r="K84" t="e">
        <f>VLOOKUP(J84,#REF!, 1, FALSE)</f>
        <v>#REF!</v>
      </c>
      <c r="L84" t="b">
        <f t="shared" si="1"/>
        <v>0</v>
      </c>
    </row>
    <row r="85" spans="1:12" hidden="1" x14ac:dyDescent="0.25">
      <c r="A85">
        <v>2</v>
      </c>
      <c r="B85">
        <v>13</v>
      </c>
      <c r="C85" t="s">
        <v>4870</v>
      </c>
      <c r="D85" t="s">
        <v>4529</v>
      </c>
      <c r="E85">
        <v>122</v>
      </c>
      <c r="F85" t="s">
        <v>4871</v>
      </c>
      <c r="G85">
        <v>12</v>
      </c>
      <c r="J85">
        <v>99</v>
      </c>
      <c r="K85" t="e">
        <f>VLOOKUP(J85,#REF!, 1, FALSE)</f>
        <v>#REF!</v>
      </c>
      <c r="L85" t="b">
        <f t="shared" si="1"/>
        <v>0</v>
      </c>
    </row>
    <row r="86" spans="1:12" hidden="1" x14ac:dyDescent="0.25">
      <c r="A86">
        <v>2</v>
      </c>
      <c r="B86">
        <v>13</v>
      </c>
      <c r="C86" t="s">
        <v>4870</v>
      </c>
      <c r="D86" t="s">
        <v>4529</v>
      </c>
      <c r="E86">
        <v>124</v>
      </c>
      <c r="F86" t="s">
        <v>4870</v>
      </c>
      <c r="G86">
        <v>13</v>
      </c>
      <c r="J86">
        <v>100</v>
      </c>
      <c r="K86" t="e">
        <f>VLOOKUP(J86,#REF!, 1, FALSE)</f>
        <v>#REF!</v>
      </c>
      <c r="L86" t="b">
        <f t="shared" si="1"/>
        <v>0</v>
      </c>
    </row>
    <row r="87" spans="1:12" hidden="1" x14ac:dyDescent="0.25">
      <c r="A87">
        <v>2</v>
      </c>
      <c r="B87">
        <v>14</v>
      </c>
      <c r="C87" t="s">
        <v>5161</v>
      </c>
      <c r="D87" t="s">
        <v>4529</v>
      </c>
      <c r="E87">
        <v>126</v>
      </c>
      <c r="F87" t="s">
        <v>4869</v>
      </c>
      <c r="G87">
        <v>14</v>
      </c>
      <c r="J87">
        <v>101</v>
      </c>
      <c r="K87" t="e">
        <f>VLOOKUP(J87,#REF!, 1, FALSE)</f>
        <v>#REF!</v>
      </c>
      <c r="L87" t="b">
        <f t="shared" si="1"/>
        <v>0</v>
      </c>
    </row>
    <row r="88" spans="1:12" hidden="1" x14ac:dyDescent="0.25">
      <c r="A88">
        <v>2</v>
      </c>
      <c r="B88">
        <v>14</v>
      </c>
      <c r="C88" t="s">
        <v>5161</v>
      </c>
      <c r="D88" t="s">
        <v>4529</v>
      </c>
      <c r="E88">
        <v>128</v>
      </c>
      <c r="F88" t="s">
        <v>4868</v>
      </c>
      <c r="G88">
        <v>15</v>
      </c>
      <c r="J88">
        <v>102</v>
      </c>
      <c r="K88" t="e">
        <f>VLOOKUP(J88,#REF!, 1, FALSE)</f>
        <v>#REF!</v>
      </c>
      <c r="L88" t="b">
        <f t="shared" si="1"/>
        <v>0</v>
      </c>
    </row>
    <row r="89" spans="1:12" hidden="1" x14ac:dyDescent="0.25">
      <c r="A89">
        <v>2</v>
      </c>
      <c r="B89">
        <v>14</v>
      </c>
      <c r="C89" t="s">
        <v>5161</v>
      </c>
      <c r="D89" t="s">
        <v>4529</v>
      </c>
      <c r="E89">
        <v>168</v>
      </c>
      <c r="F89" t="s">
        <v>4867</v>
      </c>
      <c r="G89">
        <v>16</v>
      </c>
      <c r="J89">
        <v>104</v>
      </c>
      <c r="K89" t="e">
        <f>VLOOKUP(J89,#REF!, 1, FALSE)</f>
        <v>#REF!</v>
      </c>
      <c r="L89" t="b">
        <f t="shared" si="1"/>
        <v>0</v>
      </c>
    </row>
    <row r="90" spans="1:12" hidden="1" x14ac:dyDescent="0.25">
      <c r="A90">
        <v>2</v>
      </c>
      <c r="B90">
        <v>14</v>
      </c>
      <c r="C90" t="s">
        <v>5161</v>
      </c>
      <c r="D90" t="s">
        <v>4529</v>
      </c>
      <c r="E90">
        <v>130</v>
      </c>
      <c r="F90" t="s">
        <v>4865</v>
      </c>
      <c r="G90">
        <v>17</v>
      </c>
      <c r="J90">
        <v>105</v>
      </c>
      <c r="K90" t="e">
        <f>VLOOKUP(J90,#REF!, 1, FALSE)</f>
        <v>#REF!</v>
      </c>
      <c r="L90" t="b">
        <f t="shared" si="1"/>
        <v>0</v>
      </c>
    </row>
    <row r="91" spans="1:12" hidden="1" x14ac:dyDescent="0.25">
      <c r="A91">
        <v>2</v>
      </c>
      <c r="B91">
        <v>15</v>
      </c>
      <c r="C91" t="s">
        <v>4863</v>
      </c>
      <c r="D91" t="s">
        <v>4529</v>
      </c>
      <c r="E91">
        <v>132</v>
      </c>
      <c r="F91" t="s">
        <v>5160</v>
      </c>
      <c r="G91">
        <v>18</v>
      </c>
      <c r="J91">
        <v>106</v>
      </c>
      <c r="K91" t="e">
        <f>VLOOKUP(J91,#REF!, 1, FALSE)</f>
        <v>#REF!</v>
      </c>
      <c r="L91" t="b">
        <f t="shared" si="1"/>
        <v>0</v>
      </c>
    </row>
    <row r="92" spans="1:12" hidden="1" x14ac:dyDescent="0.25">
      <c r="A92">
        <v>2</v>
      </c>
      <c r="B92">
        <v>15</v>
      </c>
      <c r="C92" t="s">
        <v>4863</v>
      </c>
      <c r="D92" t="s">
        <v>4529</v>
      </c>
      <c r="E92">
        <v>134</v>
      </c>
      <c r="F92" t="s">
        <v>4864</v>
      </c>
      <c r="G92">
        <v>19</v>
      </c>
      <c r="J92">
        <v>109</v>
      </c>
      <c r="K92" t="e">
        <f>VLOOKUP(J92,#REF!, 1, FALSE)</f>
        <v>#REF!</v>
      </c>
      <c r="L92" t="b">
        <f t="shared" si="1"/>
        <v>0</v>
      </c>
    </row>
    <row r="93" spans="1:12" hidden="1" x14ac:dyDescent="0.25">
      <c r="A93">
        <v>2</v>
      </c>
      <c r="B93">
        <v>15</v>
      </c>
      <c r="C93" t="s">
        <v>4863</v>
      </c>
      <c r="D93" t="s">
        <v>4529</v>
      </c>
      <c r="E93">
        <v>776</v>
      </c>
      <c r="F93" t="s">
        <v>4862</v>
      </c>
      <c r="G93">
        <v>20</v>
      </c>
      <c r="J93">
        <v>110</v>
      </c>
      <c r="K93" t="e">
        <f>VLOOKUP(J93,#REF!, 1, FALSE)</f>
        <v>#REF!</v>
      </c>
      <c r="L93" t="b">
        <f t="shared" si="1"/>
        <v>0</v>
      </c>
    </row>
    <row r="94" spans="1:12" hidden="1" x14ac:dyDescent="0.25">
      <c r="A94">
        <v>2</v>
      </c>
      <c r="B94">
        <v>16</v>
      </c>
      <c r="C94" t="s">
        <v>5159</v>
      </c>
      <c r="D94" t="s">
        <v>4529</v>
      </c>
      <c r="E94">
        <v>1140</v>
      </c>
      <c r="F94" t="s">
        <v>4853</v>
      </c>
      <c r="G94">
        <v>21</v>
      </c>
      <c r="J94">
        <v>111</v>
      </c>
      <c r="K94" t="e">
        <f>VLOOKUP(J94,#REF!, 1, FALSE)</f>
        <v>#REF!</v>
      </c>
      <c r="L94" t="b">
        <f t="shared" si="1"/>
        <v>0</v>
      </c>
    </row>
    <row r="95" spans="1:12" hidden="1" x14ac:dyDescent="0.25">
      <c r="A95">
        <v>2</v>
      </c>
      <c r="B95">
        <v>17</v>
      </c>
      <c r="C95" t="s">
        <v>4858</v>
      </c>
      <c r="D95" t="s">
        <v>4529</v>
      </c>
      <c r="E95">
        <v>175</v>
      </c>
      <c r="F95" t="s">
        <v>4860</v>
      </c>
      <c r="G95">
        <v>22</v>
      </c>
      <c r="J95">
        <v>113</v>
      </c>
      <c r="K95" t="e">
        <f>VLOOKUP(J95,#REF!, 1, FALSE)</f>
        <v>#REF!</v>
      </c>
      <c r="L95" t="b">
        <f t="shared" si="1"/>
        <v>0</v>
      </c>
    </row>
    <row r="96" spans="1:12" hidden="1" x14ac:dyDescent="0.25">
      <c r="A96">
        <v>2</v>
      </c>
      <c r="B96">
        <v>17</v>
      </c>
      <c r="C96" t="s">
        <v>4858</v>
      </c>
      <c r="D96" t="s">
        <v>4529</v>
      </c>
      <c r="E96">
        <v>177</v>
      </c>
      <c r="F96" t="s">
        <v>4859</v>
      </c>
      <c r="G96">
        <v>23</v>
      </c>
      <c r="J96">
        <v>114</v>
      </c>
      <c r="K96" t="e">
        <f>VLOOKUP(J96,#REF!, 1, FALSE)</f>
        <v>#REF!</v>
      </c>
      <c r="L96" t="b">
        <f t="shared" si="1"/>
        <v>0</v>
      </c>
    </row>
    <row r="97" spans="1:12" hidden="1" x14ac:dyDescent="0.25">
      <c r="A97">
        <v>2</v>
      </c>
      <c r="B97">
        <v>17</v>
      </c>
      <c r="C97" t="s">
        <v>4858</v>
      </c>
      <c r="D97" t="s">
        <v>4529</v>
      </c>
      <c r="E97">
        <v>179</v>
      </c>
      <c r="F97" t="s">
        <v>4857</v>
      </c>
      <c r="G97">
        <v>24</v>
      </c>
      <c r="J97">
        <v>123</v>
      </c>
      <c r="K97" t="e">
        <f>VLOOKUP(J97,#REF!, 1, FALSE)</f>
        <v>#REF!</v>
      </c>
      <c r="L97" t="b">
        <f t="shared" si="1"/>
        <v>0</v>
      </c>
    </row>
    <row r="98" spans="1:12" hidden="1" x14ac:dyDescent="0.25">
      <c r="A98">
        <v>2</v>
      </c>
      <c r="B98">
        <v>17</v>
      </c>
      <c r="C98" t="s">
        <v>4858</v>
      </c>
      <c r="D98" t="s">
        <v>4529</v>
      </c>
      <c r="E98">
        <v>181</v>
      </c>
      <c r="F98" t="s">
        <v>5158</v>
      </c>
      <c r="G98">
        <v>25</v>
      </c>
      <c r="J98">
        <v>124</v>
      </c>
      <c r="K98" t="e">
        <f>VLOOKUP(J98,#REF!, 1, FALSE)</f>
        <v>#REF!</v>
      </c>
      <c r="L98" t="b">
        <f t="shared" si="1"/>
        <v>0</v>
      </c>
    </row>
    <row r="99" spans="1:12" hidden="1" x14ac:dyDescent="0.25">
      <c r="A99">
        <v>2</v>
      </c>
      <c r="B99">
        <v>18</v>
      </c>
      <c r="C99" t="s">
        <v>5155</v>
      </c>
      <c r="D99" t="s">
        <v>4529</v>
      </c>
      <c r="E99">
        <v>183</v>
      </c>
      <c r="F99" t="s">
        <v>5157</v>
      </c>
      <c r="G99">
        <v>26</v>
      </c>
      <c r="J99">
        <v>125</v>
      </c>
      <c r="K99" t="e">
        <f>VLOOKUP(J99,#REF!, 1, FALSE)</f>
        <v>#REF!</v>
      </c>
      <c r="L99" t="b">
        <f t="shared" si="1"/>
        <v>0</v>
      </c>
    </row>
    <row r="100" spans="1:12" hidden="1" x14ac:dyDescent="0.25">
      <c r="A100">
        <v>2</v>
      </c>
      <c r="B100">
        <v>18</v>
      </c>
      <c r="C100" t="s">
        <v>5155</v>
      </c>
      <c r="D100" t="s">
        <v>4529</v>
      </c>
      <c r="E100">
        <v>184</v>
      </c>
      <c r="F100" t="s">
        <v>5156</v>
      </c>
      <c r="G100">
        <v>27</v>
      </c>
      <c r="J100">
        <v>126</v>
      </c>
      <c r="K100" t="e">
        <f>VLOOKUP(J100,#REF!, 1, FALSE)</f>
        <v>#REF!</v>
      </c>
      <c r="L100" t="b">
        <f t="shared" si="1"/>
        <v>0</v>
      </c>
    </row>
    <row r="101" spans="1:12" hidden="1" x14ac:dyDescent="0.25">
      <c r="A101">
        <v>2</v>
      </c>
      <c r="B101">
        <v>18</v>
      </c>
      <c r="C101" t="s">
        <v>5155</v>
      </c>
      <c r="D101" t="s">
        <v>4529</v>
      </c>
      <c r="E101">
        <v>185</v>
      </c>
      <c r="F101" t="s">
        <v>5154</v>
      </c>
      <c r="G101">
        <v>28</v>
      </c>
      <c r="J101">
        <v>127</v>
      </c>
      <c r="K101" t="e">
        <f>VLOOKUP(J101,#REF!, 1, FALSE)</f>
        <v>#REF!</v>
      </c>
      <c r="L101" t="b">
        <f t="shared" si="1"/>
        <v>0</v>
      </c>
    </row>
    <row r="102" spans="1:12" hidden="1" x14ac:dyDescent="0.25">
      <c r="A102">
        <v>2</v>
      </c>
      <c r="B102">
        <v>19</v>
      </c>
      <c r="C102" t="s">
        <v>5153</v>
      </c>
      <c r="D102" t="s">
        <v>4529</v>
      </c>
      <c r="E102">
        <v>187</v>
      </c>
      <c r="F102" t="s">
        <v>5152</v>
      </c>
      <c r="G102">
        <v>29</v>
      </c>
      <c r="J102">
        <v>128</v>
      </c>
      <c r="K102" t="e">
        <f>VLOOKUP(J102,#REF!, 1, FALSE)</f>
        <v>#REF!</v>
      </c>
      <c r="L102" t="b">
        <f t="shared" si="1"/>
        <v>0</v>
      </c>
    </row>
    <row r="103" spans="1:12" hidden="1" x14ac:dyDescent="0.25">
      <c r="A103">
        <v>2</v>
      </c>
      <c r="B103">
        <v>20</v>
      </c>
      <c r="C103" t="s">
        <v>5151</v>
      </c>
      <c r="D103" t="s">
        <v>4529</v>
      </c>
      <c r="E103">
        <v>189</v>
      </c>
      <c r="F103" t="s">
        <v>5150</v>
      </c>
      <c r="G103">
        <v>30</v>
      </c>
      <c r="J103">
        <v>129</v>
      </c>
      <c r="K103" t="e">
        <f>VLOOKUP(J103,#REF!, 1, FALSE)</f>
        <v>#REF!</v>
      </c>
      <c r="L103" t="b">
        <f t="shared" si="1"/>
        <v>0</v>
      </c>
    </row>
    <row r="104" spans="1:12" hidden="1" x14ac:dyDescent="0.25">
      <c r="A104">
        <v>2</v>
      </c>
      <c r="B104">
        <v>21</v>
      </c>
      <c r="C104" t="s">
        <v>5147</v>
      </c>
      <c r="D104" t="s">
        <v>4529</v>
      </c>
      <c r="E104">
        <v>192</v>
      </c>
      <c r="F104" t="s">
        <v>5149</v>
      </c>
      <c r="G104">
        <v>31</v>
      </c>
      <c r="J104">
        <v>130</v>
      </c>
      <c r="K104" t="e">
        <f>VLOOKUP(J104,#REF!, 1, FALSE)</f>
        <v>#REF!</v>
      </c>
      <c r="L104" t="b">
        <f t="shared" si="1"/>
        <v>0</v>
      </c>
    </row>
    <row r="105" spans="1:12" hidden="1" x14ac:dyDescent="0.25">
      <c r="A105">
        <v>2</v>
      </c>
      <c r="B105">
        <v>21</v>
      </c>
      <c r="C105" t="s">
        <v>5147</v>
      </c>
      <c r="D105" t="s">
        <v>4529</v>
      </c>
      <c r="E105">
        <v>193</v>
      </c>
      <c r="F105" t="s">
        <v>5148</v>
      </c>
      <c r="G105">
        <v>32</v>
      </c>
      <c r="J105">
        <v>131</v>
      </c>
      <c r="K105" t="e">
        <f>VLOOKUP(J105,#REF!, 1, FALSE)</f>
        <v>#REF!</v>
      </c>
      <c r="L105" t="b">
        <f t="shared" si="1"/>
        <v>0</v>
      </c>
    </row>
    <row r="106" spans="1:12" hidden="1" x14ac:dyDescent="0.25">
      <c r="A106">
        <v>2</v>
      </c>
      <c r="B106">
        <v>21</v>
      </c>
      <c r="C106" t="s">
        <v>5147</v>
      </c>
      <c r="D106" t="s">
        <v>4529</v>
      </c>
      <c r="E106">
        <v>775</v>
      </c>
      <c r="F106" t="s">
        <v>5146</v>
      </c>
      <c r="G106">
        <v>33</v>
      </c>
      <c r="J106">
        <v>132</v>
      </c>
      <c r="K106" t="e">
        <f>VLOOKUP(J106,#REF!, 1, FALSE)</f>
        <v>#REF!</v>
      </c>
      <c r="L106" t="b">
        <f t="shared" si="1"/>
        <v>0</v>
      </c>
    </row>
    <row r="107" spans="1:12" hidden="1" x14ac:dyDescent="0.25">
      <c r="A107">
        <v>2</v>
      </c>
      <c r="B107">
        <v>22</v>
      </c>
      <c r="C107" t="s">
        <v>4646</v>
      </c>
      <c r="D107" t="s">
        <v>4529</v>
      </c>
      <c r="E107">
        <v>195</v>
      </c>
      <c r="F107" t="s">
        <v>4645</v>
      </c>
      <c r="G107">
        <v>34</v>
      </c>
      <c r="J107">
        <v>133</v>
      </c>
      <c r="K107" t="e">
        <f>VLOOKUP(J107,#REF!, 1, FALSE)</f>
        <v>#REF!</v>
      </c>
      <c r="L107" t="b">
        <f t="shared" si="1"/>
        <v>0</v>
      </c>
    </row>
    <row r="108" spans="1:12" ht="32.25" hidden="1" customHeight="1" x14ac:dyDescent="0.25">
      <c r="A108">
        <v>3</v>
      </c>
      <c r="B108">
        <v>23</v>
      </c>
      <c r="C108" t="s">
        <v>4598</v>
      </c>
      <c r="D108" t="s">
        <v>4529</v>
      </c>
      <c r="E108">
        <v>1</v>
      </c>
      <c r="F108" t="s">
        <v>4599</v>
      </c>
      <c r="G108">
        <v>1</v>
      </c>
      <c r="J108">
        <v>134</v>
      </c>
      <c r="K108" t="e">
        <f>VLOOKUP(J108,#REF!, 1, FALSE)</f>
        <v>#REF!</v>
      </c>
      <c r="L108" t="b">
        <f t="shared" si="1"/>
        <v>0</v>
      </c>
    </row>
    <row r="109" spans="1:12" hidden="1" x14ac:dyDescent="0.25">
      <c r="A109">
        <v>3</v>
      </c>
      <c r="B109">
        <v>24</v>
      </c>
      <c r="C109" t="s">
        <v>4882</v>
      </c>
      <c r="D109" t="s">
        <v>4529</v>
      </c>
      <c r="E109">
        <v>107</v>
      </c>
      <c r="F109" t="s">
        <v>4882</v>
      </c>
      <c r="G109">
        <v>2</v>
      </c>
      <c r="J109">
        <v>135</v>
      </c>
      <c r="K109" t="e">
        <f>VLOOKUP(J109,#REF!, 1, FALSE)</f>
        <v>#REF!</v>
      </c>
      <c r="L109" t="b">
        <f t="shared" si="1"/>
        <v>0</v>
      </c>
    </row>
    <row r="110" spans="1:12" hidden="1" x14ac:dyDescent="0.25">
      <c r="A110">
        <v>3</v>
      </c>
      <c r="B110">
        <v>24</v>
      </c>
      <c r="C110" t="s">
        <v>4882</v>
      </c>
      <c r="D110" t="s">
        <v>4529</v>
      </c>
      <c r="E110">
        <v>1383</v>
      </c>
      <c r="F110" t="s">
        <v>4880</v>
      </c>
      <c r="G110">
        <v>3</v>
      </c>
      <c r="J110">
        <v>138</v>
      </c>
      <c r="K110" t="e">
        <f>VLOOKUP(J110,#REF!, 1, FALSE)</f>
        <v>#REF!</v>
      </c>
      <c r="L110" t="b">
        <f t="shared" si="1"/>
        <v>0</v>
      </c>
    </row>
    <row r="111" spans="1:12" hidden="1" x14ac:dyDescent="0.25">
      <c r="A111">
        <v>3</v>
      </c>
      <c r="B111">
        <v>25</v>
      </c>
      <c r="C111" t="s">
        <v>5568</v>
      </c>
      <c r="D111" t="s">
        <v>4529</v>
      </c>
      <c r="E111">
        <v>109</v>
      </c>
      <c r="F111" t="s">
        <v>4879</v>
      </c>
      <c r="G111">
        <v>4</v>
      </c>
      <c r="J111">
        <v>141</v>
      </c>
      <c r="K111" t="e">
        <f>VLOOKUP(J111,#REF!, 1, FALSE)</f>
        <v>#REF!</v>
      </c>
      <c r="L111" t="b">
        <f t="shared" si="1"/>
        <v>0</v>
      </c>
    </row>
    <row r="112" spans="1:12" hidden="1" x14ac:dyDescent="0.25">
      <c r="A112">
        <v>3</v>
      </c>
      <c r="B112">
        <v>25</v>
      </c>
      <c r="C112" t="s">
        <v>5568</v>
      </c>
      <c r="D112" t="s">
        <v>4529</v>
      </c>
      <c r="E112">
        <v>111</v>
      </c>
      <c r="F112" t="s">
        <v>4878</v>
      </c>
      <c r="G112">
        <v>5</v>
      </c>
      <c r="J112">
        <v>142</v>
      </c>
      <c r="K112" t="e">
        <f>VLOOKUP(J112,#REF!, 1, FALSE)</f>
        <v>#REF!</v>
      </c>
      <c r="L112" t="b">
        <f t="shared" si="1"/>
        <v>0</v>
      </c>
    </row>
    <row r="113" spans="1:12" hidden="1" x14ac:dyDescent="0.25">
      <c r="A113">
        <v>3</v>
      </c>
      <c r="B113">
        <v>26</v>
      </c>
      <c r="C113" t="s">
        <v>5567</v>
      </c>
      <c r="D113" t="s">
        <v>4529</v>
      </c>
      <c r="E113">
        <v>1426</v>
      </c>
      <c r="F113" t="s">
        <v>4877</v>
      </c>
      <c r="G113">
        <v>6</v>
      </c>
      <c r="J113">
        <v>143</v>
      </c>
      <c r="K113" t="e">
        <f>VLOOKUP(J113,#REF!, 1, FALSE)</f>
        <v>#REF!</v>
      </c>
      <c r="L113" t="b">
        <f t="shared" si="1"/>
        <v>0</v>
      </c>
    </row>
    <row r="114" spans="1:12" hidden="1" x14ac:dyDescent="0.25">
      <c r="A114">
        <v>3</v>
      </c>
      <c r="B114">
        <v>26</v>
      </c>
      <c r="C114" t="s">
        <v>5567</v>
      </c>
      <c r="D114" t="s">
        <v>4529</v>
      </c>
      <c r="E114">
        <v>114</v>
      </c>
      <c r="F114" t="s">
        <v>4875</v>
      </c>
      <c r="G114">
        <v>7</v>
      </c>
      <c r="J114">
        <v>144</v>
      </c>
      <c r="K114" t="e">
        <f>VLOOKUP(J114,#REF!, 1, FALSE)</f>
        <v>#REF!</v>
      </c>
      <c r="L114" t="b">
        <f t="shared" si="1"/>
        <v>0</v>
      </c>
    </row>
    <row r="115" spans="1:12" hidden="1" x14ac:dyDescent="0.25">
      <c r="A115">
        <v>3</v>
      </c>
      <c r="B115">
        <v>26</v>
      </c>
      <c r="C115" t="s">
        <v>5567</v>
      </c>
      <c r="D115" t="s">
        <v>4529</v>
      </c>
      <c r="E115">
        <v>116</v>
      </c>
      <c r="F115" t="s">
        <v>4855</v>
      </c>
      <c r="G115">
        <v>8</v>
      </c>
      <c r="J115">
        <v>145</v>
      </c>
      <c r="K115" t="e">
        <f>VLOOKUP(J115,#REF!, 1, FALSE)</f>
        <v>#REF!</v>
      </c>
      <c r="L115" t="b">
        <f t="shared" si="1"/>
        <v>0</v>
      </c>
    </row>
    <row r="116" spans="1:12" hidden="1" x14ac:dyDescent="0.25">
      <c r="A116">
        <v>3</v>
      </c>
      <c r="B116">
        <v>27</v>
      </c>
      <c r="C116" t="s">
        <v>4874</v>
      </c>
      <c r="D116" t="s">
        <v>4529</v>
      </c>
      <c r="E116">
        <v>118</v>
      </c>
      <c r="F116" t="s">
        <v>4874</v>
      </c>
      <c r="G116">
        <v>9</v>
      </c>
      <c r="J116">
        <v>146</v>
      </c>
      <c r="K116" t="e">
        <f>VLOOKUP(J116,#REF!, 1, FALSE)</f>
        <v>#REF!</v>
      </c>
      <c r="L116" t="b">
        <f t="shared" si="1"/>
        <v>0</v>
      </c>
    </row>
    <row r="117" spans="1:12" hidden="1" x14ac:dyDescent="0.25">
      <c r="A117">
        <v>3</v>
      </c>
      <c r="B117">
        <v>27</v>
      </c>
      <c r="C117" t="s">
        <v>4874</v>
      </c>
      <c r="D117" t="s">
        <v>4529</v>
      </c>
      <c r="E117">
        <v>1535</v>
      </c>
      <c r="F117" t="s">
        <v>4873</v>
      </c>
      <c r="G117">
        <v>10</v>
      </c>
      <c r="J117">
        <v>148</v>
      </c>
      <c r="K117" t="e">
        <f>VLOOKUP(J117,#REF!, 1, FALSE)</f>
        <v>#REF!</v>
      </c>
      <c r="L117" t="b">
        <f t="shared" si="1"/>
        <v>0</v>
      </c>
    </row>
    <row r="118" spans="1:12" hidden="1" x14ac:dyDescent="0.25">
      <c r="A118">
        <v>3</v>
      </c>
      <c r="B118">
        <v>28</v>
      </c>
      <c r="C118" t="s">
        <v>4872</v>
      </c>
      <c r="D118" t="s">
        <v>4529</v>
      </c>
      <c r="E118">
        <v>120</v>
      </c>
      <c r="F118" t="s">
        <v>4872</v>
      </c>
      <c r="G118">
        <v>11</v>
      </c>
      <c r="J118">
        <v>149</v>
      </c>
      <c r="K118" t="e">
        <f>VLOOKUP(J118,#REF!, 1, FALSE)</f>
        <v>#REF!</v>
      </c>
      <c r="L118" t="b">
        <f t="shared" si="1"/>
        <v>0</v>
      </c>
    </row>
    <row r="119" spans="1:12" hidden="1" x14ac:dyDescent="0.25">
      <c r="A119">
        <v>3</v>
      </c>
      <c r="B119">
        <v>28</v>
      </c>
      <c r="C119" t="s">
        <v>4872</v>
      </c>
      <c r="D119" t="s">
        <v>4529</v>
      </c>
      <c r="E119">
        <v>122</v>
      </c>
      <c r="F119" t="s">
        <v>4871</v>
      </c>
      <c r="G119">
        <v>12</v>
      </c>
      <c r="J119">
        <v>150</v>
      </c>
      <c r="K119" t="e">
        <f>VLOOKUP(J119,#REF!, 1, FALSE)</f>
        <v>#REF!</v>
      </c>
      <c r="L119" t="b">
        <f t="shared" si="1"/>
        <v>0</v>
      </c>
    </row>
    <row r="120" spans="1:12" hidden="1" x14ac:dyDescent="0.25">
      <c r="A120">
        <v>3</v>
      </c>
      <c r="B120">
        <v>29</v>
      </c>
      <c r="C120" t="s">
        <v>4870</v>
      </c>
      <c r="D120" t="s">
        <v>4529</v>
      </c>
      <c r="E120">
        <v>124</v>
      </c>
      <c r="F120" t="s">
        <v>4870</v>
      </c>
      <c r="G120">
        <v>13</v>
      </c>
      <c r="J120">
        <v>151</v>
      </c>
      <c r="K120" t="e">
        <f>VLOOKUP(J120,#REF!, 1, FALSE)</f>
        <v>#REF!</v>
      </c>
      <c r="L120" t="b">
        <f t="shared" si="1"/>
        <v>0</v>
      </c>
    </row>
    <row r="121" spans="1:12" hidden="1" x14ac:dyDescent="0.25">
      <c r="A121">
        <v>3</v>
      </c>
      <c r="B121">
        <v>30</v>
      </c>
      <c r="C121" t="s">
        <v>5161</v>
      </c>
      <c r="D121" t="s">
        <v>4529</v>
      </c>
      <c r="E121">
        <v>126</v>
      </c>
      <c r="F121" t="s">
        <v>4869</v>
      </c>
      <c r="G121">
        <v>14</v>
      </c>
      <c r="J121">
        <v>152</v>
      </c>
      <c r="K121" t="e">
        <f>VLOOKUP(J121,#REF!, 1, FALSE)</f>
        <v>#REF!</v>
      </c>
      <c r="L121" t="b">
        <f t="shared" si="1"/>
        <v>0</v>
      </c>
    </row>
    <row r="122" spans="1:12" hidden="1" x14ac:dyDescent="0.25">
      <c r="A122">
        <v>3</v>
      </c>
      <c r="B122">
        <v>30</v>
      </c>
      <c r="C122" t="s">
        <v>5161</v>
      </c>
      <c r="D122" t="s">
        <v>4529</v>
      </c>
      <c r="E122">
        <v>128</v>
      </c>
      <c r="F122" t="s">
        <v>4868</v>
      </c>
      <c r="G122">
        <v>15</v>
      </c>
      <c r="J122">
        <v>153</v>
      </c>
      <c r="K122" t="e">
        <f>VLOOKUP(J122,#REF!, 1, FALSE)</f>
        <v>#REF!</v>
      </c>
      <c r="L122" t="b">
        <f t="shared" si="1"/>
        <v>0</v>
      </c>
    </row>
    <row r="123" spans="1:12" hidden="1" x14ac:dyDescent="0.25">
      <c r="A123">
        <v>3</v>
      </c>
      <c r="B123">
        <v>30</v>
      </c>
      <c r="C123" t="s">
        <v>5161</v>
      </c>
      <c r="D123" t="s">
        <v>4529</v>
      </c>
      <c r="E123">
        <v>168</v>
      </c>
      <c r="F123" t="s">
        <v>4867</v>
      </c>
      <c r="G123">
        <v>16</v>
      </c>
      <c r="J123">
        <v>167</v>
      </c>
      <c r="K123" t="e">
        <f>VLOOKUP(J123,#REF!, 1, FALSE)</f>
        <v>#REF!</v>
      </c>
      <c r="L123" t="b">
        <f t="shared" si="1"/>
        <v>0</v>
      </c>
    </row>
    <row r="124" spans="1:12" hidden="1" x14ac:dyDescent="0.25">
      <c r="A124">
        <v>3</v>
      </c>
      <c r="B124">
        <v>30</v>
      </c>
      <c r="C124" t="s">
        <v>5161</v>
      </c>
      <c r="D124" t="s">
        <v>4529</v>
      </c>
      <c r="E124">
        <v>130</v>
      </c>
      <c r="F124" t="s">
        <v>4865</v>
      </c>
      <c r="G124">
        <v>17</v>
      </c>
      <c r="J124">
        <v>168</v>
      </c>
      <c r="K124" t="e">
        <f>VLOOKUP(J124,#REF!, 1, FALSE)</f>
        <v>#REF!</v>
      </c>
      <c r="L124" t="b">
        <f t="shared" si="1"/>
        <v>0</v>
      </c>
    </row>
    <row r="125" spans="1:12" hidden="1" x14ac:dyDescent="0.25">
      <c r="A125">
        <v>3</v>
      </c>
      <c r="B125">
        <v>31</v>
      </c>
      <c r="C125" t="s">
        <v>4863</v>
      </c>
      <c r="D125" t="s">
        <v>4529</v>
      </c>
      <c r="E125">
        <v>132</v>
      </c>
      <c r="F125" t="s">
        <v>5160</v>
      </c>
      <c r="G125">
        <v>18</v>
      </c>
      <c r="J125">
        <v>169</v>
      </c>
      <c r="K125" t="e">
        <f>VLOOKUP(J125,#REF!, 1, FALSE)</f>
        <v>#REF!</v>
      </c>
      <c r="L125" t="b">
        <f t="shared" si="1"/>
        <v>0</v>
      </c>
    </row>
    <row r="126" spans="1:12" hidden="1" x14ac:dyDescent="0.25">
      <c r="A126">
        <v>3</v>
      </c>
      <c r="B126">
        <v>31</v>
      </c>
      <c r="C126" t="s">
        <v>4863</v>
      </c>
      <c r="D126" t="s">
        <v>4529</v>
      </c>
      <c r="E126">
        <v>134</v>
      </c>
      <c r="F126" t="s">
        <v>4864</v>
      </c>
      <c r="G126">
        <v>19</v>
      </c>
      <c r="J126">
        <v>170</v>
      </c>
      <c r="K126" t="e">
        <f>VLOOKUP(J126,#REF!, 1, FALSE)</f>
        <v>#REF!</v>
      </c>
      <c r="L126" t="b">
        <f t="shared" si="1"/>
        <v>0</v>
      </c>
    </row>
    <row r="127" spans="1:12" hidden="1" x14ac:dyDescent="0.25">
      <c r="A127">
        <v>3</v>
      </c>
      <c r="B127">
        <v>32</v>
      </c>
      <c r="C127" t="s">
        <v>5171</v>
      </c>
      <c r="D127" t="s">
        <v>4529</v>
      </c>
      <c r="E127">
        <v>136</v>
      </c>
      <c r="F127" t="s">
        <v>5170</v>
      </c>
      <c r="G127">
        <v>20</v>
      </c>
      <c r="J127">
        <v>171</v>
      </c>
      <c r="K127" t="e">
        <f>VLOOKUP(J127,#REF!, 1, FALSE)</f>
        <v>#REF!</v>
      </c>
      <c r="L127" t="b">
        <f t="shared" si="1"/>
        <v>0</v>
      </c>
    </row>
    <row r="128" spans="1:12" hidden="1" x14ac:dyDescent="0.25">
      <c r="A128">
        <v>3</v>
      </c>
      <c r="B128">
        <v>32</v>
      </c>
      <c r="C128" t="s">
        <v>5171</v>
      </c>
      <c r="D128" t="s">
        <v>4529</v>
      </c>
      <c r="E128">
        <v>172</v>
      </c>
      <c r="F128" t="s">
        <v>5172</v>
      </c>
      <c r="G128">
        <v>21</v>
      </c>
      <c r="J128">
        <v>172</v>
      </c>
      <c r="K128" t="e">
        <f>VLOOKUP(J128,#REF!, 1, FALSE)</f>
        <v>#REF!</v>
      </c>
      <c r="L128" t="b">
        <f t="shared" si="1"/>
        <v>0</v>
      </c>
    </row>
    <row r="129" spans="1:12" hidden="1" x14ac:dyDescent="0.25">
      <c r="A129">
        <v>3</v>
      </c>
      <c r="B129">
        <v>32</v>
      </c>
      <c r="C129" t="s">
        <v>5171</v>
      </c>
      <c r="D129" t="s">
        <v>4529</v>
      </c>
      <c r="E129">
        <v>170</v>
      </c>
      <c r="F129" t="s">
        <v>5174</v>
      </c>
      <c r="G129">
        <v>22</v>
      </c>
      <c r="J129">
        <v>173</v>
      </c>
      <c r="K129" t="e">
        <f>VLOOKUP(J129,#REF!, 1, FALSE)</f>
        <v>#REF!</v>
      </c>
      <c r="L129" t="b">
        <f t="shared" si="1"/>
        <v>0</v>
      </c>
    </row>
    <row r="130" spans="1:12" hidden="1" x14ac:dyDescent="0.25">
      <c r="A130">
        <v>3</v>
      </c>
      <c r="B130">
        <v>32</v>
      </c>
      <c r="C130" t="s">
        <v>5171</v>
      </c>
      <c r="D130" t="s">
        <v>4529</v>
      </c>
      <c r="E130">
        <v>1393</v>
      </c>
      <c r="F130" t="s">
        <v>5175</v>
      </c>
      <c r="G130">
        <v>23</v>
      </c>
      <c r="J130">
        <v>174</v>
      </c>
      <c r="K130" t="e">
        <f>VLOOKUP(J130,#REF!, 1, FALSE)</f>
        <v>#REF!</v>
      </c>
      <c r="L130" t="b">
        <f t="shared" si="1"/>
        <v>0</v>
      </c>
    </row>
    <row r="131" spans="1:12" hidden="1" x14ac:dyDescent="0.25">
      <c r="A131">
        <v>3</v>
      </c>
      <c r="B131">
        <v>33</v>
      </c>
      <c r="C131" t="s">
        <v>5173</v>
      </c>
      <c r="D131" t="s">
        <v>4529</v>
      </c>
      <c r="E131">
        <v>1390</v>
      </c>
      <c r="F131" t="s">
        <v>5173</v>
      </c>
      <c r="G131">
        <v>24</v>
      </c>
      <c r="J131">
        <v>175</v>
      </c>
      <c r="K131" t="e">
        <f>VLOOKUP(J131,#REF!, 1, FALSE)</f>
        <v>#REF!</v>
      </c>
      <c r="L131" t="b">
        <f t="shared" ref="L131:L194" si="2">ISNUMBER(K131)</f>
        <v>0</v>
      </c>
    </row>
    <row r="132" spans="1:12" hidden="1" x14ac:dyDescent="0.25">
      <c r="A132">
        <v>3</v>
      </c>
      <c r="B132">
        <v>34</v>
      </c>
      <c r="C132" t="s">
        <v>5570</v>
      </c>
      <c r="D132" t="s">
        <v>4529</v>
      </c>
      <c r="E132">
        <v>138</v>
      </c>
      <c r="F132" t="s">
        <v>5176</v>
      </c>
      <c r="G132">
        <v>25</v>
      </c>
      <c r="J132">
        <v>176</v>
      </c>
      <c r="K132" t="e">
        <f>VLOOKUP(J132,#REF!, 1, FALSE)</f>
        <v>#REF!</v>
      </c>
      <c r="L132" t="b">
        <f t="shared" si="2"/>
        <v>0</v>
      </c>
    </row>
    <row r="133" spans="1:12" hidden="1" x14ac:dyDescent="0.25">
      <c r="A133">
        <v>3</v>
      </c>
      <c r="B133">
        <v>35</v>
      </c>
      <c r="C133" t="s">
        <v>5177</v>
      </c>
      <c r="D133" t="s">
        <v>4529</v>
      </c>
      <c r="E133">
        <v>140</v>
      </c>
      <c r="F133" t="s">
        <v>5177</v>
      </c>
      <c r="G133">
        <v>26</v>
      </c>
      <c r="J133">
        <v>182</v>
      </c>
      <c r="K133" t="e">
        <f>VLOOKUP(J133,#REF!, 1, FALSE)</f>
        <v>#REF!</v>
      </c>
      <c r="L133" t="b">
        <f t="shared" si="2"/>
        <v>0</v>
      </c>
    </row>
    <row r="134" spans="1:12" hidden="1" x14ac:dyDescent="0.25">
      <c r="A134">
        <v>3</v>
      </c>
      <c r="B134">
        <v>36</v>
      </c>
      <c r="C134" t="s">
        <v>5179</v>
      </c>
      <c r="D134" t="s">
        <v>4529</v>
      </c>
      <c r="E134">
        <v>142</v>
      </c>
      <c r="F134" t="s">
        <v>5178</v>
      </c>
      <c r="G134">
        <v>27</v>
      </c>
      <c r="J134">
        <v>183</v>
      </c>
      <c r="K134" t="e">
        <f>VLOOKUP(J134,#REF!, 1, FALSE)</f>
        <v>#REF!</v>
      </c>
      <c r="L134" t="b">
        <f t="shared" si="2"/>
        <v>0</v>
      </c>
    </row>
    <row r="135" spans="1:12" hidden="1" x14ac:dyDescent="0.25">
      <c r="A135">
        <v>3</v>
      </c>
      <c r="B135">
        <v>36</v>
      </c>
      <c r="C135" t="s">
        <v>5179</v>
      </c>
      <c r="D135" t="s">
        <v>4529</v>
      </c>
      <c r="E135">
        <v>144</v>
      </c>
      <c r="F135" t="s">
        <v>5180</v>
      </c>
      <c r="G135">
        <v>28</v>
      </c>
      <c r="J135">
        <v>184</v>
      </c>
      <c r="K135" t="e">
        <f>VLOOKUP(J135,#REF!, 1, FALSE)</f>
        <v>#REF!</v>
      </c>
      <c r="L135" t="b">
        <f t="shared" si="2"/>
        <v>0</v>
      </c>
    </row>
    <row r="136" spans="1:12" hidden="1" x14ac:dyDescent="0.25">
      <c r="A136">
        <v>3</v>
      </c>
      <c r="B136">
        <v>36</v>
      </c>
      <c r="C136" t="s">
        <v>5179</v>
      </c>
      <c r="D136" t="s">
        <v>4529</v>
      </c>
      <c r="E136">
        <v>165</v>
      </c>
      <c r="F136" t="s">
        <v>5181</v>
      </c>
      <c r="G136">
        <v>29</v>
      </c>
      <c r="J136">
        <v>185</v>
      </c>
      <c r="K136" t="e">
        <f>VLOOKUP(J136,#REF!, 1, FALSE)</f>
        <v>#REF!</v>
      </c>
      <c r="L136" t="b">
        <f t="shared" si="2"/>
        <v>0</v>
      </c>
    </row>
    <row r="137" spans="1:12" hidden="1" x14ac:dyDescent="0.25">
      <c r="A137">
        <v>3</v>
      </c>
      <c r="B137">
        <v>36</v>
      </c>
      <c r="C137" t="s">
        <v>5179</v>
      </c>
      <c r="D137" t="s">
        <v>4529</v>
      </c>
      <c r="E137">
        <v>146</v>
      </c>
      <c r="F137" t="s">
        <v>5182</v>
      </c>
      <c r="G137">
        <v>30</v>
      </c>
      <c r="J137">
        <v>186</v>
      </c>
      <c r="K137" t="e">
        <f>VLOOKUP(J137,#REF!, 1, FALSE)</f>
        <v>#REF!</v>
      </c>
      <c r="L137" t="b">
        <f t="shared" si="2"/>
        <v>0</v>
      </c>
    </row>
    <row r="138" spans="1:12" hidden="1" x14ac:dyDescent="0.25">
      <c r="A138">
        <v>3</v>
      </c>
      <c r="B138">
        <v>37</v>
      </c>
      <c r="C138" t="s">
        <v>5569</v>
      </c>
      <c r="D138" t="s">
        <v>4529</v>
      </c>
      <c r="E138">
        <v>148</v>
      </c>
      <c r="F138" t="s">
        <v>5183</v>
      </c>
      <c r="G138">
        <v>31</v>
      </c>
      <c r="J138">
        <v>187</v>
      </c>
      <c r="K138" t="e">
        <f>VLOOKUP(J138,#REF!, 1, FALSE)</f>
        <v>#REF!</v>
      </c>
      <c r="L138" t="b">
        <f t="shared" si="2"/>
        <v>0</v>
      </c>
    </row>
    <row r="139" spans="1:12" hidden="1" x14ac:dyDescent="0.25">
      <c r="A139">
        <v>3</v>
      </c>
      <c r="B139">
        <v>38</v>
      </c>
      <c r="C139" t="s">
        <v>5184</v>
      </c>
      <c r="D139" t="s">
        <v>4529</v>
      </c>
      <c r="E139">
        <v>151</v>
      </c>
      <c r="F139" t="s">
        <v>5184</v>
      </c>
      <c r="G139">
        <v>32</v>
      </c>
      <c r="J139">
        <v>188</v>
      </c>
      <c r="K139" t="e">
        <f>VLOOKUP(J139,#REF!, 1, FALSE)</f>
        <v>#REF!</v>
      </c>
      <c r="L139" t="b">
        <f t="shared" si="2"/>
        <v>0</v>
      </c>
    </row>
    <row r="140" spans="1:12" hidden="1" x14ac:dyDescent="0.25">
      <c r="A140">
        <v>3</v>
      </c>
      <c r="B140">
        <v>38</v>
      </c>
      <c r="C140" t="s">
        <v>5184</v>
      </c>
      <c r="D140" t="s">
        <v>4529</v>
      </c>
      <c r="E140">
        <v>1537</v>
      </c>
      <c r="F140" t="s">
        <v>5515</v>
      </c>
      <c r="G140">
        <v>33</v>
      </c>
      <c r="J140">
        <v>189</v>
      </c>
      <c r="K140" t="e">
        <f>VLOOKUP(J140,#REF!, 1, FALSE)</f>
        <v>#REF!</v>
      </c>
      <c r="L140" t="b">
        <f t="shared" si="2"/>
        <v>0</v>
      </c>
    </row>
    <row r="141" spans="1:12" hidden="1" x14ac:dyDescent="0.25">
      <c r="A141">
        <v>3</v>
      </c>
      <c r="B141">
        <v>39</v>
      </c>
      <c r="C141" t="s">
        <v>5186</v>
      </c>
      <c r="D141" t="s">
        <v>4529</v>
      </c>
      <c r="E141">
        <v>152</v>
      </c>
      <c r="F141" t="s">
        <v>5185</v>
      </c>
      <c r="G141">
        <v>34</v>
      </c>
      <c r="J141">
        <v>190</v>
      </c>
      <c r="K141" t="e">
        <f>VLOOKUP(J141,#REF!, 1, FALSE)</f>
        <v>#REF!</v>
      </c>
      <c r="L141" t="b">
        <f t="shared" si="2"/>
        <v>0</v>
      </c>
    </row>
    <row r="142" spans="1:12" hidden="1" x14ac:dyDescent="0.25">
      <c r="A142">
        <v>3</v>
      </c>
      <c r="B142">
        <v>39</v>
      </c>
      <c r="C142" t="s">
        <v>5186</v>
      </c>
      <c r="D142" t="s">
        <v>4529</v>
      </c>
      <c r="E142">
        <v>153</v>
      </c>
      <c r="F142" t="s">
        <v>5472</v>
      </c>
      <c r="G142">
        <v>35</v>
      </c>
      <c r="J142">
        <v>191</v>
      </c>
      <c r="K142" t="e">
        <f>VLOOKUP(J142,#REF!, 1, FALSE)</f>
        <v>#REF!</v>
      </c>
      <c r="L142" t="b">
        <f t="shared" si="2"/>
        <v>0</v>
      </c>
    </row>
    <row r="143" spans="1:12" hidden="1" x14ac:dyDescent="0.25">
      <c r="A143">
        <v>3</v>
      </c>
      <c r="B143">
        <v>39</v>
      </c>
      <c r="C143" t="s">
        <v>5186</v>
      </c>
      <c r="D143" t="s">
        <v>4529</v>
      </c>
      <c r="E143">
        <v>1540</v>
      </c>
      <c r="F143" t="s">
        <v>5514</v>
      </c>
      <c r="G143">
        <v>36</v>
      </c>
      <c r="J143">
        <v>192</v>
      </c>
      <c r="K143" t="e">
        <f>VLOOKUP(J143,#REF!, 1, FALSE)</f>
        <v>#REF!</v>
      </c>
      <c r="L143" t="b">
        <f t="shared" si="2"/>
        <v>0</v>
      </c>
    </row>
    <row r="144" spans="1:12" hidden="1" x14ac:dyDescent="0.25">
      <c r="A144">
        <v>3</v>
      </c>
      <c r="B144">
        <v>39</v>
      </c>
      <c r="C144" t="s">
        <v>5186</v>
      </c>
      <c r="D144" t="s">
        <v>4529</v>
      </c>
      <c r="E144">
        <v>163</v>
      </c>
      <c r="F144" t="s">
        <v>5473</v>
      </c>
      <c r="G144">
        <v>37</v>
      </c>
      <c r="J144">
        <v>193</v>
      </c>
      <c r="K144" t="e">
        <f>VLOOKUP(J144,#REF!, 1, FALSE)</f>
        <v>#REF!</v>
      </c>
      <c r="L144" t="b">
        <f t="shared" si="2"/>
        <v>0</v>
      </c>
    </row>
    <row r="145" spans="1:12" hidden="1" x14ac:dyDescent="0.25">
      <c r="A145">
        <v>4</v>
      </c>
      <c r="B145">
        <v>40</v>
      </c>
      <c r="C145" t="s">
        <v>4598</v>
      </c>
      <c r="D145" t="s">
        <v>4529</v>
      </c>
      <c r="E145">
        <v>1</v>
      </c>
      <c r="F145" t="s">
        <v>4599</v>
      </c>
      <c r="G145">
        <v>1</v>
      </c>
      <c r="J145">
        <v>194</v>
      </c>
      <c r="K145" t="e">
        <f>VLOOKUP(J145,#REF!, 1, FALSE)</f>
        <v>#REF!</v>
      </c>
      <c r="L145" t="b">
        <f t="shared" si="2"/>
        <v>0</v>
      </c>
    </row>
    <row r="146" spans="1:12" hidden="1" x14ac:dyDescent="0.25">
      <c r="A146">
        <v>4</v>
      </c>
      <c r="B146">
        <v>41</v>
      </c>
      <c r="C146" t="s">
        <v>4882</v>
      </c>
      <c r="D146" t="s">
        <v>4529</v>
      </c>
      <c r="E146">
        <v>107</v>
      </c>
      <c r="F146" t="s">
        <v>4882</v>
      </c>
      <c r="G146">
        <v>2</v>
      </c>
      <c r="J146">
        <v>195</v>
      </c>
      <c r="K146" t="e">
        <f>VLOOKUP(J146,#REF!, 1, FALSE)</f>
        <v>#REF!</v>
      </c>
      <c r="L146" t="b">
        <f t="shared" si="2"/>
        <v>0</v>
      </c>
    </row>
    <row r="147" spans="1:12" hidden="1" x14ac:dyDescent="0.25">
      <c r="A147">
        <v>4</v>
      </c>
      <c r="B147">
        <v>41</v>
      </c>
      <c r="C147" t="s">
        <v>4882</v>
      </c>
      <c r="D147" t="s">
        <v>4529</v>
      </c>
      <c r="E147">
        <v>1383</v>
      </c>
      <c r="F147" t="s">
        <v>4880</v>
      </c>
      <c r="G147">
        <v>3</v>
      </c>
      <c r="J147">
        <v>196</v>
      </c>
      <c r="K147" t="e">
        <f>VLOOKUP(J147,#REF!, 1, FALSE)</f>
        <v>#REF!</v>
      </c>
      <c r="L147" t="b">
        <f t="shared" si="2"/>
        <v>0</v>
      </c>
    </row>
    <row r="148" spans="1:12" hidden="1" x14ac:dyDescent="0.25">
      <c r="A148">
        <v>4</v>
      </c>
      <c r="B148">
        <v>42</v>
      </c>
      <c r="C148" t="s">
        <v>5568</v>
      </c>
      <c r="D148" t="s">
        <v>4529</v>
      </c>
      <c r="E148">
        <v>109</v>
      </c>
      <c r="F148" t="s">
        <v>4879</v>
      </c>
      <c r="G148">
        <v>4</v>
      </c>
      <c r="J148">
        <v>197</v>
      </c>
      <c r="K148" t="e">
        <f>VLOOKUP(J148,#REF!, 1, FALSE)</f>
        <v>#REF!</v>
      </c>
      <c r="L148" t="b">
        <f t="shared" si="2"/>
        <v>0</v>
      </c>
    </row>
    <row r="149" spans="1:12" hidden="1" x14ac:dyDescent="0.25">
      <c r="A149">
        <v>4</v>
      </c>
      <c r="B149">
        <v>42</v>
      </c>
      <c r="C149" t="s">
        <v>5568</v>
      </c>
      <c r="D149" t="s">
        <v>4529</v>
      </c>
      <c r="E149">
        <v>111</v>
      </c>
      <c r="F149" t="s">
        <v>4878</v>
      </c>
      <c r="G149">
        <v>5</v>
      </c>
      <c r="J149">
        <v>198</v>
      </c>
      <c r="K149" t="e">
        <f>VLOOKUP(J149,#REF!, 1, FALSE)</f>
        <v>#REF!</v>
      </c>
      <c r="L149" t="b">
        <f t="shared" si="2"/>
        <v>0</v>
      </c>
    </row>
    <row r="150" spans="1:12" hidden="1" x14ac:dyDescent="0.25">
      <c r="A150">
        <v>4</v>
      </c>
      <c r="B150">
        <v>43</v>
      </c>
      <c r="C150" t="s">
        <v>5567</v>
      </c>
      <c r="D150" t="s">
        <v>4529</v>
      </c>
      <c r="E150">
        <v>1426</v>
      </c>
      <c r="F150" t="s">
        <v>4877</v>
      </c>
      <c r="G150">
        <v>6</v>
      </c>
      <c r="J150">
        <v>199</v>
      </c>
      <c r="K150" t="e">
        <f>VLOOKUP(J150,#REF!, 1, FALSE)</f>
        <v>#REF!</v>
      </c>
      <c r="L150" t="b">
        <f t="shared" si="2"/>
        <v>0</v>
      </c>
    </row>
    <row r="151" spans="1:12" hidden="1" x14ac:dyDescent="0.25">
      <c r="A151">
        <v>4</v>
      </c>
      <c r="B151">
        <v>43</v>
      </c>
      <c r="C151" t="s">
        <v>5567</v>
      </c>
      <c r="D151" t="s">
        <v>4529</v>
      </c>
      <c r="E151">
        <v>114</v>
      </c>
      <c r="F151" t="s">
        <v>4875</v>
      </c>
      <c r="G151">
        <v>7</v>
      </c>
      <c r="J151">
        <v>200</v>
      </c>
      <c r="K151" t="e">
        <f>VLOOKUP(J151,#REF!, 1, FALSE)</f>
        <v>#REF!</v>
      </c>
      <c r="L151" t="b">
        <f t="shared" si="2"/>
        <v>0</v>
      </c>
    </row>
    <row r="152" spans="1:12" hidden="1" x14ac:dyDescent="0.25">
      <c r="A152">
        <v>4</v>
      </c>
      <c r="B152">
        <v>43</v>
      </c>
      <c r="C152" t="s">
        <v>5567</v>
      </c>
      <c r="D152" t="s">
        <v>4529</v>
      </c>
      <c r="E152">
        <v>116</v>
      </c>
      <c r="F152" t="s">
        <v>4855</v>
      </c>
      <c r="G152">
        <v>8</v>
      </c>
      <c r="J152">
        <v>201</v>
      </c>
      <c r="K152" t="e">
        <f>VLOOKUP(J152,#REF!, 1, FALSE)</f>
        <v>#REF!</v>
      </c>
      <c r="L152" t="b">
        <f t="shared" si="2"/>
        <v>0</v>
      </c>
    </row>
    <row r="153" spans="1:12" hidden="1" x14ac:dyDescent="0.25">
      <c r="A153">
        <v>4</v>
      </c>
      <c r="B153">
        <v>44</v>
      </c>
      <c r="C153" t="s">
        <v>5566</v>
      </c>
      <c r="D153" t="s">
        <v>4529</v>
      </c>
      <c r="E153">
        <v>118</v>
      </c>
      <c r="F153" t="s">
        <v>4874</v>
      </c>
      <c r="G153">
        <v>9</v>
      </c>
      <c r="J153">
        <v>202</v>
      </c>
      <c r="K153" t="e">
        <f>VLOOKUP(J153,#REF!, 1, FALSE)</f>
        <v>#REF!</v>
      </c>
      <c r="L153" t="b">
        <f t="shared" si="2"/>
        <v>0</v>
      </c>
    </row>
    <row r="154" spans="1:12" hidden="1" x14ac:dyDescent="0.25">
      <c r="A154">
        <v>4</v>
      </c>
      <c r="B154">
        <v>44</v>
      </c>
      <c r="C154" t="s">
        <v>5566</v>
      </c>
      <c r="D154" t="s">
        <v>4529</v>
      </c>
      <c r="E154">
        <v>1535</v>
      </c>
      <c r="F154" t="s">
        <v>4873</v>
      </c>
      <c r="G154">
        <v>10</v>
      </c>
      <c r="J154">
        <v>203</v>
      </c>
      <c r="K154" t="e">
        <f>VLOOKUP(J154,#REF!, 1, FALSE)</f>
        <v>#REF!</v>
      </c>
      <c r="L154" t="b">
        <f t="shared" si="2"/>
        <v>0</v>
      </c>
    </row>
    <row r="155" spans="1:12" hidden="1" x14ac:dyDescent="0.25">
      <c r="A155">
        <v>4</v>
      </c>
      <c r="B155">
        <v>45</v>
      </c>
      <c r="C155" t="s">
        <v>4872</v>
      </c>
      <c r="D155" t="s">
        <v>4529</v>
      </c>
      <c r="E155">
        <v>120</v>
      </c>
      <c r="F155" t="s">
        <v>4872</v>
      </c>
      <c r="G155">
        <v>11</v>
      </c>
      <c r="J155">
        <v>204</v>
      </c>
      <c r="K155" t="e">
        <f>VLOOKUP(J155,#REF!, 1, FALSE)</f>
        <v>#REF!</v>
      </c>
      <c r="L155" t="b">
        <f t="shared" si="2"/>
        <v>0</v>
      </c>
    </row>
    <row r="156" spans="1:12" hidden="1" x14ac:dyDescent="0.25">
      <c r="A156">
        <v>4</v>
      </c>
      <c r="B156">
        <v>45</v>
      </c>
      <c r="C156" t="s">
        <v>4872</v>
      </c>
      <c r="D156" t="s">
        <v>4529</v>
      </c>
      <c r="E156">
        <v>122</v>
      </c>
      <c r="F156" t="s">
        <v>4871</v>
      </c>
      <c r="G156">
        <v>12</v>
      </c>
      <c r="J156">
        <v>205</v>
      </c>
      <c r="K156" t="e">
        <f>VLOOKUP(J156,#REF!, 1, FALSE)</f>
        <v>#REF!</v>
      </c>
      <c r="L156" t="b">
        <f t="shared" si="2"/>
        <v>0</v>
      </c>
    </row>
    <row r="157" spans="1:12" hidden="1" x14ac:dyDescent="0.25">
      <c r="A157">
        <v>4</v>
      </c>
      <c r="B157">
        <v>46</v>
      </c>
      <c r="C157" t="s">
        <v>4870</v>
      </c>
      <c r="D157" t="s">
        <v>4529</v>
      </c>
      <c r="E157">
        <v>124</v>
      </c>
      <c r="F157" t="s">
        <v>4870</v>
      </c>
      <c r="G157">
        <v>13</v>
      </c>
      <c r="J157">
        <v>206</v>
      </c>
      <c r="K157" t="e">
        <f>VLOOKUP(J157,#REF!, 1, FALSE)</f>
        <v>#REF!</v>
      </c>
      <c r="L157" t="b">
        <f t="shared" si="2"/>
        <v>0</v>
      </c>
    </row>
    <row r="158" spans="1:12" hidden="1" x14ac:dyDescent="0.25">
      <c r="A158">
        <v>4</v>
      </c>
      <c r="B158">
        <v>47</v>
      </c>
      <c r="C158" t="s">
        <v>5161</v>
      </c>
      <c r="D158" t="s">
        <v>4529</v>
      </c>
      <c r="E158">
        <v>126</v>
      </c>
      <c r="F158" t="s">
        <v>4869</v>
      </c>
      <c r="G158">
        <v>14</v>
      </c>
      <c r="J158">
        <v>207</v>
      </c>
      <c r="K158" t="e">
        <f>VLOOKUP(J158,#REF!, 1, FALSE)</f>
        <v>#REF!</v>
      </c>
      <c r="L158" t="b">
        <f t="shared" si="2"/>
        <v>0</v>
      </c>
    </row>
    <row r="159" spans="1:12" hidden="1" x14ac:dyDescent="0.25">
      <c r="A159">
        <v>4</v>
      </c>
      <c r="B159">
        <v>47</v>
      </c>
      <c r="C159" t="s">
        <v>5161</v>
      </c>
      <c r="D159" t="s">
        <v>4529</v>
      </c>
      <c r="E159">
        <v>128</v>
      </c>
      <c r="F159" t="s">
        <v>4868</v>
      </c>
      <c r="G159">
        <v>15</v>
      </c>
      <c r="J159">
        <v>208</v>
      </c>
      <c r="K159" t="e">
        <f>VLOOKUP(J159,#REF!, 1, FALSE)</f>
        <v>#REF!</v>
      </c>
      <c r="L159" t="b">
        <f t="shared" si="2"/>
        <v>0</v>
      </c>
    </row>
    <row r="160" spans="1:12" hidden="1" x14ac:dyDescent="0.25">
      <c r="A160">
        <v>4</v>
      </c>
      <c r="B160">
        <v>47</v>
      </c>
      <c r="C160" t="s">
        <v>5161</v>
      </c>
      <c r="D160" t="s">
        <v>4529</v>
      </c>
      <c r="E160">
        <v>168</v>
      </c>
      <c r="F160" t="s">
        <v>4867</v>
      </c>
      <c r="G160">
        <v>16</v>
      </c>
      <c r="J160">
        <v>209</v>
      </c>
      <c r="K160" t="e">
        <f>VLOOKUP(J160,#REF!, 1, FALSE)</f>
        <v>#REF!</v>
      </c>
      <c r="L160" t="b">
        <f t="shared" si="2"/>
        <v>0</v>
      </c>
    </row>
    <row r="161" spans="1:12" hidden="1" x14ac:dyDescent="0.25">
      <c r="A161">
        <v>4</v>
      </c>
      <c r="B161">
        <v>47</v>
      </c>
      <c r="C161" t="s">
        <v>5161</v>
      </c>
      <c r="D161" t="s">
        <v>4529</v>
      </c>
      <c r="E161">
        <v>130</v>
      </c>
      <c r="F161" t="s">
        <v>4865</v>
      </c>
      <c r="G161">
        <v>17</v>
      </c>
      <c r="J161">
        <v>210</v>
      </c>
      <c r="K161" t="e">
        <f>VLOOKUP(J161,#REF!, 1, FALSE)</f>
        <v>#REF!</v>
      </c>
      <c r="L161" t="b">
        <f t="shared" si="2"/>
        <v>0</v>
      </c>
    </row>
    <row r="162" spans="1:12" hidden="1" x14ac:dyDescent="0.25">
      <c r="A162">
        <v>4</v>
      </c>
      <c r="B162">
        <v>48</v>
      </c>
      <c r="C162" t="s">
        <v>4863</v>
      </c>
      <c r="D162" t="s">
        <v>4529</v>
      </c>
      <c r="E162">
        <v>132</v>
      </c>
      <c r="F162" t="s">
        <v>5160</v>
      </c>
      <c r="G162">
        <v>18</v>
      </c>
      <c r="J162">
        <v>211</v>
      </c>
      <c r="K162" t="e">
        <f>VLOOKUP(J162,#REF!, 1, FALSE)</f>
        <v>#REF!</v>
      </c>
      <c r="L162" t="b">
        <f t="shared" si="2"/>
        <v>0</v>
      </c>
    </row>
    <row r="163" spans="1:12" hidden="1" x14ac:dyDescent="0.25">
      <c r="A163">
        <v>4</v>
      </c>
      <c r="B163">
        <v>48</v>
      </c>
      <c r="C163" t="s">
        <v>4863</v>
      </c>
      <c r="D163" t="s">
        <v>4529</v>
      </c>
      <c r="E163">
        <v>134</v>
      </c>
      <c r="F163" t="s">
        <v>4864</v>
      </c>
      <c r="G163">
        <v>19</v>
      </c>
      <c r="J163">
        <v>212</v>
      </c>
      <c r="K163" t="e">
        <f>VLOOKUP(J163,#REF!, 1, FALSE)</f>
        <v>#REF!</v>
      </c>
      <c r="L163" t="b">
        <f t="shared" si="2"/>
        <v>0</v>
      </c>
    </row>
    <row r="164" spans="1:12" hidden="1" x14ac:dyDescent="0.25">
      <c r="A164">
        <v>4</v>
      </c>
      <c r="B164">
        <v>51</v>
      </c>
      <c r="C164" t="s">
        <v>5171</v>
      </c>
      <c r="D164" t="s">
        <v>4529</v>
      </c>
      <c r="E164">
        <v>136</v>
      </c>
      <c r="F164" t="s">
        <v>5170</v>
      </c>
      <c r="G164">
        <v>20</v>
      </c>
      <c r="J164">
        <v>213</v>
      </c>
      <c r="K164" t="e">
        <f>VLOOKUP(J164,#REF!, 1, FALSE)</f>
        <v>#REF!</v>
      </c>
      <c r="L164" t="b">
        <f t="shared" si="2"/>
        <v>0</v>
      </c>
    </row>
    <row r="165" spans="1:12" hidden="1" x14ac:dyDescent="0.25">
      <c r="A165">
        <v>4</v>
      </c>
      <c r="B165">
        <v>51</v>
      </c>
      <c r="C165" t="s">
        <v>5171</v>
      </c>
      <c r="D165" t="s">
        <v>4529</v>
      </c>
      <c r="E165">
        <v>172</v>
      </c>
      <c r="F165" t="s">
        <v>5172</v>
      </c>
      <c r="G165">
        <v>21</v>
      </c>
      <c r="J165">
        <v>214</v>
      </c>
      <c r="K165" t="e">
        <f>VLOOKUP(J165,#REF!, 1, FALSE)</f>
        <v>#REF!</v>
      </c>
      <c r="L165" t="b">
        <f t="shared" si="2"/>
        <v>0</v>
      </c>
    </row>
    <row r="166" spans="1:12" hidden="1" x14ac:dyDescent="0.25">
      <c r="A166">
        <v>4</v>
      </c>
      <c r="B166">
        <v>51</v>
      </c>
      <c r="C166" t="s">
        <v>5171</v>
      </c>
      <c r="D166" t="s">
        <v>4529</v>
      </c>
      <c r="E166">
        <v>170</v>
      </c>
      <c r="F166" t="s">
        <v>5174</v>
      </c>
      <c r="G166">
        <v>22</v>
      </c>
      <c r="J166">
        <v>215</v>
      </c>
      <c r="K166" t="e">
        <f>VLOOKUP(J166,#REF!, 1, FALSE)</f>
        <v>#REF!</v>
      </c>
      <c r="L166" t="b">
        <f t="shared" si="2"/>
        <v>0</v>
      </c>
    </row>
    <row r="167" spans="1:12" hidden="1" x14ac:dyDescent="0.25">
      <c r="A167">
        <v>4</v>
      </c>
      <c r="B167">
        <v>51</v>
      </c>
      <c r="C167" t="s">
        <v>5171</v>
      </c>
      <c r="D167" t="s">
        <v>4529</v>
      </c>
      <c r="E167">
        <v>1393</v>
      </c>
      <c r="F167" t="s">
        <v>5175</v>
      </c>
      <c r="G167">
        <v>23</v>
      </c>
      <c r="J167">
        <v>216</v>
      </c>
      <c r="K167" t="e">
        <f>VLOOKUP(J167,#REF!, 1, FALSE)</f>
        <v>#REF!</v>
      </c>
      <c r="L167" t="b">
        <f t="shared" si="2"/>
        <v>0</v>
      </c>
    </row>
    <row r="168" spans="1:12" hidden="1" x14ac:dyDescent="0.25">
      <c r="A168">
        <v>4</v>
      </c>
      <c r="B168">
        <v>52</v>
      </c>
      <c r="C168" t="s">
        <v>5173</v>
      </c>
      <c r="D168" t="s">
        <v>4529</v>
      </c>
      <c r="E168">
        <v>1390</v>
      </c>
      <c r="F168" t="s">
        <v>5173</v>
      </c>
      <c r="G168">
        <v>24</v>
      </c>
      <c r="J168">
        <v>217</v>
      </c>
      <c r="K168" t="e">
        <f>VLOOKUP(J168,#REF!, 1, FALSE)</f>
        <v>#REF!</v>
      </c>
      <c r="L168" t="b">
        <f t="shared" si="2"/>
        <v>0</v>
      </c>
    </row>
    <row r="169" spans="1:12" hidden="1" x14ac:dyDescent="0.25">
      <c r="A169">
        <v>4</v>
      </c>
      <c r="B169">
        <v>53</v>
      </c>
      <c r="C169" t="s">
        <v>5565</v>
      </c>
      <c r="D169" t="s">
        <v>4529</v>
      </c>
      <c r="E169">
        <v>138</v>
      </c>
      <c r="F169" t="s">
        <v>5176</v>
      </c>
      <c r="G169">
        <v>25</v>
      </c>
      <c r="J169">
        <v>218</v>
      </c>
      <c r="K169" t="e">
        <f>VLOOKUP(J169,#REF!, 1, FALSE)</f>
        <v>#REF!</v>
      </c>
      <c r="L169" t="b">
        <f t="shared" si="2"/>
        <v>0</v>
      </c>
    </row>
    <row r="170" spans="1:12" hidden="1" x14ac:dyDescent="0.25">
      <c r="A170">
        <v>4</v>
      </c>
      <c r="B170">
        <v>54</v>
      </c>
      <c r="C170" t="s">
        <v>5177</v>
      </c>
      <c r="D170" t="s">
        <v>4529</v>
      </c>
      <c r="E170">
        <v>140</v>
      </c>
      <c r="F170" t="s">
        <v>5177</v>
      </c>
      <c r="G170">
        <v>26</v>
      </c>
      <c r="J170">
        <v>219</v>
      </c>
      <c r="K170" t="e">
        <f>VLOOKUP(J170,#REF!, 1, FALSE)</f>
        <v>#REF!</v>
      </c>
      <c r="L170" t="b">
        <f t="shared" si="2"/>
        <v>0</v>
      </c>
    </row>
    <row r="171" spans="1:12" hidden="1" x14ac:dyDescent="0.25">
      <c r="A171">
        <v>4</v>
      </c>
      <c r="B171">
        <v>55</v>
      </c>
      <c r="C171" t="s">
        <v>5179</v>
      </c>
      <c r="D171" t="s">
        <v>4529</v>
      </c>
      <c r="E171">
        <v>142</v>
      </c>
      <c r="F171" t="s">
        <v>5178</v>
      </c>
      <c r="G171">
        <v>27</v>
      </c>
      <c r="J171">
        <v>220</v>
      </c>
      <c r="K171" t="e">
        <f>VLOOKUP(J171,#REF!, 1, FALSE)</f>
        <v>#REF!</v>
      </c>
      <c r="L171" t="b">
        <f t="shared" si="2"/>
        <v>0</v>
      </c>
    </row>
    <row r="172" spans="1:12" hidden="1" x14ac:dyDescent="0.25">
      <c r="A172">
        <v>4</v>
      </c>
      <c r="B172">
        <v>55</v>
      </c>
      <c r="C172" t="s">
        <v>5179</v>
      </c>
      <c r="D172" t="s">
        <v>4529</v>
      </c>
      <c r="E172">
        <v>144</v>
      </c>
      <c r="F172" t="s">
        <v>5180</v>
      </c>
      <c r="G172">
        <v>28</v>
      </c>
      <c r="J172">
        <v>221</v>
      </c>
      <c r="K172" t="e">
        <f>VLOOKUP(J172,#REF!, 1, FALSE)</f>
        <v>#REF!</v>
      </c>
      <c r="L172" t="b">
        <f t="shared" si="2"/>
        <v>0</v>
      </c>
    </row>
    <row r="173" spans="1:12" hidden="1" x14ac:dyDescent="0.25">
      <c r="A173">
        <v>4</v>
      </c>
      <c r="B173">
        <v>55</v>
      </c>
      <c r="C173" t="s">
        <v>5179</v>
      </c>
      <c r="D173" t="s">
        <v>4529</v>
      </c>
      <c r="E173">
        <v>165</v>
      </c>
      <c r="F173" t="s">
        <v>5181</v>
      </c>
      <c r="G173">
        <v>29</v>
      </c>
      <c r="J173">
        <v>222</v>
      </c>
      <c r="K173" t="e">
        <f>VLOOKUP(J173,#REF!, 1, FALSE)</f>
        <v>#REF!</v>
      </c>
      <c r="L173" t="b">
        <f t="shared" si="2"/>
        <v>0</v>
      </c>
    </row>
    <row r="174" spans="1:12" hidden="1" x14ac:dyDescent="0.25">
      <c r="A174">
        <v>4</v>
      </c>
      <c r="B174">
        <v>55</v>
      </c>
      <c r="C174" t="s">
        <v>5179</v>
      </c>
      <c r="D174" t="s">
        <v>4529</v>
      </c>
      <c r="E174">
        <v>146</v>
      </c>
      <c r="F174" t="s">
        <v>5182</v>
      </c>
      <c r="G174">
        <v>30</v>
      </c>
      <c r="J174">
        <v>223</v>
      </c>
      <c r="K174" t="e">
        <f>VLOOKUP(J174,#REF!, 1, FALSE)</f>
        <v>#REF!</v>
      </c>
      <c r="L174" t="b">
        <f t="shared" si="2"/>
        <v>0</v>
      </c>
    </row>
    <row r="175" spans="1:12" hidden="1" x14ac:dyDescent="0.25">
      <c r="A175">
        <v>4</v>
      </c>
      <c r="B175">
        <v>65</v>
      </c>
      <c r="C175" t="s">
        <v>5183</v>
      </c>
      <c r="D175" t="s">
        <v>4529</v>
      </c>
      <c r="E175">
        <v>148</v>
      </c>
      <c r="F175" t="s">
        <v>5183</v>
      </c>
      <c r="G175">
        <v>31</v>
      </c>
      <c r="L175" t="b">
        <f t="shared" si="2"/>
        <v>0</v>
      </c>
    </row>
    <row r="176" spans="1:12" hidden="1" x14ac:dyDescent="0.25">
      <c r="A176">
        <v>4</v>
      </c>
      <c r="B176">
        <v>65</v>
      </c>
      <c r="C176" t="s">
        <v>5183</v>
      </c>
      <c r="D176" t="s">
        <v>4529</v>
      </c>
      <c r="E176">
        <v>151</v>
      </c>
      <c r="F176" t="s">
        <v>5184</v>
      </c>
      <c r="G176">
        <v>32</v>
      </c>
      <c r="L176" t="b">
        <f t="shared" si="2"/>
        <v>0</v>
      </c>
    </row>
    <row r="177" spans="1:12" hidden="1" x14ac:dyDescent="0.25">
      <c r="A177">
        <v>4</v>
      </c>
      <c r="B177">
        <v>66</v>
      </c>
      <c r="C177" t="s">
        <v>5564</v>
      </c>
      <c r="D177" t="s">
        <v>4529</v>
      </c>
      <c r="E177">
        <v>1537</v>
      </c>
      <c r="F177" t="s">
        <v>5515</v>
      </c>
      <c r="G177">
        <v>33</v>
      </c>
      <c r="L177" t="b">
        <f t="shared" si="2"/>
        <v>0</v>
      </c>
    </row>
    <row r="178" spans="1:12" hidden="1" x14ac:dyDescent="0.25">
      <c r="A178">
        <v>4</v>
      </c>
      <c r="B178">
        <v>66</v>
      </c>
      <c r="C178" t="s">
        <v>5564</v>
      </c>
      <c r="D178" t="s">
        <v>4529</v>
      </c>
      <c r="E178">
        <v>153</v>
      </c>
      <c r="F178" t="s">
        <v>5472</v>
      </c>
      <c r="G178">
        <v>34</v>
      </c>
      <c r="L178" t="b">
        <f t="shared" si="2"/>
        <v>0</v>
      </c>
    </row>
    <row r="179" spans="1:12" hidden="1" x14ac:dyDescent="0.25">
      <c r="A179">
        <v>4</v>
      </c>
      <c r="B179">
        <v>66</v>
      </c>
      <c r="C179" t="s">
        <v>5564</v>
      </c>
      <c r="D179" t="s">
        <v>4529</v>
      </c>
      <c r="E179">
        <v>1540</v>
      </c>
      <c r="F179" t="s">
        <v>5514</v>
      </c>
      <c r="G179">
        <v>35</v>
      </c>
      <c r="L179" t="b">
        <f t="shared" si="2"/>
        <v>0</v>
      </c>
    </row>
    <row r="180" spans="1:12" hidden="1" x14ac:dyDescent="0.25">
      <c r="A180">
        <v>4</v>
      </c>
      <c r="B180">
        <v>66</v>
      </c>
      <c r="C180" t="s">
        <v>5564</v>
      </c>
      <c r="D180" t="s">
        <v>4529</v>
      </c>
      <c r="E180">
        <v>163</v>
      </c>
      <c r="F180" t="s">
        <v>5473</v>
      </c>
      <c r="G180">
        <v>36</v>
      </c>
      <c r="L180" t="b">
        <f t="shared" si="2"/>
        <v>0</v>
      </c>
    </row>
    <row r="181" spans="1:12" hidden="1" x14ac:dyDescent="0.25">
      <c r="A181">
        <v>4</v>
      </c>
      <c r="B181">
        <v>67</v>
      </c>
      <c r="C181" t="s">
        <v>5563</v>
      </c>
      <c r="D181" t="s">
        <v>4529</v>
      </c>
      <c r="E181">
        <v>161</v>
      </c>
      <c r="F181" t="s">
        <v>5474</v>
      </c>
      <c r="G181">
        <v>37</v>
      </c>
      <c r="L181" t="b">
        <f t="shared" si="2"/>
        <v>0</v>
      </c>
    </row>
    <row r="182" spans="1:12" hidden="1" x14ac:dyDescent="0.25">
      <c r="A182">
        <v>4</v>
      </c>
      <c r="B182">
        <v>67</v>
      </c>
      <c r="C182" t="s">
        <v>5563</v>
      </c>
      <c r="D182" t="s">
        <v>4529</v>
      </c>
      <c r="E182">
        <v>155</v>
      </c>
      <c r="F182" t="s">
        <v>5475</v>
      </c>
      <c r="G182">
        <v>38</v>
      </c>
      <c r="L182" t="b">
        <f t="shared" si="2"/>
        <v>0</v>
      </c>
    </row>
    <row r="183" spans="1:12" hidden="1" x14ac:dyDescent="0.25">
      <c r="A183">
        <v>4</v>
      </c>
      <c r="B183">
        <v>68</v>
      </c>
      <c r="C183" t="s">
        <v>5562</v>
      </c>
      <c r="D183" t="s">
        <v>4529</v>
      </c>
      <c r="E183">
        <v>157</v>
      </c>
      <c r="F183" t="s">
        <v>5476</v>
      </c>
      <c r="G183">
        <v>39</v>
      </c>
      <c r="L183" t="b">
        <f t="shared" si="2"/>
        <v>0</v>
      </c>
    </row>
    <row r="184" spans="1:12" hidden="1" x14ac:dyDescent="0.25">
      <c r="A184">
        <v>4</v>
      </c>
      <c r="B184">
        <v>69</v>
      </c>
      <c r="C184" t="s">
        <v>5479</v>
      </c>
      <c r="D184" t="s">
        <v>4529</v>
      </c>
      <c r="E184">
        <v>159</v>
      </c>
      <c r="F184" t="s">
        <v>5478</v>
      </c>
      <c r="G184">
        <v>40</v>
      </c>
      <c r="L184" t="b">
        <f t="shared" si="2"/>
        <v>0</v>
      </c>
    </row>
    <row r="185" spans="1:12" hidden="1" x14ac:dyDescent="0.25">
      <c r="A185">
        <v>5</v>
      </c>
      <c r="B185">
        <v>70</v>
      </c>
      <c r="C185" t="s">
        <v>5066</v>
      </c>
      <c r="D185" t="s">
        <v>4529</v>
      </c>
      <c r="E185">
        <v>1</v>
      </c>
      <c r="F185" t="s">
        <v>4599</v>
      </c>
      <c r="G185">
        <v>1</v>
      </c>
      <c r="L185" t="b">
        <f t="shared" si="2"/>
        <v>0</v>
      </c>
    </row>
    <row r="186" spans="1:12" hidden="1" x14ac:dyDescent="0.25">
      <c r="A186">
        <v>5</v>
      </c>
      <c r="B186">
        <v>71</v>
      </c>
      <c r="C186" t="s">
        <v>10</v>
      </c>
      <c r="D186" t="s">
        <v>4529</v>
      </c>
      <c r="E186">
        <v>244</v>
      </c>
      <c r="F186" t="s">
        <v>4597</v>
      </c>
      <c r="G186">
        <v>2</v>
      </c>
      <c r="L186" t="b">
        <f t="shared" si="2"/>
        <v>0</v>
      </c>
    </row>
    <row r="187" spans="1:12" hidden="1" x14ac:dyDescent="0.25">
      <c r="A187">
        <v>5</v>
      </c>
      <c r="B187">
        <v>72</v>
      </c>
      <c r="C187" t="s">
        <v>5561</v>
      </c>
      <c r="D187" t="s">
        <v>4529</v>
      </c>
      <c r="E187">
        <v>197</v>
      </c>
      <c r="F187" t="s">
        <v>4570</v>
      </c>
      <c r="G187">
        <v>3</v>
      </c>
      <c r="L187" t="b">
        <f t="shared" si="2"/>
        <v>0</v>
      </c>
    </row>
    <row r="188" spans="1:12" hidden="1" x14ac:dyDescent="0.25">
      <c r="A188">
        <v>5</v>
      </c>
      <c r="B188">
        <v>72</v>
      </c>
      <c r="C188" t="s">
        <v>5561</v>
      </c>
      <c r="D188" t="s">
        <v>4529</v>
      </c>
      <c r="E188">
        <v>199</v>
      </c>
      <c r="F188" t="s">
        <v>4568</v>
      </c>
      <c r="G188">
        <v>4</v>
      </c>
      <c r="L188" t="b">
        <f t="shared" si="2"/>
        <v>0</v>
      </c>
    </row>
    <row r="189" spans="1:12" hidden="1" x14ac:dyDescent="0.25">
      <c r="A189">
        <v>5</v>
      </c>
      <c r="B189">
        <v>72</v>
      </c>
      <c r="C189" t="s">
        <v>5561</v>
      </c>
      <c r="D189" t="s">
        <v>4529</v>
      </c>
      <c r="E189">
        <v>1575</v>
      </c>
      <c r="F189" t="s">
        <v>4567</v>
      </c>
      <c r="G189">
        <v>5</v>
      </c>
      <c r="L189" t="b">
        <f t="shared" si="2"/>
        <v>0</v>
      </c>
    </row>
    <row r="190" spans="1:12" hidden="1" x14ac:dyDescent="0.25">
      <c r="A190">
        <v>5</v>
      </c>
      <c r="B190">
        <v>72</v>
      </c>
      <c r="C190" t="s">
        <v>5561</v>
      </c>
      <c r="D190" t="s">
        <v>4529</v>
      </c>
      <c r="E190">
        <v>1448</v>
      </c>
      <c r="F190" t="s">
        <v>4566</v>
      </c>
      <c r="G190">
        <v>6</v>
      </c>
      <c r="L190" t="b">
        <f t="shared" si="2"/>
        <v>0</v>
      </c>
    </row>
    <row r="191" spans="1:12" hidden="1" x14ac:dyDescent="0.25">
      <c r="A191">
        <v>5</v>
      </c>
      <c r="B191">
        <v>72</v>
      </c>
      <c r="C191" t="s">
        <v>5561</v>
      </c>
      <c r="D191" t="s">
        <v>4529</v>
      </c>
      <c r="E191">
        <v>246</v>
      </c>
      <c r="F191" t="s">
        <v>4565</v>
      </c>
      <c r="G191">
        <v>7</v>
      </c>
      <c r="L191" t="b">
        <f t="shared" si="2"/>
        <v>0</v>
      </c>
    </row>
    <row r="192" spans="1:12" hidden="1" x14ac:dyDescent="0.25">
      <c r="A192">
        <v>5</v>
      </c>
      <c r="B192">
        <v>72</v>
      </c>
      <c r="C192" t="s">
        <v>5561</v>
      </c>
      <c r="D192" t="s">
        <v>4529</v>
      </c>
      <c r="E192">
        <v>200</v>
      </c>
      <c r="F192" t="s">
        <v>4563</v>
      </c>
      <c r="G192">
        <v>8</v>
      </c>
      <c r="L192" t="b">
        <f t="shared" si="2"/>
        <v>0</v>
      </c>
    </row>
    <row r="193" spans="1:12" hidden="1" x14ac:dyDescent="0.25">
      <c r="A193">
        <v>5</v>
      </c>
      <c r="B193">
        <v>73</v>
      </c>
      <c r="C193" t="s">
        <v>70</v>
      </c>
      <c r="D193" t="s">
        <v>4529</v>
      </c>
      <c r="E193">
        <v>1484</v>
      </c>
      <c r="F193" t="s">
        <v>4596</v>
      </c>
      <c r="G193">
        <v>9</v>
      </c>
      <c r="L193" t="b">
        <f t="shared" si="2"/>
        <v>0</v>
      </c>
    </row>
    <row r="194" spans="1:12" hidden="1" x14ac:dyDescent="0.25">
      <c r="A194">
        <v>5</v>
      </c>
      <c r="B194">
        <v>73</v>
      </c>
      <c r="C194" t="s">
        <v>70</v>
      </c>
      <c r="D194" t="s">
        <v>4529</v>
      </c>
      <c r="E194">
        <v>202</v>
      </c>
      <c r="F194" t="s">
        <v>4594</v>
      </c>
      <c r="G194">
        <v>10</v>
      </c>
      <c r="L194" t="b">
        <f t="shared" si="2"/>
        <v>0</v>
      </c>
    </row>
    <row r="195" spans="1:12" hidden="1" x14ac:dyDescent="0.25">
      <c r="A195">
        <v>5</v>
      </c>
      <c r="B195">
        <v>73</v>
      </c>
      <c r="C195" t="s">
        <v>70</v>
      </c>
      <c r="D195" t="s">
        <v>4529</v>
      </c>
      <c r="E195">
        <v>251</v>
      </c>
      <c r="F195" t="s">
        <v>4592</v>
      </c>
      <c r="G195">
        <v>11</v>
      </c>
      <c r="L195" t="b">
        <f t="shared" ref="L195:L205" si="3">ISNUMBER(K195)</f>
        <v>0</v>
      </c>
    </row>
    <row r="196" spans="1:12" hidden="1" x14ac:dyDescent="0.25">
      <c r="A196">
        <v>5</v>
      </c>
      <c r="B196">
        <v>73</v>
      </c>
      <c r="C196" t="s">
        <v>70</v>
      </c>
      <c r="D196" t="s">
        <v>4529</v>
      </c>
      <c r="E196">
        <v>1480</v>
      </c>
      <c r="F196" t="s">
        <v>4591</v>
      </c>
      <c r="G196">
        <v>12</v>
      </c>
      <c r="L196" t="b">
        <f t="shared" si="3"/>
        <v>0</v>
      </c>
    </row>
    <row r="197" spans="1:12" hidden="1" x14ac:dyDescent="0.25">
      <c r="A197">
        <v>5</v>
      </c>
      <c r="B197">
        <v>74</v>
      </c>
      <c r="C197" t="s">
        <v>5560</v>
      </c>
      <c r="D197" t="s">
        <v>4529</v>
      </c>
      <c r="E197">
        <v>1482</v>
      </c>
      <c r="F197" t="s">
        <v>4590</v>
      </c>
      <c r="G197">
        <v>13</v>
      </c>
      <c r="L197" t="b">
        <f t="shared" si="3"/>
        <v>0</v>
      </c>
    </row>
    <row r="198" spans="1:12" hidden="1" x14ac:dyDescent="0.25">
      <c r="A198">
        <v>5</v>
      </c>
      <c r="B198">
        <v>74</v>
      </c>
      <c r="C198" t="s">
        <v>5560</v>
      </c>
      <c r="D198" t="s">
        <v>4529</v>
      </c>
      <c r="E198">
        <v>206</v>
      </c>
      <c r="F198" t="s">
        <v>4589</v>
      </c>
      <c r="G198">
        <v>14</v>
      </c>
      <c r="L198" t="b">
        <f t="shared" si="3"/>
        <v>0</v>
      </c>
    </row>
    <row r="199" spans="1:12" hidden="1" x14ac:dyDescent="0.25">
      <c r="A199">
        <v>5</v>
      </c>
      <c r="B199">
        <v>74</v>
      </c>
      <c r="C199" t="s">
        <v>5560</v>
      </c>
      <c r="D199" t="s">
        <v>4529</v>
      </c>
      <c r="E199">
        <v>210</v>
      </c>
      <c r="F199" t="s">
        <v>4587</v>
      </c>
      <c r="G199">
        <v>15</v>
      </c>
      <c r="L199" t="b">
        <f t="shared" si="3"/>
        <v>0</v>
      </c>
    </row>
    <row r="200" spans="1:12" hidden="1" x14ac:dyDescent="0.25">
      <c r="A200">
        <v>5</v>
      </c>
      <c r="B200">
        <v>74</v>
      </c>
      <c r="C200" t="s">
        <v>5560</v>
      </c>
      <c r="D200" t="s">
        <v>4529</v>
      </c>
      <c r="E200">
        <v>364</v>
      </c>
      <c r="F200" t="s">
        <v>4586</v>
      </c>
      <c r="G200">
        <v>16</v>
      </c>
      <c r="L200" t="b">
        <f t="shared" si="3"/>
        <v>0</v>
      </c>
    </row>
    <row r="201" spans="1:12" hidden="1" x14ac:dyDescent="0.25">
      <c r="A201">
        <v>5</v>
      </c>
      <c r="B201">
        <v>75</v>
      </c>
      <c r="C201" t="s">
        <v>2648</v>
      </c>
      <c r="D201" t="s">
        <v>4529</v>
      </c>
      <c r="E201">
        <v>214</v>
      </c>
      <c r="F201" t="s">
        <v>4585</v>
      </c>
      <c r="G201">
        <v>17</v>
      </c>
      <c r="L201" t="b">
        <f t="shared" si="3"/>
        <v>0</v>
      </c>
    </row>
    <row r="202" spans="1:12" hidden="1" x14ac:dyDescent="0.25">
      <c r="A202">
        <v>5</v>
      </c>
      <c r="B202">
        <v>76</v>
      </c>
      <c r="C202" t="s">
        <v>2431</v>
      </c>
      <c r="D202" t="s">
        <v>4529</v>
      </c>
      <c r="E202">
        <v>215</v>
      </c>
      <c r="F202" t="s">
        <v>4630</v>
      </c>
      <c r="G202">
        <v>18</v>
      </c>
      <c r="L202" t="b">
        <f t="shared" si="3"/>
        <v>0</v>
      </c>
    </row>
    <row r="203" spans="1:12" hidden="1" x14ac:dyDescent="0.25">
      <c r="A203">
        <v>5</v>
      </c>
      <c r="B203">
        <v>77</v>
      </c>
      <c r="C203" t="s">
        <v>5559</v>
      </c>
      <c r="D203" t="s">
        <v>4529</v>
      </c>
      <c r="E203">
        <v>1486</v>
      </c>
      <c r="F203" t="s">
        <v>4629</v>
      </c>
      <c r="G203">
        <v>19</v>
      </c>
      <c r="L203" t="b">
        <f t="shared" si="3"/>
        <v>0</v>
      </c>
    </row>
    <row r="204" spans="1:12" hidden="1" x14ac:dyDescent="0.25">
      <c r="A204">
        <v>5</v>
      </c>
      <c r="B204">
        <v>77</v>
      </c>
      <c r="C204" t="s">
        <v>5559</v>
      </c>
      <c r="D204" t="s">
        <v>4529</v>
      </c>
      <c r="E204">
        <v>217</v>
      </c>
      <c r="F204" t="s">
        <v>4628</v>
      </c>
      <c r="G204">
        <v>20</v>
      </c>
      <c r="L204" t="b">
        <f t="shared" si="3"/>
        <v>0</v>
      </c>
    </row>
    <row r="205" spans="1:12" hidden="1" x14ac:dyDescent="0.25">
      <c r="A205">
        <v>5</v>
      </c>
      <c r="B205">
        <v>78</v>
      </c>
      <c r="C205" t="s">
        <v>3852</v>
      </c>
      <c r="D205" t="s">
        <v>4529</v>
      </c>
      <c r="E205">
        <v>1395</v>
      </c>
      <c r="F205" t="s">
        <v>4627</v>
      </c>
      <c r="G205">
        <v>21</v>
      </c>
      <c r="L205" t="b">
        <f t="shared" si="3"/>
        <v>0</v>
      </c>
    </row>
    <row r="206" spans="1:12" hidden="1" x14ac:dyDescent="0.25">
      <c r="A206">
        <v>5</v>
      </c>
      <c r="B206">
        <v>78</v>
      </c>
      <c r="C206" t="s">
        <v>3852</v>
      </c>
      <c r="D206" t="s">
        <v>4529</v>
      </c>
      <c r="E206">
        <v>222</v>
      </c>
      <c r="F206" t="s">
        <v>4624</v>
      </c>
      <c r="G206">
        <v>22</v>
      </c>
    </row>
    <row r="207" spans="1:12" hidden="1" x14ac:dyDescent="0.25">
      <c r="A207">
        <v>5</v>
      </c>
      <c r="B207">
        <v>78</v>
      </c>
      <c r="C207" t="s">
        <v>3852</v>
      </c>
      <c r="D207" t="s">
        <v>4529</v>
      </c>
      <c r="E207">
        <v>1567</v>
      </c>
      <c r="F207" t="s">
        <v>4626</v>
      </c>
      <c r="G207">
        <v>23</v>
      </c>
    </row>
    <row r="208" spans="1:12" hidden="1" x14ac:dyDescent="0.25">
      <c r="A208">
        <v>5</v>
      </c>
      <c r="B208">
        <v>78</v>
      </c>
      <c r="C208" t="s">
        <v>3852</v>
      </c>
      <c r="D208" t="s">
        <v>4529</v>
      </c>
      <c r="E208">
        <v>1488</v>
      </c>
      <c r="F208" t="s">
        <v>4625</v>
      </c>
      <c r="G208">
        <v>24</v>
      </c>
    </row>
    <row r="209" spans="1:8" hidden="1" x14ac:dyDescent="0.25">
      <c r="A209">
        <v>5</v>
      </c>
      <c r="B209">
        <v>78</v>
      </c>
      <c r="C209" t="s">
        <v>3852</v>
      </c>
      <c r="D209" t="s">
        <v>4529</v>
      </c>
      <c r="E209">
        <v>405</v>
      </c>
      <c r="F209" t="s">
        <v>4623</v>
      </c>
      <c r="G209">
        <v>25</v>
      </c>
    </row>
    <row r="210" spans="1:8" hidden="1" x14ac:dyDescent="0.25">
      <c r="A210">
        <v>5</v>
      </c>
      <c r="B210">
        <v>79</v>
      </c>
      <c r="C210" t="s">
        <v>205</v>
      </c>
      <c r="D210" t="s">
        <v>4529</v>
      </c>
      <c r="E210">
        <v>1490</v>
      </c>
      <c r="F210" t="s">
        <v>4622</v>
      </c>
      <c r="G210">
        <v>26</v>
      </c>
    </row>
    <row r="211" spans="1:8" hidden="1" x14ac:dyDescent="0.25">
      <c r="A211">
        <v>5</v>
      </c>
      <c r="B211">
        <v>79</v>
      </c>
      <c r="C211" t="s">
        <v>205</v>
      </c>
      <c r="D211" t="s">
        <v>4529</v>
      </c>
      <c r="E211">
        <v>223</v>
      </c>
      <c r="F211" t="s">
        <v>4621</v>
      </c>
      <c r="G211">
        <v>27</v>
      </c>
    </row>
    <row r="212" spans="1:8" hidden="1" x14ac:dyDescent="0.25">
      <c r="A212">
        <v>5</v>
      </c>
      <c r="B212">
        <v>80</v>
      </c>
      <c r="C212" t="s">
        <v>5558</v>
      </c>
      <c r="D212" t="s">
        <v>4529</v>
      </c>
      <c r="E212">
        <v>225</v>
      </c>
      <c r="F212" t="s">
        <v>4550</v>
      </c>
      <c r="G212">
        <v>28</v>
      </c>
    </row>
    <row r="213" spans="1:8" hidden="1" x14ac:dyDescent="0.25">
      <c r="A213">
        <v>5</v>
      </c>
      <c r="B213">
        <v>80</v>
      </c>
      <c r="C213" t="s">
        <v>5558</v>
      </c>
      <c r="D213" t="s">
        <v>4529</v>
      </c>
      <c r="E213">
        <v>1544</v>
      </c>
      <c r="F213" t="s">
        <v>4549</v>
      </c>
      <c r="G213">
        <v>29</v>
      </c>
    </row>
    <row r="214" spans="1:8" hidden="1" x14ac:dyDescent="0.25">
      <c r="A214">
        <v>5</v>
      </c>
      <c r="B214">
        <v>80</v>
      </c>
      <c r="C214" t="s">
        <v>5558</v>
      </c>
      <c r="D214" t="s">
        <v>4529</v>
      </c>
      <c r="E214">
        <v>969</v>
      </c>
      <c r="F214" t="s">
        <v>4548</v>
      </c>
      <c r="G214">
        <v>30</v>
      </c>
    </row>
    <row r="215" spans="1:8" hidden="1" x14ac:dyDescent="0.25">
      <c r="A215">
        <v>5</v>
      </c>
      <c r="B215">
        <v>81</v>
      </c>
      <c r="C215" t="s">
        <v>1030</v>
      </c>
      <c r="D215" t="s">
        <v>4529</v>
      </c>
      <c r="E215">
        <v>407</v>
      </c>
      <c r="F215" t="s">
        <v>4546</v>
      </c>
      <c r="G215">
        <v>31</v>
      </c>
    </row>
    <row r="216" spans="1:8" hidden="1" x14ac:dyDescent="0.25">
      <c r="A216">
        <v>5</v>
      </c>
      <c r="B216">
        <v>81</v>
      </c>
      <c r="C216" t="s">
        <v>1030</v>
      </c>
      <c r="D216" t="s">
        <v>4529</v>
      </c>
      <c r="E216">
        <v>1492</v>
      </c>
      <c r="F216" t="s">
        <v>4659</v>
      </c>
      <c r="G216">
        <v>32</v>
      </c>
    </row>
    <row r="217" spans="1:8" hidden="1" x14ac:dyDescent="0.25">
      <c r="A217">
        <v>5</v>
      </c>
      <c r="B217">
        <v>82</v>
      </c>
      <c r="C217" t="s">
        <v>2175</v>
      </c>
      <c r="D217" t="s">
        <v>4529</v>
      </c>
      <c r="E217">
        <v>411</v>
      </c>
      <c r="F217" t="s">
        <v>4644</v>
      </c>
      <c r="G217">
        <v>33</v>
      </c>
    </row>
    <row r="218" spans="1:8" hidden="1" x14ac:dyDescent="0.25">
      <c r="A218">
        <v>5</v>
      </c>
      <c r="B218">
        <v>82</v>
      </c>
      <c r="C218" t="s">
        <v>2175</v>
      </c>
      <c r="D218" t="s">
        <v>4529</v>
      </c>
      <c r="E218">
        <v>414</v>
      </c>
      <c r="F218" t="s">
        <v>4641</v>
      </c>
      <c r="G218">
        <v>34</v>
      </c>
    </row>
    <row r="219" spans="1:8" hidden="1" x14ac:dyDescent="0.25">
      <c r="A219">
        <v>5</v>
      </c>
      <c r="B219">
        <v>82</v>
      </c>
      <c r="C219" t="s">
        <v>2175</v>
      </c>
      <c r="D219" t="s">
        <v>4529</v>
      </c>
      <c r="E219">
        <v>1070</v>
      </c>
      <c r="F219" t="s">
        <v>4658</v>
      </c>
      <c r="G219">
        <v>35</v>
      </c>
    </row>
    <row r="220" spans="1:8" hidden="1" x14ac:dyDescent="0.25">
      <c r="A220">
        <v>5</v>
      </c>
      <c r="B220">
        <v>82</v>
      </c>
      <c r="C220" t="s">
        <v>2175</v>
      </c>
      <c r="D220" t="s">
        <v>4529</v>
      </c>
      <c r="E220">
        <v>409</v>
      </c>
      <c r="F220" t="s">
        <v>4657</v>
      </c>
      <c r="G220">
        <v>36</v>
      </c>
    </row>
    <row r="221" spans="1:8" hidden="1" x14ac:dyDescent="0.25">
      <c r="A221">
        <v>5</v>
      </c>
      <c r="B221">
        <v>82</v>
      </c>
      <c r="C221" t="s">
        <v>2175</v>
      </c>
      <c r="D221" t="s">
        <v>4529</v>
      </c>
      <c r="E221">
        <v>1494</v>
      </c>
      <c r="F221" t="s">
        <v>4656</v>
      </c>
      <c r="G221">
        <v>37</v>
      </c>
    </row>
    <row r="222" spans="1:8" hidden="1" x14ac:dyDescent="0.25">
      <c r="A222">
        <v>5</v>
      </c>
      <c r="B222">
        <v>82</v>
      </c>
      <c r="C222" t="s">
        <v>2175</v>
      </c>
      <c r="D222" t="s">
        <v>4529</v>
      </c>
      <c r="E222">
        <v>1496</v>
      </c>
      <c r="F222" t="s">
        <v>4655</v>
      </c>
      <c r="G222">
        <v>38</v>
      </c>
    </row>
    <row r="223" spans="1:8" hidden="1" x14ac:dyDescent="0.25">
      <c r="A223">
        <v>5</v>
      </c>
      <c r="B223">
        <v>83</v>
      </c>
      <c r="C223" t="s">
        <v>5557</v>
      </c>
      <c r="D223" t="s">
        <v>4529</v>
      </c>
      <c r="E223">
        <v>1068</v>
      </c>
      <c r="F223" t="s">
        <v>4654</v>
      </c>
      <c r="G223" t="s">
        <v>4653</v>
      </c>
      <c r="H223">
        <v>39</v>
      </c>
    </row>
    <row r="224" spans="1:8" hidden="1" x14ac:dyDescent="0.25">
      <c r="A224">
        <v>5</v>
      </c>
      <c r="B224">
        <v>84</v>
      </c>
      <c r="C224" t="s">
        <v>2251</v>
      </c>
      <c r="D224" t="s">
        <v>4529</v>
      </c>
      <c r="E224">
        <v>758</v>
      </c>
      <c r="F224" t="s">
        <v>4652</v>
      </c>
      <c r="G224">
        <v>40</v>
      </c>
    </row>
    <row r="225" spans="1:7" hidden="1" x14ac:dyDescent="0.25">
      <c r="A225">
        <v>5</v>
      </c>
      <c r="B225">
        <v>84</v>
      </c>
      <c r="C225" t="s">
        <v>2251</v>
      </c>
      <c r="D225" t="s">
        <v>4529</v>
      </c>
      <c r="E225">
        <v>951</v>
      </c>
      <c r="F225" t="s">
        <v>4650</v>
      </c>
      <c r="G225">
        <v>41</v>
      </c>
    </row>
    <row r="226" spans="1:7" hidden="1" x14ac:dyDescent="0.25">
      <c r="A226">
        <v>5</v>
      </c>
      <c r="B226">
        <v>84</v>
      </c>
      <c r="C226" t="s">
        <v>2251</v>
      </c>
      <c r="D226" t="s">
        <v>4529</v>
      </c>
      <c r="E226">
        <v>756</v>
      </c>
      <c r="F226" t="s">
        <v>4649</v>
      </c>
      <c r="G226">
        <v>42</v>
      </c>
    </row>
    <row r="227" spans="1:7" hidden="1" x14ac:dyDescent="0.25">
      <c r="A227">
        <v>5</v>
      </c>
      <c r="B227">
        <v>84</v>
      </c>
      <c r="C227" t="s">
        <v>2251</v>
      </c>
      <c r="D227" t="s">
        <v>4529</v>
      </c>
      <c r="E227">
        <v>754</v>
      </c>
      <c r="F227" t="s">
        <v>4640</v>
      </c>
      <c r="G227">
        <v>43</v>
      </c>
    </row>
    <row r="228" spans="1:7" hidden="1" x14ac:dyDescent="0.25">
      <c r="A228">
        <v>5</v>
      </c>
      <c r="B228">
        <v>85</v>
      </c>
      <c r="C228" t="s">
        <v>478</v>
      </c>
      <c r="D228" t="s">
        <v>4529</v>
      </c>
      <c r="E228">
        <v>1498</v>
      </c>
      <c r="F228" t="s">
        <v>4647</v>
      </c>
      <c r="G228">
        <v>44</v>
      </c>
    </row>
    <row r="229" spans="1:7" hidden="1" x14ac:dyDescent="0.25">
      <c r="A229">
        <v>5</v>
      </c>
      <c r="B229">
        <v>85</v>
      </c>
      <c r="C229" t="s">
        <v>478</v>
      </c>
      <c r="D229" t="s">
        <v>4529</v>
      </c>
      <c r="E229">
        <v>752</v>
      </c>
      <c r="F229" t="s">
        <v>5466</v>
      </c>
      <c r="G229">
        <v>45</v>
      </c>
    </row>
    <row r="230" spans="1:7" hidden="1" x14ac:dyDescent="0.25">
      <c r="A230">
        <v>5</v>
      </c>
      <c r="B230">
        <v>86</v>
      </c>
      <c r="C230" t="s">
        <v>5553</v>
      </c>
      <c r="D230" t="s">
        <v>4529</v>
      </c>
      <c r="E230">
        <v>732</v>
      </c>
      <c r="F230" t="s">
        <v>5469</v>
      </c>
      <c r="G230">
        <v>46</v>
      </c>
    </row>
    <row r="231" spans="1:7" hidden="1" x14ac:dyDescent="0.25">
      <c r="A231">
        <v>5</v>
      </c>
      <c r="B231">
        <v>86</v>
      </c>
      <c r="C231" t="s">
        <v>5553</v>
      </c>
      <c r="D231" t="s">
        <v>4529</v>
      </c>
      <c r="E231">
        <v>196</v>
      </c>
      <c r="F231" t="s">
        <v>4645</v>
      </c>
      <c r="G231">
        <v>47</v>
      </c>
    </row>
    <row r="232" spans="1:7" hidden="1" x14ac:dyDescent="0.25">
      <c r="A232">
        <v>6</v>
      </c>
      <c r="B232">
        <v>87</v>
      </c>
      <c r="C232" t="s">
        <v>5066</v>
      </c>
      <c r="D232" t="s">
        <v>4529</v>
      </c>
      <c r="E232">
        <v>152</v>
      </c>
      <c r="F232" t="s">
        <v>5185</v>
      </c>
      <c r="G232">
        <v>1</v>
      </c>
    </row>
    <row r="233" spans="1:7" hidden="1" x14ac:dyDescent="0.25">
      <c r="A233">
        <v>6</v>
      </c>
      <c r="B233">
        <v>88</v>
      </c>
      <c r="C233" t="s">
        <v>5556</v>
      </c>
      <c r="D233" t="s">
        <v>4529</v>
      </c>
      <c r="E233">
        <v>150</v>
      </c>
      <c r="F233" t="s">
        <v>5184</v>
      </c>
      <c r="G233">
        <v>2</v>
      </c>
    </row>
    <row r="234" spans="1:7" hidden="1" x14ac:dyDescent="0.25">
      <c r="A234">
        <v>6</v>
      </c>
      <c r="B234">
        <v>88</v>
      </c>
      <c r="C234" t="s">
        <v>5556</v>
      </c>
      <c r="D234" t="s">
        <v>4529</v>
      </c>
      <c r="E234">
        <v>149</v>
      </c>
      <c r="F234" t="s">
        <v>5183</v>
      </c>
      <c r="G234">
        <v>3</v>
      </c>
    </row>
    <row r="235" spans="1:7" hidden="1" x14ac:dyDescent="0.25">
      <c r="A235">
        <v>6</v>
      </c>
      <c r="B235">
        <v>89</v>
      </c>
      <c r="C235" t="s">
        <v>2063</v>
      </c>
      <c r="D235" t="s">
        <v>4529</v>
      </c>
      <c r="E235">
        <v>147</v>
      </c>
      <c r="F235" t="s">
        <v>5182</v>
      </c>
      <c r="G235">
        <v>4</v>
      </c>
    </row>
    <row r="236" spans="1:7" hidden="1" x14ac:dyDescent="0.25">
      <c r="A236">
        <v>6</v>
      </c>
      <c r="B236">
        <v>89</v>
      </c>
      <c r="C236" t="s">
        <v>2063</v>
      </c>
      <c r="D236" t="s">
        <v>4529</v>
      </c>
      <c r="E236">
        <v>1411</v>
      </c>
      <c r="F236" t="s">
        <v>5328</v>
      </c>
      <c r="G236">
        <v>5</v>
      </c>
    </row>
    <row r="237" spans="1:7" hidden="1" x14ac:dyDescent="0.25">
      <c r="A237">
        <v>6</v>
      </c>
      <c r="B237">
        <v>90</v>
      </c>
      <c r="C237" t="s">
        <v>1253</v>
      </c>
      <c r="D237" t="s">
        <v>4529</v>
      </c>
      <c r="E237">
        <v>441</v>
      </c>
      <c r="F237" t="s">
        <v>5187</v>
      </c>
      <c r="G237">
        <v>6</v>
      </c>
    </row>
    <row r="238" spans="1:7" hidden="1" x14ac:dyDescent="0.25">
      <c r="A238">
        <v>6</v>
      </c>
      <c r="B238">
        <v>90</v>
      </c>
      <c r="C238" t="s">
        <v>1253</v>
      </c>
      <c r="D238" t="s">
        <v>4529</v>
      </c>
      <c r="E238">
        <v>1413</v>
      </c>
      <c r="F238" t="s">
        <v>5329</v>
      </c>
      <c r="G238">
        <v>7</v>
      </c>
    </row>
    <row r="239" spans="1:7" hidden="1" x14ac:dyDescent="0.25">
      <c r="A239">
        <v>6</v>
      </c>
      <c r="B239">
        <v>90</v>
      </c>
      <c r="C239" t="s">
        <v>1253</v>
      </c>
      <c r="D239" t="s">
        <v>4529</v>
      </c>
      <c r="E239">
        <v>912</v>
      </c>
      <c r="F239" t="s">
        <v>5330</v>
      </c>
      <c r="G239">
        <v>8</v>
      </c>
    </row>
    <row r="240" spans="1:7" hidden="1" x14ac:dyDescent="0.25">
      <c r="A240">
        <v>6</v>
      </c>
      <c r="B240">
        <v>91</v>
      </c>
      <c r="C240" t="s">
        <v>2193</v>
      </c>
      <c r="D240" t="s">
        <v>4529</v>
      </c>
      <c r="E240">
        <v>1415</v>
      </c>
      <c r="F240" t="s">
        <v>5331</v>
      </c>
      <c r="G240">
        <v>9</v>
      </c>
    </row>
    <row r="241" spans="1:7" hidden="1" x14ac:dyDescent="0.25">
      <c r="A241">
        <v>6</v>
      </c>
      <c r="B241">
        <v>91</v>
      </c>
      <c r="C241" t="s">
        <v>2193</v>
      </c>
      <c r="D241" t="s">
        <v>4529</v>
      </c>
      <c r="E241">
        <v>910</v>
      </c>
      <c r="F241" t="s">
        <v>5332</v>
      </c>
      <c r="G241">
        <v>10</v>
      </c>
    </row>
    <row r="242" spans="1:7" hidden="1" x14ac:dyDescent="0.25">
      <c r="A242">
        <v>6</v>
      </c>
      <c r="B242">
        <v>91</v>
      </c>
      <c r="C242" t="s">
        <v>2193</v>
      </c>
      <c r="D242" t="s">
        <v>4529</v>
      </c>
      <c r="E242">
        <v>1637</v>
      </c>
      <c r="F242" t="s">
        <v>5333</v>
      </c>
      <c r="G242">
        <v>11</v>
      </c>
    </row>
    <row r="243" spans="1:7" hidden="1" x14ac:dyDescent="0.25">
      <c r="A243">
        <v>6</v>
      </c>
      <c r="B243">
        <v>91</v>
      </c>
      <c r="C243" t="s">
        <v>2193</v>
      </c>
      <c r="D243" t="s">
        <v>4529</v>
      </c>
      <c r="E243">
        <v>908</v>
      </c>
      <c r="F243" t="s">
        <v>5334</v>
      </c>
      <c r="G243">
        <v>12</v>
      </c>
    </row>
    <row r="244" spans="1:7" hidden="1" x14ac:dyDescent="0.25">
      <c r="A244">
        <v>6</v>
      </c>
      <c r="B244">
        <v>91</v>
      </c>
      <c r="C244" t="s">
        <v>2193</v>
      </c>
      <c r="D244" t="s">
        <v>4529</v>
      </c>
      <c r="E244">
        <v>906</v>
      </c>
      <c r="F244" t="s">
        <v>5471</v>
      </c>
      <c r="G244">
        <v>13</v>
      </c>
    </row>
    <row r="245" spans="1:7" hidden="1" x14ac:dyDescent="0.25">
      <c r="A245">
        <v>6</v>
      </c>
      <c r="B245">
        <v>92</v>
      </c>
      <c r="C245" t="s">
        <v>5555</v>
      </c>
      <c r="D245" t="s">
        <v>4529</v>
      </c>
      <c r="E245">
        <v>177</v>
      </c>
      <c r="F245" t="s">
        <v>4859</v>
      </c>
      <c r="G245">
        <v>14</v>
      </c>
    </row>
    <row r="246" spans="1:7" hidden="1" x14ac:dyDescent="0.25">
      <c r="A246">
        <v>6</v>
      </c>
      <c r="B246">
        <v>92</v>
      </c>
      <c r="C246" t="s">
        <v>5555</v>
      </c>
      <c r="D246" t="s">
        <v>4529</v>
      </c>
      <c r="E246">
        <v>179</v>
      </c>
      <c r="F246" t="s">
        <v>4857</v>
      </c>
      <c r="G246">
        <v>15</v>
      </c>
    </row>
    <row r="247" spans="1:7" hidden="1" x14ac:dyDescent="0.25">
      <c r="A247">
        <v>6</v>
      </c>
      <c r="B247">
        <v>92</v>
      </c>
      <c r="C247" t="s">
        <v>5555</v>
      </c>
      <c r="D247" t="s">
        <v>4529</v>
      </c>
      <c r="E247">
        <v>181</v>
      </c>
      <c r="F247" t="s">
        <v>5158</v>
      </c>
      <c r="G247">
        <v>16</v>
      </c>
    </row>
    <row r="248" spans="1:7" hidden="1" x14ac:dyDescent="0.25">
      <c r="A248">
        <v>6</v>
      </c>
      <c r="B248">
        <v>93</v>
      </c>
      <c r="C248" t="s">
        <v>1049</v>
      </c>
      <c r="D248" t="s">
        <v>4529</v>
      </c>
      <c r="E248">
        <v>183</v>
      </c>
      <c r="F248" t="s">
        <v>5157</v>
      </c>
      <c r="G248">
        <v>17</v>
      </c>
    </row>
    <row r="249" spans="1:7" hidden="1" x14ac:dyDescent="0.25">
      <c r="A249">
        <v>6</v>
      </c>
      <c r="B249">
        <v>93</v>
      </c>
      <c r="C249" t="s">
        <v>1049</v>
      </c>
      <c r="D249" t="s">
        <v>4529</v>
      </c>
      <c r="E249">
        <v>184</v>
      </c>
      <c r="F249" t="s">
        <v>5156</v>
      </c>
      <c r="G249">
        <v>18</v>
      </c>
    </row>
    <row r="250" spans="1:7" hidden="1" x14ac:dyDescent="0.25">
      <c r="A250">
        <v>6</v>
      </c>
      <c r="B250">
        <v>93</v>
      </c>
      <c r="C250" t="s">
        <v>1049</v>
      </c>
      <c r="D250" t="s">
        <v>4529</v>
      </c>
      <c r="E250">
        <v>185</v>
      </c>
      <c r="F250" t="s">
        <v>5154</v>
      </c>
      <c r="G250">
        <v>19</v>
      </c>
    </row>
    <row r="251" spans="1:7" hidden="1" x14ac:dyDescent="0.25">
      <c r="A251">
        <v>6</v>
      </c>
      <c r="B251">
        <v>93</v>
      </c>
      <c r="C251" t="s">
        <v>1049</v>
      </c>
      <c r="D251" t="s">
        <v>4529</v>
      </c>
      <c r="E251">
        <v>187</v>
      </c>
      <c r="F251" t="s">
        <v>5152</v>
      </c>
      <c r="G251">
        <v>20</v>
      </c>
    </row>
    <row r="252" spans="1:7" hidden="1" x14ac:dyDescent="0.25">
      <c r="A252">
        <v>6</v>
      </c>
      <c r="B252">
        <v>94</v>
      </c>
      <c r="C252" t="s">
        <v>5554</v>
      </c>
      <c r="D252" t="s">
        <v>4529</v>
      </c>
      <c r="E252">
        <v>189</v>
      </c>
      <c r="F252" t="s">
        <v>5150</v>
      </c>
      <c r="G252">
        <v>21</v>
      </c>
    </row>
    <row r="253" spans="1:7" hidden="1" x14ac:dyDescent="0.25">
      <c r="A253">
        <v>6</v>
      </c>
      <c r="B253">
        <v>94</v>
      </c>
      <c r="C253" t="s">
        <v>5554</v>
      </c>
      <c r="D253" t="s">
        <v>4529</v>
      </c>
      <c r="E253">
        <v>192</v>
      </c>
      <c r="F253" t="s">
        <v>5149</v>
      </c>
      <c r="G253">
        <v>22</v>
      </c>
    </row>
    <row r="254" spans="1:7" hidden="1" x14ac:dyDescent="0.25">
      <c r="A254">
        <v>6</v>
      </c>
      <c r="B254">
        <v>95</v>
      </c>
      <c r="C254" t="s">
        <v>1045</v>
      </c>
      <c r="D254" t="s">
        <v>4529</v>
      </c>
      <c r="E254">
        <v>193</v>
      </c>
      <c r="F254" t="s">
        <v>5148</v>
      </c>
      <c r="G254">
        <v>23</v>
      </c>
    </row>
    <row r="255" spans="1:7" hidden="1" x14ac:dyDescent="0.25">
      <c r="A255">
        <v>6</v>
      </c>
      <c r="B255">
        <v>95</v>
      </c>
      <c r="C255" t="s">
        <v>1045</v>
      </c>
      <c r="D255" t="s">
        <v>4529</v>
      </c>
      <c r="E255">
        <v>775</v>
      </c>
      <c r="F255" t="s">
        <v>5146</v>
      </c>
      <c r="G255">
        <v>24</v>
      </c>
    </row>
    <row r="256" spans="1:7" hidden="1" x14ac:dyDescent="0.25">
      <c r="A256">
        <v>6</v>
      </c>
      <c r="B256">
        <v>96</v>
      </c>
      <c r="C256" t="s">
        <v>5553</v>
      </c>
      <c r="D256" t="s">
        <v>4529</v>
      </c>
      <c r="E256">
        <v>195</v>
      </c>
      <c r="F256" t="s">
        <v>4645</v>
      </c>
      <c r="G256">
        <v>25</v>
      </c>
    </row>
    <row r="257" spans="1:8" hidden="1" x14ac:dyDescent="0.25">
      <c r="A257">
        <v>6</v>
      </c>
      <c r="B257">
        <v>96</v>
      </c>
      <c r="C257" t="s">
        <v>5553</v>
      </c>
      <c r="D257" t="s">
        <v>4529</v>
      </c>
      <c r="E257">
        <v>731</v>
      </c>
      <c r="F257" t="s">
        <v>5469</v>
      </c>
      <c r="G257">
        <v>26</v>
      </c>
    </row>
    <row r="258" spans="1:8" hidden="1" x14ac:dyDescent="0.25">
      <c r="A258">
        <v>6</v>
      </c>
      <c r="B258">
        <v>96</v>
      </c>
      <c r="C258" t="s">
        <v>5553</v>
      </c>
      <c r="D258" t="s">
        <v>4529</v>
      </c>
      <c r="E258">
        <v>734</v>
      </c>
      <c r="F258" t="s">
        <v>5468</v>
      </c>
      <c r="G258">
        <v>27</v>
      </c>
    </row>
    <row r="259" spans="1:8" hidden="1" x14ac:dyDescent="0.25">
      <c r="A259">
        <v>6</v>
      </c>
      <c r="B259">
        <v>96</v>
      </c>
      <c r="C259" t="s">
        <v>5553</v>
      </c>
      <c r="D259" t="s">
        <v>4529</v>
      </c>
      <c r="E259">
        <v>804</v>
      </c>
      <c r="F259" t="s">
        <v>5145</v>
      </c>
      <c r="G259">
        <v>28</v>
      </c>
    </row>
    <row r="260" spans="1:8" hidden="1" x14ac:dyDescent="0.25">
      <c r="A260">
        <v>6</v>
      </c>
      <c r="B260">
        <v>96</v>
      </c>
      <c r="C260" t="s">
        <v>5553</v>
      </c>
      <c r="D260" t="s">
        <v>4529</v>
      </c>
      <c r="E260">
        <v>805</v>
      </c>
      <c r="F260" t="s">
        <v>5144</v>
      </c>
      <c r="G260">
        <v>29</v>
      </c>
    </row>
    <row r="261" spans="1:8" hidden="1" x14ac:dyDescent="0.25">
      <c r="A261">
        <v>6</v>
      </c>
      <c r="B261">
        <v>96</v>
      </c>
      <c r="C261" t="s">
        <v>5553</v>
      </c>
      <c r="D261" t="s">
        <v>4529</v>
      </c>
      <c r="E261">
        <v>801</v>
      </c>
      <c r="F261" t="s">
        <v>5143</v>
      </c>
      <c r="G261">
        <v>30</v>
      </c>
    </row>
    <row r="262" spans="1:8" hidden="1" x14ac:dyDescent="0.25">
      <c r="A262">
        <v>6</v>
      </c>
      <c r="B262">
        <v>96</v>
      </c>
      <c r="C262" t="s">
        <v>5553</v>
      </c>
      <c r="D262" t="s">
        <v>4529</v>
      </c>
      <c r="E262">
        <v>807</v>
      </c>
      <c r="F262" t="s">
        <v>5552</v>
      </c>
      <c r="G262">
        <v>31</v>
      </c>
    </row>
    <row r="263" spans="1:8" hidden="1" x14ac:dyDescent="0.25">
      <c r="A263">
        <v>6</v>
      </c>
      <c r="B263">
        <v>97</v>
      </c>
      <c r="C263" t="s">
        <v>935</v>
      </c>
      <c r="D263" t="s">
        <v>4529</v>
      </c>
      <c r="E263">
        <v>487</v>
      </c>
      <c r="F263" t="s">
        <v>4852</v>
      </c>
      <c r="G263">
        <v>32</v>
      </c>
    </row>
    <row r="264" spans="1:8" hidden="1" x14ac:dyDescent="0.25">
      <c r="A264">
        <v>6</v>
      </c>
      <c r="B264">
        <v>97</v>
      </c>
      <c r="C264" t="s">
        <v>935</v>
      </c>
      <c r="D264" t="s">
        <v>4529</v>
      </c>
      <c r="E264">
        <v>720</v>
      </c>
      <c r="F264" t="s">
        <v>5392</v>
      </c>
      <c r="G264">
        <v>33</v>
      </c>
    </row>
    <row r="265" spans="1:8" hidden="1" x14ac:dyDescent="0.25">
      <c r="A265">
        <v>6</v>
      </c>
      <c r="B265">
        <v>97</v>
      </c>
      <c r="C265" t="s">
        <v>935</v>
      </c>
      <c r="D265" t="s">
        <v>4529</v>
      </c>
      <c r="E265">
        <v>722</v>
      </c>
      <c r="F265" t="s">
        <v>5391</v>
      </c>
      <c r="G265">
        <v>34</v>
      </c>
    </row>
    <row r="266" spans="1:8" hidden="1" x14ac:dyDescent="0.25">
      <c r="A266">
        <v>6</v>
      </c>
      <c r="B266">
        <v>97</v>
      </c>
      <c r="C266" t="s">
        <v>935</v>
      </c>
      <c r="D266" t="s">
        <v>4529</v>
      </c>
      <c r="E266">
        <v>489</v>
      </c>
      <c r="F266" t="s">
        <v>5390</v>
      </c>
      <c r="G266">
        <v>35</v>
      </c>
    </row>
    <row r="267" spans="1:8" hidden="1" x14ac:dyDescent="0.25">
      <c r="A267">
        <v>6</v>
      </c>
      <c r="B267">
        <v>97</v>
      </c>
      <c r="C267" t="s">
        <v>935</v>
      </c>
      <c r="D267" t="s">
        <v>4529</v>
      </c>
      <c r="E267">
        <v>724</v>
      </c>
      <c r="F267" t="s">
        <v>5389</v>
      </c>
      <c r="G267">
        <v>36</v>
      </c>
    </row>
    <row r="268" spans="1:8" hidden="1" x14ac:dyDescent="0.25">
      <c r="A268">
        <v>6</v>
      </c>
      <c r="B268">
        <v>98</v>
      </c>
      <c r="C268" t="s">
        <v>5551</v>
      </c>
      <c r="D268" t="s">
        <v>4529</v>
      </c>
      <c r="E268">
        <v>726</v>
      </c>
      <c r="F268" t="s">
        <v>5388</v>
      </c>
      <c r="G268">
        <v>37</v>
      </c>
    </row>
    <row r="269" spans="1:8" hidden="1" x14ac:dyDescent="0.25">
      <c r="A269">
        <v>6</v>
      </c>
      <c r="B269">
        <v>98</v>
      </c>
      <c r="C269" t="s">
        <v>5551</v>
      </c>
      <c r="D269" t="s">
        <v>4529</v>
      </c>
      <c r="E269">
        <v>674</v>
      </c>
      <c r="F269" t="s">
        <v>5386</v>
      </c>
      <c r="G269" t="s">
        <v>5387</v>
      </c>
      <c r="H269">
        <v>38</v>
      </c>
    </row>
    <row r="270" spans="1:8" hidden="1" x14ac:dyDescent="0.25">
      <c r="A270">
        <v>6</v>
      </c>
      <c r="B270">
        <v>98</v>
      </c>
      <c r="C270" t="s">
        <v>5551</v>
      </c>
      <c r="D270" t="s">
        <v>4529</v>
      </c>
      <c r="E270">
        <v>670</v>
      </c>
      <c r="F270" t="s">
        <v>5550</v>
      </c>
      <c r="G270">
        <v>39</v>
      </c>
    </row>
    <row r="271" spans="1:8" hidden="1" x14ac:dyDescent="0.25">
      <c r="A271">
        <v>6</v>
      </c>
      <c r="B271">
        <v>99</v>
      </c>
      <c r="C271" t="s">
        <v>5547</v>
      </c>
      <c r="D271" t="s">
        <v>4529</v>
      </c>
      <c r="E271">
        <v>668</v>
      </c>
      <c r="F271" t="s">
        <v>5549</v>
      </c>
      <c r="G271">
        <v>40</v>
      </c>
    </row>
    <row r="272" spans="1:8" hidden="1" x14ac:dyDescent="0.25">
      <c r="A272">
        <v>6</v>
      </c>
      <c r="B272">
        <v>99</v>
      </c>
      <c r="C272" t="s">
        <v>5547</v>
      </c>
      <c r="D272" t="s">
        <v>4529</v>
      </c>
      <c r="E272">
        <v>673</v>
      </c>
      <c r="F272" t="s">
        <v>5548</v>
      </c>
      <c r="G272">
        <v>41</v>
      </c>
    </row>
    <row r="273" spans="1:7" hidden="1" x14ac:dyDescent="0.25">
      <c r="A273">
        <v>6</v>
      </c>
      <c r="B273">
        <v>99</v>
      </c>
      <c r="C273" t="s">
        <v>5547</v>
      </c>
      <c r="D273" t="s">
        <v>4529</v>
      </c>
      <c r="E273">
        <v>695</v>
      </c>
      <c r="F273" t="s">
        <v>5546</v>
      </c>
      <c r="G273">
        <v>42</v>
      </c>
    </row>
    <row r="274" spans="1:7" hidden="1" x14ac:dyDescent="0.25">
      <c r="A274">
        <v>6</v>
      </c>
      <c r="B274">
        <v>100</v>
      </c>
      <c r="C274" t="s">
        <v>5545</v>
      </c>
      <c r="D274" t="s">
        <v>4529</v>
      </c>
      <c r="E274">
        <v>667</v>
      </c>
      <c r="F274" t="s">
        <v>5406</v>
      </c>
      <c r="G274">
        <v>43</v>
      </c>
    </row>
    <row r="275" spans="1:7" hidden="1" x14ac:dyDescent="0.25">
      <c r="A275">
        <v>6</v>
      </c>
      <c r="B275">
        <v>100</v>
      </c>
      <c r="C275" t="s">
        <v>5545</v>
      </c>
      <c r="D275" t="s">
        <v>4529</v>
      </c>
      <c r="E275">
        <v>637</v>
      </c>
      <c r="F275" t="s">
        <v>5544</v>
      </c>
      <c r="G275">
        <v>44</v>
      </c>
    </row>
    <row r="276" spans="1:7" hidden="1" x14ac:dyDescent="0.25">
      <c r="A276">
        <v>6</v>
      </c>
      <c r="B276">
        <v>101</v>
      </c>
      <c r="C276" t="s">
        <v>685</v>
      </c>
      <c r="D276" t="s">
        <v>4529</v>
      </c>
      <c r="E276">
        <v>665</v>
      </c>
      <c r="F276" t="s">
        <v>5405</v>
      </c>
      <c r="G276">
        <v>45</v>
      </c>
    </row>
    <row r="277" spans="1:7" hidden="1" x14ac:dyDescent="0.25">
      <c r="A277">
        <v>6</v>
      </c>
      <c r="B277">
        <v>101</v>
      </c>
      <c r="C277" t="s">
        <v>685</v>
      </c>
      <c r="D277" t="s">
        <v>4529</v>
      </c>
      <c r="E277">
        <v>737</v>
      </c>
      <c r="F277" t="s">
        <v>5543</v>
      </c>
      <c r="G277">
        <v>46</v>
      </c>
    </row>
    <row r="278" spans="1:7" hidden="1" x14ac:dyDescent="0.25">
      <c r="A278">
        <v>6</v>
      </c>
      <c r="B278">
        <v>101</v>
      </c>
      <c r="C278" t="s">
        <v>685</v>
      </c>
      <c r="D278" t="s">
        <v>4529</v>
      </c>
      <c r="E278">
        <v>1046</v>
      </c>
      <c r="F278" t="s">
        <v>5542</v>
      </c>
      <c r="G278">
        <v>47</v>
      </c>
    </row>
    <row r="279" spans="1:7" hidden="1" x14ac:dyDescent="0.25">
      <c r="A279">
        <v>6</v>
      </c>
      <c r="B279">
        <v>101</v>
      </c>
      <c r="C279" t="s">
        <v>685</v>
      </c>
      <c r="D279" t="s">
        <v>4529</v>
      </c>
      <c r="E279">
        <v>1048</v>
      </c>
      <c r="F279" t="s">
        <v>5541</v>
      </c>
      <c r="G279">
        <v>48</v>
      </c>
    </row>
    <row r="280" spans="1:7" hidden="1" x14ac:dyDescent="0.25">
      <c r="A280">
        <v>6</v>
      </c>
      <c r="B280">
        <v>102</v>
      </c>
      <c r="C280" t="s">
        <v>681</v>
      </c>
      <c r="D280" t="s">
        <v>4529</v>
      </c>
      <c r="E280">
        <v>727</v>
      </c>
      <c r="F280" t="s">
        <v>5540</v>
      </c>
      <c r="G280">
        <v>49</v>
      </c>
    </row>
    <row r="281" spans="1:7" hidden="1" x14ac:dyDescent="0.25">
      <c r="A281">
        <v>6</v>
      </c>
      <c r="B281">
        <v>102</v>
      </c>
      <c r="C281" t="s">
        <v>681</v>
      </c>
      <c r="D281" t="s">
        <v>4529</v>
      </c>
      <c r="E281">
        <v>730</v>
      </c>
      <c r="F281" t="s">
        <v>5539</v>
      </c>
      <c r="G281">
        <v>50</v>
      </c>
    </row>
    <row r="282" spans="1:7" hidden="1" x14ac:dyDescent="0.25">
      <c r="A282">
        <v>6</v>
      </c>
      <c r="B282">
        <v>103</v>
      </c>
      <c r="C282" t="s">
        <v>3277</v>
      </c>
      <c r="D282" t="s">
        <v>4529</v>
      </c>
      <c r="E282">
        <v>697</v>
      </c>
      <c r="F282" t="s">
        <v>5538</v>
      </c>
      <c r="G282">
        <v>51</v>
      </c>
    </row>
    <row r="283" spans="1:7" hidden="1" x14ac:dyDescent="0.25">
      <c r="A283">
        <v>6</v>
      </c>
      <c r="B283">
        <v>104</v>
      </c>
      <c r="C283" t="s">
        <v>2794</v>
      </c>
      <c r="D283" t="s">
        <v>4529</v>
      </c>
      <c r="E283">
        <v>663</v>
      </c>
      <c r="F283" t="s">
        <v>5537</v>
      </c>
      <c r="G283">
        <v>52</v>
      </c>
    </row>
    <row r="284" spans="1:7" hidden="1" x14ac:dyDescent="0.25">
      <c r="A284">
        <v>6</v>
      </c>
      <c r="B284">
        <v>105</v>
      </c>
      <c r="C284" t="s">
        <v>675</v>
      </c>
      <c r="D284" t="s">
        <v>4529</v>
      </c>
      <c r="E284">
        <v>639</v>
      </c>
      <c r="F284" t="s">
        <v>5404</v>
      </c>
      <c r="G284">
        <v>53</v>
      </c>
    </row>
    <row r="285" spans="1:7" hidden="1" x14ac:dyDescent="0.25">
      <c r="A285">
        <v>6</v>
      </c>
      <c r="B285">
        <v>105</v>
      </c>
      <c r="C285" t="s">
        <v>675</v>
      </c>
      <c r="D285" t="s">
        <v>4529</v>
      </c>
      <c r="E285">
        <v>640</v>
      </c>
      <c r="F285" t="s">
        <v>5536</v>
      </c>
      <c r="G285">
        <v>54</v>
      </c>
    </row>
    <row r="286" spans="1:7" hidden="1" x14ac:dyDescent="0.25">
      <c r="A286">
        <v>6</v>
      </c>
      <c r="B286">
        <v>105</v>
      </c>
      <c r="C286" t="s">
        <v>675</v>
      </c>
      <c r="D286" t="s">
        <v>4529</v>
      </c>
      <c r="E286">
        <v>661</v>
      </c>
      <c r="F286" t="s">
        <v>5535</v>
      </c>
      <c r="G286">
        <v>55</v>
      </c>
    </row>
    <row r="287" spans="1:7" hidden="1" x14ac:dyDescent="0.25">
      <c r="A287">
        <v>6</v>
      </c>
      <c r="B287">
        <v>105</v>
      </c>
      <c r="C287" t="s">
        <v>675</v>
      </c>
      <c r="D287" t="s">
        <v>4529</v>
      </c>
      <c r="E287">
        <v>959</v>
      </c>
      <c r="F287" t="s">
        <v>5534</v>
      </c>
      <c r="G287">
        <v>56</v>
      </c>
    </row>
    <row r="288" spans="1:7" hidden="1" x14ac:dyDescent="0.25">
      <c r="A288">
        <v>6</v>
      </c>
      <c r="B288">
        <v>105</v>
      </c>
      <c r="C288" t="s">
        <v>675</v>
      </c>
      <c r="D288" t="s">
        <v>4529</v>
      </c>
      <c r="E288">
        <v>659</v>
      </c>
      <c r="F288" t="s">
        <v>5403</v>
      </c>
      <c r="G288">
        <v>57</v>
      </c>
    </row>
    <row r="289" spans="1:7" hidden="1" x14ac:dyDescent="0.25">
      <c r="A289">
        <v>6</v>
      </c>
      <c r="B289">
        <v>105</v>
      </c>
      <c r="C289" t="s">
        <v>675</v>
      </c>
      <c r="D289" t="s">
        <v>4529</v>
      </c>
      <c r="E289">
        <v>657</v>
      </c>
      <c r="F289" t="s">
        <v>5533</v>
      </c>
      <c r="G289">
        <v>58</v>
      </c>
    </row>
    <row r="290" spans="1:7" hidden="1" x14ac:dyDescent="0.25">
      <c r="A290">
        <v>6</v>
      </c>
      <c r="B290">
        <v>106</v>
      </c>
      <c r="C290" t="s">
        <v>1579</v>
      </c>
      <c r="D290" t="s">
        <v>4529</v>
      </c>
      <c r="E290">
        <v>655</v>
      </c>
      <c r="F290" t="s">
        <v>5532</v>
      </c>
      <c r="G290">
        <v>59</v>
      </c>
    </row>
    <row r="291" spans="1:7" hidden="1" x14ac:dyDescent="0.25">
      <c r="A291">
        <v>6</v>
      </c>
      <c r="B291">
        <v>106</v>
      </c>
      <c r="C291" t="s">
        <v>1579</v>
      </c>
      <c r="D291" t="s">
        <v>4529</v>
      </c>
      <c r="E291">
        <v>653</v>
      </c>
      <c r="F291" t="s">
        <v>5531</v>
      </c>
      <c r="G291">
        <v>60</v>
      </c>
    </row>
    <row r="292" spans="1:7" hidden="1" x14ac:dyDescent="0.25">
      <c r="A292">
        <v>6</v>
      </c>
      <c r="B292">
        <v>106</v>
      </c>
      <c r="C292" t="s">
        <v>1579</v>
      </c>
      <c r="D292" t="s">
        <v>4529</v>
      </c>
      <c r="E292">
        <v>651</v>
      </c>
      <c r="F292" t="s">
        <v>5530</v>
      </c>
      <c r="G292">
        <v>61</v>
      </c>
    </row>
    <row r="293" spans="1:7" hidden="1" x14ac:dyDescent="0.25">
      <c r="A293">
        <v>6</v>
      </c>
      <c r="B293">
        <v>106</v>
      </c>
      <c r="C293" t="s">
        <v>1579</v>
      </c>
      <c r="D293" t="s">
        <v>4529</v>
      </c>
      <c r="E293">
        <v>650</v>
      </c>
      <c r="F293" t="s">
        <v>5529</v>
      </c>
      <c r="G293">
        <v>62</v>
      </c>
    </row>
    <row r="294" spans="1:7" hidden="1" x14ac:dyDescent="0.25">
      <c r="A294">
        <v>6</v>
      </c>
      <c r="B294">
        <v>106</v>
      </c>
      <c r="C294" t="s">
        <v>1579</v>
      </c>
      <c r="D294" t="s">
        <v>4529</v>
      </c>
      <c r="E294">
        <v>642</v>
      </c>
      <c r="F294" t="s">
        <v>5402</v>
      </c>
      <c r="G294">
        <v>63</v>
      </c>
    </row>
    <row r="295" spans="1:7" hidden="1" x14ac:dyDescent="0.25">
      <c r="A295">
        <v>6</v>
      </c>
      <c r="B295">
        <v>123</v>
      </c>
      <c r="C295" t="s">
        <v>2205</v>
      </c>
      <c r="D295" t="s">
        <v>4529</v>
      </c>
      <c r="E295">
        <v>647</v>
      </c>
      <c r="F295" t="s">
        <v>5401</v>
      </c>
      <c r="G295">
        <v>64</v>
      </c>
    </row>
    <row r="296" spans="1:7" hidden="1" x14ac:dyDescent="0.25">
      <c r="A296">
        <v>6</v>
      </c>
      <c r="B296">
        <v>123</v>
      </c>
      <c r="C296" t="s">
        <v>2205</v>
      </c>
      <c r="D296" t="s">
        <v>4529</v>
      </c>
      <c r="E296">
        <v>1044</v>
      </c>
      <c r="F296" t="s">
        <v>5528</v>
      </c>
      <c r="G296">
        <v>65</v>
      </c>
    </row>
    <row r="297" spans="1:7" hidden="1" x14ac:dyDescent="0.25">
      <c r="A297">
        <v>6</v>
      </c>
      <c r="B297">
        <v>124</v>
      </c>
      <c r="C297" t="s">
        <v>2203</v>
      </c>
      <c r="D297" t="s">
        <v>4529</v>
      </c>
      <c r="E297">
        <v>646</v>
      </c>
      <c r="F297" t="s">
        <v>5400</v>
      </c>
      <c r="G297">
        <v>66</v>
      </c>
    </row>
    <row r="298" spans="1:7" hidden="1" x14ac:dyDescent="0.25">
      <c r="A298">
        <v>6</v>
      </c>
      <c r="B298">
        <v>125</v>
      </c>
      <c r="C298" t="s">
        <v>5527</v>
      </c>
      <c r="D298" t="s">
        <v>4529</v>
      </c>
      <c r="E298">
        <v>903</v>
      </c>
      <c r="F298" t="s">
        <v>5399</v>
      </c>
      <c r="G298">
        <v>67</v>
      </c>
    </row>
    <row r="299" spans="1:7" hidden="1" x14ac:dyDescent="0.25">
      <c r="A299">
        <v>6</v>
      </c>
      <c r="B299">
        <v>126</v>
      </c>
      <c r="C299" t="s">
        <v>213</v>
      </c>
      <c r="D299" t="s">
        <v>4529</v>
      </c>
      <c r="E299">
        <v>644</v>
      </c>
      <c r="F299" t="s">
        <v>5398</v>
      </c>
      <c r="G299">
        <v>68</v>
      </c>
    </row>
    <row r="300" spans="1:7" hidden="1" x14ac:dyDescent="0.25">
      <c r="A300">
        <v>7</v>
      </c>
      <c r="B300">
        <v>107</v>
      </c>
      <c r="C300" t="s">
        <v>10</v>
      </c>
      <c r="D300" t="s">
        <v>4529</v>
      </c>
      <c r="E300">
        <v>1</v>
      </c>
      <c r="F300" t="s">
        <v>4599</v>
      </c>
      <c r="G300">
        <v>1</v>
      </c>
    </row>
    <row r="301" spans="1:7" hidden="1" x14ac:dyDescent="0.25">
      <c r="A301">
        <v>7</v>
      </c>
      <c r="B301">
        <v>108</v>
      </c>
      <c r="C301" t="s">
        <v>232</v>
      </c>
      <c r="D301" t="s">
        <v>4529</v>
      </c>
      <c r="E301">
        <v>1558</v>
      </c>
      <c r="F301" t="s">
        <v>4733</v>
      </c>
      <c r="G301">
        <v>2</v>
      </c>
    </row>
    <row r="302" spans="1:7" hidden="1" x14ac:dyDescent="0.25">
      <c r="A302">
        <v>7</v>
      </c>
      <c r="B302">
        <v>108</v>
      </c>
      <c r="C302" t="s">
        <v>232</v>
      </c>
      <c r="D302" t="s">
        <v>4529</v>
      </c>
      <c r="E302">
        <v>84</v>
      </c>
      <c r="F302" t="s">
        <v>4732</v>
      </c>
      <c r="G302">
        <v>3</v>
      </c>
    </row>
    <row r="303" spans="1:7" hidden="1" x14ac:dyDescent="0.25">
      <c r="A303">
        <v>7</v>
      </c>
      <c r="B303">
        <v>108</v>
      </c>
      <c r="C303" t="s">
        <v>232</v>
      </c>
      <c r="D303" t="s">
        <v>4529</v>
      </c>
      <c r="E303">
        <v>2</v>
      </c>
      <c r="F303" t="s">
        <v>4731</v>
      </c>
      <c r="G303">
        <v>4</v>
      </c>
    </row>
    <row r="304" spans="1:7" hidden="1" x14ac:dyDescent="0.25">
      <c r="A304">
        <v>7</v>
      </c>
      <c r="B304">
        <v>108</v>
      </c>
      <c r="C304" t="s">
        <v>232</v>
      </c>
      <c r="D304" t="s">
        <v>4529</v>
      </c>
      <c r="E304">
        <v>4</v>
      </c>
      <c r="F304" t="s">
        <v>4729</v>
      </c>
      <c r="G304">
        <v>5</v>
      </c>
    </row>
    <row r="305" spans="1:7" hidden="1" x14ac:dyDescent="0.25">
      <c r="A305">
        <v>7</v>
      </c>
      <c r="B305">
        <v>108</v>
      </c>
      <c r="C305" t="s">
        <v>232</v>
      </c>
      <c r="D305" t="s">
        <v>4529</v>
      </c>
      <c r="E305">
        <v>6</v>
      </c>
      <c r="F305" t="s">
        <v>4697</v>
      </c>
      <c r="G305">
        <v>6</v>
      </c>
    </row>
    <row r="306" spans="1:7" hidden="1" x14ac:dyDescent="0.25">
      <c r="A306">
        <v>7</v>
      </c>
      <c r="B306">
        <v>108</v>
      </c>
      <c r="C306" t="s">
        <v>232</v>
      </c>
      <c r="D306" t="s">
        <v>4529</v>
      </c>
      <c r="E306">
        <v>8</v>
      </c>
      <c r="F306" t="s">
        <v>4695</v>
      </c>
      <c r="G306">
        <v>7</v>
      </c>
    </row>
    <row r="307" spans="1:7" hidden="1" x14ac:dyDescent="0.25">
      <c r="A307">
        <v>7</v>
      </c>
      <c r="B307">
        <v>109</v>
      </c>
      <c r="C307" t="s">
        <v>5208</v>
      </c>
      <c r="D307" t="s">
        <v>4529</v>
      </c>
      <c r="E307">
        <v>10</v>
      </c>
      <c r="F307" t="s">
        <v>4693</v>
      </c>
      <c r="G307">
        <v>8</v>
      </c>
    </row>
    <row r="308" spans="1:7" hidden="1" x14ac:dyDescent="0.25">
      <c r="A308">
        <v>7</v>
      </c>
      <c r="B308">
        <v>109</v>
      </c>
      <c r="C308" t="s">
        <v>5208</v>
      </c>
      <c r="D308" t="s">
        <v>4529</v>
      </c>
      <c r="E308">
        <v>13</v>
      </c>
      <c r="F308" t="s">
        <v>4692</v>
      </c>
      <c r="G308">
        <v>9</v>
      </c>
    </row>
    <row r="309" spans="1:7" hidden="1" x14ac:dyDescent="0.25">
      <c r="A309">
        <v>7</v>
      </c>
      <c r="B309">
        <v>110</v>
      </c>
      <c r="C309" t="s">
        <v>1667</v>
      </c>
      <c r="D309" t="s">
        <v>4529</v>
      </c>
      <c r="E309">
        <v>14</v>
      </c>
      <c r="F309" t="s">
        <v>4728</v>
      </c>
      <c r="G309">
        <v>10</v>
      </c>
    </row>
    <row r="310" spans="1:7" hidden="1" x14ac:dyDescent="0.25">
      <c r="A310">
        <v>7</v>
      </c>
      <c r="B310">
        <v>110</v>
      </c>
      <c r="C310" t="s">
        <v>1667</v>
      </c>
      <c r="D310" t="s">
        <v>4529</v>
      </c>
      <c r="E310">
        <v>266</v>
      </c>
      <c r="F310" t="s">
        <v>4727</v>
      </c>
      <c r="G310">
        <v>11</v>
      </c>
    </row>
    <row r="311" spans="1:7" hidden="1" x14ac:dyDescent="0.25">
      <c r="A311">
        <v>7</v>
      </c>
      <c r="B311">
        <v>110</v>
      </c>
      <c r="C311" t="s">
        <v>1667</v>
      </c>
      <c r="D311" t="s">
        <v>4529</v>
      </c>
      <c r="E311">
        <v>16</v>
      </c>
      <c r="F311" t="s">
        <v>4691</v>
      </c>
      <c r="G311">
        <v>12</v>
      </c>
    </row>
    <row r="312" spans="1:7" hidden="1" x14ac:dyDescent="0.25">
      <c r="A312">
        <v>7</v>
      </c>
      <c r="B312">
        <v>110</v>
      </c>
      <c r="C312" t="s">
        <v>1667</v>
      </c>
      <c r="D312" t="s">
        <v>4529</v>
      </c>
      <c r="E312">
        <v>18</v>
      </c>
      <c r="F312" t="s">
        <v>4690</v>
      </c>
      <c r="G312">
        <v>13</v>
      </c>
    </row>
    <row r="313" spans="1:7" hidden="1" x14ac:dyDescent="0.25">
      <c r="A313">
        <v>7</v>
      </c>
      <c r="B313">
        <v>111</v>
      </c>
      <c r="C313" t="s">
        <v>106</v>
      </c>
      <c r="D313" t="s">
        <v>4529</v>
      </c>
      <c r="E313">
        <v>20</v>
      </c>
      <c r="F313" t="s">
        <v>4726</v>
      </c>
      <c r="G313">
        <v>14</v>
      </c>
    </row>
    <row r="314" spans="1:7" hidden="1" x14ac:dyDescent="0.25">
      <c r="A314">
        <v>7</v>
      </c>
      <c r="B314">
        <v>111</v>
      </c>
      <c r="C314" t="s">
        <v>106</v>
      </c>
      <c r="D314" t="s">
        <v>4529</v>
      </c>
      <c r="E314">
        <v>86</v>
      </c>
      <c r="F314" t="s">
        <v>4724</v>
      </c>
      <c r="G314">
        <v>15</v>
      </c>
    </row>
    <row r="315" spans="1:7" hidden="1" x14ac:dyDescent="0.25">
      <c r="A315">
        <v>7</v>
      </c>
      <c r="B315">
        <v>111</v>
      </c>
      <c r="C315" t="s">
        <v>106</v>
      </c>
      <c r="D315" t="s">
        <v>4529</v>
      </c>
      <c r="E315">
        <v>22</v>
      </c>
      <c r="F315" t="s">
        <v>4689</v>
      </c>
      <c r="G315">
        <v>16</v>
      </c>
    </row>
    <row r="316" spans="1:7" hidden="1" x14ac:dyDescent="0.25">
      <c r="A316">
        <v>7</v>
      </c>
      <c r="B316">
        <v>112</v>
      </c>
      <c r="C316" t="s">
        <v>380</v>
      </c>
      <c r="D316" t="s">
        <v>4529</v>
      </c>
      <c r="E316">
        <v>1503</v>
      </c>
      <c r="F316" t="s">
        <v>4723</v>
      </c>
      <c r="G316">
        <v>17</v>
      </c>
    </row>
    <row r="317" spans="1:7" hidden="1" x14ac:dyDescent="0.25">
      <c r="A317">
        <v>7</v>
      </c>
      <c r="B317">
        <v>112</v>
      </c>
      <c r="C317" t="s">
        <v>380</v>
      </c>
      <c r="D317" t="s">
        <v>4529</v>
      </c>
      <c r="E317">
        <v>88</v>
      </c>
      <c r="F317" t="s">
        <v>4722</v>
      </c>
      <c r="G317">
        <v>18</v>
      </c>
    </row>
    <row r="318" spans="1:7" hidden="1" x14ac:dyDescent="0.25">
      <c r="A318">
        <v>7</v>
      </c>
      <c r="B318">
        <v>113</v>
      </c>
      <c r="C318" t="s">
        <v>739</v>
      </c>
      <c r="D318" t="s">
        <v>4529</v>
      </c>
      <c r="E318">
        <v>90</v>
      </c>
      <c r="F318" t="s">
        <v>4720</v>
      </c>
      <c r="G318">
        <v>19</v>
      </c>
    </row>
    <row r="319" spans="1:7" hidden="1" x14ac:dyDescent="0.25">
      <c r="A319">
        <v>7</v>
      </c>
      <c r="B319">
        <v>113</v>
      </c>
      <c r="C319" t="s">
        <v>739</v>
      </c>
      <c r="D319" t="s">
        <v>4529</v>
      </c>
      <c r="E319">
        <v>92</v>
      </c>
      <c r="F319" t="s">
        <v>4688</v>
      </c>
      <c r="G319">
        <v>20</v>
      </c>
    </row>
    <row r="320" spans="1:7" hidden="1" x14ac:dyDescent="0.25">
      <c r="A320">
        <v>7</v>
      </c>
      <c r="B320">
        <v>113</v>
      </c>
      <c r="C320" t="s">
        <v>739</v>
      </c>
      <c r="D320" t="s">
        <v>4529</v>
      </c>
      <c r="E320">
        <v>94</v>
      </c>
      <c r="F320" t="s">
        <v>4717</v>
      </c>
      <c r="G320">
        <v>21</v>
      </c>
    </row>
    <row r="321" spans="1:7" hidden="1" x14ac:dyDescent="0.25">
      <c r="A321">
        <v>7</v>
      </c>
      <c r="B321">
        <v>114</v>
      </c>
      <c r="C321" t="s">
        <v>374</v>
      </c>
      <c r="D321" t="s">
        <v>4529</v>
      </c>
      <c r="E321">
        <v>97</v>
      </c>
      <c r="F321" t="s">
        <v>4715</v>
      </c>
      <c r="G321">
        <v>22</v>
      </c>
    </row>
    <row r="322" spans="1:7" hidden="1" x14ac:dyDescent="0.25">
      <c r="A322">
        <v>7</v>
      </c>
      <c r="B322">
        <v>114</v>
      </c>
      <c r="C322" t="s">
        <v>374</v>
      </c>
      <c r="D322" t="s">
        <v>4529</v>
      </c>
      <c r="E322">
        <v>1548</v>
      </c>
      <c r="F322" t="s">
        <v>4713</v>
      </c>
      <c r="G322">
        <v>23</v>
      </c>
    </row>
    <row r="323" spans="1:7" hidden="1" x14ac:dyDescent="0.25">
      <c r="A323">
        <v>7</v>
      </c>
      <c r="B323">
        <v>114</v>
      </c>
      <c r="C323" t="s">
        <v>374</v>
      </c>
      <c r="D323" t="s">
        <v>4529</v>
      </c>
      <c r="E323">
        <v>1549</v>
      </c>
      <c r="F323" t="s">
        <v>4718</v>
      </c>
      <c r="G323">
        <v>24</v>
      </c>
    </row>
    <row r="324" spans="1:7" hidden="1" x14ac:dyDescent="0.25">
      <c r="A324">
        <v>7</v>
      </c>
      <c r="B324">
        <v>114</v>
      </c>
      <c r="C324" t="s">
        <v>374</v>
      </c>
      <c r="D324" t="s">
        <v>4529</v>
      </c>
      <c r="E324">
        <v>98</v>
      </c>
      <c r="F324" t="s">
        <v>4712</v>
      </c>
      <c r="G324">
        <v>25</v>
      </c>
    </row>
    <row r="325" spans="1:7" hidden="1" x14ac:dyDescent="0.25">
      <c r="A325">
        <v>7</v>
      </c>
      <c r="B325">
        <v>115</v>
      </c>
      <c r="C325" t="s">
        <v>615</v>
      </c>
      <c r="D325" t="s">
        <v>4529</v>
      </c>
      <c r="E325">
        <v>100</v>
      </c>
      <c r="F325" t="s">
        <v>4711</v>
      </c>
      <c r="G325">
        <v>26</v>
      </c>
    </row>
    <row r="326" spans="1:7" hidden="1" x14ac:dyDescent="0.25">
      <c r="A326">
        <v>7</v>
      </c>
      <c r="B326">
        <v>115</v>
      </c>
      <c r="C326" t="s">
        <v>615</v>
      </c>
      <c r="D326" t="s">
        <v>4529</v>
      </c>
      <c r="E326">
        <v>102</v>
      </c>
      <c r="F326" t="s">
        <v>4710</v>
      </c>
      <c r="G326">
        <v>27</v>
      </c>
    </row>
    <row r="327" spans="1:7" hidden="1" x14ac:dyDescent="0.25">
      <c r="A327">
        <v>7</v>
      </c>
      <c r="B327">
        <v>116</v>
      </c>
      <c r="C327" t="s">
        <v>617</v>
      </c>
      <c r="D327" t="s">
        <v>4529</v>
      </c>
      <c r="E327">
        <v>745</v>
      </c>
      <c r="F327" t="s">
        <v>4709</v>
      </c>
      <c r="G327">
        <v>28</v>
      </c>
    </row>
    <row r="328" spans="1:7" hidden="1" x14ac:dyDescent="0.25">
      <c r="A328">
        <v>7</v>
      </c>
      <c r="B328">
        <v>116</v>
      </c>
      <c r="C328" t="s">
        <v>617</v>
      </c>
      <c r="D328" t="s">
        <v>4529</v>
      </c>
      <c r="E328">
        <v>104</v>
      </c>
      <c r="F328" t="s">
        <v>4708</v>
      </c>
      <c r="G328">
        <v>29</v>
      </c>
    </row>
    <row r="329" spans="1:7" hidden="1" x14ac:dyDescent="0.25">
      <c r="A329">
        <v>7</v>
      </c>
      <c r="B329">
        <v>117</v>
      </c>
      <c r="C329" t="s">
        <v>2099</v>
      </c>
      <c r="D329" t="s">
        <v>4529</v>
      </c>
      <c r="E329">
        <v>106</v>
      </c>
      <c r="F329" t="s">
        <v>4707</v>
      </c>
      <c r="G329">
        <v>30</v>
      </c>
    </row>
    <row r="330" spans="1:7" hidden="1" x14ac:dyDescent="0.25">
      <c r="A330">
        <v>7</v>
      </c>
      <c r="B330">
        <v>118</v>
      </c>
      <c r="C330" t="s">
        <v>751</v>
      </c>
      <c r="D330" t="s">
        <v>4529</v>
      </c>
      <c r="E330">
        <v>427</v>
      </c>
      <c r="F330" t="s">
        <v>4883</v>
      </c>
      <c r="G330">
        <v>31</v>
      </c>
    </row>
    <row r="331" spans="1:7" hidden="1" x14ac:dyDescent="0.25">
      <c r="A331">
        <v>7</v>
      </c>
      <c r="B331">
        <v>119</v>
      </c>
      <c r="C331" t="s">
        <v>2441</v>
      </c>
      <c r="D331" t="s">
        <v>4529</v>
      </c>
      <c r="E331">
        <v>559</v>
      </c>
      <c r="F331" t="s">
        <v>4888</v>
      </c>
      <c r="G331">
        <v>32</v>
      </c>
    </row>
    <row r="332" spans="1:7" hidden="1" x14ac:dyDescent="0.25">
      <c r="A332">
        <v>7</v>
      </c>
      <c r="B332">
        <v>120</v>
      </c>
      <c r="C332" t="s">
        <v>5207</v>
      </c>
      <c r="D332" t="s">
        <v>4529</v>
      </c>
      <c r="E332">
        <v>550</v>
      </c>
      <c r="F332" t="s">
        <v>4887</v>
      </c>
      <c r="G332">
        <v>33</v>
      </c>
    </row>
    <row r="333" spans="1:7" hidden="1" x14ac:dyDescent="0.25">
      <c r="A333">
        <v>7</v>
      </c>
      <c r="B333">
        <v>120</v>
      </c>
      <c r="C333" t="s">
        <v>5207</v>
      </c>
      <c r="D333" t="s">
        <v>4529</v>
      </c>
      <c r="E333">
        <v>553</v>
      </c>
      <c r="F333" t="s">
        <v>4886</v>
      </c>
      <c r="G333">
        <v>34</v>
      </c>
    </row>
    <row r="334" spans="1:7" hidden="1" x14ac:dyDescent="0.25">
      <c r="A334">
        <v>7</v>
      </c>
      <c r="B334">
        <v>121</v>
      </c>
      <c r="C334" t="s">
        <v>2438</v>
      </c>
      <c r="D334" t="s">
        <v>4529</v>
      </c>
      <c r="E334">
        <v>555</v>
      </c>
      <c r="F334" t="s">
        <v>5206</v>
      </c>
      <c r="G334">
        <v>35</v>
      </c>
    </row>
    <row r="335" spans="1:7" hidden="1" x14ac:dyDescent="0.25">
      <c r="A335">
        <v>7</v>
      </c>
      <c r="B335">
        <v>122</v>
      </c>
      <c r="C335" t="s">
        <v>735</v>
      </c>
      <c r="D335" t="s">
        <v>4529</v>
      </c>
      <c r="E335">
        <v>1614</v>
      </c>
      <c r="F335" t="s">
        <v>5205</v>
      </c>
      <c r="G335">
        <v>36</v>
      </c>
    </row>
    <row r="336" spans="1:7" hidden="1" x14ac:dyDescent="0.25">
      <c r="A336">
        <v>7</v>
      </c>
      <c r="B336">
        <v>122</v>
      </c>
      <c r="C336" t="s">
        <v>735</v>
      </c>
      <c r="D336" t="s">
        <v>4529</v>
      </c>
      <c r="E336">
        <v>429</v>
      </c>
      <c r="F336" t="s">
        <v>5117</v>
      </c>
      <c r="G336">
        <v>37</v>
      </c>
    </row>
    <row r="337" spans="1:7" hidden="1" x14ac:dyDescent="0.25">
      <c r="A337">
        <v>7</v>
      </c>
      <c r="B337">
        <v>122</v>
      </c>
      <c r="C337" t="s">
        <v>735</v>
      </c>
      <c r="D337" t="s">
        <v>4529</v>
      </c>
      <c r="E337">
        <v>336</v>
      </c>
      <c r="F337" t="s">
        <v>5116</v>
      </c>
      <c r="G337">
        <v>38</v>
      </c>
    </row>
    <row r="338" spans="1:7" hidden="1" x14ac:dyDescent="0.25">
      <c r="A338">
        <v>8</v>
      </c>
      <c r="B338">
        <v>127</v>
      </c>
      <c r="C338" t="s">
        <v>10</v>
      </c>
      <c r="D338" t="s">
        <v>4529</v>
      </c>
      <c r="E338">
        <v>1</v>
      </c>
      <c r="F338" t="s">
        <v>4599</v>
      </c>
      <c r="G338">
        <v>1</v>
      </c>
    </row>
    <row r="339" spans="1:7" hidden="1" x14ac:dyDescent="0.25">
      <c r="A339">
        <v>8</v>
      </c>
      <c r="B339">
        <v>127</v>
      </c>
      <c r="C339" t="s">
        <v>10</v>
      </c>
      <c r="D339" t="s">
        <v>4529</v>
      </c>
      <c r="E339">
        <v>244</v>
      </c>
      <c r="F339" t="s">
        <v>4597</v>
      </c>
      <c r="G339">
        <v>2</v>
      </c>
    </row>
    <row r="340" spans="1:7" hidden="1" x14ac:dyDescent="0.25">
      <c r="A340">
        <v>8</v>
      </c>
      <c r="B340">
        <v>128</v>
      </c>
      <c r="C340" t="s">
        <v>598</v>
      </c>
      <c r="D340" t="s">
        <v>4529</v>
      </c>
      <c r="E340">
        <v>197</v>
      </c>
      <c r="F340" t="s">
        <v>4570</v>
      </c>
      <c r="G340">
        <v>3</v>
      </c>
    </row>
    <row r="341" spans="1:7" hidden="1" x14ac:dyDescent="0.25">
      <c r="A341">
        <v>8</v>
      </c>
      <c r="B341">
        <v>128</v>
      </c>
      <c r="C341" t="s">
        <v>598</v>
      </c>
      <c r="D341" t="s">
        <v>4529</v>
      </c>
      <c r="E341">
        <v>199</v>
      </c>
      <c r="F341" t="s">
        <v>4568</v>
      </c>
      <c r="G341">
        <v>4</v>
      </c>
    </row>
    <row r="342" spans="1:7" hidden="1" x14ac:dyDescent="0.25">
      <c r="A342">
        <v>8</v>
      </c>
      <c r="B342">
        <v>128</v>
      </c>
      <c r="C342" t="s">
        <v>598</v>
      </c>
      <c r="D342" t="s">
        <v>4529</v>
      </c>
      <c r="E342">
        <v>1575</v>
      </c>
      <c r="F342" t="s">
        <v>4567</v>
      </c>
      <c r="G342">
        <v>5</v>
      </c>
    </row>
    <row r="343" spans="1:7" hidden="1" x14ac:dyDescent="0.25">
      <c r="A343">
        <v>8</v>
      </c>
      <c r="B343">
        <v>128</v>
      </c>
      <c r="C343" t="s">
        <v>598</v>
      </c>
      <c r="D343" t="s">
        <v>4529</v>
      </c>
      <c r="E343">
        <v>1448</v>
      </c>
      <c r="F343" t="s">
        <v>4566</v>
      </c>
      <c r="G343">
        <v>6</v>
      </c>
    </row>
    <row r="344" spans="1:7" hidden="1" x14ac:dyDescent="0.25">
      <c r="A344">
        <v>8</v>
      </c>
      <c r="B344">
        <v>128</v>
      </c>
      <c r="C344" t="s">
        <v>598</v>
      </c>
      <c r="D344" t="s">
        <v>4529</v>
      </c>
      <c r="E344">
        <v>246</v>
      </c>
      <c r="F344" t="s">
        <v>4565</v>
      </c>
      <c r="G344">
        <v>7</v>
      </c>
    </row>
    <row r="345" spans="1:7" hidden="1" x14ac:dyDescent="0.25">
      <c r="A345">
        <v>8</v>
      </c>
      <c r="B345">
        <v>128</v>
      </c>
      <c r="C345" t="s">
        <v>598</v>
      </c>
      <c r="D345" t="s">
        <v>4529</v>
      </c>
      <c r="E345">
        <v>200</v>
      </c>
      <c r="F345" t="s">
        <v>4563</v>
      </c>
      <c r="G345">
        <v>8</v>
      </c>
    </row>
    <row r="346" spans="1:7" hidden="1" x14ac:dyDescent="0.25">
      <c r="A346">
        <v>8</v>
      </c>
      <c r="B346">
        <v>129</v>
      </c>
      <c r="C346" t="s">
        <v>70</v>
      </c>
      <c r="D346" t="s">
        <v>4529</v>
      </c>
      <c r="E346">
        <v>1484</v>
      </c>
      <c r="F346" t="s">
        <v>4596</v>
      </c>
      <c r="G346">
        <v>9</v>
      </c>
    </row>
    <row r="347" spans="1:7" hidden="1" x14ac:dyDescent="0.25">
      <c r="A347">
        <v>8</v>
      </c>
      <c r="B347">
        <v>129</v>
      </c>
      <c r="C347" t="s">
        <v>70</v>
      </c>
      <c r="D347" t="s">
        <v>4529</v>
      </c>
      <c r="E347">
        <v>202</v>
      </c>
      <c r="F347" t="s">
        <v>4594</v>
      </c>
      <c r="G347">
        <v>10</v>
      </c>
    </row>
    <row r="348" spans="1:7" hidden="1" x14ac:dyDescent="0.25">
      <c r="A348">
        <v>8</v>
      </c>
      <c r="B348">
        <v>129</v>
      </c>
      <c r="C348" t="s">
        <v>70</v>
      </c>
      <c r="D348" t="s">
        <v>4529</v>
      </c>
      <c r="E348">
        <v>251</v>
      </c>
      <c r="F348" t="s">
        <v>4592</v>
      </c>
      <c r="G348">
        <v>11</v>
      </c>
    </row>
    <row r="349" spans="1:7" hidden="1" x14ac:dyDescent="0.25">
      <c r="A349">
        <v>8</v>
      </c>
      <c r="B349">
        <v>129</v>
      </c>
      <c r="C349" t="s">
        <v>70</v>
      </c>
      <c r="D349" t="s">
        <v>4529</v>
      </c>
      <c r="E349">
        <v>204</v>
      </c>
      <c r="F349" t="s">
        <v>4593</v>
      </c>
      <c r="G349">
        <v>12</v>
      </c>
    </row>
    <row r="350" spans="1:7" hidden="1" x14ac:dyDescent="0.25">
      <c r="A350">
        <v>8</v>
      </c>
      <c r="B350">
        <v>129</v>
      </c>
      <c r="C350" t="s">
        <v>70</v>
      </c>
      <c r="D350" t="s">
        <v>4529</v>
      </c>
      <c r="E350">
        <v>1480</v>
      </c>
      <c r="F350" t="s">
        <v>4591</v>
      </c>
      <c r="G350">
        <v>13</v>
      </c>
    </row>
    <row r="351" spans="1:7" hidden="1" x14ac:dyDescent="0.25">
      <c r="A351">
        <v>8</v>
      </c>
      <c r="B351">
        <v>130</v>
      </c>
      <c r="C351" t="s">
        <v>593</v>
      </c>
      <c r="D351" t="s">
        <v>4529</v>
      </c>
      <c r="E351">
        <v>1482</v>
      </c>
      <c r="F351" t="s">
        <v>4590</v>
      </c>
      <c r="G351">
        <v>14</v>
      </c>
    </row>
    <row r="352" spans="1:7" hidden="1" x14ac:dyDescent="0.25">
      <c r="A352">
        <v>8</v>
      </c>
      <c r="B352">
        <v>130</v>
      </c>
      <c r="C352" t="s">
        <v>593</v>
      </c>
      <c r="D352" t="s">
        <v>4529</v>
      </c>
      <c r="E352">
        <v>206</v>
      </c>
      <c r="F352" t="s">
        <v>4589</v>
      </c>
      <c r="G352">
        <v>15</v>
      </c>
    </row>
    <row r="353" spans="1:7" hidden="1" x14ac:dyDescent="0.25">
      <c r="A353">
        <v>8</v>
      </c>
      <c r="B353">
        <v>130</v>
      </c>
      <c r="C353" t="s">
        <v>593</v>
      </c>
      <c r="D353" t="s">
        <v>4529</v>
      </c>
      <c r="E353">
        <v>210</v>
      </c>
      <c r="F353" t="s">
        <v>4587</v>
      </c>
      <c r="G353">
        <v>16</v>
      </c>
    </row>
    <row r="354" spans="1:7" hidden="1" x14ac:dyDescent="0.25">
      <c r="A354">
        <v>8</v>
      </c>
      <c r="B354">
        <v>130</v>
      </c>
      <c r="C354" t="s">
        <v>593</v>
      </c>
      <c r="D354" t="s">
        <v>4529</v>
      </c>
      <c r="E354">
        <v>364</v>
      </c>
      <c r="F354" t="s">
        <v>4586</v>
      </c>
      <c r="G354">
        <v>17</v>
      </c>
    </row>
    <row r="355" spans="1:7" hidden="1" x14ac:dyDescent="0.25">
      <c r="A355">
        <v>8</v>
      </c>
      <c r="B355">
        <v>131</v>
      </c>
      <c r="C355" t="s">
        <v>504</v>
      </c>
      <c r="D355" t="s">
        <v>4529</v>
      </c>
      <c r="E355">
        <v>214</v>
      </c>
      <c r="F355" t="s">
        <v>4585</v>
      </c>
      <c r="G355">
        <v>18</v>
      </c>
    </row>
    <row r="356" spans="1:7" hidden="1" x14ac:dyDescent="0.25">
      <c r="A356">
        <v>8</v>
      </c>
      <c r="B356">
        <v>131</v>
      </c>
      <c r="C356" t="s">
        <v>504</v>
      </c>
      <c r="D356" t="s">
        <v>4529</v>
      </c>
      <c r="E356">
        <v>1560</v>
      </c>
      <c r="F356" t="s">
        <v>4584</v>
      </c>
      <c r="G356">
        <v>19</v>
      </c>
    </row>
    <row r="357" spans="1:7" hidden="1" x14ac:dyDescent="0.25">
      <c r="A357">
        <v>8</v>
      </c>
      <c r="B357">
        <v>132</v>
      </c>
      <c r="C357" t="s">
        <v>590</v>
      </c>
      <c r="D357" t="s">
        <v>4529</v>
      </c>
      <c r="E357">
        <v>247</v>
      </c>
      <c r="F357" t="s">
        <v>4583</v>
      </c>
      <c r="G357">
        <v>20</v>
      </c>
    </row>
    <row r="358" spans="1:7" hidden="1" x14ac:dyDescent="0.25">
      <c r="A358">
        <v>8</v>
      </c>
      <c r="B358">
        <v>133</v>
      </c>
      <c r="C358" t="s">
        <v>116</v>
      </c>
      <c r="D358" t="s">
        <v>4529</v>
      </c>
      <c r="E358">
        <v>1406</v>
      </c>
      <c r="F358" t="s">
        <v>4582</v>
      </c>
      <c r="G358">
        <v>21</v>
      </c>
    </row>
    <row r="359" spans="1:7" hidden="1" x14ac:dyDescent="0.25">
      <c r="A359">
        <v>8</v>
      </c>
      <c r="B359">
        <v>133</v>
      </c>
      <c r="C359" t="s">
        <v>116</v>
      </c>
      <c r="D359" t="s">
        <v>4529</v>
      </c>
      <c r="E359">
        <v>249</v>
      </c>
      <c r="F359" t="s">
        <v>4581</v>
      </c>
      <c r="G359">
        <v>22</v>
      </c>
    </row>
    <row r="360" spans="1:7" hidden="1" x14ac:dyDescent="0.25">
      <c r="A360">
        <v>8</v>
      </c>
      <c r="B360">
        <v>134</v>
      </c>
      <c r="C360" t="s">
        <v>5507</v>
      </c>
      <c r="D360" t="s">
        <v>4529</v>
      </c>
      <c r="E360">
        <v>253</v>
      </c>
      <c r="F360" t="s">
        <v>4661</v>
      </c>
      <c r="G360">
        <v>23</v>
      </c>
    </row>
    <row r="361" spans="1:7" hidden="1" x14ac:dyDescent="0.25">
      <c r="A361">
        <v>8</v>
      </c>
      <c r="B361">
        <v>135</v>
      </c>
      <c r="C361" t="s">
        <v>511</v>
      </c>
      <c r="D361" t="s">
        <v>4529</v>
      </c>
      <c r="E361">
        <v>255</v>
      </c>
      <c r="F361" t="s">
        <v>4662</v>
      </c>
      <c r="G361">
        <v>24</v>
      </c>
    </row>
    <row r="362" spans="1:7" hidden="1" x14ac:dyDescent="0.25">
      <c r="A362">
        <v>8</v>
      </c>
      <c r="B362">
        <v>135</v>
      </c>
      <c r="C362" t="s">
        <v>511</v>
      </c>
      <c r="D362" t="s">
        <v>4529</v>
      </c>
      <c r="E362">
        <v>257</v>
      </c>
      <c r="F362" t="s">
        <v>4663</v>
      </c>
      <c r="G362">
        <v>25</v>
      </c>
    </row>
    <row r="363" spans="1:7" hidden="1" x14ac:dyDescent="0.25">
      <c r="A363">
        <v>8</v>
      </c>
      <c r="B363">
        <v>136</v>
      </c>
      <c r="C363" t="s">
        <v>5506</v>
      </c>
      <c r="D363" t="s">
        <v>4529</v>
      </c>
      <c r="E363">
        <v>259</v>
      </c>
      <c r="F363" t="s">
        <v>4666</v>
      </c>
      <c r="G363">
        <v>26</v>
      </c>
    </row>
    <row r="364" spans="1:7" hidden="1" x14ac:dyDescent="0.25">
      <c r="A364">
        <v>8</v>
      </c>
      <c r="B364">
        <v>137</v>
      </c>
      <c r="C364" t="s">
        <v>587</v>
      </c>
      <c r="D364" t="s">
        <v>4529</v>
      </c>
      <c r="E364">
        <v>261</v>
      </c>
      <c r="F364" t="s">
        <v>4668</v>
      </c>
      <c r="G364">
        <v>27</v>
      </c>
    </row>
    <row r="365" spans="1:7" hidden="1" x14ac:dyDescent="0.25">
      <c r="A365">
        <v>8</v>
      </c>
      <c r="B365">
        <v>137</v>
      </c>
      <c r="C365" t="s">
        <v>587</v>
      </c>
      <c r="D365" t="s">
        <v>4529</v>
      </c>
      <c r="E365">
        <v>1562</v>
      </c>
      <c r="F365" t="s">
        <v>4669</v>
      </c>
      <c r="G365">
        <v>28</v>
      </c>
    </row>
    <row r="366" spans="1:7" hidden="1" x14ac:dyDescent="0.25">
      <c r="A366">
        <v>8</v>
      </c>
      <c r="B366">
        <v>138</v>
      </c>
      <c r="C366" t="s">
        <v>215</v>
      </c>
      <c r="D366" t="s">
        <v>4529</v>
      </c>
      <c r="E366">
        <v>60</v>
      </c>
      <c r="F366" t="s">
        <v>4671</v>
      </c>
      <c r="G366">
        <v>29</v>
      </c>
    </row>
    <row r="367" spans="1:7" hidden="1" x14ac:dyDescent="0.25">
      <c r="A367">
        <v>8</v>
      </c>
      <c r="B367">
        <v>138</v>
      </c>
      <c r="C367" t="s">
        <v>215</v>
      </c>
      <c r="D367" t="s">
        <v>4529</v>
      </c>
      <c r="E367">
        <v>59</v>
      </c>
      <c r="F367" t="s">
        <v>4672</v>
      </c>
      <c r="G367">
        <v>30</v>
      </c>
    </row>
    <row r="368" spans="1:7" hidden="1" x14ac:dyDescent="0.25">
      <c r="A368">
        <v>8</v>
      </c>
      <c r="B368">
        <v>138</v>
      </c>
      <c r="C368" t="s">
        <v>215</v>
      </c>
      <c r="D368" t="s">
        <v>4529</v>
      </c>
      <c r="E368">
        <v>62</v>
      </c>
      <c r="F368" t="s">
        <v>4851</v>
      </c>
      <c r="G368">
        <v>31</v>
      </c>
    </row>
    <row r="369" spans="1:7" hidden="1" x14ac:dyDescent="0.25">
      <c r="A369">
        <v>8</v>
      </c>
      <c r="B369">
        <v>139</v>
      </c>
      <c r="C369" t="s">
        <v>584</v>
      </c>
      <c r="D369" t="s">
        <v>4529</v>
      </c>
      <c r="E369">
        <v>64</v>
      </c>
      <c r="F369" t="s">
        <v>4850</v>
      </c>
      <c r="G369">
        <v>32</v>
      </c>
    </row>
    <row r="370" spans="1:7" hidden="1" x14ac:dyDescent="0.25">
      <c r="A370">
        <v>8</v>
      </c>
      <c r="B370">
        <v>140</v>
      </c>
      <c r="C370" t="s">
        <v>582</v>
      </c>
      <c r="D370" t="s">
        <v>4529</v>
      </c>
      <c r="E370">
        <v>66</v>
      </c>
      <c r="F370" t="s">
        <v>4849</v>
      </c>
      <c r="G370">
        <v>33</v>
      </c>
    </row>
    <row r="371" spans="1:7" hidden="1" x14ac:dyDescent="0.25">
      <c r="A371">
        <v>8</v>
      </c>
      <c r="B371">
        <v>140</v>
      </c>
      <c r="C371" t="s">
        <v>582</v>
      </c>
      <c r="D371" t="s">
        <v>4529</v>
      </c>
      <c r="E371">
        <v>68</v>
      </c>
      <c r="F371" t="s">
        <v>4847</v>
      </c>
      <c r="G371">
        <v>34</v>
      </c>
    </row>
    <row r="372" spans="1:7" hidden="1" x14ac:dyDescent="0.25">
      <c r="A372">
        <v>8</v>
      </c>
      <c r="B372">
        <v>140</v>
      </c>
      <c r="C372" t="s">
        <v>582</v>
      </c>
      <c r="D372" t="s">
        <v>4529</v>
      </c>
      <c r="E372">
        <v>69</v>
      </c>
      <c r="F372" t="s">
        <v>4827</v>
      </c>
      <c r="G372">
        <v>35</v>
      </c>
    </row>
    <row r="373" spans="1:7" hidden="1" x14ac:dyDescent="0.25">
      <c r="A373">
        <v>8</v>
      </c>
      <c r="B373">
        <v>140</v>
      </c>
      <c r="C373" t="s">
        <v>582</v>
      </c>
      <c r="D373" t="s">
        <v>4529</v>
      </c>
      <c r="E373">
        <v>71</v>
      </c>
      <c r="F373" t="s">
        <v>4825</v>
      </c>
      <c r="G373">
        <v>36</v>
      </c>
    </row>
    <row r="374" spans="1:7" hidden="1" x14ac:dyDescent="0.25">
      <c r="A374">
        <v>8</v>
      </c>
      <c r="B374">
        <v>141</v>
      </c>
      <c r="C374" t="s">
        <v>579</v>
      </c>
      <c r="D374" t="s">
        <v>4529</v>
      </c>
      <c r="E374">
        <v>73</v>
      </c>
      <c r="F374" t="s">
        <v>4845</v>
      </c>
      <c r="G374">
        <v>37</v>
      </c>
    </row>
    <row r="375" spans="1:7" hidden="1" x14ac:dyDescent="0.25">
      <c r="A375">
        <v>8</v>
      </c>
      <c r="B375">
        <v>142</v>
      </c>
      <c r="C375" t="s">
        <v>577</v>
      </c>
      <c r="D375" t="s">
        <v>4529</v>
      </c>
      <c r="E375">
        <v>75</v>
      </c>
      <c r="F375" t="s">
        <v>4843</v>
      </c>
      <c r="G375">
        <v>38</v>
      </c>
    </row>
    <row r="376" spans="1:7" hidden="1" x14ac:dyDescent="0.25">
      <c r="A376">
        <v>8</v>
      </c>
      <c r="B376">
        <v>142</v>
      </c>
      <c r="C376" t="s">
        <v>577</v>
      </c>
      <c r="D376" t="s">
        <v>4529</v>
      </c>
      <c r="E376">
        <v>77</v>
      </c>
      <c r="F376" t="s">
        <v>4842</v>
      </c>
      <c r="G376">
        <v>39</v>
      </c>
    </row>
    <row r="377" spans="1:7" hidden="1" x14ac:dyDescent="0.25">
      <c r="A377">
        <v>8</v>
      </c>
      <c r="B377">
        <v>142</v>
      </c>
      <c r="C377" t="s">
        <v>577</v>
      </c>
      <c r="D377" t="s">
        <v>4529</v>
      </c>
      <c r="E377">
        <v>457</v>
      </c>
      <c r="F377" t="s">
        <v>4841</v>
      </c>
      <c r="G377">
        <v>40</v>
      </c>
    </row>
    <row r="378" spans="1:7" hidden="1" x14ac:dyDescent="0.25">
      <c r="A378">
        <v>8</v>
      </c>
      <c r="B378">
        <v>143</v>
      </c>
      <c r="C378" t="s">
        <v>1074</v>
      </c>
      <c r="D378" t="s">
        <v>4529</v>
      </c>
      <c r="E378">
        <v>1609</v>
      </c>
      <c r="F378" t="s">
        <v>4803</v>
      </c>
      <c r="G378">
        <v>41</v>
      </c>
    </row>
    <row r="379" spans="1:7" hidden="1" x14ac:dyDescent="0.25">
      <c r="A379">
        <v>8</v>
      </c>
      <c r="B379">
        <v>144</v>
      </c>
      <c r="C379" t="s">
        <v>72</v>
      </c>
      <c r="D379" t="s">
        <v>4529</v>
      </c>
      <c r="E379">
        <v>82</v>
      </c>
      <c r="F379" t="s">
        <v>4838</v>
      </c>
      <c r="G379">
        <v>42</v>
      </c>
    </row>
    <row r="380" spans="1:7" hidden="1" x14ac:dyDescent="0.25">
      <c r="A380">
        <v>8</v>
      </c>
      <c r="B380">
        <v>144</v>
      </c>
      <c r="C380" t="s">
        <v>72</v>
      </c>
      <c r="D380" t="s">
        <v>4529</v>
      </c>
      <c r="E380">
        <v>83</v>
      </c>
      <c r="F380" t="s">
        <v>4836</v>
      </c>
      <c r="G380">
        <v>43</v>
      </c>
    </row>
    <row r="381" spans="1:7" hidden="1" x14ac:dyDescent="0.25">
      <c r="A381">
        <v>8</v>
      </c>
      <c r="B381">
        <v>144</v>
      </c>
      <c r="C381" t="s">
        <v>72</v>
      </c>
      <c r="D381" t="s">
        <v>4529</v>
      </c>
      <c r="E381">
        <v>461</v>
      </c>
      <c r="F381" t="s">
        <v>5211</v>
      </c>
      <c r="G381">
        <v>44</v>
      </c>
    </row>
    <row r="382" spans="1:7" hidden="1" x14ac:dyDescent="0.25">
      <c r="A382">
        <v>8</v>
      </c>
      <c r="B382">
        <v>144</v>
      </c>
      <c r="C382" t="s">
        <v>72</v>
      </c>
      <c r="D382" t="s">
        <v>4529</v>
      </c>
      <c r="E382">
        <v>1595</v>
      </c>
      <c r="F382" t="s">
        <v>5210</v>
      </c>
      <c r="G382">
        <v>45</v>
      </c>
    </row>
    <row r="383" spans="1:7" hidden="1" x14ac:dyDescent="0.25">
      <c r="A383">
        <v>8</v>
      </c>
      <c r="B383">
        <v>144</v>
      </c>
      <c r="C383" t="s">
        <v>72</v>
      </c>
      <c r="D383" t="s">
        <v>4529</v>
      </c>
      <c r="E383">
        <v>458</v>
      </c>
      <c r="F383" t="s">
        <v>5209</v>
      </c>
      <c r="G383">
        <v>46</v>
      </c>
    </row>
    <row r="384" spans="1:7" hidden="1" x14ac:dyDescent="0.25">
      <c r="A384">
        <v>9</v>
      </c>
      <c r="B384">
        <v>145</v>
      </c>
      <c r="C384" t="s">
        <v>14</v>
      </c>
      <c r="D384" t="s">
        <v>4529</v>
      </c>
      <c r="E384">
        <v>1</v>
      </c>
      <c r="F384" t="s">
        <v>4599</v>
      </c>
      <c r="G384">
        <v>1</v>
      </c>
    </row>
    <row r="385" spans="1:7" hidden="1" x14ac:dyDescent="0.25">
      <c r="A385">
        <v>9</v>
      </c>
      <c r="B385">
        <v>146</v>
      </c>
      <c r="C385" t="s">
        <v>232</v>
      </c>
      <c r="D385" t="s">
        <v>4529</v>
      </c>
      <c r="E385">
        <v>1558</v>
      </c>
      <c r="F385" t="s">
        <v>4733</v>
      </c>
      <c r="G385">
        <v>2</v>
      </c>
    </row>
    <row r="386" spans="1:7" hidden="1" x14ac:dyDescent="0.25">
      <c r="A386">
        <v>9</v>
      </c>
      <c r="B386">
        <v>146</v>
      </c>
      <c r="C386" t="s">
        <v>232</v>
      </c>
      <c r="D386" t="s">
        <v>4529</v>
      </c>
      <c r="E386">
        <v>84</v>
      </c>
      <c r="F386" t="s">
        <v>4732</v>
      </c>
      <c r="G386">
        <v>3</v>
      </c>
    </row>
    <row r="387" spans="1:7" hidden="1" x14ac:dyDescent="0.25">
      <c r="A387">
        <v>9</v>
      </c>
      <c r="B387">
        <v>146</v>
      </c>
      <c r="C387" t="s">
        <v>232</v>
      </c>
      <c r="D387" t="s">
        <v>4529</v>
      </c>
      <c r="E387">
        <v>2</v>
      </c>
      <c r="F387" t="s">
        <v>4731</v>
      </c>
      <c r="G387">
        <v>4</v>
      </c>
    </row>
    <row r="388" spans="1:7" hidden="1" x14ac:dyDescent="0.25">
      <c r="A388">
        <v>9</v>
      </c>
      <c r="B388">
        <v>146</v>
      </c>
      <c r="C388" t="s">
        <v>232</v>
      </c>
      <c r="D388" t="s">
        <v>4529</v>
      </c>
      <c r="E388">
        <v>4</v>
      </c>
      <c r="F388" t="s">
        <v>4729</v>
      </c>
      <c r="G388">
        <v>5</v>
      </c>
    </row>
    <row r="389" spans="1:7" hidden="1" x14ac:dyDescent="0.25">
      <c r="A389">
        <v>9</v>
      </c>
      <c r="B389">
        <v>147</v>
      </c>
      <c r="C389" t="s">
        <v>5306</v>
      </c>
      <c r="D389" t="s">
        <v>4529</v>
      </c>
      <c r="E389">
        <v>6</v>
      </c>
      <c r="F389" t="s">
        <v>4697</v>
      </c>
      <c r="G389">
        <v>6</v>
      </c>
    </row>
    <row r="390" spans="1:7" hidden="1" x14ac:dyDescent="0.25">
      <c r="A390">
        <v>9</v>
      </c>
      <c r="B390">
        <v>147</v>
      </c>
      <c r="C390" t="s">
        <v>5306</v>
      </c>
      <c r="D390" t="s">
        <v>4529</v>
      </c>
      <c r="E390">
        <v>8</v>
      </c>
      <c r="F390" t="s">
        <v>4695</v>
      </c>
      <c r="G390">
        <v>7</v>
      </c>
    </row>
    <row r="391" spans="1:7" hidden="1" x14ac:dyDescent="0.25">
      <c r="A391">
        <v>9</v>
      </c>
      <c r="B391">
        <v>148</v>
      </c>
      <c r="C391" t="s">
        <v>5305</v>
      </c>
      <c r="D391" t="s">
        <v>4529</v>
      </c>
      <c r="E391">
        <v>10</v>
      </c>
      <c r="F391" t="s">
        <v>4693</v>
      </c>
      <c r="G391">
        <v>8</v>
      </c>
    </row>
    <row r="392" spans="1:7" hidden="1" x14ac:dyDescent="0.25">
      <c r="A392">
        <v>9</v>
      </c>
      <c r="B392">
        <v>148</v>
      </c>
      <c r="C392" t="s">
        <v>5305</v>
      </c>
      <c r="D392" t="s">
        <v>4529</v>
      </c>
      <c r="E392">
        <v>13</v>
      </c>
      <c r="F392" t="s">
        <v>4692</v>
      </c>
      <c r="G392">
        <v>9</v>
      </c>
    </row>
    <row r="393" spans="1:7" hidden="1" x14ac:dyDescent="0.25">
      <c r="A393">
        <v>9</v>
      </c>
      <c r="B393">
        <v>149</v>
      </c>
      <c r="C393" t="s">
        <v>1667</v>
      </c>
      <c r="D393" t="s">
        <v>4529</v>
      </c>
      <c r="E393">
        <v>14</v>
      </c>
      <c r="F393" t="s">
        <v>4728</v>
      </c>
      <c r="G393">
        <v>10</v>
      </c>
    </row>
    <row r="394" spans="1:7" hidden="1" x14ac:dyDescent="0.25">
      <c r="A394">
        <v>9</v>
      </c>
      <c r="B394">
        <v>149</v>
      </c>
      <c r="C394" t="s">
        <v>1667</v>
      </c>
      <c r="D394" t="s">
        <v>4529</v>
      </c>
      <c r="E394">
        <v>266</v>
      </c>
      <c r="F394" t="s">
        <v>4727</v>
      </c>
      <c r="G394">
        <v>11</v>
      </c>
    </row>
    <row r="395" spans="1:7" hidden="1" x14ac:dyDescent="0.25">
      <c r="A395">
        <v>9</v>
      </c>
      <c r="B395">
        <v>149</v>
      </c>
      <c r="C395" t="s">
        <v>1667</v>
      </c>
      <c r="D395" t="s">
        <v>4529</v>
      </c>
      <c r="E395">
        <v>16</v>
      </c>
      <c r="F395" t="s">
        <v>4691</v>
      </c>
      <c r="G395">
        <v>12</v>
      </c>
    </row>
    <row r="396" spans="1:7" hidden="1" x14ac:dyDescent="0.25">
      <c r="A396">
        <v>9</v>
      </c>
      <c r="B396">
        <v>150</v>
      </c>
      <c r="C396" t="s">
        <v>106</v>
      </c>
      <c r="D396" t="s">
        <v>4529</v>
      </c>
      <c r="E396">
        <v>18</v>
      </c>
      <c r="F396" t="s">
        <v>4690</v>
      </c>
      <c r="G396">
        <v>13</v>
      </c>
    </row>
    <row r="397" spans="1:7" hidden="1" x14ac:dyDescent="0.25">
      <c r="A397">
        <v>9</v>
      </c>
      <c r="B397">
        <v>150</v>
      </c>
      <c r="C397" t="s">
        <v>106</v>
      </c>
      <c r="D397" t="s">
        <v>4529</v>
      </c>
      <c r="E397">
        <v>20</v>
      </c>
      <c r="F397" t="s">
        <v>4726</v>
      </c>
      <c r="G397">
        <v>14</v>
      </c>
    </row>
    <row r="398" spans="1:7" hidden="1" x14ac:dyDescent="0.25">
      <c r="A398">
        <v>9</v>
      </c>
      <c r="B398">
        <v>150</v>
      </c>
      <c r="C398" t="s">
        <v>106</v>
      </c>
      <c r="D398" t="s">
        <v>4529</v>
      </c>
      <c r="E398">
        <v>86</v>
      </c>
      <c r="F398" t="s">
        <v>4724</v>
      </c>
      <c r="G398">
        <v>15</v>
      </c>
    </row>
    <row r="399" spans="1:7" hidden="1" x14ac:dyDescent="0.25">
      <c r="A399">
        <v>9</v>
      </c>
      <c r="B399">
        <v>151</v>
      </c>
      <c r="C399" t="s">
        <v>920</v>
      </c>
      <c r="D399" t="s">
        <v>4529</v>
      </c>
      <c r="E399">
        <v>22</v>
      </c>
      <c r="F399" t="s">
        <v>4689</v>
      </c>
      <c r="G399">
        <v>16</v>
      </c>
    </row>
    <row r="400" spans="1:7" hidden="1" x14ac:dyDescent="0.25">
      <c r="A400">
        <v>9</v>
      </c>
      <c r="B400">
        <v>151</v>
      </c>
      <c r="C400" t="s">
        <v>920</v>
      </c>
      <c r="D400" t="s">
        <v>4529</v>
      </c>
      <c r="E400">
        <v>227</v>
      </c>
      <c r="F400" t="s">
        <v>4747</v>
      </c>
      <c r="G400">
        <v>17</v>
      </c>
    </row>
    <row r="401" spans="1:7" hidden="1" x14ac:dyDescent="0.25">
      <c r="A401">
        <v>9</v>
      </c>
      <c r="B401">
        <v>152</v>
      </c>
      <c r="C401" t="s">
        <v>5304</v>
      </c>
      <c r="D401" t="s">
        <v>4529</v>
      </c>
      <c r="E401">
        <v>230</v>
      </c>
      <c r="F401" t="s">
        <v>4746</v>
      </c>
      <c r="G401">
        <v>18</v>
      </c>
    </row>
    <row r="402" spans="1:7" hidden="1" x14ac:dyDescent="0.25">
      <c r="A402">
        <v>9</v>
      </c>
      <c r="B402">
        <v>152</v>
      </c>
      <c r="C402" t="s">
        <v>5304</v>
      </c>
      <c r="D402" t="s">
        <v>4529</v>
      </c>
      <c r="E402">
        <v>275</v>
      </c>
      <c r="F402" t="s">
        <v>4745</v>
      </c>
      <c r="G402">
        <v>19</v>
      </c>
    </row>
    <row r="403" spans="1:7" hidden="1" x14ac:dyDescent="0.25">
      <c r="A403">
        <v>9</v>
      </c>
      <c r="B403">
        <v>153</v>
      </c>
      <c r="C403" t="s">
        <v>115</v>
      </c>
      <c r="D403" t="s">
        <v>4529</v>
      </c>
      <c r="E403">
        <v>277</v>
      </c>
      <c r="F403" t="s">
        <v>4744</v>
      </c>
      <c r="G403">
        <v>20</v>
      </c>
    </row>
    <row r="404" spans="1:7" hidden="1" x14ac:dyDescent="0.25">
      <c r="A404">
        <v>9</v>
      </c>
      <c r="B404">
        <v>153</v>
      </c>
      <c r="C404" t="s">
        <v>115</v>
      </c>
      <c r="D404" t="s">
        <v>4529</v>
      </c>
      <c r="E404">
        <v>279</v>
      </c>
      <c r="F404" t="s">
        <v>4743</v>
      </c>
      <c r="G404">
        <v>21</v>
      </c>
    </row>
    <row r="405" spans="1:7" hidden="1" x14ac:dyDescent="0.25">
      <c r="A405">
        <v>9</v>
      </c>
      <c r="B405">
        <v>153</v>
      </c>
      <c r="C405" t="s">
        <v>115</v>
      </c>
      <c r="D405" t="s">
        <v>4529</v>
      </c>
      <c r="E405">
        <v>281</v>
      </c>
      <c r="F405" t="s">
        <v>4742</v>
      </c>
      <c r="G405">
        <v>22</v>
      </c>
    </row>
    <row r="406" spans="1:7" hidden="1" x14ac:dyDescent="0.25">
      <c r="A406">
        <v>9</v>
      </c>
      <c r="B406">
        <v>153</v>
      </c>
      <c r="C406" t="s">
        <v>115</v>
      </c>
      <c r="D406" t="s">
        <v>4529</v>
      </c>
      <c r="E406">
        <v>299</v>
      </c>
      <c r="F406" t="s">
        <v>5303</v>
      </c>
      <c r="G406">
        <v>23</v>
      </c>
    </row>
    <row r="407" spans="1:7" hidden="1" x14ac:dyDescent="0.25">
      <c r="A407">
        <v>9</v>
      </c>
      <c r="B407">
        <v>154</v>
      </c>
      <c r="C407" t="s">
        <v>1968</v>
      </c>
      <c r="D407" t="s">
        <v>4529</v>
      </c>
      <c r="E407">
        <v>283</v>
      </c>
      <c r="F407" t="s">
        <v>4741</v>
      </c>
      <c r="G407">
        <v>24</v>
      </c>
    </row>
    <row r="408" spans="1:7" hidden="1" x14ac:dyDescent="0.25">
      <c r="A408">
        <v>9</v>
      </c>
      <c r="B408">
        <v>154</v>
      </c>
      <c r="C408" t="s">
        <v>1968</v>
      </c>
      <c r="D408" t="s">
        <v>4529</v>
      </c>
      <c r="E408">
        <v>1732</v>
      </c>
      <c r="F408" t="s">
        <v>5429</v>
      </c>
      <c r="G408">
        <v>25</v>
      </c>
    </row>
    <row r="409" spans="1:7" hidden="1" x14ac:dyDescent="0.25">
      <c r="A409">
        <v>9</v>
      </c>
      <c r="B409">
        <v>155</v>
      </c>
      <c r="C409" t="s">
        <v>2450</v>
      </c>
      <c r="D409" t="s">
        <v>4529</v>
      </c>
      <c r="E409">
        <v>1434</v>
      </c>
      <c r="F409" t="s">
        <v>5425</v>
      </c>
      <c r="G409">
        <v>26</v>
      </c>
    </row>
    <row r="410" spans="1:7" hidden="1" x14ac:dyDescent="0.25">
      <c r="A410">
        <v>9</v>
      </c>
      <c r="B410">
        <v>155</v>
      </c>
      <c r="C410" t="s">
        <v>2450</v>
      </c>
      <c r="D410" t="s">
        <v>4529</v>
      </c>
      <c r="E410">
        <v>566</v>
      </c>
      <c r="F410" t="s">
        <v>5424</v>
      </c>
      <c r="G410">
        <v>27</v>
      </c>
    </row>
    <row r="411" spans="1:7" hidden="1" x14ac:dyDescent="0.25">
      <c r="A411">
        <v>9</v>
      </c>
      <c r="B411">
        <v>155</v>
      </c>
      <c r="C411" t="s">
        <v>2450</v>
      </c>
      <c r="D411" t="s">
        <v>4529</v>
      </c>
      <c r="E411">
        <v>1266</v>
      </c>
      <c r="F411" t="s">
        <v>5423</v>
      </c>
      <c r="G411">
        <v>28</v>
      </c>
    </row>
    <row r="412" spans="1:7" hidden="1" x14ac:dyDescent="0.25">
      <c r="A412">
        <v>9</v>
      </c>
      <c r="B412">
        <v>156</v>
      </c>
      <c r="C412" t="s">
        <v>231</v>
      </c>
      <c r="D412" t="s">
        <v>4529</v>
      </c>
      <c r="E412">
        <v>375</v>
      </c>
      <c r="F412" t="s">
        <v>5526</v>
      </c>
      <c r="G412">
        <v>29</v>
      </c>
    </row>
    <row r="413" spans="1:7" hidden="1" x14ac:dyDescent="0.25">
      <c r="A413">
        <v>9</v>
      </c>
      <c r="B413">
        <v>156</v>
      </c>
      <c r="C413" t="s">
        <v>231</v>
      </c>
      <c r="D413" t="s">
        <v>4529</v>
      </c>
      <c r="E413">
        <v>565</v>
      </c>
      <c r="F413" t="s">
        <v>5394</v>
      </c>
      <c r="G413">
        <v>30</v>
      </c>
    </row>
    <row r="414" spans="1:7" hidden="1" x14ac:dyDescent="0.25">
      <c r="A414">
        <v>9</v>
      </c>
      <c r="B414">
        <v>157</v>
      </c>
      <c r="C414" t="s">
        <v>214</v>
      </c>
      <c r="D414" t="s">
        <v>4529</v>
      </c>
      <c r="E414">
        <v>295</v>
      </c>
      <c r="F414" t="s">
        <v>5299</v>
      </c>
      <c r="G414">
        <v>31</v>
      </c>
    </row>
    <row r="415" spans="1:7" hidden="1" x14ac:dyDescent="0.25">
      <c r="A415">
        <v>10</v>
      </c>
      <c r="B415">
        <v>158</v>
      </c>
      <c r="C415" t="s">
        <v>14</v>
      </c>
      <c r="D415" t="s">
        <v>4529</v>
      </c>
      <c r="E415">
        <v>1</v>
      </c>
      <c r="F415" t="s">
        <v>4599</v>
      </c>
      <c r="G415">
        <v>1</v>
      </c>
    </row>
    <row r="416" spans="1:7" hidden="1" x14ac:dyDescent="0.25">
      <c r="A416">
        <v>10</v>
      </c>
      <c r="B416">
        <v>159</v>
      </c>
      <c r="C416" t="s">
        <v>232</v>
      </c>
      <c r="D416" t="s">
        <v>4529</v>
      </c>
      <c r="E416">
        <v>1558</v>
      </c>
      <c r="F416" t="s">
        <v>4733</v>
      </c>
      <c r="G416">
        <v>2</v>
      </c>
    </row>
    <row r="417" spans="1:8" hidden="1" x14ac:dyDescent="0.25">
      <c r="A417">
        <v>10</v>
      </c>
      <c r="B417">
        <v>159</v>
      </c>
      <c r="C417" t="s">
        <v>232</v>
      </c>
      <c r="D417" t="s">
        <v>4529</v>
      </c>
      <c r="E417">
        <v>84</v>
      </c>
      <c r="F417" t="s">
        <v>4732</v>
      </c>
      <c r="G417">
        <v>3</v>
      </c>
    </row>
    <row r="418" spans="1:8" hidden="1" x14ac:dyDescent="0.25">
      <c r="A418">
        <v>10</v>
      </c>
      <c r="B418">
        <v>159</v>
      </c>
      <c r="C418" t="s">
        <v>232</v>
      </c>
      <c r="D418" t="s">
        <v>4529</v>
      </c>
      <c r="E418">
        <v>2</v>
      </c>
      <c r="F418" t="s">
        <v>4731</v>
      </c>
      <c r="G418">
        <v>4</v>
      </c>
    </row>
    <row r="419" spans="1:8" hidden="1" x14ac:dyDescent="0.25">
      <c r="A419">
        <v>10</v>
      </c>
      <c r="B419">
        <v>159</v>
      </c>
      <c r="C419" t="s">
        <v>232</v>
      </c>
      <c r="D419" t="s">
        <v>4529</v>
      </c>
      <c r="E419">
        <v>4</v>
      </c>
      <c r="F419" t="s">
        <v>4729</v>
      </c>
      <c r="G419">
        <v>5</v>
      </c>
    </row>
    <row r="420" spans="1:8" hidden="1" x14ac:dyDescent="0.25">
      <c r="A420">
        <v>10</v>
      </c>
      <c r="B420">
        <v>160</v>
      </c>
      <c r="C420" t="s">
        <v>5306</v>
      </c>
      <c r="D420" t="s">
        <v>4529</v>
      </c>
      <c r="E420">
        <v>6</v>
      </c>
      <c r="F420" t="s">
        <v>4697</v>
      </c>
      <c r="G420">
        <v>6</v>
      </c>
    </row>
    <row r="421" spans="1:8" hidden="1" x14ac:dyDescent="0.25">
      <c r="A421">
        <v>10</v>
      </c>
      <c r="B421">
        <v>160</v>
      </c>
      <c r="C421" t="s">
        <v>5306</v>
      </c>
      <c r="D421" t="s">
        <v>4529</v>
      </c>
      <c r="E421">
        <v>8</v>
      </c>
      <c r="F421" t="s">
        <v>4695</v>
      </c>
      <c r="G421">
        <v>7</v>
      </c>
    </row>
    <row r="422" spans="1:8" hidden="1" x14ac:dyDescent="0.25">
      <c r="A422">
        <v>10</v>
      </c>
      <c r="B422">
        <v>160</v>
      </c>
      <c r="C422" t="s">
        <v>5306</v>
      </c>
      <c r="D422" t="s">
        <v>4529</v>
      </c>
      <c r="E422">
        <v>10</v>
      </c>
      <c r="F422" t="s">
        <v>4693</v>
      </c>
      <c r="G422">
        <v>8</v>
      </c>
    </row>
    <row r="423" spans="1:8" hidden="1" x14ac:dyDescent="0.25">
      <c r="A423">
        <v>10</v>
      </c>
      <c r="B423">
        <v>160</v>
      </c>
      <c r="C423" t="s">
        <v>5306</v>
      </c>
      <c r="D423" t="s">
        <v>4529</v>
      </c>
      <c r="E423">
        <v>13</v>
      </c>
      <c r="F423" t="s">
        <v>4692</v>
      </c>
      <c r="G423">
        <v>9</v>
      </c>
    </row>
    <row r="424" spans="1:8" hidden="1" x14ac:dyDescent="0.25">
      <c r="A424">
        <v>10</v>
      </c>
      <c r="B424">
        <v>161</v>
      </c>
      <c r="C424" t="s">
        <v>1667</v>
      </c>
      <c r="D424" t="s">
        <v>4529</v>
      </c>
      <c r="E424">
        <v>14</v>
      </c>
      <c r="F424" t="s">
        <v>4728</v>
      </c>
      <c r="G424">
        <v>10</v>
      </c>
    </row>
    <row r="425" spans="1:8" hidden="1" x14ac:dyDescent="0.25">
      <c r="A425">
        <v>10</v>
      </c>
      <c r="B425">
        <v>161</v>
      </c>
      <c r="C425" t="s">
        <v>1667</v>
      </c>
      <c r="D425" t="s">
        <v>4529</v>
      </c>
      <c r="E425">
        <v>266</v>
      </c>
      <c r="F425" t="s">
        <v>4727</v>
      </c>
      <c r="G425">
        <v>11</v>
      </c>
    </row>
    <row r="426" spans="1:8" hidden="1" x14ac:dyDescent="0.25">
      <c r="A426">
        <v>10</v>
      </c>
      <c r="B426">
        <v>161</v>
      </c>
      <c r="C426" t="s">
        <v>1667</v>
      </c>
      <c r="D426" t="s">
        <v>4529</v>
      </c>
      <c r="E426">
        <v>16</v>
      </c>
      <c r="F426" t="s">
        <v>4691</v>
      </c>
      <c r="G426">
        <v>12</v>
      </c>
    </row>
    <row r="427" spans="1:8" hidden="1" x14ac:dyDescent="0.25">
      <c r="A427">
        <v>10</v>
      </c>
      <c r="B427">
        <v>161</v>
      </c>
      <c r="C427" t="s">
        <v>1667</v>
      </c>
      <c r="D427" t="s">
        <v>4529</v>
      </c>
      <c r="E427">
        <v>18</v>
      </c>
      <c r="F427" t="s">
        <v>4690</v>
      </c>
      <c r="G427">
        <v>13</v>
      </c>
    </row>
    <row r="428" spans="1:8" hidden="1" x14ac:dyDescent="0.25">
      <c r="A428">
        <v>10</v>
      </c>
      <c r="B428">
        <v>162</v>
      </c>
      <c r="C428" t="s">
        <v>106</v>
      </c>
      <c r="D428" t="s">
        <v>4529</v>
      </c>
      <c r="E428">
        <v>20</v>
      </c>
      <c r="F428" t="s">
        <v>4726</v>
      </c>
      <c r="G428">
        <v>14</v>
      </c>
    </row>
    <row r="429" spans="1:8" hidden="1" x14ac:dyDescent="0.25">
      <c r="A429">
        <v>10</v>
      </c>
      <c r="B429">
        <v>162</v>
      </c>
      <c r="C429" t="s">
        <v>106</v>
      </c>
      <c r="D429" t="s">
        <v>4529</v>
      </c>
      <c r="E429">
        <v>86</v>
      </c>
      <c r="F429" t="s">
        <v>4724</v>
      </c>
      <c r="G429">
        <v>15</v>
      </c>
    </row>
    <row r="430" spans="1:8" hidden="1" x14ac:dyDescent="0.25">
      <c r="A430">
        <v>10</v>
      </c>
      <c r="B430">
        <v>163</v>
      </c>
      <c r="C430" t="s">
        <v>920</v>
      </c>
      <c r="D430" t="s">
        <v>4529</v>
      </c>
      <c r="E430">
        <v>22</v>
      </c>
      <c r="F430" t="s">
        <v>4689</v>
      </c>
      <c r="G430">
        <v>16</v>
      </c>
    </row>
    <row r="431" spans="1:8" hidden="1" x14ac:dyDescent="0.25">
      <c r="A431">
        <v>10</v>
      </c>
      <c r="B431">
        <v>164</v>
      </c>
      <c r="C431" t="s">
        <v>380</v>
      </c>
      <c r="D431" t="s">
        <v>4529</v>
      </c>
      <c r="E431">
        <v>24</v>
      </c>
      <c r="F431" t="s">
        <v>4894</v>
      </c>
      <c r="G431">
        <v>17</v>
      </c>
    </row>
    <row r="432" spans="1:8" hidden="1" x14ac:dyDescent="0.25">
      <c r="A432">
        <v>10</v>
      </c>
      <c r="B432">
        <v>164</v>
      </c>
      <c r="C432" t="s">
        <v>380</v>
      </c>
      <c r="D432" t="s">
        <v>4529</v>
      </c>
      <c r="E432">
        <v>1510</v>
      </c>
      <c r="F432" t="s">
        <v>4721</v>
      </c>
      <c r="G432" t="s">
        <v>4768</v>
      </c>
      <c r="H432">
        <v>18</v>
      </c>
    </row>
    <row r="433" spans="1:8" hidden="1" x14ac:dyDescent="0.25">
      <c r="A433">
        <v>10</v>
      </c>
      <c r="B433">
        <v>165</v>
      </c>
      <c r="C433" t="s">
        <v>918</v>
      </c>
      <c r="D433" t="s">
        <v>4529</v>
      </c>
      <c r="E433">
        <v>1512</v>
      </c>
      <c r="F433" t="s">
        <v>4769</v>
      </c>
      <c r="G433">
        <v>19</v>
      </c>
    </row>
    <row r="434" spans="1:8" hidden="1" x14ac:dyDescent="0.25">
      <c r="A434">
        <v>10</v>
      </c>
      <c r="B434">
        <v>165</v>
      </c>
      <c r="C434" t="s">
        <v>918</v>
      </c>
      <c r="D434" t="s">
        <v>4529</v>
      </c>
      <c r="E434">
        <v>1504</v>
      </c>
      <c r="F434" t="s">
        <v>4771</v>
      </c>
      <c r="G434">
        <v>20</v>
      </c>
    </row>
    <row r="435" spans="1:8" hidden="1" x14ac:dyDescent="0.25">
      <c r="A435">
        <v>10</v>
      </c>
      <c r="B435">
        <v>165</v>
      </c>
      <c r="C435" t="s">
        <v>918</v>
      </c>
      <c r="D435" t="s">
        <v>4529</v>
      </c>
      <c r="E435">
        <v>25</v>
      </c>
      <c r="F435" t="s">
        <v>4770</v>
      </c>
      <c r="G435">
        <v>21</v>
      </c>
    </row>
    <row r="436" spans="1:8" hidden="1" x14ac:dyDescent="0.25">
      <c r="A436">
        <v>10</v>
      </c>
      <c r="B436">
        <v>165</v>
      </c>
      <c r="C436" t="s">
        <v>918</v>
      </c>
      <c r="D436" t="s">
        <v>4529</v>
      </c>
      <c r="E436">
        <v>1514</v>
      </c>
      <c r="F436" t="s">
        <v>4773</v>
      </c>
      <c r="G436" t="s">
        <v>4772</v>
      </c>
      <c r="H436">
        <v>22</v>
      </c>
    </row>
    <row r="437" spans="1:8" hidden="1" x14ac:dyDescent="0.25">
      <c r="A437">
        <v>10</v>
      </c>
      <c r="B437">
        <v>165</v>
      </c>
      <c r="C437" t="s">
        <v>918</v>
      </c>
      <c r="D437" t="s">
        <v>4529</v>
      </c>
      <c r="E437">
        <v>1516</v>
      </c>
      <c r="F437" t="s">
        <v>4774</v>
      </c>
      <c r="G437">
        <v>23</v>
      </c>
    </row>
    <row r="438" spans="1:8" hidden="1" x14ac:dyDescent="0.25">
      <c r="A438">
        <v>10</v>
      </c>
      <c r="B438">
        <v>165</v>
      </c>
      <c r="C438" t="s">
        <v>918</v>
      </c>
      <c r="D438" t="s">
        <v>4529</v>
      </c>
      <c r="E438">
        <v>27</v>
      </c>
      <c r="F438" t="s">
        <v>4776</v>
      </c>
      <c r="G438">
        <v>24</v>
      </c>
    </row>
    <row r="439" spans="1:8" hidden="1" x14ac:dyDescent="0.25">
      <c r="A439">
        <v>10</v>
      </c>
      <c r="B439">
        <v>165</v>
      </c>
      <c r="C439" t="s">
        <v>918</v>
      </c>
      <c r="D439" t="s">
        <v>4529</v>
      </c>
      <c r="E439">
        <v>1532</v>
      </c>
      <c r="F439" t="s">
        <v>4777</v>
      </c>
      <c r="G439">
        <v>25</v>
      </c>
    </row>
    <row r="440" spans="1:8" hidden="1" x14ac:dyDescent="0.25">
      <c r="A440">
        <v>10</v>
      </c>
      <c r="B440">
        <v>165</v>
      </c>
      <c r="C440" t="s">
        <v>918</v>
      </c>
      <c r="D440" t="s">
        <v>4529</v>
      </c>
      <c r="E440">
        <v>1518</v>
      </c>
      <c r="F440" t="s">
        <v>3871</v>
      </c>
      <c r="G440" t="s">
        <v>4778</v>
      </c>
      <c r="H440">
        <v>26</v>
      </c>
    </row>
    <row r="441" spans="1:8" hidden="1" x14ac:dyDescent="0.25">
      <c r="A441">
        <v>10</v>
      </c>
      <c r="B441">
        <v>165</v>
      </c>
      <c r="C441" t="s">
        <v>918</v>
      </c>
      <c r="D441" t="s">
        <v>4529</v>
      </c>
      <c r="E441">
        <v>29</v>
      </c>
      <c r="F441" t="s">
        <v>4780</v>
      </c>
      <c r="G441">
        <v>27</v>
      </c>
    </row>
    <row r="442" spans="1:8" hidden="1" x14ac:dyDescent="0.25">
      <c r="A442">
        <v>10</v>
      </c>
      <c r="B442">
        <v>165</v>
      </c>
      <c r="C442" t="s">
        <v>918</v>
      </c>
      <c r="D442" t="s">
        <v>4529</v>
      </c>
      <c r="E442">
        <v>1520</v>
      </c>
      <c r="F442" t="s">
        <v>4782</v>
      </c>
      <c r="G442" t="s">
        <v>4781</v>
      </c>
      <c r="H442">
        <v>28</v>
      </c>
    </row>
    <row r="443" spans="1:8" hidden="1" x14ac:dyDescent="0.25">
      <c r="A443">
        <v>10</v>
      </c>
      <c r="B443">
        <v>165</v>
      </c>
      <c r="C443" t="s">
        <v>918</v>
      </c>
      <c r="D443" t="s">
        <v>4529</v>
      </c>
      <c r="E443">
        <v>31</v>
      </c>
      <c r="F443" t="s">
        <v>4783</v>
      </c>
      <c r="G443">
        <v>29</v>
      </c>
    </row>
    <row r="444" spans="1:8" hidden="1" x14ac:dyDescent="0.25">
      <c r="A444">
        <v>10</v>
      </c>
      <c r="B444">
        <v>166</v>
      </c>
      <c r="C444" t="s">
        <v>912</v>
      </c>
      <c r="D444" t="s">
        <v>4529</v>
      </c>
      <c r="E444">
        <v>1506</v>
      </c>
      <c r="F444" t="s">
        <v>4784</v>
      </c>
      <c r="G444">
        <v>30</v>
      </c>
    </row>
    <row r="445" spans="1:8" hidden="1" x14ac:dyDescent="0.25">
      <c r="A445">
        <v>10</v>
      </c>
      <c r="B445">
        <v>166</v>
      </c>
      <c r="C445" t="s">
        <v>912</v>
      </c>
      <c r="D445" t="s">
        <v>4529</v>
      </c>
      <c r="E445">
        <v>33</v>
      </c>
      <c r="F445" t="s">
        <v>4786</v>
      </c>
      <c r="G445">
        <v>31</v>
      </c>
    </row>
    <row r="446" spans="1:8" hidden="1" x14ac:dyDescent="0.25">
      <c r="A446">
        <v>10</v>
      </c>
      <c r="B446">
        <v>166</v>
      </c>
      <c r="C446" t="s">
        <v>912</v>
      </c>
      <c r="D446" t="s">
        <v>4529</v>
      </c>
      <c r="E446">
        <v>1523</v>
      </c>
      <c r="F446" t="s">
        <v>4785</v>
      </c>
      <c r="G446" t="s">
        <v>4787</v>
      </c>
      <c r="H446">
        <v>32</v>
      </c>
    </row>
    <row r="447" spans="1:8" hidden="1" x14ac:dyDescent="0.25">
      <c r="A447">
        <v>10</v>
      </c>
      <c r="B447">
        <v>166</v>
      </c>
      <c r="C447" t="s">
        <v>912</v>
      </c>
      <c r="D447" t="s">
        <v>4529</v>
      </c>
      <c r="E447">
        <v>35</v>
      </c>
      <c r="F447" t="s">
        <v>4789</v>
      </c>
      <c r="G447">
        <v>33</v>
      </c>
    </row>
    <row r="448" spans="1:8" hidden="1" x14ac:dyDescent="0.25">
      <c r="A448">
        <v>10</v>
      </c>
      <c r="B448">
        <v>166</v>
      </c>
      <c r="C448" t="s">
        <v>912</v>
      </c>
      <c r="D448" t="s">
        <v>4529</v>
      </c>
      <c r="E448">
        <v>36</v>
      </c>
      <c r="F448" t="s">
        <v>4790</v>
      </c>
      <c r="G448">
        <v>34</v>
      </c>
    </row>
    <row r="449" spans="1:8" hidden="1" x14ac:dyDescent="0.25">
      <c r="A449">
        <v>10</v>
      </c>
      <c r="B449">
        <v>167</v>
      </c>
      <c r="C449" t="s">
        <v>522</v>
      </c>
      <c r="D449" t="s">
        <v>4529</v>
      </c>
      <c r="E449">
        <v>38</v>
      </c>
      <c r="F449" t="s">
        <v>4791</v>
      </c>
      <c r="G449">
        <v>35</v>
      </c>
    </row>
    <row r="450" spans="1:8" hidden="1" x14ac:dyDescent="0.25">
      <c r="A450">
        <v>10</v>
      </c>
      <c r="B450">
        <v>167</v>
      </c>
      <c r="C450" t="s">
        <v>522</v>
      </c>
      <c r="D450" t="s">
        <v>4529</v>
      </c>
      <c r="E450">
        <v>40</v>
      </c>
      <c r="F450" t="s">
        <v>4792</v>
      </c>
      <c r="G450">
        <v>36</v>
      </c>
    </row>
    <row r="451" spans="1:8" hidden="1" x14ac:dyDescent="0.25">
      <c r="A451">
        <v>10</v>
      </c>
      <c r="B451">
        <v>168</v>
      </c>
      <c r="C451" t="s">
        <v>521</v>
      </c>
      <c r="D451" t="s">
        <v>4529</v>
      </c>
      <c r="E451">
        <v>1294</v>
      </c>
      <c r="F451" t="s">
        <v>4794</v>
      </c>
      <c r="G451" t="s">
        <v>4793</v>
      </c>
      <c r="H451">
        <v>37</v>
      </c>
    </row>
    <row r="452" spans="1:8" hidden="1" x14ac:dyDescent="0.25">
      <c r="A452">
        <v>10</v>
      </c>
      <c r="B452">
        <v>168</v>
      </c>
      <c r="C452" t="s">
        <v>521</v>
      </c>
      <c r="D452" t="s">
        <v>4529</v>
      </c>
      <c r="E452">
        <v>42</v>
      </c>
      <c r="F452" t="s">
        <v>4795</v>
      </c>
      <c r="G452">
        <v>38</v>
      </c>
    </row>
    <row r="453" spans="1:8" hidden="1" x14ac:dyDescent="0.25">
      <c r="A453">
        <v>10</v>
      </c>
      <c r="B453">
        <v>169</v>
      </c>
      <c r="C453" t="s">
        <v>47</v>
      </c>
      <c r="D453" t="s">
        <v>4529</v>
      </c>
      <c r="E453">
        <v>44</v>
      </c>
      <c r="F453" t="s">
        <v>4796</v>
      </c>
      <c r="G453">
        <v>39</v>
      </c>
    </row>
    <row r="454" spans="1:8" hidden="1" x14ac:dyDescent="0.25">
      <c r="A454">
        <v>10</v>
      </c>
      <c r="B454">
        <v>169</v>
      </c>
      <c r="C454" t="s">
        <v>47</v>
      </c>
      <c r="D454" t="s">
        <v>4529</v>
      </c>
      <c r="E454">
        <v>1524</v>
      </c>
      <c r="F454" t="s">
        <v>4797</v>
      </c>
      <c r="G454">
        <v>40</v>
      </c>
    </row>
    <row r="455" spans="1:8" hidden="1" x14ac:dyDescent="0.25">
      <c r="A455">
        <v>10</v>
      </c>
      <c r="B455">
        <v>169</v>
      </c>
      <c r="C455" t="s">
        <v>47</v>
      </c>
      <c r="D455" t="s">
        <v>4529</v>
      </c>
      <c r="E455">
        <v>46</v>
      </c>
      <c r="F455" t="s">
        <v>4798</v>
      </c>
      <c r="G455">
        <v>41</v>
      </c>
    </row>
    <row r="456" spans="1:8" hidden="1" x14ac:dyDescent="0.25">
      <c r="A456">
        <v>10</v>
      </c>
      <c r="B456">
        <v>169</v>
      </c>
      <c r="C456" t="s">
        <v>47</v>
      </c>
      <c r="D456" t="s">
        <v>4529</v>
      </c>
      <c r="E456">
        <v>48</v>
      </c>
      <c r="F456" t="s">
        <v>4799</v>
      </c>
      <c r="G456">
        <v>42</v>
      </c>
    </row>
    <row r="457" spans="1:8" hidden="1" x14ac:dyDescent="0.25">
      <c r="A457">
        <v>10</v>
      </c>
      <c r="B457">
        <v>169</v>
      </c>
      <c r="C457" t="s">
        <v>47</v>
      </c>
      <c r="D457" t="s">
        <v>4529</v>
      </c>
      <c r="E457">
        <v>50</v>
      </c>
      <c r="F457" t="s">
        <v>4683</v>
      </c>
      <c r="G457">
        <v>43</v>
      </c>
    </row>
    <row r="458" spans="1:8" hidden="1" x14ac:dyDescent="0.25">
      <c r="A458">
        <v>10</v>
      </c>
      <c r="B458">
        <v>169</v>
      </c>
      <c r="C458" t="s">
        <v>47</v>
      </c>
      <c r="D458" t="s">
        <v>4529</v>
      </c>
      <c r="E458">
        <v>1526</v>
      </c>
      <c r="F458" t="s">
        <v>4682</v>
      </c>
      <c r="G458">
        <v>44</v>
      </c>
    </row>
    <row r="459" spans="1:8" hidden="1" x14ac:dyDescent="0.25">
      <c r="A459">
        <v>10</v>
      </c>
      <c r="B459">
        <v>169</v>
      </c>
      <c r="C459" t="s">
        <v>47</v>
      </c>
      <c r="D459" t="s">
        <v>4529</v>
      </c>
      <c r="E459">
        <v>51</v>
      </c>
      <c r="F459" t="s">
        <v>4681</v>
      </c>
      <c r="G459">
        <v>45</v>
      </c>
    </row>
    <row r="460" spans="1:8" hidden="1" x14ac:dyDescent="0.25">
      <c r="A460">
        <v>10</v>
      </c>
      <c r="B460">
        <v>169</v>
      </c>
      <c r="C460" t="s">
        <v>47</v>
      </c>
      <c r="D460" t="s">
        <v>4529</v>
      </c>
      <c r="E460">
        <v>1528</v>
      </c>
      <c r="F460" t="s">
        <v>4679</v>
      </c>
      <c r="G460">
        <v>46</v>
      </c>
    </row>
    <row r="461" spans="1:8" hidden="1" x14ac:dyDescent="0.25">
      <c r="A461">
        <v>10</v>
      </c>
      <c r="B461">
        <v>170</v>
      </c>
      <c r="C461" t="s">
        <v>2242</v>
      </c>
      <c r="D461" t="s">
        <v>4529</v>
      </c>
      <c r="E461">
        <v>53</v>
      </c>
      <c r="F461" t="s">
        <v>4678</v>
      </c>
      <c r="G461">
        <v>47</v>
      </c>
    </row>
    <row r="462" spans="1:8" hidden="1" x14ac:dyDescent="0.25">
      <c r="A462">
        <v>10</v>
      </c>
      <c r="B462">
        <v>170</v>
      </c>
      <c r="C462" t="s">
        <v>2242</v>
      </c>
      <c r="D462" t="s">
        <v>4529</v>
      </c>
      <c r="E462">
        <v>1530</v>
      </c>
      <c r="F462" t="s">
        <v>4677</v>
      </c>
      <c r="G462" t="s">
        <v>4676</v>
      </c>
      <c r="H462">
        <v>48</v>
      </c>
    </row>
    <row r="463" spans="1:8" hidden="1" x14ac:dyDescent="0.25">
      <c r="A463">
        <v>10</v>
      </c>
      <c r="B463">
        <v>171</v>
      </c>
      <c r="C463" t="s">
        <v>5416</v>
      </c>
      <c r="D463" t="s">
        <v>4529</v>
      </c>
      <c r="E463">
        <v>55</v>
      </c>
      <c r="F463" t="s">
        <v>4674</v>
      </c>
      <c r="G463">
        <v>49</v>
      </c>
    </row>
    <row r="464" spans="1:8" hidden="1" x14ac:dyDescent="0.25">
      <c r="A464">
        <v>10</v>
      </c>
      <c r="B464">
        <v>172</v>
      </c>
      <c r="C464" t="s">
        <v>215</v>
      </c>
      <c r="D464" t="s">
        <v>4529</v>
      </c>
      <c r="E464">
        <v>57</v>
      </c>
      <c r="F464" t="s">
        <v>4673</v>
      </c>
      <c r="G464">
        <v>50</v>
      </c>
    </row>
    <row r="465" spans="1:7" hidden="1" x14ac:dyDescent="0.25">
      <c r="A465">
        <v>10</v>
      </c>
      <c r="B465">
        <v>172</v>
      </c>
      <c r="C465" t="s">
        <v>215</v>
      </c>
      <c r="D465" t="s">
        <v>4529</v>
      </c>
      <c r="E465">
        <v>59</v>
      </c>
      <c r="F465" t="s">
        <v>4672</v>
      </c>
      <c r="G465">
        <v>51</v>
      </c>
    </row>
    <row r="466" spans="1:7" hidden="1" x14ac:dyDescent="0.25">
      <c r="A466">
        <v>11</v>
      </c>
      <c r="B466">
        <v>173</v>
      </c>
      <c r="C466" t="s">
        <v>5525</v>
      </c>
      <c r="D466" t="s">
        <v>4529</v>
      </c>
      <c r="E466">
        <v>158</v>
      </c>
      <c r="F466" t="s">
        <v>5476</v>
      </c>
      <c r="G466">
        <v>1</v>
      </c>
    </row>
    <row r="467" spans="1:7" hidden="1" x14ac:dyDescent="0.25">
      <c r="A467">
        <v>11</v>
      </c>
      <c r="B467">
        <v>173</v>
      </c>
      <c r="C467" t="s">
        <v>5525</v>
      </c>
      <c r="D467" t="s">
        <v>4529</v>
      </c>
      <c r="E467">
        <v>160</v>
      </c>
      <c r="F467" t="s">
        <v>5478</v>
      </c>
      <c r="G467">
        <v>2</v>
      </c>
    </row>
    <row r="468" spans="1:7" hidden="1" x14ac:dyDescent="0.25">
      <c r="A468">
        <v>11</v>
      </c>
      <c r="B468">
        <v>173</v>
      </c>
      <c r="C468" t="s">
        <v>5525</v>
      </c>
      <c r="D468" t="s">
        <v>4529</v>
      </c>
      <c r="E468">
        <v>156</v>
      </c>
      <c r="F468" t="s">
        <v>5475</v>
      </c>
      <c r="G468">
        <v>3</v>
      </c>
    </row>
    <row r="469" spans="1:7" hidden="1" x14ac:dyDescent="0.25">
      <c r="A469">
        <v>11</v>
      </c>
      <c r="B469">
        <v>173</v>
      </c>
      <c r="C469" t="s">
        <v>5525</v>
      </c>
      <c r="D469" t="s">
        <v>4529</v>
      </c>
      <c r="E469">
        <v>162</v>
      </c>
      <c r="F469" t="s">
        <v>5474</v>
      </c>
      <c r="G469">
        <v>4</v>
      </c>
    </row>
    <row r="470" spans="1:7" hidden="1" x14ac:dyDescent="0.25">
      <c r="A470">
        <v>11</v>
      </c>
      <c r="B470">
        <v>174</v>
      </c>
      <c r="C470" t="s">
        <v>5524</v>
      </c>
      <c r="D470" t="s">
        <v>4529</v>
      </c>
      <c r="E470">
        <v>164</v>
      </c>
      <c r="F470" t="s">
        <v>5473</v>
      </c>
      <c r="G470">
        <v>5</v>
      </c>
    </row>
    <row r="471" spans="1:7" hidden="1" x14ac:dyDescent="0.25">
      <c r="A471">
        <v>11</v>
      </c>
      <c r="B471">
        <v>174</v>
      </c>
      <c r="C471" t="s">
        <v>5524</v>
      </c>
      <c r="D471" t="s">
        <v>4529</v>
      </c>
      <c r="E471">
        <v>1539</v>
      </c>
      <c r="F471" t="s">
        <v>5514</v>
      </c>
      <c r="G471">
        <v>6</v>
      </c>
    </row>
    <row r="472" spans="1:7" hidden="1" x14ac:dyDescent="0.25">
      <c r="A472">
        <v>11</v>
      </c>
      <c r="B472">
        <v>174</v>
      </c>
      <c r="C472" t="s">
        <v>5524</v>
      </c>
      <c r="D472" t="s">
        <v>4529</v>
      </c>
      <c r="E472">
        <v>154</v>
      </c>
      <c r="F472" t="s">
        <v>5472</v>
      </c>
      <c r="G472">
        <v>7</v>
      </c>
    </row>
    <row r="473" spans="1:7" hidden="1" x14ac:dyDescent="0.25">
      <c r="A473">
        <v>11</v>
      </c>
      <c r="B473">
        <v>174</v>
      </c>
      <c r="C473" t="s">
        <v>5524</v>
      </c>
      <c r="D473" t="s">
        <v>4529</v>
      </c>
      <c r="E473">
        <v>152</v>
      </c>
      <c r="F473" t="s">
        <v>5185</v>
      </c>
      <c r="G473">
        <v>8</v>
      </c>
    </row>
    <row r="474" spans="1:7" hidden="1" x14ac:dyDescent="0.25">
      <c r="A474">
        <v>11</v>
      </c>
      <c r="B474">
        <v>175</v>
      </c>
      <c r="C474" t="s">
        <v>5523</v>
      </c>
      <c r="D474" t="s">
        <v>4529</v>
      </c>
      <c r="E474">
        <v>150</v>
      </c>
      <c r="F474" t="s">
        <v>5184</v>
      </c>
      <c r="G474">
        <v>9</v>
      </c>
    </row>
    <row r="475" spans="1:7" hidden="1" x14ac:dyDescent="0.25">
      <c r="A475">
        <v>11</v>
      </c>
      <c r="B475">
        <v>175</v>
      </c>
      <c r="C475" t="s">
        <v>5523</v>
      </c>
      <c r="D475" t="s">
        <v>4529</v>
      </c>
      <c r="E475">
        <v>149</v>
      </c>
      <c r="F475" t="s">
        <v>5183</v>
      </c>
      <c r="G475">
        <v>10</v>
      </c>
    </row>
    <row r="476" spans="1:7" hidden="1" x14ac:dyDescent="0.25">
      <c r="A476">
        <v>11</v>
      </c>
      <c r="B476">
        <v>176</v>
      </c>
      <c r="C476" t="s">
        <v>1251</v>
      </c>
      <c r="D476" t="s">
        <v>4529</v>
      </c>
      <c r="E476">
        <v>147</v>
      </c>
      <c r="F476" t="s">
        <v>5182</v>
      </c>
      <c r="G476">
        <v>11</v>
      </c>
    </row>
    <row r="477" spans="1:7" hidden="1" x14ac:dyDescent="0.25">
      <c r="A477">
        <v>11</v>
      </c>
      <c r="B477">
        <v>176</v>
      </c>
      <c r="C477" t="s">
        <v>1251</v>
      </c>
      <c r="D477" t="s">
        <v>4529</v>
      </c>
      <c r="E477">
        <v>166</v>
      </c>
      <c r="F477" t="s">
        <v>5181</v>
      </c>
      <c r="G477">
        <v>12</v>
      </c>
    </row>
    <row r="478" spans="1:7" hidden="1" x14ac:dyDescent="0.25">
      <c r="A478">
        <v>11</v>
      </c>
      <c r="B478">
        <v>176</v>
      </c>
      <c r="C478" t="s">
        <v>1251</v>
      </c>
      <c r="D478" t="s">
        <v>4529</v>
      </c>
      <c r="E478">
        <v>145</v>
      </c>
      <c r="F478" t="s">
        <v>5180</v>
      </c>
      <c r="G478">
        <v>13</v>
      </c>
    </row>
    <row r="479" spans="1:7" hidden="1" x14ac:dyDescent="0.25">
      <c r="A479">
        <v>11</v>
      </c>
      <c r="B479">
        <v>176</v>
      </c>
      <c r="C479" t="s">
        <v>1251</v>
      </c>
      <c r="D479" t="s">
        <v>4529</v>
      </c>
      <c r="E479">
        <v>143</v>
      </c>
      <c r="F479" t="s">
        <v>5178</v>
      </c>
      <c r="G479">
        <v>14</v>
      </c>
    </row>
    <row r="480" spans="1:7" hidden="1" x14ac:dyDescent="0.25">
      <c r="A480">
        <v>11</v>
      </c>
      <c r="B480">
        <v>177</v>
      </c>
      <c r="C480" t="s">
        <v>1253</v>
      </c>
      <c r="D480" t="s">
        <v>4529</v>
      </c>
      <c r="E480">
        <v>141</v>
      </c>
      <c r="F480" t="s">
        <v>5177</v>
      </c>
      <c r="G480">
        <v>15</v>
      </c>
    </row>
    <row r="481" spans="1:7" hidden="1" x14ac:dyDescent="0.25">
      <c r="A481">
        <v>11</v>
      </c>
      <c r="B481">
        <v>177</v>
      </c>
      <c r="C481" t="s">
        <v>1253</v>
      </c>
      <c r="D481" t="s">
        <v>4529</v>
      </c>
      <c r="E481">
        <v>139</v>
      </c>
      <c r="F481" t="s">
        <v>5176</v>
      </c>
      <c r="G481">
        <v>16</v>
      </c>
    </row>
    <row r="482" spans="1:7" hidden="1" x14ac:dyDescent="0.25">
      <c r="A482">
        <v>11</v>
      </c>
      <c r="B482">
        <v>178</v>
      </c>
      <c r="C482" t="s">
        <v>2109</v>
      </c>
      <c r="D482" t="s">
        <v>4529</v>
      </c>
      <c r="E482">
        <v>1391</v>
      </c>
      <c r="F482" t="s">
        <v>5173</v>
      </c>
      <c r="G482">
        <v>17</v>
      </c>
    </row>
    <row r="483" spans="1:7" hidden="1" x14ac:dyDescent="0.25">
      <c r="A483">
        <v>11</v>
      </c>
      <c r="B483">
        <v>178</v>
      </c>
      <c r="C483" t="s">
        <v>2109</v>
      </c>
      <c r="D483" t="s">
        <v>4529</v>
      </c>
      <c r="E483">
        <v>1392</v>
      </c>
      <c r="F483" t="s">
        <v>5175</v>
      </c>
      <c r="G483">
        <v>18</v>
      </c>
    </row>
    <row r="484" spans="1:7" hidden="1" x14ac:dyDescent="0.25">
      <c r="A484">
        <v>11</v>
      </c>
      <c r="B484">
        <v>178</v>
      </c>
      <c r="C484" t="s">
        <v>2109</v>
      </c>
      <c r="D484" t="s">
        <v>4529</v>
      </c>
      <c r="E484">
        <v>171</v>
      </c>
      <c r="F484" t="s">
        <v>5174</v>
      </c>
      <c r="G484">
        <v>19</v>
      </c>
    </row>
    <row r="485" spans="1:7" hidden="1" x14ac:dyDescent="0.25">
      <c r="A485">
        <v>11</v>
      </c>
      <c r="B485">
        <v>178</v>
      </c>
      <c r="C485" t="s">
        <v>2109</v>
      </c>
      <c r="D485" t="s">
        <v>4529</v>
      </c>
      <c r="E485">
        <v>173</v>
      </c>
      <c r="F485" t="s">
        <v>5172</v>
      </c>
      <c r="G485">
        <v>20</v>
      </c>
    </row>
    <row r="486" spans="1:7" hidden="1" x14ac:dyDescent="0.25">
      <c r="A486">
        <v>11</v>
      </c>
      <c r="B486">
        <v>178</v>
      </c>
      <c r="C486" t="s">
        <v>2109</v>
      </c>
      <c r="D486" t="s">
        <v>4529</v>
      </c>
      <c r="E486">
        <v>137</v>
      </c>
      <c r="F486" t="s">
        <v>5170</v>
      </c>
      <c r="G486">
        <v>21</v>
      </c>
    </row>
    <row r="487" spans="1:7" hidden="1" x14ac:dyDescent="0.25">
      <c r="A487">
        <v>11</v>
      </c>
      <c r="B487">
        <v>179</v>
      </c>
      <c r="C487" t="s">
        <v>1260</v>
      </c>
      <c r="D487" t="s">
        <v>4529</v>
      </c>
      <c r="E487">
        <v>135</v>
      </c>
      <c r="F487" t="s">
        <v>4864</v>
      </c>
      <c r="G487">
        <v>22</v>
      </c>
    </row>
    <row r="488" spans="1:7" hidden="1" x14ac:dyDescent="0.25">
      <c r="A488">
        <v>11</v>
      </c>
      <c r="B488">
        <v>179</v>
      </c>
      <c r="C488" t="s">
        <v>1260</v>
      </c>
      <c r="D488" t="s">
        <v>4529</v>
      </c>
      <c r="E488">
        <v>133</v>
      </c>
      <c r="F488" t="s">
        <v>5160</v>
      </c>
      <c r="G488">
        <v>23</v>
      </c>
    </row>
    <row r="489" spans="1:7" hidden="1" x14ac:dyDescent="0.25">
      <c r="A489">
        <v>11</v>
      </c>
      <c r="B489">
        <v>180</v>
      </c>
      <c r="C489" t="s">
        <v>2136</v>
      </c>
      <c r="D489" t="s">
        <v>4529</v>
      </c>
      <c r="E489">
        <v>131</v>
      </c>
      <c r="F489" t="s">
        <v>4865</v>
      </c>
      <c r="G489">
        <v>24</v>
      </c>
    </row>
    <row r="490" spans="1:7" hidden="1" x14ac:dyDescent="0.25">
      <c r="A490">
        <v>11</v>
      </c>
      <c r="B490">
        <v>180</v>
      </c>
      <c r="C490" t="s">
        <v>2136</v>
      </c>
      <c r="D490" t="s">
        <v>4529</v>
      </c>
      <c r="E490">
        <v>169</v>
      </c>
      <c r="F490" t="s">
        <v>4867</v>
      </c>
      <c r="G490">
        <v>25</v>
      </c>
    </row>
    <row r="491" spans="1:7" hidden="1" x14ac:dyDescent="0.25">
      <c r="A491">
        <v>11</v>
      </c>
      <c r="B491">
        <v>180</v>
      </c>
      <c r="C491" t="s">
        <v>2136</v>
      </c>
      <c r="D491" t="s">
        <v>4529</v>
      </c>
      <c r="E491">
        <v>129</v>
      </c>
      <c r="F491" t="s">
        <v>4868</v>
      </c>
      <c r="G491">
        <v>26</v>
      </c>
    </row>
    <row r="492" spans="1:7" hidden="1" x14ac:dyDescent="0.25">
      <c r="A492">
        <v>11</v>
      </c>
      <c r="B492">
        <v>180</v>
      </c>
      <c r="C492" t="s">
        <v>2136</v>
      </c>
      <c r="D492" t="s">
        <v>4529</v>
      </c>
      <c r="E492">
        <v>127</v>
      </c>
      <c r="F492" t="s">
        <v>4869</v>
      </c>
      <c r="G492">
        <v>27</v>
      </c>
    </row>
    <row r="493" spans="1:7" hidden="1" x14ac:dyDescent="0.25">
      <c r="A493">
        <v>11</v>
      </c>
      <c r="B493">
        <v>181</v>
      </c>
      <c r="C493" t="s">
        <v>1264</v>
      </c>
      <c r="D493" t="s">
        <v>4529</v>
      </c>
      <c r="E493">
        <v>125</v>
      </c>
      <c r="F493" t="s">
        <v>4870</v>
      </c>
      <c r="G493">
        <v>28</v>
      </c>
    </row>
    <row r="494" spans="1:7" hidden="1" x14ac:dyDescent="0.25">
      <c r="A494">
        <v>11</v>
      </c>
      <c r="B494">
        <v>182</v>
      </c>
      <c r="C494" t="s">
        <v>2551</v>
      </c>
      <c r="D494" t="s">
        <v>4529</v>
      </c>
      <c r="E494">
        <v>632</v>
      </c>
      <c r="F494" t="s">
        <v>5458</v>
      </c>
      <c r="G494">
        <v>29</v>
      </c>
    </row>
    <row r="495" spans="1:7" hidden="1" x14ac:dyDescent="0.25">
      <c r="A495">
        <v>11</v>
      </c>
      <c r="B495">
        <v>183</v>
      </c>
      <c r="C495" t="s">
        <v>5522</v>
      </c>
      <c r="D495" t="s">
        <v>4529</v>
      </c>
      <c r="E495">
        <v>630</v>
      </c>
      <c r="F495" t="s">
        <v>5456</v>
      </c>
      <c r="G495">
        <v>30</v>
      </c>
    </row>
    <row r="496" spans="1:7" hidden="1" x14ac:dyDescent="0.25">
      <c r="A496">
        <v>11</v>
      </c>
      <c r="B496">
        <v>184</v>
      </c>
      <c r="C496" t="s">
        <v>5521</v>
      </c>
      <c r="D496" t="s">
        <v>4529</v>
      </c>
      <c r="E496">
        <v>628</v>
      </c>
      <c r="F496" t="s">
        <v>5454</v>
      </c>
      <c r="G496">
        <v>31</v>
      </c>
    </row>
    <row r="497" spans="1:7" hidden="1" x14ac:dyDescent="0.25">
      <c r="A497">
        <v>11</v>
      </c>
      <c r="B497">
        <v>185</v>
      </c>
      <c r="C497" t="s">
        <v>1010</v>
      </c>
      <c r="D497" t="s">
        <v>4529</v>
      </c>
      <c r="E497">
        <v>626</v>
      </c>
      <c r="F497" t="s">
        <v>5453</v>
      </c>
      <c r="G497">
        <v>32</v>
      </c>
    </row>
    <row r="498" spans="1:7" hidden="1" x14ac:dyDescent="0.25">
      <c r="A498">
        <v>11</v>
      </c>
      <c r="B498">
        <v>185</v>
      </c>
      <c r="C498" t="s">
        <v>1010</v>
      </c>
      <c r="D498" t="s">
        <v>4529</v>
      </c>
      <c r="E498">
        <v>625</v>
      </c>
      <c r="F498" t="s">
        <v>5451</v>
      </c>
      <c r="G498">
        <v>33</v>
      </c>
    </row>
    <row r="499" spans="1:7" hidden="1" x14ac:dyDescent="0.25">
      <c r="A499">
        <v>11</v>
      </c>
      <c r="B499">
        <v>186</v>
      </c>
      <c r="C499" t="s">
        <v>70</v>
      </c>
      <c r="D499" t="s">
        <v>4529</v>
      </c>
      <c r="E499">
        <v>204</v>
      </c>
      <c r="F499" t="s">
        <v>4593</v>
      </c>
      <c r="G499">
        <v>34</v>
      </c>
    </row>
    <row r="500" spans="1:7" hidden="1" x14ac:dyDescent="0.25">
      <c r="A500">
        <v>11</v>
      </c>
      <c r="B500">
        <v>186</v>
      </c>
      <c r="C500" t="s">
        <v>70</v>
      </c>
      <c r="D500" t="s">
        <v>4529</v>
      </c>
      <c r="E500">
        <v>1480</v>
      </c>
      <c r="F500" t="s">
        <v>4591</v>
      </c>
      <c r="G500">
        <v>35</v>
      </c>
    </row>
    <row r="501" spans="1:7" hidden="1" x14ac:dyDescent="0.25">
      <c r="A501">
        <v>11</v>
      </c>
      <c r="B501">
        <v>187</v>
      </c>
      <c r="C501" t="s">
        <v>593</v>
      </c>
      <c r="D501" t="s">
        <v>4529</v>
      </c>
      <c r="E501">
        <v>1482</v>
      </c>
      <c r="F501" t="s">
        <v>4590</v>
      </c>
      <c r="G501">
        <v>36</v>
      </c>
    </row>
    <row r="502" spans="1:7" hidden="1" x14ac:dyDescent="0.25">
      <c r="A502">
        <v>11</v>
      </c>
      <c r="B502">
        <v>187</v>
      </c>
      <c r="C502" t="s">
        <v>593</v>
      </c>
      <c r="D502" t="s">
        <v>4529</v>
      </c>
      <c r="E502">
        <v>206</v>
      </c>
      <c r="F502" t="s">
        <v>4589</v>
      </c>
      <c r="G502">
        <v>37</v>
      </c>
    </row>
    <row r="503" spans="1:7" hidden="1" x14ac:dyDescent="0.25">
      <c r="A503">
        <v>11</v>
      </c>
      <c r="B503">
        <v>187</v>
      </c>
      <c r="C503" t="s">
        <v>593</v>
      </c>
      <c r="D503" t="s">
        <v>4529</v>
      </c>
      <c r="E503">
        <v>210</v>
      </c>
      <c r="F503" t="s">
        <v>4587</v>
      </c>
      <c r="G503">
        <v>38</v>
      </c>
    </row>
    <row r="504" spans="1:7" hidden="1" x14ac:dyDescent="0.25">
      <c r="A504">
        <v>11</v>
      </c>
      <c r="B504">
        <v>188</v>
      </c>
      <c r="C504" t="s">
        <v>592</v>
      </c>
      <c r="D504" t="s">
        <v>4529</v>
      </c>
      <c r="E504">
        <v>364</v>
      </c>
      <c r="F504" t="s">
        <v>4586</v>
      </c>
      <c r="G504">
        <v>39</v>
      </c>
    </row>
    <row r="505" spans="1:7" hidden="1" x14ac:dyDescent="0.25">
      <c r="A505">
        <v>11</v>
      </c>
      <c r="B505">
        <v>189</v>
      </c>
      <c r="C505" t="s">
        <v>2648</v>
      </c>
      <c r="D505" t="s">
        <v>4529</v>
      </c>
      <c r="E505">
        <v>214</v>
      </c>
      <c r="F505" t="s">
        <v>4585</v>
      </c>
      <c r="G505">
        <v>40</v>
      </c>
    </row>
    <row r="506" spans="1:7" hidden="1" x14ac:dyDescent="0.25">
      <c r="A506">
        <v>11</v>
      </c>
      <c r="B506">
        <v>189</v>
      </c>
      <c r="C506" t="s">
        <v>2648</v>
      </c>
      <c r="D506" t="s">
        <v>4529</v>
      </c>
      <c r="E506">
        <v>1560</v>
      </c>
      <c r="F506" t="s">
        <v>4584</v>
      </c>
      <c r="G506">
        <v>41</v>
      </c>
    </row>
    <row r="507" spans="1:7" hidden="1" x14ac:dyDescent="0.25">
      <c r="A507">
        <v>11</v>
      </c>
      <c r="B507">
        <v>190</v>
      </c>
      <c r="C507" t="s">
        <v>590</v>
      </c>
      <c r="D507" t="s">
        <v>4529</v>
      </c>
      <c r="E507">
        <v>247</v>
      </c>
      <c r="F507" t="s">
        <v>4583</v>
      </c>
      <c r="G507">
        <v>42</v>
      </c>
    </row>
    <row r="508" spans="1:7" hidden="1" x14ac:dyDescent="0.25">
      <c r="A508">
        <v>11</v>
      </c>
      <c r="B508">
        <v>191</v>
      </c>
      <c r="C508" t="s">
        <v>116</v>
      </c>
      <c r="D508" t="s">
        <v>4529</v>
      </c>
      <c r="E508">
        <v>1406</v>
      </c>
      <c r="F508" t="s">
        <v>4582</v>
      </c>
      <c r="G508">
        <v>43</v>
      </c>
    </row>
    <row r="509" spans="1:7" hidden="1" x14ac:dyDescent="0.25">
      <c r="A509">
        <v>11</v>
      </c>
      <c r="B509">
        <v>191</v>
      </c>
      <c r="C509" t="s">
        <v>116</v>
      </c>
      <c r="D509" t="s">
        <v>4529</v>
      </c>
      <c r="E509">
        <v>249</v>
      </c>
      <c r="F509" t="s">
        <v>4581</v>
      </c>
      <c r="G509">
        <v>44</v>
      </c>
    </row>
    <row r="510" spans="1:7" hidden="1" x14ac:dyDescent="0.25">
      <c r="A510">
        <v>11</v>
      </c>
      <c r="B510">
        <v>192</v>
      </c>
      <c r="C510" t="s">
        <v>5520</v>
      </c>
      <c r="D510" t="s">
        <v>4529</v>
      </c>
      <c r="E510">
        <v>1396</v>
      </c>
      <c r="F510" t="s">
        <v>5021</v>
      </c>
      <c r="G510">
        <v>45</v>
      </c>
    </row>
    <row r="511" spans="1:7" hidden="1" x14ac:dyDescent="0.25">
      <c r="A511">
        <v>11</v>
      </c>
      <c r="B511">
        <v>193</v>
      </c>
      <c r="C511" t="s">
        <v>5020</v>
      </c>
      <c r="D511" t="s">
        <v>4529</v>
      </c>
      <c r="E511">
        <v>1399</v>
      </c>
      <c r="F511" t="s">
        <v>5020</v>
      </c>
      <c r="G511">
        <v>46</v>
      </c>
    </row>
    <row r="512" spans="1:7" hidden="1" x14ac:dyDescent="0.25">
      <c r="A512">
        <v>12</v>
      </c>
      <c r="B512">
        <v>194</v>
      </c>
      <c r="C512" t="s">
        <v>5513</v>
      </c>
      <c r="D512" t="s">
        <v>4529</v>
      </c>
      <c r="E512">
        <v>152</v>
      </c>
      <c r="F512" t="s">
        <v>5185</v>
      </c>
      <c r="G512">
        <v>1</v>
      </c>
    </row>
    <row r="513" spans="1:7" hidden="1" x14ac:dyDescent="0.25">
      <c r="A513">
        <v>12</v>
      </c>
      <c r="B513">
        <v>195</v>
      </c>
      <c r="C513" t="s">
        <v>5184</v>
      </c>
      <c r="D513" t="s">
        <v>4529</v>
      </c>
      <c r="E513">
        <v>150</v>
      </c>
      <c r="F513" t="s">
        <v>5184</v>
      </c>
      <c r="G513">
        <v>2</v>
      </c>
    </row>
    <row r="514" spans="1:7" hidden="1" x14ac:dyDescent="0.25">
      <c r="A514">
        <v>12</v>
      </c>
      <c r="B514">
        <v>195</v>
      </c>
      <c r="C514" t="s">
        <v>5184</v>
      </c>
      <c r="D514" t="s">
        <v>4529</v>
      </c>
      <c r="E514">
        <v>149</v>
      </c>
      <c r="F514" t="s">
        <v>5183</v>
      </c>
      <c r="G514">
        <v>3</v>
      </c>
    </row>
    <row r="515" spans="1:7" hidden="1" x14ac:dyDescent="0.25">
      <c r="A515">
        <v>12</v>
      </c>
      <c r="B515">
        <v>196</v>
      </c>
      <c r="C515" t="s">
        <v>5179</v>
      </c>
      <c r="D515" t="s">
        <v>4529</v>
      </c>
      <c r="E515">
        <v>147</v>
      </c>
      <c r="F515" t="s">
        <v>5182</v>
      </c>
      <c r="G515">
        <v>4</v>
      </c>
    </row>
    <row r="516" spans="1:7" hidden="1" x14ac:dyDescent="0.25">
      <c r="A516">
        <v>12</v>
      </c>
      <c r="B516">
        <v>196</v>
      </c>
      <c r="C516" t="s">
        <v>5179</v>
      </c>
      <c r="D516" t="s">
        <v>4529</v>
      </c>
      <c r="E516">
        <v>166</v>
      </c>
      <c r="F516" t="s">
        <v>5181</v>
      </c>
      <c r="G516">
        <v>5</v>
      </c>
    </row>
    <row r="517" spans="1:7" hidden="1" x14ac:dyDescent="0.25">
      <c r="A517">
        <v>12</v>
      </c>
      <c r="B517">
        <v>196</v>
      </c>
      <c r="C517" t="s">
        <v>5179</v>
      </c>
      <c r="D517" t="s">
        <v>4529</v>
      </c>
      <c r="E517">
        <v>145</v>
      </c>
      <c r="F517" t="s">
        <v>5180</v>
      </c>
      <c r="G517">
        <v>6</v>
      </c>
    </row>
    <row r="518" spans="1:7" hidden="1" x14ac:dyDescent="0.25">
      <c r="A518">
        <v>12</v>
      </c>
      <c r="B518">
        <v>196</v>
      </c>
      <c r="C518" t="s">
        <v>5179</v>
      </c>
      <c r="D518" t="s">
        <v>4529</v>
      </c>
      <c r="E518">
        <v>143</v>
      </c>
      <c r="F518" t="s">
        <v>5178</v>
      </c>
      <c r="G518">
        <v>7</v>
      </c>
    </row>
    <row r="519" spans="1:7" hidden="1" x14ac:dyDescent="0.25">
      <c r="A519">
        <v>12</v>
      </c>
      <c r="B519">
        <v>197</v>
      </c>
      <c r="C519" t="s">
        <v>5177</v>
      </c>
      <c r="D519" t="s">
        <v>4529</v>
      </c>
      <c r="E519">
        <v>141</v>
      </c>
      <c r="F519" t="s">
        <v>5177</v>
      </c>
      <c r="G519">
        <v>8</v>
      </c>
    </row>
    <row r="520" spans="1:7" hidden="1" x14ac:dyDescent="0.25">
      <c r="A520">
        <v>12</v>
      </c>
      <c r="B520">
        <v>197</v>
      </c>
      <c r="C520" t="s">
        <v>5177</v>
      </c>
      <c r="D520" t="s">
        <v>4529</v>
      </c>
      <c r="E520">
        <v>139</v>
      </c>
      <c r="F520" t="s">
        <v>5176</v>
      </c>
      <c r="G520">
        <v>9</v>
      </c>
    </row>
    <row r="521" spans="1:7" hidden="1" x14ac:dyDescent="0.25">
      <c r="A521">
        <v>12</v>
      </c>
      <c r="B521">
        <v>198</v>
      </c>
      <c r="C521" t="s">
        <v>5173</v>
      </c>
      <c r="D521" t="s">
        <v>4529</v>
      </c>
      <c r="E521">
        <v>1391</v>
      </c>
      <c r="F521" t="s">
        <v>5173</v>
      </c>
      <c r="G521">
        <v>10</v>
      </c>
    </row>
    <row r="522" spans="1:7" hidden="1" x14ac:dyDescent="0.25">
      <c r="A522">
        <v>12</v>
      </c>
      <c r="B522">
        <v>198</v>
      </c>
      <c r="C522" t="s">
        <v>5173</v>
      </c>
      <c r="D522" t="s">
        <v>4529</v>
      </c>
      <c r="E522">
        <v>1392</v>
      </c>
      <c r="F522" t="s">
        <v>5175</v>
      </c>
      <c r="G522">
        <v>11</v>
      </c>
    </row>
    <row r="523" spans="1:7" hidden="1" x14ac:dyDescent="0.25">
      <c r="A523">
        <v>12</v>
      </c>
      <c r="B523">
        <v>198</v>
      </c>
      <c r="C523" t="s">
        <v>5173</v>
      </c>
      <c r="D523" t="s">
        <v>4529</v>
      </c>
      <c r="E523">
        <v>171</v>
      </c>
      <c r="F523" t="s">
        <v>5174</v>
      </c>
      <c r="G523">
        <v>12</v>
      </c>
    </row>
    <row r="524" spans="1:7" hidden="1" x14ac:dyDescent="0.25">
      <c r="A524">
        <v>12</v>
      </c>
      <c r="B524">
        <v>198</v>
      </c>
      <c r="C524" t="s">
        <v>5173</v>
      </c>
      <c r="D524" t="s">
        <v>4529</v>
      </c>
      <c r="E524">
        <v>173</v>
      </c>
      <c r="F524" t="s">
        <v>5172</v>
      </c>
      <c r="G524">
        <v>13</v>
      </c>
    </row>
    <row r="525" spans="1:7" hidden="1" x14ac:dyDescent="0.25">
      <c r="A525">
        <v>12</v>
      </c>
      <c r="B525">
        <v>199</v>
      </c>
      <c r="C525" t="s">
        <v>5171</v>
      </c>
      <c r="D525" t="s">
        <v>4529</v>
      </c>
      <c r="E525">
        <v>137</v>
      </c>
      <c r="F525" t="s">
        <v>5170</v>
      </c>
      <c r="G525">
        <v>14</v>
      </c>
    </row>
    <row r="526" spans="1:7" hidden="1" x14ac:dyDescent="0.25">
      <c r="A526">
        <v>12</v>
      </c>
      <c r="B526">
        <v>200</v>
      </c>
      <c r="C526" t="s">
        <v>5169</v>
      </c>
      <c r="D526" t="s">
        <v>4529</v>
      </c>
      <c r="E526">
        <v>135</v>
      </c>
      <c r="F526" t="s">
        <v>4864</v>
      </c>
      <c r="G526">
        <v>15</v>
      </c>
    </row>
    <row r="527" spans="1:7" hidden="1" x14ac:dyDescent="0.25">
      <c r="A527">
        <v>12</v>
      </c>
      <c r="B527">
        <v>200</v>
      </c>
      <c r="C527" t="s">
        <v>5169</v>
      </c>
      <c r="D527" t="s">
        <v>4529</v>
      </c>
      <c r="E527">
        <v>778</v>
      </c>
      <c r="F527" t="s">
        <v>5500</v>
      </c>
      <c r="G527">
        <v>16</v>
      </c>
    </row>
    <row r="528" spans="1:7" hidden="1" x14ac:dyDescent="0.25">
      <c r="A528">
        <v>12</v>
      </c>
      <c r="B528">
        <v>201</v>
      </c>
      <c r="C528" t="s">
        <v>5499</v>
      </c>
      <c r="D528" t="s">
        <v>4529</v>
      </c>
      <c r="E528">
        <v>1541</v>
      </c>
      <c r="F528" t="s">
        <v>5519</v>
      </c>
      <c r="G528">
        <v>17</v>
      </c>
    </row>
    <row r="529" spans="1:7" hidden="1" x14ac:dyDescent="0.25">
      <c r="A529">
        <v>12</v>
      </c>
      <c r="B529">
        <v>202</v>
      </c>
      <c r="C529" t="s">
        <v>5253</v>
      </c>
      <c r="D529" t="s">
        <v>4529</v>
      </c>
      <c r="E529">
        <v>1234</v>
      </c>
      <c r="F529" t="s">
        <v>5253</v>
      </c>
      <c r="G529">
        <v>18</v>
      </c>
    </row>
    <row r="530" spans="1:7" hidden="1" x14ac:dyDescent="0.25">
      <c r="A530">
        <v>12</v>
      </c>
      <c r="B530">
        <v>203</v>
      </c>
      <c r="C530" t="s">
        <v>5254</v>
      </c>
      <c r="D530" t="s">
        <v>4529</v>
      </c>
      <c r="E530">
        <v>419</v>
      </c>
      <c r="F530" t="s">
        <v>5254</v>
      </c>
      <c r="G530">
        <v>19</v>
      </c>
    </row>
    <row r="531" spans="1:7" hidden="1" x14ac:dyDescent="0.25">
      <c r="A531">
        <v>12</v>
      </c>
      <c r="B531">
        <v>204</v>
      </c>
      <c r="C531" t="s">
        <v>5518</v>
      </c>
      <c r="D531" t="s">
        <v>4529</v>
      </c>
      <c r="E531">
        <v>780</v>
      </c>
      <c r="F531" t="s">
        <v>5255</v>
      </c>
      <c r="G531">
        <v>20</v>
      </c>
    </row>
    <row r="532" spans="1:7" hidden="1" x14ac:dyDescent="0.25">
      <c r="A532">
        <v>12</v>
      </c>
      <c r="B532">
        <v>204</v>
      </c>
      <c r="C532" t="s">
        <v>5518</v>
      </c>
      <c r="D532" t="s">
        <v>4529</v>
      </c>
      <c r="E532">
        <v>415</v>
      </c>
      <c r="F532" t="s">
        <v>5256</v>
      </c>
      <c r="G532">
        <v>21</v>
      </c>
    </row>
    <row r="533" spans="1:7" hidden="1" x14ac:dyDescent="0.25">
      <c r="A533">
        <v>12</v>
      </c>
      <c r="B533">
        <v>205</v>
      </c>
      <c r="C533" t="s">
        <v>5257</v>
      </c>
      <c r="D533" t="s">
        <v>4529</v>
      </c>
      <c r="E533">
        <v>417</v>
      </c>
      <c r="F533" t="s">
        <v>5257</v>
      </c>
      <c r="G533">
        <v>22</v>
      </c>
    </row>
    <row r="534" spans="1:7" hidden="1" x14ac:dyDescent="0.25">
      <c r="A534">
        <v>12</v>
      </c>
      <c r="B534">
        <v>206</v>
      </c>
      <c r="C534" t="s">
        <v>5517</v>
      </c>
      <c r="D534" t="s">
        <v>4529</v>
      </c>
      <c r="E534">
        <v>782</v>
      </c>
      <c r="F534" t="s">
        <v>5517</v>
      </c>
      <c r="G534">
        <v>23</v>
      </c>
    </row>
    <row r="535" spans="1:7" hidden="1" x14ac:dyDescent="0.25">
      <c r="A535">
        <v>12</v>
      </c>
      <c r="B535">
        <v>206</v>
      </c>
      <c r="C535" t="s">
        <v>5517</v>
      </c>
      <c r="D535" t="s">
        <v>4529</v>
      </c>
      <c r="E535">
        <v>1497</v>
      </c>
      <c r="F535" t="s">
        <v>4655</v>
      </c>
      <c r="G535">
        <v>24</v>
      </c>
    </row>
    <row r="536" spans="1:7" hidden="1" x14ac:dyDescent="0.25">
      <c r="A536">
        <v>12</v>
      </c>
      <c r="B536">
        <v>207</v>
      </c>
      <c r="C536" t="s">
        <v>4657</v>
      </c>
      <c r="D536" t="s">
        <v>4529</v>
      </c>
      <c r="E536">
        <v>1495</v>
      </c>
      <c r="F536" t="s">
        <v>4656</v>
      </c>
      <c r="G536">
        <v>25</v>
      </c>
    </row>
    <row r="537" spans="1:7" hidden="1" x14ac:dyDescent="0.25">
      <c r="A537">
        <v>12</v>
      </c>
      <c r="B537">
        <v>207</v>
      </c>
      <c r="C537" t="s">
        <v>4657</v>
      </c>
      <c r="D537" t="s">
        <v>4529</v>
      </c>
      <c r="E537">
        <v>410</v>
      </c>
      <c r="F537" t="s">
        <v>4657</v>
      </c>
      <c r="G537">
        <v>26</v>
      </c>
    </row>
    <row r="538" spans="1:7" hidden="1" x14ac:dyDescent="0.25">
      <c r="A538">
        <v>12</v>
      </c>
      <c r="B538">
        <v>208</v>
      </c>
      <c r="C538" t="s">
        <v>5516</v>
      </c>
      <c r="D538" t="s">
        <v>4529</v>
      </c>
      <c r="E538">
        <v>1069</v>
      </c>
      <c r="F538" t="s">
        <v>4658</v>
      </c>
      <c r="G538">
        <v>27</v>
      </c>
    </row>
    <row r="539" spans="1:7" hidden="1" x14ac:dyDescent="0.25">
      <c r="A539">
        <v>12</v>
      </c>
      <c r="B539">
        <v>208</v>
      </c>
      <c r="C539" t="s">
        <v>5516</v>
      </c>
      <c r="D539" t="s">
        <v>4529</v>
      </c>
      <c r="E539">
        <v>413</v>
      </c>
      <c r="F539" t="s">
        <v>4641</v>
      </c>
      <c r="G539">
        <v>28</v>
      </c>
    </row>
    <row r="540" spans="1:7" hidden="1" x14ac:dyDescent="0.25">
      <c r="A540">
        <v>12</v>
      </c>
      <c r="B540">
        <v>209</v>
      </c>
      <c r="C540" t="s">
        <v>4644</v>
      </c>
      <c r="D540" t="s">
        <v>4529</v>
      </c>
      <c r="E540">
        <v>412</v>
      </c>
      <c r="F540" t="s">
        <v>4644</v>
      </c>
      <c r="G540">
        <v>29</v>
      </c>
    </row>
    <row r="541" spans="1:7" hidden="1" x14ac:dyDescent="0.25">
      <c r="A541">
        <v>12</v>
      </c>
      <c r="B541">
        <v>210</v>
      </c>
      <c r="C541" t="s">
        <v>4659</v>
      </c>
      <c r="D541" t="s">
        <v>4529</v>
      </c>
      <c r="E541">
        <v>1493</v>
      </c>
      <c r="F541" t="s">
        <v>4659</v>
      </c>
      <c r="G541">
        <v>30</v>
      </c>
    </row>
    <row r="542" spans="1:7" hidden="1" x14ac:dyDescent="0.25">
      <c r="A542">
        <v>12</v>
      </c>
      <c r="B542">
        <v>210</v>
      </c>
      <c r="C542" t="s">
        <v>4659</v>
      </c>
      <c r="D542" t="s">
        <v>4529</v>
      </c>
      <c r="E542">
        <v>408</v>
      </c>
      <c r="F542" t="s">
        <v>4546</v>
      </c>
      <c r="G542">
        <v>31</v>
      </c>
    </row>
    <row r="543" spans="1:7" hidden="1" x14ac:dyDescent="0.25">
      <c r="A543">
        <v>12</v>
      </c>
      <c r="B543">
        <v>211</v>
      </c>
      <c r="C543" t="s">
        <v>4547</v>
      </c>
      <c r="D543" t="s">
        <v>4529</v>
      </c>
      <c r="E543">
        <v>1569</v>
      </c>
      <c r="F543" t="s">
        <v>4548</v>
      </c>
      <c r="G543">
        <v>32</v>
      </c>
    </row>
    <row r="544" spans="1:7" hidden="1" x14ac:dyDescent="0.25">
      <c r="A544">
        <v>12</v>
      </c>
      <c r="B544">
        <v>211</v>
      </c>
      <c r="C544" t="s">
        <v>4547</v>
      </c>
      <c r="D544" t="s">
        <v>4529</v>
      </c>
      <c r="E544">
        <v>1543</v>
      </c>
      <c r="F544" t="s">
        <v>4549</v>
      </c>
      <c r="G544">
        <v>33</v>
      </c>
    </row>
    <row r="545" spans="1:7" hidden="1" x14ac:dyDescent="0.25">
      <c r="A545">
        <v>12</v>
      </c>
      <c r="B545">
        <v>211</v>
      </c>
      <c r="C545" t="s">
        <v>4547</v>
      </c>
      <c r="D545" t="s">
        <v>4529</v>
      </c>
      <c r="E545">
        <v>225</v>
      </c>
      <c r="F545" t="s">
        <v>4550</v>
      </c>
      <c r="G545">
        <v>34</v>
      </c>
    </row>
    <row r="546" spans="1:7" hidden="1" x14ac:dyDescent="0.25">
      <c r="A546">
        <v>13</v>
      </c>
      <c r="B546">
        <v>212</v>
      </c>
      <c r="C546" t="s">
        <v>5479</v>
      </c>
      <c r="D546" t="s">
        <v>4529</v>
      </c>
      <c r="E546">
        <v>160</v>
      </c>
      <c r="F546" t="s">
        <v>5478</v>
      </c>
      <c r="G546">
        <v>1</v>
      </c>
    </row>
    <row r="547" spans="1:7" hidden="1" x14ac:dyDescent="0.25">
      <c r="A547">
        <v>13</v>
      </c>
      <c r="B547">
        <v>213</v>
      </c>
      <c r="C547" t="s">
        <v>5476</v>
      </c>
      <c r="D547" t="s">
        <v>4529</v>
      </c>
      <c r="E547">
        <v>158</v>
      </c>
      <c r="F547" t="s">
        <v>5476</v>
      </c>
      <c r="G547">
        <v>2</v>
      </c>
    </row>
    <row r="548" spans="1:7" hidden="1" x14ac:dyDescent="0.25">
      <c r="A548">
        <v>13</v>
      </c>
      <c r="B548">
        <v>214</v>
      </c>
      <c r="C548" t="s">
        <v>5475</v>
      </c>
      <c r="D548" t="s">
        <v>4529</v>
      </c>
      <c r="E548">
        <v>156</v>
      </c>
      <c r="F548" t="s">
        <v>5475</v>
      </c>
      <c r="G548">
        <v>3</v>
      </c>
    </row>
    <row r="549" spans="1:7" hidden="1" x14ac:dyDescent="0.25">
      <c r="A549">
        <v>13</v>
      </c>
      <c r="B549">
        <v>214</v>
      </c>
      <c r="C549" t="s">
        <v>5475</v>
      </c>
      <c r="D549" t="s">
        <v>4529</v>
      </c>
      <c r="E549">
        <v>162</v>
      </c>
      <c r="F549" t="s">
        <v>5474</v>
      </c>
      <c r="G549">
        <v>4</v>
      </c>
    </row>
    <row r="550" spans="1:7" hidden="1" x14ac:dyDescent="0.25">
      <c r="A550">
        <v>13</v>
      </c>
      <c r="B550">
        <v>215</v>
      </c>
      <c r="C550" t="s">
        <v>5513</v>
      </c>
      <c r="D550" t="s">
        <v>4529</v>
      </c>
      <c r="E550">
        <v>164</v>
      </c>
      <c r="F550" t="s">
        <v>5473</v>
      </c>
      <c r="G550">
        <v>5</v>
      </c>
    </row>
    <row r="551" spans="1:7" hidden="1" x14ac:dyDescent="0.25">
      <c r="A551">
        <v>13</v>
      </c>
      <c r="B551">
        <v>215</v>
      </c>
      <c r="C551" t="s">
        <v>5513</v>
      </c>
      <c r="D551" t="s">
        <v>4529</v>
      </c>
      <c r="E551">
        <v>1539</v>
      </c>
      <c r="F551" t="s">
        <v>5514</v>
      </c>
      <c r="G551">
        <v>6</v>
      </c>
    </row>
    <row r="552" spans="1:7" hidden="1" x14ac:dyDescent="0.25">
      <c r="A552">
        <v>13</v>
      </c>
      <c r="B552">
        <v>215</v>
      </c>
      <c r="C552" t="s">
        <v>5513</v>
      </c>
      <c r="D552" t="s">
        <v>4529</v>
      </c>
      <c r="E552">
        <v>154</v>
      </c>
      <c r="F552" t="s">
        <v>5472</v>
      </c>
      <c r="G552">
        <v>7</v>
      </c>
    </row>
    <row r="553" spans="1:7" hidden="1" x14ac:dyDescent="0.25">
      <c r="A553">
        <v>13</v>
      </c>
      <c r="B553">
        <v>215</v>
      </c>
      <c r="C553" t="s">
        <v>5513</v>
      </c>
      <c r="D553" t="s">
        <v>4529</v>
      </c>
      <c r="E553">
        <v>152</v>
      </c>
      <c r="F553" t="s">
        <v>5185</v>
      </c>
      <c r="G553">
        <v>8</v>
      </c>
    </row>
    <row r="554" spans="1:7" hidden="1" x14ac:dyDescent="0.25">
      <c r="A554">
        <v>13</v>
      </c>
      <c r="B554">
        <v>215</v>
      </c>
      <c r="C554" t="s">
        <v>5513</v>
      </c>
      <c r="D554" t="s">
        <v>4529</v>
      </c>
      <c r="E554">
        <v>1538</v>
      </c>
      <c r="F554" t="s">
        <v>5515</v>
      </c>
      <c r="G554">
        <v>9</v>
      </c>
    </row>
    <row r="555" spans="1:7" hidden="1" x14ac:dyDescent="0.25">
      <c r="A555">
        <v>13</v>
      </c>
      <c r="B555">
        <v>216</v>
      </c>
      <c r="C555" t="s">
        <v>5184</v>
      </c>
      <c r="D555" t="s">
        <v>4529</v>
      </c>
      <c r="E555">
        <v>150</v>
      </c>
      <c r="F555" t="s">
        <v>5184</v>
      </c>
      <c r="G555">
        <v>10</v>
      </c>
    </row>
    <row r="556" spans="1:7" hidden="1" x14ac:dyDescent="0.25">
      <c r="A556">
        <v>13</v>
      </c>
      <c r="B556">
        <v>216</v>
      </c>
      <c r="C556" t="s">
        <v>5184</v>
      </c>
      <c r="D556" t="s">
        <v>4529</v>
      </c>
      <c r="E556">
        <v>149</v>
      </c>
      <c r="F556" t="s">
        <v>5183</v>
      </c>
      <c r="G556">
        <v>11</v>
      </c>
    </row>
    <row r="557" spans="1:7" hidden="1" x14ac:dyDescent="0.25">
      <c r="A557">
        <v>13</v>
      </c>
      <c r="B557">
        <v>217</v>
      </c>
      <c r="C557" t="s">
        <v>5179</v>
      </c>
      <c r="D557" t="s">
        <v>4529</v>
      </c>
      <c r="E557">
        <v>147</v>
      </c>
      <c r="F557" t="s">
        <v>5182</v>
      </c>
      <c r="G557">
        <v>12</v>
      </c>
    </row>
    <row r="558" spans="1:7" hidden="1" x14ac:dyDescent="0.25">
      <c r="A558">
        <v>13</v>
      </c>
      <c r="B558">
        <v>217</v>
      </c>
      <c r="C558" t="s">
        <v>5179</v>
      </c>
      <c r="D558" t="s">
        <v>4529</v>
      </c>
      <c r="E558">
        <v>166</v>
      </c>
      <c r="F558" t="s">
        <v>5181</v>
      </c>
      <c r="G558">
        <v>13</v>
      </c>
    </row>
    <row r="559" spans="1:7" hidden="1" x14ac:dyDescent="0.25">
      <c r="A559">
        <v>13</v>
      </c>
      <c r="B559">
        <v>217</v>
      </c>
      <c r="C559" t="s">
        <v>5179</v>
      </c>
      <c r="D559" t="s">
        <v>4529</v>
      </c>
      <c r="E559">
        <v>145</v>
      </c>
      <c r="F559" t="s">
        <v>5180</v>
      </c>
      <c r="G559">
        <v>14</v>
      </c>
    </row>
    <row r="560" spans="1:7" hidden="1" x14ac:dyDescent="0.25">
      <c r="A560">
        <v>13</v>
      </c>
      <c r="B560">
        <v>217</v>
      </c>
      <c r="C560" t="s">
        <v>5179</v>
      </c>
      <c r="D560" t="s">
        <v>4529</v>
      </c>
      <c r="E560">
        <v>143</v>
      </c>
      <c r="F560" t="s">
        <v>5178</v>
      </c>
      <c r="G560">
        <v>15</v>
      </c>
    </row>
    <row r="561" spans="1:7" hidden="1" x14ac:dyDescent="0.25">
      <c r="A561">
        <v>13</v>
      </c>
      <c r="B561">
        <v>218</v>
      </c>
      <c r="C561" t="s">
        <v>5177</v>
      </c>
      <c r="D561" t="s">
        <v>4529</v>
      </c>
      <c r="E561">
        <v>141</v>
      </c>
      <c r="F561" t="s">
        <v>5177</v>
      </c>
      <c r="G561">
        <v>16</v>
      </c>
    </row>
    <row r="562" spans="1:7" hidden="1" x14ac:dyDescent="0.25">
      <c r="A562">
        <v>13</v>
      </c>
      <c r="B562">
        <v>218</v>
      </c>
      <c r="C562" t="s">
        <v>5177</v>
      </c>
      <c r="D562" t="s">
        <v>4529</v>
      </c>
      <c r="E562">
        <v>139</v>
      </c>
      <c r="F562" t="s">
        <v>5176</v>
      </c>
      <c r="G562">
        <v>17</v>
      </c>
    </row>
    <row r="563" spans="1:7" hidden="1" x14ac:dyDescent="0.25">
      <c r="A563">
        <v>13</v>
      </c>
      <c r="B563">
        <v>219</v>
      </c>
      <c r="C563" t="s">
        <v>5173</v>
      </c>
      <c r="D563" t="s">
        <v>4529</v>
      </c>
      <c r="E563">
        <v>1391</v>
      </c>
      <c r="F563" t="s">
        <v>5173</v>
      </c>
      <c r="G563">
        <v>18</v>
      </c>
    </row>
    <row r="564" spans="1:7" hidden="1" x14ac:dyDescent="0.25">
      <c r="A564">
        <v>13</v>
      </c>
      <c r="B564">
        <v>219</v>
      </c>
      <c r="C564" t="s">
        <v>5173</v>
      </c>
      <c r="D564" t="s">
        <v>4529</v>
      </c>
      <c r="E564">
        <v>1392</v>
      </c>
      <c r="F564" t="s">
        <v>5175</v>
      </c>
      <c r="G564">
        <v>19</v>
      </c>
    </row>
    <row r="565" spans="1:7" hidden="1" x14ac:dyDescent="0.25">
      <c r="A565">
        <v>13</v>
      </c>
      <c r="B565">
        <v>219</v>
      </c>
      <c r="C565" t="s">
        <v>5173</v>
      </c>
      <c r="D565" t="s">
        <v>4529</v>
      </c>
      <c r="E565">
        <v>171</v>
      </c>
      <c r="F565" t="s">
        <v>5174</v>
      </c>
      <c r="G565">
        <v>20</v>
      </c>
    </row>
    <row r="566" spans="1:7" hidden="1" x14ac:dyDescent="0.25">
      <c r="A566">
        <v>13</v>
      </c>
      <c r="B566">
        <v>219</v>
      </c>
      <c r="C566" t="s">
        <v>5173</v>
      </c>
      <c r="D566" t="s">
        <v>4529</v>
      </c>
      <c r="E566">
        <v>173</v>
      </c>
      <c r="F566" t="s">
        <v>5172</v>
      </c>
      <c r="G566">
        <v>21</v>
      </c>
    </row>
    <row r="567" spans="1:7" hidden="1" x14ac:dyDescent="0.25">
      <c r="A567">
        <v>13</v>
      </c>
      <c r="B567">
        <v>220</v>
      </c>
      <c r="C567" t="s">
        <v>5171</v>
      </c>
      <c r="D567" t="s">
        <v>4529</v>
      </c>
      <c r="E567">
        <v>137</v>
      </c>
      <c r="F567" t="s">
        <v>5170</v>
      </c>
      <c r="G567">
        <v>22</v>
      </c>
    </row>
    <row r="568" spans="1:7" hidden="1" x14ac:dyDescent="0.25">
      <c r="A568">
        <v>13</v>
      </c>
      <c r="B568">
        <v>221</v>
      </c>
      <c r="C568" t="s">
        <v>5169</v>
      </c>
      <c r="D568" t="s">
        <v>4529</v>
      </c>
      <c r="E568">
        <v>135</v>
      </c>
      <c r="F568" t="s">
        <v>4864</v>
      </c>
      <c r="G568">
        <v>23</v>
      </c>
    </row>
    <row r="569" spans="1:7" hidden="1" x14ac:dyDescent="0.25">
      <c r="A569">
        <v>13</v>
      </c>
      <c r="B569">
        <v>221</v>
      </c>
      <c r="C569" t="s">
        <v>5169</v>
      </c>
      <c r="D569" t="s">
        <v>4529</v>
      </c>
      <c r="E569">
        <v>133</v>
      </c>
      <c r="F569" t="s">
        <v>5160</v>
      </c>
      <c r="G569">
        <v>24</v>
      </c>
    </row>
    <row r="570" spans="1:7" hidden="1" x14ac:dyDescent="0.25">
      <c r="A570">
        <v>13</v>
      </c>
      <c r="B570">
        <v>222</v>
      </c>
      <c r="C570" t="s">
        <v>5168</v>
      </c>
      <c r="D570" t="s">
        <v>4529</v>
      </c>
      <c r="E570">
        <v>131</v>
      </c>
      <c r="F570" t="s">
        <v>4865</v>
      </c>
      <c r="G570">
        <v>25</v>
      </c>
    </row>
    <row r="571" spans="1:7" hidden="1" x14ac:dyDescent="0.25">
      <c r="A571">
        <v>13</v>
      </c>
      <c r="B571">
        <v>222</v>
      </c>
      <c r="C571" t="s">
        <v>5168</v>
      </c>
      <c r="D571" t="s">
        <v>4529</v>
      </c>
      <c r="E571">
        <v>169</v>
      </c>
      <c r="F571" t="s">
        <v>4867</v>
      </c>
      <c r="G571">
        <v>26</v>
      </c>
    </row>
    <row r="572" spans="1:7" hidden="1" x14ac:dyDescent="0.25">
      <c r="A572">
        <v>13</v>
      </c>
      <c r="B572">
        <v>222</v>
      </c>
      <c r="C572" t="s">
        <v>5168</v>
      </c>
      <c r="D572" t="s">
        <v>4529</v>
      </c>
      <c r="E572">
        <v>129</v>
      </c>
      <c r="F572" t="s">
        <v>4868</v>
      </c>
      <c r="G572">
        <v>27</v>
      </c>
    </row>
    <row r="573" spans="1:7" hidden="1" x14ac:dyDescent="0.25">
      <c r="A573">
        <v>13</v>
      </c>
      <c r="B573">
        <v>222</v>
      </c>
      <c r="C573" t="s">
        <v>5168</v>
      </c>
      <c r="D573" t="s">
        <v>4529</v>
      </c>
      <c r="E573">
        <v>127</v>
      </c>
      <c r="F573" t="s">
        <v>4869</v>
      </c>
      <c r="G573">
        <v>28</v>
      </c>
    </row>
    <row r="574" spans="1:7" hidden="1" x14ac:dyDescent="0.25">
      <c r="A574">
        <v>13</v>
      </c>
      <c r="B574">
        <v>223</v>
      </c>
      <c r="C574" t="s">
        <v>5167</v>
      </c>
      <c r="D574" t="s">
        <v>4529</v>
      </c>
      <c r="E574">
        <v>125</v>
      </c>
      <c r="F574" t="s">
        <v>4870</v>
      </c>
      <c r="G574">
        <v>29</v>
      </c>
    </row>
    <row r="575" spans="1:7" hidden="1" x14ac:dyDescent="0.25">
      <c r="A575">
        <v>13</v>
      </c>
      <c r="B575">
        <v>223</v>
      </c>
      <c r="C575" t="s">
        <v>5167</v>
      </c>
      <c r="D575" t="s">
        <v>4529</v>
      </c>
      <c r="E575">
        <v>123</v>
      </c>
      <c r="F575" t="s">
        <v>4871</v>
      </c>
      <c r="G575">
        <v>30</v>
      </c>
    </row>
    <row r="576" spans="1:7" hidden="1" x14ac:dyDescent="0.25">
      <c r="A576">
        <v>13</v>
      </c>
      <c r="B576">
        <v>224</v>
      </c>
      <c r="C576" t="s">
        <v>4872</v>
      </c>
      <c r="D576" t="s">
        <v>4529</v>
      </c>
      <c r="E576">
        <v>121</v>
      </c>
      <c r="F576" t="s">
        <v>4872</v>
      </c>
      <c r="G576">
        <v>31</v>
      </c>
    </row>
    <row r="577" spans="1:7" hidden="1" x14ac:dyDescent="0.25">
      <c r="A577">
        <v>13</v>
      </c>
      <c r="B577">
        <v>225</v>
      </c>
      <c r="C577" t="s">
        <v>5512</v>
      </c>
      <c r="D577" t="s">
        <v>4529</v>
      </c>
      <c r="E577">
        <v>1534</v>
      </c>
      <c r="F577" t="s">
        <v>4873</v>
      </c>
      <c r="G577">
        <v>32</v>
      </c>
    </row>
    <row r="578" spans="1:7" hidden="1" x14ac:dyDescent="0.25">
      <c r="A578">
        <v>13</v>
      </c>
      <c r="B578">
        <v>225</v>
      </c>
      <c r="C578" t="s">
        <v>5512</v>
      </c>
      <c r="D578" t="s">
        <v>4529</v>
      </c>
      <c r="E578">
        <v>119</v>
      </c>
      <c r="F578" t="s">
        <v>4874</v>
      </c>
      <c r="G578">
        <v>33</v>
      </c>
    </row>
    <row r="579" spans="1:7" hidden="1" x14ac:dyDescent="0.25">
      <c r="A579">
        <v>13</v>
      </c>
      <c r="B579">
        <v>226</v>
      </c>
      <c r="C579" t="s">
        <v>4855</v>
      </c>
      <c r="D579" t="s">
        <v>4529</v>
      </c>
      <c r="E579">
        <v>117</v>
      </c>
      <c r="F579" t="s">
        <v>4855</v>
      </c>
      <c r="G579">
        <v>34</v>
      </c>
    </row>
    <row r="580" spans="1:7" hidden="1" x14ac:dyDescent="0.25">
      <c r="A580">
        <v>13</v>
      </c>
      <c r="B580">
        <v>226</v>
      </c>
      <c r="C580" t="s">
        <v>4855</v>
      </c>
      <c r="D580" t="s">
        <v>4529</v>
      </c>
      <c r="E580">
        <v>115</v>
      </c>
      <c r="F580" t="s">
        <v>4875</v>
      </c>
      <c r="G580">
        <v>35</v>
      </c>
    </row>
    <row r="581" spans="1:7" hidden="1" x14ac:dyDescent="0.25">
      <c r="A581">
        <v>13</v>
      </c>
      <c r="B581">
        <v>226</v>
      </c>
      <c r="C581" t="s">
        <v>4855</v>
      </c>
      <c r="D581" t="s">
        <v>4529</v>
      </c>
      <c r="E581">
        <v>113</v>
      </c>
      <c r="F581" t="s">
        <v>4877</v>
      </c>
      <c r="G581">
        <v>36</v>
      </c>
    </row>
    <row r="582" spans="1:7" hidden="1" x14ac:dyDescent="0.25">
      <c r="A582">
        <v>13</v>
      </c>
      <c r="B582">
        <v>227</v>
      </c>
      <c r="C582" t="s">
        <v>4876</v>
      </c>
      <c r="D582" t="s">
        <v>4529</v>
      </c>
      <c r="E582">
        <v>112</v>
      </c>
      <c r="F582" t="s">
        <v>4878</v>
      </c>
      <c r="G582">
        <v>37</v>
      </c>
    </row>
    <row r="583" spans="1:7" hidden="1" x14ac:dyDescent="0.25">
      <c r="A583">
        <v>13</v>
      </c>
      <c r="B583">
        <v>227</v>
      </c>
      <c r="C583" t="s">
        <v>4876</v>
      </c>
      <c r="D583" t="s">
        <v>4529</v>
      </c>
      <c r="E583">
        <v>110</v>
      </c>
      <c r="F583" t="s">
        <v>4879</v>
      </c>
      <c r="G583">
        <v>38</v>
      </c>
    </row>
    <row r="584" spans="1:7" hidden="1" x14ac:dyDescent="0.25">
      <c r="A584">
        <v>13</v>
      </c>
      <c r="B584">
        <v>228</v>
      </c>
      <c r="C584" t="s">
        <v>5166</v>
      </c>
      <c r="D584" t="s">
        <v>4529</v>
      </c>
      <c r="E584">
        <v>1384</v>
      </c>
      <c r="F584" t="s">
        <v>4880</v>
      </c>
      <c r="G584">
        <v>39</v>
      </c>
    </row>
    <row r="585" spans="1:7" hidden="1" x14ac:dyDescent="0.25">
      <c r="A585">
        <v>13</v>
      </c>
      <c r="B585">
        <v>228</v>
      </c>
      <c r="C585" t="s">
        <v>5166</v>
      </c>
      <c r="D585" t="s">
        <v>4529</v>
      </c>
      <c r="E585">
        <v>108</v>
      </c>
      <c r="F585" t="s">
        <v>4882</v>
      </c>
      <c r="G585">
        <v>40</v>
      </c>
    </row>
    <row r="586" spans="1:7" hidden="1" x14ac:dyDescent="0.25">
      <c r="A586">
        <v>13</v>
      </c>
      <c r="B586">
        <v>229</v>
      </c>
      <c r="C586" t="s">
        <v>4598</v>
      </c>
      <c r="D586" t="s">
        <v>4529</v>
      </c>
      <c r="E586">
        <v>1</v>
      </c>
      <c r="F586" t="s">
        <v>4599</v>
      </c>
      <c r="G586">
        <v>41</v>
      </c>
    </row>
    <row r="587" spans="1:7" hidden="1" x14ac:dyDescent="0.25">
      <c r="A587">
        <v>14</v>
      </c>
      <c r="B587">
        <v>230</v>
      </c>
      <c r="C587" t="s">
        <v>5479</v>
      </c>
      <c r="D587" t="s">
        <v>4529</v>
      </c>
      <c r="E587">
        <v>160</v>
      </c>
      <c r="F587" t="s">
        <v>5478</v>
      </c>
      <c r="G587">
        <v>1</v>
      </c>
    </row>
    <row r="588" spans="1:7" hidden="1" x14ac:dyDescent="0.25">
      <c r="A588">
        <v>14</v>
      </c>
      <c r="B588">
        <v>231</v>
      </c>
      <c r="C588" t="s">
        <v>5476</v>
      </c>
      <c r="D588" t="s">
        <v>4529</v>
      </c>
      <c r="E588">
        <v>158</v>
      </c>
      <c r="F588" t="s">
        <v>5476</v>
      </c>
      <c r="G588">
        <v>2</v>
      </c>
    </row>
    <row r="589" spans="1:7" hidden="1" x14ac:dyDescent="0.25">
      <c r="A589">
        <v>14</v>
      </c>
      <c r="B589">
        <v>232</v>
      </c>
      <c r="C589" t="s">
        <v>5475</v>
      </c>
      <c r="D589" t="s">
        <v>4529</v>
      </c>
      <c r="E589">
        <v>156</v>
      </c>
      <c r="F589" t="s">
        <v>5475</v>
      </c>
      <c r="G589">
        <v>3</v>
      </c>
    </row>
    <row r="590" spans="1:7" hidden="1" x14ac:dyDescent="0.25">
      <c r="A590">
        <v>14</v>
      </c>
      <c r="B590">
        <v>232</v>
      </c>
      <c r="C590" t="s">
        <v>5475</v>
      </c>
      <c r="D590" t="s">
        <v>4529</v>
      </c>
      <c r="E590">
        <v>162</v>
      </c>
      <c r="F590" t="s">
        <v>5474</v>
      </c>
      <c r="G590">
        <v>4</v>
      </c>
    </row>
    <row r="591" spans="1:7" hidden="1" x14ac:dyDescent="0.25">
      <c r="A591">
        <v>14</v>
      </c>
      <c r="B591">
        <v>233</v>
      </c>
      <c r="C591" t="s">
        <v>5513</v>
      </c>
      <c r="D591" t="s">
        <v>4529</v>
      </c>
      <c r="E591">
        <v>164</v>
      </c>
      <c r="F591" t="s">
        <v>5473</v>
      </c>
      <c r="G591">
        <v>5</v>
      </c>
    </row>
    <row r="592" spans="1:7" hidden="1" x14ac:dyDescent="0.25">
      <c r="A592">
        <v>14</v>
      </c>
      <c r="B592">
        <v>233</v>
      </c>
      <c r="C592" t="s">
        <v>5513</v>
      </c>
      <c r="D592" t="s">
        <v>4529</v>
      </c>
      <c r="E592">
        <v>1539</v>
      </c>
      <c r="F592" t="s">
        <v>5514</v>
      </c>
      <c r="G592">
        <v>6</v>
      </c>
    </row>
    <row r="593" spans="1:7" hidden="1" x14ac:dyDescent="0.25">
      <c r="A593">
        <v>14</v>
      </c>
      <c r="B593">
        <v>233</v>
      </c>
      <c r="C593" t="s">
        <v>5513</v>
      </c>
      <c r="D593" t="s">
        <v>4529</v>
      </c>
      <c r="E593">
        <v>154</v>
      </c>
      <c r="F593" t="s">
        <v>5472</v>
      </c>
      <c r="G593">
        <v>7</v>
      </c>
    </row>
    <row r="594" spans="1:7" hidden="1" x14ac:dyDescent="0.25">
      <c r="A594">
        <v>14</v>
      </c>
      <c r="B594">
        <v>233</v>
      </c>
      <c r="C594" t="s">
        <v>5513</v>
      </c>
      <c r="D594" t="s">
        <v>4529</v>
      </c>
      <c r="E594">
        <v>152</v>
      </c>
      <c r="F594" t="s">
        <v>5185</v>
      </c>
      <c r="G594">
        <v>8</v>
      </c>
    </row>
    <row r="595" spans="1:7" hidden="1" x14ac:dyDescent="0.25">
      <c r="A595">
        <v>14</v>
      </c>
      <c r="B595">
        <v>234</v>
      </c>
      <c r="C595" t="s">
        <v>5184</v>
      </c>
      <c r="D595" t="s">
        <v>4529</v>
      </c>
      <c r="E595">
        <v>150</v>
      </c>
      <c r="F595" t="s">
        <v>5184</v>
      </c>
      <c r="G595">
        <v>9</v>
      </c>
    </row>
    <row r="596" spans="1:7" hidden="1" x14ac:dyDescent="0.25">
      <c r="A596">
        <v>14</v>
      </c>
      <c r="B596">
        <v>234</v>
      </c>
      <c r="C596" t="s">
        <v>5184</v>
      </c>
      <c r="D596" t="s">
        <v>4529</v>
      </c>
      <c r="E596">
        <v>149</v>
      </c>
      <c r="F596" t="s">
        <v>5183</v>
      </c>
      <c r="G596">
        <v>10</v>
      </c>
    </row>
    <row r="597" spans="1:7" hidden="1" x14ac:dyDescent="0.25">
      <c r="A597">
        <v>14</v>
      </c>
      <c r="B597">
        <v>235</v>
      </c>
      <c r="C597" t="s">
        <v>5179</v>
      </c>
      <c r="D597" t="s">
        <v>4529</v>
      </c>
      <c r="E597">
        <v>147</v>
      </c>
      <c r="F597" t="s">
        <v>5182</v>
      </c>
      <c r="G597">
        <v>11</v>
      </c>
    </row>
    <row r="598" spans="1:7" hidden="1" x14ac:dyDescent="0.25">
      <c r="A598">
        <v>14</v>
      </c>
      <c r="B598">
        <v>235</v>
      </c>
      <c r="C598" t="s">
        <v>5179</v>
      </c>
      <c r="D598" t="s">
        <v>4529</v>
      </c>
      <c r="E598">
        <v>166</v>
      </c>
      <c r="F598" t="s">
        <v>5181</v>
      </c>
      <c r="G598">
        <v>12</v>
      </c>
    </row>
    <row r="599" spans="1:7" hidden="1" x14ac:dyDescent="0.25">
      <c r="A599">
        <v>14</v>
      </c>
      <c r="B599">
        <v>235</v>
      </c>
      <c r="C599" t="s">
        <v>5179</v>
      </c>
      <c r="D599" t="s">
        <v>4529</v>
      </c>
      <c r="E599">
        <v>145</v>
      </c>
      <c r="F599" t="s">
        <v>5180</v>
      </c>
      <c r="G599">
        <v>13</v>
      </c>
    </row>
    <row r="600" spans="1:7" hidden="1" x14ac:dyDescent="0.25">
      <c r="A600">
        <v>14</v>
      </c>
      <c r="B600">
        <v>235</v>
      </c>
      <c r="C600" t="s">
        <v>5179</v>
      </c>
      <c r="D600" t="s">
        <v>4529</v>
      </c>
      <c r="E600">
        <v>143</v>
      </c>
      <c r="F600" t="s">
        <v>5178</v>
      </c>
      <c r="G600">
        <v>14</v>
      </c>
    </row>
    <row r="601" spans="1:7" hidden="1" x14ac:dyDescent="0.25">
      <c r="A601">
        <v>14</v>
      </c>
      <c r="B601">
        <v>236</v>
      </c>
      <c r="C601" t="s">
        <v>5177</v>
      </c>
      <c r="D601" t="s">
        <v>4529</v>
      </c>
      <c r="E601">
        <v>141</v>
      </c>
      <c r="F601" t="s">
        <v>5177</v>
      </c>
      <c r="G601">
        <v>15</v>
      </c>
    </row>
    <row r="602" spans="1:7" hidden="1" x14ac:dyDescent="0.25">
      <c r="A602">
        <v>14</v>
      </c>
      <c r="B602">
        <v>236</v>
      </c>
      <c r="C602" t="s">
        <v>5177</v>
      </c>
      <c r="D602" t="s">
        <v>4529</v>
      </c>
      <c r="E602">
        <v>139</v>
      </c>
      <c r="F602" t="s">
        <v>5176</v>
      </c>
      <c r="G602">
        <v>16</v>
      </c>
    </row>
    <row r="603" spans="1:7" hidden="1" x14ac:dyDescent="0.25">
      <c r="A603">
        <v>14</v>
      </c>
      <c r="B603">
        <v>237</v>
      </c>
      <c r="C603" t="s">
        <v>5173</v>
      </c>
      <c r="D603" t="s">
        <v>4529</v>
      </c>
      <c r="E603">
        <v>1391</v>
      </c>
      <c r="F603" t="s">
        <v>5173</v>
      </c>
      <c r="G603">
        <v>17</v>
      </c>
    </row>
    <row r="604" spans="1:7" hidden="1" x14ac:dyDescent="0.25">
      <c r="A604">
        <v>14</v>
      </c>
      <c r="B604">
        <v>237</v>
      </c>
      <c r="C604" t="s">
        <v>5173</v>
      </c>
      <c r="D604" t="s">
        <v>4529</v>
      </c>
      <c r="E604">
        <v>1392</v>
      </c>
      <c r="F604" t="s">
        <v>5175</v>
      </c>
      <c r="G604">
        <v>18</v>
      </c>
    </row>
    <row r="605" spans="1:7" hidden="1" x14ac:dyDescent="0.25">
      <c r="A605">
        <v>14</v>
      </c>
      <c r="B605">
        <v>237</v>
      </c>
      <c r="C605" t="s">
        <v>5173</v>
      </c>
      <c r="D605" t="s">
        <v>4529</v>
      </c>
      <c r="E605">
        <v>171</v>
      </c>
      <c r="F605" t="s">
        <v>5174</v>
      </c>
      <c r="G605">
        <v>19</v>
      </c>
    </row>
    <row r="606" spans="1:7" hidden="1" x14ac:dyDescent="0.25">
      <c r="A606">
        <v>14</v>
      </c>
      <c r="B606">
        <v>237</v>
      </c>
      <c r="C606" t="s">
        <v>5173</v>
      </c>
      <c r="D606" t="s">
        <v>4529</v>
      </c>
      <c r="E606">
        <v>173</v>
      </c>
      <c r="F606" t="s">
        <v>5172</v>
      </c>
      <c r="G606">
        <v>20</v>
      </c>
    </row>
    <row r="607" spans="1:7" hidden="1" x14ac:dyDescent="0.25">
      <c r="A607">
        <v>14</v>
      </c>
      <c r="B607">
        <v>238</v>
      </c>
      <c r="C607" t="s">
        <v>5171</v>
      </c>
      <c r="D607" t="s">
        <v>4529</v>
      </c>
      <c r="E607">
        <v>137</v>
      </c>
      <c r="F607" t="s">
        <v>5170</v>
      </c>
      <c r="G607">
        <v>21</v>
      </c>
    </row>
    <row r="608" spans="1:7" hidden="1" x14ac:dyDescent="0.25">
      <c r="A608">
        <v>14</v>
      </c>
      <c r="B608">
        <v>239</v>
      </c>
      <c r="C608" t="s">
        <v>5169</v>
      </c>
      <c r="D608" t="s">
        <v>4529</v>
      </c>
      <c r="E608">
        <v>135</v>
      </c>
      <c r="F608" t="s">
        <v>4864</v>
      </c>
      <c r="G608">
        <v>22</v>
      </c>
    </row>
    <row r="609" spans="1:7" hidden="1" x14ac:dyDescent="0.25">
      <c r="A609">
        <v>14</v>
      </c>
      <c r="B609">
        <v>239</v>
      </c>
      <c r="C609" t="s">
        <v>5169</v>
      </c>
      <c r="D609" t="s">
        <v>4529</v>
      </c>
      <c r="E609">
        <v>133</v>
      </c>
      <c r="F609" t="s">
        <v>5160</v>
      </c>
      <c r="G609">
        <v>23</v>
      </c>
    </row>
    <row r="610" spans="1:7" hidden="1" x14ac:dyDescent="0.25">
      <c r="A610">
        <v>14</v>
      </c>
      <c r="B610">
        <v>240</v>
      </c>
      <c r="C610" t="s">
        <v>5168</v>
      </c>
      <c r="D610" t="s">
        <v>4529</v>
      </c>
      <c r="E610">
        <v>131</v>
      </c>
      <c r="F610" t="s">
        <v>4865</v>
      </c>
      <c r="G610">
        <v>24</v>
      </c>
    </row>
    <row r="611" spans="1:7" hidden="1" x14ac:dyDescent="0.25">
      <c r="A611">
        <v>14</v>
      </c>
      <c r="B611">
        <v>240</v>
      </c>
      <c r="C611" t="s">
        <v>5168</v>
      </c>
      <c r="D611" t="s">
        <v>4529</v>
      </c>
      <c r="E611">
        <v>169</v>
      </c>
      <c r="F611" t="s">
        <v>4867</v>
      </c>
      <c r="G611">
        <v>25</v>
      </c>
    </row>
    <row r="612" spans="1:7" hidden="1" x14ac:dyDescent="0.25">
      <c r="A612">
        <v>14</v>
      </c>
      <c r="B612">
        <v>240</v>
      </c>
      <c r="C612" t="s">
        <v>5168</v>
      </c>
      <c r="D612" t="s">
        <v>4529</v>
      </c>
      <c r="E612">
        <v>129</v>
      </c>
      <c r="F612" t="s">
        <v>4868</v>
      </c>
      <c r="G612">
        <v>26</v>
      </c>
    </row>
    <row r="613" spans="1:7" hidden="1" x14ac:dyDescent="0.25">
      <c r="A613">
        <v>14</v>
      </c>
      <c r="B613">
        <v>240</v>
      </c>
      <c r="C613" t="s">
        <v>5168</v>
      </c>
      <c r="D613" t="s">
        <v>4529</v>
      </c>
      <c r="E613">
        <v>127</v>
      </c>
      <c r="F613" t="s">
        <v>4869</v>
      </c>
      <c r="G613">
        <v>27</v>
      </c>
    </row>
    <row r="614" spans="1:7" hidden="1" x14ac:dyDescent="0.25">
      <c r="A614">
        <v>14</v>
      </c>
      <c r="B614">
        <v>241</v>
      </c>
      <c r="C614" t="s">
        <v>5167</v>
      </c>
      <c r="D614" t="s">
        <v>4529</v>
      </c>
      <c r="E614">
        <v>125</v>
      </c>
      <c r="F614" t="s">
        <v>4870</v>
      </c>
      <c r="G614">
        <v>28</v>
      </c>
    </row>
    <row r="615" spans="1:7" hidden="1" x14ac:dyDescent="0.25">
      <c r="A615">
        <v>14</v>
      </c>
      <c r="B615">
        <v>241</v>
      </c>
      <c r="C615" t="s">
        <v>5167</v>
      </c>
      <c r="D615" t="s">
        <v>4529</v>
      </c>
      <c r="E615">
        <v>123</v>
      </c>
      <c r="F615" t="s">
        <v>4871</v>
      </c>
      <c r="G615">
        <v>29</v>
      </c>
    </row>
    <row r="616" spans="1:7" hidden="1" x14ac:dyDescent="0.25">
      <c r="A616">
        <v>14</v>
      </c>
      <c r="B616">
        <v>242</v>
      </c>
      <c r="C616" t="s">
        <v>4872</v>
      </c>
      <c r="D616" t="s">
        <v>4529</v>
      </c>
      <c r="E616">
        <v>121</v>
      </c>
      <c r="F616" t="s">
        <v>4872</v>
      </c>
      <c r="G616">
        <v>30</v>
      </c>
    </row>
    <row r="617" spans="1:7" hidden="1" x14ac:dyDescent="0.25">
      <c r="A617">
        <v>14</v>
      </c>
      <c r="B617">
        <v>242</v>
      </c>
      <c r="C617" t="s">
        <v>4872</v>
      </c>
      <c r="D617" t="s">
        <v>4529</v>
      </c>
      <c r="E617">
        <v>1534</v>
      </c>
      <c r="F617" t="s">
        <v>4873</v>
      </c>
      <c r="G617">
        <v>31</v>
      </c>
    </row>
    <row r="618" spans="1:7" hidden="1" x14ac:dyDescent="0.25">
      <c r="A618">
        <v>14</v>
      </c>
      <c r="B618">
        <v>243</v>
      </c>
      <c r="C618" t="s">
        <v>5512</v>
      </c>
      <c r="D618" t="s">
        <v>4529</v>
      </c>
      <c r="E618">
        <v>119</v>
      </c>
      <c r="F618" t="s">
        <v>4874</v>
      </c>
      <c r="G618">
        <v>32</v>
      </c>
    </row>
    <row r="619" spans="1:7" hidden="1" x14ac:dyDescent="0.25">
      <c r="A619">
        <v>14</v>
      </c>
      <c r="B619">
        <v>244</v>
      </c>
      <c r="C619" t="s">
        <v>4855</v>
      </c>
      <c r="D619" t="s">
        <v>4529</v>
      </c>
      <c r="E619">
        <v>117</v>
      </c>
      <c r="F619" t="s">
        <v>4855</v>
      </c>
      <c r="G619">
        <v>33</v>
      </c>
    </row>
    <row r="620" spans="1:7" hidden="1" x14ac:dyDescent="0.25">
      <c r="A620">
        <v>14</v>
      </c>
      <c r="B620">
        <v>244</v>
      </c>
      <c r="C620" t="s">
        <v>4855</v>
      </c>
      <c r="D620" t="s">
        <v>4529</v>
      </c>
      <c r="E620">
        <v>115</v>
      </c>
      <c r="F620" t="s">
        <v>4875</v>
      </c>
      <c r="G620">
        <v>34</v>
      </c>
    </row>
    <row r="621" spans="1:7" hidden="1" x14ac:dyDescent="0.25">
      <c r="A621">
        <v>14</v>
      </c>
      <c r="B621">
        <v>244</v>
      </c>
      <c r="C621" t="s">
        <v>4855</v>
      </c>
      <c r="D621" t="s">
        <v>4529</v>
      </c>
      <c r="E621">
        <v>113</v>
      </c>
      <c r="F621" t="s">
        <v>4877</v>
      </c>
      <c r="G621">
        <v>35</v>
      </c>
    </row>
    <row r="622" spans="1:7" hidden="1" x14ac:dyDescent="0.25">
      <c r="A622">
        <v>14</v>
      </c>
      <c r="B622">
        <v>245</v>
      </c>
      <c r="C622" t="s">
        <v>4876</v>
      </c>
      <c r="D622" t="s">
        <v>4529</v>
      </c>
      <c r="E622">
        <v>112</v>
      </c>
      <c r="F622" t="s">
        <v>4878</v>
      </c>
      <c r="G622">
        <v>36</v>
      </c>
    </row>
    <row r="623" spans="1:7" hidden="1" x14ac:dyDescent="0.25">
      <c r="A623">
        <v>14</v>
      </c>
      <c r="B623">
        <v>245</v>
      </c>
      <c r="C623" t="s">
        <v>4876</v>
      </c>
      <c r="D623" t="s">
        <v>4529</v>
      </c>
      <c r="E623">
        <v>110</v>
      </c>
      <c r="F623" t="s">
        <v>4879</v>
      </c>
      <c r="G623">
        <v>37</v>
      </c>
    </row>
    <row r="624" spans="1:7" hidden="1" x14ac:dyDescent="0.25">
      <c r="A624">
        <v>14</v>
      </c>
      <c r="B624">
        <v>246</v>
      </c>
      <c r="C624" t="s">
        <v>5166</v>
      </c>
      <c r="D624" t="s">
        <v>4529</v>
      </c>
      <c r="E624">
        <v>1384</v>
      </c>
      <c r="F624" t="s">
        <v>4880</v>
      </c>
      <c r="G624">
        <v>38</v>
      </c>
    </row>
    <row r="625" spans="1:7" hidden="1" x14ac:dyDescent="0.25">
      <c r="A625">
        <v>14</v>
      </c>
      <c r="B625">
        <v>246</v>
      </c>
      <c r="C625" t="s">
        <v>5166</v>
      </c>
      <c r="D625" t="s">
        <v>4529</v>
      </c>
      <c r="E625">
        <v>108</v>
      </c>
      <c r="F625" t="s">
        <v>4882</v>
      </c>
      <c r="G625">
        <v>39</v>
      </c>
    </row>
    <row r="626" spans="1:7" hidden="1" x14ac:dyDescent="0.25">
      <c r="A626">
        <v>14</v>
      </c>
      <c r="B626">
        <v>247</v>
      </c>
      <c r="C626" t="s">
        <v>4598</v>
      </c>
      <c r="D626" t="s">
        <v>4529</v>
      </c>
      <c r="E626">
        <v>1</v>
      </c>
      <c r="F626" t="s">
        <v>4599</v>
      </c>
      <c r="G626">
        <v>40</v>
      </c>
    </row>
    <row r="627" spans="1:7" hidden="1" x14ac:dyDescent="0.25">
      <c r="A627">
        <v>14</v>
      </c>
      <c r="B627">
        <v>248</v>
      </c>
      <c r="C627" t="s">
        <v>4732</v>
      </c>
      <c r="D627" t="s">
        <v>4529</v>
      </c>
      <c r="E627">
        <v>1558</v>
      </c>
      <c r="F627" t="s">
        <v>4733</v>
      </c>
      <c r="G627">
        <v>41</v>
      </c>
    </row>
    <row r="628" spans="1:7" hidden="1" x14ac:dyDescent="0.25">
      <c r="A628">
        <v>14</v>
      </c>
      <c r="B628">
        <v>248</v>
      </c>
      <c r="C628" t="s">
        <v>4732</v>
      </c>
      <c r="D628" t="s">
        <v>4529</v>
      </c>
      <c r="E628">
        <v>84</v>
      </c>
      <c r="F628" t="s">
        <v>4732</v>
      </c>
      <c r="G628">
        <v>42</v>
      </c>
    </row>
    <row r="629" spans="1:7" hidden="1" x14ac:dyDescent="0.25">
      <c r="A629">
        <v>14</v>
      </c>
      <c r="B629">
        <v>248</v>
      </c>
      <c r="C629" t="s">
        <v>4732</v>
      </c>
      <c r="D629" t="s">
        <v>4529</v>
      </c>
      <c r="E629">
        <v>2</v>
      </c>
      <c r="F629" t="s">
        <v>4731</v>
      </c>
      <c r="G629">
        <v>43</v>
      </c>
    </row>
    <row r="630" spans="1:7" hidden="1" x14ac:dyDescent="0.25">
      <c r="A630">
        <v>14</v>
      </c>
      <c r="B630">
        <v>249</v>
      </c>
      <c r="C630" t="s">
        <v>4729</v>
      </c>
      <c r="D630" t="s">
        <v>4529</v>
      </c>
      <c r="E630">
        <v>4</v>
      </c>
      <c r="F630" t="s">
        <v>4729</v>
      </c>
      <c r="G630">
        <v>44</v>
      </c>
    </row>
    <row r="631" spans="1:7" hidden="1" x14ac:dyDescent="0.25">
      <c r="A631">
        <v>14</v>
      </c>
      <c r="B631">
        <v>250</v>
      </c>
      <c r="C631" t="s">
        <v>5511</v>
      </c>
      <c r="D631" t="s">
        <v>4529</v>
      </c>
      <c r="E631">
        <v>6</v>
      </c>
      <c r="F631" t="s">
        <v>4697</v>
      </c>
      <c r="G631">
        <v>45</v>
      </c>
    </row>
    <row r="632" spans="1:7" hidden="1" x14ac:dyDescent="0.25">
      <c r="A632">
        <v>14</v>
      </c>
      <c r="B632">
        <v>250</v>
      </c>
      <c r="C632" t="s">
        <v>5511</v>
      </c>
      <c r="D632" t="s">
        <v>4529</v>
      </c>
      <c r="E632">
        <v>8</v>
      </c>
      <c r="F632" t="s">
        <v>4695</v>
      </c>
      <c r="G632">
        <v>46</v>
      </c>
    </row>
    <row r="633" spans="1:7" hidden="1" x14ac:dyDescent="0.25">
      <c r="A633">
        <v>14</v>
      </c>
      <c r="B633">
        <v>251</v>
      </c>
      <c r="C633" t="s">
        <v>4694</v>
      </c>
      <c r="D633" t="s">
        <v>4529</v>
      </c>
      <c r="E633">
        <v>10</v>
      </c>
      <c r="F633" t="s">
        <v>4693</v>
      </c>
      <c r="G633">
        <v>47</v>
      </c>
    </row>
    <row r="634" spans="1:7" hidden="1" x14ac:dyDescent="0.25">
      <c r="A634">
        <v>14</v>
      </c>
      <c r="B634">
        <v>251</v>
      </c>
      <c r="C634" t="s">
        <v>4694</v>
      </c>
      <c r="D634" t="s">
        <v>4529</v>
      </c>
      <c r="E634">
        <v>13</v>
      </c>
      <c r="F634" t="s">
        <v>4692</v>
      </c>
      <c r="G634">
        <v>48</v>
      </c>
    </row>
    <row r="635" spans="1:7" hidden="1" x14ac:dyDescent="0.25">
      <c r="A635">
        <v>14</v>
      </c>
      <c r="B635">
        <v>252</v>
      </c>
      <c r="C635" t="s">
        <v>4748</v>
      </c>
      <c r="D635" t="s">
        <v>4529</v>
      </c>
      <c r="E635">
        <v>14</v>
      </c>
      <c r="F635" t="s">
        <v>4728</v>
      </c>
      <c r="G635">
        <v>49</v>
      </c>
    </row>
    <row r="636" spans="1:7" hidden="1" x14ac:dyDescent="0.25">
      <c r="A636">
        <v>14</v>
      </c>
      <c r="B636">
        <v>252</v>
      </c>
      <c r="C636" t="s">
        <v>4748</v>
      </c>
      <c r="D636" t="s">
        <v>4529</v>
      </c>
      <c r="E636">
        <v>266</v>
      </c>
      <c r="F636" t="s">
        <v>4727</v>
      </c>
      <c r="G636">
        <v>50</v>
      </c>
    </row>
    <row r="637" spans="1:7" hidden="1" x14ac:dyDescent="0.25">
      <c r="A637">
        <v>14</v>
      </c>
      <c r="B637">
        <v>253</v>
      </c>
      <c r="C637" t="s">
        <v>4691</v>
      </c>
      <c r="D637" t="s">
        <v>4529</v>
      </c>
      <c r="E637">
        <v>16</v>
      </c>
      <c r="F637" t="s">
        <v>4691</v>
      </c>
      <c r="G637">
        <v>51</v>
      </c>
    </row>
    <row r="638" spans="1:7" hidden="1" x14ac:dyDescent="0.25">
      <c r="A638">
        <v>14</v>
      </c>
      <c r="B638">
        <v>253</v>
      </c>
      <c r="C638" t="s">
        <v>4691</v>
      </c>
      <c r="D638" t="s">
        <v>4529</v>
      </c>
      <c r="E638">
        <v>18</v>
      </c>
      <c r="F638" t="s">
        <v>4690</v>
      </c>
      <c r="G638">
        <v>52</v>
      </c>
    </row>
    <row r="639" spans="1:7" hidden="1" x14ac:dyDescent="0.25">
      <c r="A639">
        <v>14</v>
      </c>
      <c r="B639">
        <v>254</v>
      </c>
      <c r="C639" t="s">
        <v>4725</v>
      </c>
      <c r="D639" t="s">
        <v>4529</v>
      </c>
      <c r="E639">
        <v>20</v>
      </c>
      <c r="F639" t="s">
        <v>4726</v>
      </c>
      <c r="G639">
        <v>53</v>
      </c>
    </row>
    <row r="640" spans="1:7" hidden="1" x14ac:dyDescent="0.25">
      <c r="A640">
        <v>14</v>
      </c>
      <c r="B640">
        <v>254</v>
      </c>
      <c r="C640" t="s">
        <v>4725</v>
      </c>
      <c r="D640" t="s">
        <v>4529</v>
      </c>
      <c r="E640">
        <v>86</v>
      </c>
      <c r="F640" t="s">
        <v>4724</v>
      </c>
      <c r="G640">
        <v>54</v>
      </c>
    </row>
    <row r="641" spans="1:7" hidden="1" x14ac:dyDescent="0.25">
      <c r="A641">
        <v>14</v>
      </c>
      <c r="B641">
        <v>255</v>
      </c>
      <c r="C641" t="s">
        <v>4689</v>
      </c>
      <c r="D641" t="s">
        <v>4529</v>
      </c>
      <c r="E641">
        <v>22</v>
      </c>
      <c r="F641" t="s">
        <v>4689</v>
      </c>
      <c r="G641">
        <v>55</v>
      </c>
    </row>
    <row r="642" spans="1:7" hidden="1" x14ac:dyDescent="0.25">
      <c r="A642">
        <v>14</v>
      </c>
      <c r="B642">
        <v>255</v>
      </c>
      <c r="C642" t="s">
        <v>4689</v>
      </c>
      <c r="D642" t="s">
        <v>4529</v>
      </c>
      <c r="E642">
        <v>227</v>
      </c>
      <c r="F642" t="s">
        <v>4747</v>
      </c>
      <c r="G642">
        <v>56</v>
      </c>
    </row>
    <row r="643" spans="1:7" hidden="1" x14ac:dyDescent="0.25">
      <c r="A643">
        <v>14</v>
      </c>
      <c r="B643">
        <v>255</v>
      </c>
      <c r="C643" t="s">
        <v>4689</v>
      </c>
      <c r="D643" t="s">
        <v>4529</v>
      </c>
      <c r="E643">
        <v>230</v>
      </c>
      <c r="F643" t="s">
        <v>4746</v>
      </c>
      <c r="G643">
        <v>57</v>
      </c>
    </row>
    <row r="644" spans="1:7" hidden="1" x14ac:dyDescent="0.25">
      <c r="A644">
        <v>14</v>
      </c>
      <c r="B644">
        <v>256</v>
      </c>
      <c r="C644" t="s">
        <v>5510</v>
      </c>
      <c r="D644" t="s">
        <v>4529</v>
      </c>
      <c r="E644">
        <v>275</v>
      </c>
      <c r="F644" t="s">
        <v>4745</v>
      </c>
      <c r="G644">
        <v>58</v>
      </c>
    </row>
    <row r="645" spans="1:7" hidden="1" x14ac:dyDescent="0.25">
      <c r="A645">
        <v>14</v>
      </c>
      <c r="B645">
        <v>257</v>
      </c>
      <c r="C645" t="s">
        <v>4742</v>
      </c>
      <c r="D645" t="s">
        <v>4529</v>
      </c>
      <c r="E645">
        <v>277</v>
      </c>
      <c r="F645" t="s">
        <v>4744</v>
      </c>
      <c r="G645">
        <v>59</v>
      </c>
    </row>
    <row r="646" spans="1:7" hidden="1" x14ac:dyDescent="0.25">
      <c r="A646">
        <v>14</v>
      </c>
      <c r="B646">
        <v>257</v>
      </c>
      <c r="C646" t="s">
        <v>4742</v>
      </c>
      <c r="D646" t="s">
        <v>4529</v>
      </c>
      <c r="E646">
        <v>279</v>
      </c>
      <c r="F646" t="s">
        <v>4743</v>
      </c>
      <c r="G646">
        <v>60</v>
      </c>
    </row>
    <row r="647" spans="1:7" hidden="1" x14ac:dyDescent="0.25">
      <c r="A647">
        <v>14</v>
      </c>
      <c r="B647">
        <v>257</v>
      </c>
      <c r="C647" t="s">
        <v>4742</v>
      </c>
      <c r="D647" t="s">
        <v>4529</v>
      </c>
      <c r="E647">
        <v>281</v>
      </c>
      <c r="F647" t="s">
        <v>4742</v>
      </c>
      <c r="G647">
        <v>61</v>
      </c>
    </row>
    <row r="648" spans="1:7" hidden="1" x14ac:dyDescent="0.25">
      <c r="A648">
        <v>14</v>
      </c>
      <c r="B648">
        <v>258</v>
      </c>
      <c r="C648" t="s">
        <v>4741</v>
      </c>
      <c r="D648" t="s">
        <v>4529</v>
      </c>
      <c r="E648">
        <v>284</v>
      </c>
      <c r="F648" t="s">
        <v>4741</v>
      </c>
      <c r="G648">
        <v>62</v>
      </c>
    </row>
    <row r="649" spans="1:7" hidden="1" x14ac:dyDescent="0.25">
      <c r="A649">
        <v>14</v>
      </c>
      <c r="B649">
        <v>259</v>
      </c>
      <c r="C649" t="s">
        <v>4739</v>
      </c>
      <c r="D649" t="s">
        <v>4529</v>
      </c>
      <c r="E649">
        <v>298</v>
      </c>
      <c r="F649" t="s">
        <v>4740</v>
      </c>
      <c r="G649">
        <v>63</v>
      </c>
    </row>
    <row r="650" spans="1:7" hidden="1" x14ac:dyDescent="0.25">
      <c r="A650">
        <v>14</v>
      </c>
      <c r="B650">
        <v>259</v>
      </c>
      <c r="C650" t="s">
        <v>4739</v>
      </c>
      <c r="D650" t="s">
        <v>4529</v>
      </c>
      <c r="E650">
        <v>285</v>
      </c>
      <c r="F650" t="s">
        <v>4738</v>
      </c>
      <c r="G650">
        <v>64</v>
      </c>
    </row>
    <row r="651" spans="1:7" hidden="1" x14ac:dyDescent="0.25">
      <c r="A651">
        <v>14</v>
      </c>
      <c r="B651">
        <v>259</v>
      </c>
      <c r="C651" t="s">
        <v>4739</v>
      </c>
      <c r="D651" t="s">
        <v>4529</v>
      </c>
      <c r="E651">
        <v>287</v>
      </c>
      <c r="F651" t="s">
        <v>5302</v>
      </c>
      <c r="G651">
        <v>65</v>
      </c>
    </row>
    <row r="652" spans="1:7" hidden="1" x14ac:dyDescent="0.25">
      <c r="A652">
        <v>14</v>
      </c>
      <c r="B652">
        <v>259</v>
      </c>
      <c r="C652" t="s">
        <v>4739</v>
      </c>
      <c r="D652" t="s">
        <v>4529</v>
      </c>
      <c r="E652">
        <v>1730</v>
      </c>
      <c r="F652" t="s">
        <v>5430</v>
      </c>
      <c r="G652">
        <v>66</v>
      </c>
    </row>
    <row r="653" spans="1:7" hidden="1" x14ac:dyDescent="0.25">
      <c r="A653">
        <v>14</v>
      </c>
      <c r="B653">
        <v>260</v>
      </c>
      <c r="C653" t="s">
        <v>5301</v>
      </c>
      <c r="D653" t="s">
        <v>4529</v>
      </c>
      <c r="E653">
        <v>289</v>
      </c>
      <c r="F653" t="s">
        <v>5301</v>
      </c>
      <c r="G653">
        <v>67</v>
      </c>
    </row>
    <row r="654" spans="1:7" hidden="1" x14ac:dyDescent="0.25">
      <c r="A654">
        <v>14</v>
      </c>
      <c r="B654">
        <v>260</v>
      </c>
      <c r="C654" t="s">
        <v>5301</v>
      </c>
      <c r="D654" t="s">
        <v>4529</v>
      </c>
      <c r="E654">
        <v>1264</v>
      </c>
      <c r="F654" t="s">
        <v>5300</v>
      </c>
      <c r="G654">
        <v>68</v>
      </c>
    </row>
    <row r="655" spans="1:7" hidden="1" x14ac:dyDescent="0.25">
      <c r="A655">
        <v>14</v>
      </c>
      <c r="B655">
        <v>261</v>
      </c>
      <c r="C655" t="s">
        <v>5509</v>
      </c>
      <c r="D655" t="s">
        <v>4529</v>
      </c>
      <c r="E655">
        <v>373</v>
      </c>
      <c r="F655" t="s">
        <v>4971</v>
      </c>
      <c r="G655">
        <v>69</v>
      </c>
    </row>
    <row r="656" spans="1:7" hidden="1" x14ac:dyDescent="0.25">
      <c r="A656">
        <v>14</v>
      </c>
      <c r="B656">
        <v>262</v>
      </c>
      <c r="C656" t="s">
        <v>4973</v>
      </c>
      <c r="D656" t="s">
        <v>4529</v>
      </c>
      <c r="E656">
        <v>1402</v>
      </c>
      <c r="F656" t="s">
        <v>4973</v>
      </c>
      <c r="G656">
        <v>70</v>
      </c>
    </row>
    <row r="657" spans="1:8" hidden="1" x14ac:dyDescent="0.25">
      <c r="A657">
        <v>14</v>
      </c>
      <c r="B657">
        <v>263</v>
      </c>
      <c r="C657" t="s">
        <v>4968</v>
      </c>
      <c r="D657" t="s">
        <v>4529</v>
      </c>
      <c r="E657">
        <v>1404</v>
      </c>
      <c r="F657" t="s">
        <v>4968</v>
      </c>
      <c r="G657">
        <v>71</v>
      </c>
    </row>
    <row r="658" spans="1:8" hidden="1" x14ac:dyDescent="0.25">
      <c r="A658">
        <v>14</v>
      </c>
      <c r="B658">
        <v>264</v>
      </c>
      <c r="C658" t="s">
        <v>5508</v>
      </c>
      <c r="D658" t="s">
        <v>4529</v>
      </c>
      <c r="E658">
        <v>274</v>
      </c>
      <c r="F658" t="s">
        <v>4700</v>
      </c>
      <c r="G658">
        <v>72</v>
      </c>
    </row>
    <row r="659" spans="1:8" hidden="1" x14ac:dyDescent="0.25">
      <c r="A659">
        <v>14</v>
      </c>
      <c r="B659">
        <v>265</v>
      </c>
      <c r="C659" t="s">
        <v>4701</v>
      </c>
      <c r="D659" t="s">
        <v>4529</v>
      </c>
      <c r="E659">
        <v>267</v>
      </c>
      <c r="F659" t="s">
        <v>4701</v>
      </c>
      <c r="G659">
        <v>73</v>
      </c>
    </row>
    <row r="660" spans="1:8" hidden="1" x14ac:dyDescent="0.25">
      <c r="A660">
        <v>15</v>
      </c>
      <c r="B660">
        <v>266</v>
      </c>
      <c r="C660" t="s">
        <v>5186</v>
      </c>
      <c r="D660" t="s">
        <v>4529</v>
      </c>
      <c r="E660">
        <v>152</v>
      </c>
      <c r="F660" t="s">
        <v>5185</v>
      </c>
      <c r="G660">
        <v>1</v>
      </c>
      <c r="H660" t="s">
        <v>5581</v>
      </c>
    </row>
    <row r="661" spans="1:8" hidden="1" x14ac:dyDescent="0.25">
      <c r="A661">
        <v>15</v>
      </c>
      <c r="B661">
        <v>267</v>
      </c>
      <c r="C661" t="s">
        <v>5184</v>
      </c>
      <c r="D661" t="s">
        <v>4529</v>
      </c>
      <c r="E661">
        <v>150</v>
      </c>
      <c r="F661" t="s">
        <v>5184</v>
      </c>
      <c r="G661">
        <v>2</v>
      </c>
      <c r="H661" t="s">
        <v>5581</v>
      </c>
    </row>
    <row r="662" spans="1:8" hidden="1" x14ac:dyDescent="0.25">
      <c r="A662">
        <v>15</v>
      </c>
      <c r="B662">
        <v>267</v>
      </c>
      <c r="C662" t="s">
        <v>5184</v>
      </c>
      <c r="D662" t="s">
        <v>4529</v>
      </c>
      <c r="E662">
        <v>149</v>
      </c>
      <c r="F662" t="s">
        <v>5183</v>
      </c>
      <c r="G662">
        <v>3</v>
      </c>
      <c r="H662" t="s">
        <v>5581</v>
      </c>
    </row>
    <row r="663" spans="1:8" hidden="1" x14ac:dyDescent="0.25">
      <c r="A663">
        <v>15</v>
      </c>
      <c r="B663">
        <v>268</v>
      </c>
      <c r="C663" t="s">
        <v>5179</v>
      </c>
      <c r="D663" t="s">
        <v>4529</v>
      </c>
      <c r="E663">
        <v>147</v>
      </c>
      <c r="F663" t="s">
        <v>5182</v>
      </c>
      <c r="G663">
        <v>4</v>
      </c>
      <c r="H663" t="s">
        <v>5581</v>
      </c>
    </row>
    <row r="664" spans="1:8" hidden="1" x14ac:dyDescent="0.25">
      <c r="A664">
        <v>15</v>
      </c>
      <c r="B664">
        <v>268</v>
      </c>
      <c r="C664" t="s">
        <v>5179</v>
      </c>
      <c r="D664" t="s">
        <v>4529</v>
      </c>
      <c r="E664">
        <v>166</v>
      </c>
      <c r="F664" t="s">
        <v>5181</v>
      </c>
      <c r="G664">
        <v>5</v>
      </c>
    </row>
    <row r="665" spans="1:8" hidden="1" x14ac:dyDescent="0.25">
      <c r="A665">
        <v>15</v>
      </c>
      <c r="B665">
        <v>268</v>
      </c>
      <c r="C665" t="s">
        <v>5179</v>
      </c>
      <c r="D665" t="s">
        <v>4529</v>
      </c>
      <c r="E665">
        <v>145</v>
      </c>
      <c r="F665" t="s">
        <v>5180</v>
      </c>
      <c r="G665">
        <v>6</v>
      </c>
    </row>
    <row r="666" spans="1:8" hidden="1" x14ac:dyDescent="0.25">
      <c r="A666">
        <v>15</v>
      </c>
      <c r="B666">
        <v>268</v>
      </c>
      <c r="C666" t="s">
        <v>5179</v>
      </c>
      <c r="D666" t="s">
        <v>4529</v>
      </c>
      <c r="E666">
        <v>143</v>
      </c>
      <c r="F666" t="s">
        <v>5178</v>
      </c>
      <c r="G666">
        <v>7</v>
      </c>
    </row>
    <row r="667" spans="1:8" hidden="1" x14ac:dyDescent="0.25">
      <c r="A667">
        <v>15</v>
      </c>
      <c r="B667">
        <v>269</v>
      </c>
      <c r="C667" t="s">
        <v>5177</v>
      </c>
      <c r="D667" t="s">
        <v>4529</v>
      </c>
      <c r="E667">
        <v>141</v>
      </c>
      <c r="F667" t="s">
        <v>5177</v>
      </c>
      <c r="G667">
        <v>8</v>
      </c>
      <c r="H667" t="s">
        <v>5581</v>
      </c>
    </row>
    <row r="668" spans="1:8" hidden="1" x14ac:dyDescent="0.25">
      <c r="A668">
        <v>15</v>
      </c>
      <c r="B668">
        <v>269</v>
      </c>
      <c r="C668" t="s">
        <v>5177</v>
      </c>
      <c r="D668" t="s">
        <v>4529</v>
      </c>
      <c r="E668">
        <v>139</v>
      </c>
      <c r="F668" t="s">
        <v>5176</v>
      </c>
      <c r="G668">
        <v>9</v>
      </c>
    </row>
    <row r="669" spans="1:8" hidden="1" x14ac:dyDescent="0.25">
      <c r="A669">
        <v>15</v>
      </c>
      <c r="B669">
        <v>270</v>
      </c>
      <c r="C669" t="s">
        <v>5173</v>
      </c>
      <c r="D669" t="s">
        <v>4529</v>
      </c>
      <c r="E669">
        <v>1391</v>
      </c>
      <c r="F669" t="s">
        <v>5173</v>
      </c>
      <c r="G669">
        <v>10</v>
      </c>
    </row>
    <row r="670" spans="1:8" hidden="1" x14ac:dyDescent="0.25">
      <c r="A670">
        <v>15</v>
      </c>
      <c r="B670">
        <v>270</v>
      </c>
      <c r="C670" t="s">
        <v>5173</v>
      </c>
      <c r="D670" t="s">
        <v>4529</v>
      </c>
      <c r="E670">
        <v>1392</v>
      </c>
      <c r="F670" t="s">
        <v>5175</v>
      </c>
      <c r="G670">
        <v>11</v>
      </c>
    </row>
    <row r="671" spans="1:8" hidden="1" x14ac:dyDescent="0.25">
      <c r="A671">
        <v>15</v>
      </c>
      <c r="B671">
        <v>270</v>
      </c>
      <c r="C671" t="s">
        <v>5173</v>
      </c>
      <c r="D671" t="s">
        <v>4529</v>
      </c>
      <c r="E671">
        <v>171</v>
      </c>
      <c r="F671" t="s">
        <v>5174</v>
      </c>
      <c r="G671">
        <v>12</v>
      </c>
    </row>
    <row r="672" spans="1:8" hidden="1" x14ac:dyDescent="0.25">
      <c r="A672">
        <v>15</v>
      </c>
      <c r="B672">
        <v>270</v>
      </c>
      <c r="C672" t="s">
        <v>5173</v>
      </c>
      <c r="D672" t="s">
        <v>4529</v>
      </c>
      <c r="E672">
        <v>173</v>
      </c>
      <c r="F672" t="s">
        <v>5172</v>
      </c>
      <c r="G672">
        <v>13</v>
      </c>
    </row>
    <row r="673" spans="1:8" hidden="1" x14ac:dyDescent="0.25">
      <c r="A673">
        <v>15</v>
      </c>
      <c r="B673">
        <v>271</v>
      </c>
      <c r="C673" t="s">
        <v>5171</v>
      </c>
      <c r="D673" t="s">
        <v>4529</v>
      </c>
      <c r="E673">
        <v>137</v>
      </c>
      <c r="F673" t="s">
        <v>5170</v>
      </c>
      <c r="G673">
        <v>14</v>
      </c>
    </row>
    <row r="674" spans="1:8" hidden="1" x14ac:dyDescent="0.25">
      <c r="A674">
        <v>15</v>
      </c>
      <c r="B674">
        <v>272</v>
      </c>
      <c r="C674" t="s">
        <v>5169</v>
      </c>
      <c r="D674" t="s">
        <v>4529</v>
      </c>
      <c r="E674">
        <v>135</v>
      </c>
      <c r="F674" t="s">
        <v>4864</v>
      </c>
      <c r="G674">
        <v>15</v>
      </c>
      <c r="H674" t="s">
        <v>5581</v>
      </c>
    </row>
    <row r="675" spans="1:8" hidden="1" x14ac:dyDescent="0.25">
      <c r="A675">
        <v>15</v>
      </c>
      <c r="B675">
        <v>272</v>
      </c>
      <c r="C675" t="s">
        <v>5169</v>
      </c>
      <c r="D675" t="s">
        <v>4529</v>
      </c>
      <c r="E675">
        <v>133</v>
      </c>
      <c r="F675" t="s">
        <v>5160</v>
      </c>
      <c r="G675">
        <v>16</v>
      </c>
    </row>
    <row r="676" spans="1:8" hidden="1" x14ac:dyDescent="0.25">
      <c r="A676">
        <v>15</v>
      </c>
      <c r="B676">
        <v>273</v>
      </c>
      <c r="C676" t="s">
        <v>5168</v>
      </c>
      <c r="D676" t="s">
        <v>4529</v>
      </c>
      <c r="E676">
        <v>131</v>
      </c>
      <c r="F676" t="s">
        <v>4865</v>
      </c>
      <c r="G676">
        <v>17</v>
      </c>
    </row>
    <row r="677" spans="1:8" hidden="1" x14ac:dyDescent="0.25">
      <c r="A677">
        <v>15</v>
      </c>
      <c r="B677">
        <v>273</v>
      </c>
      <c r="C677" t="s">
        <v>5168</v>
      </c>
      <c r="D677" t="s">
        <v>4529</v>
      </c>
      <c r="E677">
        <v>169</v>
      </c>
      <c r="F677" t="s">
        <v>4867</v>
      </c>
      <c r="G677">
        <v>18</v>
      </c>
    </row>
    <row r="678" spans="1:8" hidden="1" x14ac:dyDescent="0.25">
      <c r="A678">
        <v>15</v>
      </c>
      <c r="B678">
        <v>273</v>
      </c>
      <c r="C678" t="s">
        <v>5168</v>
      </c>
      <c r="D678" t="s">
        <v>4529</v>
      </c>
      <c r="E678">
        <v>129</v>
      </c>
      <c r="F678" t="s">
        <v>4868</v>
      </c>
      <c r="G678">
        <v>19</v>
      </c>
    </row>
    <row r="679" spans="1:8" hidden="1" x14ac:dyDescent="0.25">
      <c r="A679">
        <v>15</v>
      </c>
      <c r="B679">
        <v>273</v>
      </c>
      <c r="C679" t="s">
        <v>5168</v>
      </c>
      <c r="D679" t="s">
        <v>4529</v>
      </c>
      <c r="E679">
        <v>127</v>
      </c>
      <c r="F679" t="s">
        <v>4869</v>
      </c>
      <c r="G679">
        <v>20</v>
      </c>
    </row>
    <row r="680" spans="1:8" hidden="1" x14ac:dyDescent="0.25">
      <c r="A680">
        <v>15</v>
      </c>
      <c r="B680">
        <v>274</v>
      </c>
      <c r="C680" t="s">
        <v>5167</v>
      </c>
      <c r="D680" t="s">
        <v>4529</v>
      </c>
      <c r="E680">
        <v>125</v>
      </c>
      <c r="F680" t="s">
        <v>4870</v>
      </c>
      <c r="G680">
        <v>21</v>
      </c>
      <c r="H680" t="s">
        <v>5581</v>
      </c>
    </row>
    <row r="681" spans="1:8" hidden="1" x14ac:dyDescent="0.25">
      <c r="A681">
        <v>15</v>
      </c>
      <c r="B681">
        <v>274</v>
      </c>
      <c r="C681" t="s">
        <v>5167</v>
      </c>
      <c r="D681" t="s">
        <v>4529</v>
      </c>
      <c r="E681">
        <v>123</v>
      </c>
      <c r="F681" t="s">
        <v>4871</v>
      </c>
      <c r="G681">
        <v>22</v>
      </c>
    </row>
    <row r="682" spans="1:8" hidden="1" x14ac:dyDescent="0.25">
      <c r="A682">
        <v>15</v>
      </c>
      <c r="B682">
        <v>275</v>
      </c>
      <c r="C682" t="s">
        <v>4872</v>
      </c>
      <c r="D682" t="s">
        <v>4529</v>
      </c>
      <c r="E682">
        <v>121</v>
      </c>
      <c r="F682" t="s">
        <v>4872</v>
      </c>
      <c r="G682">
        <v>23</v>
      </c>
    </row>
    <row r="683" spans="1:8" hidden="1" x14ac:dyDescent="0.25">
      <c r="A683">
        <v>15</v>
      </c>
      <c r="B683">
        <v>276</v>
      </c>
      <c r="C683" t="s">
        <v>5162</v>
      </c>
      <c r="D683" t="s">
        <v>4529</v>
      </c>
      <c r="E683">
        <v>1534</v>
      </c>
      <c r="F683" t="s">
        <v>4873</v>
      </c>
      <c r="G683">
        <v>24</v>
      </c>
    </row>
    <row r="684" spans="1:8" hidden="1" x14ac:dyDescent="0.25">
      <c r="A684">
        <v>15</v>
      </c>
      <c r="B684">
        <v>276</v>
      </c>
      <c r="C684" t="s">
        <v>5162</v>
      </c>
      <c r="D684" t="s">
        <v>4529</v>
      </c>
      <c r="E684">
        <v>119</v>
      </c>
      <c r="F684" t="s">
        <v>4874</v>
      </c>
      <c r="G684">
        <v>25</v>
      </c>
    </row>
    <row r="685" spans="1:8" hidden="1" x14ac:dyDescent="0.25">
      <c r="A685">
        <v>15</v>
      </c>
      <c r="B685">
        <v>277</v>
      </c>
      <c r="C685" t="s">
        <v>4855</v>
      </c>
      <c r="D685" t="s">
        <v>4529</v>
      </c>
      <c r="E685">
        <v>117</v>
      </c>
      <c r="F685" t="s">
        <v>4855</v>
      </c>
      <c r="G685">
        <v>26</v>
      </c>
    </row>
    <row r="686" spans="1:8" hidden="1" x14ac:dyDescent="0.25">
      <c r="A686">
        <v>15</v>
      </c>
      <c r="B686">
        <v>277</v>
      </c>
      <c r="C686" t="s">
        <v>4855</v>
      </c>
      <c r="D686" t="s">
        <v>4529</v>
      </c>
      <c r="E686">
        <v>115</v>
      </c>
      <c r="F686" t="s">
        <v>4875</v>
      </c>
      <c r="G686">
        <v>27</v>
      </c>
    </row>
    <row r="687" spans="1:8" hidden="1" x14ac:dyDescent="0.25">
      <c r="A687">
        <v>15</v>
      </c>
      <c r="B687">
        <v>278</v>
      </c>
      <c r="C687" t="s">
        <v>4876</v>
      </c>
      <c r="D687" t="s">
        <v>4529</v>
      </c>
      <c r="E687">
        <v>113</v>
      </c>
      <c r="F687" t="s">
        <v>4877</v>
      </c>
      <c r="G687">
        <v>28</v>
      </c>
    </row>
    <row r="688" spans="1:8" hidden="1" x14ac:dyDescent="0.25">
      <c r="A688">
        <v>15</v>
      </c>
      <c r="B688">
        <v>278</v>
      </c>
      <c r="C688" t="s">
        <v>4876</v>
      </c>
      <c r="D688" t="s">
        <v>4529</v>
      </c>
      <c r="E688">
        <v>112</v>
      </c>
      <c r="F688" t="s">
        <v>4878</v>
      </c>
      <c r="G688">
        <v>29</v>
      </c>
    </row>
    <row r="689" spans="1:8" hidden="1" x14ac:dyDescent="0.25">
      <c r="A689">
        <v>15</v>
      </c>
      <c r="B689">
        <v>278</v>
      </c>
      <c r="C689" t="s">
        <v>4876</v>
      </c>
      <c r="D689" t="s">
        <v>4529</v>
      </c>
      <c r="E689">
        <v>110</v>
      </c>
      <c r="F689" t="s">
        <v>4879</v>
      </c>
      <c r="G689">
        <v>30</v>
      </c>
      <c r="H689" t="s">
        <v>5581</v>
      </c>
    </row>
    <row r="690" spans="1:8" hidden="1" x14ac:dyDescent="0.25">
      <c r="A690">
        <v>15</v>
      </c>
      <c r="B690">
        <v>279</v>
      </c>
      <c r="C690" t="s">
        <v>5166</v>
      </c>
      <c r="D690" t="s">
        <v>4529</v>
      </c>
      <c r="E690">
        <v>1384</v>
      </c>
      <c r="F690" t="s">
        <v>4880</v>
      </c>
      <c r="G690">
        <v>31</v>
      </c>
    </row>
    <row r="691" spans="1:8" hidden="1" x14ac:dyDescent="0.25">
      <c r="A691">
        <v>15</v>
      </c>
      <c r="B691">
        <v>279</v>
      </c>
      <c r="C691" t="s">
        <v>5166</v>
      </c>
      <c r="D691" t="s">
        <v>4529</v>
      </c>
      <c r="E691">
        <v>108</v>
      </c>
      <c r="F691" t="s">
        <v>4882</v>
      </c>
      <c r="G691">
        <v>32</v>
      </c>
    </row>
    <row r="692" spans="1:8" hidden="1" x14ac:dyDescent="0.25">
      <c r="A692">
        <v>15</v>
      </c>
      <c r="B692">
        <v>280</v>
      </c>
      <c r="C692" t="s">
        <v>4598</v>
      </c>
      <c r="D692" t="s">
        <v>4529</v>
      </c>
      <c r="E692">
        <v>1</v>
      </c>
      <c r="F692" t="s">
        <v>4599</v>
      </c>
      <c r="G692">
        <v>33</v>
      </c>
      <c r="H692" t="s">
        <v>5581</v>
      </c>
    </row>
    <row r="693" spans="1:8" hidden="1" x14ac:dyDescent="0.25">
      <c r="A693">
        <v>15</v>
      </c>
      <c r="B693">
        <v>281</v>
      </c>
      <c r="C693" t="s">
        <v>4732</v>
      </c>
      <c r="D693" t="s">
        <v>4529</v>
      </c>
      <c r="E693">
        <v>1558</v>
      </c>
      <c r="F693" t="s">
        <v>4733</v>
      </c>
      <c r="G693">
        <v>34</v>
      </c>
    </row>
    <row r="694" spans="1:8" hidden="1" x14ac:dyDescent="0.25">
      <c r="A694">
        <v>15</v>
      </c>
      <c r="B694">
        <v>281</v>
      </c>
      <c r="C694" t="s">
        <v>4732</v>
      </c>
      <c r="D694" t="s">
        <v>4529</v>
      </c>
      <c r="E694">
        <v>84</v>
      </c>
      <c r="F694" t="s">
        <v>4732</v>
      </c>
      <c r="G694">
        <v>35</v>
      </c>
    </row>
    <row r="695" spans="1:8" hidden="1" x14ac:dyDescent="0.25">
      <c r="A695">
        <v>15</v>
      </c>
      <c r="B695">
        <v>281</v>
      </c>
      <c r="C695" t="s">
        <v>4732</v>
      </c>
      <c r="D695" t="s">
        <v>4529</v>
      </c>
      <c r="E695">
        <v>2</v>
      </c>
      <c r="F695" t="s">
        <v>4731</v>
      </c>
      <c r="G695">
        <v>36</v>
      </c>
    </row>
    <row r="696" spans="1:8" hidden="1" x14ac:dyDescent="0.25">
      <c r="A696">
        <v>15</v>
      </c>
      <c r="B696">
        <v>282</v>
      </c>
      <c r="C696" t="s">
        <v>4729</v>
      </c>
      <c r="D696" t="s">
        <v>4529</v>
      </c>
      <c r="E696">
        <v>4</v>
      </c>
      <c r="F696" t="s">
        <v>4729</v>
      </c>
      <c r="G696">
        <v>37</v>
      </c>
    </row>
    <row r="697" spans="1:8" hidden="1" x14ac:dyDescent="0.25">
      <c r="A697">
        <v>15</v>
      </c>
      <c r="B697">
        <v>283</v>
      </c>
      <c r="C697" t="s">
        <v>5165</v>
      </c>
      <c r="D697" t="s">
        <v>4529</v>
      </c>
      <c r="E697">
        <v>6</v>
      </c>
      <c r="F697" t="s">
        <v>4697</v>
      </c>
      <c r="G697">
        <v>38</v>
      </c>
    </row>
    <row r="698" spans="1:8" hidden="1" x14ac:dyDescent="0.25">
      <c r="A698">
        <v>15</v>
      </c>
      <c r="B698">
        <v>283</v>
      </c>
      <c r="C698" t="s">
        <v>5165</v>
      </c>
      <c r="D698" t="s">
        <v>4529</v>
      </c>
      <c r="E698">
        <v>8</v>
      </c>
      <c r="F698" t="s">
        <v>4695</v>
      </c>
      <c r="G698">
        <v>39</v>
      </c>
      <c r="H698" t="s">
        <v>5581</v>
      </c>
    </row>
    <row r="699" spans="1:8" hidden="1" x14ac:dyDescent="0.25">
      <c r="A699">
        <v>15</v>
      </c>
      <c r="B699">
        <v>284</v>
      </c>
      <c r="C699" t="s">
        <v>4693</v>
      </c>
      <c r="D699" t="s">
        <v>4529</v>
      </c>
      <c r="E699">
        <v>10</v>
      </c>
      <c r="F699" t="s">
        <v>4693</v>
      </c>
      <c r="G699">
        <v>40</v>
      </c>
    </row>
    <row r="700" spans="1:8" hidden="1" x14ac:dyDescent="0.25">
      <c r="A700">
        <v>15</v>
      </c>
      <c r="B700">
        <v>284</v>
      </c>
      <c r="C700" t="s">
        <v>4693</v>
      </c>
      <c r="D700" t="s">
        <v>4529</v>
      </c>
      <c r="E700">
        <v>13</v>
      </c>
      <c r="F700" t="s">
        <v>4692</v>
      </c>
      <c r="G700">
        <v>41</v>
      </c>
    </row>
    <row r="701" spans="1:8" hidden="1" x14ac:dyDescent="0.25">
      <c r="A701">
        <v>15</v>
      </c>
      <c r="B701">
        <v>285</v>
      </c>
      <c r="C701" t="s">
        <v>4748</v>
      </c>
      <c r="D701" t="s">
        <v>4529</v>
      </c>
      <c r="E701">
        <v>14</v>
      </c>
      <c r="F701" t="s">
        <v>4728</v>
      </c>
      <c r="G701">
        <v>42</v>
      </c>
    </row>
    <row r="702" spans="1:8" hidden="1" x14ac:dyDescent="0.25">
      <c r="A702">
        <v>15</v>
      </c>
      <c r="B702">
        <v>285</v>
      </c>
      <c r="C702" t="s">
        <v>4748</v>
      </c>
      <c r="D702" t="s">
        <v>4529</v>
      </c>
      <c r="E702">
        <v>266</v>
      </c>
      <c r="F702" t="s">
        <v>4727</v>
      </c>
      <c r="G702">
        <v>43</v>
      </c>
    </row>
    <row r="703" spans="1:8" hidden="1" x14ac:dyDescent="0.25">
      <c r="A703">
        <v>15</v>
      </c>
      <c r="B703">
        <v>286</v>
      </c>
      <c r="C703" t="s">
        <v>4691</v>
      </c>
      <c r="D703" t="s">
        <v>4529</v>
      </c>
      <c r="E703">
        <v>16</v>
      </c>
      <c r="F703" t="s">
        <v>4691</v>
      </c>
      <c r="G703">
        <v>44</v>
      </c>
    </row>
    <row r="704" spans="1:8" hidden="1" x14ac:dyDescent="0.25">
      <c r="A704">
        <v>15</v>
      </c>
      <c r="B704">
        <v>286</v>
      </c>
      <c r="C704" t="s">
        <v>4691</v>
      </c>
      <c r="D704" t="s">
        <v>4529</v>
      </c>
      <c r="E704">
        <v>18</v>
      </c>
      <c r="F704" t="s">
        <v>4690</v>
      </c>
      <c r="G704">
        <v>45</v>
      </c>
    </row>
    <row r="705" spans="1:8" hidden="1" x14ac:dyDescent="0.25">
      <c r="A705">
        <v>15</v>
      </c>
      <c r="B705">
        <v>287</v>
      </c>
      <c r="C705" t="s">
        <v>4725</v>
      </c>
      <c r="D705" t="s">
        <v>4529</v>
      </c>
      <c r="E705">
        <v>20</v>
      </c>
      <c r="F705" t="s">
        <v>4726</v>
      </c>
      <c r="G705">
        <v>46</v>
      </c>
      <c r="H705" t="s">
        <v>5581</v>
      </c>
    </row>
    <row r="706" spans="1:8" hidden="1" x14ac:dyDescent="0.25">
      <c r="A706">
        <v>15</v>
      </c>
      <c r="B706">
        <v>287</v>
      </c>
      <c r="C706" t="s">
        <v>4725</v>
      </c>
      <c r="D706" t="s">
        <v>4529</v>
      </c>
      <c r="E706">
        <v>86</v>
      </c>
      <c r="F706" t="s">
        <v>4724</v>
      </c>
      <c r="G706">
        <v>47</v>
      </c>
    </row>
    <row r="707" spans="1:8" hidden="1" x14ac:dyDescent="0.25">
      <c r="A707">
        <v>15</v>
      </c>
      <c r="B707">
        <v>288</v>
      </c>
      <c r="C707" t="s">
        <v>4689</v>
      </c>
      <c r="D707" t="s">
        <v>4529</v>
      </c>
      <c r="E707">
        <v>22</v>
      </c>
      <c r="F707" t="s">
        <v>4689</v>
      </c>
      <c r="G707">
        <v>48</v>
      </c>
    </row>
    <row r="708" spans="1:8" hidden="1" x14ac:dyDescent="0.25">
      <c r="A708">
        <v>15</v>
      </c>
      <c r="B708">
        <v>289</v>
      </c>
      <c r="C708" t="s">
        <v>4721</v>
      </c>
      <c r="D708" t="s">
        <v>4529</v>
      </c>
      <c r="E708">
        <v>1503</v>
      </c>
      <c r="F708" t="s">
        <v>4723</v>
      </c>
      <c r="G708">
        <v>49</v>
      </c>
      <c r="H708" t="s">
        <v>5581</v>
      </c>
    </row>
    <row r="709" spans="1:8" hidden="1" x14ac:dyDescent="0.25">
      <c r="A709">
        <v>15</v>
      </c>
      <c r="B709">
        <v>289</v>
      </c>
      <c r="C709" t="s">
        <v>4721</v>
      </c>
      <c r="D709" t="s">
        <v>4529</v>
      </c>
      <c r="E709">
        <v>88</v>
      </c>
      <c r="F709" t="s">
        <v>4722</v>
      </c>
      <c r="G709">
        <v>50</v>
      </c>
      <c r="H709" t="s">
        <v>5581</v>
      </c>
    </row>
    <row r="710" spans="1:8" hidden="1" x14ac:dyDescent="0.25">
      <c r="A710">
        <v>15</v>
      </c>
      <c r="B710">
        <v>290</v>
      </c>
      <c r="C710" t="s">
        <v>4714</v>
      </c>
      <c r="D710" t="s">
        <v>4529</v>
      </c>
      <c r="E710">
        <v>90</v>
      </c>
      <c r="F710" t="s">
        <v>4720</v>
      </c>
      <c r="G710">
        <v>51</v>
      </c>
    </row>
    <row r="711" spans="1:8" hidden="1" x14ac:dyDescent="0.25">
      <c r="A711">
        <v>15</v>
      </c>
      <c r="B711">
        <v>290</v>
      </c>
      <c r="C711" t="s">
        <v>4714</v>
      </c>
      <c r="D711" t="s">
        <v>4529</v>
      </c>
      <c r="E711">
        <v>92</v>
      </c>
      <c r="F711" t="s">
        <v>4688</v>
      </c>
      <c r="G711">
        <v>52</v>
      </c>
      <c r="H711" t="s">
        <v>5581</v>
      </c>
    </row>
    <row r="712" spans="1:8" hidden="1" x14ac:dyDescent="0.25">
      <c r="A712">
        <v>15</v>
      </c>
      <c r="B712">
        <v>291</v>
      </c>
      <c r="C712" t="s">
        <v>4717</v>
      </c>
      <c r="D712" t="s">
        <v>4529</v>
      </c>
      <c r="E712">
        <v>94</v>
      </c>
      <c r="F712" t="s">
        <v>4717</v>
      </c>
      <c r="G712">
        <v>53</v>
      </c>
    </row>
    <row r="713" spans="1:8" hidden="1" x14ac:dyDescent="0.25">
      <c r="A713">
        <v>15</v>
      </c>
      <c r="B713">
        <v>292</v>
      </c>
      <c r="C713" t="s">
        <v>4719</v>
      </c>
      <c r="D713" t="s">
        <v>4529</v>
      </c>
      <c r="E713">
        <v>97</v>
      </c>
      <c r="F713" t="s">
        <v>4715</v>
      </c>
      <c r="G713">
        <v>54</v>
      </c>
      <c r="H713" t="s">
        <v>5581</v>
      </c>
    </row>
    <row r="714" spans="1:8" hidden="1" x14ac:dyDescent="0.25">
      <c r="A714">
        <v>15</v>
      </c>
      <c r="B714">
        <v>292</v>
      </c>
      <c r="C714" t="s">
        <v>4719</v>
      </c>
      <c r="D714" t="s">
        <v>4529</v>
      </c>
      <c r="E714">
        <v>1548</v>
      </c>
      <c r="F714" t="s">
        <v>4713</v>
      </c>
      <c r="G714">
        <v>55</v>
      </c>
    </row>
    <row r="715" spans="1:8" hidden="1" x14ac:dyDescent="0.25">
      <c r="A715">
        <v>15</v>
      </c>
      <c r="B715">
        <v>292</v>
      </c>
      <c r="C715" t="s">
        <v>4719</v>
      </c>
      <c r="D715" t="s">
        <v>4529</v>
      </c>
      <c r="E715">
        <v>1549</v>
      </c>
      <c r="F715" t="s">
        <v>4718</v>
      </c>
      <c r="G715">
        <v>56</v>
      </c>
    </row>
    <row r="716" spans="1:8" hidden="1" x14ac:dyDescent="0.25">
      <c r="A716">
        <v>15</v>
      </c>
      <c r="B716">
        <v>292</v>
      </c>
      <c r="C716" t="s">
        <v>4719</v>
      </c>
      <c r="D716" t="s">
        <v>4529</v>
      </c>
      <c r="E716">
        <v>98</v>
      </c>
      <c r="F716" t="s">
        <v>4712</v>
      </c>
      <c r="G716">
        <v>57</v>
      </c>
    </row>
    <row r="717" spans="1:8" hidden="1" x14ac:dyDescent="0.25">
      <c r="A717">
        <v>15</v>
      </c>
      <c r="B717">
        <v>293</v>
      </c>
      <c r="C717" t="s">
        <v>4711</v>
      </c>
      <c r="D717" t="s">
        <v>4529</v>
      </c>
      <c r="E717">
        <v>100</v>
      </c>
      <c r="F717" t="s">
        <v>4711</v>
      </c>
      <c r="G717">
        <v>58</v>
      </c>
    </row>
    <row r="718" spans="1:8" hidden="1" x14ac:dyDescent="0.25">
      <c r="A718">
        <v>15</v>
      </c>
      <c r="B718">
        <v>293</v>
      </c>
      <c r="C718" t="s">
        <v>4711</v>
      </c>
      <c r="D718" t="s">
        <v>4529</v>
      </c>
      <c r="E718">
        <v>102</v>
      </c>
      <c r="F718" t="s">
        <v>4710</v>
      </c>
      <c r="G718">
        <v>59</v>
      </c>
    </row>
    <row r="719" spans="1:8" hidden="1" x14ac:dyDescent="0.25">
      <c r="A719">
        <v>15</v>
      </c>
      <c r="B719">
        <v>294</v>
      </c>
      <c r="C719" t="s">
        <v>4708</v>
      </c>
      <c r="D719" t="s">
        <v>4529</v>
      </c>
      <c r="E719">
        <v>104</v>
      </c>
      <c r="F719" t="s">
        <v>4708</v>
      </c>
      <c r="G719">
        <v>60</v>
      </c>
      <c r="H719" t="s">
        <v>5581</v>
      </c>
    </row>
    <row r="720" spans="1:8" hidden="1" x14ac:dyDescent="0.25">
      <c r="A720">
        <v>15</v>
      </c>
      <c r="B720">
        <v>294</v>
      </c>
      <c r="C720" t="s">
        <v>4708</v>
      </c>
      <c r="D720" t="s">
        <v>4529</v>
      </c>
      <c r="E720">
        <v>745</v>
      </c>
      <c r="F720" t="s">
        <v>4709</v>
      </c>
      <c r="G720">
        <v>61</v>
      </c>
    </row>
    <row r="721" spans="1:11" hidden="1" x14ac:dyDescent="0.25">
      <c r="A721">
        <v>15</v>
      </c>
      <c r="B721">
        <v>295</v>
      </c>
      <c r="C721" t="s">
        <v>5164</v>
      </c>
      <c r="D721" t="s">
        <v>4529</v>
      </c>
      <c r="E721">
        <v>106</v>
      </c>
      <c r="F721" t="s">
        <v>4707</v>
      </c>
      <c r="G721">
        <v>62</v>
      </c>
      <c r="H721" t="s">
        <v>5581</v>
      </c>
    </row>
    <row r="722" spans="1:11" hidden="1" x14ac:dyDescent="0.25">
      <c r="A722">
        <v>16</v>
      </c>
      <c r="B722">
        <v>296</v>
      </c>
      <c r="C722" t="s">
        <v>5186</v>
      </c>
      <c r="D722" t="s">
        <v>4529</v>
      </c>
      <c r="E722">
        <v>152</v>
      </c>
      <c r="F722" t="s">
        <v>5185</v>
      </c>
      <c r="G722">
        <v>1</v>
      </c>
      <c r="K722" t="s">
        <v>4</v>
      </c>
    </row>
    <row r="723" spans="1:11" hidden="1" x14ac:dyDescent="0.25">
      <c r="A723">
        <v>16</v>
      </c>
      <c r="B723">
        <v>297</v>
      </c>
      <c r="C723" t="s">
        <v>5184</v>
      </c>
      <c r="D723" t="s">
        <v>4529</v>
      </c>
      <c r="E723">
        <v>150</v>
      </c>
      <c r="F723" t="s">
        <v>5184</v>
      </c>
      <c r="G723">
        <v>2</v>
      </c>
      <c r="K723" t="s">
        <v>1247</v>
      </c>
    </row>
    <row r="724" spans="1:11" hidden="1" x14ac:dyDescent="0.25">
      <c r="A724">
        <v>16</v>
      </c>
      <c r="B724">
        <v>297</v>
      </c>
      <c r="C724" t="s">
        <v>5184</v>
      </c>
      <c r="D724" t="s">
        <v>4529</v>
      </c>
      <c r="E724">
        <v>149</v>
      </c>
      <c r="F724" t="s">
        <v>5183</v>
      </c>
      <c r="G724">
        <v>3</v>
      </c>
      <c r="K724" t="s">
        <v>2063</v>
      </c>
    </row>
    <row r="725" spans="1:11" hidden="1" x14ac:dyDescent="0.25">
      <c r="A725">
        <v>16</v>
      </c>
      <c r="B725">
        <v>298</v>
      </c>
      <c r="C725" t="s">
        <v>5179</v>
      </c>
      <c r="D725" t="s">
        <v>4529</v>
      </c>
      <c r="E725">
        <v>147</v>
      </c>
      <c r="F725" t="s">
        <v>5182</v>
      </c>
      <c r="G725">
        <v>4</v>
      </c>
      <c r="K725" t="s">
        <v>1253</v>
      </c>
    </row>
    <row r="726" spans="1:11" hidden="1" x14ac:dyDescent="0.25">
      <c r="A726">
        <v>16</v>
      </c>
      <c r="B726">
        <v>298</v>
      </c>
      <c r="C726" t="s">
        <v>5179</v>
      </c>
      <c r="D726" t="s">
        <v>4529</v>
      </c>
      <c r="E726">
        <v>166</v>
      </c>
      <c r="F726" t="s">
        <v>5181</v>
      </c>
      <c r="G726">
        <v>5</v>
      </c>
      <c r="K726" t="s">
        <v>1255</v>
      </c>
    </row>
    <row r="727" spans="1:11" hidden="1" x14ac:dyDescent="0.25">
      <c r="A727">
        <v>16</v>
      </c>
      <c r="B727">
        <v>298</v>
      </c>
      <c r="C727" t="s">
        <v>5179</v>
      </c>
      <c r="D727" t="s">
        <v>4529</v>
      </c>
      <c r="E727">
        <v>145</v>
      </c>
      <c r="F727" t="s">
        <v>5180</v>
      </c>
      <c r="G727">
        <v>6</v>
      </c>
      <c r="K727" t="s">
        <v>1257</v>
      </c>
    </row>
    <row r="728" spans="1:11" hidden="1" x14ac:dyDescent="0.25">
      <c r="A728">
        <v>16</v>
      </c>
      <c r="B728">
        <v>298</v>
      </c>
      <c r="C728" t="s">
        <v>5179</v>
      </c>
      <c r="D728" t="s">
        <v>4529</v>
      </c>
      <c r="E728">
        <v>143</v>
      </c>
      <c r="F728" t="s">
        <v>5178</v>
      </c>
      <c r="G728">
        <v>7</v>
      </c>
      <c r="K728" t="s">
        <v>2059</v>
      </c>
    </row>
    <row r="729" spans="1:11" hidden="1" x14ac:dyDescent="0.25">
      <c r="A729">
        <v>16</v>
      </c>
      <c r="B729">
        <v>299</v>
      </c>
      <c r="C729" t="s">
        <v>5177</v>
      </c>
      <c r="D729" t="s">
        <v>4529</v>
      </c>
      <c r="E729">
        <v>141</v>
      </c>
      <c r="F729" t="s">
        <v>5177</v>
      </c>
      <c r="G729">
        <v>8</v>
      </c>
      <c r="K729" t="s">
        <v>1260</v>
      </c>
    </row>
    <row r="730" spans="1:11" hidden="1" x14ac:dyDescent="0.25">
      <c r="A730">
        <v>16</v>
      </c>
      <c r="B730">
        <v>299</v>
      </c>
      <c r="C730" t="s">
        <v>5177</v>
      </c>
      <c r="D730" t="s">
        <v>4529</v>
      </c>
      <c r="E730">
        <v>139</v>
      </c>
      <c r="F730" t="s">
        <v>5176</v>
      </c>
      <c r="G730">
        <v>9</v>
      </c>
      <c r="K730" t="s">
        <v>1399</v>
      </c>
    </row>
    <row r="731" spans="1:11" hidden="1" x14ac:dyDescent="0.25">
      <c r="A731">
        <v>16</v>
      </c>
      <c r="B731">
        <v>300</v>
      </c>
      <c r="C731" t="s">
        <v>5173</v>
      </c>
      <c r="D731" t="s">
        <v>4529</v>
      </c>
      <c r="E731">
        <v>1391</v>
      </c>
      <c r="F731" t="s">
        <v>5173</v>
      </c>
      <c r="G731">
        <v>10</v>
      </c>
      <c r="K731" t="s">
        <v>1264</v>
      </c>
    </row>
    <row r="732" spans="1:11" hidden="1" x14ac:dyDescent="0.25">
      <c r="A732">
        <v>16</v>
      </c>
      <c r="B732">
        <v>300</v>
      </c>
      <c r="C732" t="s">
        <v>5173</v>
      </c>
      <c r="D732" t="s">
        <v>4529</v>
      </c>
      <c r="E732">
        <v>1392</v>
      </c>
      <c r="F732" t="s">
        <v>5175</v>
      </c>
      <c r="G732">
        <v>11</v>
      </c>
      <c r="K732" t="s">
        <v>2551</v>
      </c>
    </row>
    <row r="733" spans="1:11" hidden="1" x14ac:dyDescent="0.25">
      <c r="A733">
        <v>16</v>
      </c>
      <c r="B733">
        <v>300</v>
      </c>
      <c r="C733" t="s">
        <v>5173</v>
      </c>
      <c r="D733" t="s">
        <v>4529</v>
      </c>
      <c r="E733">
        <v>171</v>
      </c>
      <c r="F733" t="s">
        <v>5174</v>
      </c>
      <c r="G733">
        <v>12</v>
      </c>
      <c r="K733" t="s">
        <v>2549</v>
      </c>
    </row>
    <row r="734" spans="1:11" hidden="1" x14ac:dyDescent="0.25">
      <c r="A734">
        <v>16</v>
      </c>
      <c r="B734">
        <v>300</v>
      </c>
      <c r="C734" t="s">
        <v>5173</v>
      </c>
      <c r="D734" t="s">
        <v>4529</v>
      </c>
      <c r="E734">
        <v>173</v>
      </c>
      <c r="F734" t="s">
        <v>5172</v>
      </c>
      <c r="G734">
        <v>13</v>
      </c>
      <c r="K734" t="s">
        <v>2548</v>
      </c>
    </row>
    <row r="735" spans="1:11" hidden="1" x14ac:dyDescent="0.25">
      <c r="A735">
        <v>16</v>
      </c>
      <c r="B735">
        <v>301</v>
      </c>
      <c r="C735" t="s">
        <v>5171</v>
      </c>
      <c r="D735" t="s">
        <v>4529</v>
      </c>
      <c r="E735">
        <v>137</v>
      </c>
      <c r="F735" t="s">
        <v>5170</v>
      </c>
      <c r="G735">
        <v>14</v>
      </c>
      <c r="K735" t="s">
        <v>70</v>
      </c>
    </row>
    <row r="736" spans="1:11" hidden="1" x14ac:dyDescent="0.25">
      <c r="A736">
        <v>16</v>
      </c>
      <c r="B736">
        <v>302</v>
      </c>
      <c r="C736" t="s">
        <v>5169</v>
      </c>
      <c r="D736" t="s">
        <v>4529</v>
      </c>
      <c r="E736">
        <v>135</v>
      </c>
      <c r="F736" t="s">
        <v>4864</v>
      </c>
      <c r="G736">
        <v>15</v>
      </c>
      <c r="K736" t="s">
        <v>593</v>
      </c>
    </row>
    <row r="737" spans="1:11" hidden="1" x14ac:dyDescent="0.25">
      <c r="A737">
        <v>16</v>
      </c>
      <c r="B737">
        <v>302</v>
      </c>
      <c r="C737" t="s">
        <v>5169</v>
      </c>
      <c r="D737" t="s">
        <v>4529</v>
      </c>
      <c r="E737">
        <v>133</v>
      </c>
      <c r="F737" t="s">
        <v>5160</v>
      </c>
      <c r="G737">
        <v>16</v>
      </c>
      <c r="K737" t="s">
        <v>592</v>
      </c>
    </row>
    <row r="738" spans="1:11" hidden="1" x14ac:dyDescent="0.25">
      <c r="A738">
        <v>16</v>
      </c>
      <c r="B738">
        <v>303</v>
      </c>
      <c r="C738" t="s">
        <v>5168</v>
      </c>
      <c r="D738" t="s">
        <v>4529</v>
      </c>
      <c r="E738">
        <v>131</v>
      </c>
      <c r="F738" t="s">
        <v>4865</v>
      </c>
      <c r="G738">
        <v>17</v>
      </c>
      <c r="K738" t="s">
        <v>504</v>
      </c>
    </row>
    <row r="739" spans="1:11" hidden="1" x14ac:dyDescent="0.25">
      <c r="A739">
        <v>16</v>
      </c>
      <c r="B739">
        <v>303</v>
      </c>
      <c r="C739" t="s">
        <v>5168</v>
      </c>
      <c r="D739" t="s">
        <v>4529</v>
      </c>
      <c r="E739">
        <v>169</v>
      </c>
      <c r="F739" t="s">
        <v>4867</v>
      </c>
      <c r="G739">
        <v>18</v>
      </c>
      <c r="K739" t="s">
        <v>590</v>
      </c>
    </row>
    <row r="740" spans="1:11" hidden="1" x14ac:dyDescent="0.25">
      <c r="A740">
        <v>16</v>
      </c>
      <c r="B740">
        <v>303</v>
      </c>
      <c r="C740" t="s">
        <v>5168</v>
      </c>
      <c r="D740" t="s">
        <v>4529</v>
      </c>
      <c r="E740">
        <v>129</v>
      </c>
      <c r="F740" t="s">
        <v>4868</v>
      </c>
      <c r="G740">
        <v>19</v>
      </c>
      <c r="K740" t="s">
        <v>116</v>
      </c>
    </row>
    <row r="741" spans="1:11" hidden="1" x14ac:dyDescent="0.25">
      <c r="A741">
        <v>16</v>
      </c>
      <c r="B741">
        <v>303</v>
      </c>
      <c r="C741" t="s">
        <v>5168</v>
      </c>
      <c r="D741" t="s">
        <v>4529</v>
      </c>
      <c r="E741">
        <v>127</v>
      </c>
      <c r="F741" t="s">
        <v>4869</v>
      </c>
      <c r="G741">
        <v>20</v>
      </c>
      <c r="K741" t="s">
        <v>509</v>
      </c>
    </row>
    <row r="742" spans="1:11" hidden="1" x14ac:dyDescent="0.25">
      <c r="A742">
        <v>16</v>
      </c>
      <c r="B742">
        <v>304</v>
      </c>
      <c r="C742" t="s">
        <v>5167</v>
      </c>
      <c r="D742" t="s">
        <v>4529</v>
      </c>
      <c r="E742">
        <v>125</v>
      </c>
      <c r="F742" t="s">
        <v>4870</v>
      </c>
      <c r="G742">
        <v>21</v>
      </c>
      <c r="K742" t="s">
        <v>511</v>
      </c>
    </row>
    <row r="743" spans="1:11" hidden="1" x14ac:dyDescent="0.25">
      <c r="A743">
        <v>16</v>
      </c>
      <c r="B743">
        <v>305</v>
      </c>
      <c r="C743" t="s">
        <v>5458</v>
      </c>
      <c r="D743" t="s">
        <v>4529</v>
      </c>
      <c r="E743">
        <v>632</v>
      </c>
      <c r="F743" t="s">
        <v>5458</v>
      </c>
      <c r="G743">
        <v>22</v>
      </c>
      <c r="K743" t="s">
        <v>513</v>
      </c>
    </row>
    <row r="744" spans="1:11" hidden="1" x14ac:dyDescent="0.25">
      <c r="A744">
        <v>16</v>
      </c>
      <c r="B744">
        <v>306</v>
      </c>
      <c r="C744" t="s">
        <v>5457</v>
      </c>
      <c r="D744" t="s">
        <v>4529</v>
      </c>
      <c r="E744">
        <v>630</v>
      </c>
      <c r="F744" t="s">
        <v>5456</v>
      </c>
      <c r="G744">
        <v>23</v>
      </c>
      <c r="K744" t="s">
        <v>587</v>
      </c>
    </row>
    <row r="745" spans="1:11" hidden="1" x14ac:dyDescent="0.25">
      <c r="A745">
        <v>16</v>
      </c>
      <c r="B745">
        <v>307</v>
      </c>
      <c r="C745" t="s">
        <v>5455</v>
      </c>
      <c r="D745" t="s">
        <v>4529</v>
      </c>
      <c r="E745">
        <v>628</v>
      </c>
      <c r="F745" t="s">
        <v>5454</v>
      </c>
      <c r="G745">
        <v>24</v>
      </c>
      <c r="K745" t="s">
        <v>1165</v>
      </c>
    </row>
    <row r="746" spans="1:11" hidden="1" x14ac:dyDescent="0.25">
      <c r="A746">
        <v>16</v>
      </c>
      <c r="B746">
        <v>308</v>
      </c>
      <c r="C746" t="s">
        <v>5452</v>
      </c>
      <c r="D746" t="s">
        <v>4529</v>
      </c>
      <c r="E746">
        <v>626</v>
      </c>
      <c r="F746" t="s">
        <v>5453</v>
      </c>
      <c r="G746">
        <v>25</v>
      </c>
      <c r="K746" t="s">
        <v>125</v>
      </c>
    </row>
    <row r="747" spans="1:11" hidden="1" x14ac:dyDescent="0.25">
      <c r="A747">
        <v>16</v>
      </c>
      <c r="B747">
        <v>308</v>
      </c>
      <c r="C747" t="s">
        <v>5452</v>
      </c>
      <c r="D747" t="s">
        <v>4529</v>
      </c>
      <c r="E747">
        <v>625</v>
      </c>
      <c r="F747" t="s">
        <v>5451</v>
      </c>
      <c r="G747">
        <v>26</v>
      </c>
      <c r="K747" t="s">
        <v>584</v>
      </c>
    </row>
    <row r="748" spans="1:11" hidden="1" x14ac:dyDescent="0.25">
      <c r="A748">
        <v>16</v>
      </c>
      <c r="B748">
        <v>309</v>
      </c>
      <c r="C748" t="s">
        <v>4592</v>
      </c>
      <c r="D748" t="s">
        <v>4529</v>
      </c>
      <c r="E748">
        <v>204</v>
      </c>
      <c r="F748" t="s">
        <v>4593</v>
      </c>
      <c r="G748">
        <v>27</v>
      </c>
      <c r="K748" t="s">
        <v>582</v>
      </c>
    </row>
    <row r="749" spans="1:11" hidden="1" x14ac:dyDescent="0.25">
      <c r="A749">
        <v>16</v>
      </c>
      <c r="B749">
        <v>309</v>
      </c>
      <c r="C749" t="s">
        <v>4592</v>
      </c>
      <c r="D749" t="s">
        <v>4529</v>
      </c>
      <c r="E749">
        <v>1480</v>
      </c>
      <c r="F749" t="s">
        <v>4591</v>
      </c>
      <c r="G749">
        <v>28</v>
      </c>
      <c r="K749" t="s">
        <v>2327</v>
      </c>
    </row>
    <row r="750" spans="1:11" hidden="1" x14ac:dyDescent="0.25">
      <c r="A750">
        <v>16</v>
      </c>
      <c r="B750">
        <v>310</v>
      </c>
      <c r="C750" t="s">
        <v>4588</v>
      </c>
      <c r="D750" t="s">
        <v>4529</v>
      </c>
      <c r="E750">
        <v>1482</v>
      </c>
      <c r="F750" t="s">
        <v>4590</v>
      </c>
      <c r="G750">
        <v>29</v>
      </c>
      <c r="K750" t="s">
        <v>2326</v>
      </c>
    </row>
    <row r="751" spans="1:11" hidden="1" x14ac:dyDescent="0.25">
      <c r="A751">
        <v>16</v>
      </c>
      <c r="B751">
        <v>310</v>
      </c>
      <c r="C751" t="s">
        <v>4588</v>
      </c>
      <c r="D751" t="s">
        <v>4529</v>
      </c>
      <c r="E751">
        <v>206</v>
      </c>
      <c r="F751" t="s">
        <v>4589</v>
      </c>
      <c r="G751">
        <v>30</v>
      </c>
      <c r="K751" t="s">
        <v>577</v>
      </c>
    </row>
    <row r="752" spans="1:11" hidden="1" x14ac:dyDescent="0.25">
      <c r="A752">
        <v>16</v>
      </c>
      <c r="B752">
        <v>310</v>
      </c>
      <c r="C752" t="s">
        <v>4588</v>
      </c>
      <c r="D752" t="s">
        <v>4529</v>
      </c>
      <c r="E752">
        <v>210</v>
      </c>
      <c r="F752" t="s">
        <v>4587</v>
      </c>
      <c r="G752">
        <v>31</v>
      </c>
      <c r="K752" t="s">
        <v>2561</v>
      </c>
    </row>
    <row r="753" spans="1:11" hidden="1" x14ac:dyDescent="0.25">
      <c r="A753">
        <v>16</v>
      </c>
      <c r="B753">
        <v>311</v>
      </c>
      <c r="C753" t="s">
        <v>4999</v>
      </c>
      <c r="D753" t="s">
        <v>4529</v>
      </c>
      <c r="E753">
        <v>364</v>
      </c>
      <c r="F753" t="s">
        <v>4586</v>
      </c>
      <c r="G753">
        <v>32</v>
      </c>
      <c r="K753" t="s">
        <v>72</v>
      </c>
    </row>
    <row r="754" spans="1:11" hidden="1" x14ac:dyDescent="0.25">
      <c r="A754">
        <v>16</v>
      </c>
      <c r="B754">
        <v>312</v>
      </c>
      <c r="C754" t="s">
        <v>5450</v>
      </c>
      <c r="D754" t="s">
        <v>4529</v>
      </c>
      <c r="E754">
        <v>214</v>
      </c>
      <c r="F754" t="s">
        <v>4585</v>
      </c>
      <c r="G754">
        <v>33</v>
      </c>
      <c r="K754" t="s">
        <v>1851</v>
      </c>
    </row>
    <row r="755" spans="1:11" hidden="1" x14ac:dyDescent="0.25">
      <c r="A755">
        <v>16</v>
      </c>
      <c r="B755">
        <v>312</v>
      </c>
      <c r="C755" t="s">
        <v>5450</v>
      </c>
      <c r="D755" t="s">
        <v>4529</v>
      </c>
      <c r="E755">
        <v>1560</v>
      </c>
      <c r="F755" t="s">
        <v>4584</v>
      </c>
      <c r="G755">
        <v>34</v>
      </c>
      <c r="K755" t="s">
        <v>194</v>
      </c>
    </row>
    <row r="756" spans="1:11" hidden="1" x14ac:dyDescent="0.25">
      <c r="A756">
        <v>16</v>
      </c>
      <c r="B756">
        <v>313</v>
      </c>
      <c r="C756" t="s">
        <v>4583</v>
      </c>
      <c r="D756" t="s">
        <v>4529</v>
      </c>
      <c r="E756">
        <v>247</v>
      </c>
      <c r="F756" t="s">
        <v>4583</v>
      </c>
      <c r="G756">
        <v>35</v>
      </c>
    </row>
    <row r="757" spans="1:11" hidden="1" x14ac:dyDescent="0.25">
      <c r="A757">
        <v>16</v>
      </c>
      <c r="B757">
        <v>314</v>
      </c>
      <c r="C757" t="s">
        <v>5449</v>
      </c>
      <c r="D757" t="s">
        <v>4529</v>
      </c>
      <c r="E757">
        <v>1406</v>
      </c>
      <c r="F757" t="s">
        <v>4582</v>
      </c>
      <c r="G757">
        <v>36</v>
      </c>
    </row>
    <row r="758" spans="1:11" hidden="1" x14ac:dyDescent="0.25">
      <c r="A758">
        <v>16</v>
      </c>
      <c r="B758">
        <v>314</v>
      </c>
      <c r="C758" t="s">
        <v>5449</v>
      </c>
      <c r="D758" t="s">
        <v>4529</v>
      </c>
      <c r="E758">
        <v>249</v>
      </c>
      <c r="F758" t="s">
        <v>4581</v>
      </c>
      <c r="G758">
        <v>37</v>
      </c>
    </row>
    <row r="759" spans="1:11" hidden="1" x14ac:dyDescent="0.25">
      <c r="A759">
        <v>16</v>
      </c>
      <c r="B759">
        <v>315</v>
      </c>
      <c r="C759" t="s">
        <v>4661</v>
      </c>
      <c r="D759" t="s">
        <v>4529</v>
      </c>
      <c r="E759">
        <v>253</v>
      </c>
      <c r="F759" t="s">
        <v>4661</v>
      </c>
      <c r="G759">
        <v>38</v>
      </c>
    </row>
    <row r="760" spans="1:11" hidden="1" x14ac:dyDescent="0.25">
      <c r="A760">
        <v>16</v>
      </c>
      <c r="B760">
        <v>316</v>
      </c>
      <c r="C760" t="s">
        <v>4662</v>
      </c>
      <c r="D760" t="s">
        <v>4529</v>
      </c>
      <c r="E760">
        <v>255</v>
      </c>
      <c r="F760" t="s">
        <v>4662</v>
      </c>
      <c r="G760">
        <v>39</v>
      </c>
    </row>
    <row r="761" spans="1:11" hidden="1" x14ac:dyDescent="0.25">
      <c r="A761">
        <v>16</v>
      </c>
      <c r="B761">
        <v>316</v>
      </c>
      <c r="C761" t="s">
        <v>4662</v>
      </c>
      <c r="D761" t="s">
        <v>4529</v>
      </c>
      <c r="E761">
        <v>257</v>
      </c>
      <c r="F761" t="s">
        <v>4663</v>
      </c>
      <c r="G761">
        <v>40</v>
      </c>
    </row>
    <row r="762" spans="1:11" hidden="1" x14ac:dyDescent="0.25">
      <c r="A762">
        <v>16</v>
      </c>
      <c r="B762">
        <v>317</v>
      </c>
      <c r="C762" t="s">
        <v>4667</v>
      </c>
      <c r="D762" t="s">
        <v>4529</v>
      </c>
      <c r="E762">
        <v>259</v>
      </c>
      <c r="F762" t="s">
        <v>4666</v>
      </c>
      <c r="G762">
        <v>41</v>
      </c>
    </row>
    <row r="763" spans="1:11" hidden="1" x14ac:dyDescent="0.25">
      <c r="A763">
        <v>16</v>
      </c>
      <c r="B763">
        <v>318</v>
      </c>
      <c r="C763" t="s">
        <v>4668</v>
      </c>
      <c r="D763" t="s">
        <v>4529</v>
      </c>
      <c r="E763">
        <v>261</v>
      </c>
      <c r="F763" t="s">
        <v>4668</v>
      </c>
      <c r="G763">
        <v>42</v>
      </c>
    </row>
    <row r="764" spans="1:11" hidden="1" x14ac:dyDescent="0.25">
      <c r="A764">
        <v>16</v>
      </c>
      <c r="B764">
        <v>318</v>
      </c>
      <c r="C764" t="s">
        <v>4668</v>
      </c>
      <c r="D764" t="s">
        <v>4529</v>
      </c>
      <c r="E764">
        <v>1562</v>
      </c>
      <c r="F764" t="s">
        <v>4669</v>
      </c>
      <c r="G764">
        <v>43</v>
      </c>
    </row>
    <row r="765" spans="1:11" hidden="1" x14ac:dyDescent="0.25">
      <c r="A765">
        <v>16</v>
      </c>
      <c r="B765">
        <v>319</v>
      </c>
      <c r="C765" t="s">
        <v>4670</v>
      </c>
      <c r="D765" t="s">
        <v>4529</v>
      </c>
      <c r="E765">
        <v>1606</v>
      </c>
      <c r="F765" t="s">
        <v>4671</v>
      </c>
      <c r="G765">
        <v>44</v>
      </c>
    </row>
    <row r="766" spans="1:11" hidden="1" x14ac:dyDescent="0.25">
      <c r="A766">
        <v>16</v>
      </c>
      <c r="B766">
        <v>319</v>
      </c>
      <c r="C766" t="s">
        <v>4670</v>
      </c>
      <c r="D766" t="s">
        <v>4529</v>
      </c>
      <c r="E766">
        <v>59</v>
      </c>
      <c r="F766" t="s">
        <v>4672</v>
      </c>
      <c r="G766">
        <v>45</v>
      </c>
    </row>
    <row r="767" spans="1:11" hidden="1" x14ac:dyDescent="0.25">
      <c r="A767">
        <v>16</v>
      </c>
      <c r="B767">
        <v>320</v>
      </c>
      <c r="C767" t="s">
        <v>5448</v>
      </c>
      <c r="D767" t="s">
        <v>4529</v>
      </c>
      <c r="E767">
        <v>62</v>
      </c>
      <c r="F767" t="s">
        <v>4851</v>
      </c>
      <c r="G767">
        <v>46</v>
      </c>
    </row>
    <row r="768" spans="1:11" hidden="1" x14ac:dyDescent="0.25">
      <c r="A768">
        <v>16</v>
      </c>
      <c r="B768">
        <v>321</v>
      </c>
      <c r="C768" t="s">
        <v>4850</v>
      </c>
      <c r="D768" t="s">
        <v>4529</v>
      </c>
      <c r="E768">
        <v>64</v>
      </c>
      <c r="F768" t="s">
        <v>4850</v>
      </c>
      <c r="G768">
        <v>47</v>
      </c>
    </row>
    <row r="769" spans="1:7" hidden="1" x14ac:dyDescent="0.25">
      <c r="A769">
        <v>16</v>
      </c>
      <c r="B769">
        <v>322</v>
      </c>
      <c r="C769" t="s">
        <v>4848</v>
      </c>
      <c r="D769" t="s">
        <v>4529</v>
      </c>
      <c r="E769">
        <v>66</v>
      </c>
      <c r="F769" t="s">
        <v>4849</v>
      </c>
      <c r="G769">
        <v>48</v>
      </c>
    </row>
    <row r="770" spans="1:7" hidden="1" x14ac:dyDescent="0.25">
      <c r="A770">
        <v>16</v>
      </c>
      <c r="B770">
        <v>322</v>
      </c>
      <c r="C770" t="s">
        <v>4848</v>
      </c>
      <c r="D770" t="s">
        <v>4529</v>
      </c>
      <c r="E770">
        <v>68</v>
      </c>
      <c r="F770" t="s">
        <v>4847</v>
      </c>
      <c r="G770">
        <v>49</v>
      </c>
    </row>
    <row r="771" spans="1:7" hidden="1" x14ac:dyDescent="0.25">
      <c r="A771">
        <v>16</v>
      </c>
      <c r="B771">
        <v>323</v>
      </c>
      <c r="C771" t="s">
        <v>5054</v>
      </c>
      <c r="D771" t="s">
        <v>4529</v>
      </c>
      <c r="E771">
        <v>69</v>
      </c>
      <c r="F771" t="s">
        <v>4827</v>
      </c>
      <c r="G771">
        <v>50</v>
      </c>
    </row>
    <row r="772" spans="1:7" hidden="1" x14ac:dyDescent="0.25">
      <c r="A772">
        <v>16</v>
      </c>
      <c r="B772">
        <v>323</v>
      </c>
      <c r="C772" t="s">
        <v>5054</v>
      </c>
      <c r="D772" t="s">
        <v>4529</v>
      </c>
      <c r="E772">
        <v>71</v>
      </c>
      <c r="F772" t="s">
        <v>4825</v>
      </c>
      <c r="G772">
        <v>51</v>
      </c>
    </row>
    <row r="773" spans="1:7" hidden="1" x14ac:dyDescent="0.25">
      <c r="A773">
        <v>16</v>
      </c>
      <c r="B773">
        <v>324</v>
      </c>
      <c r="C773" t="s">
        <v>4844</v>
      </c>
      <c r="D773" t="s">
        <v>4529</v>
      </c>
      <c r="E773">
        <v>73</v>
      </c>
      <c r="F773" t="s">
        <v>4845</v>
      </c>
      <c r="G773">
        <v>52</v>
      </c>
    </row>
    <row r="774" spans="1:7" hidden="1" x14ac:dyDescent="0.25">
      <c r="A774">
        <v>16</v>
      </c>
      <c r="B774">
        <v>324</v>
      </c>
      <c r="C774" t="s">
        <v>4844</v>
      </c>
      <c r="D774" t="s">
        <v>4529</v>
      </c>
      <c r="E774">
        <v>75</v>
      </c>
      <c r="F774" t="s">
        <v>4843</v>
      </c>
      <c r="G774">
        <v>53</v>
      </c>
    </row>
    <row r="775" spans="1:7" hidden="1" x14ac:dyDescent="0.25">
      <c r="A775">
        <v>16</v>
      </c>
      <c r="B775">
        <v>325</v>
      </c>
      <c r="C775" t="s">
        <v>4842</v>
      </c>
      <c r="D775" t="s">
        <v>4529</v>
      </c>
      <c r="E775">
        <v>77</v>
      </c>
      <c r="F775" t="s">
        <v>4842</v>
      </c>
      <c r="G775">
        <v>54</v>
      </c>
    </row>
    <row r="776" spans="1:7" hidden="1" x14ac:dyDescent="0.25">
      <c r="A776">
        <v>16</v>
      </c>
      <c r="B776">
        <v>326</v>
      </c>
      <c r="C776" t="s">
        <v>4841</v>
      </c>
      <c r="D776" t="s">
        <v>4529</v>
      </c>
      <c r="E776">
        <v>457</v>
      </c>
      <c r="F776" t="s">
        <v>4841</v>
      </c>
      <c r="G776">
        <v>55</v>
      </c>
    </row>
    <row r="777" spans="1:7" hidden="1" x14ac:dyDescent="0.25">
      <c r="A777">
        <v>16</v>
      </c>
      <c r="B777">
        <v>327</v>
      </c>
      <c r="C777" t="s">
        <v>4804</v>
      </c>
      <c r="D777" t="s">
        <v>4529</v>
      </c>
      <c r="E777">
        <v>79</v>
      </c>
      <c r="F777" t="s">
        <v>4803</v>
      </c>
      <c r="G777">
        <v>56</v>
      </c>
    </row>
    <row r="778" spans="1:7" hidden="1" x14ac:dyDescent="0.25">
      <c r="A778">
        <v>16</v>
      </c>
      <c r="B778">
        <v>328</v>
      </c>
      <c r="C778" t="s">
        <v>4837</v>
      </c>
      <c r="D778" t="s">
        <v>4529</v>
      </c>
      <c r="E778">
        <v>82</v>
      </c>
      <c r="F778" t="s">
        <v>4838</v>
      </c>
      <c r="G778">
        <v>57</v>
      </c>
    </row>
    <row r="779" spans="1:7" hidden="1" x14ac:dyDescent="0.25">
      <c r="A779">
        <v>16</v>
      </c>
      <c r="B779">
        <v>328</v>
      </c>
      <c r="C779" t="s">
        <v>4837</v>
      </c>
      <c r="D779" t="s">
        <v>4529</v>
      </c>
      <c r="E779">
        <v>83</v>
      </c>
      <c r="F779" t="s">
        <v>4836</v>
      </c>
      <c r="G779">
        <v>58</v>
      </c>
    </row>
    <row r="780" spans="1:7" ht="30.75" hidden="1" customHeight="1" x14ac:dyDescent="0.25">
      <c r="A780">
        <v>17</v>
      </c>
      <c r="B780">
        <v>329</v>
      </c>
      <c r="C780" t="s">
        <v>10</v>
      </c>
      <c r="D780" t="s">
        <v>4529</v>
      </c>
      <c r="E780">
        <v>1</v>
      </c>
      <c r="F780" t="s">
        <v>4599</v>
      </c>
      <c r="G780">
        <v>1</v>
      </c>
    </row>
    <row r="781" spans="1:7" hidden="1" x14ac:dyDescent="0.25">
      <c r="A781">
        <v>17</v>
      </c>
      <c r="B781">
        <v>329</v>
      </c>
      <c r="C781" t="s">
        <v>10</v>
      </c>
      <c r="D781" t="s">
        <v>4529</v>
      </c>
      <c r="E781">
        <v>244</v>
      </c>
      <c r="F781" t="s">
        <v>4597</v>
      </c>
      <c r="G781">
        <v>2</v>
      </c>
    </row>
    <row r="782" spans="1:7" hidden="1" x14ac:dyDescent="0.25">
      <c r="A782">
        <v>17</v>
      </c>
      <c r="B782">
        <v>330</v>
      </c>
      <c r="C782" t="s">
        <v>598</v>
      </c>
      <c r="D782" t="s">
        <v>4529</v>
      </c>
      <c r="E782">
        <v>197</v>
      </c>
      <c r="F782" t="s">
        <v>4570</v>
      </c>
      <c r="G782">
        <v>3</v>
      </c>
    </row>
    <row r="783" spans="1:7" hidden="1" x14ac:dyDescent="0.25">
      <c r="A783">
        <v>17</v>
      </c>
      <c r="B783">
        <v>330</v>
      </c>
      <c r="C783" t="s">
        <v>598</v>
      </c>
      <c r="D783" t="s">
        <v>4529</v>
      </c>
      <c r="E783">
        <v>199</v>
      </c>
      <c r="F783" t="s">
        <v>4568</v>
      </c>
      <c r="G783">
        <v>4</v>
      </c>
    </row>
    <row r="784" spans="1:7" hidden="1" x14ac:dyDescent="0.25">
      <c r="A784">
        <v>17</v>
      </c>
      <c r="B784">
        <v>330</v>
      </c>
      <c r="C784" t="s">
        <v>598</v>
      </c>
      <c r="D784" t="s">
        <v>4529</v>
      </c>
      <c r="E784">
        <v>1575</v>
      </c>
      <c r="F784" t="s">
        <v>4567</v>
      </c>
      <c r="G784">
        <v>5</v>
      </c>
    </row>
    <row r="785" spans="1:7" hidden="1" x14ac:dyDescent="0.25">
      <c r="A785">
        <v>17</v>
      </c>
      <c r="B785">
        <v>330</v>
      </c>
      <c r="C785" t="s">
        <v>598</v>
      </c>
      <c r="D785" t="s">
        <v>4529</v>
      </c>
      <c r="E785">
        <v>1448</v>
      </c>
      <c r="F785" t="s">
        <v>4566</v>
      </c>
      <c r="G785">
        <v>6</v>
      </c>
    </row>
    <row r="786" spans="1:7" hidden="1" x14ac:dyDescent="0.25">
      <c r="A786">
        <v>17</v>
      </c>
      <c r="B786">
        <v>330</v>
      </c>
      <c r="C786" t="s">
        <v>598</v>
      </c>
      <c r="D786" t="s">
        <v>4529</v>
      </c>
      <c r="E786">
        <v>246</v>
      </c>
      <c r="F786" t="s">
        <v>4565</v>
      </c>
      <c r="G786">
        <v>7</v>
      </c>
    </row>
    <row r="787" spans="1:7" hidden="1" x14ac:dyDescent="0.25">
      <c r="A787">
        <v>17</v>
      </c>
      <c r="B787">
        <v>330</v>
      </c>
      <c r="C787" t="s">
        <v>598</v>
      </c>
      <c r="D787" t="s">
        <v>4529</v>
      </c>
      <c r="E787">
        <v>200</v>
      </c>
      <c r="F787" t="s">
        <v>4563</v>
      </c>
      <c r="G787">
        <v>8</v>
      </c>
    </row>
    <row r="788" spans="1:7" hidden="1" x14ac:dyDescent="0.25">
      <c r="A788">
        <v>17</v>
      </c>
      <c r="B788">
        <v>331</v>
      </c>
      <c r="C788" t="s">
        <v>70</v>
      </c>
      <c r="D788" t="s">
        <v>4529</v>
      </c>
      <c r="E788">
        <v>1484</v>
      </c>
      <c r="F788" t="s">
        <v>4596</v>
      </c>
      <c r="G788">
        <v>9</v>
      </c>
    </row>
    <row r="789" spans="1:7" hidden="1" x14ac:dyDescent="0.25">
      <c r="A789">
        <v>17</v>
      </c>
      <c r="B789">
        <v>331</v>
      </c>
      <c r="C789" t="s">
        <v>70</v>
      </c>
      <c r="D789" t="s">
        <v>4529</v>
      </c>
      <c r="E789">
        <v>202</v>
      </c>
      <c r="F789" t="s">
        <v>4594</v>
      </c>
      <c r="G789">
        <v>10</v>
      </c>
    </row>
    <row r="790" spans="1:7" hidden="1" x14ac:dyDescent="0.25">
      <c r="A790">
        <v>17</v>
      </c>
      <c r="B790">
        <v>331</v>
      </c>
      <c r="C790" t="s">
        <v>70</v>
      </c>
      <c r="D790" t="s">
        <v>4529</v>
      </c>
      <c r="E790">
        <v>251</v>
      </c>
      <c r="F790" t="s">
        <v>4592</v>
      </c>
      <c r="G790">
        <v>11</v>
      </c>
    </row>
    <row r="791" spans="1:7" hidden="1" x14ac:dyDescent="0.25">
      <c r="A791">
        <v>17</v>
      </c>
      <c r="B791">
        <v>331</v>
      </c>
      <c r="C791" t="s">
        <v>70</v>
      </c>
      <c r="D791" t="s">
        <v>4529</v>
      </c>
      <c r="E791">
        <v>204</v>
      </c>
      <c r="F791" t="s">
        <v>4593</v>
      </c>
      <c r="G791">
        <v>12</v>
      </c>
    </row>
    <row r="792" spans="1:7" hidden="1" x14ac:dyDescent="0.25">
      <c r="A792">
        <v>17</v>
      </c>
      <c r="B792">
        <v>331</v>
      </c>
      <c r="C792" t="s">
        <v>70</v>
      </c>
      <c r="D792" t="s">
        <v>4529</v>
      </c>
      <c r="E792">
        <v>1480</v>
      </c>
      <c r="F792" t="s">
        <v>4591</v>
      </c>
      <c r="G792">
        <v>13</v>
      </c>
    </row>
    <row r="793" spans="1:7" hidden="1" x14ac:dyDescent="0.25">
      <c r="A793">
        <v>17</v>
      </c>
      <c r="B793">
        <v>332</v>
      </c>
      <c r="C793" t="s">
        <v>593</v>
      </c>
      <c r="D793" t="s">
        <v>4529</v>
      </c>
      <c r="E793">
        <v>1482</v>
      </c>
      <c r="F793" t="s">
        <v>4590</v>
      </c>
      <c r="G793">
        <v>14</v>
      </c>
    </row>
    <row r="794" spans="1:7" hidden="1" x14ac:dyDescent="0.25">
      <c r="A794">
        <v>17</v>
      </c>
      <c r="B794">
        <v>332</v>
      </c>
      <c r="C794" t="s">
        <v>593</v>
      </c>
      <c r="D794" t="s">
        <v>4529</v>
      </c>
      <c r="E794">
        <v>206</v>
      </c>
      <c r="F794" t="s">
        <v>4589</v>
      </c>
      <c r="G794">
        <v>15</v>
      </c>
    </row>
    <row r="795" spans="1:7" hidden="1" x14ac:dyDescent="0.25">
      <c r="A795">
        <v>17</v>
      </c>
      <c r="B795">
        <v>332</v>
      </c>
      <c r="C795" t="s">
        <v>593</v>
      </c>
      <c r="D795" t="s">
        <v>4529</v>
      </c>
      <c r="E795">
        <v>210</v>
      </c>
      <c r="F795" t="s">
        <v>4587</v>
      </c>
      <c r="G795">
        <v>16</v>
      </c>
    </row>
    <row r="796" spans="1:7" hidden="1" x14ac:dyDescent="0.25">
      <c r="A796">
        <v>17</v>
      </c>
      <c r="B796">
        <v>332</v>
      </c>
      <c r="C796" t="s">
        <v>593</v>
      </c>
      <c r="D796" t="s">
        <v>4529</v>
      </c>
      <c r="E796">
        <v>364</v>
      </c>
      <c r="F796" t="s">
        <v>4586</v>
      </c>
      <c r="G796">
        <v>17</v>
      </c>
    </row>
    <row r="797" spans="1:7" hidden="1" x14ac:dyDescent="0.25">
      <c r="A797">
        <v>17</v>
      </c>
      <c r="B797">
        <v>333</v>
      </c>
      <c r="C797" t="s">
        <v>504</v>
      </c>
      <c r="D797" t="s">
        <v>4529</v>
      </c>
      <c r="E797">
        <v>214</v>
      </c>
      <c r="F797" t="s">
        <v>4585</v>
      </c>
      <c r="G797">
        <v>18</v>
      </c>
    </row>
    <row r="798" spans="1:7" hidden="1" x14ac:dyDescent="0.25">
      <c r="A798">
        <v>17</v>
      </c>
      <c r="B798">
        <v>333</v>
      </c>
      <c r="C798" t="s">
        <v>504</v>
      </c>
      <c r="D798" t="s">
        <v>4529</v>
      </c>
      <c r="E798">
        <v>1560</v>
      </c>
      <c r="F798" t="s">
        <v>4584</v>
      </c>
      <c r="G798">
        <v>19</v>
      </c>
    </row>
    <row r="799" spans="1:7" hidden="1" x14ac:dyDescent="0.25">
      <c r="A799">
        <v>17</v>
      </c>
      <c r="B799">
        <v>334</v>
      </c>
      <c r="C799" t="s">
        <v>590</v>
      </c>
      <c r="D799" t="s">
        <v>4529</v>
      </c>
      <c r="E799">
        <v>247</v>
      </c>
      <c r="F799" t="s">
        <v>4583</v>
      </c>
      <c r="G799">
        <v>20</v>
      </c>
    </row>
    <row r="800" spans="1:7" hidden="1" x14ac:dyDescent="0.25">
      <c r="A800">
        <v>17</v>
      </c>
      <c r="B800">
        <v>335</v>
      </c>
      <c r="C800" t="s">
        <v>116</v>
      </c>
      <c r="D800" t="s">
        <v>4529</v>
      </c>
      <c r="E800">
        <v>1406</v>
      </c>
      <c r="F800" t="s">
        <v>4582</v>
      </c>
      <c r="G800">
        <v>21</v>
      </c>
    </row>
    <row r="801" spans="1:7" hidden="1" x14ac:dyDescent="0.25">
      <c r="A801">
        <v>17</v>
      </c>
      <c r="B801">
        <v>335</v>
      </c>
      <c r="C801" t="s">
        <v>116</v>
      </c>
      <c r="D801" t="s">
        <v>4529</v>
      </c>
      <c r="E801">
        <v>249</v>
      </c>
      <c r="F801" t="s">
        <v>4581</v>
      </c>
      <c r="G801">
        <v>22</v>
      </c>
    </row>
    <row r="802" spans="1:7" hidden="1" x14ac:dyDescent="0.25">
      <c r="A802">
        <v>17</v>
      </c>
      <c r="B802">
        <v>336</v>
      </c>
      <c r="C802" t="s">
        <v>5507</v>
      </c>
      <c r="D802" t="s">
        <v>4529</v>
      </c>
      <c r="E802">
        <v>253</v>
      </c>
      <c r="F802" t="s">
        <v>4661</v>
      </c>
      <c r="G802">
        <v>23</v>
      </c>
    </row>
    <row r="803" spans="1:7" hidden="1" x14ac:dyDescent="0.25">
      <c r="A803">
        <v>17</v>
      </c>
      <c r="B803">
        <v>337</v>
      </c>
      <c r="C803" t="s">
        <v>511</v>
      </c>
      <c r="D803" t="s">
        <v>4529</v>
      </c>
      <c r="E803">
        <v>255</v>
      </c>
      <c r="F803" t="s">
        <v>4662</v>
      </c>
      <c r="G803">
        <v>24</v>
      </c>
    </row>
    <row r="804" spans="1:7" hidden="1" x14ac:dyDescent="0.25">
      <c r="A804">
        <v>17</v>
      </c>
      <c r="B804">
        <v>337</v>
      </c>
      <c r="C804" t="s">
        <v>511</v>
      </c>
      <c r="D804" t="s">
        <v>4529</v>
      </c>
      <c r="E804">
        <v>257</v>
      </c>
      <c r="F804" t="s">
        <v>4663</v>
      </c>
      <c r="G804">
        <v>25</v>
      </c>
    </row>
    <row r="805" spans="1:7" hidden="1" x14ac:dyDescent="0.25">
      <c r="A805">
        <v>17</v>
      </c>
      <c r="B805">
        <v>338</v>
      </c>
      <c r="C805" t="s">
        <v>5506</v>
      </c>
      <c r="D805" t="s">
        <v>4529</v>
      </c>
      <c r="E805">
        <v>259</v>
      </c>
      <c r="F805" t="s">
        <v>4666</v>
      </c>
      <c r="G805">
        <v>26</v>
      </c>
    </row>
    <row r="806" spans="1:7" hidden="1" x14ac:dyDescent="0.25">
      <c r="A806">
        <v>17</v>
      </c>
      <c r="B806">
        <v>339</v>
      </c>
      <c r="C806" t="s">
        <v>587</v>
      </c>
      <c r="D806" t="s">
        <v>4529</v>
      </c>
      <c r="E806">
        <v>261</v>
      </c>
      <c r="F806" t="s">
        <v>4668</v>
      </c>
      <c r="G806">
        <v>27</v>
      </c>
    </row>
    <row r="807" spans="1:7" hidden="1" x14ac:dyDescent="0.25">
      <c r="A807">
        <v>17</v>
      </c>
      <c r="B807">
        <v>339</v>
      </c>
      <c r="C807" t="s">
        <v>587</v>
      </c>
      <c r="D807" t="s">
        <v>4529</v>
      </c>
      <c r="E807">
        <v>1562</v>
      </c>
      <c r="F807" t="s">
        <v>4669</v>
      </c>
      <c r="G807">
        <v>28</v>
      </c>
    </row>
    <row r="808" spans="1:7" hidden="1" x14ac:dyDescent="0.25">
      <c r="A808">
        <v>17</v>
      </c>
      <c r="B808">
        <v>340</v>
      </c>
      <c r="C808" t="s">
        <v>215</v>
      </c>
      <c r="D808" t="s">
        <v>4529</v>
      </c>
      <c r="E808">
        <v>60</v>
      </c>
      <c r="F808" t="s">
        <v>4671</v>
      </c>
      <c r="G808">
        <v>29</v>
      </c>
    </row>
    <row r="809" spans="1:7" hidden="1" x14ac:dyDescent="0.25">
      <c r="A809">
        <v>17</v>
      </c>
      <c r="B809">
        <v>340</v>
      </c>
      <c r="C809" t="s">
        <v>215</v>
      </c>
      <c r="D809" t="s">
        <v>4529</v>
      </c>
      <c r="E809">
        <v>59</v>
      </c>
      <c r="F809" t="s">
        <v>4672</v>
      </c>
      <c r="G809">
        <v>30</v>
      </c>
    </row>
    <row r="810" spans="1:7" hidden="1" x14ac:dyDescent="0.25">
      <c r="A810">
        <v>17</v>
      </c>
      <c r="B810">
        <v>340</v>
      </c>
      <c r="C810" t="s">
        <v>215</v>
      </c>
      <c r="D810" t="s">
        <v>4529</v>
      </c>
      <c r="E810">
        <v>62</v>
      </c>
      <c r="F810" t="s">
        <v>4851</v>
      </c>
      <c r="G810">
        <v>31</v>
      </c>
    </row>
    <row r="811" spans="1:7" hidden="1" x14ac:dyDescent="0.25">
      <c r="A811">
        <v>17</v>
      </c>
      <c r="B811">
        <v>341</v>
      </c>
      <c r="C811" t="s">
        <v>584</v>
      </c>
      <c r="D811" t="s">
        <v>4529</v>
      </c>
      <c r="E811">
        <v>64</v>
      </c>
      <c r="F811" t="s">
        <v>4850</v>
      </c>
      <c r="G811">
        <v>32</v>
      </c>
    </row>
    <row r="812" spans="1:7" hidden="1" x14ac:dyDescent="0.25">
      <c r="A812">
        <v>17</v>
      </c>
      <c r="B812">
        <v>342</v>
      </c>
      <c r="C812" t="s">
        <v>582</v>
      </c>
      <c r="D812" t="s">
        <v>4529</v>
      </c>
      <c r="E812">
        <v>66</v>
      </c>
      <c r="F812" t="s">
        <v>4849</v>
      </c>
      <c r="G812">
        <v>33</v>
      </c>
    </row>
    <row r="813" spans="1:7" hidden="1" x14ac:dyDescent="0.25">
      <c r="A813">
        <v>17</v>
      </c>
      <c r="B813">
        <v>342</v>
      </c>
      <c r="C813" t="s">
        <v>582</v>
      </c>
      <c r="D813" t="s">
        <v>4529</v>
      </c>
      <c r="E813">
        <v>68</v>
      </c>
      <c r="F813" t="s">
        <v>4847</v>
      </c>
      <c r="G813">
        <v>34</v>
      </c>
    </row>
    <row r="814" spans="1:7" hidden="1" x14ac:dyDescent="0.25">
      <c r="A814">
        <v>17</v>
      </c>
      <c r="B814">
        <v>342</v>
      </c>
      <c r="C814" t="s">
        <v>582</v>
      </c>
      <c r="D814" t="s">
        <v>4529</v>
      </c>
      <c r="E814">
        <v>69</v>
      </c>
      <c r="F814" t="s">
        <v>4827</v>
      </c>
      <c r="G814">
        <v>35</v>
      </c>
    </row>
    <row r="815" spans="1:7" hidden="1" x14ac:dyDescent="0.25">
      <c r="A815">
        <v>17</v>
      </c>
      <c r="B815">
        <v>342</v>
      </c>
      <c r="C815" t="s">
        <v>582</v>
      </c>
      <c r="D815" t="s">
        <v>4529</v>
      </c>
      <c r="E815">
        <v>71</v>
      </c>
      <c r="F815" t="s">
        <v>4825</v>
      </c>
      <c r="G815">
        <v>36</v>
      </c>
    </row>
    <row r="816" spans="1:7" hidden="1" x14ac:dyDescent="0.25">
      <c r="A816">
        <v>17</v>
      </c>
      <c r="B816">
        <v>343</v>
      </c>
      <c r="C816" t="s">
        <v>579</v>
      </c>
      <c r="D816" t="s">
        <v>4529</v>
      </c>
      <c r="E816">
        <v>73</v>
      </c>
      <c r="F816" t="s">
        <v>4845</v>
      </c>
      <c r="G816">
        <v>37</v>
      </c>
    </row>
    <row r="817" spans="1:7" hidden="1" x14ac:dyDescent="0.25">
      <c r="A817">
        <v>17</v>
      </c>
      <c r="B817">
        <v>344</v>
      </c>
      <c r="C817" t="s">
        <v>577</v>
      </c>
      <c r="D817" t="s">
        <v>4529</v>
      </c>
      <c r="E817">
        <v>75</v>
      </c>
      <c r="F817" t="s">
        <v>4843</v>
      </c>
      <c r="G817">
        <v>38</v>
      </c>
    </row>
    <row r="818" spans="1:7" hidden="1" x14ac:dyDescent="0.25">
      <c r="A818">
        <v>17</v>
      </c>
      <c r="B818">
        <v>344</v>
      </c>
      <c r="C818" t="s">
        <v>577</v>
      </c>
      <c r="D818" t="s">
        <v>4529</v>
      </c>
      <c r="E818">
        <v>77</v>
      </c>
      <c r="F818" t="s">
        <v>4842</v>
      </c>
      <c r="G818">
        <v>39</v>
      </c>
    </row>
    <row r="819" spans="1:7" hidden="1" x14ac:dyDescent="0.25">
      <c r="A819">
        <v>17</v>
      </c>
      <c r="B819">
        <v>344</v>
      </c>
      <c r="C819" t="s">
        <v>577</v>
      </c>
      <c r="D819" t="s">
        <v>4529</v>
      </c>
      <c r="E819">
        <v>457</v>
      </c>
      <c r="F819" t="s">
        <v>4841</v>
      </c>
      <c r="G819">
        <v>40</v>
      </c>
    </row>
    <row r="820" spans="1:7" hidden="1" x14ac:dyDescent="0.25">
      <c r="A820">
        <v>17</v>
      </c>
      <c r="B820">
        <v>345</v>
      </c>
      <c r="C820" t="s">
        <v>1074</v>
      </c>
      <c r="D820" t="s">
        <v>4529</v>
      </c>
      <c r="E820">
        <v>1609</v>
      </c>
      <c r="F820" t="s">
        <v>4803</v>
      </c>
      <c r="G820">
        <v>41</v>
      </c>
    </row>
    <row r="821" spans="1:7" hidden="1" x14ac:dyDescent="0.25">
      <c r="A821">
        <v>17</v>
      </c>
      <c r="B821">
        <v>346</v>
      </c>
      <c r="C821" t="s">
        <v>72</v>
      </c>
      <c r="D821" t="s">
        <v>4529</v>
      </c>
      <c r="E821">
        <v>82</v>
      </c>
      <c r="F821" t="s">
        <v>4838</v>
      </c>
      <c r="G821">
        <v>42</v>
      </c>
    </row>
    <row r="822" spans="1:7" hidden="1" x14ac:dyDescent="0.25">
      <c r="A822">
        <v>17</v>
      </c>
      <c r="B822">
        <v>346</v>
      </c>
      <c r="C822" t="s">
        <v>72</v>
      </c>
      <c r="D822" t="s">
        <v>4529</v>
      </c>
      <c r="E822">
        <v>83</v>
      </c>
      <c r="F822" t="s">
        <v>4836</v>
      </c>
      <c r="G822">
        <v>43</v>
      </c>
    </row>
    <row r="823" spans="1:7" hidden="1" x14ac:dyDescent="0.25">
      <c r="A823">
        <v>17</v>
      </c>
      <c r="B823">
        <v>347</v>
      </c>
      <c r="C823" t="s">
        <v>5505</v>
      </c>
      <c r="D823" t="s">
        <v>4529</v>
      </c>
      <c r="E823">
        <v>448</v>
      </c>
      <c r="F823" t="s">
        <v>5192</v>
      </c>
      <c r="G823">
        <v>44</v>
      </c>
    </row>
    <row r="824" spans="1:7" hidden="1" x14ac:dyDescent="0.25">
      <c r="A824">
        <v>17</v>
      </c>
      <c r="B824">
        <v>348</v>
      </c>
      <c r="C824" t="s">
        <v>5191</v>
      </c>
      <c r="D824" t="s">
        <v>4529</v>
      </c>
      <c r="E824">
        <v>263</v>
      </c>
      <c r="F824" t="s">
        <v>5191</v>
      </c>
      <c r="G824">
        <v>45</v>
      </c>
    </row>
    <row r="825" spans="1:7" hidden="1" x14ac:dyDescent="0.25">
      <c r="A825">
        <v>17</v>
      </c>
      <c r="B825">
        <v>349</v>
      </c>
      <c r="C825" t="s">
        <v>4833</v>
      </c>
      <c r="D825" t="s">
        <v>4529</v>
      </c>
      <c r="E825">
        <v>1312</v>
      </c>
      <c r="F825" t="s">
        <v>4833</v>
      </c>
      <c r="G825">
        <v>46</v>
      </c>
    </row>
    <row r="826" spans="1:7" hidden="1" x14ac:dyDescent="0.25">
      <c r="A826">
        <v>18</v>
      </c>
      <c r="B826">
        <v>350</v>
      </c>
      <c r="C826" t="s">
        <v>5186</v>
      </c>
      <c r="D826" t="s">
        <v>4529</v>
      </c>
      <c r="E826">
        <v>152</v>
      </c>
      <c r="F826" t="s">
        <v>5185</v>
      </c>
      <c r="G826">
        <v>1</v>
      </c>
    </row>
    <row r="827" spans="1:7" hidden="1" x14ac:dyDescent="0.25">
      <c r="A827">
        <v>18</v>
      </c>
      <c r="B827">
        <v>351</v>
      </c>
      <c r="C827" t="s">
        <v>5184</v>
      </c>
      <c r="D827" t="s">
        <v>4529</v>
      </c>
      <c r="E827">
        <v>150</v>
      </c>
      <c r="F827" t="s">
        <v>5184</v>
      </c>
      <c r="G827">
        <v>2</v>
      </c>
    </row>
    <row r="828" spans="1:7" hidden="1" x14ac:dyDescent="0.25">
      <c r="A828">
        <v>18</v>
      </c>
      <c r="B828">
        <v>351</v>
      </c>
      <c r="C828" t="s">
        <v>5184</v>
      </c>
      <c r="D828" t="s">
        <v>4529</v>
      </c>
      <c r="E828">
        <v>149</v>
      </c>
      <c r="F828" t="s">
        <v>5183</v>
      </c>
      <c r="G828">
        <v>3</v>
      </c>
    </row>
    <row r="829" spans="1:7" hidden="1" x14ac:dyDescent="0.25">
      <c r="A829">
        <v>18</v>
      </c>
      <c r="B829">
        <v>352</v>
      </c>
      <c r="C829" t="s">
        <v>5179</v>
      </c>
      <c r="D829" t="s">
        <v>4529</v>
      </c>
      <c r="E829">
        <v>147</v>
      </c>
      <c r="F829" t="s">
        <v>5182</v>
      </c>
      <c r="G829">
        <v>4</v>
      </c>
    </row>
    <row r="830" spans="1:7" hidden="1" x14ac:dyDescent="0.25">
      <c r="A830">
        <v>18</v>
      </c>
      <c r="B830">
        <v>352</v>
      </c>
      <c r="C830" t="s">
        <v>5179</v>
      </c>
      <c r="D830" t="s">
        <v>4529</v>
      </c>
      <c r="E830">
        <v>166</v>
      </c>
      <c r="F830" t="s">
        <v>5181</v>
      </c>
      <c r="G830">
        <v>5</v>
      </c>
    </row>
    <row r="831" spans="1:7" hidden="1" x14ac:dyDescent="0.25">
      <c r="A831">
        <v>18</v>
      </c>
      <c r="B831">
        <v>352</v>
      </c>
      <c r="C831" t="s">
        <v>5179</v>
      </c>
      <c r="D831" t="s">
        <v>4529</v>
      </c>
      <c r="E831">
        <v>145</v>
      </c>
      <c r="F831" t="s">
        <v>5180</v>
      </c>
      <c r="G831">
        <v>6</v>
      </c>
    </row>
    <row r="832" spans="1:7" hidden="1" x14ac:dyDescent="0.25">
      <c r="A832">
        <v>18</v>
      </c>
      <c r="B832">
        <v>352</v>
      </c>
      <c r="C832" t="s">
        <v>5179</v>
      </c>
      <c r="D832" t="s">
        <v>4529</v>
      </c>
      <c r="E832">
        <v>143</v>
      </c>
      <c r="F832" t="s">
        <v>5178</v>
      </c>
      <c r="G832">
        <v>7</v>
      </c>
    </row>
    <row r="833" spans="1:7" hidden="1" x14ac:dyDescent="0.25">
      <c r="A833">
        <v>18</v>
      </c>
      <c r="B833">
        <v>353</v>
      </c>
      <c r="C833" t="s">
        <v>5177</v>
      </c>
      <c r="D833" t="s">
        <v>4529</v>
      </c>
      <c r="E833">
        <v>141</v>
      </c>
      <c r="F833" t="s">
        <v>5177</v>
      </c>
      <c r="G833">
        <v>8</v>
      </c>
    </row>
    <row r="834" spans="1:7" hidden="1" x14ac:dyDescent="0.25">
      <c r="A834">
        <v>18</v>
      </c>
      <c r="B834">
        <v>353</v>
      </c>
      <c r="C834" t="s">
        <v>5177</v>
      </c>
      <c r="D834" t="s">
        <v>4529</v>
      </c>
      <c r="E834">
        <v>139</v>
      </c>
      <c r="F834" t="s">
        <v>5176</v>
      </c>
      <c r="G834">
        <v>9</v>
      </c>
    </row>
    <row r="835" spans="1:7" hidden="1" x14ac:dyDescent="0.25">
      <c r="A835">
        <v>18</v>
      </c>
      <c r="B835">
        <v>354</v>
      </c>
      <c r="C835" t="s">
        <v>5173</v>
      </c>
      <c r="D835" t="s">
        <v>4529</v>
      </c>
      <c r="E835">
        <v>1391</v>
      </c>
      <c r="F835" t="s">
        <v>5173</v>
      </c>
      <c r="G835">
        <v>10</v>
      </c>
    </row>
    <row r="836" spans="1:7" hidden="1" x14ac:dyDescent="0.25">
      <c r="A836">
        <v>18</v>
      </c>
      <c r="B836">
        <v>354</v>
      </c>
      <c r="C836" t="s">
        <v>5173</v>
      </c>
      <c r="D836" t="s">
        <v>4529</v>
      </c>
      <c r="E836">
        <v>1392</v>
      </c>
      <c r="F836" t="s">
        <v>5175</v>
      </c>
      <c r="G836">
        <v>11</v>
      </c>
    </row>
    <row r="837" spans="1:7" hidden="1" x14ac:dyDescent="0.25">
      <c r="A837">
        <v>18</v>
      </c>
      <c r="B837">
        <v>354</v>
      </c>
      <c r="C837" t="s">
        <v>5173</v>
      </c>
      <c r="D837" t="s">
        <v>4529</v>
      </c>
      <c r="E837">
        <v>171</v>
      </c>
      <c r="F837" t="s">
        <v>5174</v>
      </c>
      <c r="G837">
        <v>12</v>
      </c>
    </row>
    <row r="838" spans="1:7" hidden="1" x14ac:dyDescent="0.25">
      <c r="A838">
        <v>18</v>
      </c>
      <c r="B838">
        <v>354</v>
      </c>
      <c r="C838" t="s">
        <v>5173</v>
      </c>
      <c r="D838" t="s">
        <v>4529</v>
      </c>
      <c r="E838">
        <v>173</v>
      </c>
      <c r="F838" t="s">
        <v>5172</v>
      </c>
      <c r="G838">
        <v>13</v>
      </c>
    </row>
    <row r="839" spans="1:7" hidden="1" x14ac:dyDescent="0.25">
      <c r="A839">
        <v>18</v>
      </c>
      <c r="B839">
        <v>355</v>
      </c>
      <c r="C839" t="s">
        <v>5171</v>
      </c>
      <c r="D839" t="s">
        <v>4529</v>
      </c>
      <c r="E839">
        <v>137</v>
      </c>
      <c r="F839" t="s">
        <v>5170</v>
      </c>
      <c r="G839">
        <v>14</v>
      </c>
    </row>
    <row r="840" spans="1:7" hidden="1" x14ac:dyDescent="0.25">
      <c r="A840">
        <v>18</v>
      </c>
      <c r="B840">
        <v>356</v>
      </c>
      <c r="C840" t="s">
        <v>5169</v>
      </c>
      <c r="D840" t="s">
        <v>4529</v>
      </c>
      <c r="E840">
        <v>135</v>
      </c>
      <c r="F840" t="s">
        <v>4864</v>
      </c>
      <c r="G840">
        <v>15</v>
      </c>
    </row>
    <row r="841" spans="1:7" hidden="1" x14ac:dyDescent="0.25">
      <c r="A841">
        <v>18</v>
      </c>
      <c r="B841">
        <v>356</v>
      </c>
      <c r="C841" t="s">
        <v>5169</v>
      </c>
      <c r="D841" t="s">
        <v>4529</v>
      </c>
      <c r="E841">
        <v>133</v>
      </c>
      <c r="F841" t="s">
        <v>5160</v>
      </c>
      <c r="G841">
        <v>16</v>
      </c>
    </row>
    <row r="842" spans="1:7" hidden="1" x14ac:dyDescent="0.25">
      <c r="A842">
        <v>18</v>
      </c>
      <c r="B842">
        <v>357</v>
      </c>
      <c r="C842" t="s">
        <v>5168</v>
      </c>
      <c r="D842" t="s">
        <v>4529</v>
      </c>
      <c r="E842">
        <v>131</v>
      </c>
      <c r="F842" t="s">
        <v>4865</v>
      </c>
      <c r="G842">
        <v>17</v>
      </c>
    </row>
    <row r="843" spans="1:7" hidden="1" x14ac:dyDescent="0.25">
      <c r="A843">
        <v>18</v>
      </c>
      <c r="B843">
        <v>357</v>
      </c>
      <c r="C843" t="s">
        <v>5168</v>
      </c>
      <c r="D843" t="s">
        <v>4529</v>
      </c>
      <c r="E843">
        <v>169</v>
      </c>
      <c r="F843" t="s">
        <v>4867</v>
      </c>
      <c r="G843">
        <v>18</v>
      </c>
    </row>
    <row r="844" spans="1:7" hidden="1" x14ac:dyDescent="0.25">
      <c r="A844">
        <v>18</v>
      </c>
      <c r="B844">
        <v>357</v>
      </c>
      <c r="C844" t="s">
        <v>5168</v>
      </c>
      <c r="D844" t="s">
        <v>4529</v>
      </c>
      <c r="E844">
        <v>129</v>
      </c>
      <c r="F844" t="s">
        <v>4868</v>
      </c>
      <c r="G844">
        <v>19</v>
      </c>
    </row>
    <row r="845" spans="1:7" hidden="1" x14ac:dyDescent="0.25">
      <c r="A845">
        <v>18</v>
      </c>
      <c r="B845">
        <v>357</v>
      </c>
      <c r="C845" t="s">
        <v>5168</v>
      </c>
      <c r="D845" t="s">
        <v>4529</v>
      </c>
      <c r="E845">
        <v>127</v>
      </c>
      <c r="F845" t="s">
        <v>4869</v>
      </c>
      <c r="G845">
        <v>20</v>
      </c>
    </row>
    <row r="846" spans="1:7" hidden="1" x14ac:dyDescent="0.25">
      <c r="A846">
        <v>18</v>
      </c>
      <c r="B846">
        <v>358</v>
      </c>
      <c r="C846" t="s">
        <v>5167</v>
      </c>
      <c r="D846" t="s">
        <v>4529</v>
      </c>
      <c r="E846">
        <v>125</v>
      </c>
      <c r="F846" t="s">
        <v>4870</v>
      </c>
      <c r="G846">
        <v>21</v>
      </c>
    </row>
    <row r="847" spans="1:7" hidden="1" x14ac:dyDescent="0.25">
      <c r="A847">
        <v>18</v>
      </c>
      <c r="B847">
        <v>359</v>
      </c>
      <c r="C847" t="s">
        <v>5458</v>
      </c>
      <c r="D847" t="s">
        <v>4529</v>
      </c>
      <c r="E847">
        <v>632</v>
      </c>
      <c r="F847" t="s">
        <v>5458</v>
      </c>
      <c r="G847">
        <v>22</v>
      </c>
    </row>
    <row r="848" spans="1:7" hidden="1" x14ac:dyDescent="0.25">
      <c r="A848">
        <v>18</v>
      </c>
      <c r="B848">
        <v>360</v>
      </c>
      <c r="C848" t="s">
        <v>5457</v>
      </c>
      <c r="D848" t="s">
        <v>4529</v>
      </c>
      <c r="E848">
        <v>630</v>
      </c>
      <c r="F848" t="s">
        <v>5456</v>
      </c>
      <c r="G848">
        <v>23</v>
      </c>
    </row>
    <row r="849" spans="1:7" hidden="1" x14ac:dyDescent="0.25">
      <c r="A849">
        <v>18</v>
      </c>
      <c r="B849">
        <v>361</v>
      </c>
      <c r="C849" t="s">
        <v>5455</v>
      </c>
      <c r="D849" t="s">
        <v>4529</v>
      </c>
      <c r="E849">
        <v>628</v>
      </c>
      <c r="F849" t="s">
        <v>5454</v>
      </c>
      <c r="G849">
        <v>24</v>
      </c>
    </row>
    <row r="850" spans="1:7" hidden="1" x14ac:dyDescent="0.25">
      <c r="A850">
        <v>18</v>
      </c>
      <c r="B850">
        <v>362</v>
      </c>
      <c r="C850" t="s">
        <v>5452</v>
      </c>
      <c r="D850" t="s">
        <v>4529</v>
      </c>
      <c r="E850">
        <v>626</v>
      </c>
      <c r="F850" t="s">
        <v>5453</v>
      </c>
      <c r="G850">
        <v>25</v>
      </c>
    </row>
    <row r="851" spans="1:7" hidden="1" x14ac:dyDescent="0.25">
      <c r="A851">
        <v>18</v>
      </c>
      <c r="B851">
        <v>362</v>
      </c>
      <c r="C851" t="s">
        <v>5452</v>
      </c>
      <c r="D851" t="s">
        <v>4529</v>
      </c>
      <c r="E851">
        <v>625</v>
      </c>
      <c r="F851" t="s">
        <v>5451</v>
      </c>
      <c r="G851">
        <v>26</v>
      </c>
    </row>
    <row r="852" spans="1:7" hidden="1" x14ac:dyDescent="0.25">
      <c r="A852">
        <v>18</v>
      </c>
      <c r="B852">
        <v>363</v>
      </c>
      <c r="C852" t="s">
        <v>4592</v>
      </c>
      <c r="D852" t="s">
        <v>4529</v>
      </c>
      <c r="E852">
        <v>204</v>
      </c>
      <c r="F852" t="s">
        <v>4593</v>
      </c>
      <c r="G852">
        <v>27</v>
      </c>
    </row>
    <row r="853" spans="1:7" hidden="1" x14ac:dyDescent="0.25">
      <c r="A853">
        <v>18</v>
      </c>
      <c r="B853">
        <v>363</v>
      </c>
      <c r="C853" t="s">
        <v>4592</v>
      </c>
      <c r="D853" t="s">
        <v>4529</v>
      </c>
      <c r="E853">
        <v>1480</v>
      </c>
      <c r="F853" t="s">
        <v>4591</v>
      </c>
      <c r="G853">
        <v>28</v>
      </c>
    </row>
    <row r="854" spans="1:7" hidden="1" x14ac:dyDescent="0.25">
      <c r="A854">
        <v>18</v>
      </c>
      <c r="B854">
        <v>364</v>
      </c>
      <c r="C854" t="s">
        <v>4588</v>
      </c>
      <c r="D854" t="s">
        <v>4529</v>
      </c>
      <c r="E854">
        <v>1482</v>
      </c>
      <c r="F854" t="s">
        <v>4590</v>
      </c>
      <c r="G854">
        <v>29</v>
      </c>
    </row>
    <row r="855" spans="1:7" hidden="1" x14ac:dyDescent="0.25">
      <c r="A855">
        <v>18</v>
      </c>
      <c r="B855">
        <v>364</v>
      </c>
      <c r="C855" t="s">
        <v>4588</v>
      </c>
      <c r="D855" t="s">
        <v>4529</v>
      </c>
      <c r="E855">
        <v>206</v>
      </c>
      <c r="F855" t="s">
        <v>4589</v>
      </c>
      <c r="G855">
        <v>30</v>
      </c>
    </row>
    <row r="856" spans="1:7" hidden="1" x14ac:dyDescent="0.25">
      <c r="A856">
        <v>18</v>
      </c>
      <c r="B856">
        <v>364</v>
      </c>
      <c r="C856" t="s">
        <v>4588</v>
      </c>
      <c r="D856" t="s">
        <v>4529</v>
      </c>
      <c r="E856">
        <v>210</v>
      </c>
      <c r="F856" t="s">
        <v>4587</v>
      </c>
      <c r="G856">
        <v>31</v>
      </c>
    </row>
    <row r="857" spans="1:7" hidden="1" x14ac:dyDescent="0.25">
      <c r="A857">
        <v>18</v>
      </c>
      <c r="B857">
        <v>365</v>
      </c>
      <c r="C857" t="s">
        <v>4999</v>
      </c>
      <c r="D857" t="s">
        <v>4529</v>
      </c>
      <c r="E857">
        <v>364</v>
      </c>
      <c r="F857" t="s">
        <v>4586</v>
      </c>
      <c r="G857">
        <v>32</v>
      </c>
    </row>
    <row r="858" spans="1:7" hidden="1" x14ac:dyDescent="0.25">
      <c r="A858">
        <v>18</v>
      </c>
      <c r="B858">
        <v>366</v>
      </c>
      <c r="C858" t="s">
        <v>5450</v>
      </c>
      <c r="D858" t="s">
        <v>4529</v>
      </c>
      <c r="E858">
        <v>214</v>
      </c>
      <c r="F858" t="s">
        <v>4585</v>
      </c>
      <c r="G858">
        <v>33</v>
      </c>
    </row>
    <row r="859" spans="1:7" hidden="1" x14ac:dyDescent="0.25">
      <c r="A859">
        <v>18</v>
      </c>
      <c r="B859">
        <v>366</v>
      </c>
      <c r="C859" t="s">
        <v>5450</v>
      </c>
      <c r="D859" t="s">
        <v>4529</v>
      </c>
      <c r="E859">
        <v>1560</v>
      </c>
      <c r="F859" t="s">
        <v>4584</v>
      </c>
      <c r="G859">
        <v>34</v>
      </c>
    </row>
    <row r="860" spans="1:7" hidden="1" x14ac:dyDescent="0.25">
      <c r="A860">
        <v>18</v>
      </c>
      <c r="B860">
        <v>367</v>
      </c>
      <c r="C860" t="s">
        <v>4583</v>
      </c>
      <c r="D860" t="s">
        <v>4529</v>
      </c>
      <c r="E860">
        <v>247</v>
      </c>
      <c r="F860" t="s">
        <v>4583</v>
      </c>
      <c r="G860">
        <v>35</v>
      </c>
    </row>
    <row r="861" spans="1:7" hidden="1" x14ac:dyDescent="0.25">
      <c r="A861">
        <v>18</v>
      </c>
      <c r="B861">
        <v>368</v>
      </c>
      <c r="C861" t="s">
        <v>5449</v>
      </c>
      <c r="D861" t="s">
        <v>4529</v>
      </c>
      <c r="E861">
        <v>1406</v>
      </c>
      <c r="F861" t="s">
        <v>4582</v>
      </c>
      <c r="G861">
        <v>36</v>
      </c>
    </row>
    <row r="862" spans="1:7" hidden="1" x14ac:dyDescent="0.25">
      <c r="A862">
        <v>18</v>
      </c>
      <c r="B862">
        <v>368</v>
      </c>
      <c r="C862" t="s">
        <v>5449</v>
      </c>
      <c r="D862" t="s">
        <v>4529</v>
      </c>
      <c r="E862">
        <v>249</v>
      </c>
      <c r="F862" t="s">
        <v>4581</v>
      </c>
      <c r="G862">
        <v>37</v>
      </c>
    </row>
    <row r="863" spans="1:7" hidden="1" x14ac:dyDescent="0.25">
      <c r="A863">
        <v>18</v>
      </c>
      <c r="B863">
        <v>369</v>
      </c>
      <c r="C863" t="s">
        <v>4661</v>
      </c>
      <c r="D863" t="s">
        <v>4529</v>
      </c>
      <c r="E863">
        <v>253</v>
      </c>
      <c r="F863" t="s">
        <v>4661</v>
      </c>
      <c r="G863">
        <v>38</v>
      </c>
    </row>
    <row r="864" spans="1:7" hidden="1" x14ac:dyDescent="0.25">
      <c r="A864">
        <v>18</v>
      </c>
      <c r="B864">
        <v>370</v>
      </c>
      <c r="C864" t="s">
        <v>4662</v>
      </c>
      <c r="D864" t="s">
        <v>4529</v>
      </c>
      <c r="E864">
        <v>255</v>
      </c>
      <c r="F864" t="s">
        <v>4662</v>
      </c>
      <c r="G864">
        <v>39</v>
      </c>
    </row>
    <row r="865" spans="1:7" hidden="1" x14ac:dyDescent="0.25">
      <c r="A865">
        <v>18</v>
      </c>
      <c r="B865">
        <v>370</v>
      </c>
      <c r="C865" t="s">
        <v>4662</v>
      </c>
      <c r="D865" t="s">
        <v>4529</v>
      </c>
      <c r="E865">
        <v>257</v>
      </c>
      <c r="F865" t="s">
        <v>4663</v>
      </c>
      <c r="G865">
        <v>40</v>
      </c>
    </row>
    <row r="866" spans="1:7" hidden="1" x14ac:dyDescent="0.25">
      <c r="A866">
        <v>18</v>
      </c>
      <c r="B866">
        <v>371</v>
      </c>
      <c r="C866" t="s">
        <v>4667</v>
      </c>
      <c r="D866" t="s">
        <v>4529</v>
      </c>
      <c r="E866">
        <v>259</v>
      </c>
      <c r="F866" t="s">
        <v>4666</v>
      </c>
      <c r="G866">
        <v>41</v>
      </c>
    </row>
    <row r="867" spans="1:7" hidden="1" x14ac:dyDescent="0.25">
      <c r="A867">
        <v>18</v>
      </c>
      <c r="B867">
        <v>372</v>
      </c>
      <c r="C867" t="s">
        <v>4668</v>
      </c>
      <c r="D867" t="s">
        <v>4529</v>
      </c>
      <c r="E867">
        <v>261</v>
      </c>
      <c r="F867" t="s">
        <v>4668</v>
      </c>
      <c r="G867">
        <v>42</v>
      </c>
    </row>
    <row r="868" spans="1:7" hidden="1" x14ac:dyDescent="0.25">
      <c r="A868">
        <v>18</v>
      </c>
      <c r="B868">
        <v>372</v>
      </c>
      <c r="C868" t="s">
        <v>4668</v>
      </c>
      <c r="D868" t="s">
        <v>4529</v>
      </c>
      <c r="E868">
        <v>1562</v>
      </c>
      <c r="F868" t="s">
        <v>4669</v>
      </c>
      <c r="G868">
        <v>43</v>
      </c>
    </row>
    <row r="869" spans="1:7" hidden="1" x14ac:dyDescent="0.25">
      <c r="A869">
        <v>18</v>
      </c>
      <c r="B869">
        <v>373</v>
      </c>
      <c r="C869" t="s">
        <v>4670</v>
      </c>
      <c r="D869" t="s">
        <v>4529</v>
      </c>
      <c r="E869">
        <v>60</v>
      </c>
      <c r="F869" t="s">
        <v>4671</v>
      </c>
      <c r="G869">
        <v>44</v>
      </c>
    </row>
    <row r="870" spans="1:7" hidden="1" x14ac:dyDescent="0.25">
      <c r="A870">
        <v>18</v>
      </c>
      <c r="B870">
        <v>373</v>
      </c>
      <c r="C870" t="s">
        <v>4670</v>
      </c>
      <c r="D870" t="s">
        <v>4529</v>
      </c>
      <c r="E870">
        <v>59</v>
      </c>
      <c r="F870" t="s">
        <v>4672</v>
      </c>
      <c r="G870">
        <v>45</v>
      </c>
    </row>
    <row r="871" spans="1:7" hidden="1" x14ac:dyDescent="0.25">
      <c r="A871">
        <v>18</v>
      </c>
      <c r="B871">
        <v>374</v>
      </c>
      <c r="C871" t="s">
        <v>5448</v>
      </c>
      <c r="D871" t="s">
        <v>4529</v>
      </c>
      <c r="E871">
        <v>62</v>
      </c>
      <c r="F871" t="s">
        <v>4851</v>
      </c>
      <c r="G871">
        <v>46</v>
      </c>
    </row>
    <row r="872" spans="1:7" hidden="1" x14ac:dyDescent="0.25">
      <c r="A872">
        <v>18</v>
      </c>
      <c r="B872">
        <v>375</v>
      </c>
      <c r="C872" t="s">
        <v>4850</v>
      </c>
      <c r="D872" t="s">
        <v>4529</v>
      </c>
      <c r="E872">
        <v>64</v>
      </c>
      <c r="F872" t="s">
        <v>4850</v>
      </c>
      <c r="G872">
        <v>47</v>
      </c>
    </row>
    <row r="873" spans="1:7" hidden="1" x14ac:dyDescent="0.25">
      <c r="A873">
        <v>18</v>
      </c>
      <c r="B873">
        <v>376</v>
      </c>
      <c r="C873" t="s">
        <v>4848</v>
      </c>
      <c r="D873" t="s">
        <v>4529</v>
      </c>
      <c r="E873">
        <v>66</v>
      </c>
      <c r="F873" t="s">
        <v>4849</v>
      </c>
      <c r="G873">
        <v>48</v>
      </c>
    </row>
    <row r="874" spans="1:7" hidden="1" x14ac:dyDescent="0.25">
      <c r="A874">
        <v>18</v>
      </c>
      <c r="B874">
        <v>376</v>
      </c>
      <c r="C874" t="s">
        <v>4848</v>
      </c>
      <c r="D874" t="s">
        <v>4529</v>
      </c>
      <c r="E874">
        <v>68</v>
      </c>
      <c r="F874" t="s">
        <v>4847</v>
      </c>
      <c r="G874">
        <v>49</v>
      </c>
    </row>
    <row r="875" spans="1:7" hidden="1" x14ac:dyDescent="0.25">
      <c r="A875">
        <v>18</v>
      </c>
      <c r="B875">
        <v>377</v>
      </c>
      <c r="C875" t="s">
        <v>5054</v>
      </c>
      <c r="D875" t="s">
        <v>4529</v>
      </c>
      <c r="E875">
        <v>69</v>
      </c>
      <c r="F875" t="s">
        <v>4827</v>
      </c>
      <c r="G875">
        <v>50</v>
      </c>
    </row>
    <row r="876" spans="1:7" hidden="1" x14ac:dyDescent="0.25">
      <c r="A876">
        <v>18</v>
      </c>
      <c r="B876">
        <v>377</v>
      </c>
      <c r="C876" t="s">
        <v>5054</v>
      </c>
      <c r="D876" t="s">
        <v>4529</v>
      </c>
      <c r="E876">
        <v>71</v>
      </c>
      <c r="F876" t="s">
        <v>4825</v>
      </c>
      <c r="G876">
        <v>51</v>
      </c>
    </row>
    <row r="877" spans="1:7" hidden="1" x14ac:dyDescent="0.25">
      <c r="A877">
        <v>18</v>
      </c>
      <c r="B877">
        <v>378</v>
      </c>
      <c r="C877" t="s">
        <v>4844</v>
      </c>
      <c r="D877" t="s">
        <v>4529</v>
      </c>
      <c r="E877">
        <v>73</v>
      </c>
      <c r="F877" t="s">
        <v>4845</v>
      </c>
      <c r="G877">
        <v>52</v>
      </c>
    </row>
    <row r="878" spans="1:7" hidden="1" x14ac:dyDescent="0.25">
      <c r="A878">
        <v>18</v>
      </c>
      <c r="B878">
        <v>378</v>
      </c>
      <c r="C878" t="s">
        <v>4844</v>
      </c>
      <c r="D878" t="s">
        <v>4529</v>
      </c>
      <c r="E878">
        <v>75</v>
      </c>
      <c r="F878" t="s">
        <v>4843</v>
      </c>
      <c r="G878">
        <v>53</v>
      </c>
    </row>
    <row r="879" spans="1:7" hidden="1" x14ac:dyDescent="0.25">
      <c r="A879">
        <v>18</v>
      </c>
      <c r="B879">
        <v>379</v>
      </c>
      <c r="C879" t="s">
        <v>4842</v>
      </c>
      <c r="D879" t="s">
        <v>4529</v>
      </c>
      <c r="E879">
        <v>77</v>
      </c>
      <c r="F879" t="s">
        <v>4842</v>
      </c>
      <c r="G879">
        <v>54</v>
      </c>
    </row>
    <row r="880" spans="1:7" hidden="1" x14ac:dyDescent="0.25">
      <c r="A880">
        <v>18</v>
      </c>
      <c r="B880">
        <v>380</v>
      </c>
      <c r="C880" t="s">
        <v>4841</v>
      </c>
      <c r="D880" t="s">
        <v>4529</v>
      </c>
      <c r="E880">
        <v>457</v>
      </c>
      <c r="F880" t="s">
        <v>4841</v>
      </c>
      <c r="G880">
        <v>55</v>
      </c>
    </row>
    <row r="881" spans="1:7" hidden="1" x14ac:dyDescent="0.25">
      <c r="A881">
        <v>18</v>
      </c>
      <c r="B881">
        <v>381</v>
      </c>
      <c r="C881" t="s">
        <v>4804</v>
      </c>
      <c r="D881" t="s">
        <v>4529</v>
      </c>
      <c r="E881">
        <v>1609</v>
      </c>
      <c r="F881" t="s">
        <v>4803</v>
      </c>
      <c r="G881">
        <v>56</v>
      </c>
    </row>
    <row r="882" spans="1:7" hidden="1" x14ac:dyDescent="0.25">
      <c r="A882">
        <v>18</v>
      </c>
      <c r="B882">
        <v>382</v>
      </c>
      <c r="C882" t="s">
        <v>4837</v>
      </c>
      <c r="D882" t="s">
        <v>4529</v>
      </c>
      <c r="E882">
        <v>82</v>
      </c>
      <c r="F882" t="s">
        <v>4838</v>
      </c>
      <c r="G882">
        <v>57</v>
      </c>
    </row>
    <row r="883" spans="1:7" hidden="1" x14ac:dyDescent="0.25">
      <c r="A883">
        <v>18</v>
      </c>
      <c r="B883">
        <v>382</v>
      </c>
      <c r="C883" t="s">
        <v>4837</v>
      </c>
      <c r="D883" t="s">
        <v>4529</v>
      </c>
      <c r="E883">
        <v>83</v>
      </c>
      <c r="F883" t="s">
        <v>4836</v>
      </c>
      <c r="G883">
        <v>58</v>
      </c>
    </row>
    <row r="884" spans="1:7" hidden="1" x14ac:dyDescent="0.25">
      <c r="A884">
        <v>18</v>
      </c>
      <c r="B884">
        <v>383</v>
      </c>
      <c r="C884" t="s">
        <v>5505</v>
      </c>
      <c r="D884" t="s">
        <v>4529</v>
      </c>
      <c r="E884">
        <v>448</v>
      </c>
      <c r="F884" t="s">
        <v>5192</v>
      </c>
      <c r="G884">
        <v>59</v>
      </c>
    </row>
    <row r="885" spans="1:7" hidden="1" x14ac:dyDescent="0.25">
      <c r="A885">
        <v>18</v>
      </c>
      <c r="B885">
        <v>384</v>
      </c>
      <c r="C885" t="s">
        <v>5504</v>
      </c>
      <c r="D885" t="s">
        <v>4529</v>
      </c>
      <c r="E885">
        <v>479</v>
      </c>
      <c r="F885" t="s">
        <v>5504</v>
      </c>
      <c r="G885">
        <v>60</v>
      </c>
    </row>
    <row r="886" spans="1:7" hidden="1" x14ac:dyDescent="0.25">
      <c r="A886">
        <v>18</v>
      </c>
      <c r="B886">
        <v>385</v>
      </c>
      <c r="C886" t="s">
        <v>5503</v>
      </c>
      <c r="D886" t="s">
        <v>4529</v>
      </c>
      <c r="E886">
        <v>1408</v>
      </c>
      <c r="F886" t="s">
        <v>5502</v>
      </c>
      <c r="G886">
        <v>61</v>
      </c>
    </row>
    <row r="887" spans="1:7" hidden="1" x14ac:dyDescent="0.25">
      <c r="A887">
        <v>18</v>
      </c>
      <c r="B887">
        <v>386</v>
      </c>
      <c r="C887" t="s">
        <v>5501</v>
      </c>
      <c r="D887" t="s">
        <v>4529</v>
      </c>
      <c r="E887">
        <v>1410</v>
      </c>
      <c r="F887" t="s">
        <v>5501</v>
      </c>
      <c r="G887">
        <v>62</v>
      </c>
    </row>
    <row r="888" spans="1:7" hidden="1" x14ac:dyDescent="0.25">
      <c r="A888">
        <v>19</v>
      </c>
      <c r="B888">
        <v>387</v>
      </c>
      <c r="C888" t="s">
        <v>5186</v>
      </c>
      <c r="D888" t="s">
        <v>4529</v>
      </c>
      <c r="E888">
        <v>152</v>
      </c>
      <c r="F888" t="s">
        <v>5185</v>
      </c>
      <c r="G888">
        <v>1</v>
      </c>
    </row>
    <row r="889" spans="1:7" hidden="1" x14ac:dyDescent="0.25">
      <c r="A889">
        <v>19</v>
      </c>
      <c r="B889">
        <v>388</v>
      </c>
      <c r="C889" t="s">
        <v>5184</v>
      </c>
      <c r="D889" t="s">
        <v>4529</v>
      </c>
      <c r="E889">
        <v>150</v>
      </c>
      <c r="F889" t="s">
        <v>5184</v>
      </c>
      <c r="G889">
        <v>2</v>
      </c>
    </row>
    <row r="890" spans="1:7" hidden="1" x14ac:dyDescent="0.25">
      <c r="A890">
        <v>19</v>
      </c>
      <c r="B890">
        <v>388</v>
      </c>
      <c r="C890" t="s">
        <v>5184</v>
      </c>
      <c r="D890" t="s">
        <v>4529</v>
      </c>
      <c r="E890">
        <v>149</v>
      </c>
      <c r="F890" t="s">
        <v>5183</v>
      </c>
      <c r="G890">
        <v>3</v>
      </c>
    </row>
    <row r="891" spans="1:7" hidden="1" x14ac:dyDescent="0.25">
      <c r="A891">
        <v>19</v>
      </c>
      <c r="B891">
        <v>389</v>
      </c>
      <c r="C891" t="s">
        <v>5446</v>
      </c>
      <c r="D891" t="s">
        <v>4529</v>
      </c>
      <c r="E891">
        <v>147</v>
      </c>
      <c r="F891" t="s">
        <v>5182</v>
      </c>
      <c r="G891">
        <v>4</v>
      </c>
    </row>
    <row r="892" spans="1:7" hidden="1" x14ac:dyDescent="0.25">
      <c r="A892">
        <v>19</v>
      </c>
      <c r="B892">
        <v>389</v>
      </c>
      <c r="C892" t="s">
        <v>5446</v>
      </c>
      <c r="D892" t="s">
        <v>4529</v>
      </c>
      <c r="E892">
        <v>166</v>
      </c>
      <c r="F892" t="s">
        <v>5181</v>
      </c>
      <c r="G892">
        <v>5</v>
      </c>
    </row>
    <row r="893" spans="1:7" hidden="1" x14ac:dyDescent="0.25">
      <c r="A893">
        <v>19</v>
      </c>
      <c r="B893">
        <v>389</v>
      </c>
      <c r="C893" t="s">
        <v>5446</v>
      </c>
      <c r="D893" t="s">
        <v>4529</v>
      </c>
      <c r="E893">
        <v>145</v>
      </c>
      <c r="F893" t="s">
        <v>5180</v>
      </c>
      <c r="G893">
        <v>6</v>
      </c>
    </row>
    <row r="894" spans="1:7" hidden="1" x14ac:dyDescent="0.25">
      <c r="A894">
        <v>19</v>
      </c>
      <c r="B894">
        <v>389</v>
      </c>
      <c r="C894" t="s">
        <v>5446</v>
      </c>
      <c r="D894" t="s">
        <v>4529</v>
      </c>
      <c r="E894">
        <v>143</v>
      </c>
      <c r="F894" t="s">
        <v>5178</v>
      </c>
      <c r="G894">
        <v>7</v>
      </c>
    </row>
    <row r="895" spans="1:7" hidden="1" x14ac:dyDescent="0.25">
      <c r="A895">
        <v>19</v>
      </c>
      <c r="B895">
        <v>390</v>
      </c>
      <c r="C895" t="s">
        <v>5177</v>
      </c>
      <c r="D895" t="s">
        <v>4529</v>
      </c>
      <c r="E895">
        <v>141</v>
      </c>
      <c r="F895" t="s">
        <v>5177</v>
      </c>
      <c r="G895">
        <v>8</v>
      </c>
    </row>
    <row r="896" spans="1:7" hidden="1" x14ac:dyDescent="0.25">
      <c r="A896">
        <v>19</v>
      </c>
      <c r="B896">
        <v>390</v>
      </c>
      <c r="C896" t="s">
        <v>5177</v>
      </c>
      <c r="D896" t="s">
        <v>4529</v>
      </c>
      <c r="E896">
        <v>139</v>
      </c>
      <c r="F896" t="s">
        <v>5176</v>
      </c>
      <c r="G896">
        <v>9</v>
      </c>
    </row>
    <row r="897" spans="1:7" hidden="1" x14ac:dyDescent="0.25">
      <c r="A897">
        <v>19</v>
      </c>
      <c r="B897">
        <v>391</v>
      </c>
      <c r="C897" t="s">
        <v>5173</v>
      </c>
      <c r="D897" t="s">
        <v>4529</v>
      </c>
      <c r="E897">
        <v>1391</v>
      </c>
      <c r="F897" t="s">
        <v>5173</v>
      </c>
      <c r="G897">
        <v>10</v>
      </c>
    </row>
    <row r="898" spans="1:7" hidden="1" x14ac:dyDescent="0.25">
      <c r="A898">
        <v>19</v>
      </c>
      <c r="B898">
        <v>391</v>
      </c>
      <c r="C898" t="s">
        <v>5173</v>
      </c>
      <c r="D898" t="s">
        <v>4529</v>
      </c>
      <c r="E898">
        <v>1392</v>
      </c>
      <c r="F898" t="s">
        <v>5175</v>
      </c>
      <c r="G898">
        <v>11</v>
      </c>
    </row>
    <row r="899" spans="1:7" hidden="1" x14ac:dyDescent="0.25">
      <c r="A899">
        <v>19</v>
      </c>
      <c r="B899">
        <v>391</v>
      </c>
      <c r="C899" t="s">
        <v>5173</v>
      </c>
      <c r="D899" t="s">
        <v>4529</v>
      </c>
      <c r="E899">
        <v>171</v>
      </c>
      <c r="F899" t="s">
        <v>5174</v>
      </c>
      <c r="G899">
        <v>12</v>
      </c>
    </row>
    <row r="900" spans="1:7" hidden="1" x14ac:dyDescent="0.25">
      <c r="A900">
        <v>19</v>
      </c>
      <c r="B900">
        <v>391</v>
      </c>
      <c r="C900" t="s">
        <v>5173</v>
      </c>
      <c r="D900" t="s">
        <v>4529</v>
      </c>
      <c r="E900">
        <v>173</v>
      </c>
      <c r="F900" t="s">
        <v>5172</v>
      </c>
      <c r="G900">
        <v>13</v>
      </c>
    </row>
    <row r="901" spans="1:7" hidden="1" x14ac:dyDescent="0.25">
      <c r="A901">
        <v>19</v>
      </c>
      <c r="B901">
        <v>392</v>
      </c>
      <c r="C901" t="s">
        <v>5171</v>
      </c>
      <c r="D901" t="s">
        <v>4529</v>
      </c>
      <c r="E901">
        <v>137</v>
      </c>
      <c r="F901" t="s">
        <v>5170</v>
      </c>
      <c r="G901">
        <v>14</v>
      </c>
    </row>
    <row r="902" spans="1:7" hidden="1" x14ac:dyDescent="0.25">
      <c r="A902">
        <v>19</v>
      </c>
      <c r="B902">
        <v>393</v>
      </c>
      <c r="C902" t="s">
        <v>5169</v>
      </c>
      <c r="D902" t="s">
        <v>4529</v>
      </c>
      <c r="E902">
        <v>135</v>
      </c>
      <c r="F902" t="s">
        <v>4864</v>
      </c>
      <c r="G902">
        <v>15</v>
      </c>
    </row>
    <row r="903" spans="1:7" hidden="1" x14ac:dyDescent="0.25">
      <c r="A903">
        <v>19</v>
      </c>
      <c r="B903">
        <v>393</v>
      </c>
      <c r="C903" t="s">
        <v>5169</v>
      </c>
      <c r="D903" t="s">
        <v>4529</v>
      </c>
      <c r="E903">
        <v>778</v>
      </c>
      <c r="F903" t="s">
        <v>5500</v>
      </c>
      <c r="G903">
        <v>16</v>
      </c>
    </row>
    <row r="904" spans="1:7" hidden="1" x14ac:dyDescent="0.25">
      <c r="A904">
        <v>19</v>
      </c>
      <c r="B904">
        <v>394</v>
      </c>
      <c r="C904" t="s">
        <v>5499</v>
      </c>
      <c r="D904" t="s">
        <v>4529</v>
      </c>
      <c r="E904">
        <v>421</v>
      </c>
      <c r="F904" t="s">
        <v>5252</v>
      </c>
      <c r="G904">
        <v>17</v>
      </c>
    </row>
    <row r="905" spans="1:7" hidden="1" x14ac:dyDescent="0.25">
      <c r="A905">
        <v>19</v>
      </c>
      <c r="B905">
        <v>394</v>
      </c>
      <c r="C905" t="s">
        <v>5499</v>
      </c>
      <c r="D905" t="s">
        <v>4529</v>
      </c>
      <c r="E905">
        <v>423</v>
      </c>
      <c r="F905" t="s">
        <v>5281</v>
      </c>
      <c r="G905">
        <v>18</v>
      </c>
    </row>
    <row r="906" spans="1:7" hidden="1" x14ac:dyDescent="0.25">
      <c r="A906">
        <v>19</v>
      </c>
      <c r="B906">
        <v>395</v>
      </c>
      <c r="C906" t="s">
        <v>4861</v>
      </c>
      <c r="D906" t="s">
        <v>4529</v>
      </c>
      <c r="E906">
        <v>175</v>
      </c>
      <c r="F906" t="s">
        <v>4860</v>
      </c>
      <c r="G906">
        <v>19</v>
      </c>
    </row>
    <row r="907" spans="1:7" hidden="1" x14ac:dyDescent="0.25">
      <c r="A907">
        <v>19</v>
      </c>
      <c r="B907">
        <v>396</v>
      </c>
      <c r="C907" t="s">
        <v>5155</v>
      </c>
      <c r="D907" t="s">
        <v>4529</v>
      </c>
      <c r="E907">
        <v>177</v>
      </c>
      <c r="F907" t="s">
        <v>4859</v>
      </c>
      <c r="G907">
        <v>20</v>
      </c>
    </row>
    <row r="908" spans="1:7" hidden="1" x14ac:dyDescent="0.25">
      <c r="A908">
        <v>19</v>
      </c>
      <c r="B908">
        <v>396</v>
      </c>
      <c r="C908" t="s">
        <v>5155</v>
      </c>
      <c r="D908" t="s">
        <v>4529</v>
      </c>
      <c r="E908">
        <v>179</v>
      </c>
      <c r="F908" t="s">
        <v>4857</v>
      </c>
      <c r="G908">
        <v>21</v>
      </c>
    </row>
    <row r="909" spans="1:7" hidden="1" x14ac:dyDescent="0.25">
      <c r="A909">
        <v>19</v>
      </c>
      <c r="B909">
        <v>396</v>
      </c>
      <c r="C909" t="s">
        <v>5155</v>
      </c>
      <c r="D909" t="s">
        <v>4529</v>
      </c>
      <c r="E909">
        <v>181</v>
      </c>
      <c r="F909" t="s">
        <v>5158</v>
      </c>
      <c r="G909">
        <v>22</v>
      </c>
    </row>
    <row r="910" spans="1:7" hidden="1" x14ac:dyDescent="0.25">
      <c r="A910">
        <v>19</v>
      </c>
      <c r="B910">
        <v>397</v>
      </c>
      <c r="C910" t="s">
        <v>5157</v>
      </c>
      <c r="D910" t="s">
        <v>4529</v>
      </c>
      <c r="E910">
        <v>183</v>
      </c>
      <c r="F910" t="s">
        <v>5157</v>
      </c>
      <c r="G910">
        <v>23</v>
      </c>
    </row>
    <row r="911" spans="1:7" hidden="1" x14ac:dyDescent="0.25">
      <c r="A911">
        <v>19</v>
      </c>
      <c r="B911">
        <v>397</v>
      </c>
      <c r="C911" t="s">
        <v>5157</v>
      </c>
      <c r="D911" t="s">
        <v>4529</v>
      </c>
      <c r="E911">
        <v>184</v>
      </c>
      <c r="F911" t="s">
        <v>5156</v>
      </c>
      <c r="G911">
        <v>24</v>
      </c>
    </row>
    <row r="912" spans="1:7" hidden="1" x14ac:dyDescent="0.25">
      <c r="A912">
        <v>19</v>
      </c>
      <c r="B912">
        <v>397</v>
      </c>
      <c r="C912" t="s">
        <v>5157</v>
      </c>
      <c r="D912" t="s">
        <v>4529</v>
      </c>
      <c r="E912">
        <v>185</v>
      </c>
      <c r="F912" t="s">
        <v>5154</v>
      </c>
      <c r="G912">
        <v>25</v>
      </c>
    </row>
    <row r="913" spans="1:7" hidden="1" x14ac:dyDescent="0.25">
      <c r="A913">
        <v>19</v>
      </c>
      <c r="B913">
        <v>398</v>
      </c>
      <c r="C913" t="s">
        <v>5470</v>
      </c>
      <c r="D913" t="s">
        <v>4529</v>
      </c>
      <c r="E913">
        <v>187</v>
      </c>
      <c r="F913" t="s">
        <v>5152</v>
      </c>
      <c r="G913">
        <v>26</v>
      </c>
    </row>
    <row r="914" spans="1:7" hidden="1" x14ac:dyDescent="0.25">
      <c r="A914">
        <v>19</v>
      </c>
      <c r="B914">
        <v>399</v>
      </c>
      <c r="C914" t="s">
        <v>5151</v>
      </c>
      <c r="D914" t="s">
        <v>4529</v>
      </c>
      <c r="E914">
        <v>189</v>
      </c>
      <c r="F914" t="s">
        <v>5150</v>
      </c>
      <c r="G914">
        <v>27</v>
      </c>
    </row>
    <row r="915" spans="1:7" hidden="1" x14ac:dyDescent="0.25">
      <c r="A915">
        <v>19</v>
      </c>
      <c r="B915">
        <v>400</v>
      </c>
      <c r="C915" t="s">
        <v>5149</v>
      </c>
      <c r="D915" t="s">
        <v>4529</v>
      </c>
      <c r="E915">
        <v>192</v>
      </c>
      <c r="F915" t="s">
        <v>5149</v>
      </c>
      <c r="G915">
        <v>28</v>
      </c>
    </row>
    <row r="916" spans="1:7" hidden="1" x14ac:dyDescent="0.25">
      <c r="A916">
        <v>19</v>
      </c>
      <c r="B916">
        <v>401</v>
      </c>
      <c r="C916" t="s">
        <v>5147</v>
      </c>
      <c r="D916" t="s">
        <v>4529</v>
      </c>
      <c r="E916">
        <v>193</v>
      </c>
      <c r="F916" t="s">
        <v>5148</v>
      </c>
      <c r="G916">
        <v>29</v>
      </c>
    </row>
    <row r="917" spans="1:7" hidden="1" x14ac:dyDescent="0.25">
      <c r="A917">
        <v>19</v>
      </c>
      <c r="B917">
        <v>401</v>
      </c>
      <c r="C917" t="s">
        <v>5147</v>
      </c>
      <c r="D917" t="s">
        <v>4529</v>
      </c>
      <c r="E917">
        <v>775</v>
      </c>
      <c r="F917" t="s">
        <v>5146</v>
      </c>
      <c r="G917">
        <v>30</v>
      </c>
    </row>
    <row r="918" spans="1:7" hidden="1" x14ac:dyDescent="0.25">
      <c r="A918">
        <v>19</v>
      </c>
      <c r="B918">
        <v>402</v>
      </c>
      <c r="C918" t="s">
        <v>4646</v>
      </c>
      <c r="D918" t="s">
        <v>4529</v>
      </c>
      <c r="E918">
        <v>195</v>
      </c>
      <c r="F918" t="s">
        <v>4645</v>
      </c>
      <c r="G918">
        <v>31</v>
      </c>
    </row>
    <row r="919" spans="1:7" hidden="1" x14ac:dyDescent="0.25">
      <c r="A919">
        <v>20</v>
      </c>
      <c r="B919">
        <v>403</v>
      </c>
      <c r="C919" t="s">
        <v>5186</v>
      </c>
      <c r="D919" t="s">
        <v>4529</v>
      </c>
      <c r="E919">
        <v>152</v>
      </c>
      <c r="F919" t="s">
        <v>5185</v>
      </c>
      <c r="G919">
        <v>1</v>
      </c>
    </row>
    <row r="920" spans="1:7" hidden="1" x14ac:dyDescent="0.25">
      <c r="A920">
        <v>20</v>
      </c>
      <c r="B920">
        <v>404</v>
      </c>
      <c r="C920" t="s">
        <v>5184</v>
      </c>
      <c r="D920" t="s">
        <v>4529</v>
      </c>
      <c r="E920">
        <v>150</v>
      </c>
      <c r="F920" t="s">
        <v>5184</v>
      </c>
      <c r="G920">
        <v>2</v>
      </c>
    </row>
    <row r="921" spans="1:7" hidden="1" x14ac:dyDescent="0.25">
      <c r="A921">
        <v>20</v>
      </c>
      <c r="B921">
        <v>404</v>
      </c>
      <c r="C921" t="s">
        <v>5184</v>
      </c>
      <c r="D921" t="s">
        <v>4529</v>
      </c>
      <c r="E921">
        <v>149</v>
      </c>
      <c r="F921" t="s">
        <v>5183</v>
      </c>
      <c r="G921">
        <v>3</v>
      </c>
    </row>
    <row r="922" spans="1:7" hidden="1" x14ac:dyDescent="0.25">
      <c r="A922">
        <v>20</v>
      </c>
      <c r="B922">
        <v>405</v>
      </c>
      <c r="C922" t="s">
        <v>5179</v>
      </c>
      <c r="D922" t="s">
        <v>4529</v>
      </c>
      <c r="E922">
        <v>147</v>
      </c>
      <c r="F922" t="s">
        <v>5182</v>
      </c>
      <c r="G922">
        <v>4</v>
      </c>
    </row>
    <row r="923" spans="1:7" hidden="1" x14ac:dyDescent="0.25">
      <c r="A923">
        <v>20</v>
      </c>
      <c r="B923">
        <v>405</v>
      </c>
      <c r="C923" t="s">
        <v>5179</v>
      </c>
      <c r="D923" t="s">
        <v>4529</v>
      </c>
      <c r="E923">
        <v>1411</v>
      </c>
      <c r="F923" t="s">
        <v>5328</v>
      </c>
      <c r="G923">
        <v>5</v>
      </c>
    </row>
    <row r="924" spans="1:7" hidden="1" x14ac:dyDescent="0.25">
      <c r="A924">
        <v>20</v>
      </c>
      <c r="B924">
        <v>406</v>
      </c>
      <c r="C924" t="s">
        <v>5187</v>
      </c>
      <c r="D924" t="s">
        <v>4529</v>
      </c>
      <c r="E924">
        <v>441</v>
      </c>
      <c r="F924" t="s">
        <v>5187</v>
      </c>
      <c r="G924">
        <v>6</v>
      </c>
    </row>
    <row r="925" spans="1:7" hidden="1" x14ac:dyDescent="0.25">
      <c r="A925">
        <v>20</v>
      </c>
      <c r="B925">
        <v>406</v>
      </c>
      <c r="C925" t="s">
        <v>5187</v>
      </c>
      <c r="D925" t="s">
        <v>4529</v>
      </c>
      <c r="E925">
        <v>1413</v>
      </c>
      <c r="F925" t="s">
        <v>5329</v>
      </c>
      <c r="G925">
        <v>7</v>
      </c>
    </row>
    <row r="926" spans="1:7" hidden="1" x14ac:dyDescent="0.25">
      <c r="A926">
        <v>20</v>
      </c>
      <c r="B926">
        <v>407</v>
      </c>
      <c r="C926" t="s">
        <v>5330</v>
      </c>
      <c r="D926" t="s">
        <v>4529</v>
      </c>
      <c r="E926">
        <v>912</v>
      </c>
      <c r="F926" t="s">
        <v>5330</v>
      </c>
      <c r="G926">
        <v>8</v>
      </c>
    </row>
    <row r="927" spans="1:7" hidden="1" x14ac:dyDescent="0.25">
      <c r="A927">
        <v>20</v>
      </c>
      <c r="B927">
        <v>407</v>
      </c>
      <c r="C927" t="s">
        <v>5330</v>
      </c>
      <c r="D927" t="s">
        <v>4529</v>
      </c>
      <c r="E927">
        <v>1415</v>
      </c>
      <c r="F927" t="s">
        <v>5331</v>
      </c>
      <c r="G927">
        <v>9</v>
      </c>
    </row>
    <row r="928" spans="1:7" hidden="1" x14ac:dyDescent="0.25">
      <c r="A928">
        <v>20</v>
      </c>
      <c r="B928">
        <v>407</v>
      </c>
      <c r="C928" t="s">
        <v>5330</v>
      </c>
      <c r="D928" t="s">
        <v>4529</v>
      </c>
      <c r="E928">
        <v>910</v>
      </c>
      <c r="F928" t="s">
        <v>5332</v>
      </c>
      <c r="G928">
        <v>10</v>
      </c>
    </row>
    <row r="929" spans="1:7" hidden="1" x14ac:dyDescent="0.25">
      <c r="A929">
        <v>20</v>
      </c>
      <c r="B929">
        <v>408</v>
      </c>
      <c r="C929" t="s">
        <v>5334</v>
      </c>
      <c r="D929" t="s">
        <v>4529</v>
      </c>
      <c r="E929">
        <v>908</v>
      </c>
      <c r="F929" t="s">
        <v>5334</v>
      </c>
      <c r="G929">
        <v>11</v>
      </c>
    </row>
    <row r="930" spans="1:7" hidden="1" x14ac:dyDescent="0.25">
      <c r="A930">
        <v>20</v>
      </c>
      <c r="B930">
        <v>409</v>
      </c>
      <c r="C930" t="s">
        <v>5471</v>
      </c>
      <c r="D930" t="s">
        <v>4529</v>
      </c>
      <c r="E930">
        <v>906</v>
      </c>
      <c r="F930" t="s">
        <v>5471</v>
      </c>
      <c r="G930">
        <v>12</v>
      </c>
    </row>
    <row r="931" spans="1:7" hidden="1" x14ac:dyDescent="0.25">
      <c r="A931">
        <v>20</v>
      </c>
      <c r="B931">
        <v>410</v>
      </c>
      <c r="C931" t="s">
        <v>5155</v>
      </c>
      <c r="D931" t="s">
        <v>4529</v>
      </c>
      <c r="E931">
        <v>177</v>
      </c>
      <c r="F931" t="s">
        <v>4859</v>
      </c>
      <c r="G931">
        <v>13</v>
      </c>
    </row>
    <row r="932" spans="1:7" hidden="1" x14ac:dyDescent="0.25">
      <c r="A932">
        <v>20</v>
      </c>
      <c r="B932">
        <v>410</v>
      </c>
      <c r="C932" t="s">
        <v>5155</v>
      </c>
      <c r="D932" t="s">
        <v>4529</v>
      </c>
      <c r="E932">
        <v>179</v>
      </c>
      <c r="F932" t="s">
        <v>4857</v>
      </c>
      <c r="G932">
        <v>14</v>
      </c>
    </row>
    <row r="933" spans="1:7" hidden="1" x14ac:dyDescent="0.25">
      <c r="A933">
        <v>20</v>
      </c>
      <c r="B933">
        <v>410</v>
      </c>
      <c r="C933" t="s">
        <v>5155</v>
      </c>
      <c r="D933" t="s">
        <v>4529</v>
      </c>
      <c r="E933">
        <v>181</v>
      </c>
      <c r="F933" t="s">
        <v>5158</v>
      </c>
      <c r="G933">
        <v>15</v>
      </c>
    </row>
    <row r="934" spans="1:7" hidden="1" x14ac:dyDescent="0.25">
      <c r="A934">
        <v>20</v>
      </c>
      <c r="B934">
        <v>411</v>
      </c>
      <c r="C934" t="s">
        <v>5157</v>
      </c>
      <c r="D934" t="s">
        <v>4529</v>
      </c>
      <c r="E934">
        <v>183</v>
      </c>
      <c r="F934" t="s">
        <v>5157</v>
      </c>
      <c r="G934">
        <v>16</v>
      </c>
    </row>
    <row r="935" spans="1:7" hidden="1" x14ac:dyDescent="0.25">
      <c r="A935">
        <v>20</v>
      </c>
      <c r="B935">
        <v>411</v>
      </c>
      <c r="C935" t="s">
        <v>5157</v>
      </c>
      <c r="D935" t="s">
        <v>4529</v>
      </c>
      <c r="E935">
        <v>184</v>
      </c>
      <c r="F935" t="s">
        <v>5156</v>
      </c>
      <c r="G935">
        <v>17</v>
      </c>
    </row>
    <row r="936" spans="1:7" hidden="1" x14ac:dyDescent="0.25">
      <c r="A936">
        <v>20</v>
      </c>
      <c r="B936">
        <v>411</v>
      </c>
      <c r="C936" t="s">
        <v>5157</v>
      </c>
      <c r="D936" t="s">
        <v>4529</v>
      </c>
      <c r="E936">
        <v>185</v>
      </c>
      <c r="F936" t="s">
        <v>5154</v>
      </c>
      <c r="G936">
        <v>18</v>
      </c>
    </row>
    <row r="937" spans="1:7" hidden="1" x14ac:dyDescent="0.25">
      <c r="A937">
        <v>20</v>
      </c>
      <c r="B937">
        <v>412</v>
      </c>
      <c r="C937" t="s">
        <v>5470</v>
      </c>
      <c r="D937" t="s">
        <v>4529</v>
      </c>
      <c r="E937">
        <v>187</v>
      </c>
      <c r="F937" t="s">
        <v>5152</v>
      </c>
      <c r="G937">
        <v>19</v>
      </c>
    </row>
    <row r="938" spans="1:7" hidden="1" x14ac:dyDescent="0.25">
      <c r="A938">
        <v>20</v>
      </c>
      <c r="B938">
        <v>413</v>
      </c>
      <c r="C938" t="s">
        <v>5151</v>
      </c>
      <c r="D938" t="s">
        <v>4529</v>
      </c>
      <c r="E938">
        <v>189</v>
      </c>
      <c r="F938" t="s">
        <v>5150</v>
      </c>
      <c r="G938">
        <v>20</v>
      </c>
    </row>
    <row r="939" spans="1:7" hidden="1" x14ac:dyDescent="0.25">
      <c r="A939">
        <v>20</v>
      </c>
      <c r="B939">
        <v>414</v>
      </c>
      <c r="C939" t="s">
        <v>5149</v>
      </c>
      <c r="D939" t="s">
        <v>4529</v>
      </c>
      <c r="E939">
        <v>192</v>
      </c>
      <c r="F939" t="s">
        <v>5149</v>
      </c>
      <c r="G939">
        <v>21</v>
      </c>
    </row>
    <row r="940" spans="1:7" hidden="1" x14ac:dyDescent="0.25">
      <c r="A940">
        <v>20</v>
      </c>
      <c r="B940">
        <v>415</v>
      </c>
      <c r="C940" t="s">
        <v>5147</v>
      </c>
      <c r="D940" t="s">
        <v>4529</v>
      </c>
      <c r="E940">
        <v>193</v>
      </c>
      <c r="F940" t="s">
        <v>5148</v>
      </c>
      <c r="G940">
        <v>22</v>
      </c>
    </row>
    <row r="941" spans="1:7" hidden="1" x14ac:dyDescent="0.25">
      <c r="A941">
        <v>20</v>
      </c>
      <c r="B941">
        <v>415</v>
      </c>
      <c r="C941" t="s">
        <v>5147</v>
      </c>
      <c r="D941" t="s">
        <v>4529</v>
      </c>
      <c r="E941">
        <v>775</v>
      </c>
      <c r="F941" t="s">
        <v>5146</v>
      </c>
      <c r="G941">
        <v>23</v>
      </c>
    </row>
    <row r="942" spans="1:7" hidden="1" x14ac:dyDescent="0.25">
      <c r="A942">
        <v>20</v>
      </c>
      <c r="B942">
        <v>416</v>
      </c>
      <c r="C942" t="s">
        <v>4646</v>
      </c>
      <c r="D942" t="s">
        <v>4529</v>
      </c>
      <c r="E942">
        <v>195</v>
      </c>
      <c r="F942" t="s">
        <v>4645</v>
      </c>
      <c r="G942">
        <v>24</v>
      </c>
    </row>
    <row r="943" spans="1:7" hidden="1" x14ac:dyDescent="0.25">
      <c r="A943">
        <v>20</v>
      </c>
      <c r="B943">
        <v>416</v>
      </c>
      <c r="C943" t="s">
        <v>4646</v>
      </c>
      <c r="D943" t="s">
        <v>4529</v>
      </c>
      <c r="E943">
        <v>731</v>
      </c>
      <c r="F943" t="s">
        <v>5469</v>
      </c>
      <c r="G943">
        <v>25</v>
      </c>
    </row>
    <row r="944" spans="1:7" hidden="1" x14ac:dyDescent="0.25">
      <c r="A944">
        <v>20</v>
      </c>
      <c r="B944">
        <v>416</v>
      </c>
      <c r="C944" t="s">
        <v>4646</v>
      </c>
      <c r="D944" t="s">
        <v>4529</v>
      </c>
      <c r="E944">
        <v>734</v>
      </c>
      <c r="F944" t="s">
        <v>5468</v>
      </c>
      <c r="G944">
        <v>26</v>
      </c>
    </row>
    <row r="945" spans="1:7" hidden="1" x14ac:dyDescent="0.25">
      <c r="A945">
        <v>20</v>
      </c>
      <c r="B945">
        <v>416</v>
      </c>
      <c r="C945" t="s">
        <v>4646</v>
      </c>
      <c r="D945" t="s">
        <v>4529</v>
      </c>
      <c r="E945">
        <v>804</v>
      </c>
      <c r="F945" t="s">
        <v>5145</v>
      </c>
      <c r="G945">
        <v>27</v>
      </c>
    </row>
    <row r="946" spans="1:7" hidden="1" x14ac:dyDescent="0.25">
      <c r="A946">
        <v>20</v>
      </c>
      <c r="B946">
        <v>416</v>
      </c>
      <c r="C946" t="s">
        <v>4646</v>
      </c>
      <c r="D946" t="s">
        <v>4529</v>
      </c>
      <c r="E946">
        <v>805</v>
      </c>
      <c r="F946" t="s">
        <v>5144</v>
      </c>
      <c r="G946">
        <v>28</v>
      </c>
    </row>
    <row r="947" spans="1:7" hidden="1" x14ac:dyDescent="0.25">
      <c r="A947">
        <v>20</v>
      </c>
      <c r="B947">
        <v>416</v>
      </c>
      <c r="C947" t="s">
        <v>4646</v>
      </c>
      <c r="D947" t="s">
        <v>4529</v>
      </c>
      <c r="E947">
        <v>1419</v>
      </c>
      <c r="F947" t="s">
        <v>5498</v>
      </c>
      <c r="G947">
        <v>29</v>
      </c>
    </row>
    <row r="948" spans="1:7" hidden="1" x14ac:dyDescent="0.25">
      <c r="A948">
        <v>20</v>
      </c>
      <c r="B948">
        <v>434</v>
      </c>
      <c r="C948" t="s">
        <v>5495</v>
      </c>
      <c r="D948" t="s">
        <v>4529</v>
      </c>
      <c r="E948">
        <v>859</v>
      </c>
      <c r="F948" t="s">
        <v>5495</v>
      </c>
      <c r="G948">
        <v>30</v>
      </c>
    </row>
    <row r="949" spans="1:7" hidden="1" x14ac:dyDescent="0.25">
      <c r="A949">
        <v>20</v>
      </c>
      <c r="B949">
        <v>434</v>
      </c>
      <c r="C949" t="s">
        <v>5495</v>
      </c>
      <c r="D949" t="s">
        <v>4529</v>
      </c>
      <c r="E949">
        <v>861</v>
      </c>
      <c r="F949" t="s">
        <v>5497</v>
      </c>
      <c r="G949">
        <v>31</v>
      </c>
    </row>
    <row r="950" spans="1:7" hidden="1" x14ac:dyDescent="0.25">
      <c r="A950">
        <v>20</v>
      </c>
      <c r="B950">
        <v>434</v>
      </c>
      <c r="C950" t="s">
        <v>5495</v>
      </c>
      <c r="D950" t="s">
        <v>4529</v>
      </c>
      <c r="E950">
        <v>863</v>
      </c>
      <c r="F950" t="s">
        <v>5496</v>
      </c>
      <c r="G950">
        <v>32</v>
      </c>
    </row>
    <row r="951" spans="1:7" hidden="1" x14ac:dyDescent="0.25">
      <c r="A951">
        <v>20</v>
      </c>
      <c r="B951">
        <v>434</v>
      </c>
      <c r="C951" t="s">
        <v>5495</v>
      </c>
      <c r="D951" t="s">
        <v>4529</v>
      </c>
      <c r="E951">
        <v>865</v>
      </c>
      <c r="F951" t="s">
        <v>5494</v>
      </c>
      <c r="G951">
        <v>33</v>
      </c>
    </row>
    <row r="952" spans="1:7" hidden="1" x14ac:dyDescent="0.25">
      <c r="A952">
        <v>20</v>
      </c>
      <c r="B952">
        <v>435</v>
      </c>
      <c r="C952" t="s">
        <v>5493</v>
      </c>
      <c r="D952" t="s">
        <v>4529</v>
      </c>
      <c r="E952">
        <v>802</v>
      </c>
      <c r="F952" t="s">
        <v>5493</v>
      </c>
      <c r="G952">
        <v>34</v>
      </c>
    </row>
    <row r="953" spans="1:7" hidden="1" x14ac:dyDescent="0.25">
      <c r="A953">
        <v>20</v>
      </c>
      <c r="B953">
        <v>436</v>
      </c>
      <c r="C953" t="s">
        <v>5492</v>
      </c>
      <c r="D953" t="s">
        <v>4529</v>
      </c>
      <c r="E953">
        <v>808</v>
      </c>
      <c r="F953" t="s">
        <v>5492</v>
      </c>
      <c r="G953">
        <v>35</v>
      </c>
    </row>
    <row r="954" spans="1:7" hidden="1" x14ac:dyDescent="0.25">
      <c r="A954">
        <v>20</v>
      </c>
      <c r="B954">
        <v>437</v>
      </c>
      <c r="C954" t="s">
        <v>5491</v>
      </c>
      <c r="D954" t="s">
        <v>4529</v>
      </c>
      <c r="E954">
        <v>810</v>
      </c>
      <c r="F954" t="s">
        <v>5491</v>
      </c>
      <c r="G954">
        <v>36</v>
      </c>
    </row>
    <row r="955" spans="1:7" hidden="1" x14ac:dyDescent="0.25">
      <c r="A955">
        <v>20</v>
      </c>
      <c r="B955">
        <v>438</v>
      </c>
      <c r="C955" t="s">
        <v>5490</v>
      </c>
      <c r="D955" t="s">
        <v>4529</v>
      </c>
      <c r="E955">
        <v>812</v>
      </c>
      <c r="F955" t="s">
        <v>5490</v>
      </c>
      <c r="G955">
        <v>37</v>
      </c>
    </row>
    <row r="956" spans="1:7" hidden="1" x14ac:dyDescent="0.25">
      <c r="A956">
        <v>20</v>
      </c>
      <c r="B956">
        <v>439</v>
      </c>
      <c r="C956" t="s">
        <v>5489</v>
      </c>
      <c r="D956" t="s">
        <v>4529</v>
      </c>
      <c r="E956">
        <v>1421</v>
      </c>
      <c r="F956" t="s">
        <v>5488</v>
      </c>
      <c r="G956">
        <v>38</v>
      </c>
    </row>
    <row r="957" spans="1:7" hidden="1" x14ac:dyDescent="0.25">
      <c r="A957">
        <v>20</v>
      </c>
      <c r="B957">
        <v>440</v>
      </c>
      <c r="C957" t="s">
        <v>5486</v>
      </c>
      <c r="D957" t="s">
        <v>4529</v>
      </c>
      <c r="E957">
        <v>813</v>
      </c>
      <c r="F957" t="s">
        <v>5487</v>
      </c>
      <c r="G957">
        <v>39</v>
      </c>
    </row>
    <row r="958" spans="1:7" hidden="1" x14ac:dyDescent="0.25">
      <c r="A958">
        <v>20</v>
      </c>
      <c r="B958">
        <v>440</v>
      </c>
      <c r="C958" t="s">
        <v>5486</v>
      </c>
      <c r="D958" t="s">
        <v>4529</v>
      </c>
      <c r="E958">
        <v>815</v>
      </c>
      <c r="F958" t="s">
        <v>5486</v>
      </c>
      <c r="G958">
        <v>40</v>
      </c>
    </row>
    <row r="959" spans="1:7" hidden="1" x14ac:dyDescent="0.25">
      <c r="A959">
        <v>20</v>
      </c>
      <c r="B959">
        <v>441</v>
      </c>
      <c r="C959" t="s">
        <v>5485</v>
      </c>
      <c r="D959" t="s">
        <v>4529</v>
      </c>
      <c r="E959">
        <v>690</v>
      </c>
      <c r="F959" t="s">
        <v>5485</v>
      </c>
      <c r="G959">
        <v>41</v>
      </c>
    </row>
    <row r="960" spans="1:7" hidden="1" x14ac:dyDescent="0.25">
      <c r="A960">
        <v>20</v>
      </c>
      <c r="B960">
        <v>441</v>
      </c>
      <c r="C960" t="s">
        <v>5485</v>
      </c>
      <c r="D960" t="s">
        <v>4529</v>
      </c>
      <c r="E960">
        <v>687</v>
      </c>
      <c r="F960" t="s">
        <v>5484</v>
      </c>
      <c r="G960">
        <v>42</v>
      </c>
    </row>
    <row r="961" spans="1:7" hidden="1" x14ac:dyDescent="0.25">
      <c r="A961">
        <v>20</v>
      </c>
      <c r="B961">
        <v>442</v>
      </c>
      <c r="C961" t="s">
        <v>5483</v>
      </c>
      <c r="D961" t="s">
        <v>4529</v>
      </c>
      <c r="E961">
        <v>685</v>
      </c>
      <c r="F961" t="s">
        <v>5483</v>
      </c>
      <c r="G961">
        <v>43</v>
      </c>
    </row>
    <row r="962" spans="1:7" hidden="1" x14ac:dyDescent="0.25">
      <c r="A962">
        <v>20</v>
      </c>
      <c r="B962">
        <v>443</v>
      </c>
      <c r="C962" t="s">
        <v>5482</v>
      </c>
      <c r="D962" t="s">
        <v>4529</v>
      </c>
      <c r="E962">
        <v>1423</v>
      </c>
      <c r="F962" t="s">
        <v>5482</v>
      </c>
      <c r="G962">
        <v>44</v>
      </c>
    </row>
    <row r="963" spans="1:7" hidden="1" x14ac:dyDescent="0.25">
      <c r="A963">
        <v>20</v>
      </c>
      <c r="B963">
        <v>444</v>
      </c>
      <c r="C963" t="s">
        <v>5481</v>
      </c>
      <c r="D963" t="s">
        <v>4529</v>
      </c>
      <c r="E963">
        <v>1424</v>
      </c>
      <c r="F963" t="s">
        <v>5481</v>
      </c>
      <c r="G963">
        <v>45</v>
      </c>
    </row>
    <row r="964" spans="1:7" hidden="1" x14ac:dyDescent="0.25">
      <c r="A964">
        <v>20</v>
      </c>
      <c r="B964">
        <v>445</v>
      </c>
      <c r="C964" t="s">
        <v>5380</v>
      </c>
      <c r="D964" t="s">
        <v>4529</v>
      </c>
      <c r="E964">
        <v>675</v>
      </c>
      <c r="F964" t="s">
        <v>5480</v>
      </c>
      <c r="G964">
        <v>46</v>
      </c>
    </row>
    <row r="965" spans="1:7" hidden="1" x14ac:dyDescent="0.25">
      <c r="A965">
        <v>21</v>
      </c>
      <c r="B965">
        <v>417</v>
      </c>
      <c r="C965" t="s">
        <v>5479</v>
      </c>
      <c r="D965" t="s">
        <v>4529</v>
      </c>
      <c r="E965">
        <v>160</v>
      </c>
      <c r="F965" t="s">
        <v>5478</v>
      </c>
      <c r="G965">
        <v>1</v>
      </c>
    </row>
    <row r="966" spans="1:7" hidden="1" x14ac:dyDescent="0.25">
      <c r="A966">
        <v>21</v>
      </c>
      <c r="B966">
        <v>418</v>
      </c>
      <c r="C966" t="s">
        <v>5477</v>
      </c>
      <c r="D966" t="s">
        <v>4529</v>
      </c>
      <c r="E966">
        <v>158</v>
      </c>
      <c r="F966" t="s">
        <v>5476</v>
      </c>
      <c r="G966">
        <v>2</v>
      </c>
    </row>
    <row r="967" spans="1:7" hidden="1" x14ac:dyDescent="0.25">
      <c r="A967">
        <v>21</v>
      </c>
      <c r="B967">
        <v>419</v>
      </c>
      <c r="C967" t="s">
        <v>5475</v>
      </c>
      <c r="D967" t="s">
        <v>4529</v>
      </c>
      <c r="E967">
        <v>156</v>
      </c>
      <c r="F967" t="s">
        <v>5475</v>
      </c>
      <c r="G967">
        <v>3</v>
      </c>
    </row>
    <row r="968" spans="1:7" hidden="1" x14ac:dyDescent="0.25">
      <c r="A968">
        <v>21</v>
      </c>
      <c r="B968">
        <v>419</v>
      </c>
      <c r="C968" t="s">
        <v>5475</v>
      </c>
      <c r="D968" t="s">
        <v>4529</v>
      </c>
      <c r="E968">
        <v>162</v>
      </c>
      <c r="F968" t="s">
        <v>5474</v>
      </c>
      <c r="G968">
        <v>4</v>
      </c>
    </row>
    <row r="969" spans="1:7" hidden="1" x14ac:dyDescent="0.25">
      <c r="A969">
        <v>21</v>
      </c>
      <c r="B969">
        <v>420</v>
      </c>
      <c r="C969" t="s">
        <v>5186</v>
      </c>
      <c r="D969" t="s">
        <v>4529</v>
      </c>
      <c r="E969">
        <v>163</v>
      </c>
      <c r="F969" t="s">
        <v>5473</v>
      </c>
      <c r="G969">
        <v>5</v>
      </c>
    </row>
    <row r="970" spans="1:7" hidden="1" x14ac:dyDescent="0.25">
      <c r="A970">
        <v>21</v>
      </c>
      <c r="B970">
        <v>420</v>
      </c>
      <c r="C970" t="s">
        <v>5186</v>
      </c>
      <c r="D970" t="s">
        <v>4529</v>
      </c>
      <c r="E970">
        <v>153</v>
      </c>
      <c r="F970" t="s">
        <v>5472</v>
      </c>
      <c r="G970">
        <v>6</v>
      </c>
    </row>
    <row r="971" spans="1:7" hidden="1" x14ac:dyDescent="0.25">
      <c r="A971">
        <v>21</v>
      </c>
      <c r="B971">
        <v>420</v>
      </c>
      <c r="C971" t="s">
        <v>5186</v>
      </c>
      <c r="D971" t="s">
        <v>4529</v>
      </c>
      <c r="E971">
        <v>152</v>
      </c>
      <c r="F971" t="s">
        <v>5185</v>
      </c>
      <c r="G971">
        <v>7</v>
      </c>
    </row>
    <row r="972" spans="1:7" hidden="1" x14ac:dyDescent="0.25">
      <c r="A972">
        <v>21</v>
      </c>
      <c r="B972">
        <v>421</v>
      </c>
      <c r="C972" t="s">
        <v>5184</v>
      </c>
      <c r="D972" t="s">
        <v>4529</v>
      </c>
      <c r="E972">
        <v>150</v>
      </c>
      <c r="F972" t="s">
        <v>5184</v>
      </c>
      <c r="G972">
        <v>8</v>
      </c>
    </row>
    <row r="973" spans="1:7" hidden="1" x14ac:dyDescent="0.25">
      <c r="A973">
        <v>21</v>
      </c>
      <c r="B973">
        <v>421</v>
      </c>
      <c r="C973" t="s">
        <v>5184</v>
      </c>
      <c r="D973" t="s">
        <v>4529</v>
      </c>
      <c r="E973">
        <v>149</v>
      </c>
      <c r="F973" t="s">
        <v>5183</v>
      </c>
      <c r="G973">
        <v>9</v>
      </c>
    </row>
    <row r="974" spans="1:7" hidden="1" x14ac:dyDescent="0.25">
      <c r="A974">
        <v>21</v>
      </c>
      <c r="B974">
        <v>422</v>
      </c>
      <c r="C974" t="s">
        <v>5179</v>
      </c>
      <c r="D974" t="s">
        <v>4529</v>
      </c>
      <c r="E974">
        <v>147</v>
      </c>
      <c r="F974" t="s">
        <v>5182</v>
      </c>
      <c r="G974">
        <v>10</v>
      </c>
    </row>
    <row r="975" spans="1:7" hidden="1" x14ac:dyDescent="0.25">
      <c r="A975">
        <v>21</v>
      </c>
      <c r="B975">
        <v>422</v>
      </c>
      <c r="C975" t="s">
        <v>5179</v>
      </c>
      <c r="D975" t="s">
        <v>4529</v>
      </c>
      <c r="E975">
        <v>1411</v>
      </c>
      <c r="F975" t="s">
        <v>5328</v>
      </c>
      <c r="G975">
        <v>11</v>
      </c>
    </row>
    <row r="976" spans="1:7" hidden="1" x14ac:dyDescent="0.25">
      <c r="A976">
        <v>21</v>
      </c>
      <c r="B976">
        <v>423</v>
      </c>
      <c r="C976" t="s">
        <v>5187</v>
      </c>
      <c r="D976" t="s">
        <v>4529</v>
      </c>
      <c r="E976">
        <v>441</v>
      </c>
      <c r="F976" t="s">
        <v>5187</v>
      </c>
      <c r="G976">
        <v>12</v>
      </c>
    </row>
    <row r="977" spans="1:7" hidden="1" x14ac:dyDescent="0.25">
      <c r="A977">
        <v>21</v>
      </c>
      <c r="B977">
        <v>423</v>
      </c>
      <c r="C977" t="s">
        <v>5187</v>
      </c>
      <c r="D977" t="s">
        <v>4529</v>
      </c>
      <c r="E977">
        <v>1413</v>
      </c>
      <c r="F977" t="s">
        <v>5329</v>
      </c>
      <c r="G977">
        <v>13</v>
      </c>
    </row>
    <row r="978" spans="1:7" hidden="1" x14ac:dyDescent="0.25">
      <c r="A978">
        <v>21</v>
      </c>
      <c r="B978">
        <v>424</v>
      </c>
      <c r="C978" t="s">
        <v>5467</v>
      </c>
      <c r="D978" t="s">
        <v>4529</v>
      </c>
      <c r="E978">
        <v>912</v>
      </c>
      <c r="F978" t="s">
        <v>5330</v>
      </c>
      <c r="G978">
        <v>14</v>
      </c>
    </row>
    <row r="979" spans="1:7" hidden="1" x14ac:dyDescent="0.25">
      <c r="A979">
        <v>21</v>
      </c>
      <c r="B979">
        <v>424</v>
      </c>
      <c r="C979" t="s">
        <v>5467</v>
      </c>
      <c r="D979" t="s">
        <v>4529</v>
      </c>
      <c r="E979">
        <v>1415</v>
      </c>
      <c r="F979" t="s">
        <v>5331</v>
      </c>
      <c r="G979">
        <v>15</v>
      </c>
    </row>
    <row r="980" spans="1:7" hidden="1" x14ac:dyDescent="0.25">
      <c r="A980">
        <v>21</v>
      </c>
      <c r="B980">
        <v>424</v>
      </c>
      <c r="C980" t="s">
        <v>5467</v>
      </c>
      <c r="D980" t="s">
        <v>4529</v>
      </c>
      <c r="E980">
        <v>910</v>
      </c>
      <c r="F980" t="s">
        <v>5332</v>
      </c>
      <c r="G980">
        <v>16</v>
      </c>
    </row>
    <row r="981" spans="1:7" hidden="1" x14ac:dyDescent="0.25">
      <c r="A981">
        <v>21</v>
      </c>
      <c r="B981">
        <v>425</v>
      </c>
      <c r="C981" t="s">
        <v>5334</v>
      </c>
      <c r="D981" t="s">
        <v>4529</v>
      </c>
      <c r="E981">
        <v>908</v>
      </c>
      <c r="F981" t="s">
        <v>5334</v>
      </c>
      <c r="G981">
        <v>17</v>
      </c>
    </row>
    <row r="982" spans="1:7" hidden="1" x14ac:dyDescent="0.25">
      <c r="A982">
        <v>21</v>
      </c>
      <c r="B982">
        <v>426</v>
      </c>
      <c r="C982" t="s">
        <v>5471</v>
      </c>
      <c r="D982" t="s">
        <v>4529</v>
      </c>
      <c r="E982">
        <v>906</v>
      </c>
      <c r="F982" t="s">
        <v>5471</v>
      </c>
      <c r="G982">
        <v>18</v>
      </c>
    </row>
    <row r="983" spans="1:7" hidden="1" x14ac:dyDescent="0.25">
      <c r="A983">
        <v>21</v>
      </c>
      <c r="B983">
        <v>427</v>
      </c>
      <c r="C983" t="s">
        <v>5155</v>
      </c>
      <c r="D983" t="s">
        <v>4529</v>
      </c>
      <c r="E983">
        <v>177</v>
      </c>
      <c r="F983" t="s">
        <v>4859</v>
      </c>
      <c r="G983">
        <v>19</v>
      </c>
    </row>
    <row r="984" spans="1:7" hidden="1" x14ac:dyDescent="0.25">
      <c r="A984">
        <v>21</v>
      </c>
      <c r="B984">
        <v>427</v>
      </c>
      <c r="C984" t="s">
        <v>5155</v>
      </c>
      <c r="D984" t="s">
        <v>4529</v>
      </c>
      <c r="E984">
        <v>179</v>
      </c>
      <c r="F984" t="s">
        <v>4857</v>
      </c>
      <c r="G984">
        <v>20</v>
      </c>
    </row>
    <row r="985" spans="1:7" hidden="1" x14ac:dyDescent="0.25">
      <c r="A985">
        <v>21</v>
      </c>
      <c r="B985">
        <v>427</v>
      </c>
      <c r="C985" t="s">
        <v>5155</v>
      </c>
      <c r="D985" t="s">
        <v>4529</v>
      </c>
      <c r="E985">
        <v>181</v>
      </c>
      <c r="F985" t="s">
        <v>5158</v>
      </c>
      <c r="G985">
        <v>21</v>
      </c>
    </row>
    <row r="986" spans="1:7" hidden="1" x14ac:dyDescent="0.25">
      <c r="A986">
        <v>21</v>
      </c>
      <c r="B986">
        <v>428</v>
      </c>
      <c r="C986" t="s">
        <v>5157</v>
      </c>
      <c r="D986" t="s">
        <v>4529</v>
      </c>
      <c r="E986">
        <v>183</v>
      </c>
      <c r="F986" t="s">
        <v>5157</v>
      </c>
      <c r="G986">
        <v>22</v>
      </c>
    </row>
    <row r="987" spans="1:7" hidden="1" x14ac:dyDescent="0.25">
      <c r="A987">
        <v>21</v>
      </c>
      <c r="B987">
        <v>428</v>
      </c>
      <c r="C987" t="s">
        <v>5157</v>
      </c>
      <c r="D987" t="s">
        <v>4529</v>
      </c>
      <c r="E987">
        <v>184</v>
      </c>
      <c r="F987" t="s">
        <v>5156</v>
      </c>
      <c r="G987">
        <v>23</v>
      </c>
    </row>
    <row r="988" spans="1:7" hidden="1" x14ac:dyDescent="0.25">
      <c r="A988">
        <v>21</v>
      </c>
      <c r="B988">
        <v>428</v>
      </c>
      <c r="C988" t="s">
        <v>5157</v>
      </c>
      <c r="D988" t="s">
        <v>4529</v>
      </c>
      <c r="E988">
        <v>185</v>
      </c>
      <c r="F988" t="s">
        <v>5154</v>
      </c>
      <c r="G988">
        <v>24</v>
      </c>
    </row>
    <row r="989" spans="1:7" hidden="1" x14ac:dyDescent="0.25">
      <c r="A989">
        <v>21</v>
      </c>
      <c r="B989">
        <v>429</v>
      </c>
      <c r="C989" t="s">
        <v>5470</v>
      </c>
      <c r="D989" t="s">
        <v>4529</v>
      </c>
      <c r="E989">
        <v>187</v>
      </c>
      <c r="F989" t="s">
        <v>5152</v>
      </c>
      <c r="G989">
        <v>25</v>
      </c>
    </row>
    <row r="990" spans="1:7" hidden="1" x14ac:dyDescent="0.25">
      <c r="A990">
        <v>21</v>
      </c>
      <c r="B990">
        <v>430</v>
      </c>
      <c r="C990" t="s">
        <v>5151</v>
      </c>
      <c r="D990" t="s">
        <v>4529</v>
      </c>
      <c r="E990">
        <v>189</v>
      </c>
      <c r="F990" t="s">
        <v>5150</v>
      </c>
      <c r="G990">
        <v>26</v>
      </c>
    </row>
    <row r="991" spans="1:7" hidden="1" x14ac:dyDescent="0.25">
      <c r="A991">
        <v>21</v>
      </c>
      <c r="B991">
        <v>431</v>
      </c>
      <c r="C991" t="s">
        <v>5149</v>
      </c>
      <c r="D991" t="s">
        <v>4529</v>
      </c>
      <c r="E991">
        <v>192</v>
      </c>
      <c r="F991" t="s">
        <v>5149</v>
      </c>
      <c r="G991">
        <v>27</v>
      </c>
    </row>
    <row r="992" spans="1:7" hidden="1" x14ac:dyDescent="0.25">
      <c r="A992">
        <v>21</v>
      </c>
      <c r="B992">
        <v>432</v>
      </c>
      <c r="C992" t="s">
        <v>5147</v>
      </c>
      <c r="D992" t="s">
        <v>4529</v>
      </c>
      <c r="E992">
        <v>193</v>
      </c>
      <c r="F992" t="s">
        <v>5148</v>
      </c>
      <c r="G992">
        <v>28</v>
      </c>
    </row>
    <row r="993" spans="1:7" hidden="1" x14ac:dyDescent="0.25">
      <c r="A993">
        <v>21</v>
      </c>
      <c r="B993">
        <v>432</v>
      </c>
      <c r="C993" t="s">
        <v>5147</v>
      </c>
      <c r="D993" t="s">
        <v>4529</v>
      </c>
      <c r="E993">
        <v>775</v>
      </c>
      <c r="F993" t="s">
        <v>5146</v>
      </c>
      <c r="G993">
        <v>29</v>
      </c>
    </row>
    <row r="994" spans="1:7" hidden="1" x14ac:dyDescent="0.25">
      <c r="A994">
        <v>21</v>
      </c>
      <c r="B994">
        <v>433</v>
      </c>
      <c r="C994" t="s">
        <v>4646</v>
      </c>
      <c r="D994" t="s">
        <v>4529</v>
      </c>
      <c r="E994">
        <v>195</v>
      </c>
      <c r="F994" t="s">
        <v>4645</v>
      </c>
      <c r="G994">
        <v>30</v>
      </c>
    </row>
    <row r="995" spans="1:7" hidden="1" x14ac:dyDescent="0.25">
      <c r="A995">
        <v>21</v>
      </c>
      <c r="B995">
        <v>433</v>
      </c>
      <c r="C995" t="s">
        <v>4646</v>
      </c>
      <c r="D995" t="s">
        <v>4529</v>
      </c>
      <c r="E995">
        <v>731</v>
      </c>
      <c r="F995" t="s">
        <v>5469</v>
      </c>
      <c r="G995">
        <v>31</v>
      </c>
    </row>
    <row r="996" spans="1:7" hidden="1" x14ac:dyDescent="0.25">
      <c r="A996">
        <v>21</v>
      </c>
      <c r="B996">
        <v>433</v>
      </c>
      <c r="C996" t="s">
        <v>4646</v>
      </c>
      <c r="D996" t="s">
        <v>4529</v>
      </c>
      <c r="E996">
        <v>733</v>
      </c>
      <c r="F996" t="s">
        <v>5468</v>
      </c>
      <c r="G996">
        <v>32</v>
      </c>
    </row>
    <row r="997" spans="1:7" hidden="1" x14ac:dyDescent="0.25">
      <c r="A997">
        <v>21</v>
      </c>
      <c r="B997">
        <v>433</v>
      </c>
      <c r="C997" t="s">
        <v>4646</v>
      </c>
      <c r="D997" t="s">
        <v>4529</v>
      </c>
      <c r="E997">
        <v>804</v>
      </c>
      <c r="F997" t="s">
        <v>5145</v>
      </c>
      <c r="G997">
        <v>33</v>
      </c>
    </row>
    <row r="998" spans="1:7" hidden="1" x14ac:dyDescent="0.25">
      <c r="A998">
        <v>21</v>
      </c>
      <c r="B998">
        <v>433</v>
      </c>
      <c r="C998" t="s">
        <v>4646</v>
      </c>
      <c r="D998" t="s">
        <v>4529</v>
      </c>
      <c r="E998">
        <v>805</v>
      </c>
      <c r="F998" t="s">
        <v>5144</v>
      </c>
      <c r="G998">
        <v>34</v>
      </c>
    </row>
    <row r="999" spans="1:7" hidden="1" x14ac:dyDescent="0.25">
      <c r="A999">
        <v>21</v>
      </c>
      <c r="B999">
        <v>433</v>
      </c>
      <c r="C999" t="s">
        <v>4646</v>
      </c>
      <c r="D999" t="s">
        <v>4529</v>
      </c>
      <c r="E999">
        <v>801</v>
      </c>
      <c r="F999" t="s">
        <v>5143</v>
      </c>
      <c r="G999">
        <v>35</v>
      </c>
    </row>
    <row r="1000" spans="1:7" hidden="1" x14ac:dyDescent="0.25">
      <c r="A1000">
        <v>22</v>
      </c>
      <c r="B1000">
        <v>446</v>
      </c>
      <c r="C1000" t="s">
        <v>5186</v>
      </c>
      <c r="D1000" t="s">
        <v>4529</v>
      </c>
      <c r="E1000">
        <v>152</v>
      </c>
      <c r="F1000" t="s">
        <v>5185</v>
      </c>
      <c r="G1000">
        <v>1</v>
      </c>
    </row>
    <row r="1001" spans="1:7" hidden="1" x14ac:dyDescent="0.25">
      <c r="A1001">
        <v>22</v>
      </c>
      <c r="B1001">
        <v>447</v>
      </c>
      <c r="C1001" t="s">
        <v>5184</v>
      </c>
      <c r="D1001" t="s">
        <v>4529</v>
      </c>
      <c r="E1001">
        <v>150</v>
      </c>
      <c r="F1001" t="s">
        <v>5184</v>
      </c>
      <c r="G1001">
        <v>2</v>
      </c>
    </row>
    <row r="1002" spans="1:7" hidden="1" x14ac:dyDescent="0.25">
      <c r="A1002">
        <v>22</v>
      </c>
      <c r="B1002">
        <v>448</v>
      </c>
      <c r="C1002" t="s">
        <v>5179</v>
      </c>
      <c r="D1002" t="s">
        <v>4529</v>
      </c>
      <c r="E1002">
        <v>147</v>
      </c>
      <c r="F1002" t="s">
        <v>5182</v>
      </c>
      <c r="G1002">
        <v>3</v>
      </c>
    </row>
    <row r="1003" spans="1:7" hidden="1" x14ac:dyDescent="0.25">
      <c r="A1003">
        <v>22</v>
      </c>
      <c r="B1003">
        <v>449</v>
      </c>
      <c r="C1003" t="s">
        <v>5187</v>
      </c>
      <c r="D1003" t="s">
        <v>4529</v>
      </c>
      <c r="E1003">
        <v>441</v>
      </c>
      <c r="F1003" t="s">
        <v>5187</v>
      </c>
      <c r="G1003">
        <v>4</v>
      </c>
    </row>
    <row r="1004" spans="1:7" hidden="1" x14ac:dyDescent="0.25">
      <c r="A1004">
        <v>22</v>
      </c>
      <c r="B1004">
        <v>450</v>
      </c>
      <c r="C1004" t="s">
        <v>5467</v>
      </c>
      <c r="D1004" t="s">
        <v>4529</v>
      </c>
      <c r="E1004">
        <v>912</v>
      </c>
      <c r="F1004" t="s">
        <v>5330</v>
      </c>
      <c r="G1004">
        <v>5</v>
      </c>
    </row>
    <row r="1005" spans="1:7" hidden="1" x14ac:dyDescent="0.25">
      <c r="A1005">
        <v>22</v>
      </c>
      <c r="B1005">
        <v>451</v>
      </c>
      <c r="C1005" t="s">
        <v>5155</v>
      </c>
      <c r="D1005" t="s">
        <v>4529</v>
      </c>
      <c r="E1005">
        <v>179</v>
      </c>
      <c r="F1005" t="s">
        <v>4857</v>
      </c>
      <c r="G1005">
        <v>6</v>
      </c>
    </row>
    <row r="1006" spans="1:7" hidden="1" x14ac:dyDescent="0.25">
      <c r="A1006">
        <v>22</v>
      </c>
      <c r="B1006">
        <v>452</v>
      </c>
      <c r="C1006" t="s">
        <v>5151</v>
      </c>
      <c r="D1006" t="s">
        <v>4529</v>
      </c>
      <c r="E1006">
        <v>189</v>
      </c>
      <c r="F1006" t="s">
        <v>5150</v>
      </c>
      <c r="G1006">
        <v>7</v>
      </c>
    </row>
    <row r="1007" spans="1:7" hidden="1" x14ac:dyDescent="0.25">
      <c r="A1007">
        <v>22</v>
      </c>
      <c r="B1007">
        <v>453</v>
      </c>
      <c r="C1007" t="s">
        <v>5149</v>
      </c>
      <c r="D1007" t="s">
        <v>4529</v>
      </c>
      <c r="E1007">
        <v>192</v>
      </c>
      <c r="F1007" t="s">
        <v>5149</v>
      </c>
      <c r="G1007">
        <v>8</v>
      </c>
    </row>
    <row r="1008" spans="1:7" hidden="1" x14ac:dyDescent="0.25">
      <c r="A1008">
        <v>22</v>
      </c>
      <c r="B1008">
        <v>454</v>
      </c>
      <c r="C1008" t="s">
        <v>5147</v>
      </c>
      <c r="D1008" t="s">
        <v>4529</v>
      </c>
      <c r="E1008">
        <v>193</v>
      </c>
      <c r="F1008" t="s">
        <v>5148</v>
      </c>
      <c r="G1008">
        <v>9</v>
      </c>
    </row>
    <row r="1009" spans="1:7" hidden="1" x14ac:dyDescent="0.25">
      <c r="A1009">
        <v>22</v>
      </c>
      <c r="B1009">
        <v>455</v>
      </c>
      <c r="C1009" t="s">
        <v>4646</v>
      </c>
      <c r="D1009" t="s">
        <v>4529</v>
      </c>
      <c r="E1009">
        <v>195</v>
      </c>
      <c r="F1009" t="s">
        <v>4645</v>
      </c>
      <c r="G1009">
        <v>10</v>
      </c>
    </row>
    <row r="1010" spans="1:7" hidden="1" x14ac:dyDescent="0.25">
      <c r="A1010">
        <v>22</v>
      </c>
      <c r="B1010">
        <v>456</v>
      </c>
      <c r="C1010" t="s">
        <v>4648</v>
      </c>
      <c r="D1010" t="s">
        <v>4529</v>
      </c>
      <c r="E1010">
        <v>751</v>
      </c>
      <c r="F1010" t="s">
        <v>5466</v>
      </c>
      <c r="G1010">
        <v>11</v>
      </c>
    </row>
    <row r="1011" spans="1:7" hidden="1" x14ac:dyDescent="0.25">
      <c r="A1011">
        <v>22</v>
      </c>
      <c r="B1011">
        <v>457</v>
      </c>
      <c r="C1011" t="s">
        <v>5465</v>
      </c>
      <c r="D1011" t="s">
        <v>4529</v>
      </c>
      <c r="E1011">
        <v>760</v>
      </c>
      <c r="F1011" t="s">
        <v>4656</v>
      </c>
      <c r="G1011">
        <v>12</v>
      </c>
    </row>
    <row r="1012" spans="1:7" hidden="1" x14ac:dyDescent="0.25">
      <c r="A1012">
        <v>22</v>
      </c>
      <c r="B1012">
        <v>458</v>
      </c>
      <c r="C1012" t="s">
        <v>4547</v>
      </c>
      <c r="D1012" t="s">
        <v>4529</v>
      </c>
      <c r="E1012">
        <v>225</v>
      </c>
      <c r="F1012" t="s">
        <v>4550</v>
      </c>
      <c r="G1012">
        <v>13</v>
      </c>
    </row>
    <row r="1013" spans="1:7" hidden="1" x14ac:dyDescent="0.25">
      <c r="A1013">
        <v>22</v>
      </c>
      <c r="B1013">
        <v>459</v>
      </c>
      <c r="C1013" t="s">
        <v>4614</v>
      </c>
      <c r="D1013" t="s">
        <v>4529</v>
      </c>
      <c r="E1013">
        <v>703</v>
      </c>
      <c r="F1013" t="s">
        <v>4614</v>
      </c>
      <c r="G1013">
        <v>14</v>
      </c>
    </row>
    <row r="1014" spans="1:7" hidden="1" x14ac:dyDescent="0.25">
      <c r="A1014">
        <v>22</v>
      </c>
      <c r="B1014">
        <v>460</v>
      </c>
      <c r="C1014" t="s">
        <v>4817</v>
      </c>
      <c r="D1014" t="s">
        <v>4529</v>
      </c>
      <c r="E1014">
        <v>707</v>
      </c>
      <c r="F1014" t="s">
        <v>4817</v>
      </c>
      <c r="G1014">
        <v>15</v>
      </c>
    </row>
    <row r="1015" spans="1:7" hidden="1" x14ac:dyDescent="0.25">
      <c r="A1015">
        <v>22</v>
      </c>
      <c r="B1015">
        <v>461</v>
      </c>
      <c r="C1015" t="s">
        <v>5141</v>
      </c>
      <c r="D1015" t="s">
        <v>4529</v>
      </c>
      <c r="E1015">
        <v>1160</v>
      </c>
      <c r="F1015" t="s">
        <v>5141</v>
      </c>
      <c r="G1015">
        <v>16</v>
      </c>
    </row>
    <row r="1016" spans="1:7" hidden="1" x14ac:dyDescent="0.25">
      <c r="A1016">
        <v>22</v>
      </c>
      <c r="B1016">
        <v>462</v>
      </c>
      <c r="C1016" t="s">
        <v>5464</v>
      </c>
      <c r="D1016" t="s">
        <v>4529</v>
      </c>
      <c r="E1016">
        <v>877</v>
      </c>
      <c r="F1016" t="s">
        <v>5139</v>
      </c>
      <c r="G1016">
        <v>17</v>
      </c>
    </row>
    <row r="1017" spans="1:7" hidden="1" x14ac:dyDescent="0.25">
      <c r="A1017">
        <v>22</v>
      </c>
      <c r="B1017">
        <v>463</v>
      </c>
      <c r="C1017" t="s">
        <v>5137</v>
      </c>
      <c r="D1017" t="s">
        <v>4529</v>
      </c>
      <c r="E1017">
        <v>1164</v>
      </c>
      <c r="F1017" t="s">
        <v>5463</v>
      </c>
      <c r="G1017">
        <v>18</v>
      </c>
    </row>
    <row r="1018" spans="1:7" hidden="1" x14ac:dyDescent="0.25">
      <c r="A1018">
        <v>22</v>
      </c>
      <c r="B1018">
        <v>463</v>
      </c>
      <c r="C1018" t="s">
        <v>5137</v>
      </c>
      <c r="D1018" t="s">
        <v>4529</v>
      </c>
      <c r="E1018">
        <v>1162</v>
      </c>
      <c r="F1018" t="s">
        <v>5137</v>
      </c>
      <c r="G1018">
        <v>19</v>
      </c>
    </row>
    <row r="1019" spans="1:7" hidden="1" x14ac:dyDescent="0.25">
      <c r="A1019">
        <v>22</v>
      </c>
      <c r="B1019">
        <v>464</v>
      </c>
      <c r="C1019" t="s">
        <v>5135</v>
      </c>
      <c r="D1019" t="s">
        <v>4529</v>
      </c>
      <c r="E1019">
        <v>1167</v>
      </c>
      <c r="F1019" t="s">
        <v>5135</v>
      </c>
      <c r="G1019">
        <v>20</v>
      </c>
    </row>
    <row r="1020" spans="1:7" hidden="1" x14ac:dyDescent="0.25">
      <c r="A1020">
        <v>22</v>
      </c>
      <c r="B1020">
        <v>465</v>
      </c>
      <c r="C1020" t="s">
        <v>5462</v>
      </c>
      <c r="D1020" t="s">
        <v>4529</v>
      </c>
      <c r="E1020">
        <v>1168</v>
      </c>
      <c r="F1020" t="s">
        <v>5133</v>
      </c>
      <c r="G1020">
        <v>21</v>
      </c>
    </row>
    <row r="1021" spans="1:7" hidden="1" x14ac:dyDescent="0.25">
      <c r="A1021">
        <v>22</v>
      </c>
      <c r="B1021">
        <v>466</v>
      </c>
      <c r="C1021" t="s">
        <v>5132</v>
      </c>
      <c r="D1021" t="s">
        <v>4529</v>
      </c>
      <c r="E1021">
        <v>1170</v>
      </c>
      <c r="F1021" t="s">
        <v>5132</v>
      </c>
      <c r="G1021">
        <v>22</v>
      </c>
    </row>
    <row r="1022" spans="1:7" hidden="1" x14ac:dyDescent="0.25">
      <c r="A1022">
        <v>22</v>
      </c>
      <c r="B1022">
        <v>467</v>
      </c>
      <c r="C1022" t="s">
        <v>5129</v>
      </c>
      <c r="D1022" t="s">
        <v>4529</v>
      </c>
      <c r="E1022">
        <v>1172</v>
      </c>
      <c r="F1022" t="s">
        <v>5129</v>
      </c>
      <c r="G1022">
        <v>23</v>
      </c>
    </row>
    <row r="1023" spans="1:7" hidden="1" x14ac:dyDescent="0.25">
      <c r="A1023">
        <v>22</v>
      </c>
      <c r="B1023">
        <v>468</v>
      </c>
      <c r="C1023" t="s">
        <v>5127</v>
      </c>
      <c r="D1023" t="s">
        <v>4529</v>
      </c>
      <c r="E1023">
        <v>1174</v>
      </c>
      <c r="F1023" t="s">
        <v>5126</v>
      </c>
      <c r="G1023">
        <v>24</v>
      </c>
    </row>
    <row r="1024" spans="1:7" hidden="1" x14ac:dyDescent="0.25">
      <c r="A1024">
        <v>22</v>
      </c>
      <c r="B1024">
        <v>469</v>
      </c>
      <c r="C1024" t="s">
        <v>5461</v>
      </c>
      <c r="D1024" t="s">
        <v>4529</v>
      </c>
      <c r="E1024">
        <v>1175</v>
      </c>
      <c r="F1024" t="s">
        <v>4897</v>
      </c>
      <c r="G1024">
        <v>25</v>
      </c>
    </row>
    <row r="1025" spans="1:7" hidden="1" x14ac:dyDescent="0.25">
      <c r="A1025">
        <v>22</v>
      </c>
      <c r="B1025">
        <v>470</v>
      </c>
      <c r="C1025" t="s">
        <v>4896</v>
      </c>
      <c r="D1025" t="s">
        <v>4529</v>
      </c>
      <c r="E1025">
        <v>1178</v>
      </c>
      <c r="F1025" t="s">
        <v>5095</v>
      </c>
      <c r="G1025">
        <v>26</v>
      </c>
    </row>
    <row r="1026" spans="1:7" hidden="1" x14ac:dyDescent="0.25">
      <c r="A1026">
        <v>22</v>
      </c>
      <c r="B1026">
        <v>470</v>
      </c>
      <c r="C1026" t="s">
        <v>4896</v>
      </c>
      <c r="D1026" t="s">
        <v>4529</v>
      </c>
      <c r="E1026">
        <v>1179</v>
      </c>
      <c r="F1026" t="s">
        <v>5460</v>
      </c>
      <c r="G1026">
        <v>27</v>
      </c>
    </row>
    <row r="1027" spans="1:7" hidden="1" x14ac:dyDescent="0.25">
      <c r="A1027">
        <v>22</v>
      </c>
      <c r="B1027">
        <v>470</v>
      </c>
      <c r="C1027" t="s">
        <v>4896</v>
      </c>
      <c r="D1027" t="s">
        <v>4529</v>
      </c>
      <c r="E1027">
        <v>1180</v>
      </c>
      <c r="F1027" t="s">
        <v>5093</v>
      </c>
      <c r="G1027">
        <v>28</v>
      </c>
    </row>
    <row r="1028" spans="1:7" hidden="1" x14ac:dyDescent="0.25">
      <c r="A1028">
        <v>22</v>
      </c>
      <c r="B1028">
        <v>470</v>
      </c>
      <c r="C1028" t="s">
        <v>4896</v>
      </c>
      <c r="D1028" t="s">
        <v>4529</v>
      </c>
      <c r="E1028">
        <v>1182</v>
      </c>
      <c r="F1028" t="s">
        <v>5092</v>
      </c>
      <c r="G1028">
        <v>29</v>
      </c>
    </row>
    <row r="1029" spans="1:7" hidden="1" x14ac:dyDescent="0.25">
      <c r="A1029">
        <v>22</v>
      </c>
      <c r="B1029">
        <v>470</v>
      </c>
      <c r="C1029" t="s">
        <v>4896</v>
      </c>
      <c r="D1029" t="s">
        <v>4529</v>
      </c>
      <c r="E1029">
        <v>1183</v>
      </c>
      <c r="F1029" t="s">
        <v>1620</v>
      </c>
      <c r="G1029">
        <v>30</v>
      </c>
    </row>
    <row r="1030" spans="1:7" hidden="1" x14ac:dyDescent="0.25">
      <c r="A1030">
        <v>22</v>
      </c>
      <c r="B1030">
        <v>470</v>
      </c>
      <c r="C1030" t="s">
        <v>4896</v>
      </c>
      <c r="D1030" t="s">
        <v>4529</v>
      </c>
      <c r="E1030">
        <v>1184</v>
      </c>
      <c r="F1030" t="s">
        <v>5459</v>
      </c>
      <c r="G1030">
        <v>31</v>
      </c>
    </row>
    <row r="1031" spans="1:7" ht="35.25" hidden="1" customHeight="1" x14ac:dyDescent="0.25">
      <c r="A1031">
        <v>23</v>
      </c>
      <c r="B1031">
        <v>471</v>
      </c>
      <c r="C1031" t="s">
        <v>5186</v>
      </c>
      <c r="D1031" t="s">
        <v>4529</v>
      </c>
      <c r="E1031">
        <v>152</v>
      </c>
      <c r="F1031" t="s">
        <v>5185</v>
      </c>
      <c r="G1031">
        <v>1</v>
      </c>
    </row>
    <row r="1032" spans="1:7" hidden="1" x14ac:dyDescent="0.25">
      <c r="A1032">
        <v>23</v>
      </c>
      <c r="B1032">
        <v>472</v>
      </c>
      <c r="C1032" t="s">
        <v>5184</v>
      </c>
      <c r="D1032" t="s">
        <v>4529</v>
      </c>
      <c r="E1032">
        <v>150</v>
      </c>
      <c r="F1032" t="s">
        <v>5184</v>
      </c>
      <c r="G1032">
        <v>2</v>
      </c>
    </row>
    <row r="1033" spans="1:7" hidden="1" x14ac:dyDescent="0.25">
      <c r="A1033">
        <v>23</v>
      </c>
      <c r="B1033">
        <v>472</v>
      </c>
      <c r="C1033" t="s">
        <v>5184</v>
      </c>
      <c r="D1033" t="s">
        <v>4529</v>
      </c>
      <c r="E1033">
        <v>149</v>
      </c>
      <c r="F1033" t="s">
        <v>5183</v>
      </c>
      <c r="G1033">
        <v>3</v>
      </c>
    </row>
    <row r="1034" spans="1:7" hidden="1" x14ac:dyDescent="0.25">
      <c r="A1034">
        <v>23</v>
      </c>
      <c r="B1034">
        <v>473</v>
      </c>
      <c r="C1034" t="s">
        <v>5179</v>
      </c>
      <c r="D1034" t="s">
        <v>4529</v>
      </c>
      <c r="E1034">
        <v>147</v>
      </c>
      <c r="F1034" t="s">
        <v>5182</v>
      </c>
      <c r="G1034">
        <v>4</v>
      </c>
    </row>
    <row r="1035" spans="1:7" hidden="1" x14ac:dyDescent="0.25">
      <c r="A1035">
        <v>23</v>
      </c>
      <c r="B1035">
        <v>473</v>
      </c>
      <c r="C1035" t="s">
        <v>5179</v>
      </c>
      <c r="D1035" t="s">
        <v>4529</v>
      </c>
      <c r="E1035">
        <v>166</v>
      </c>
      <c r="F1035" t="s">
        <v>5181</v>
      </c>
      <c r="G1035">
        <v>5</v>
      </c>
    </row>
    <row r="1036" spans="1:7" hidden="1" x14ac:dyDescent="0.25">
      <c r="A1036">
        <v>23</v>
      </c>
      <c r="B1036">
        <v>473</v>
      </c>
      <c r="C1036" t="s">
        <v>5179</v>
      </c>
      <c r="D1036" t="s">
        <v>4529</v>
      </c>
      <c r="E1036">
        <v>145</v>
      </c>
      <c r="F1036" t="s">
        <v>5180</v>
      </c>
      <c r="G1036">
        <v>6</v>
      </c>
    </row>
    <row r="1037" spans="1:7" hidden="1" x14ac:dyDescent="0.25">
      <c r="A1037">
        <v>23</v>
      </c>
      <c r="B1037">
        <v>473</v>
      </c>
      <c r="C1037" t="s">
        <v>5179</v>
      </c>
      <c r="D1037" t="s">
        <v>4529</v>
      </c>
      <c r="E1037">
        <v>143</v>
      </c>
      <c r="F1037" t="s">
        <v>5178</v>
      </c>
      <c r="G1037">
        <v>7</v>
      </c>
    </row>
    <row r="1038" spans="1:7" hidden="1" x14ac:dyDescent="0.25">
      <c r="A1038">
        <v>23</v>
      </c>
      <c r="B1038">
        <v>474</v>
      </c>
      <c r="C1038" t="s">
        <v>5177</v>
      </c>
      <c r="D1038" t="s">
        <v>4529</v>
      </c>
      <c r="E1038">
        <v>141</v>
      </c>
      <c r="F1038" t="s">
        <v>5177</v>
      </c>
      <c r="G1038">
        <v>8</v>
      </c>
    </row>
    <row r="1039" spans="1:7" hidden="1" x14ac:dyDescent="0.25">
      <c r="A1039">
        <v>23</v>
      </c>
      <c r="B1039">
        <v>474</v>
      </c>
      <c r="C1039" t="s">
        <v>5177</v>
      </c>
      <c r="D1039" t="s">
        <v>4529</v>
      </c>
      <c r="E1039">
        <v>139</v>
      </c>
      <c r="F1039" t="s">
        <v>5176</v>
      </c>
      <c r="G1039">
        <v>9</v>
      </c>
    </row>
    <row r="1040" spans="1:7" hidden="1" x14ac:dyDescent="0.25">
      <c r="A1040">
        <v>23</v>
      </c>
      <c r="B1040">
        <v>475</v>
      </c>
      <c r="C1040" t="s">
        <v>5173</v>
      </c>
      <c r="D1040" t="s">
        <v>4529</v>
      </c>
      <c r="E1040">
        <v>1391</v>
      </c>
      <c r="F1040" t="s">
        <v>5173</v>
      </c>
      <c r="G1040">
        <v>10</v>
      </c>
    </row>
    <row r="1041" spans="1:7" hidden="1" x14ac:dyDescent="0.25">
      <c r="A1041">
        <v>23</v>
      </c>
      <c r="B1041">
        <v>475</v>
      </c>
      <c r="C1041" t="s">
        <v>5173</v>
      </c>
      <c r="D1041" t="s">
        <v>4529</v>
      </c>
      <c r="E1041">
        <v>1392</v>
      </c>
      <c r="F1041" t="s">
        <v>5175</v>
      </c>
      <c r="G1041">
        <v>11</v>
      </c>
    </row>
    <row r="1042" spans="1:7" hidden="1" x14ac:dyDescent="0.25">
      <c r="A1042">
        <v>23</v>
      </c>
      <c r="B1042">
        <v>475</v>
      </c>
      <c r="C1042" t="s">
        <v>5173</v>
      </c>
      <c r="D1042" t="s">
        <v>4529</v>
      </c>
      <c r="E1042">
        <v>171</v>
      </c>
      <c r="F1042" t="s">
        <v>5174</v>
      </c>
      <c r="G1042">
        <v>12</v>
      </c>
    </row>
    <row r="1043" spans="1:7" hidden="1" x14ac:dyDescent="0.25">
      <c r="A1043">
        <v>23</v>
      </c>
      <c r="B1043">
        <v>475</v>
      </c>
      <c r="C1043" t="s">
        <v>5173</v>
      </c>
      <c r="D1043" t="s">
        <v>4529</v>
      </c>
      <c r="E1043">
        <v>173</v>
      </c>
      <c r="F1043" t="s">
        <v>5172</v>
      </c>
      <c r="G1043">
        <v>13</v>
      </c>
    </row>
    <row r="1044" spans="1:7" hidden="1" x14ac:dyDescent="0.25">
      <c r="A1044">
        <v>23</v>
      </c>
      <c r="B1044">
        <v>476</v>
      </c>
      <c r="C1044" t="s">
        <v>5171</v>
      </c>
      <c r="D1044" t="s">
        <v>4529</v>
      </c>
      <c r="E1044">
        <v>137</v>
      </c>
      <c r="F1044" t="s">
        <v>5170</v>
      </c>
      <c r="G1044">
        <v>14</v>
      </c>
    </row>
    <row r="1045" spans="1:7" hidden="1" x14ac:dyDescent="0.25">
      <c r="A1045">
        <v>23</v>
      </c>
      <c r="B1045">
        <v>477</v>
      </c>
      <c r="C1045" t="s">
        <v>5169</v>
      </c>
      <c r="D1045" t="s">
        <v>4529</v>
      </c>
      <c r="E1045">
        <v>135</v>
      </c>
      <c r="F1045" t="s">
        <v>4864</v>
      </c>
      <c r="G1045">
        <v>15</v>
      </c>
    </row>
    <row r="1046" spans="1:7" hidden="1" x14ac:dyDescent="0.25">
      <c r="A1046">
        <v>23</v>
      </c>
      <c r="B1046">
        <v>477</v>
      </c>
      <c r="C1046" t="s">
        <v>5169</v>
      </c>
      <c r="D1046" t="s">
        <v>4529</v>
      </c>
      <c r="E1046">
        <v>133</v>
      </c>
      <c r="F1046" t="s">
        <v>5160</v>
      </c>
      <c r="G1046">
        <v>16</v>
      </c>
    </row>
    <row r="1047" spans="1:7" hidden="1" x14ac:dyDescent="0.25">
      <c r="A1047">
        <v>23</v>
      </c>
      <c r="B1047">
        <v>478</v>
      </c>
      <c r="C1047" t="s">
        <v>5168</v>
      </c>
      <c r="D1047" t="s">
        <v>4529</v>
      </c>
      <c r="E1047">
        <v>131</v>
      </c>
      <c r="F1047" t="s">
        <v>4865</v>
      </c>
      <c r="G1047">
        <v>17</v>
      </c>
    </row>
    <row r="1048" spans="1:7" hidden="1" x14ac:dyDescent="0.25">
      <c r="A1048">
        <v>23</v>
      </c>
      <c r="B1048">
        <v>478</v>
      </c>
      <c r="C1048" t="s">
        <v>5168</v>
      </c>
      <c r="D1048" t="s">
        <v>4529</v>
      </c>
      <c r="E1048">
        <v>169</v>
      </c>
      <c r="F1048" t="s">
        <v>4867</v>
      </c>
      <c r="G1048">
        <v>18</v>
      </c>
    </row>
    <row r="1049" spans="1:7" hidden="1" x14ac:dyDescent="0.25">
      <c r="A1049">
        <v>23</v>
      </c>
      <c r="B1049">
        <v>478</v>
      </c>
      <c r="C1049" t="s">
        <v>5168</v>
      </c>
      <c r="D1049" t="s">
        <v>4529</v>
      </c>
      <c r="E1049">
        <v>129</v>
      </c>
      <c r="F1049" t="s">
        <v>4868</v>
      </c>
      <c r="G1049">
        <v>19</v>
      </c>
    </row>
    <row r="1050" spans="1:7" hidden="1" x14ac:dyDescent="0.25">
      <c r="A1050">
        <v>23</v>
      </c>
      <c r="B1050">
        <v>478</v>
      </c>
      <c r="C1050" t="s">
        <v>5168</v>
      </c>
      <c r="D1050" t="s">
        <v>4529</v>
      </c>
      <c r="E1050">
        <v>127</v>
      </c>
      <c r="F1050" t="s">
        <v>4869</v>
      </c>
      <c r="G1050">
        <v>20</v>
      </c>
    </row>
    <row r="1051" spans="1:7" hidden="1" x14ac:dyDescent="0.25">
      <c r="A1051">
        <v>23</v>
      </c>
      <c r="B1051">
        <v>479</v>
      </c>
      <c r="C1051" t="s">
        <v>5167</v>
      </c>
      <c r="D1051" t="s">
        <v>4529</v>
      </c>
      <c r="E1051">
        <v>167</v>
      </c>
      <c r="F1051" t="s">
        <v>4870</v>
      </c>
      <c r="G1051">
        <v>21</v>
      </c>
    </row>
    <row r="1052" spans="1:7" hidden="1" x14ac:dyDescent="0.25">
      <c r="A1052">
        <v>23</v>
      </c>
      <c r="B1052">
        <v>480</v>
      </c>
      <c r="C1052" t="s">
        <v>5458</v>
      </c>
      <c r="D1052" t="s">
        <v>4529</v>
      </c>
      <c r="E1052">
        <v>632</v>
      </c>
      <c r="F1052" t="s">
        <v>5458</v>
      </c>
      <c r="G1052">
        <v>22</v>
      </c>
    </row>
    <row r="1053" spans="1:7" hidden="1" x14ac:dyDescent="0.25">
      <c r="A1053">
        <v>23</v>
      </c>
      <c r="B1053">
        <v>481</v>
      </c>
      <c r="C1053" t="s">
        <v>5457</v>
      </c>
      <c r="D1053" t="s">
        <v>4529</v>
      </c>
      <c r="E1053">
        <v>630</v>
      </c>
      <c r="F1053" t="s">
        <v>5456</v>
      </c>
      <c r="G1053">
        <v>23</v>
      </c>
    </row>
    <row r="1054" spans="1:7" hidden="1" x14ac:dyDescent="0.25">
      <c r="A1054">
        <v>23</v>
      </c>
      <c r="B1054">
        <v>482</v>
      </c>
      <c r="C1054" t="s">
        <v>5455</v>
      </c>
      <c r="D1054" t="s">
        <v>4529</v>
      </c>
      <c r="E1054">
        <v>628</v>
      </c>
      <c r="F1054" t="s">
        <v>5454</v>
      </c>
      <c r="G1054">
        <v>24</v>
      </c>
    </row>
    <row r="1055" spans="1:7" hidden="1" x14ac:dyDescent="0.25">
      <c r="A1055">
        <v>23</v>
      </c>
      <c r="B1055">
        <v>483</v>
      </c>
      <c r="C1055" t="s">
        <v>5452</v>
      </c>
      <c r="D1055" t="s">
        <v>4529</v>
      </c>
      <c r="E1055">
        <v>626</v>
      </c>
      <c r="F1055" t="s">
        <v>5453</v>
      </c>
      <c r="G1055">
        <v>25</v>
      </c>
    </row>
    <row r="1056" spans="1:7" hidden="1" x14ac:dyDescent="0.25">
      <c r="A1056">
        <v>23</v>
      </c>
      <c r="B1056">
        <v>483</v>
      </c>
      <c r="C1056" t="s">
        <v>5452</v>
      </c>
      <c r="D1056" t="s">
        <v>4529</v>
      </c>
      <c r="E1056">
        <v>625</v>
      </c>
      <c r="F1056" t="s">
        <v>5451</v>
      </c>
      <c r="G1056">
        <v>26</v>
      </c>
    </row>
    <row r="1057" spans="1:7" hidden="1" x14ac:dyDescent="0.25">
      <c r="A1057">
        <v>23</v>
      </c>
      <c r="B1057">
        <v>484</v>
      </c>
      <c r="C1057" t="s">
        <v>4592</v>
      </c>
      <c r="D1057" t="s">
        <v>4529</v>
      </c>
      <c r="E1057">
        <v>204</v>
      </c>
      <c r="F1057" t="s">
        <v>4593</v>
      </c>
      <c r="G1057">
        <v>27</v>
      </c>
    </row>
    <row r="1058" spans="1:7" hidden="1" x14ac:dyDescent="0.25">
      <c r="A1058">
        <v>23</v>
      </c>
      <c r="B1058">
        <v>484</v>
      </c>
      <c r="C1058" t="s">
        <v>4592</v>
      </c>
      <c r="D1058" t="s">
        <v>4529</v>
      </c>
      <c r="E1058">
        <v>1480</v>
      </c>
      <c r="F1058" t="s">
        <v>4591</v>
      </c>
      <c r="G1058">
        <v>28</v>
      </c>
    </row>
    <row r="1059" spans="1:7" hidden="1" x14ac:dyDescent="0.25">
      <c r="A1059">
        <v>23</v>
      </c>
      <c r="B1059">
        <v>485</v>
      </c>
      <c r="C1059" t="s">
        <v>4588</v>
      </c>
      <c r="D1059" t="s">
        <v>4529</v>
      </c>
      <c r="E1059">
        <v>206</v>
      </c>
      <c r="F1059" t="s">
        <v>4589</v>
      </c>
      <c r="G1059">
        <v>29</v>
      </c>
    </row>
    <row r="1060" spans="1:7" hidden="1" x14ac:dyDescent="0.25">
      <c r="A1060">
        <v>23</v>
      </c>
      <c r="B1060">
        <v>485</v>
      </c>
      <c r="C1060" t="s">
        <v>4588</v>
      </c>
      <c r="D1060" t="s">
        <v>4529</v>
      </c>
      <c r="E1060">
        <v>210</v>
      </c>
      <c r="F1060" t="s">
        <v>4587</v>
      </c>
      <c r="G1060">
        <v>30</v>
      </c>
    </row>
    <row r="1061" spans="1:7" hidden="1" x14ac:dyDescent="0.25">
      <c r="A1061">
        <v>23</v>
      </c>
      <c r="B1061">
        <v>486</v>
      </c>
      <c r="C1061" t="s">
        <v>4999</v>
      </c>
      <c r="D1061" t="s">
        <v>4529</v>
      </c>
      <c r="E1061">
        <v>364</v>
      </c>
      <c r="F1061" t="s">
        <v>4586</v>
      </c>
      <c r="G1061">
        <v>31</v>
      </c>
    </row>
    <row r="1062" spans="1:7" hidden="1" x14ac:dyDescent="0.25">
      <c r="A1062">
        <v>23</v>
      </c>
      <c r="B1062">
        <v>487</v>
      </c>
      <c r="C1062" t="s">
        <v>5450</v>
      </c>
      <c r="D1062" t="s">
        <v>4529</v>
      </c>
      <c r="E1062">
        <v>212</v>
      </c>
      <c r="F1062" t="s">
        <v>4585</v>
      </c>
      <c r="G1062">
        <v>32</v>
      </c>
    </row>
    <row r="1063" spans="1:7" hidden="1" x14ac:dyDescent="0.25">
      <c r="A1063">
        <v>23</v>
      </c>
      <c r="B1063">
        <v>488</v>
      </c>
      <c r="C1063" t="s">
        <v>4583</v>
      </c>
      <c r="D1063" t="s">
        <v>4529</v>
      </c>
      <c r="E1063">
        <v>247</v>
      </c>
      <c r="F1063" t="s">
        <v>4583</v>
      </c>
      <c r="G1063">
        <v>33</v>
      </c>
    </row>
    <row r="1064" spans="1:7" hidden="1" x14ac:dyDescent="0.25">
      <c r="A1064">
        <v>23</v>
      </c>
      <c r="B1064">
        <v>489</v>
      </c>
      <c r="C1064" t="s">
        <v>5449</v>
      </c>
      <c r="D1064" t="s">
        <v>4529</v>
      </c>
      <c r="E1064">
        <v>1406</v>
      </c>
      <c r="F1064" t="s">
        <v>4582</v>
      </c>
      <c r="G1064">
        <v>34</v>
      </c>
    </row>
    <row r="1065" spans="1:7" hidden="1" x14ac:dyDescent="0.25">
      <c r="A1065">
        <v>23</v>
      </c>
      <c r="B1065">
        <v>489</v>
      </c>
      <c r="C1065" t="s">
        <v>5449</v>
      </c>
      <c r="D1065" t="s">
        <v>4529</v>
      </c>
      <c r="E1065">
        <v>249</v>
      </c>
      <c r="F1065" t="s">
        <v>4581</v>
      </c>
      <c r="G1065">
        <v>35</v>
      </c>
    </row>
    <row r="1066" spans="1:7" hidden="1" x14ac:dyDescent="0.25">
      <c r="A1066">
        <v>23</v>
      </c>
      <c r="B1066">
        <v>490</v>
      </c>
      <c r="C1066" t="s">
        <v>4661</v>
      </c>
      <c r="D1066" t="s">
        <v>4529</v>
      </c>
      <c r="E1066">
        <v>253</v>
      </c>
      <c r="F1066" t="s">
        <v>4661</v>
      </c>
      <c r="G1066">
        <v>36</v>
      </c>
    </row>
    <row r="1067" spans="1:7" hidden="1" x14ac:dyDescent="0.25">
      <c r="A1067">
        <v>23</v>
      </c>
      <c r="B1067">
        <v>491</v>
      </c>
      <c r="C1067" t="s">
        <v>4662</v>
      </c>
      <c r="D1067" t="s">
        <v>4529</v>
      </c>
      <c r="E1067">
        <v>255</v>
      </c>
      <c r="F1067" t="s">
        <v>4662</v>
      </c>
      <c r="G1067">
        <v>37</v>
      </c>
    </row>
    <row r="1068" spans="1:7" hidden="1" x14ac:dyDescent="0.25">
      <c r="A1068">
        <v>23</v>
      </c>
      <c r="B1068">
        <v>491</v>
      </c>
      <c r="C1068" t="s">
        <v>4662</v>
      </c>
      <c r="D1068" t="s">
        <v>4529</v>
      </c>
      <c r="E1068">
        <v>257</v>
      </c>
      <c r="F1068" t="s">
        <v>4663</v>
      </c>
      <c r="G1068">
        <v>38</v>
      </c>
    </row>
    <row r="1069" spans="1:7" hidden="1" x14ac:dyDescent="0.25">
      <c r="A1069">
        <v>23</v>
      </c>
      <c r="B1069">
        <v>492</v>
      </c>
      <c r="C1069" t="s">
        <v>4667</v>
      </c>
      <c r="D1069" t="s">
        <v>4529</v>
      </c>
      <c r="E1069">
        <v>259</v>
      </c>
      <c r="F1069" t="s">
        <v>4666</v>
      </c>
      <c r="G1069">
        <v>39</v>
      </c>
    </row>
    <row r="1070" spans="1:7" hidden="1" x14ac:dyDescent="0.25">
      <c r="A1070">
        <v>23</v>
      </c>
      <c r="B1070">
        <v>493</v>
      </c>
      <c r="C1070" t="s">
        <v>4668</v>
      </c>
      <c r="D1070" t="s">
        <v>4529</v>
      </c>
      <c r="E1070">
        <v>261</v>
      </c>
      <c r="F1070" t="s">
        <v>4668</v>
      </c>
      <c r="G1070">
        <v>40</v>
      </c>
    </row>
    <row r="1071" spans="1:7" hidden="1" x14ac:dyDescent="0.25">
      <c r="A1071">
        <v>23</v>
      </c>
      <c r="B1071">
        <v>493</v>
      </c>
      <c r="C1071" t="s">
        <v>4668</v>
      </c>
      <c r="D1071" t="s">
        <v>4529</v>
      </c>
      <c r="E1071">
        <v>1562</v>
      </c>
      <c r="F1071" t="s">
        <v>4669</v>
      </c>
      <c r="G1071">
        <v>41</v>
      </c>
    </row>
    <row r="1072" spans="1:7" hidden="1" x14ac:dyDescent="0.25">
      <c r="A1072">
        <v>23</v>
      </c>
      <c r="B1072">
        <v>494</v>
      </c>
      <c r="C1072" t="s">
        <v>4670</v>
      </c>
      <c r="D1072" t="s">
        <v>4529</v>
      </c>
      <c r="E1072">
        <v>61</v>
      </c>
      <c r="F1072" t="s">
        <v>4671</v>
      </c>
      <c r="G1072">
        <v>42</v>
      </c>
    </row>
    <row r="1073" spans="1:7" hidden="1" x14ac:dyDescent="0.25">
      <c r="A1073">
        <v>23</v>
      </c>
      <c r="B1073">
        <v>494</v>
      </c>
      <c r="C1073" t="s">
        <v>4670</v>
      </c>
      <c r="D1073" t="s">
        <v>4529</v>
      </c>
      <c r="E1073">
        <v>59</v>
      </c>
      <c r="F1073" t="s">
        <v>4672</v>
      </c>
      <c r="G1073">
        <v>43</v>
      </c>
    </row>
    <row r="1074" spans="1:7" hidden="1" x14ac:dyDescent="0.25">
      <c r="A1074">
        <v>23</v>
      </c>
      <c r="B1074">
        <v>495</v>
      </c>
      <c r="C1074" t="s">
        <v>5448</v>
      </c>
      <c r="D1074" t="s">
        <v>4529</v>
      </c>
      <c r="E1074">
        <v>62</v>
      </c>
      <c r="F1074" t="s">
        <v>4851</v>
      </c>
      <c r="G1074">
        <v>44</v>
      </c>
    </row>
    <row r="1075" spans="1:7" hidden="1" x14ac:dyDescent="0.25">
      <c r="A1075">
        <v>23</v>
      </c>
      <c r="B1075">
        <v>496</v>
      </c>
      <c r="C1075" t="s">
        <v>4850</v>
      </c>
      <c r="D1075" t="s">
        <v>4529</v>
      </c>
      <c r="E1075">
        <v>64</v>
      </c>
      <c r="F1075" t="s">
        <v>4850</v>
      </c>
      <c r="G1075">
        <v>45</v>
      </c>
    </row>
    <row r="1076" spans="1:7" hidden="1" x14ac:dyDescent="0.25">
      <c r="A1076">
        <v>23</v>
      </c>
      <c r="B1076">
        <v>497</v>
      </c>
      <c r="C1076" t="s">
        <v>4848</v>
      </c>
      <c r="D1076" t="s">
        <v>4529</v>
      </c>
      <c r="E1076">
        <v>66</v>
      </c>
      <c r="F1076" t="s">
        <v>4849</v>
      </c>
      <c r="G1076">
        <v>46</v>
      </c>
    </row>
    <row r="1077" spans="1:7" hidden="1" x14ac:dyDescent="0.25">
      <c r="A1077">
        <v>23</v>
      </c>
      <c r="B1077">
        <v>497</v>
      </c>
      <c r="C1077" t="s">
        <v>4848</v>
      </c>
      <c r="D1077" t="s">
        <v>4529</v>
      </c>
      <c r="E1077">
        <v>68</v>
      </c>
      <c r="F1077" t="s">
        <v>4847</v>
      </c>
      <c r="G1077">
        <v>47</v>
      </c>
    </row>
    <row r="1078" spans="1:7" hidden="1" x14ac:dyDescent="0.25">
      <c r="A1078">
        <v>23</v>
      </c>
      <c r="B1078">
        <v>498</v>
      </c>
      <c r="C1078" t="s">
        <v>5054</v>
      </c>
      <c r="D1078" t="s">
        <v>4529</v>
      </c>
      <c r="E1078">
        <v>69</v>
      </c>
      <c r="F1078" t="s">
        <v>4827</v>
      </c>
      <c r="G1078">
        <v>48</v>
      </c>
    </row>
    <row r="1079" spans="1:7" hidden="1" x14ac:dyDescent="0.25">
      <c r="A1079">
        <v>23</v>
      </c>
      <c r="B1079">
        <v>498</v>
      </c>
      <c r="C1079" t="s">
        <v>5054</v>
      </c>
      <c r="D1079" t="s">
        <v>4529</v>
      </c>
      <c r="E1079">
        <v>71</v>
      </c>
      <c r="F1079" t="s">
        <v>4825</v>
      </c>
      <c r="G1079">
        <v>49</v>
      </c>
    </row>
    <row r="1080" spans="1:7" hidden="1" x14ac:dyDescent="0.25">
      <c r="A1080">
        <v>23</v>
      </c>
      <c r="B1080">
        <v>499</v>
      </c>
      <c r="C1080" t="s">
        <v>4844</v>
      </c>
      <c r="D1080" t="s">
        <v>4529</v>
      </c>
      <c r="E1080">
        <v>73</v>
      </c>
      <c r="F1080" t="s">
        <v>4845</v>
      </c>
      <c r="G1080">
        <v>50</v>
      </c>
    </row>
    <row r="1081" spans="1:7" hidden="1" x14ac:dyDescent="0.25">
      <c r="A1081">
        <v>23</v>
      </c>
      <c r="B1081">
        <v>499</v>
      </c>
      <c r="C1081" t="s">
        <v>4844</v>
      </c>
      <c r="D1081" t="s">
        <v>4529</v>
      </c>
      <c r="E1081">
        <v>75</v>
      </c>
      <c r="F1081" t="s">
        <v>4843</v>
      </c>
      <c r="G1081">
        <v>51</v>
      </c>
    </row>
    <row r="1082" spans="1:7" hidden="1" x14ac:dyDescent="0.25">
      <c r="A1082">
        <v>23</v>
      </c>
      <c r="B1082">
        <v>500</v>
      </c>
      <c r="C1082" t="s">
        <v>4842</v>
      </c>
      <c r="D1082" t="s">
        <v>4529</v>
      </c>
      <c r="E1082">
        <v>77</v>
      </c>
      <c r="F1082" t="s">
        <v>4842</v>
      </c>
      <c r="G1082">
        <v>52</v>
      </c>
    </row>
    <row r="1083" spans="1:7" hidden="1" x14ac:dyDescent="0.25">
      <c r="A1083">
        <v>23</v>
      </c>
      <c r="B1083">
        <v>501</v>
      </c>
      <c r="C1083" t="s">
        <v>4841</v>
      </c>
      <c r="D1083" t="s">
        <v>4529</v>
      </c>
      <c r="E1083">
        <v>457</v>
      </c>
      <c r="F1083" t="s">
        <v>4841</v>
      </c>
      <c r="G1083">
        <v>53</v>
      </c>
    </row>
    <row r="1084" spans="1:7" hidden="1" x14ac:dyDescent="0.25">
      <c r="A1084">
        <v>23</v>
      </c>
      <c r="B1084">
        <v>502</v>
      </c>
      <c r="C1084" t="s">
        <v>4804</v>
      </c>
      <c r="D1084" t="s">
        <v>4529</v>
      </c>
      <c r="E1084">
        <v>1609</v>
      </c>
      <c r="F1084" t="s">
        <v>4803</v>
      </c>
      <c r="G1084">
        <v>54</v>
      </c>
    </row>
    <row r="1085" spans="1:7" hidden="1" x14ac:dyDescent="0.25">
      <c r="A1085">
        <v>23</v>
      </c>
      <c r="B1085">
        <v>503</v>
      </c>
      <c r="C1085" t="s">
        <v>4837</v>
      </c>
      <c r="D1085" t="s">
        <v>4529</v>
      </c>
      <c r="E1085">
        <v>82</v>
      </c>
      <c r="F1085" t="s">
        <v>4838</v>
      </c>
      <c r="G1085">
        <v>55</v>
      </c>
    </row>
    <row r="1086" spans="1:7" hidden="1" x14ac:dyDescent="0.25">
      <c r="A1086">
        <v>23</v>
      </c>
      <c r="B1086">
        <v>503</v>
      </c>
      <c r="C1086" t="s">
        <v>4837</v>
      </c>
      <c r="D1086" t="s">
        <v>4529</v>
      </c>
      <c r="E1086">
        <v>83</v>
      </c>
      <c r="F1086" t="s">
        <v>4836</v>
      </c>
      <c r="G1086">
        <v>56</v>
      </c>
    </row>
    <row r="1087" spans="1:7" hidden="1" x14ac:dyDescent="0.25">
      <c r="A1087">
        <v>23</v>
      </c>
      <c r="B1087">
        <v>504</v>
      </c>
      <c r="C1087" t="s">
        <v>575</v>
      </c>
      <c r="D1087" t="s">
        <v>4529</v>
      </c>
      <c r="E1087">
        <v>448</v>
      </c>
      <c r="F1087" t="s">
        <v>5192</v>
      </c>
      <c r="G1087">
        <v>57</v>
      </c>
    </row>
    <row r="1088" spans="1:7" hidden="1" x14ac:dyDescent="0.25">
      <c r="A1088">
        <v>23</v>
      </c>
      <c r="B1088">
        <v>505</v>
      </c>
      <c r="C1088" t="s">
        <v>5447</v>
      </c>
      <c r="D1088" t="s">
        <v>4529</v>
      </c>
      <c r="E1088">
        <v>263</v>
      </c>
      <c r="F1088" t="s">
        <v>5191</v>
      </c>
      <c r="G1088">
        <v>58</v>
      </c>
    </row>
    <row r="1089" spans="1:7" hidden="1" x14ac:dyDescent="0.25">
      <c r="A1089">
        <v>23</v>
      </c>
      <c r="B1089">
        <v>506</v>
      </c>
      <c r="C1089" t="s">
        <v>194</v>
      </c>
      <c r="D1089" t="s">
        <v>4529</v>
      </c>
      <c r="E1089">
        <v>1313</v>
      </c>
      <c r="F1089" t="s">
        <v>4833</v>
      </c>
      <c r="G1089">
        <v>59</v>
      </c>
    </row>
    <row r="1090" spans="1:7" hidden="1" x14ac:dyDescent="0.25">
      <c r="A1090">
        <v>24</v>
      </c>
      <c r="B1090">
        <v>507</v>
      </c>
      <c r="C1090" t="s">
        <v>5186</v>
      </c>
      <c r="D1090" t="s">
        <v>4529</v>
      </c>
      <c r="E1090">
        <v>152</v>
      </c>
      <c r="F1090" t="s">
        <v>5185</v>
      </c>
      <c r="G1090">
        <v>1</v>
      </c>
    </row>
    <row r="1091" spans="1:7" hidden="1" x14ac:dyDescent="0.25">
      <c r="A1091">
        <v>24</v>
      </c>
      <c r="B1091">
        <v>508</v>
      </c>
      <c r="C1091" t="s">
        <v>5184</v>
      </c>
      <c r="D1091" t="s">
        <v>4529</v>
      </c>
      <c r="E1091">
        <v>150</v>
      </c>
      <c r="F1091" t="s">
        <v>5184</v>
      </c>
      <c r="G1091">
        <v>2</v>
      </c>
    </row>
    <row r="1092" spans="1:7" hidden="1" x14ac:dyDescent="0.25">
      <c r="A1092">
        <v>24</v>
      </c>
      <c r="B1092">
        <v>508</v>
      </c>
      <c r="C1092" t="s">
        <v>5184</v>
      </c>
      <c r="D1092" t="s">
        <v>4529</v>
      </c>
      <c r="E1092">
        <v>149</v>
      </c>
      <c r="F1092" t="s">
        <v>5183</v>
      </c>
      <c r="G1092">
        <v>3</v>
      </c>
    </row>
    <row r="1093" spans="1:7" hidden="1" x14ac:dyDescent="0.25">
      <c r="A1093">
        <v>24</v>
      </c>
      <c r="B1093">
        <v>509</v>
      </c>
      <c r="C1093" t="s">
        <v>5446</v>
      </c>
      <c r="D1093" t="s">
        <v>4529</v>
      </c>
      <c r="E1093">
        <v>147</v>
      </c>
      <c r="F1093" t="s">
        <v>5182</v>
      </c>
      <c r="G1093">
        <v>4</v>
      </c>
    </row>
    <row r="1094" spans="1:7" hidden="1" x14ac:dyDescent="0.25">
      <c r="A1094">
        <v>24</v>
      </c>
      <c r="B1094">
        <v>509</v>
      </c>
      <c r="C1094" t="s">
        <v>5446</v>
      </c>
      <c r="D1094" t="s">
        <v>4529</v>
      </c>
      <c r="E1094">
        <v>166</v>
      </c>
      <c r="F1094" t="s">
        <v>5181</v>
      </c>
      <c r="G1094">
        <v>5</v>
      </c>
    </row>
    <row r="1095" spans="1:7" hidden="1" x14ac:dyDescent="0.25">
      <c r="A1095">
        <v>24</v>
      </c>
      <c r="B1095">
        <v>509</v>
      </c>
      <c r="C1095" t="s">
        <v>5446</v>
      </c>
      <c r="D1095" t="s">
        <v>4529</v>
      </c>
      <c r="E1095">
        <v>145</v>
      </c>
      <c r="F1095" t="s">
        <v>5180</v>
      </c>
      <c r="G1095">
        <v>6</v>
      </c>
    </row>
    <row r="1096" spans="1:7" hidden="1" x14ac:dyDescent="0.25">
      <c r="A1096">
        <v>24</v>
      </c>
      <c r="B1096">
        <v>509</v>
      </c>
      <c r="C1096" t="s">
        <v>5446</v>
      </c>
      <c r="D1096" t="s">
        <v>4529</v>
      </c>
      <c r="E1096">
        <v>143</v>
      </c>
      <c r="F1096" t="s">
        <v>5178</v>
      </c>
      <c r="G1096">
        <v>7</v>
      </c>
    </row>
    <row r="1097" spans="1:7" hidden="1" x14ac:dyDescent="0.25">
      <c r="A1097">
        <v>24</v>
      </c>
      <c r="B1097">
        <v>510</v>
      </c>
      <c r="C1097" t="s">
        <v>5177</v>
      </c>
      <c r="D1097" t="s">
        <v>4529</v>
      </c>
      <c r="E1097">
        <v>141</v>
      </c>
      <c r="F1097" t="s">
        <v>5177</v>
      </c>
      <c r="G1097">
        <v>8</v>
      </c>
    </row>
    <row r="1098" spans="1:7" hidden="1" x14ac:dyDescent="0.25">
      <c r="A1098">
        <v>24</v>
      </c>
      <c r="B1098">
        <v>510</v>
      </c>
      <c r="C1098" t="s">
        <v>5177</v>
      </c>
      <c r="D1098" t="s">
        <v>4529</v>
      </c>
      <c r="E1098">
        <v>139</v>
      </c>
      <c r="F1098" t="s">
        <v>5176</v>
      </c>
      <c r="G1098">
        <v>9</v>
      </c>
    </row>
    <row r="1099" spans="1:7" hidden="1" x14ac:dyDescent="0.25">
      <c r="A1099">
        <v>24</v>
      </c>
      <c r="B1099">
        <v>511</v>
      </c>
      <c r="C1099" t="s">
        <v>5173</v>
      </c>
      <c r="D1099" t="s">
        <v>4529</v>
      </c>
      <c r="E1099">
        <v>1391</v>
      </c>
      <c r="F1099" t="s">
        <v>5173</v>
      </c>
      <c r="G1099">
        <v>10</v>
      </c>
    </row>
    <row r="1100" spans="1:7" hidden="1" x14ac:dyDescent="0.25">
      <c r="A1100">
        <v>24</v>
      </c>
      <c r="B1100">
        <v>511</v>
      </c>
      <c r="C1100" t="s">
        <v>5173</v>
      </c>
      <c r="D1100" t="s">
        <v>4529</v>
      </c>
      <c r="E1100">
        <v>1392</v>
      </c>
      <c r="F1100" t="s">
        <v>5175</v>
      </c>
      <c r="G1100">
        <v>11</v>
      </c>
    </row>
    <row r="1101" spans="1:7" hidden="1" x14ac:dyDescent="0.25">
      <c r="A1101">
        <v>24</v>
      </c>
      <c r="B1101">
        <v>511</v>
      </c>
      <c r="C1101" t="s">
        <v>5173</v>
      </c>
      <c r="D1101" t="s">
        <v>4529</v>
      </c>
      <c r="E1101">
        <v>171</v>
      </c>
      <c r="F1101" t="s">
        <v>5174</v>
      </c>
      <c r="G1101">
        <v>12</v>
      </c>
    </row>
    <row r="1102" spans="1:7" hidden="1" x14ac:dyDescent="0.25">
      <c r="A1102">
        <v>24</v>
      </c>
      <c r="B1102">
        <v>511</v>
      </c>
      <c r="C1102" t="s">
        <v>5173</v>
      </c>
      <c r="D1102" t="s">
        <v>4529</v>
      </c>
      <c r="E1102">
        <v>173</v>
      </c>
      <c r="F1102" t="s">
        <v>5172</v>
      </c>
      <c r="G1102">
        <v>13</v>
      </c>
    </row>
    <row r="1103" spans="1:7" hidden="1" x14ac:dyDescent="0.25">
      <c r="A1103">
        <v>24</v>
      </c>
      <c r="B1103">
        <v>512</v>
      </c>
      <c r="C1103" t="s">
        <v>5171</v>
      </c>
      <c r="D1103" t="s">
        <v>4529</v>
      </c>
      <c r="E1103">
        <v>137</v>
      </c>
      <c r="F1103" t="s">
        <v>5170</v>
      </c>
      <c r="G1103">
        <v>14</v>
      </c>
    </row>
    <row r="1104" spans="1:7" hidden="1" x14ac:dyDescent="0.25">
      <c r="A1104">
        <v>24</v>
      </c>
      <c r="B1104">
        <v>513</v>
      </c>
      <c r="C1104" t="s">
        <v>4863</v>
      </c>
      <c r="D1104" t="s">
        <v>4529</v>
      </c>
      <c r="E1104">
        <v>135</v>
      </c>
      <c r="F1104" t="s">
        <v>4864</v>
      </c>
      <c r="G1104">
        <v>15</v>
      </c>
    </row>
    <row r="1105" spans="1:7" hidden="1" x14ac:dyDescent="0.25">
      <c r="A1105">
        <v>24</v>
      </c>
      <c r="B1105">
        <v>513</v>
      </c>
      <c r="C1105" t="s">
        <v>4863</v>
      </c>
      <c r="D1105" t="s">
        <v>4529</v>
      </c>
      <c r="E1105">
        <v>133</v>
      </c>
      <c r="F1105" t="s">
        <v>5160</v>
      </c>
      <c r="G1105">
        <v>16</v>
      </c>
    </row>
    <row r="1106" spans="1:7" hidden="1" x14ac:dyDescent="0.25">
      <c r="A1106">
        <v>24</v>
      </c>
      <c r="B1106">
        <v>514</v>
      </c>
      <c r="C1106" t="s">
        <v>5168</v>
      </c>
      <c r="D1106" t="s">
        <v>4529</v>
      </c>
      <c r="E1106">
        <v>131</v>
      </c>
      <c r="F1106" t="s">
        <v>4865</v>
      </c>
      <c r="G1106">
        <v>17</v>
      </c>
    </row>
    <row r="1107" spans="1:7" hidden="1" x14ac:dyDescent="0.25">
      <c r="A1107">
        <v>24</v>
      </c>
      <c r="B1107">
        <v>514</v>
      </c>
      <c r="C1107" t="s">
        <v>5168</v>
      </c>
      <c r="D1107" t="s">
        <v>4529</v>
      </c>
      <c r="E1107">
        <v>169</v>
      </c>
      <c r="F1107" t="s">
        <v>4867</v>
      </c>
      <c r="G1107">
        <v>18</v>
      </c>
    </row>
    <row r="1108" spans="1:7" hidden="1" x14ac:dyDescent="0.25">
      <c r="A1108">
        <v>24</v>
      </c>
      <c r="B1108">
        <v>514</v>
      </c>
      <c r="C1108" t="s">
        <v>5168</v>
      </c>
      <c r="D1108" t="s">
        <v>4529</v>
      </c>
      <c r="E1108">
        <v>129</v>
      </c>
      <c r="F1108" t="s">
        <v>4868</v>
      </c>
      <c r="G1108">
        <v>19</v>
      </c>
    </row>
    <row r="1109" spans="1:7" hidden="1" x14ac:dyDescent="0.25">
      <c r="A1109">
        <v>24</v>
      </c>
      <c r="B1109">
        <v>514</v>
      </c>
      <c r="C1109" t="s">
        <v>5168</v>
      </c>
      <c r="D1109" t="s">
        <v>4529</v>
      </c>
      <c r="E1109">
        <v>127</v>
      </c>
      <c r="F1109" t="s">
        <v>4869</v>
      </c>
      <c r="G1109">
        <v>20</v>
      </c>
    </row>
    <row r="1110" spans="1:7" hidden="1" x14ac:dyDescent="0.25">
      <c r="A1110">
        <v>24</v>
      </c>
      <c r="B1110">
        <v>515</v>
      </c>
      <c r="C1110" t="s">
        <v>4870</v>
      </c>
      <c r="D1110" t="s">
        <v>4529</v>
      </c>
      <c r="E1110">
        <v>125</v>
      </c>
      <c r="F1110" t="s">
        <v>4870</v>
      </c>
      <c r="G1110">
        <v>21</v>
      </c>
    </row>
    <row r="1111" spans="1:7" hidden="1" x14ac:dyDescent="0.25">
      <c r="A1111">
        <v>24</v>
      </c>
      <c r="B1111">
        <v>515</v>
      </c>
      <c r="C1111" t="s">
        <v>4870</v>
      </c>
      <c r="D1111" t="s">
        <v>4529</v>
      </c>
      <c r="E1111">
        <v>123</v>
      </c>
      <c r="F1111" t="s">
        <v>4871</v>
      </c>
      <c r="G1111">
        <v>22</v>
      </c>
    </row>
    <row r="1112" spans="1:7" hidden="1" x14ac:dyDescent="0.25">
      <c r="A1112">
        <v>24</v>
      </c>
      <c r="B1112">
        <v>516</v>
      </c>
      <c r="C1112" t="s">
        <v>4872</v>
      </c>
      <c r="D1112" t="s">
        <v>4529</v>
      </c>
      <c r="E1112">
        <v>121</v>
      </c>
      <c r="F1112" t="s">
        <v>4872</v>
      </c>
      <c r="G1112">
        <v>23</v>
      </c>
    </row>
    <row r="1113" spans="1:7" hidden="1" x14ac:dyDescent="0.25">
      <c r="A1113">
        <v>24</v>
      </c>
      <c r="B1113">
        <v>516</v>
      </c>
      <c r="C1113" t="s">
        <v>4872</v>
      </c>
      <c r="D1113" t="s">
        <v>4529</v>
      </c>
      <c r="E1113">
        <v>1534</v>
      </c>
      <c r="F1113" t="s">
        <v>4873</v>
      </c>
      <c r="G1113">
        <v>24</v>
      </c>
    </row>
    <row r="1114" spans="1:7" hidden="1" x14ac:dyDescent="0.25">
      <c r="A1114">
        <v>24</v>
      </c>
      <c r="B1114">
        <v>517</v>
      </c>
      <c r="C1114" t="s">
        <v>5162</v>
      </c>
      <c r="D1114" t="s">
        <v>4529</v>
      </c>
      <c r="E1114">
        <v>119</v>
      </c>
      <c r="F1114" t="s">
        <v>4874</v>
      </c>
      <c r="G1114">
        <v>25</v>
      </c>
    </row>
    <row r="1115" spans="1:7" hidden="1" x14ac:dyDescent="0.25">
      <c r="A1115">
        <v>24</v>
      </c>
      <c r="B1115">
        <v>518</v>
      </c>
      <c r="C1115" t="s">
        <v>4855</v>
      </c>
      <c r="D1115" t="s">
        <v>4529</v>
      </c>
      <c r="E1115">
        <v>117</v>
      </c>
      <c r="F1115" t="s">
        <v>4855</v>
      </c>
      <c r="G1115">
        <v>26</v>
      </c>
    </row>
    <row r="1116" spans="1:7" hidden="1" x14ac:dyDescent="0.25">
      <c r="A1116">
        <v>24</v>
      </c>
      <c r="B1116">
        <v>518</v>
      </c>
      <c r="C1116" t="s">
        <v>4855</v>
      </c>
      <c r="D1116" t="s">
        <v>4529</v>
      </c>
      <c r="E1116">
        <v>115</v>
      </c>
      <c r="F1116" t="s">
        <v>4875</v>
      </c>
      <c r="G1116">
        <v>27</v>
      </c>
    </row>
    <row r="1117" spans="1:7" hidden="1" x14ac:dyDescent="0.25">
      <c r="A1117">
        <v>24</v>
      </c>
      <c r="B1117">
        <v>518</v>
      </c>
      <c r="C1117" t="s">
        <v>4855</v>
      </c>
      <c r="D1117" t="s">
        <v>4529</v>
      </c>
      <c r="E1117">
        <v>113</v>
      </c>
      <c r="F1117" t="s">
        <v>4877</v>
      </c>
      <c r="G1117">
        <v>28</v>
      </c>
    </row>
    <row r="1118" spans="1:7" hidden="1" x14ac:dyDescent="0.25">
      <c r="A1118">
        <v>24</v>
      </c>
      <c r="B1118">
        <v>519</v>
      </c>
      <c r="C1118" t="s">
        <v>4876</v>
      </c>
      <c r="D1118" t="s">
        <v>4529</v>
      </c>
      <c r="E1118">
        <v>112</v>
      </c>
      <c r="F1118" t="s">
        <v>4878</v>
      </c>
      <c r="G1118">
        <v>29</v>
      </c>
    </row>
    <row r="1119" spans="1:7" hidden="1" x14ac:dyDescent="0.25">
      <c r="A1119">
        <v>24</v>
      </c>
      <c r="B1119">
        <v>519</v>
      </c>
      <c r="C1119" t="s">
        <v>4876</v>
      </c>
      <c r="D1119" t="s">
        <v>4529</v>
      </c>
      <c r="E1119">
        <v>110</v>
      </c>
      <c r="F1119" t="s">
        <v>4879</v>
      </c>
      <c r="G1119">
        <v>30</v>
      </c>
    </row>
    <row r="1120" spans="1:7" hidden="1" x14ac:dyDescent="0.25">
      <c r="A1120">
        <v>24</v>
      </c>
      <c r="B1120">
        <v>520</v>
      </c>
      <c r="C1120" t="s">
        <v>4882</v>
      </c>
      <c r="D1120" t="s">
        <v>4529</v>
      </c>
      <c r="E1120">
        <v>1384</v>
      </c>
      <c r="F1120" t="s">
        <v>4880</v>
      </c>
      <c r="G1120">
        <v>31</v>
      </c>
    </row>
    <row r="1121" spans="1:7" hidden="1" x14ac:dyDescent="0.25">
      <c r="A1121">
        <v>24</v>
      </c>
      <c r="B1121">
        <v>520</v>
      </c>
      <c r="C1121" t="s">
        <v>4882</v>
      </c>
      <c r="D1121" t="s">
        <v>4529</v>
      </c>
      <c r="E1121">
        <v>108</v>
      </c>
      <c r="F1121" t="s">
        <v>4882</v>
      </c>
      <c r="G1121">
        <v>32</v>
      </c>
    </row>
    <row r="1122" spans="1:7" hidden="1" x14ac:dyDescent="0.25">
      <c r="A1122">
        <v>24</v>
      </c>
      <c r="B1122">
        <v>521</v>
      </c>
      <c r="C1122" t="s">
        <v>4598</v>
      </c>
      <c r="D1122" t="s">
        <v>4529</v>
      </c>
      <c r="E1122">
        <v>1</v>
      </c>
      <c r="F1122" t="s">
        <v>4599</v>
      </c>
      <c r="G1122">
        <v>33</v>
      </c>
    </row>
    <row r="1123" spans="1:7" hidden="1" x14ac:dyDescent="0.25">
      <c r="A1123">
        <v>24</v>
      </c>
      <c r="B1123">
        <v>522</v>
      </c>
      <c r="C1123" t="s">
        <v>5445</v>
      </c>
      <c r="D1123" t="s">
        <v>4529</v>
      </c>
      <c r="E1123">
        <v>1558</v>
      </c>
      <c r="F1123" t="s">
        <v>4733</v>
      </c>
      <c r="G1123">
        <v>34</v>
      </c>
    </row>
    <row r="1124" spans="1:7" hidden="1" x14ac:dyDescent="0.25">
      <c r="A1124">
        <v>24</v>
      </c>
      <c r="B1124">
        <v>522</v>
      </c>
      <c r="C1124" t="s">
        <v>5445</v>
      </c>
      <c r="D1124" t="s">
        <v>4529</v>
      </c>
      <c r="E1124">
        <v>84</v>
      </c>
      <c r="F1124" t="s">
        <v>4732</v>
      </c>
      <c r="G1124">
        <v>35</v>
      </c>
    </row>
    <row r="1125" spans="1:7" hidden="1" x14ac:dyDescent="0.25">
      <c r="A1125">
        <v>24</v>
      </c>
      <c r="B1125">
        <v>522</v>
      </c>
      <c r="C1125" t="s">
        <v>5445</v>
      </c>
      <c r="D1125" t="s">
        <v>4529</v>
      </c>
      <c r="E1125">
        <v>2</v>
      </c>
      <c r="F1125" t="s">
        <v>4731</v>
      </c>
      <c r="G1125">
        <v>36</v>
      </c>
    </row>
    <row r="1126" spans="1:7" hidden="1" x14ac:dyDescent="0.25">
      <c r="A1126">
        <v>24</v>
      </c>
      <c r="B1126">
        <v>522</v>
      </c>
      <c r="C1126" t="s">
        <v>5445</v>
      </c>
      <c r="D1126" t="s">
        <v>4529</v>
      </c>
      <c r="E1126">
        <v>4</v>
      </c>
      <c r="F1126" t="s">
        <v>4729</v>
      </c>
      <c r="G1126">
        <v>37</v>
      </c>
    </row>
    <row r="1127" spans="1:7" hidden="1" x14ac:dyDescent="0.25">
      <c r="A1127">
        <v>24</v>
      </c>
      <c r="B1127">
        <v>523</v>
      </c>
      <c r="C1127" t="s">
        <v>4697</v>
      </c>
      <c r="D1127" t="s">
        <v>4529</v>
      </c>
      <c r="E1127">
        <v>6</v>
      </c>
      <c r="F1127" t="s">
        <v>4697</v>
      </c>
      <c r="G1127">
        <v>38</v>
      </c>
    </row>
    <row r="1128" spans="1:7" hidden="1" x14ac:dyDescent="0.25">
      <c r="A1128">
        <v>24</v>
      </c>
      <c r="B1128">
        <v>523</v>
      </c>
      <c r="C1128" t="s">
        <v>4697</v>
      </c>
      <c r="D1128" t="s">
        <v>4529</v>
      </c>
      <c r="E1128">
        <v>8</v>
      </c>
      <c r="F1128" t="s">
        <v>4695</v>
      </c>
      <c r="G1128">
        <v>39</v>
      </c>
    </row>
    <row r="1129" spans="1:7" hidden="1" x14ac:dyDescent="0.25">
      <c r="A1129">
        <v>24</v>
      </c>
      <c r="B1129">
        <v>524</v>
      </c>
      <c r="C1129" t="s">
        <v>4693</v>
      </c>
      <c r="D1129" t="s">
        <v>4529</v>
      </c>
      <c r="E1129">
        <v>10</v>
      </c>
      <c r="F1129" t="s">
        <v>4693</v>
      </c>
      <c r="G1129">
        <v>40</v>
      </c>
    </row>
    <row r="1130" spans="1:7" hidden="1" x14ac:dyDescent="0.25">
      <c r="A1130">
        <v>24</v>
      </c>
      <c r="B1130">
        <v>524</v>
      </c>
      <c r="C1130" t="s">
        <v>4693</v>
      </c>
      <c r="D1130" t="s">
        <v>4529</v>
      </c>
      <c r="E1130">
        <v>13</v>
      </c>
      <c r="F1130" t="s">
        <v>4692</v>
      </c>
      <c r="G1130">
        <v>41</v>
      </c>
    </row>
    <row r="1131" spans="1:7" hidden="1" x14ac:dyDescent="0.25">
      <c r="A1131">
        <v>24</v>
      </c>
      <c r="B1131">
        <v>525</v>
      </c>
      <c r="C1131" t="s">
        <v>4748</v>
      </c>
      <c r="D1131" t="s">
        <v>4529</v>
      </c>
      <c r="E1131">
        <v>14</v>
      </c>
      <c r="F1131" t="s">
        <v>4728</v>
      </c>
      <c r="G1131">
        <v>42</v>
      </c>
    </row>
    <row r="1132" spans="1:7" hidden="1" x14ac:dyDescent="0.25">
      <c r="A1132">
        <v>24</v>
      </c>
      <c r="B1132">
        <v>525</v>
      </c>
      <c r="C1132" t="s">
        <v>4748</v>
      </c>
      <c r="D1132" t="s">
        <v>4529</v>
      </c>
      <c r="E1132">
        <v>266</v>
      </c>
      <c r="F1132" t="s">
        <v>4727</v>
      </c>
      <c r="G1132">
        <v>43</v>
      </c>
    </row>
    <row r="1133" spans="1:7" hidden="1" x14ac:dyDescent="0.25">
      <c r="A1133">
        <v>24</v>
      </c>
      <c r="B1133">
        <v>525</v>
      </c>
      <c r="C1133" t="s">
        <v>4748</v>
      </c>
      <c r="D1133" t="s">
        <v>4529</v>
      </c>
      <c r="E1133">
        <v>16</v>
      </c>
      <c r="F1133" t="s">
        <v>4691</v>
      </c>
      <c r="G1133">
        <v>44</v>
      </c>
    </row>
    <row r="1134" spans="1:7" hidden="1" x14ac:dyDescent="0.25">
      <c r="A1134">
        <v>24</v>
      </c>
      <c r="B1134">
        <v>526</v>
      </c>
      <c r="C1134" t="s">
        <v>4690</v>
      </c>
      <c r="D1134" t="s">
        <v>4529</v>
      </c>
      <c r="E1134">
        <v>18</v>
      </c>
      <c r="F1134" t="s">
        <v>4690</v>
      </c>
      <c r="G1134">
        <v>45</v>
      </c>
    </row>
    <row r="1135" spans="1:7" hidden="1" x14ac:dyDescent="0.25">
      <c r="A1135">
        <v>24</v>
      </c>
      <c r="B1135">
        <v>527</v>
      </c>
      <c r="C1135" t="s">
        <v>4725</v>
      </c>
      <c r="D1135" t="s">
        <v>4529</v>
      </c>
      <c r="E1135">
        <v>20</v>
      </c>
      <c r="F1135" t="s">
        <v>4726</v>
      </c>
      <c r="G1135">
        <v>46</v>
      </c>
    </row>
    <row r="1136" spans="1:7" hidden="1" x14ac:dyDescent="0.25">
      <c r="A1136">
        <v>24</v>
      </c>
      <c r="B1136">
        <v>527</v>
      </c>
      <c r="C1136" t="s">
        <v>4725</v>
      </c>
      <c r="D1136" t="s">
        <v>4529</v>
      </c>
      <c r="E1136">
        <v>86</v>
      </c>
      <c r="F1136" t="s">
        <v>4724</v>
      </c>
      <c r="G1136">
        <v>47</v>
      </c>
    </row>
    <row r="1137" spans="1:7" hidden="1" x14ac:dyDescent="0.25">
      <c r="A1137">
        <v>24</v>
      </c>
      <c r="B1137">
        <v>527</v>
      </c>
      <c r="C1137" t="s">
        <v>4725</v>
      </c>
      <c r="D1137" t="s">
        <v>4529</v>
      </c>
      <c r="E1137">
        <v>22</v>
      </c>
      <c r="F1137" t="s">
        <v>4689</v>
      </c>
      <c r="G1137">
        <v>48</v>
      </c>
    </row>
    <row r="1138" spans="1:7" hidden="1" x14ac:dyDescent="0.25">
      <c r="A1138">
        <v>24</v>
      </c>
      <c r="B1138">
        <v>527</v>
      </c>
      <c r="C1138" t="s">
        <v>4725</v>
      </c>
      <c r="D1138" t="s">
        <v>4529</v>
      </c>
      <c r="E1138">
        <v>1503</v>
      </c>
      <c r="F1138" t="s">
        <v>4723</v>
      </c>
      <c r="G1138">
        <v>49</v>
      </c>
    </row>
    <row r="1139" spans="1:7" hidden="1" x14ac:dyDescent="0.25">
      <c r="A1139">
        <v>24</v>
      </c>
      <c r="B1139">
        <v>527</v>
      </c>
      <c r="C1139" t="s">
        <v>4725</v>
      </c>
      <c r="D1139" t="s">
        <v>4529</v>
      </c>
      <c r="E1139">
        <v>88</v>
      </c>
      <c r="F1139" t="s">
        <v>4722</v>
      </c>
      <c r="G1139">
        <v>50</v>
      </c>
    </row>
    <row r="1140" spans="1:7" hidden="1" x14ac:dyDescent="0.25">
      <c r="A1140">
        <v>24</v>
      </c>
      <c r="B1140">
        <v>527</v>
      </c>
      <c r="C1140" t="s">
        <v>4725</v>
      </c>
      <c r="D1140" t="s">
        <v>4529</v>
      </c>
      <c r="E1140">
        <v>90</v>
      </c>
      <c r="F1140" t="s">
        <v>4720</v>
      </c>
      <c r="G1140">
        <v>51</v>
      </c>
    </row>
    <row r="1141" spans="1:7" hidden="1" x14ac:dyDescent="0.25">
      <c r="A1141">
        <v>24</v>
      </c>
      <c r="B1141">
        <v>527</v>
      </c>
      <c r="C1141" t="s">
        <v>4725</v>
      </c>
      <c r="D1141" t="s">
        <v>4529</v>
      </c>
      <c r="E1141">
        <v>92</v>
      </c>
      <c r="F1141" t="s">
        <v>4688</v>
      </c>
      <c r="G1141">
        <v>52</v>
      </c>
    </row>
    <row r="1142" spans="1:7" hidden="1" x14ac:dyDescent="0.25">
      <c r="A1142">
        <v>24</v>
      </c>
      <c r="B1142">
        <v>527</v>
      </c>
      <c r="C1142" t="s">
        <v>4725</v>
      </c>
      <c r="D1142" t="s">
        <v>4529</v>
      </c>
      <c r="E1142">
        <v>94</v>
      </c>
      <c r="F1142" t="s">
        <v>4717</v>
      </c>
      <c r="G1142">
        <v>53</v>
      </c>
    </row>
    <row r="1143" spans="1:7" hidden="1" x14ac:dyDescent="0.25">
      <c r="A1143">
        <v>24</v>
      </c>
      <c r="B1143">
        <v>527</v>
      </c>
      <c r="C1143" t="s">
        <v>4725</v>
      </c>
      <c r="D1143" t="s">
        <v>4529</v>
      </c>
      <c r="E1143">
        <v>97</v>
      </c>
      <c r="F1143" t="s">
        <v>4715</v>
      </c>
      <c r="G1143">
        <v>54</v>
      </c>
    </row>
    <row r="1144" spans="1:7" hidden="1" x14ac:dyDescent="0.25">
      <c r="A1144">
        <v>24</v>
      </c>
      <c r="B1144">
        <v>527</v>
      </c>
      <c r="C1144" t="s">
        <v>4725</v>
      </c>
      <c r="D1144" t="s">
        <v>4529</v>
      </c>
      <c r="E1144">
        <v>96</v>
      </c>
      <c r="F1144" t="s">
        <v>4715</v>
      </c>
      <c r="G1144">
        <v>55</v>
      </c>
    </row>
    <row r="1145" spans="1:7" hidden="1" x14ac:dyDescent="0.25">
      <c r="A1145">
        <v>24</v>
      </c>
      <c r="B1145">
        <v>527</v>
      </c>
      <c r="C1145" t="s">
        <v>4725</v>
      </c>
      <c r="D1145" t="s">
        <v>4529</v>
      </c>
      <c r="E1145">
        <v>1230</v>
      </c>
      <c r="F1145" t="s">
        <v>4958</v>
      </c>
      <c r="G1145">
        <v>56</v>
      </c>
    </row>
    <row r="1146" spans="1:7" hidden="1" x14ac:dyDescent="0.25">
      <c r="A1146">
        <v>24</v>
      </c>
      <c r="B1146">
        <v>527</v>
      </c>
      <c r="C1146" t="s">
        <v>4725</v>
      </c>
      <c r="D1146" t="s">
        <v>4529</v>
      </c>
      <c r="E1146">
        <v>98</v>
      </c>
      <c r="F1146" t="s">
        <v>4712</v>
      </c>
      <c r="G1146">
        <v>57</v>
      </c>
    </row>
    <row r="1147" spans="1:7" hidden="1" x14ac:dyDescent="0.25">
      <c r="A1147">
        <v>24</v>
      </c>
      <c r="B1147">
        <v>527</v>
      </c>
      <c r="C1147" t="s">
        <v>4725</v>
      </c>
      <c r="D1147" t="s">
        <v>4529</v>
      </c>
      <c r="E1147">
        <v>100</v>
      </c>
      <c r="F1147" t="s">
        <v>4711</v>
      </c>
      <c r="G1147">
        <v>58</v>
      </c>
    </row>
    <row r="1148" spans="1:7" hidden="1" x14ac:dyDescent="0.25">
      <c r="A1148">
        <v>24</v>
      </c>
      <c r="B1148">
        <v>527</v>
      </c>
      <c r="C1148" t="s">
        <v>4725</v>
      </c>
      <c r="D1148" t="s">
        <v>4529</v>
      </c>
      <c r="E1148">
        <v>102</v>
      </c>
      <c r="F1148" t="s">
        <v>4710</v>
      </c>
      <c r="G1148">
        <v>59</v>
      </c>
    </row>
    <row r="1149" spans="1:7" hidden="1" x14ac:dyDescent="0.25">
      <c r="A1149">
        <v>24</v>
      </c>
      <c r="B1149">
        <v>527</v>
      </c>
      <c r="C1149" t="s">
        <v>4725</v>
      </c>
      <c r="D1149" t="s">
        <v>4529</v>
      </c>
      <c r="E1149">
        <v>745</v>
      </c>
      <c r="F1149" t="s">
        <v>4709</v>
      </c>
      <c r="G1149">
        <v>60</v>
      </c>
    </row>
    <row r="1150" spans="1:7" hidden="1" x14ac:dyDescent="0.25">
      <c r="A1150">
        <v>24</v>
      </c>
      <c r="B1150">
        <v>527</v>
      </c>
      <c r="C1150" t="s">
        <v>4725</v>
      </c>
      <c r="D1150" t="s">
        <v>4529</v>
      </c>
      <c r="E1150">
        <v>104</v>
      </c>
      <c r="F1150" t="s">
        <v>4708</v>
      </c>
      <c r="G1150">
        <v>61</v>
      </c>
    </row>
    <row r="1151" spans="1:7" hidden="1" x14ac:dyDescent="0.25">
      <c r="A1151">
        <v>24</v>
      </c>
      <c r="B1151">
        <v>527</v>
      </c>
      <c r="C1151" t="s">
        <v>4725</v>
      </c>
      <c r="D1151" t="s">
        <v>4529</v>
      </c>
      <c r="E1151">
        <v>106</v>
      </c>
      <c r="F1151" t="s">
        <v>4707</v>
      </c>
      <c r="G1151">
        <v>62</v>
      </c>
    </row>
    <row r="1152" spans="1:7" hidden="1" x14ac:dyDescent="0.25">
      <c r="A1152">
        <v>24</v>
      </c>
      <c r="B1152">
        <v>527</v>
      </c>
      <c r="C1152" t="s">
        <v>4725</v>
      </c>
      <c r="D1152" t="s">
        <v>4529</v>
      </c>
      <c r="E1152">
        <v>427</v>
      </c>
      <c r="F1152" t="s">
        <v>4883</v>
      </c>
      <c r="G1152">
        <v>63</v>
      </c>
    </row>
    <row r="1153" spans="1:7" hidden="1" x14ac:dyDescent="0.25">
      <c r="A1153">
        <v>24</v>
      </c>
      <c r="B1153">
        <v>527</v>
      </c>
      <c r="C1153" t="s">
        <v>4725</v>
      </c>
      <c r="D1153" t="s">
        <v>4529</v>
      </c>
      <c r="E1153">
        <v>559</v>
      </c>
      <c r="F1153" t="s">
        <v>4888</v>
      </c>
      <c r="G1153">
        <v>64</v>
      </c>
    </row>
    <row r="1154" spans="1:7" hidden="1" x14ac:dyDescent="0.25">
      <c r="A1154">
        <v>24</v>
      </c>
      <c r="B1154">
        <v>527</v>
      </c>
      <c r="C1154" t="s">
        <v>4725</v>
      </c>
      <c r="D1154" t="s">
        <v>4529</v>
      </c>
      <c r="E1154">
        <v>550</v>
      </c>
      <c r="F1154" t="s">
        <v>4887</v>
      </c>
      <c r="G1154">
        <v>65</v>
      </c>
    </row>
    <row r="1155" spans="1:7" hidden="1" x14ac:dyDescent="0.25">
      <c r="A1155">
        <v>24</v>
      </c>
      <c r="B1155">
        <v>527</v>
      </c>
      <c r="C1155" t="s">
        <v>4725</v>
      </c>
      <c r="D1155" t="s">
        <v>4529</v>
      </c>
      <c r="E1155">
        <v>553</v>
      </c>
      <c r="F1155" t="s">
        <v>4886</v>
      </c>
      <c r="G1155">
        <v>66</v>
      </c>
    </row>
    <row r="1156" spans="1:7" hidden="1" x14ac:dyDescent="0.25">
      <c r="A1156">
        <v>24</v>
      </c>
      <c r="B1156">
        <v>527</v>
      </c>
      <c r="C1156" t="s">
        <v>4725</v>
      </c>
      <c r="D1156" t="s">
        <v>4529</v>
      </c>
      <c r="E1156">
        <v>555</v>
      </c>
      <c r="F1156" t="s">
        <v>5206</v>
      </c>
      <c r="G1156">
        <v>67</v>
      </c>
    </row>
    <row r="1157" spans="1:7" hidden="1" x14ac:dyDescent="0.25">
      <c r="A1157">
        <v>24</v>
      </c>
      <c r="B1157">
        <v>527</v>
      </c>
      <c r="C1157" t="s">
        <v>4725</v>
      </c>
      <c r="D1157" t="s">
        <v>4529</v>
      </c>
      <c r="E1157">
        <v>1614</v>
      </c>
      <c r="F1157" t="s">
        <v>5205</v>
      </c>
      <c r="G1157">
        <v>68</v>
      </c>
    </row>
    <row r="1158" spans="1:7" hidden="1" x14ac:dyDescent="0.25">
      <c r="A1158">
        <v>24</v>
      </c>
      <c r="B1158">
        <v>527</v>
      </c>
      <c r="C1158" t="s">
        <v>4725</v>
      </c>
      <c r="D1158" t="s">
        <v>4529</v>
      </c>
      <c r="E1158">
        <v>429</v>
      </c>
      <c r="F1158" t="s">
        <v>5117</v>
      </c>
      <c r="G1158">
        <v>69</v>
      </c>
    </row>
    <row r="1159" spans="1:7" hidden="1" x14ac:dyDescent="0.25">
      <c r="A1159">
        <v>24</v>
      </c>
      <c r="B1159">
        <v>527</v>
      </c>
      <c r="C1159" t="s">
        <v>4725</v>
      </c>
      <c r="D1159" t="s">
        <v>4529</v>
      </c>
      <c r="E1159">
        <v>336</v>
      </c>
      <c r="F1159" t="s">
        <v>5116</v>
      </c>
      <c r="G1159">
        <v>70</v>
      </c>
    </row>
    <row r="1160" spans="1:7" hidden="1" x14ac:dyDescent="0.25">
      <c r="A1160">
        <v>24</v>
      </c>
      <c r="B1160">
        <v>527</v>
      </c>
      <c r="C1160" t="s">
        <v>4725</v>
      </c>
      <c r="D1160" t="s">
        <v>4529</v>
      </c>
      <c r="E1160">
        <v>332</v>
      </c>
      <c r="F1160" t="s">
        <v>5115</v>
      </c>
      <c r="G1160">
        <v>71</v>
      </c>
    </row>
    <row r="1161" spans="1:7" hidden="1" x14ac:dyDescent="0.25">
      <c r="A1161">
        <v>24</v>
      </c>
      <c r="B1161">
        <v>527</v>
      </c>
      <c r="C1161" t="s">
        <v>4725</v>
      </c>
      <c r="D1161" t="s">
        <v>4529</v>
      </c>
      <c r="E1161">
        <v>1618</v>
      </c>
      <c r="F1161" t="s">
        <v>5204</v>
      </c>
      <c r="G1161">
        <v>72</v>
      </c>
    </row>
    <row r="1162" spans="1:7" hidden="1" x14ac:dyDescent="0.25">
      <c r="A1162">
        <v>24</v>
      </c>
      <c r="B1162">
        <v>527</v>
      </c>
      <c r="C1162" t="s">
        <v>4725</v>
      </c>
      <c r="D1162" t="s">
        <v>4529</v>
      </c>
      <c r="E1162">
        <v>1620</v>
      </c>
      <c r="F1162" t="s">
        <v>5203</v>
      </c>
      <c r="G1162">
        <v>73</v>
      </c>
    </row>
    <row r="1163" spans="1:7" hidden="1" x14ac:dyDescent="0.25">
      <c r="A1163">
        <v>24</v>
      </c>
      <c r="B1163">
        <v>527</v>
      </c>
      <c r="C1163" t="s">
        <v>4725</v>
      </c>
      <c r="D1163" t="s">
        <v>4529</v>
      </c>
      <c r="E1163">
        <v>1623</v>
      </c>
      <c r="F1163" t="s">
        <v>5202</v>
      </c>
      <c r="G1163">
        <v>74</v>
      </c>
    </row>
    <row r="1164" spans="1:7" hidden="1" x14ac:dyDescent="0.25">
      <c r="A1164">
        <v>24</v>
      </c>
      <c r="B1164">
        <v>527</v>
      </c>
      <c r="C1164" t="s">
        <v>4725</v>
      </c>
      <c r="D1164" t="s">
        <v>4529</v>
      </c>
      <c r="E1164">
        <v>1616</v>
      </c>
      <c r="F1164" t="s">
        <v>5201</v>
      </c>
      <c r="G1164">
        <v>75</v>
      </c>
    </row>
    <row r="1165" spans="1:7" hidden="1" x14ac:dyDescent="0.25">
      <c r="A1165">
        <v>24</v>
      </c>
      <c r="B1165">
        <v>527</v>
      </c>
      <c r="C1165" t="s">
        <v>4725</v>
      </c>
      <c r="D1165" t="s">
        <v>4529</v>
      </c>
      <c r="E1165">
        <v>1624</v>
      </c>
      <c r="F1165" t="s">
        <v>5200</v>
      </c>
      <c r="G1165">
        <v>76</v>
      </c>
    </row>
    <row r="1166" spans="1:7" hidden="1" x14ac:dyDescent="0.25">
      <c r="A1166">
        <v>24</v>
      </c>
      <c r="B1166">
        <v>527</v>
      </c>
      <c r="C1166" t="s">
        <v>4725</v>
      </c>
      <c r="D1166" t="s">
        <v>4529</v>
      </c>
      <c r="E1166">
        <v>330</v>
      </c>
      <c r="F1166" t="s">
        <v>5114</v>
      </c>
      <c r="G1166">
        <v>77</v>
      </c>
    </row>
    <row r="1167" spans="1:7" hidden="1" x14ac:dyDescent="0.25">
      <c r="A1167">
        <v>24</v>
      </c>
      <c r="B1167">
        <v>527</v>
      </c>
      <c r="C1167" t="s">
        <v>4725</v>
      </c>
      <c r="D1167" t="s">
        <v>4529</v>
      </c>
      <c r="E1167">
        <v>1626</v>
      </c>
      <c r="F1167" t="s">
        <v>5199</v>
      </c>
      <c r="G1167">
        <v>78</v>
      </c>
    </row>
    <row r="1168" spans="1:7" hidden="1" x14ac:dyDescent="0.25">
      <c r="A1168">
        <v>24</v>
      </c>
      <c r="B1168">
        <v>527</v>
      </c>
      <c r="C1168" t="s">
        <v>4725</v>
      </c>
      <c r="D1168" t="s">
        <v>4529</v>
      </c>
      <c r="E1168">
        <v>1628</v>
      </c>
      <c r="F1168" t="s">
        <v>5113</v>
      </c>
      <c r="G1168">
        <v>79</v>
      </c>
    </row>
    <row r="1169" spans="1:7" hidden="1" x14ac:dyDescent="0.25">
      <c r="A1169">
        <v>24</v>
      </c>
      <c r="B1169">
        <v>527</v>
      </c>
      <c r="C1169" t="s">
        <v>4725</v>
      </c>
      <c r="D1169" t="s">
        <v>4529</v>
      </c>
      <c r="E1169">
        <v>1631</v>
      </c>
      <c r="F1169" t="s">
        <v>5112</v>
      </c>
      <c r="G1169">
        <v>80</v>
      </c>
    </row>
    <row r="1170" spans="1:7" hidden="1" x14ac:dyDescent="0.25">
      <c r="A1170">
        <v>24</v>
      </c>
      <c r="B1170">
        <v>527</v>
      </c>
      <c r="C1170" t="s">
        <v>4725</v>
      </c>
      <c r="D1170" t="s">
        <v>4529</v>
      </c>
      <c r="E1170">
        <v>1632</v>
      </c>
      <c r="F1170" t="s">
        <v>5111</v>
      </c>
      <c r="G1170">
        <v>81</v>
      </c>
    </row>
    <row r="1171" spans="1:7" hidden="1" x14ac:dyDescent="0.25">
      <c r="A1171">
        <v>24</v>
      </c>
      <c r="B1171">
        <v>527</v>
      </c>
      <c r="C1171" t="s">
        <v>4725</v>
      </c>
      <c r="D1171" t="s">
        <v>4529</v>
      </c>
      <c r="E1171">
        <v>329</v>
      </c>
      <c r="F1171" t="s">
        <v>4948</v>
      </c>
      <c r="G1171">
        <v>82</v>
      </c>
    </row>
    <row r="1172" spans="1:7" hidden="1" x14ac:dyDescent="0.25">
      <c r="A1172">
        <v>25</v>
      </c>
      <c r="B1172">
        <v>528</v>
      </c>
      <c r="C1172" t="s">
        <v>5432</v>
      </c>
      <c r="D1172" t="s">
        <v>4529</v>
      </c>
      <c r="E1172">
        <v>1</v>
      </c>
      <c r="F1172" t="s">
        <v>4599</v>
      </c>
      <c r="G1172">
        <v>1</v>
      </c>
    </row>
    <row r="1173" spans="1:7" hidden="1" x14ac:dyDescent="0.25">
      <c r="A1173">
        <v>25</v>
      </c>
      <c r="B1173">
        <v>528</v>
      </c>
      <c r="C1173" t="s">
        <v>5432</v>
      </c>
      <c r="D1173" t="s">
        <v>4529</v>
      </c>
      <c r="E1173">
        <v>1558</v>
      </c>
      <c r="F1173" t="s">
        <v>4733</v>
      </c>
      <c r="G1173">
        <v>2</v>
      </c>
    </row>
    <row r="1174" spans="1:7" hidden="1" x14ac:dyDescent="0.25">
      <c r="A1174">
        <v>25</v>
      </c>
      <c r="B1174">
        <v>528</v>
      </c>
      <c r="C1174" t="s">
        <v>5432</v>
      </c>
      <c r="D1174" t="s">
        <v>4529</v>
      </c>
      <c r="E1174">
        <v>84</v>
      </c>
      <c r="F1174" t="s">
        <v>4732</v>
      </c>
      <c r="G1174">
        <v>3</v>
      </c>
    </row>
    <row r="1175" spans="1:7" hidden="1" x14ac:dyDescent="0.25">
      <c r="A1175">
        <v>25</v>
      </c>
      <c r="B1175">
        <v>528</v>
      </c>
      <c r="C1175" t="s">
        <v>5432</v>
      </c>
      <c r="D1175" t="s">
        <v>4529</v>
      </c>
      <c r="E1175">
        <v>2</v>
      </c>
      <c r="F1175" t="s">
        <v>4731</v>
      </c>
      <c r="G1175">
        <v>4</v>
      </c>
    </row>
    <row r="1176" spans="1:7" hidden="1" x14ac:dyDescent="0.25">
      <c r="A1176">
        <v>25</v>
      </c>
      <c r="B1176">
        <v>528</v>
      </c>
      <c r="C1176" t="s">
        <v>5432</v>
      </c>
      <c r="D1176" t="s">
        <v>4529</v>
      </c>
      <c r="E1176">
        <v>4</v>
      </c>
      <c r="F1176" t="s">
        <v>4729</v>
      </c>
      <c r="G1176">
        <v>5</v>
      </c>
    </row>
    <row r="1177" spans="1:7" hidden="1" x14ac:dyDescent="0.25">
      <c r="A1177">
        <v>25</v>
      </c>
      <c r="B1177">
        <v>528</v>
      </c>
      <c r="C1177" t="s">
        <v>5432</v>
      </c>
      <c r="D1177" t="s">
        <v>4529</v>
      </c>
      <c r="E1177">
        <v>6</v>
      </c>
      <c r="F1177" t="s">
        <v>4697</v>
      </c>
      <c r="G1177">
        <v>6</v>
      </c>
    </row>
    <row r="1178" spans="1:7" hidden="1" x14ac:dyDescent="0.25">
      <c r="A1178">
        <v>25</v>
      </c>
      <c r="B1178">
        <v>528</v>
      </c>
      <c r="C1178" t="s">
        <v>5432</v>
      </c>
      <c r="D1178" t="s">
        <v>4529</v>
      </c>
      <c r="E1178">
        <v>8</v>
      </c>
      <c r="F1178" t="s">
        <v>4695</v>
      </c>
      <c r="G1178">
        <v>7</v>
      </c>
    </row>
    <row r="1179" spans="1:7" hidden="1" x14ac:dyDescent="0.25">
      <c r="A1179">
        <v>25</v>
      </c>
      <c r="B1179">
        <v>528</v>
      </c>
      <c r="C1179" t="s">
        <v>5432</v>
      </c>
      <c r="D1179" t="s">
        <v>4529</v>
      </c>
      <c r="E1179">
        <v>10</v>
      </c>
      <c r="F1179" t="s">
        <v>4693</v>
      </c>
      <c r="G1179">
        <v>8</v>
      </c>
    </row>
    <row r="1180" spans="1:7" hidden="1" x14ac:dyDescent="0.25">
      <c r="A1180">
        <v>25</v>
      </c>
      <c r="B1180">
        <v>528</v>
      </c>
      <c r="C1180" t="s">
        <v>5432</v>
      </c>
      <c r="D1180" t="s">
        <v>4529</v>
      </c>
      <c r="E1180">
        <v>13</v>
      </c>
      <c r="F1180" t="s">
        <v>4692</v>
      </c>
      <c r="G1180">
        <v>9</v>
      </c>
    </row>
    <row r="1181" spans="1:7" hidden="1" x14ac:dyDescent="0.25">
      <c r="A1181">
        <v>25</v>
      </c>
      <c r="B1181">
        <v>528</v>
      </c>
      <c r="C1181" t="s">
        <v>5432</v>
      </c>
      <c r="D1181" t="s">
        <v>4529</v>
      </c>
      <c r="E1181">
        <v>14</v>
      </c>
      <c r="F1181" t="s">
        <v>4728</v>
      </c>
      <c r="G1181">
        <v>10</v>
      </c>
    </row>
    <row r="1182" spans="1:7" hidden="1" x14ac:dyDescent="0.25">
      <c r="A1182">
        <v>25</v>
      </c>
      <c r="B1182">
        <v>528</v>
      </c>
      <c r="C1182" t="s">
        <v>5432</v>
      </c>
      <c r="D1182" t="s">
        <v>4529</v>
      </c>
      <c r="E1182">
        <v>266</v>
      </c>
      <c r="F1182" t="s">
        <v>4727</v>
      </c>
      <c r="G1182">
        <v>11</v>
      </c>
    </row>
    <row r="1183" spans="1:7" hidden="1" x14ac:dyDescent="0.25">
      <c r="A1183">
        <v>25</v>
      </c>
      <c r="B1183">
        <v>528</v>
      </c>
      <c r="C1183" t="s">
        <v>5432</v>
      </c>
      <c r="D1183" t="s">
        <v>4529</v>
      </c>
      <c r="E1183">
        <v>16</v>
      </c>
      <c r="F1183" t="s">
        <v>4691</v>
      </c>
      <c r="G1183">
        <v>12</v>
      </c>
    </row>
    <row r="1184" spans="1:7" hidden="1" x14ac:dyDescent="0.25">
      <c r="A1184">
        <v>25</v>
      </c>
      <c r="B1184">
        <v>528</v>
      </c>
      <c r="C1184" t="s">
        <v>5432</v>
      </c>
      <c r="D1184" t="s">
        <v>4529</v>
      </c>
      <c r="E1184">
        <v>18</v>
      </c>
      <c r="F1184" t="s">
        <v>4690</v>
      </c>
      <c r="G1184">
        <v>13</v>
      </c>
    </row>
    <row r="1185" spans="1:8" hidden="1" x14ac:dyDescent="0.25">
      <c r="A1185">
        <v>25</v>
      </c>
      <c r="B1185">
        <v>528</v>
      </c>
      <c r="C1185" t="s">
        <v>5432</v>
      </c>
      <c r="D1185" t="s">
        <v>4529</v>
      </c>
      <c r="E1185">
        <v>20</v>
      </c>
      <c r="F1185" t="s">
        <v>4726</v>
      </c>
      <c r="G1185">
        <v>14</v>
      </c>
    </row>
    <row r="1186" spans="1:8" hidden="1" x14ac:dyDescent="0.25">
      <c r="A1186">
        <v>25</v>
      </c>
      <c r="B1186">
        <v>528</v>
      </c>
      <c r="C1186" t="s">
        <v>5432</v>
      </c>
      <c r="D1186" t="s">
        <v>4529</v>
      </c>
      <c r="E1186">
        <v>86</v>
      </c>
      <c r="F1186" t="s">
        <v>4724</v>
      </c>
      <c r="G1186">
        <v>15</v>
      </c>
    </row>
    <row r="1187" spans="1:8" hidden="1" x14ac:dyDescent="0.25">
      <c r="A1187">
        <v>25</v>
      </c>
      <c r="B1187">
        <v>528</v>
      </c>
      <c r="C1187" t="s">
        <v>5432</v>
      </c>
      <c r="D1187" t="s">
        <v>4529</v>
      </c>
      <c r="E1187">
        <v>22</v>
      </c>
      <c r="F1187" t="s">
        <v>4689</v>
      </c>
      <c r="G1187">
        <v>16</v>
      </c>
    </row>
    <row r="1188" spans="1:8" hidden="1" x14ac:dyDescent="0.25">
      <c r="A1188">
        <v>25</v>
      </c>
      <c r="B1188">
        <v>528</v>
      </c>
      <c r="C1188" t="s">
        <v>5432</v>
      </c>
      <c r="D1188" t="s">
        <v>4529</v>
      </c>
      <c r="E1188">
        <v>24</v>
      </c>
      <c r="F1188" t="s">
        <v>4894</v>
      </c>
      <c r="G1188">
        <v>17</v>
      </c>
    </row>
    <row r="1189" spans="1:8" hidden="1" x14ac:dyDescent="0.25">
      <c r="A1189">
        <v>25</v>
      </c>
      <c r="B1189">
        <v>528</v>
      </c>
      <c r="C1189" t="s">
        <v>5432</v>
      </c>
      <c r="D1189" t="s">
        <v>4529</v>
      </c>
      <c r="E1189">
        <v>1510</v>
      </c>
      <c r="F1189" t="s">
        <v>4721</v>
      </c>
      <c r="G1189" t="s">
        <v>4768</v>
      </c>
      <c r="H1189">
        <v>18</v>
      </c>
    </row>
    <row r="1190" spans="1:8" hidden="1" x14ac:dyDescent="0.25">
      <c r="A1190">
        <v>25</v>
      </c>
      <c r="B1190">
        <v>528</v>
      </c>
      <c r="C1190" t="s">
        <v>5432</v>
      </c>
      <c r="D1190" t="s">
        <v>4529</v>
      </c>
      <c r="E1190">
        <v>1512</v>
      </c>
      <c r="F1190" t="s">
        <v>4769</v>
      </c>
      <c r="G1190">
        <v>19</v>
      </c>
    </row>
    <row r="1191" spans="1:8" hidden="1" x14ac:dyDescent="0.25">
      <c r="A1191">
        <v>25</v>
      </c>
      <c r="B1191">
        <v>528</v>
      </c>
      <c r="C1191" t="s">
        <v>5432</v>
      </c>
      <c r="D1191" t="s">
        <v>4529</v>
      </c>
      <c r="E1191">
        <v>1504</v>
      </c>
      <c r="F1191" t="s">
        <v>4771</v>
      </c>
      <c r="G1191">
        <v>20</v>
      </c>
    </row>
    <row r="1192" spans="1:8" hidden="1" x14ac:dyDescent="0.25">
      <c r="A1192">
        <v>25</v>
      </c>
      <c r="B1192">
        <v>528</v>
      </c>
      <c r="C1192" t="s">
        <v>5432</v>
      </c>
      <c r="D1192" t="s">
        <v>4529</v>
      </c>
      <c r="E1192">
        <v>25</v>
      </c>
      <c r="F1192" t="s">
        <v>4770</v>
      </c>
      <c r="G1192">
        <v>21</v>
      </c>
    </row>
    <row r="1193" spans="1:8" hidden="1" x14ac:dyDescent="0.25">
      <c r="A1193">
        <v>25</v>
      </c>
      <c r="B1193">
        <v>528</v>
      </c>
      <c r="C1193" t="s">
        <v>5432</v>
      </c>
      <c r="D1193" t="s">
        <v>4529</v>
      </c>
      <c r="E1193">
        <v>1514</v>
      </c>
      <c r="F1193" t="s">
        <v>4773</v>
      </c>
      <c r="G1193" t="s">
        <v>4772</v>
      </c>
      <c r="H1193">
        <v>22</v>
      </c>
    </row>
    <row r="1194" spans="1:8" hidden="1" x14ac:dyDescent="0.25">
      <c r="A1194">
        <v>25</v>
      </c>
      <c r="B1194">
        <v>528</v>
      </c>
      <c r="C1194" t="s">
        <v>5432</v>
      </c>
      <c r="D1194" t="s">
        <v>4529</v>
      </c>
      <c r="E1194">
        <v>1516</v>
      </c>
      <c r="F1194" t="s">
        <v>4774</v>
      </c>
      <c r="G1194">
        <v>23</v>
      </c>
    </row>
    <row r="1195" spans="1:8" hidden="1" x14ac:dyDescent="0.25">
      <c r="A1195">
        <v>25</v>
      </c>
      <c r="B1195">
        <v>528</v>
      </c>
      <c r="C1195" t="s">
        <v>5432</v>
      </c>
      <c r="D1195" t="s">
        <v>4529</v>
      </c>
      <c r="E1195">
        <v>27</v>
      </c>
      <c r="F1195" t="s">
        <v>4776</v>
      </c>
      <c r="G1195">
        <v>24</v>
      </c>
    </row>
    <row r="1196" spans="1:8" hidden="1" x14ac:dyDescent="0.25">
      <c r="A1196">
        <v>25</v>
      </c>
      <c r="B1196">
        <v>528</v>
      </c>
      <c r="C1196" t="s">
        <v>5432</v>
      </c>
      <c r="D1196" t="s">
        <v>4529</v>
      </c>
      <c r="E1196">
        <v>1532</v>
      </c>
      <c r="F1196" t="s">
        <v>4777</v>
      </c>
      <c r="G1196">
        <v>25</v>
      </c>
    </row>
    <row r="1197" spans="1:8" hidden="1" x14ac:dyDescent="0.25">
      <c r="A1197">
        <v>25</v>
      </c>
      <c r="B1197">
        <v>528</v>
      </c>
      <c r="C1197" t="s">
        <v>5432</v>
      </c>
      <c r="D1197" t="s">
        <v>4529</v>
      </c>
      <c r="E1197">
        <v>1518</v>
      </c>
      <c r="F1197" t="s">
        <v>3871</v>
      </c>
      <c r="G1197" t="s">
        <v>4778</v>
      </c>
      <c r="H1197">
        <v>26</v>
      </c>
    </row>
    <row r="1198" spans="1:8" hidden="1" x14ac:dyDescent="0.25">
      <c r="A1198">
        <v>25</v>
      </c>
      <c r="B1198">
        <v>528</v>
      </c>
      <c r="C1198" t="s">
        <v>5432</v>
      </c>
      <c r="D1198" t="s">
        <v>4529</v>
      </c>
      <c r="E1198">
        <v>29</v>
      </c>
      <c r="F1198" t="s">
        <v>4780</v>
      </c>
      <c r="G1198">
        <v>27</v>
      </c>
    </row>
    <row r="1199" spans="1:8" hidden="1" x14ac:dyDescent="0.25">
      <c r="A1199">
        <v>25</v>
      </c>
      <c r="B1199">
        <v>528</v>
      </c>
      <c r="C1199" t="s">
        <v>5432</v>
      </c>
      <c r="D1199" t="s">
        <v>4529</v>
      </c>
      <c r="E1199">
        <v>1520</v>
      </c>
      <c r="F1199" t="s">
        <v>4782</v>
      </c>
      <c r="G1199" t="s">
        <v>4781</v>
      </c>
      <c r="H1199">
        <v>28</v>
      </c>
    </row>
    <row r="1200" spans="1:8" hidden="1" x14ac:dyDescent="0.25">
      <c r="A1200">
        <v>25</v>
      </c>
      <c r="B1200">
        <v>528</v>
      </c>
      <c r="C1200" t="s">
        <v>5432</v>
      </c>
      <c r="D1200" t="s">
        <v>4529</v>
      </c>
      <c r="E1200">
        <v>31</v>
      </c>
      <c r="F1200" t="s">
        <v>4783</v>
      </c>
      <c r="G1200">
        <v>29</v>
      </c>
    </row>
    <row r="1201" spans="1:8" hidden="1" x14ac:dyDescent="0.25">
      <c r="A1201">
        <v>25</v>
      </c>
      <c r="B1201">
        <v>528</v>
      </c>
      <c r="C1201" t="s">
        <v>5432</v>
      </c>
      <c r="D1201" t="s">
        <v>4529</v>
      </c>
      <c r="E1201">
        <v>1506</v>
      </c>
      <c r="F1201" t="s">
        <v>4784</v>
      </c>
      <c r="G1201">
        <v>30</v>
      </c>
    </row>
    <row r="1202" spans="1:8" hidden="1" x14ac:dyDescent="0.25">
      <c r="A1202">
        <v>25</v>
      </c>
      <c r="B1202">
        <v>528</v>
      </c>
      <c r="C1202" t="s">
        <v>5432</v>
      </c>
      <c r="D1202" t="s">
        <v>4529</v>
      </c>
      <c r="E1202">
        <v>33</v>
      </c>
      <c r="F1202" t="s">
        <v>4786</v>
      </c>
      <c r="G1202">
        <v>31</v>
      </c>
    </row>
    <row r="1203" spans="1:8" hidden="1" x14ac:dyDescent="0.25">
      <c r="A1203">
        <v>25</v>
      </c>
      <c r="B1203">
        <v>528</v>
      </c>
      <c r="C1203" t="s">
        <v>5432</v>
      </c>
      <c r="D1203" t="s">
        <v>4529</v>
      </c>
      <c r="E1203">
        <v>1523</v>
      </c>
      <c r="F1203" t="s">
        <v>4785</v>
      </c>
      <c r="G1203" t="s">
        <v>4787</v>
      </c>
      <c r="H1203">
        <v>32</v>
      </c>
    </row>
    <row r="1204" spans="1:8" hidden="1" x14ac:dyDescent="0.25">
      <c r="A1204">
        <v>25</v>
      </c>
      <c r="B1204">
        <v>528</v>
      </c>
      <c r="C1204" t="s">
        <v>5432</v>
      </c>
      <c r="D1204" t="s">
        <v>4529</v>
      </c>
      <c r="E1204">
        <v>35</v>
      </c>
      <c r="F1204" t="s">
        <v>4789</v>
      </c>
      <c r="G1204">
        <v>33</v>
      </c>
    </row>
    <row r="1205" spans="1:8" hidden="1" x14ac:dyDescent="0.25">
      <c r="A1205">
        <v>25</v>
      </c>
      <c r="B1205">
        <v>528</v>
      </c>
      <c r="C1205" t="s">
        <v>5432</v>
      </c>
      <c r="D1205" t="s">
        <v>4529</v>
      </c>
      <c r="E1205">
        <v>36</v>
      </c>
      <c r="F1205" t="s">
        <v>4790</v>
      </c>
      <c r="G1205">
        <v>34</v>
      </c>
    </row>
    <row r="1206" spans="1:8" hidden="1" x14ac:dyDescent="0.25">
      <c r="A1206">
        <v>25</v>
      </c>
      <c r="B1206">
        <v>528</v>
      </c>
      <c r="C1206" t="s">
        <v>5432</v>
      </c>
      <c r="D1206" t="s">
        <v>4529</v>
      </c>
      <c r="E1206">
        <v>321</v>
      </c>
      <c r="F1206" t="s">
        <v>5348</v>
      </c>
      <c r="G1206">
        <v>35</v>
      </c>
    </row>
    <row r="1207" spans="1:8" hidden="1" x14ac:dyDescent="0.25">
      <c r="A1207">
        <v>25</v>
      </c>
      <c r="B1207">
        <v>528</v>
      </c>
      <c r="C1207" t="s">
        <v>5432</v>
      </c>
      <c r="D1207" t="s">
        <v>4529</v>
      </c>
      <c r="E1207">
        <v>327</v>
      </c>
      <c r="F1207" t="s">
        <v>5138</v>
      </c>
      <c r="G1207">
        <v>36</v>
      </c>
    </row>
    <row r="1208" spans="1:8" hidden="1" x14ac:dyDescent="0.25">
      <c r="A1208">
        <v>25</v>
      </c>
      <c r="B1208">
        <v>528</v>
      </c>
      <c r="C1208" t="s">
        <v>5432</v>
      </c>
      <c r="D1208" t="s">
        <v>4529</v>
      </c>
      <c r="E1208">
        <v>325</v>
      </c>
      <c r="F1208" t="s">
        <v>5347</v>
      </c>
      <c r="G1208">
        <v>37</v>
      </c>
    </row>
    <row r="1209" spans="1:8" hidden="1" x14ac:dyDescent="0.25">
      <c r="A1209">
        <v>25</v>
      </c>
      <c r="B1209">
        <v>528</v>
      </c>
      <c r="C1209" t="s">
        <v>5432</v>
      </c>
      <c r="D1209" t="s">
        <v>4529</v>
      </c>
      <c r="E1209">
        <v>324</v>
      </c>
      <c r="F1209" t="s">
        <v>5346</v>
      </c>
      <c r="G1209">
        <v>38</v>
      </c>
    </row>
    <row r="1210" spans="1:8" hidden="1" x14ac:dyDescent="0.25">
      <c r="A1210">
        <v>25</v>
      </c>
      <c r="B1210">
        <v>528</v>
      </c>
      <c r="C1210" t="s">
        <v>5432</v>
      </c>
      <c r="D1210" t="s">
        <v>4529</v>
      </c>
      <c r="E1210">
        <v>1369</v>
      </c>
      <c r="F1210" t="s">
        <v>5345</v>
      </c>
      <c r="G1210">
        <v>39</v>
      </c>
    </row>
    <row r="1211" spans="1:8" hidden="1" x14ac:dyDescent="0.25">
      <c r="A1211">
        <v>25</v>
      </c>
      <c r="B1211">
        <v>528</v>
      </c>
      <c r="C1211" t="s">
        <v>5432</v>
      </c>
      <c r="D1211" t="s">
        <v>4529</v>
      </c>
      <c r="E1211">
        <v>1371</v>
      </c>
      <c r="F1211" t="s">
        <v>5344</v>
      </c>
      <c r="G1211">
        <v>40</v>
      </c>
    </row>
    <row r="1212" spans="1:8" hidden="1" x14ac:dyDescent="0.25">
      <c r="A1212">
        <v>25</v>
      </c>
      <c r="B1212">
        <v>528</v>
      </c>
      <c r="C1212" t="s">
        <v>5432</v>
      </c>
      <c r="D1212" t="s">
        <v>4529</v>
      </c>
      <c r="E1212">
        <v>471</v>
      </c>
      <c r="F1212" t="s">
        <v>5444</v>
      </c>
      <c r="G1212">
        <v>41</v>
      </c>
    </row>
    <row r="1213" spans="1:8" ht="32.25" hidden="1" customHeight="1" x14ac:dyDescent="0.25">
      <c r="A1213">
        <v>26</v>
      </c>
      <c r="B1213">
        <v>529</v>
      </c>
      <c r="C1213" t="s">
        <v>5432</v>
      </c>
      <c r="D1213" t="s">
        <v>4529</v>
      </c>
      <c r="E1213">
        <v>1</v>
      </c>
      <c r="F1213" t="s">
        <v>4599</v>
      </c>
      <c r="G1213">
        <v>1</v>
      </c>
    </row>
    <row r="1214" spans="1:8" hidden="1" x14ac:dyDescent="0.25">
      <c r="A1214">
        <v>26</v>
      </c>
      <c r="B1214">
        <v>529</v>
      </c>
      <c r="C1214" t="s">
        <v>5432</v>
      </c>
      <c r="D1214" t="s">
        <v>4529</v>
      </c>
      <c r="E1214">
        <v>1558</v>
      </c>
      <c r="F1214" t="s">
        <v>4733</v>
      </c>
      <c r="G1214">
        <v>2</v>
      </c>
    </row>
    <row r="1215" spans="1:8" hidden="1" x14ac:dyDescent="0.25">
      <c r="A1215">
        <v>26</v>
      </c>
      <c r="B1215">
        <v>529</v>
      </c>
      <c r="C1215" t="s">
        <v>5432</v>
      </c>
      <c r="D1215" t="s">
        <v>4529</v>
      </c>
      <c r="E1215">
        <v>84</v>
      </c>
      <c r="F1215" t="s">
        <v>4732</v>
      </c>
      <c r="G1215">
        <v>3</v>
      </c>
    </row>
    <row r="1216" spans="1:8" hidden="1" x14ac:dyDescent="0.25">
      <c r="A1216">
        <v>26</v>
      </c>
      <c r="B1216">
        <v>529</v>
      </c>
      <c r="C1216" t="s">
        <v>5432</v>
      </c>
      <c r="D1216" t="s">
        <v>4529</v>
      </c>
      <c r="E1216">
        <v>2</v>
      </c>
      <c r="F1216" t="s">
        <v>4731</v>
      </c>
      <c r="G1216">
        <v>4</v>
      </c>
    </row>
    <row r="1217" spans="1:7" hidden="1" x14ac:dyDescent="0.25">
      <c r="A1217">
        <v>26</v>
      </c>
      <c r="B1217">
        <v>529</v>
      </c>
      <c r="C1217" t="s">
        <v>5432</v>
      </c>
      <c r="D1217" t="s">
        <v>4529</v>
      </c>
      <c r="E1217">
        <v>4</v>
      </c>
      <c r="F1217" t="s">
        <v>4729</v>
      </c>
      <c r="G1217">
        <v>5</v>
      </c>
    </row>
    <row r="1218" spans="1:7" hidden="1" x14ac:dyDescent="0.25">
      <c r="A1218">
        <v>26</v>
      </c>
      <c r="B1218">
        <v>529</v>
      </c>
      <c r="C1218" t="s">
        <v>5432</v>
      </c>
      <c r="D1218" t="s">
        <v>4529</v>
      </c>
      <c r="E1218">
        <v>6</v>
      </c>
      <c r="F1218" t="s">
        <v>4697</v>
      </c>
      <c r="G1218">
        <v>6</v>
      </c>
    </row>
    <row r="1219" spans="1:7" hidden="1" x14ac:dyDescent="0.25">
      <c r="A1219">
        <v>26</v>
      </c>
      <c r="B1219">
        <v>529</v>
      </c>
      <c r="C1219" t="s">
        <v>5432</v>
      </c>
      <c r="D1219" t="s">
        <v>4529</v>
      </c>
      <c r="E1219">
        <v>8</v>
      </c>
      <c r="F1219" t="s">
        <v>4695</v>
      </c>
      <c r="G1219">
        <v>7</v>
      </c>
    </row>
    <row r="1220" spans="1:7" hidden="1" x14ac:dyDescent="0.25">
      <c r="A1220">
        <v>26</v>
      </c>
      <c r="B1220">
        <v>529</v>
      </c>
      <c r="C1220" t="s">
        <v>5432</v>
      </c>
      <c r="D1220" t="s">
        <v>4529</v>
      </c>
      <c r="E1220">
        <v>506</v>
      </c>
      <c r="F1220" t="s">
        <v>5362</v>
      </c>
      <c r="G1220">
        <v>8</v>
      </c>
    </row>
    <row r="1221" spans="1:7" hidden="1" x14ac:dyDescent="0.25">
      <c r="A1221">
        <v>26</v>
      </c>
      <c r="B1221">
        <v>529</v>
      </c>
      <c r="C1221" t="s">
        <v>5432</v>
      </c>
      <c r="D1221" t="s">
        <v>4529</v>
      </c>
      <c r="E1221">
        <v>507</v>
      </c>
      <c r="F1221" t="s">
        <v>5443</v>
      </c>
      <c r="G1221">
        <v>9</v>
      </c>
    </row>
    <row r="1222" spans="1:7" hidden="1" x14ac:dyDescent="0.25">
      <c r="A1222">
        <v>26</v>
      </c>
      <c r="B1222">
        <v>529</v>
      </c>
      <c r="C1222" t="s">
        <v>5432</v>
      </c>
      <c r="D1222" t="s">
        <v>4529</v>
      </c>
      <c r="E1222">
        <v>1427</v>
      </c>
      <c r="F1222" t="s">
        <v>5442</v>
      </c>
      <c r="G1222">
        <v>10</v>
      </c>
    </row>
    <row r="1223" spans="1:7" hidden="1" x14ac:dyDescent="0.25">
      <c r="A1223">
        <v>26</v>
      </c>
      <c r="B1223">
        <v>529</v>
      </c>
      <c r="C1223" t="s">
        <v>5432</v>
      </c>
      <c r="D1223" t="s">
        <v>4529</v>
      </c>
      <c r="E1223">
        <v>1238</v>
      </c>
      <c r="F1223" t="s">
        <v>5433</v>
      </c>
      <c r="G1223">
        <v>11</v>
      </c>
    </row>
    <row r="1224" spans="1:7" hidden="1" x14ac:dyDescent="0.25">
      <c r="A1224">
        <v>26</v>
      </c>
      <c r="B1224">
        <v>529</v>
      </c>
      <c r="C1224" t="s">
        <v>5432</v>
      </c>
      <c r="D1224" t="s">
        <v>4529</v>
      </c>
      <c r="E1224">
        <v>1429</v>
      </c>
      <c r="F1224" t="s">
        <v>5435</v>
      </c>
      <c r="G1224">
        <v>12</v>
      </c>
    </row>
    <row r="1225" spans="1:7" hidden="1" x14ac:dyDescent="0.25">
      <c r="A1225">
        <v>26</v>
      </c>
      <c r="B1225">
        <v>529</v>
      </c>
      <c r="C1225" t="s">
        <v>5432</v>
      </c>
      <c r="D1225" t="s">
        <v>4529</v>
      </c>
      <c r="E1225">
        <v>1431</v>
      </c>
      <c r="F1225" t="s">
        <v>5435</v>
      </c>
      <c r="G1225">
        <v>13</v>
      </c>
    </row>
    <row r="1226" spans="1:7" hidden="1" x14ac:dyDescent="0.25">
      <c r="A1226">
        <v>26</v>
      </c>
      <c r="B1226">
        <v>529</v>
      </c>
      <c r="C1226" t="s">
        <v>5432</v>
      </c>
      <c r="D1226" t="s">
        <v>4529</v>
      </c>
      <c r="E1226">
        <v>508</v>
      </c>
      <c r="F1226" t="s">
        <v>5434</v>
      </c>
      <c r="G1226">
        <v>14</v>
      </c>
    </row>
    <row r="1227" spans="1:7" hidden="1" x14ac:dyDescent="0.25">
      <c r="A1227">
        <v>26</v>
      </c>
      <c r="B1227">
        <v>529</v>
      </c>
      <c r="C1227" t="s">
        <v>5432</v>
      </c>
      <c r="D1227" t="s">
        <v>4529</v>
      </c>
      <c r="E1227">
        <v>504</v>
      </c>
      <c r="F1227" t="s">
        <v>5244</v>
      </c>
      <c r="G1227">
        <v>15</v>
      </c>
    </row>
    <row r="1228" spans="1:7" hidden="1" x14ac:dyDescent="0.25">
      <c r="A1228">
        <v>26</v>
      </c>
      <c r="B1228">
        <v>529</v>
      </c>
      <c r="C1228" t="s">
        <v>5432</v>
      </c>
      <c r="D1228" t="s">
        <v>4529</v>
      </c>
      <c r="E1228">
        <v>1258</v>
      </c>
      <c r="F1228" t="s">
        <v>5243</v>
      </c>
      <c r="G1228">
        <v>16</v>
      </c>
    </row>
    <row r="1229" spans="1:7" hidden="1" x14ac:dyDescent="0.25">
      <c r="A1229">
        <v>26</v>
      </c>
      <c r="B1229">
        <v>529</v>
      </c>
      <c r="C1229" t="s">
        <v>5432</v>
      </c>
      <c r="D1229" t="s">
        <v>4529</v>
      </c>
      <c r="E1229">
        <v>503</v>
      </c>
      <c r="F1229" t="s">
        <v>5236</v>
      </c>
      <c r="G1229">
        <v>17</v>
      </c>
    </row>
    <row r="1230" spans="1:7" hidden="1" x14ac:dyDescent="0.25">
      <c r="A1230">
        <v>26</v>
      </c>
      <c r="B1230">
        <v>529</v>
      </c>
      <c r="C1230" t="s">
        <v>5432</v>
      </c>
      <c r="D1230" t="s">
        <v>4529</v>
      </c>
      <c r="E1230">
        <v>509</v>
      </c>
      <c r="F1230" t="s">
        <v>5407</v>
      </c>
      <c r="G1230">
        <v>18</v>
      </c>
    </row>
    <row r="1231" spans="1:7" ht="24.75" hidden="1" customHeight="1" x14ac:dyDescent="0.25">
      <c r="A1231">
        <v>27</v>
      </c>
      <c r="B1231">
        <v>530</v>
      </c>
      <c r="C1231" t="s">
        <v>5432</v>
      </c>
      <c r="D1231" t="s">
        <v>4529</v>
      </c>
      <c r="E1231">
        <v>1</v>
      </c>
      <c r="F1231" t="s">
        <v>4599</v>
      </c>
      <c r="G1231">
        <v>1</v>
      </c>
    </row>
    <row r="1232" spans="1:7" hidden="1" x14ac:dyDescent="0.25">
      <c r="A1232">
        <v>27</v>
      </c>
      <c r="B1232">
        <v>530</v>
      </c>
      <c r="C1232" t="s">
        <v>5432</v>
      </c>
      <c r="D1232" t="s">
        <v>4529</v>
      </c>
      <c r="E1232">
        <v>579</v>
      </c>
      <c r="F1232" t="s">
        <v>5263</v>
      </c>
      <c r="G1232">
        <v>2</v>
      </c>
    </row>
    <row r="1233" spans="1:7" hidden="1" x14ac:dyDescent="0.25">
      <c r="A1233">
        <v>27</v>
      </c>
      <c r="B1233">
        <v>530</v>
      </c>
      <c r="C1233" t="s">
        <v>5432</v>
      </c>
      <c r="D1233" t="s">
        <v>4529</v>
      </c>
      <c r="E1233">
        <v>535</v>
      </c>
      <c r="F1233" t="s">
        <v>5262</v>
      </c>
      <c r="G1233">
        <v>3</v>
      </c>
    </row>
    <row r="1234" spans="1:7" hidden="1" x14ac:dyDescent="0.25">
      <c r="A1234">
        <v>27</v>
      </c>
      <c r="B1234">
        <v>530</v>
      </c>
      <c r="C1234" t="s">
        <v>5432</v>
      </c>
      <c r="D1234" t="s">
        <v>4529</v>
      </c>
      <c r="E1234">
        <v>578</v>
      </c>
      <c r="F1234" t="s">
        <v>5091</v>
      </c>
      <c r="G1234">
        <v>4</v>
      </c>
    </row>
    <row r="1235" spans="1:7" hidden="1" x14ac:dyDescent="0.25">
      <c r="A1235">
        <v>27</v>
      </c>
      <c r="B1235">
        <v>530</v>
      </c>
      <c r="C1235" t="s">
        <v>5432</v>
      </c>
      <c r="D1235" t="s">
        <v>4529</v>
      </c>
      <c r="E1235">
        <v>577</v>
      </c>
      <c r="F1235" t="s">
        <v>4634</v>
      </c>
      <c r="G1235">
        <v>5</v>
      </c>
    </row>
    <row r="1236" spans="1:7" hidden="1" x14ac:dyDescent="0.25">
      <c r="A1236">
        <v>27</v>
      </c>
      <c r="B1236">
        <v>530</v>
      </c>
      <c r="C1236" t="s">
        <v>5432</v>
      </c>
      <c r="D1236" t="s">
        <v>4529</v>
      </c>
      <c r="E1236">
        <v>575</v>
      </c>
      <c r="F1236" t="s">
        <v>4635</v>
      </c>
      <c r="G1236">
        <v>6</v>
      </c>
    </row>
    <row r="1237" spans="1:7" hidden="1" x14ac:dyDescent="0.25">
      <c r="A1237">
        <v>27</v>
      </c>
      <c r="B1237">
        <v>530</v>
      </c>
      <c r="C1237" t="s">
        <v>5432</v>
      </c>
      <c r="D1237" t="s">
        <v>4529</v>
      </c>
      <c r="E1237">
        <v>574</v>
      </c>
      <c r="F1237" t="s">
        <v>5355</v>
      </c>
      <c r="G1237">
        <v>7</v>
      </c>
    </row>
    <row r="1238" spans="1:7" hidden="1" x14ac:dyDescent="0.25">
      <c r="A1238">
        <v>27</v>
      </c>
      <c r="B1238">
        <v>530</v>
      </c>
      <c r="C1238" t="s">
        <v>5432</v>
      </c>
      <c r="D1238" t="s">
        <v>4529</v>
      </c>
      <c r="E1238">
        <v>572</v>
      </c>
      <c r="F1238" t="s">
        <v>4636</v>
      </c>
      <c r="G1238">
        <v>8</v>
      </c>
    </row>
    <row r="1239" spans="1:7" hidden="1" x14ac:dyDescent="0.25">
      <c r="A1239">
        <v>27</v>
      </c>
      <c r="B1239">
        <v>530</v>
      </c>
      <c r="C1239" t="s">
        <v>5432</v>
      </c>
      <c r="D1239" t="s">
        <v>4529</v>
      </c>
      <c r="E1239">
        <v>536</v>
      </c>
      <c r="F1239" t="s">
        <v>5086</v>
      </c>
      <c r="G1239">
        <v>9</v>
      </c>
    </row>
    <row r="1240" spans="1:7" hidden="1" x14ac:dyDescent="0.25">
      <c r="A1240">
        <v>27</v>
      </c>
      <c r="B1240">
        <v>530</v>
      </c>
      <c r="C1240" t="s">
        <v>5432</v>
      </c>
      <c r="D1240" t="s">
        <v>4529</v>
      </c>
      <c r="E1240">
        <v>1241</v>
      </c>
      <c r="F1240" t="s">
        <v>5441</v>
      </c>
      <c r="G1240">
        <v>10</v>
      </c>
    </row>
    <row r="1241" spans="1:7" hidden="1" x14ac:dyDescent="0.25">
      <c r="A1241">
        <v>27</v>
      </c>
      <c r="B1241">
        <v>530</v>
      </c>
      <c r="C1241" t="s">
        <v>5432</v>
      </c>
      <c r="D1241" t="s">
        <v>4529</v>
      </c>
      <c r="E1241">
        <v>534</v>
      </c>
      <c r="F1241" t="s">
        <v>5440</v>
      </c>
      <c r="G1241">
        <v>11</v>
      </c>
    </row>
    <row r="1242" spans="1:7" hidden="1" x14ac:dyDescent="0.25">
      <c r="A1242">
        <v>27</v>
      </c>
      <c r="B1242">
        <v>530</v>
      </c>
      <c r="C1242" t="s">
        <v>5432</v>
      </c>
      <c r="D1242" t="s">
        <v>4529</v>
      </c>
      <c r="E1242">
        <v>1246</v>
      </c>
      <c r="F1242" t="s">
        <v>5439</v>
      </c>
      <c r="G1242">
        <v>12</v>
      </c>
    </row>
    <row r="1243" spans="1:7" hidden="1" x14ac:dyDescent="0.25">
      <c r="A1243">
        <v>27</v>
      </c>
      <c r="B1243">
        <v>530</v>
      </c>
      <c r="C1243" t="s">
        <v>5432</v>
      </c>
      <c r="D1243" t="s">
        <v>4529</v>
      </c>
      <c r="E1243">
        <v>1252</v>
      </c>
      <c r="F1243" t="s">
        <v>5438</v>
      </c>
      <c r="G1243">
        <v>13</v>
      </c>
    </row>
    <row r="1244" spans="1:7" hidden="1" x14ac:dyDescent="0.25">
      <c r="A1244">
        <v>27</v>
      </c>
      <c r="B1244">
        <v>530</v>
      </c>
      <c r="C1244" t="s">
        <v>5432</v>
      </c>
      <c r="D1244" t="s">
        <v>4529</v>
      </c>
      <c r="E1244">
        <v>1251</v>
      </c>
      <c r="F1244" t="s">
        <v>5437</v>
      </c>
      <c r="G1244">
        <v>14</v>
      </c>
    </row>
    <row r="1245" spans="1:7" hidden="1" x14ac:dyDescent="0.25">
      <c r="A1245">
        <v>27</v>
      </c>
      <c r="B1245">
        <v>530</v>
      </c>
      <c r="C1245" t="s">
        <v>5432</v>
      </c>
      <c r="D1245" t="s">
        <v>4529</v>
      </c>
      <c r="E1245">
        <v>533</v>
      </c>
      <c r="F1245" t="s">
        <v>4638</v>
      </c>
      <c r="G1245">
        <v>15</v>
      </c>
    </row>
    <row r="1246" spans="1:7" hidden="1" x14ac:dyDescent="0.25">
      <c r="A1246">
        <v>28</v>
      </c>
      <c r="B1246">
        <v>531</v>
      </c>
      <c r="C1246" t="s">
        <v>5432</v>
      </c>
      <c r="D1246" t="s">
        <v>4529</v>
      </c>
      <c r="E1246">
        <v>1</v>
      </c>
      <c r="F1246" t="s">
        <v>4599</v>
      </c>
      <c r="G1246">
        <v>1</v>
      </c>
    </row>
    <row r="1247" spans="1:7" hidden="1" x14ac:dyDescent="0.25">
      <c r="A1247">
        <v>28</v>
      </c>
      <c r="B1247">
        <v>531</v>
      </c>
      <c r="C1247" t="s">
        <v>5432</v>
      </c>
      <c r="D1247" t="s">
        <v>4529</v>
      </c>
      <c r="E1247">
        <v>84</v>
      </c>
      <c r="F1247" t="s">
        <v>4732</v>
      </c>
      <c r="G1247">
        <v>2</v>
      </c>
    </row>
    <row r="1248" spans="1:7" hidden="1" x14ac:dyDescent="0.25">
      <c r="A1248">
        <v>28</v>
      </c>
      <c r="B1248">
        <v>531</v>
      </c>
      <c r="C1248" t="s">
        <v>5432</v>
      </c>
      <c r="D1248" t="s">
        <v>4529</v>
      </c>
      <c r="E1248">
        <v>2</v>
      </c>
      <c r="F1248" t="s">
        <v>4731</v>
      </c>
      <c r="G1248">
        <v>3</v>
      </c>
    </row>
    <row r="1249" spans="1:7" hidden="1" x14ac:dyDescent="0.25">
      <c r="A1249">
        <v>28</v>
      </c>
      <c r="B1249">
        <v>531</v>
      </c>
      <c r="C1249" t="s">
        <v>5432</v>
      </c>
      <c r="D1249" t="s">
        <v>4529</v>
      </c>
      <c r="E1249">
        <v>4</v>
      </c>
      <c r="F1249" t="s">
        <v>4729</v>
      </c>
      <c r="G1249">
        <v>4</v>
      </c>
    </row>
    <row r="1250" spans="1:7" hidden="1" x14ac:dyDescent="0.25">
      <c r="A1250">
        <v>28</v>
      </c>
      <c r="B1250">
        <v>531</v>
      </c>
      <c r="C1250" t="s">
        <v>5432</v>
      </c>
      <c r="D1250" t="s">
        <v>4529</v>
      </c>
      <c r="E1250">
        <v>6</v>
      </c>
      <c r="F1250" t="s">
        <v>4697</v>
      </c>
      <c r="G1250">
        <v>5</v>
      </c>
    </row>
    <row r="1251" spans="1:7" hidden="1" x14ac:dyDescent="0.25">
      <c r="A1251">
        <v>28</v>
      </c>
      <c r="B1251">
        <v>531</v>
      </c>
      <c r="C1251" t="s">
        <v>5432</v>
      </c>
      <c r="D1251" t="s">
        <v>4529</v>
      </c>
      <c r="E1251">
        <v>8</v>
      </c>
      <c r="F1251" t="s">
        <v>4695</v>
      </c>
      <c r="G1251">
        <v>6</v>
      </c>
    </row>
    <row r="1252" spans="1:7" hidden="1" x14ac:dyDescent="0.25">
      <c r="A1252">
        <v>28</v>
      </c>
      <c r="B1252">
        <v>531</v>
      </c>
      <c r="C1252" t="s">
        <v>5432</v>
      </c>
      <c r="D1252" t="s">
        <v>4529</v>
      </c>
      <c r="E1252">
        <v>10</v>
      </c>
      <c r="F1252" t="s">
        <v>4693</v>
      </c>
      <c r="G1252">
        <v>7</v>
      </c>
    </row>
    <row r="1253" spans="1:7" hidden="1" x14ac:dyDescent="0.25">
      <c r="A1253">
        <v>28</v>
      </c>
      <c r="B1253">
        <v>531</v>
      </c>
      <c r="C1253" t="s">
        <v>5432</v>
      </c>
      <c r="D1253" t="s">
        <v>4529</v>
      </c>
      <c r="E1253">
        <v>13</v>
      </c>
      <c r="F1253" t="s">
        <v>4692</v>
      </c>
      <c r="G1253">
        <v>8</v>
      </c>
    </row>
    <row r="1254" spans="1:7" hidden="1" x14ac:dyDescent="0.25">
      <c r="A1254">
        <v>28</v>
      </c>
      <c r="B1254">
        <v>531</v>
      </c>
      <c r="C1254" t="s">
        <v>5432</v>
      </c>
      <c r="D1254" t="s">
        <v>4529</v>
      </c>
      <c r="E1254">
        <v>14</v>
      </c>
      <c r="F1254" t="s">
        <v>4728</v>
      </c>
      <c r="G1254">
        <v>9</v>
      </c>
    </row>
    <row r="1255" spans="1:7" hidden="1" x14ac:dyDescent="0.25">
      <c r="A1255">
        <v>28</v>
      </c>
      <c r="B1255">
        <v>531</v>
      </c>
      <c r="C1255" t="s">
        <v>5432</v>
      </c>
      <c r="D1255" t="s">
        <v>4529</v>
      </c>
      <c r="E1255">
        <v>266</v>
      </c>
      <c r="F1255" t="s">
        <v>4727</v>
      </c>
      <c r="G1255">
        <v>10</v>
      </c>
    </row>
    <row r="1256" spans="1:7" hidden="1" x14ac:dyDescent="0.25">
      <c r="A1256">
        <v>28</v>
      </c>
      <c r="B1256">
        <v>531</v>
      </c>
      <c r="C1256" t="s">
        <v>5432</v>
      </c>
      <c r="D1256" t="s">
        <v>4529</v>
      </c>
      <c r="E1256">
        <v>16</v>
      </c>
      <c r="F1256" t="s">
        <v>4691</v>
      </c>
      <c r="G1256">
        <v>11</v>
      </c>
    </row>
    <row r="1257" spans="1:7" hidden="1" x14ac:dyDescent="0.25">
      <c r="A1257">
        <v>28</v>
      </c>
      <c r="B1257">
        <v>531</v>
      </c>
      <c r="C1257" t="s">
        <v>5432</v>
      </c>
      <c r="D1257" t="s">
        <v>4529</v>
      </c>
      <c r="E1257">
        <v>18</v>
      </c>
      <c r="F1257" t="s">
        <v>4690</v>
      </c>
      <c r="G1257">
        <v>12</v>
      </c>
    </row>
    <row r="1258" spans="1:7" hidden="1" x14ac:dyDescent="0.25">
      <c r="A1258">
        <v>28</v>
      </c>
      <c r="B1258">
        <v>531</v>
      </c>
      <c r="C1258" t="s">
        <v>5432</v>
      </c>
      <c r="D1258" t="s">
        <v>4529</v>
      </c>
      <c r="E1258">
        <v>20</v>
      </c>
      <c r="F1258" t="s">
        <v>4726</v>
      </c>
      <c r="G1258">
        <v>13</v>
      </c>
    </row>
    <row r="1259" spans="1:7" hidden="1" x14ac:dyDescent="0.25">
      <c r="A1259">
        <v>28</v>
      </c>
      <c r="B1259">
        <v>531</v>
      </c>
      <c r="C1259" t="s">
        <v>5432</v>
      </c>
      <c r="D1259" t="s">
        <v>4529</v>
      </c>
      <c r="E1259">
        <v>499</v>
      </c>
      <c r="F1259" t="s">
        <v>5193</v>
      </c>
      <c r="G1259">
        <v>14</v>
      </c>
    </row>
    <row r="1260" spans="1:7" hidden="1" x14ac:dyDescent="0.25">
      <c r="A1260">
        <v>28</v>
      </c>
      <c r="B1260">
        <v>531</v>
      </c>
      <c r="C1260" t="s">
        <v>5432</v>
      </c>
      <c r="D1260" t="s">
        <v>4529</v>
      </c>
      <c r="E1260">
        <v>1206</v>
      </c>
      <c r="F1260" t="s">
        <v>5360</v>
      </c>
      <c r="G1260">
        <v>15</v>
      </c>
    </row>
    <row r="1261" spans="1:7" hidden="1" x14ac:dyDescent="0.25">
      <c r="A1261">
        <v>28</v>
      </c>
      <c r="B1261">
        <v>531</v>
      </c>
      <c r="C1261" t="s">
        <v>5432</v>
      </c>
      <c r="D1261" t="s">
        <v>4529</v>
      </c>
      <c r="E1261">
        <v>1248</v>
      </c>
      <c r="F1261" t="s">
        <v>5436</v>
      </c>
      <c r="G1261">
        <v>16</v>
      </c>
    </row>
    <row r="1262" spans="1:7" hidden="1" x14ac:dyDescent="0.25">
      <c r="A1262">
        <v>28</v>
      </c>
      <c r="B1262">
        <v>531</v>
      </c>
      <c r="C1262" t="s">
        <v>5432</v>
      </c>
      <c r="D1262" t="s">
        <v>4529</v>
      </c>
      <c r="E1262">
        <v>511</v>
      </c>
      <c r="F1262" t="s">
        <v>5238</v>
      </c>
      <c r="G1262">
        <v>17</v>
      </c>
    </row>
    <row r="1263" spans="1:7" hidden="1" x14ac:dyDescent="0.25">
      <c r="A1263">
        <v>28</v>
      </c>
      <c r="B1263">
        <v>531</v>
      </c>
      <c r="C1263" t="s">
        <v>5432</v>
      </c>
      <c r="D1263" t="s">
        <v>4529</v>
      </c>
      <c r="E1263">
        <v>1432</v>
      </c>
      <c r="F1263" t="s">
        <v>5435</v>
      </c>
      <c r="G1263">
        <v>18</v>
      </c>
    </row>
    <row r="1264" spans="1:7" hidden="1" x14ac:dyDescent="0.25">
      <c r="A1264">
        <v>28</v>
      </c>
      <c r="B1264">
        <v>531</v>
      </c>
      <c r="C1264" t="s">
        <v>5432</v>
      </c>
      <c r="D1264" t="s">
        <v>4529</v>
      </c>
      <c r="E1264">
        <v>1433</v>
      </c>
      <c r="F1264" t="s">
        <v>5434</v>
      </c>
      <c r="G1264">
        <v>19</v>
      </c>
    </row>
    <row r="1265" spans="1:7" hidden="1" x14ac:dyDescent="0.25">
      <c r="A1265">
        <v>28</v>
      </c>
      <c r="B1265">
        <v>531</v>
      </c>
      <c r="C1265" t="s">
        <v>5432</v>
      </c>
      <c r="D1265" t="s">
        <v>4529</v>
      </c>
      <c r="E1265">
        <v>1239</v>
      </c>
      <c r="F1265" t="s">
        <v>5433</v>
      </c>
      <c r="G1265">
        <v>20</v>
      </c>
    </row>
    <row r="1266" spans="1:7" hidden="1" x14ac:dyDescent="0.25">
      <c r="A1266">
        <v>28</v>
      </c>
      <c r="B1266">
        <v>531</v>
      </c>
      <c r="C1266" t="s">
        <v>5432</v>
      </c>
      <c r="D1266" t="s">
        <v>4529</v>
      </c>
      <c r="E1266">
        <v>1296</v>
      </c>
      <c r="F1266" t="s">
        <v>5284</v>
      </c>
      <c r="G1266">
        <v>21</v>
      </c>
    </row>
    <row r="1267" spans="1:7" hidden="1" x14ac:dyDescent="0.25">
      <c r="A1267">
        <v>29</v>
      </c>
      <c r="B1267">
        <v>532</v>
      </c>
      <c r="C1267" t="s">
        <v>4598</v>
      </c>
      <c r="D1267" t="s">
        <v>4529</v>
      </c>
      <c r="E1267">
        <v>1</v>
      </c>
      <c r="F1267" t="s">
        <v>4599</v>
      </c>
      <c r="G1267">
        <v>1</v>
      </c>
    </row>
    <row r="1268" spans="1:7" hidden="1" x14ac:dyDescent="0.25">
      <c r="A1268">
        <v>29</v>
      </c>
      <c r="B1268">
        <v>532</v>
      </c>
      <c r="C1268" t="s">
        <v>4598</v>
      </c>
      <c r="D1268" t="s">
        <v>4529</v>
      </c>
      <c r="E1268">
        <v>1558</v>
      </c>
      <c r="F1268" t="s">
        <v>4733</v>
      </c>
      <c r="G1268">
        <v>2</v>
      </c>
    </row>
    <row r="1269" spans="1:7" hidden="1" x14ac:dyDescent="0.25">
      <c r="A1269">
        <v>29</v>
      </c>
      <c r="B1269">
        <v>533</v>
      </c>
      <c r="C1269" t="s">
        <v>4731</v>
      </c>
      <c r="D1269" t="s">
        <v>4529</v>
      </c>
      <c r="E1269">
        <v>84</v>
      </c>
      <c r="F1269" t="s">
        <v>4732</v>
      </c>
      <c r="G1269">
        <v>3</v>
      </c>
    </row>
    <row r="1270" spans="1:7" hidden="1" x14ac:dyDescent="0.25">
      <c r="A1270">
        <v>29</v>
      </c>
      <c r="B1270">
        <v>533</v>
      </c>
      <c r="C1270" t="s">
        <v>4731</v>
      </c>
      <c r="D1270" t="s">
        <v>4529</v>
      </c>
      <c r="E1270">
        <v>2</v>
      </c>
      <c r="F1270" t="s">
        <v>4731</v>
      </c>
      <c r="G1270">
        <v>4</v>
      </c>
    </row>
    <row r="1271" spans="1:7" hidden="1" x14ac:dyDescent="0.25">
      <c r="A1271">
        <v>29</v>
      </c>
      <c r="B1271">
        <v>533</v>
      </c>
      <c r="C1271" t="s">
        <v>4731</v>
      </c>
      <c r="D1271" t="s">
        <v>4529</v>
      </c>
      <c r="E1271">
        <v>4</v>
      </c>
      <c r="F1271" t="s">
        <v>4729</v>
      </c>
      <c r="G1271">
        <v>5</v>
      </c>
    </row>
    <row r="1272" spans="1:7" hidden="1" x14ac:dyDescent="0.25">
      <c r="A1272">
        <v>29</v>
      </c>
      <c r="B1272">
        <v>534</v>
      </c>
      <c r="C1272" t="s">
        <v>4695</v>
      </c>
      <c r="D1272" t="s">
        <v>4529</v>
      </c>
      <c r="E1272">
        <v>6</v>
      </c>
      <c r="F1272" t="s">
        <v>4697</v>
      </c>
      <c r="G1272">
        <v>6</v>
      </c>
    </row>
    <row r="1273" spans="1:7" hidden="1" x14ac:dyDescent="0.25">
      <c r="A1273">
        <v>29</v>
      </c>
      <c r="B1273">
        <v>534</v>
      </c>
      <c r="C1273" t="s">
        <v>4695</v>
      </c>
      <c r="D1273" t="s">
        <v>4529</v>
      </c>
      <c r="E1273">
        <v>8</v>
      </c>
      <c r="F1273" t="s">
        <v>4695</v>
      </c>
      <c r="G1273">
        <v>7</v>
      </c>
    </row>
    <row r="1274" spans="1:7" hidden="1" x14ac:dyDescent="0.25">
      <c r="A1274">
        <v>29</v>
      </c>
      <c r="B1274">
        <v>535</v>
      </c>
      <c r="C1274" t="s">
        <v>4694</v>
      </c>
      <c r="D1274" t="s">
        <v>4529</v>
      </c>
      <c r="E1274">
        <v>10</v>
      </c>
      <c r="F1274" t="s">
        <v>4693</v>
      </c>
      <c r="G1274">
        <v>8</v>
      </c>
    </row>
    <row r="1275" spans="1:7" hidden="1" x14ac:dyDescent="0.25">
      <c r="A1275">
        <v>29</v>
      </c>
      <c r="B1275">
        <v>535</v>
      </c>
      <c r="C1275" t="s">
        <v>4694</v>
      </c>
      <c r="D1275" t="s">
        <v>4529</v>
      </c>
      <c r="E1275">
        <v>13</v>
      </c>
      <c r="F1275" t="s">
        <v>4692</v>
      </c>
      <c r="G1275">
        <v>9</v>
      </c>
    </row>
    <row r="1276" spans="1:7" hidden="1" x14ac:dyDescent="0.25">
      <c r="A1276">
        <v>29</v>
      </c>
      <c r="B1276">
        <v>536</v>
      </c>
      <c r="C1276" t="s">
        <v>4748</v>
      </c>
      <c r="D1276" t="s">
        <v>4529</v>
      </c>
      <c r="E1276">
        <v>14</v>
      </c>
      <c r="F1276" t="s">
        <v>4728</v>
      </c>
      <c r="G1276">
        <v>10</v>
      </c>
    </row>
    <row r="1277" spans="1:7" hidden="1" x14ac:dyDescent="0.25">
      <c r="A1277">
        <v>29</v>
      </c>
      <c r="B1277">
        <v>536</v>
      </c>
      <c r="C1277" t="s">
        <v>4748</v>
      </c>
      <c r="D1277" t="s">
        <v>4529</v>
      </c>
      <c r="E1277">
        <v>266</v>
      </c>
      <c r="F1277" t="s">
        <v>4727</v>
      </c>
      <c r="G1277">
        <v>11</v>
      </c>
    </row>
    <row r="1278" spans="1:7" hidden="1" x14ac:dyDescent="0.25">
      <c r="A1278">
        <v>29</v>
      </c>
      <c r="B1278">
        <v>536</v>
      </c>
      <c r="C1278" t="s">
        <v>4748</v>
      </c>
      <c r="D1278" t="s">
        <v>4529</v>
      </c>
      <c r="E1278">
        <v>16</v>
      </c>
      <c r="F1278" t="s">
        <v>4691</v>
      </c>
      <c r="G1278">
        <v>12</v>
      </c>
    </row>
    <row r="1279" spans="1:7" hidden="1" x14ac:dyDescent="0.25">
      <c r="A1279">
        <v>29</v>
      </c>
      <c r="B1279">
        <v>536</v>
      </c>
      <c r="C1279" t="s">
        <v>4748</v>
      </c>
      <c r="D1279" t="s">
        <v>4529</v>
      </c>
      <c r="E1279">
        <v>18</v>
      </c>
      <c r="F1279" t="s">
        <v>4690</v>
      </c>
      <c r="G1279">
        <v>13</v>
      </c>
    </row>
    <row r="1280" spans="1:7" hidden="1" x14ac:dyDescent="0.25">
      <c r="A1280">
        <v>29</v>
      </c>
      <c r="B1280">
        <v>537</v>
      </c>
      <c r="C1280" t="s">
        <v>4725</v>
      </c>
      <c r="D1280" t="s">
        <v>4529</v>
      </c>
      <c r="E1280">
        <v>20</v>
      </c>
      <c r="F1280" t="s">
        <v>4726</v>
      </c>
      <c r="G1280">
        <v>14</v>
      </c>
    </row>
    <row r="1281" spans="1:7" hidden="1" x14ac:dyDescent="0.25">
      <c r="A1281">
        <v>29</v>
      </c>
      <c r="B1281">
        <v>537</v>
      </c>
      <c r="C1281" t="s">
        <v>4725</v>
      </c>
      <c r="D1281" t="s">
        <v>4529</v>
      </c>
      <c r="E1281">
        <v>1665</v>
      </c>
      <c r="F1281" t="s">
        <v>5241</v>
      </c>
      <c r="G1281">
        <v>15</v>
      </c>
    </row>
    <row r="1282" spans="1:7" hidden="1" x14ac:dyDescent="0.25">
      <c r="A1282">
        <v>29</v>
      </c>
      <c r="B1282">
        <v>537</v>
      </c>
      <c r="C1282" t="s">
        <v>4725</v>
      </c>
      <c r="D1282" t="s">
        <v>4529</v>
      </c>
      <c r="E1282">
        <v>1667</v>
      </c>
      <c r="F1282" t="s">
        <v>5242</v>
      </c>
      <c r="G1282">
        <v>16</v>
      </c>
    </row>
    <row r="1283" spans="1:7" hidden="1" x14ac:dyDescent="0.25">
      <c r="A1283">
        <v>29</v>
      </c>
      <c r="B1283">
        <v>537</v>
      </c>
      <c r="C1283" t="s">
        <v>4725</v>
      </c>
      <c r="D1283" t="s">
        <v>4529</v>
      </c>
      <c r="E1283">
        <v>1673</v>
      </c>
      <c r="F1283" t="s">
        <v>5240</v>
      </c>
      <c r="G1283">
        <v>17</v>
      </c>
    </row>
    <row r="1284" spans="1:7" hidden="1" x14ac:dyDescent="0.25">
      <c r="A1284">
        <v>29</v>
      </c>
      <c r="B1284">
        <v>537</v>
      </c>
      <c r="C1284" t="s">
        <v>4725</v>
      </c>
      <c r="D1284" t="s">
        <v>4529</v>
      </c>
      <c r="E1284">
        <v>634</v>
      </c>
      <c r="F1284" t="s">
        <v>5239</v>
      </c>
      <c r="G1284">
        <v>18</v>
      </c>
    </row>
    <row r="1285" spans="1:7" hidden="1" x14ac:dyDescent="0.25">
      <c r="A1285">
        <v>29</v>
      </c>
      <c r="B1285">
        <v>537</v>
      </c>
      <c r="C1285" t="s">
        <v>4725</v>
      </c>
      <c r="D1285" t="s">
        <v>4529</v>
      </c>
      <c r="E1285">
        <v>500</v>
      </c>
      <c r="F1285" t="s">
        <v>5238</v>
      </c>
      <c r="G1285">
        <v>19</v>
      </c>
    </row>
    <row r="1286" spans="1:7" hidden="1" x14ac:dyDescent="0.25">
      <c r="A1286">
        <v>29</v>
      </c>
      <c r="B1286">
        <v>537</v>
      </c>
      <c r="C1286" t="s">
        <v>4725</v>
      </c>
      <c r="D1286" t="s">
        <v>4529</v>
      </c>
      <c r="E1286">
        <v>1675</v>
      </c>
      <c r="F1286" t="s">
        <v>5237</v>
      </c>
      <c r="G1286">
        <v>20</v>
      </c>
    </row>
    <row r="1287" spans="1:7" hidden="1" x14ac:dyDescent="0.25">
      <c r="A1287">
        <v>29</v>
      </c>
      <c r="B1287">
        <v>537</v>
      </c>
      <c r="C1287" t="s">
        <v>4725</v>
      </c>
      <c r="D1287" t="s">
        <v>4529</v>
      </c>
      <c r="E1287">
        <v>502</v>
      </c>
      <c r="F1287" t="s">
        <v>5236</v>
      </c>
      <c r="G1287">
        <v>21</v>
      </c>
    </row>
    <row r="1288" spans="1:7" hidden="1" x14ac:dyDescent="0.25">
      <c r="A1288">
        <v>29</v>
      </c>
      <c r="B1288">
        <v>537</v>
      </c>
      <c r="C1288" t="s">
        <v>4725</v>
      </c>
      <c r="D1288" t="s">
        <v>4529</v>
      </c>
      <c r="E1288">
        <v>1257</v>
      </c>
      <c r="F1288" t="s">
        <v>5243</v>
      </c>
      <c r="G1288">
        <v>22</v>
      </c>
    </row>
    <row r="1289" spans="1:7" hidden="1" x14ac:dyDescent="0.25">
      <c r="A1289">
        <v>29</v>
      </c>
      <c r="B1289">
        <v>537</v>
      </c>
      <c r="C1289" t="s">
        <v>4725</v>
      </c>
      <c r="D1289" t="s">
        <v>4529</v>
      </c>
      <c r="E1289">
        <v>504</v>
      </c>
      <c r="F1289" t="s">
        <v>5244</v>
      </c>
      <c r="G1289">
        <v>23</v>
      </c>
    </row>
    <row r="1290" spans="1:7" hidden="1" x14ac:dyDescent="0.25">
      <c r="A1290">
        <v>29</v>
      </c>
      <c r="B1290">
        <v>537</v>
      </c>
      <c r="C1290" t="s">
        <v>4725</v>
      </c>
      <c r="D1290" t="s">
        <v>4529</v>
      </c>
      <c r="E1290">
        <v>505</v>
      </c>
      <c r="F1290" t="s">
        <v>5307</v>
      </c>
      <c r="G1290">
        <v>24</v>
      </c>
    </row>
    <row r="1291" spans="1:7" hidden="1" x14ac:dyDescent="0.25">
      <c r="A1291">
        <v>30</v>
      </c>
      <c r="B1291">
        <v>538</v>
      </c>
      <c r="C1291" t="s">
        <v>4598</v>
      </c>
      <c r="D1291" t="s">
        <v>4529</v>
      </c>
      <c r="E1291">
        <v>1</v>
      </c>
      <c r="F1291" t="s">
        <v>4599</v>
      </c>
      <c r="G1291">
        <v>1</v>
      </c>
    </row>
    <row r="1292" spans="1:7" hidden="1" x14ac:dyDescent="0.25">
      <c r="A1292">
        <v>30</v>
      </c>
      <c r="B1292">
        <v>538</v>
      </c>
      <c r="C1292" t="s">
        <v>4598</v>
      </c>
      <c r="D1292" t="s">
        <v>4529</v>
      </c>
      <c r="E1292">
        <v>1558</v>
      </c>
      <c r="F1292" t="s">
        <v>4733</v>
      </c>
      <c r="G1292">
        <v>2</v>
      </c>
    </row>
    <row r="1293" spans="1:7" hidden="1" x14ac:dyDescent="0.25">
      <c r="A1293">
        <v>30</v>
      </c>
      <c r="B1293">
        <v>539</v>
      </c>
      <c r="C1293" t="s">
        <v>4731</v>
      </c>
      <c r="D1293" t="s">
        <v>4529</v>
      </c>
      <c r="E1293">
        <v>84</v>
      </c>
      <c r="F1293" t="s">
        <v>4732</v>
      </c>
      <c r="G1293">
        <v>3</v>
      </c>
    </row>
    <row r="1294" spans="1:7" hidden="1" x14ac:dyDescent="0.25">
      <c r="A1294">
        <v>30</v>
      </c>
      <c r="B1294">
        <v>539</v>
      </c>
      <c r="C1294" t="s">
        <v>4731</v>
      </c>
      <c r="D1294" t="s">
        <v>4529</v>
      </c>
      <c r="E1294">
        <v>2</v>
      </c>
      <c r="F1294" t="s">
        <v>4731</v>
      </c>
      <c r="G1294">
        <v>4</v>
      </c>
    </row>
    <row r="1295" spans="1:7" hidden="1" x14ac:dyDescent="0.25">
      <c r="A1295">
        <v>30</v>
      </c>
      <c r="B1295">
        <v>539</v>
      </c>
      <c r="C1295" t="s">
        <v>4731</v>
      </c>
      <c r="D1295" t="s">
        <v>4529</v>
      </c>
      <c r="E1295">
        <v>4</v>
      </c>
      <c r="F1295" t="s">
        <v>4729</v>
      </c>
      <c r="G1295">
        <v>5</v>
      </c>
    </row>
    <row r="1296" spans="1:7" hidden="1" x14ac:dyDescent="0.25">
      <c r="A1296">
        <v>30</v>
      </c>
      <c r="B1296">
        <v>540</v>
      </c>
      <c r="C1296" t="s">
        <v>4695</v>
      </c>
      <c r="D1296" t="s">
        <v>4529</v>
      </c>
      <c r="E1296">
        <v>6</v>
      </c>
      <c r="F1296" t="s">
        <v>4697</v>
      </c>
      <c r="G1296">
        <v>6</v>
      </c>
    </row>
    <row r="1297" spans="1:7" hidden="1" x14ac:dyDescent="0.25">
      <c r="A1297">
        <v>30</v>
      </c>
      <c r="B1297">
        <v>540</v>
      </c>
      <c r="C1297" t="s">
        <v>4695</v>
      </c>
      <c r="D1297" t="s">
        <v>4529</v>
      </c>
      <c r="E1297">
        <v>8</v>
      </c>
      <c r="F1297" t="s">
        <v>4695</v>
      </c>
      <c r="G1297">
        <v>7</v>
      </c>
    </row>
    <row r="1298" spans="1:7" hidden="1" x14ac:dyDescent="0.25">
      <c r="A1298">
        <v>30</v>
      </c>
      <c r="B1298">
        <v>541</v>
      </c>
      <c r="C1298" t="s">
        <v>4694</v>
      </c>
      <c r="D1298" t="s">
        <v>4529</v>
      </c>
      <c r="E1298">
        <v>10</v>
      </c>
      <c r="F1298" t="s">
        <v>4693</v>
      </c>
      <c r="G1298">
        <v>8</v>
      </c>
    </row>
    <row r="1299" spans="1:7" hidden="1" x14ac:dyDescent="0.25">
      <c r="A1299">
        <v>30</v>
      </c>
      <c r="B1299">
        <v>541</v>
      </c>
      <c r="C1299" t="s">
        <v>4694</v>
      </c>
      <c r="D1299" t="s">
        <v>4529</v>
      </c>
      <c r="E1299">
        <v>13</v>
      </c>
      <c r="F1299" t="s">
        <v>4692</v>
      </c>
      <c r="G1299">
        <v>9</v>
      </c>
    </row>
    <row r="1300" spans="1:7" hidden="1" x14ac:dyDescent="0.25">
      <c r="A1300">
        <v>30</v>
      </c>
      <c r="B1300">
        <v>542</v>
      </c>
      <c r="C1300" t="s">
        <v>4748</v>
      </c>
      <c r="D1300" t="s">
        <v>4529</v>
      </c>
      <c r="E1300">
        <v>14</v>
      </c>
      <c r="F1300" t="s">
        <v>4728</v>
      </c>
      <c r="G1300">
        <v>10</v>
      </c>
    </row>
    <row r="1301" spans="1:7" hidden="1" x14ac:dyDescent="0.25">
      <c r="A1301">
        <v>30</v>
      </c>
      <c r="B1301">
        <v>542</v>
      </c>
      <c r="C1301" t="s">
        <v>4748</v>
      </c>
      <c r="D1301" t="s">
        <v>4529</v>
      </c>
      <c r="E1301">
        <v>266</v>
      </c>
      <c r="F1301" t="s">
        <v>4727</v>
      </c>
      <c r="G1301">
        <v>11</v>
      </c>
    </row>
    <row r="1302" spans="1:7" hidden="1" x14ac:dyDescent="0.25">
      <c r="A1302">
        <v>30</v>
      </c>
      <c r="B1302">
        <v>542</v>
      </c>
      <c r="C1302" t="s">
        <v>4748</v>
      </c>
      <c r="D1302" t="s">
        <v>4529</v>
      </c>
      <c r="E1302">
        <v>16</v>
      </c>
      <c r="F1302" t="s">
        <v>4691</v>
      </c>
      <c r="G1302">
        <v>12</v>
      </c>
    </row>
    <row r="1303" spans="1:7" hidden="1" x14ac:dyDescent="0.25">
      <c r="A1303">
        <v>30</v>
      </c>
      <c r="B1303">
        <v>542</v>
      </c>
      <c r="C1303" t="s">
        <v>4748</v>
      </c>
      <c r="D1303" t="s">
        <v>4529</v>
      </c>
      <c r="E1303">
        <v>18</v>
      </c>
      <c r="F1303" t="s">
        <v>4690</v>
      </c>
      <c r="G1303">
        <v>13</v>
      </c>
    </row>
    <row r="1304" spans="1:7" hidden="1" x14ac:dyDescent="0.25">
      <c r="A1304">
        <v>30</v>
      </c>
      <c r="B1304">
        <v>543</v>
      </c>
      <c r="C1304" t="s">
        <v>4725</v>
      </c>
      <c r="D1304" t="s">
        <v>4529</v>
      </c>
      <c r="E1304">
        <v>20</v>
      </c>
      <c r="F1304" t="s">
        <v>4726</v>
      </c>
      <c r="G1304">
        <v>14</v>
      </c>
    </row>
    <row r="1305" spans="1:7" hidden="1" x14ac:dyDescent="0.25">
      <c r="A1305">
        <v>30</v>
      </c>
      <c r="B1305">
        <v>543</v>
      </c>
      <c r="C1305" t="s">
        <v>4725</v>
      </c>
      <c r="D1305" t="s">
        <v>4529</v>
      </c>
      <c r="E1305">
        <v>1665</v>
      </c>
      <c r="F1305" t="s">
        <v>5241</v>
      </c>
      <c r="G1305">
        <v>15</v>
      </c>
    </row>
    <row r="1306" spans="1:7" hidden="1" x14ac:dyDescent="0.25">
      <c r="A1306">
        <v>30</v>
      </c>
      <c r="B1306">
        <v>543</v>
      </c>
      <c r="C1306" t="s">
        <v>4725</v>
      </c>
      <c r="D1306" t="s">
        <v>4529</v>
      </c>
      <c r="E1306">
        <v>1667</v>
      </c>
      <c r="F1306" t="s">
        <v>5242</v>
      </c>
      <c r="G1306">
        <v>16</v>
      </c>
    </row>
    <row r="1307" spans="1:7" hidden="1" x14ac:dyDescent="0.25">
      <c r="A1307">
        <v>30</v>
      </c>
      <c r="B1307">
        <v>543</v>
      </c>
      <c r="C1307" t="s">
        <v>4725</v>
      </c>
      <c r="D1307" t="s">
        <v>4529</v>
      </c>
      <c r="E1307">
        <v>1673</v>
      </c>
      <c r="F1307" t="s">
        <v>5240</v>
      </c>
      <c r="G1307">
        <v>17</v>
      </c>
    </row>
    <row r="1308" spans="1:7" hidden="1" x14ac:dyDescent="0.25">
      <c r="A1308">
        <v>30</v>
      </c>
      <c r="B1308">
        <v>543</v>
      </c>
      <c r="C1308" t="s">
        <v>4725</v>
      </c>
      <c r="D1308" t="s">
        <v>4529</v>
      </c>
      <c r="E1308">
        <v>634</v>
      </c>
      <c r="F1308" t="s">
        <v>5239</v>
      </c>
      <c r="G1308">
        <v>18</v>
      </c>
    </row>
    <row r="1309" spans="1:7" hidden="1" x14ac:dyDescent="0.25">
      <c r="A1309">
        <v>30</v>
      </c>
      <c r="B1309">
        <v>543</v>
      </c>
      <c r="C1309" t="s">
        <v>4725</v>
      </c>
      <c r="D1309" t="s">
        <v>4529</v>
      </c>
      <c r="E1309">
        <v>500</v>
      </c>
      <c r="F1309" t="s">
        <v>5238</v>
      </c>
      <c r="G1309">
        <v>19</v>
      </c>
    </row>
    <row r="1310" spans="1:7" hidden="1" x14ac:dyDescent="0.25">
      <c r="A1310">
        <v>30</v>
      </c>
      <c r="B1310">
        <v>543</v>
      </c>
      <c r="C1310" t="s">
        <v>4725</v>
      </c>
      <c r="D1310" t="s">
        <v>4529</v>
      </c>
      <c r="E1310">
        <v>1675</v>
      </c>
      <c r="F1310" t="s">
        <v>5237</v>
      </c>
      <c r="G1310">
        <v>20</v>
      </c>
    </row>
    <row r="1311" spans="1:7" hidden="1" x14ac:dyDescent="0.25">
      <c r="A1311">
        <v>30</v>
      </c>
      <c r="B1311">
        <v>543</v>
      </c>
      <c r="C1311" t="s">
        <v>4725</v>
      </c>
      <c r="D1311" t="s">
        <v>4529</v>
      </c>
      <c r="E1311">
        <v>502</v>
      </c>
      <c r="F1311" t="s">
        <v>5236</v>
      </c>
      <c r="G1311">
        <v>21</v>
      </c>
    </row>
    <row r="1312" spans="1:7" hidden="1" x14ac:dyDescent="0.25">
      <c r="A1312">
        <v>30</v>
      </c>
      <c r="B1312">
        <v>543</v>
      </c>
      <c r="C1312" t="s">
        <v>4725</v>
      </c>
      <c r="D1312" t="s">
        <v>4529</v>
      </c>
      <c r="E1312">
        <v>1740</v>
      </c>
      <c r="F1312" t="s">
        <v>5235</v>
      </c>
      <c r="G1312">
        <v>22</v>
      </c>
    </row>
    <row r="1313" spans="1:7" hidden="1" x14ac:dyDescent="0.25">
      <c r="A1313">
        <v>30</v>
      </c>
      <c r="B1313">
        <v>543</v>
      </c>
      <c r="C1313" t="s">
        <v>4725</v>
      </c>
      <c r="D1313" t="s">
        <v>4529</v>
      </c>
      <c r="E1313">
        <v>1742</v>
      </c>
      <c r="F1313" t="s">
        <v>5234</v>
      </c>
      <c r="G1313">
        <v>23</v>
      </c>
    </row>
    <row r="1314" spans="1:7" hidden="1" x14ac:dyDescent="0.25">
      <c r="A1314">
        <v>30</v>
      </c>
      <c r="B1314">
        <v>543</v>
      </c>
      <c r="C1314" t="s">
        <v>4725</v>
      </c>
      <c r="D1314" t="s">
        <v>4529</v>
      </c>
      <c r="E1314">
        <v>510</v>
      </c>
      <c r="F1314" t="s">
        <v>5233</v>
      </c>
      <c r="G1314">
        <v>24</v>
      </c>
    </row>
    <row r="1315" spans="1:7" hidden="1" x14ac:dyDescent="0.25">
      <c r="A1315">
        <v>32</v>
      </c>
      <c r="B1315">
        <v>550</v>
      </c>
      <c r="C1315" t="s">
        <v>4598</v>
      </c>
      <c r="D1315" t="s">
        <v>4529</v>
      </c>
      <c r="E1315">
        <v>1</v>
      </c>
      <c r="F1315" t="s">
        <v>4599</v>
      </c>
      <c r="G1315">
        <v>1</v>
      </c>
    </row>
    <row r="1316" spans="1:7" hidden="1" x14ac:dyDescent="0.25">
      <c r="A1316">
        <v>32</v>
      </c>
      <c r="B1316">
        <v>550</v>
      </c>
      <c r="C1316" t="s">
        <v>4598</v>
      </c>
      <c r="D1316" t="s">
        <v>4529</v>
      </c>
      <c r="E1316">
        <v>1558</v>
      </c>
      <c r="F1316" t="s">
        <v>4733</v>
      </c>
      <c r="G1316">
        <v>2</v>
      </c>
    </row>
    <row r="1317" spans="1:7" hidden="1" x14ac:dyDescent="0.25">
      <c r="A1317">
        <v>32</v>
      </c>
      <c r="B1317">
        <v>551</v>
      </c>
      <c r="C1317" t="s">
        <v>4731</v>
      </c>
      <c r="D1317" t="s">
        <v>4529</v>
      </c>
      <c r="E1317">
        <v>84</v>
      </c>
      <c r="F1317" t="s">
        <v>4732</v>
      </c>
      <c r="G1317">
        <v>3</v>
      </c>
    </row>
    <row r="1318" spans="1:7" hidden="1" x14ac:dyDescent="0.25">
      <c r="A1318">
        <v>32</v>
      </c>
      <c r="B1318">
        <v>551</v>
      </c>
      <c r="C1318" t="s">
        <v>4731</v>
      </c>
      <c r="D1318" t="s">
        <v>4529</v>
      </c>
      <c r="E1318">
        <v>2</v>
      </c>
      <c r="F1318" t="s">
        <v>4731</v>
      </c>
      <c r="G1318">
        <v>4</v>
      </c>
    </row>
    <row r="1319" spans="1:7" hidden="1" x14ac:dyDescent="0.25">
      <c r="A1319">
        <v>32</v>
      </c>
      <c r="B1319">
        <v>551</v>
      </c>
      <c r="C1319" t="s">
        <v>4731</v>
      </c>
      <c r="D1319" t="s">
        <v>4529</v>
      </c>
      <c r="E1319">
        <v>4</v>
      </c>
      <c r="F1319" t="s">
        <v>4729</v>
      </c>
      <c r="G1319">
        <v>5</v>
      </c>
    </row>
    <row r="1320" spans="1:7" hidden="1" x14ac:dyDescent="0.25">
      <c r="A1320">
        <v>32</v>
      </c>
      <c r="B1320">
        <v>552</v>
      </c>
      <c r="C1320" t="s">
        <v>4695</v>
      </c>
      <c r="D1320" t="s">
        <v>4529</v>
      </c>
      <c r="E1320">
        <v>6</v>
      </c>
      <c r="F1320" t="s">
        <v>4697</v>
      </c>
      <c r="G1320">
        <v>6</v>
      </c>
    </row>
    <row r="1321" spans="1:7" hidden="1" x14ac:dyDescent="0.25">
      <c r="A1321">
        <v>32</v>
      </c>
      <c r="B1321">
        <v>552</v>
      </c>
      <c r="C1321" t="s">
        <v>4695</v>
      </c>
      <c r="D1321" t="s">
        <v>4529</v>
      </c>
      <c r="E1321">
        <v>8</v>
      </c>
      <c r="F1321" t="s">
        <v>4695</v>
      </c>
      <c r="G1321">
        <v>7</v>
      </c>
    </row>
    <row r="1322" spans="1:7" hidden="1" x14ac:dyDescent="0.25">
      <c r="A1322">
        <v>32</v>
      </c>
      <c r="B1322">
        <v>553</v>
      </c>
      <c r="C1322" t="s">
        <v>4694</v>
      </c>
      <c r="D1322" t="s">
        <v>4529</v>
      </c>
      <c r="E1322">
        <v>10</v>
      </c>
      <c r="F1322" t="s">
        <v>4693</v>
      </c>
      <c r="G1322">
        <v>8</v>
      </c>
    </row>
    <row r="1323" spans="1:7" hidden="1" x14ac:dyDescent="0.25">
      <c r="A1323">
        <v>32</v>
      </c>
      <c r="B1323">
        <v>553</v>
      </c>
      <c r="C1323" t="s">
        <v>4694</v>
      </c>
      <c r="D1323" t="s">
        <v>4529</v>
      </c>
      <c r="E1323">
        <v>13</v>
      </c>
      <c r="F1323" t="s">
        <v>4692</v>
      </c>
      <c r="G1323">
        <v>9</v>
      </c>
    </row>
    <row r="1324" spans="1:7" hidden="1" x14ac:dyDescent="0.25">
      <c r="A1324">
        <v>32</v>
      </c>
      <c r="B1324">
        <v>554</v>
      </c>
      <c r="C1324" t="s">
        <v>4748</v>
      </c>
      <c r="D1324" t="s">
        <v>4529</v>
      </c>
      <c r="E1324">
        <v>14</v>
      </c>
      <c r="F1324" t="s">
        <v>4728</v>
      </c>
      <c r="G1324">
        <v>10</v>
      </c>
    </row>
    <row r="1325" spans="1:7" hidden="1" x14ac:dyDescent="0.25">
      <c r="A1325">
        <v>32</v>
      </c>
      <c r="B1325">
        <v>554</v>
      </c>
      <c r="C1325" t="s">
        <v>4748</v>
      </c>
      <c r="D1325" t="s">
        <v>4529</v>
      </c>
      <c r="E1325">
        <v>266</v>
      </c>
      <c r="F1325" t="s">
        <v>4727</v>
      </c>
      <c r="G1325">
        <v>11</v>
      </c>
    </row>
    <row r="1326" spans="1:7" hidden="1" x14ac:dyDescent="0.25">
      <c r="A1326">
        <v>32</v>
      </c>
      <c r="B1326">
        <v>554</v>
      </c>
      <c r="C1326" t="s">
        <v>4748</v>
      </c>
      <c r="D1326" t="s">
        <v>4529</v>
      </c>
      <c r="E1326">
        <v>16</v>
      </c>
      <c r="F1326" t="s">
        <v>4691</v>
      </c>
      <c r="G1326">
        <v>12</v>
      </c>
    </row>
    <row r="1327" spans="1:7" hidden="1" x14ac:dyDescent="0.25">
      <c r="A1327">
        <v>32</v>
      </c>
      <c r="B1327">
        <v>554</v>
      </c>
      <c r="C1327" t="s">
        <v>4748</v>
      </c>
      <c r="D1327" t="s">
        <v>4529</v>
      </c>
      <c r="E1327">
        <v>18</v>
      </c>
      <c r="F1327" t="s">
        <v>4690</v>
      </c>
      <c r="G1327">
        <v>13</v>
      </c>
    </row>
    <row r="1328" spans="1:7" hidden="1" x14ac:dyDescent="0.25">
      <c r="A1328">
        <v>32</v>
      </c>
      <c r="B1328">
        <v>555</v>
      </c>
      <c r="C1328" t="s">
        <v>4725</v>
      </c>
      <c r="D1328" t="s">
        <v>4529</v>
      </c>
      <c r="E1328">
        <v>20</v>
      </c>
      <c r="F1328" t="s">
        <v>4726</v>
      </c>
      <c r="G1328">
        <v>14</v>
      </c>
    </row>
    <row r="1329" spans="1:12" hidden="1" x14ac:dyDescent="0.25">
      <c r="A1329">
        <v>32</v>
      </c>
      <c r="B1329">
        <v>555</v>
      </c>
      <c r="C1329" t="s">
        <v>4725</v>
      </c>
      <c r="D1329" t="s">
        <v>4529</v>
      </c>
      <c r="E1329">
        <v>1671</v>
      </c>
      <c r="F1329" t="s">
        <v>4691</v>
      </c>
      <c r="G1329">
        <v>15</v>
      </c>
    </row>
    <row r="1330" spans="1:12" hidden="1" x14ac:dyDescent="0.25">
      <c r="A1330">
        <v>32</v>
      </c>
      <c r="B1330">
        <v>555</v>
      </c>
      <c r="C1330" t="s">
        <v>4725</v>
      </c>
      <c r="D1330" t="s">
        <v>4529</v>
      </c>
      <c r="E1330">
        <v>1665</v>
      </c>
      <c r="F1330" t="s">
        <v>5241</v>
      </c>
      <c r="G1330">
        <v>16</v>
      </c>
    </row>
    <row r="1331" spans="1:12" hidden="1" x14ac:dyDescent="0.25">
      <c r="A1331">
        <v>32</v>
      </c>
      <c r="B1331">
        <v>555</v>
      </c>
      <c r="C1331" t="s">
        <v>4725</v>
      </c>
      <c r="D1331" t="s">
        <v>4529</v>
      </c>
      <c r="E1331">
        <v>1667</v>
      </c>
      <c r="F1331" t="s">
        <v>5242</v>
      </c>
      <c r="G1331">
        <v>17</v>
      </c>
    </row>
    <row r="1332" spans="1:12" hidden="1" x14ac:dyDescent="0.25">
      <c r="A1332">
        <v>32</v>
      </c>
      <c r="B1332">
        <v>555</v>
      </c>
      <c r="C1332" t="s">
        <v>4725</v>
      </c>
      <c r="D1332" t="s">
        <v>4529</v>
      </c>
      <c r="E1332">
        <v>1673</v>
      </c>
      <c r="F1332" t="s">
        <v>5240</v>
      </c>
      <c r="G1332">
        <v>18</v>
      </c>
    </row>
    <row r="1333" spans="1:12" hidden="1" x14ac:dyDescent="0.25">
      <c r="A1333">
        <v>32</v>
      </c>
      <c r="B1333">
        <v>555</v>
      </c>
      <c r="C1333" t="s">
        <v>4725</v>
      </c>
      <c r="D1333" t="s">
        <v>4529</v>
      </c>
      <c r="E1333">
        <v>634</v>
      </c>
      <c r="F1333" t="s">
        <v>5239</v>
      </c>
      <c r="G1333">
        <v>19</v>
      </c>
    </row>
    <row r="1334" spans="1:12" hidden="1" x14ac:dyDescent="0.25">
      <c r="A1334">
        <v>32</v>
      </c>
      <c r="B1334">
        <v>555</v>
      </c>
      <c r="C1334" t="s">
        <v>4725</v>
      </c>
      <c r="D1334" t="s">
        <v>4529</v>
      </c>
      <c r="E1334">
        <v>500</v>
      </c>
      <c r="F1334" t="s">
        <v>5238</v>
      </c>
      <c r="G1334">
        <v>20</v>
      </c>
    </row>
    <row r="1335" spans="1:12" hidden="1" x14ac:dyDescent="0.25">
      <c r="A1335">
        <v>32</v>
      </c>
      <c r="B1335">
        <v>555</v>
      </c>
      <c r="C1335" t="s">
        <v>4725</v>
      </c>
      <c r="D1335" t="s">
        <v>4529</v>
      </c>
      <c r="E1335">
        <v>1675</v>
      </c>
      <c r="F1335" t="s">
        <v>5237</v>
      </c>
      <c r="G1335">
        <v>21</v>
      </c>
    </row>
    <row r="1336" spans="1:12" hidden="1" x14ac:dyDescent="0.25">
      <c r="A1336">
        <v>32</v>
      </c>
      <c r="B1336">
        <v>555</v>
      </c>
      <c r="C1336" t="s">
        <v>4725</v>
      </c>
      <c r="D1336" t="s">
        <v>4529</v>
      </c>
      <c r="E1336">
        <v>502</v>
      </c>
      <c r="F1336" t="s">
        <v>5236</v>
      </c>
      <c r="G1336">
        <v>22</v>
      </c>
    </row>
    <row r="1337" spans="1:12" hidden="1" x14ac:dyDescent="0.25">
      <c r="A1337">
        <v>32</v>
      </c>
      <c r="B1337">
        <v>555</v>
      </c>
      <c r="C1337" t="s">
        <v>4725</v>
      </c>
      <c r="D1337" t="s">
        <v>4529</v>
      </c>
      <c r="E1337">
        <v>1257</v>
      </c>
      <c r="F1337" t="s">
        <v>5243</v>
      </c>
      <c r="G1337">
        <v>23</v>
      </c>
    </row>
    <row r="1338" spans="1:12" hidden="1" x14ac:dyDescent="0.25">
      <c r="A1338">
        <v>32</v>
      </c>
      <c r="B1338">
        <v>555</v>
      </c>
      <c r="C1338" t="s">
        <v>4725</v>
      </c>
      <c r="D1338" t="s">
        <v>4529</v>
      </c>
      <c r="E1338">
        <v>1430</v>
      </c>
      <c r="F1338" t="s">
        <v>5244</v>
      </c>
      <c r="G1338">
        <v>24</v>
      </c>
    </row>
    <row r="1339" spans="1:12" hidden="1" x14ac:dyDescent="0.25">
      <c r="A1339">
        <v>32</v>
      </c>
      <c r="B1339">
        <v>555</v>
      </c>
      <c r="C1339" t="s">
        <v>4725</v>
      </c>
      <c r="D1339" t="s">
        <v>4529</v>
      </c>
      <c r="E1339">
        <v>636</v>
      </c>
      <c r="F1339" t="s">
        <v>4558</v>
      </c>
      <c r="G1339">
        <v>25</v>
      </c>
    </row>
    <row r="1340" spans="1:12" hidden="1" x14ac:dyDescent="0.25">
      <c r="A1340">
        <v>34</v>
      </c>
      <c r="B1340">
        <v>562</v>
      </c>
      <c r="C1340" t="s">
        <v>4598</v>
      </c>
      <c r="D1340" t="s">
        <v>4529</v>
      </c>
      <c r="E1340">
        <v>1</v>
      </c>
      <c r="F1340" t="s">
        <v>4599</v>
      </c>
      <c r="G1340">
        <v>1</v>
      </c>
      <c r="L1340" t="s">
        <v>10</v>
      </c>
    </row>
    <row r="1341" spans="1:12" hidden="1" x14ac:dyDescent="0.25">
      <c r="A1341">
        <v>34</v>
      </c>
      <c r="B1341">
        <v>562</v>
      </c>
      <c r="C1341" t="s">
        <v>4598</v>
      </c>
      <c r="D1341" t="s">
        <v>4529</v>
      </c>
      <c r="E1341">
        <v>1558</v>
      </c>
      <c r="F1341" t="s">
        <v>4733</v>
      </c>
      <c r="G1341">
        <v>2</v>
      </c>
      <c r="L1341" t="s">
        <v>464</v>
      </c>
    </row>
    <row r="1342" spans="1:12" hidden="1" x14ac:dyDescent="0.25">
      <c r="A1342">
        <v>34</v>
      </c>
      <c r="B1342">
        <v>563</v>
      </c>
      <c r="C1342" t="s">
        <v>4731</v>
      </c>
      <c r="D1342" t="s">
        <v>4529</v>
      </c>
      <c r="E1342">
        <v>84</v>
      </c>
      <c r="F1342" t="s">
        <v>4732</v>
      </c>
      <c r="G1342">
        <v>3</v>
      </c>
      <c r="L1342" t="s">
        <v>535</v>
      </c>
    </row>
    <row r="1343" spans="1:12" hidden="1" x14ac:dyDescent="0.25">
      <c r="A1343">
        <v>34</v>
      </c>
      <c r="B1343">
        <v>563</v>
      </c>
      <c r="C1343" t="s">
        <v>4731</v>
      </c>
      <c r="D1343" t="s">
        <v>4529</v>
      </c>
      <c r="E1343">
        <v>2</v>
      </c>
      <c r="F1343" t="s">
        <v>4731</v>
      </c>
      <c r="G1343">
        <v>4</v>
      </c>
      <c r="L1343" t="s">
        <v>924</v>
      </c>
    </row>
    <row r="1344" spans="1:12" hidden="1" x14ac:dyDescent="0.25">
      <c r="A1344">
        <v>34</v>
      </c>
      <c r="B1344">
        <v>563</v>
      </c>
      <c r="C1344" t="s">
        <v>4731</v>
      </c>
      <c r="D1344" t="s">
        <v>4529</v>
      </c>
      <c r="E1344">
        <v>4</v>
      </c>
      <c r="F1344" t="s">
        <v>4729</v>
      </c>
      <c r="G1344">
        <v>5</v>
      </c>
      <c r="L1344" t="s">
        <v>407</v>
      </c>
    </row>
    <row r="1345" spans="1:12" hidden="1" x14ac:dyDescent="0.25">
      <c r="A1345">
        <v>34</v>
      </c>
      <c r="B1345">
        <v>564</v>
      </c>
      <c r="C1345" t="s">
        <v>4695</v>
      </c>
      <c r="D1345" t="s">
        <v>4529</v>
      </c>
      <c r="E1345">
        <v>6</v>
      </c>
      <c r="F1345" t="s">
        <v>4697</v>
      </c>
      <c r="G1345">
        <v>6</v>
      </c>
      <c r="L1345" t="s">
        <v>386</v>
      </c>
    </row>
    <row r="1346" spans="1:12" hidden="1" x14ac:dyDescent="0.25">
      <c r="A1346">
        <v>34</v>
      </c>
      <c r="B1346">
        <v>564</v>
      </c>
      <c r="C1346" t="s">
        <v>4695</v>
      </c>
      <c r="D1346" t="s">
        <v>4529</v>
      </c>
      <c r="E1346">
        <v>8</v>
      </c>
      <c r="F1346" t="s">
        <v>4695</v>
      </c>
      <c r="G1346">
        <v>7</v>
      </c>
      <c r="L1346" t="s">
        <v>921</v>
      </c>
    </row>
    <row r="1347" spans="1:12" hidden="1" x14ac:dyDescent="0.25">
      <c r="A1347">
        <v>34</v>
      </c>
      <c r="B1347">
        <v>565</v>
      </c>
      <c r="C1347" t="s">
        <v>4694</v>
      </c>
      <c r="D1347" t="s">
        <v>4529</v>
      </c>
      <c r="E1347">
        <v>10</v>
      </c>
      <c r="F1347" t="s">
        <v>4693</v>
      </c>
      <c r="G1347">
        <v>8</v>
      </c>
      <c r="L1347" t="s">
        <v>106</v>
      </c>
    </row>
    <row r="1348" spans="1:12" hidden="1" x14ac:dyDescent="0.25">
      <c r="A1348">
        <v>34</v>
      </c>
      <c r="B1348">
        <v>565</v>
      </c>
      <c r="C1348" t="s">
        <v>4694</v>
      </c>
      <c r="D1348" t="s">
        <v>4529</v>
      </c>
      <c r="E1348">
        <v>13</v>
      </c>
      <c r="F1348" t="s">
        <v>4692</v>
      </c>
      <c r="G1348">
        <v>9</v>
      </c>
      <c r="L1348" t="s">
        <v>920</v>
      </c>
    </row>
    <row r="1349" spans="1:12" hidden="1" x14ac:dyDescent="0.25">
      <c r="A1349">
        <v>34</v>
      </c>
      <c r="B1349">
        <v>566</v>
      </c>
      <c r="C1349" t="s">
        <v>4748</v>
      </c>
      <c r="D1349" t="s">
        <v>4529</v>
      </c>
      <c r="E1349">
        <v>14</v>
      </c>
      <c r="F1349" t="s">
        <v>4728</v>
      </c>
      <c r="G1349">
        <v>10</v>
      </c>
      <c r="L1349" t="s">
        <v>380</v>
      </c>
    </row>
    <row r="1350" spans="1:12" hidden="1" x14ac:dyDescent="0.25">
      <c r="A1350">
        <v>34</v>
      </c>
      <c r="B1350">
        <v>566</v>
      </c>
      <c r="C1350" t="s">
        <v>4748</v>
      </c>
      <c r="D1350" t="s">
        <v>4529</v>
      </c>
      <c r="E1350">
        <v>266</v>
      </c>
      <c r="F1350" t="s">
        <v>4727</v>
      </c>
      <c r="G1350">
        <v>11</v>
      </c>
      <c r="L1350" t="s">
        <v>739</v>
      </c>
    </row>
    <row r="1351" spans="1:12" hidden="1" x14ac:dyDescent="0.25">
      <c r="A1351">
        <v>34</v>
      </c>
      <c r="B1351">
        <v>566</v>
      </c>
      <c r="C1351" t="s">
        <v>4748</v>
      </c>
      <c r="D1351" t="s">
        <v>4529</v>
      </c>
      <c r="E1351">
        <v>16</v>
      </c>
      <c r="F1351" t="s">
        <v>4691</v>
      </c>
      <c r="G1351">
        <v>12</v>
      </c>
      <c r="L1351" t="s">
        <v>374</v>
      </c>
    </row>
    <row r="1352" spans="1:12" hidden="1" x14ac:dyDescent="0.25">
      <c r="A1352">
        <v>34</v>
      </c>
      <c r="B1352">
        <v>566</v>
      </c>
      <c r="C1352" t="s">
        <v>4748</v>
      </c>
      <c r="D1352" t="s">
        <v>4529</v>
      </c>
      <c r="E1352">
        <v>18</v>
      </c>
      <c r="F1352" t="s">
        <v>4690</v>
      </c>
      <c r="G1352">
        <v>13</v>
      </c>
      <c r="L1352" t="s">
        <v>372</v>
      </c>
    </row>
    <row r="1353" spans="1:12" hidden="1" x14ac:dyDescent="0.25">
      <c r="A1353">
        <v>34</v>
      </c>
      <c r="B1353">
        <v>567</v>
      </c>
      <c r="C1353" t="s">
        <v>4725</v>
      </c>
      <c r="D1353" t="s">
        <v>4529</v>
      </c>
      <c r="E1353">
        <v>20</v>
      </c>
      <c r="F1353" t="s">
        <v>4726</v>
      </c>
      <c r="G1353">
        <v>14</v>
      </c>
      <c r="L1353" t="s">
        <v>753</v>
      </c>
    </row>
    <row r="1354" spans="1:12" hidden="1" x14ac:dyDescent="0.25">
      <c r="A1354">
        <v>34</v>
      </c>
      <c r="B1354">
        <v>567</v>
      </c>
      <c r="C1354" t="s">
        <v>4725</v>
      </c>
      <c r="D1354" t="s">
        <v>4529</v>
      </c>
      <c r="E1354">
        <v>86</v>
      </c>
      <c r="F1354" t="s">
        <v>4724</v>
      </c>
      <c r="G1354">
        <v>15</v>
      </c>
      <c r="L1354" t="s">
        <v>617</v>
      </c>
    </row>
    <row r="1355" spans="1:12" hidden="1" x14ac:dyDescent="0.25">
      <c r="A1355">
        <v>34</v>
      </c>
      <c r="B1355">
        <v>567</v>
      </c>
      <c r="C1355" t="s">
        <v>4725</v>
      </c>
      <c r="D1355" t="s">
        <v>4529</v>
      </c>
      <c r="E1355">
        <v>22</v>
      </c>
      <c r="F1355" t="s">
        <v>4689</v>
      </c>
      <c r="G1355">
        <v>16</v>
      </c>
      <c r="L1355" t="s">
        <v>129</v>
      </c>
    </row>
    <row r="1356" spans="1:12" hidden="1" x14ac:dyDescent="0.25">
      <c r="A1356">
        <v>34</v>
      </c>
      <c r="B1356">
        <v>567</v>
      </c>
      <c r="C1356" t="s">
        <v>4725</v>
      </c>
      <c r="D1356" t="s">
        <v>4529</v>
      </c>
      <c r="E1356">
        <v>1503</v>
      </c>
      <c r="F1356" t="s">
        <v>4723</v>
      </c>
      <c r="G1356">
        <v>17</v>
      </c>
      <c r="L1356" t="s">
        <v>762</v>
      </c>
    </row>
    <row r="1357" spans="1:12" hidden="1" x14ac:dyDescent="0.25">
      <c r="A1357">
        <v>34</v>
      </c>
      <c r="B1357">
        <v>567</v>
      </c>
      <c r="C1357" t="s">
        <v>4725</v>
      </c>
      <c r="D1357" t="s">
        <v>4529</v>
      </c>
      <c r="E1357">
        <v>88</v>
      </c>
      <c r="F1357" t="s">
        <v>4722</v>
      </c>
      <c r="G1357">
        <v>18</v>
      </c>
      <c r="L1357" t="s">
        <v>760</v>
      </c>
    </row>
    <row r="1358" spans="1:12" hidden="1" x14ac:dyDescent="0.25">
      <c r="A1358">
        <v>34</v>
      </c>
      <c r="B1358">
        <v>567</v>
      </c>
      <c r="C1358" t="s">
        <v>4725</v>
      </c>
      <c r="D1358" t="s">
        <v>4529</v>
      </c>
      <c r="E1358">
        <v>90</v>
      </c>
      <c r="F1358" t="s">
        <v>4720</v>
      </c>
      <c r="G1358">
        <v>19</v>
      </c>
      <c r="L1358" t="s">
        <v>759</v>
      </c>
    </row>
    <row r="1359" spans="1:12" hidden="1" x14ac:dyDescent="0.25">
      <c r="A1359">
        <v>34</v>
      </c>
      <c r="B1359">
        <v>567</v>
      </c>
      <c r="C1359" t="s">
        <v>4725</v>
      </c>
      <c r="D1359" t="s">
        <v>4529</v>
      </c>
      <c r="E1359">
        <v>92</v>
      </c>
      <c r="F1359" t="s">
        <v>4688</v>
      </c>
      <c r="G1359">
        <v>20</v>
      </c>
      <c r="L1359" t="s">
        <v>1445</v>
      </c>
    </row>
    <row r="1360" spans="1:12" hidden="1" x14ac:dyDescent="0.25">
      <c r="A1360">
        <v>34</v>
      </c>
      <c r="B1360">
        <v>567</v>
      </c>
      <c r="C1360" t="s">
        <v>4725</v>
      </c>
      <c r="D1360" t="s">
        <v>4529</v>
      </c>
      <c r="E1360">
        <v>94</v>
      </c>
      <c r="F1360" t="s">
        <v>4717</v>
      </c>
      <c r="G1360">
        <v>21</v>
      </c>
      <c r="L1360" t="s">
        <v>1443</v>
      </c>
    </row>
    <row r="1361" spans="1:12" hidden="1" x14ac:dyDescent="0.25">
      <c r="A1361">
        <v>34</v>
      </c>
      <c r="B1361">
        <v>567</v>
      </c>
      <c r="C1361" t="s">
        <v>4725</v>
      </c>
      <c r="D1361" t="s">
        <v>4529</v>
      </c>
      <c r="E1361">
        <v>97</v>
      </c>
      <c r="F1361" t="s">
        <v>4715</v>
      </c>
      <c r="G1361">
        <v>22</v>
      </c>
      <c r="L1361" t="s">
        <v>236</v>
      </c>
    </row>
    <row r="1362" spans="1:12" hidden="1" x14ac:dyDescent="0.25">
      <c r="A1362">
        <v>34</v>
      </c>
      <c r="B1362">
        <v>567</v>
      </c>
      <c r="C1362" t="s">
        <v>4725</v>
      </c>
      <c r="D1362" t="s">
        <v>4529</v>
      </c>
      <c r="E1362">
        <v>1548</v>
      </c>
      <c r="F1362" t="s">
        <v>4713</v>
      </c>
      <c r="G1362">
        <v>23</v>
      </c>
    </row>
    <row r="1363" spans="1:12" hidden="1" x14ac:dyDescent="0.25">
      <c r="A1363">
        <v>34</v>
      </c>
      <c r="B1363">
        <v>567</v>
      </c>
      <c r="C1363" t="s">
        <v>4725</v>
      </c>
      <c r="D1363" t="s">
        <v>4529</v>
      </c>
      <c r="E1363">
        <v>1549</v>
      </c>
      <c r="F1363" t="s">
        <v>4718</v>
      </c>
      <c r="G1363">
        <v>24</v>
      </c>
    </row>
    <row r="1364" spans="1:12" hidden="1" x14ac:dyDescent="0.25">
      <c r="A1364">
        <v>34</v>
      </c>
      <c r="B1364">
        <v>567</v>
      </c>
      <c r="C1364" t="s">
        <v>4725</v>
      </c>
      <c r="D1364" t="s">
        <v>4529</v>
      </c>
      <c r="E1364">
        <v>98</v>
      </c>
      <c r="F1364" t="s">
        <v>4712</v>
      </c>
      <c r="G1364">
        <v>25</v>
      </c>
    </row>
    <row r="1365" spans="1:12" hidden="1" x14ac:dyDescent="0.25">
      <c r="A1365">
        <v>34</v>
      </c>
      <c r="B1365">
        <v>567</v>
      </c>
      <c r="C1365" t="s">
        <v>4725</v>
      </c>
      <c r="D1365" t="s">
        <v>4529</v>
      </c>
      <c r="E1365">
        <v>100</v>
      </c>
      <c r="F1365" t="s">
        <v>4711</v>
      </c>
      <c r="G1365">
        <v>26</v>
      </c>
    </row>
    <row r="1366" spans="1:12" hidden="1" x14ac:dyDescent="0.25">
      <c r="A1366">
        <v>34</v>
      </c>
      <c r="B1366">
        <v>567</v>
      </c>
      <c r="C1366" t="s">
        <v>4725</v>
      </c>
      <c r="D1366" t="s">
        <v>4529</v>
      </c>
      <c r="E1366">
        <v>102</v>
      </c>
      <c r="F1366" t="s">
        <v>4710</v>
      </c>
      <c r="G1366">
        <v>27</v>
      </c>
    </row>
    <row r="1367" spans="1:12" hidden="1" x14ac:dyDescent="0.25">
      <c r="A1367">
        <v>34</v>
      </c>
      <c r="B1367">
        <v>567</v>
      </c>
      <c r="C1367" t="s">
        <v>4725</v>
      </c>
      <c r="D1367" t="s">
        <v>4529</v>
      </c>
      <c r="E1367">
        <v>745</v>
      </c>
      <c r="F1367" t="s">
        <v>4709</v>
      </c>
      <c r="G1367">
        <v>28</v>
      </c>
    </row>
    <row r="1368" spans="1:12" hidden="1" x14ac:dyDescent="0.25">
      <c r="A1368">
        <v>34</v>
      </c>
      <c r="B1368">
        <v>567</v>
      </c>
      <c r="C1368" t="s">
        <v>4725</v>
      </c>
      <c r="D1368" t="s">
        <v>4529</v>
      </c>
      <c r="E1368">
        <v>104</v>
      </c>
      <c r="F1368" t="s">
        <v>4708</v>
      </c>
      <c r="G1368">
        <v>29</v>
      </c>
    </row>
    <row r="1369" spans="1:12" hidden="1" x14ac:dyDescent="0.25">
      <c r="A1369">
        <v>34</v>
      </c>
      <c r="B1369">
        <v>567</v>
      </c>
      <c r="C1369" t="s">
        <v>4725</v>
      </c>
      <c r="D1369" t="s">
        <v>4529</v>
      </c>
      <c r="E1369">
        <v>106</v>
      </c>
      <c r="F1369" t="s">
        <v>4707</v>
      </c>
      <c r="G1369">
        <v>30</v>
      </c>
    </row>
    <row r="1370" spans="1:12" hidden="1" x14ac:dyDescent="0.25">
      <c r="A1370">
        <v>34</v>
      </c>
      <c r="B1370">
        <v>567</v>
      </c>
      <c r="C1370" t="s">
        <v>4725</v>
      </c>
      <c r="D1370" t="s">
        <v>4529</v>
      </c>
      <c r="E1370">
        <v>1551</v>
      </c>
      <c r="F1370" t="s">
        <v>4705</v>
      </c>
      <c r="G1370">
        <v>31</v>
      </c>
    </row>
    <row r="1371" spans="1:12" hidden="1" x14ac:dyDescent="0.25">
      <c r="A1371">
        <v>34</v>
      </c>
      <c r="B1371">
        <v>567</v>
      </c>
      <c r="C1371" t="s">
        <v>4725</v>
      </c>
      <c r="D1371" t="s">
        <v>4529</v>
      </c>
      <c r="E1371">
        <v>272</v>
      </c>
      <c r="F1371" t="s">
        <v>4704</v>
      </c>
      <c r="G1371">
        <v>32</v>
      </c>
    </row>
    <row r="1372" spans="1:12" hidden="1" x14ac:dyDescent="0.25">
      <c r="A1372">
        <v>34</v>
      </c>
      <c r="B1372">
        <v>567</v>
      </c>
      <c r="C1372" t="s">
        <v>4725</v>
      </c>
      <c r="D1372" t="s">
        <v>4529</v>
      </c>
      <c r="E1372">
        <v>270</v>
      </c>
      <c r="F1372" t="s">
        <v>4702</v>
      </c>
      <c r="G1372">
        <v>33</v>
      </c>
    </row>
    <row r="1373" spans="1:12" hidden="1" x14ac:dyDescent="0.25">
      <c r="A1373">
        <v>34</v>
      </c>
      <c r="B1373">
        <v>567</v>
      </c>
      <c r="C1373" t="s">
        <v>4725</v>
      </c>
      <c r="D1373" t="s">
        <v>4529</v>
      </c>
      <c r="E1373">
        <v>268</v>
      </c>
      <c r="F1373" t="s">
        <v>4701</v>
      </c>
      <c r="G1373">
        <v>34</v>
      </c>
    </row>
    <row r="1374" spans="1:12" hidden="1" x14ac:dyDescent="0.25">
      <c r="A1374">
        <v>34</v>
      </c>
      <c r="B1374">
        <v>567</v>
      </c>
      <c r="C1374" t="s">
        <v>4725</v>
      </c>
      <c r="D1374" t="s">
        <v>4529</v>
      </c>
      <c r="E1374">
        <v>273</v>
      </c>
      <c r="F1374" t="s">
        <v>4700</v>
      </c>
      <c r="G1374">
        <v>35</v>
      </c>
    </row>
    <row r="1375" spans="1:12" hidden="1" x14ac:dyDescent="0.25">
      <c r="A1375">
        <v>34</v>
      </c>
      <c r="B1375">
        <v>567</v>
      </c>
      <c r="C1375" t="s">
        <v>4725</v>
      </c>
      <c r="D1375" t="s">
        <v>4529</v>
      </c>
      <c r="E1375">
        <v>590</v>
      </c>
      <c r="F1375" t="s">
        <v>4699</v>
      </c>
      <c r="G1375">
        <v>36</v>
      </c>
    </row>
    <row r="1376" spans="1:12" hidden="1" x14ac:dyDescent="0.25">
      <c r="A1376">
        <v>34</v>
      </c>
      <c r="B1376">
        <v>567</v>
      </c>
      <c r="C1376" t="s">
        <v>4725</v>
      </c>
      <c r="D1376" t="s">
        <v>4529</v>
      </c>
      <c r="E1376">
        <v>304</v>
      </c>
      <c r="F1376" t="s">
        <v>4698</v>
      </c>
      <c r="G1376">
        <v>37</v>
      </c>
    </row>
    <row r="1377" spans="1:11" hidden="1" x14ac:dyDescent="0.25">
      <c r="A1377">
        <v>35</v>
      </c>
      <c r="B1377">
        <v>568</v>
      </c>
      <c r="C1377" t="s">
        <v>4598</v>
      </c>
      <c r="D1377" t="s">
        <v>4529</v>
      </c>
      <c r="E1377">
        <v>1</v>
      </c>
      <c r="F1377" t="s">
        <v>4599</v>
      </c>
      <c r="G1377">
        <v>1</v>
      </c>
      <c r="K1377" t="s">
        <v>4688</v>
      </c>
    </row>
    <row r="1378" spans="1:11" hidden="1" x14ac:dyDescent="0.25">
      <c r="A1378">
        <v>35</v>
      </c>
      <c r="B1378">
        <v>568</v>
      </c>
      <c r="C1378" t="s">
        <v>4598</v>
      </c>
      <c r="D1378" t="s">
        <v>4529</v>
      </c>
      <c r="E1378">
        <v>1558</v>
      </c>
      <c r="F1378" t="s">
        <v>4733</v>
      </c>
      <c r="G1378">
        <v>2</v>
      </c>
      <c r="K1378" t="s">
        <v>4687</v>
      </c>
    </row>
    <row r="1379" spans="1:11" hidden="1" x14ac:dyDescent="0.25">
      <c r="A1379">
        <v>35</v>
      </c>
      <c r="B1379">
        <v>569</v>
      </c>
      <c r="C1379" t="s">
        <v>4731</v>
      </c>
      <c r="D1379" t="s">
        <v>4529</v>
      </c>
      <c r="E1379">
        <v>84</v>
      </c>
      <c r="F1379" t="s">
        <v>4732</v>
      </c>
      <c r="G1379">
        <v>3</v>
      </c>
      <c r="K1379" t="s">
        <v>4686</v>
      </c>
    </row>
    <row r="1380" spans="1:11" hidden="1" x14ac:dyDescent="0.25">
      <c r="A1380">
        <v>35</v>
      </c>
      <c r="B1380">
        <v>569</v>
      </c>
      <c r="C1380" t="s">
        <v>4731</v>
      </c>
      <c r="D1380" t="s">
        <v>4529</v>
      </c>
      <c r="E1380">
        <v>2</v>
      </c>
      <c r="F1380" t="s">
        <v>4731</v>
      </c>
      <c r="G1380">
        <v>4</v>
      </c>
    </row>
    <row r="1381" spans="1:11" hidden="1" x14ac:dyDescent="0.25">
      <c r="A1381">
        <v>35</v>
      </c>
      <c r="B1381">
        <v>569</v>
      </c>
      <c r="C1381" t="s">
        <v>4731</v>
      </c>
      <c r="D1381" t="s">
        <v>4529</v>
      </c>
      <c r="E1381">
        <v>4</v>
      </c>
      <c r="F1381" t="s">
        <v>4729</v>
      </c>
      <c r="G1381">
        <v>5</v>
      </c>
    </row>
    <row r="1382" spans="1:11" hidden="1" x14ac:dyDescent="0.25">
      <c r="A1382">
        <v>35</v>
      </c>
      <c r="B1382">
        <v>570</v>
      </c>
      <c r="C1382" t="s">
        <v>4695</v>
      </c>
      <c r="D1382" t="s">
        <v>4529</v>
      </c>
      <c r="E1382">
        <v>6</v>
      </c>
      <c r="F1382" t="s">
        <v>4697</v>
      </c>
      <c r="G1382">
        <v>6</v>
      </c>
    </row>
    <row r="1383" spans="1:11" hidden="1" x14ac:dyDescent="0.25">
      <c r="A1383">
        <v>35</v>
      </c>
      <c r="B1383">
        <v>570</v>
      </c>
      <c r="C1383" t="s">
        <v>4695</v>
      </c>
      <c r="D1383" t="s">
        <v>4529</v>
      </c>
      <c r="E1383">
        <v>8</v>
      </c>
      <c r="F1383" t="s">
        <v>4695</v>
      </c>
      <c r="G1383">
        <v>7</v>
      </c>
    </row>
    <row r="1384" spans="1:11" hidden="1" x14ac:dyDescent="0.25">
      <c r="A1384">
        <v>35</v>
      </c>
      <c r="B1384">
        <v>571</v>
      </c>
      <c r="C1384" t="s">
        <v>4694</v>
      </c>
      <c r="D1384" t="s">
        <v>4529</v>
      </c>
      <c r="E1384">
        <v>10</v>
      </c>
      <c r="F1384" t="s">
        <v>4693</v>
      </c>
      <c r="G1384">
        <v>8</v>
      </c>
    </row>
    <row r="1385" spans="1:11" hidden="1" x14ac:dyDescent="0.25">
      <c r="A1385">
        <v>35</v>
      </c>
      <c r="B1385">
        <v>571</v>
      </c>
      <c r="C1385" t="s">
        <v>4694</v>
      </c>
      <c r="D1385" t="s">
        <v>4529</v>
      </c>
      <c r="E1385">
        <v>13</v>
      </c>
      <c r="F1385" t="s">
        <v>4692</v>
      </c>
      <c r="G1385">
        <v>9</v>
      </c>
    </row>
    <row r="1386" spans="1:11" hidden="1" x14ac:dyDescent="0.25">
      <c r="A1386">
        <v>35</v>
      </c>
      <c r="B1386">
        <v>572</v>
      </c>
      <c r="C1386" t="s">
        <v>4748</v>
      </c>
      <c r="D1386" t="s">
        <v>4529</v>
      </c>
      <c r="E1386">
        <v>14</v>
      </c>
      <c r="F1386" t="s">
        <v>4728</v>
      </c>
      <c r="G1386">
        <v>10</v>
      </c>
    </row>
    <row r="1387" spans="1:11" hidden="1" x14ac:dyDescent="0.25">
      <c r="A1387">
        <v>35</v>
      </c>
      <c r="B1387">
        <v>572</v>
      </c>
      <c r="C1387" t="s">
        <v>4748</v>
      </c>
      <c r="D1387" t="s">
        <v>4529</v>
      </c>
      <c r="E1387">
        <v>266</v>
      </c>
      <c r="F1387" t="s">
        <v>4727</v>
      </c>
      <c r="G1387">
        <v>11</v>
      </c>
    </row>
    <row r="1388" spans="1:11" hidden="1" x14ac:dyDescent="0.25">
      <c r="A1388">
        <v>35</v>
      </c>
      <c r="B1388">
        <v>572</v>
      </c>
      <c r="C1388" t="s">
        <v>4748</v>
      </c>
      <c r="D1388" t="s">
        <v>4529</v>
      </c>
      <c r="E1388">
        <v>16</v>
      </c>
      <c r="F1388" t="s">
        <v>4691</v>
      </c>
      <c r="G1388">
        <v>12</v>
      </c>
    </row>
    <row r="1389" spans="1:11" hidden="1" x14ac:dyDescent="0.25">
      <c r="A1389">
        <v>35</v>
      </c>
      <c r="B1389">
        <v>572</v>
      </c>
      <c r="C1389" t="s">
        <v>4748</v>
      </c>
      <c r="D1389" t="s">
        <v>4529</v>
      </c>
      <c r="E1389">
        <v>18</v>
      </c>
      <c r="F1389" t="s">
        <v>4690</v>
      </c>
      <c r="G1389">
        <v>13</v>
      </c>
    </row>
    <row r="1390" spans="1:11" hidden="1" x14ac:dyDescent="0.25">
      <c r="A1390">
        <v>35</v>
      </c>
      <c r="B1390">
        <v>573</v>
      </c>
      <c r="C1390" t="s">
        <v>4725</v>
      </c>
      <c r="D1390" t="s">
        <v>4529</v>
      </c>
      <c r="E1390">
        <v>20</v>
      </c>
      <c r="F1390" t="s">
        <v>4726</v>
      </c>
      <c r="G1390">
        <v>14</v>
      </c>
    </row>
    <row r="1391" spans="1:11" hidden="1" x14ac:dyDescent="0.25">
      <c r="A1391">
        <v>35</v>
      </c>
      <c r="B1391">
        <v>573</v>
      </c>
      <c r="C1391" t="s">
        <v>4725</v>
      </c>
      <c r="D1391" t="s">
        <v>4529</v>
      </c>
      <c r="E1391">
        <v>86</v>
      </c>
      <c r="F1391" t="s">
        <v>4724</v>
      </c>
      <c r="G1391">
        <v>15</v>
      </c>
    </row>
    <row r="1392" spans="1:11" hidden="1" x14ac:dyDescent="0.25">
      <c r="A1392">
        <v>35</v>
      </c>
      <c r="B1392">
        <v>573</v>
      </c>
      <c r="C1392" t="s">
        <v>4725</v>
      </c>
      <c r="D1392" t="s">
        <v>4529</v>
      </c>
      <c r="E1392">
        <v>22</v>
      </c>
      <c r="F1392" t="s">
        <v>4689</v>
      </c>
      <c r="G1392">
        <v>16</v>
      </c>
    </row>
    <row r="1393" spans="1:7" hidden="1" x14ac:dyDescent="0.25">
      <c r="A1393">
        <v>35</v>
      </c>
      <c r="B1393">
        <v>573</v>
      </c>
      <c r="C1393" t="s">
        <v>4725</v>
      </c>
      <c r="D1393" t="s">
        <v>4529</v>
      </c>
      <c r="E1393">
        <v>1503</v>
      </c>
      <c r="F1393" t="s">
        <v>4723</v>
      </c>
      <c r="G1393">
        <v>17</v>
      </c>
    </row>
    <row r="1394" spans="1:7" hidden="1" x14ac:dyDescent="0.25">
      <c r="A1394">
        <v>35</v>
      </c>
      <c r="B1394">
        <v>573</v>
      </c>
      <c r="C1394" t="s">
        <v>4725</v>
      </c>
      <c r="D1394" t="s">
        <v>4529</v>
      </c>
      <c r="E1394">
        <v>88</v>
      </c>
      <c r="F1394" t="s">
        <v>4722</v>
      </c>
      <c r="G1394">
        <v>18</v>
      </c>
    </row>
    <row r="1395" spans="1:7" hidden="1" x14ac:dyDescent="0.25">
      <c r="A1395">
        <v>35</v>
      </c>
      <c r="B1395">
        <v>573</v>
      </c>
      <c r="C1395" t="s">
        <v>4725</v>
      </c>
      <c r="D1395" t="s">
        <v>4529</v>
      </c>
      <c r="E1395">
        <v>90</v>
      </c>
      <c r="F1395" t="s">
        <v>4720</v>
      </c>
      <c r="G1395">
        <v>19</v>
      </c>
    </row>
    <row r="1396" spans="1:7" hidden="1" x14ac:dyDescent="0.25">
      <c r="A1396">
        <v>35</v>
      </c>
      <c r="B1396">
        <v>573</v>
      </c>
      <c r="C1396" t="s">
        <v>4725</v>
      </c>
      <c r="D1396" t="s">
        <v>4529</v>
      </c>
      <c r="E1396">
        <v>92</v>
      </c>
      <c r="F1396" t="s">
        <v>4688</v>
      </c>
      <c r="G1396">
        <v>20</v>
      </c>
    </row>
    <row r="1397" spans="1:7" hidden="1" x14ac:dyDescent="0.25">
      <c r="A1397">
        <v>35</v>
      </c>
      <c r="B1397">
        <v>573</v>
      </c>
      <c r="C1397" t="s">
        <v>4725</v>
      </c>
      <c r="D1397" t="s">
        <v>4529</v>
      </c>
      <c r="E1397">
        <v>94</v>
      </c>
      <c r="F1397" t="s">
        <v>4717</v>
      </c>
      <c r="G1397">
        <v>21</v>
      </c>
    </row>
    <row r="1398" spans="1:7" hidden="1" x14ac:dyDescent="0.25">
      <c r="A1398">
        <v>35</v>
      </c>
      <c r="B1398">
        <v>573</v>
      </c>
      <c r="C1398" t="s">
        <v>4725</v>
      </c>
      <c r="D1398" t="s">
        <v>4529</v>
      </c>
      <c r="E1398">
        <v>97</v>
      </c>
      <c r="F1398" t="s">
        <v>4715</v>
      </c>
      <c r="G1398">
        <v>22</v>
      </c>
    </row>
    <row r="1399" spans="1:7" hidden="1" x14ac:dyDescent="0.25">
      <c r="A1399">
        <v>35</v>
      </c>
      <c r="B1399">
        <v>573</v>
      </c>
      <c r="C1399" t="s">
        <v>4725</v>
      </c>
      <c r="D1399" t="s">
        <v>4529</v>
      </c>
      <c r="E1399">
        <v>313</v>
      </c>
      <c r="F1399" t="s">
        <v>5219</v>
      </c>
      <c r="G1399">
        <v>23</v>
      </c>
    </row>
    <row r="1400" spans="1:7" hidden="1" x14ac:dyDescent="0.25">
      <c r="A1400">
        <v>35</v>
      </c>
      <c r="B1400">
        <v>573</v>
      </c>
      <c r="C1400" t="s">
        <v>4725</v>
      </c>
      <c r="D1400" t="s">
        <v>4529</v>
      </c>
      <c r="E1400">
        <v>316</v>
      </c>
      <c r="F1400" t="s">
        <v>5218</v>
      </c>
      <c r="G1400">
        <v>24</v>
      </c>
    </row>
    <row r="1401" spans="1:7" hidden="1" x14ac:dyDescent="0.25">
      <c r="A1401">
        <v>35</v>
      </c>
      <c r="B1401">
        <v>573</v>
      </c>
      <c r="C1401" t="s">
        <v>4725</v>
      </c>
      <c r="D1401" t="s">
        <v>4529</v>
      </c>
      <c r="E1401">
        <v>366</v>
      </c>
      <c r="F1401" t="s">
        <v>5217</v>
      </c>
      <c r="G1401">
        <v>25</v>
      </c>
    </row>
    <row r="1402" spans="1:7" hidden="1" x14ac:dyDescent="0.25">
      <c r="A1402">
        <v>35</v>
      </c>
      <c r="B1402">
        <v>573</v>
      </c>
      <c r="C1402" t="s">
        <v>4725</v>
      </c>
      <c r="D1402" t="s">
        <v>4529</v>
      </c>
      <c r="E1402">
        <v>319</v>
      </c>
      <c r="F1402" t="s">
        <v>5216</v>
      </c>
      <c r="G1402">
        <v>26</v>
      </c>
    </row>
    <row r="1403" spans="1:7" hidden="1" x14ac:dyDescent="0.25">
      <c r="A1403">
        <v>35</v>
      </c>
      <c r="B1403">
        <v>573</v>
      </c>
      <c r="C1403" t="s">
        <v>4725</v>
      </c>
      <c r="D1403" t="s">
        <v>4529</v>
      </c>
      <c r="E1403">
        <v>317</v>
      </c>
      <c r="F1403" t="s">
        <v>5215</v>
      </c>
      <c r="G1403">
        <v>27</v>
      </c>
    </row>
    <row r="1404" spans="1:7" hidden="1" x14ac:dyDescent="0.25">
      <c r="A1404">
        <v>35</v>
      </c>
      <c r="B1404">
        <v>573</v>
      </c>
      <c r="C1404" t="s">
        <v>4725</v>
      </c>
      <c r="D1404" t="s">
        <v>4529</v>
      </c>
      <c r="E1404">
        <v>1726</v>
      </c>
      <c r="F1404" t="s">
        <v>5214</v>
      </c>
      <c r="G1404">
        <v>28</v>
      </c>
    </row>
    <row r="1405" spans="1:7" hidden="1" x14ac:dyDescent="0.25">
      <c r="A1405">
        <v>35</v>
      </c>
      <c r="B1405">
        <v>573</v>
      </c>
      <c r="C1405" t="s">
        <v>4725</v>
      </c>
      <c r="D1405" t="s">
        <v>4529</v>
      </c>
      <c r="E1405">
        <v>1728</v>
      </c>
      <c r="F1405" t="s">
        <v>5431</v>
      </c>
      <c r="G1405">
        <v>29</v>
      </c>
    </row>
    <row r="1406" spans="1:7" hidden="1" x14ac:dyDescent="0.25">
      <c r="A1406">
        <v>35</v>
      </c>
      <c r="B1406">
        <v>573</v>
      </c>
      <c r="C1406" t="s">
        <v>4725</v>
      </c>
      <c r="D1406" t="s">
        <v>4529</v>
      </c>
      <c r="E1406">
        <v>372</v>
      </c>
      <c r="F1406" t="s">
        <v>4971</v>
      </c>
      <c r="G1406">
        <v>30</v>
      </c>
    </row>
    <row r="1407" spans="1:7" hidden="1" x14ac:dyDescent="0.25">
      <c r="A1407">
        <v>35</v>
      </c>
      <c r="B1407">
        <v>573</v>
      </c>
      <c r="C1407" t="s">
        <v>4725</v>
      </c>
      <c r="D1407" t="s">
        <v>4529</v>
      </c>
      <c r="E1407">
        <v>1265</v>
      </c>
      <c r="F1407" t="s">
        <v>5300</v>
      </c>
      <c r="G1407">
        <v>31</v>
      </c>
    </row>
    <row r="1408" spans="1:7" hidden="1" x14ac:dyDescent="0.25">
      <c r="A1408">
        <v>35</v>
      </c>
      <c r="B1408">
        <v>573</v>
      </c>
      <c r="C1408" t="s">
        <v>4725</v>
      </c>
      <c r="D1408" t="s">
        <v>4529</v>
      </c>
      <c r="E1408">
        <v>290</v>
      </c>
      <c r="F1408" t="s">
        <v>5301</v>
      </c>
      <c r="G1408">
        <v>32</v>
      </c>
    </row>
    <row r="1409" spans="1:7" hidden="1" x14ac:dyDescent="0.25">
      <c r="A1409">
        <v>35</v>
      </c>
      <c r="B1409">
        <v>573</v>
      </c>
      <c r="C1409" t="s">
        <v>4725</v>
      </c>
      <c r="D1409" t="s">
        <v>4529</v>
      </c>
      <c r="E1409">
        <v>1731</v>
      </c>
      <c r="F1409" t="s">
        <v>5430</v>
      </c>
      <c r="G1409">
        <v>33</v>
      </c>
    </row>
    <row r="1410" spans="1:7" hidden="1" x14ac:dyDescent="0.25">
      <c r="A1410">
        <v>35</v>
      </c>
      <c r="B1410">
        <v>573</v>
      </c>
      <c r="C1410" t="s">
        <v>4725</v>
      </c>
      <c r="D1410" t="s">
        <v>4529</v>
      </c>
      <c r="E1410">
        <v>288</v>
      </c>
      <c r="F1410" t="s">
        <v>5302</v>
      </c>
      <c r="G1410">
        <v>34</v>
      </c>
    </row>
    <row r="1411" spans="1:7" hidden="1" x14ac:dyDescent="0.25">
      <c r="A1411">
        <v>35</v>
      </c>
      <c r="B1411">
        <v>573</v>
      </c>
      <c r="C1411" t="s">
        <v>4725</v>
      </c>
      <c r="D1411" t="s">
        <v>4529</v>
      </c>
      <c r="E1411">
        <v>286</v>
      </c>
      <c r="F1411" t="s">
        <v>4738</v>
      </c>
      <c r="G1411">
        <v>35</v>
      </c>
    </row>
    <row r="1412" spans="1:7" hidden="1" x14ac:dyDescent="0.25">
      <c r="A1412">
        <v>35</v>
      </c>
      <c r="B1412">
        <v>573</v>
      </c>
      <c r="C1412" t="s">
        <v>4725</v>
      </c>
      <c r="D1412" t="s">
        <v>4529</v>
      </c>
      <c r="E1412">
        <v>1401</v>
      </c>
      <c r="F1412" t="s">
        <v>4740</v>
      </c>
      <c r="G1412">
        <v>36</v>
      </c>
    </row>
    <row r="1413" spans="1:7" hidden="1" x14ac:dyDescent="0.25">
      <c r="A1413">
        <v>35</v>
      </c>
      <c r="B1413">
        <v>573</v>
      </c>
      <c r="C1413" t="s">
        <v>4725</v>
      </c>
      <c r="D1413" t="s">
        <v>4529</v>
      </c>
      <c r="E1413">
        <v>283</v>
      </c>
      <c r="F1413" t="s">
        <v>4741</v>
      </c>
      <c r="G1413">
        <v>37</v>
      </c>
    </row>
    <row r="1414" spans="1:7" hidden="1" x14ac:dyDescent="0.25">
      <c r="A1414">
        <v>35</v>
      </c>
      <c r="B1414">
        <v>573</v>
      </c>
      <c r="C1414" t="s">
        <v>4725</v>
      </c>
      <c r="D1414" t="s">
        <v>4529</v>
      </c>
      <c r="E1414">
        <v>1732</v>
      </c>
      <c r="F1414" t="s">
        <v>5429</v>
      </c>
      <c r="G1414">
        <v>38</v>
      </c>
    </row>
    <row r="1415" spans="1:7" hidden="1" x14ac:dyDescent="0.25">
      <c r="A1415">
        <v>35</v>
      </c>
      <c r="B1415">
        <v>573</v>
      </c>
      <c r="C1415" t="s">
        <v>4725</v>
      </c>
      <c r="D1415" t="s">
        <v>4529</v>
      </c>
      <c r="E1415">
        <v>1734</v>
      </c>
      <c r="F1415" t="s">
        <v>5428</v>
      </c>
      <c r="G1415">
        <v>39</v>
      </c>
    </row>
    <row r="1416" spans="1:7" hidden="1" x14ac:dyDescent="0.25">
      <c r="A1416">
        <v>35</v>
      </c>
      <c r="B1416">
        <v>573</v>
      </c>
      <c r="C1416" t="s">
        <v>4725</v>
      </c>
      <c r="D1416" t="s">
        <v>4529</v>
      </c>
      <c r="E1416">
        <v>1736</v>
      </c>
      <c r="F1416" t="s">
        <v>5427</v>
      </c>
      <c r="G1416">
        <v>40</v>
      </c>
    </row>
    <row r="1417" spans="1:7" hidden="1" x14ac:dyDescent="0.25">
      <c r="A1417">
        <v>35</v>
      </c>
      <c r="B1417">
        <v>573</v>
      </c>
      <c r="C1417" t="s">
        <v>4725</v>
      </c>
      <c r="D1417" t="s">
        <v>4529</v>
      </c>
      <c r="E1417">
        <v>1738</v>
      </c>
      <c r="F1417" t="s">
        <v>5426</v>
      </c>
      <c r="G1417">
        <v>41</v>
      </c>
    </row>
    <row r="1418" spans="1:7" hidden="1" x14ac:dyDescent="0.25">
      <c r="A1418">
        <v>35</v>
      </c>
      <c r="B1418">
        <v>573</v>
      </c>
      <c r="C1418" t="s">
        <v>4725</v>
      </c>
      <c r="D1418" t="s">
        <v>4529</v>
      </c>
      <c r="E1418">
        <v>1434</v>
      </c>
      <c r="F1418" t="s">
        <v>5425</v>
      </c>
      <c r="G1418">
        <v>42</v>
      </c>
    </row>
    <row r="1419" spans="1:7" hidden="1" x14ac:dyDescent="0.25">
      <c r="A1419">
        <v>35</v>
      </c>
      <c r="B1419">
        <v>573</v>
      </c>
      <c r="C1419" t="s">
        <v>4725</v>
      </c>
      <c r="D1419" t="s">
        <v>4529</v>
      </c>
      <c r="E1419">
        <v>566</v>
      </c>
      <c r="F1419" t="s">
        <v>5424</v>
      </c>
      <c r="G1419">
        <v>43</v>
      </c>
    </row>
    <row r="1420" spans="1:7" hidden="1" x14ac:dyDescent="0.25">
      <c r="A1420">
        <v>35</v>
      </c>
      <c r="B1420">
        <v>573</v>
      </c>
      <c r="C1420" t="s">
        <v>4725</v>
      </c>
      <c r="D1420" t="s">
        <v>4529</v>
      </c>
      <c r="E1420">
        <v>1267</v>
      </c>
      <c r="F1420" t="s">
        <v>5423</v>
      </c>
      <c r="G1420">
        <v>44</v>
      </c>
    </row>
    <row r="1421" spans="1:7" hidden="1" x14ac:dyDescent="0.25">
      <c r="A1421">
        <v>36</v>
      </c>
      <c r="B1421">
        <v>574</v>
      </c>
      <c r="C1421" t="s">
        <v>4598</v>
      </c>
      <c r="D1421" t="s">
        <v>4529</v>
      </c>
      <c r="E1421">
        <v>1</v>
      </c>
      <c r="F1421" t="s">
        <v>4599</v>
      </c>
      <c r="G1421">
        <v>1</v>
      </c>
    </row>
    <row r="1422" spans="1:7" hidden="1" x14ac:dyDescent="0.25">
      <c r="A1422">
        <v>36</v>
      </c>
      <c r="B1422">
        <v>574</v>
      </c>
      <c r="C1422" t="s">
        <v>4598</v>
      </c>
      <c r="D1422" t="s">
        <v>4529</v>
      </c>
      <c r="E1422">
        <v>1558</v>
      </c>
      <c r="F1422" t="s">
        <v>4733</v>
      </c>
      <c r="G1422">
        <v>2</v>
      </c>
    </row>
    <row r="1423" spans="1:7" hidden="1" x14ac:dyDescent="0.25">
      <c r="A1423">
        <v>36</v>
      </c>
      <c r="B1423">
        <v>575</v>
      </c>
      <c r="C1423" t="s">
        <v>4731</v>
      </c>
      <c r="D1423" t="s">
        <v>4529</v>
      </c>
      <c r="E1423">
        <v>84</v>
      </c>
      <c r="F1423" t="s">
        <v>4732</v>
      </c>
      <c r="G1423">
        <v>3</v>
      </c>
    </row>
    <row r="1424" spans="1:7" hidden="1" x14ac:dyDescent="0.25">
      <c r="A1424">
        <v>36</v>
      </c>
      <c r="B1424">
        <v>575</v>
      </c>
      <c r="C1424" t="s">
        <v>4731</v>
      </c>
      <c r="D1424" t="s">
        <v>4529</v>
      </c>
      <c r="E1424">
        <v>2</v>
      </c>
      <c r="F1424" t="s">
        <v>4731</v>
      </c>
      <c r="G1424">
        <v>4</v>
      </c>
    </row>
    <row r="1425" spans="1:7" hidden="1" x14ac:dyDescent="0.25">
      <c r="A1425">
        <v>36</v>
      </c>
      <c r="B1425">
        <v>575</v>
      </c>
      <c r="C1425" t="s">
        <v>4731</v>
      </c>
      <c r="D1425" t="s">
        <v>4529</v>
      </c>
      <c r="E1425">
        <v>4</v>
      </c>
      <c r="F1425" t="s">
        <v>4729</v>
      </c>
      <c r="G1425">
        <v>5</v>
      </c>
    </row>
    <row r="1426" spans="1:7" hidden="1" x14ac:dyDescent="0.25">
      <c r="A1426">
        <v>36</v>
      </c>
      <c r="B1426">
        <v>576</v>
      </c>
      <c r="C1426" t="s">
        <v>4695</v>
      </c>
      <c r="D1426" t="s">
        <v>4529</v>
      </c>
      <c r="E1426">
        <v>6</v>
      </c>
      <c r="F1426" t="s">
        <v>4697</v>
      </c>
      <c r="G1426">
        <v>6</v>
      </c>
    </row>
    <row r="1427" spans="1:7" hidden="1" x14ac:dyDescent="0.25">
      <c r="A1427">
        <v>36</v>
      </c>
      <c r="B1427">
        <v>576</v>
      </c>
      <c r="C1427" t="s">
        <v>4695</v>
      </c>
      <c r="D1427" t="s">
        <v>4529</v>
      </c>
      <c r="E1427">
        <v>8</v>
      </c>
      <c r="F1427" t="s">
        <v>4695</v>
      </c>
      <c r="G1427">
        <v>7</v>
      </c>
    </row>
    <row r="1428" spans="1:7" hidden="1" x14ac:dyDescent="0.25">
      <c r="A1428">
        <v>36</v>
      </c>
      <c r="B1428">
        <v>577</v>
      </c>
      <c r="C1428" t="s">
        <v>4694</v>
      </c>
      <c r="D1428" t="s">
        <v>4529</v>
      </c>
      <c r="E1428">
        <v>10</v>
      </c>
      <c r="F1428" t="s">
        <v>4693</v>
      </c>
      <c r="G1428">
        <v>8</v>
      </c>
    </row>
    <row r="1429" spans="1:7" hidden="1" x14ac:dyDescent="0.25">
      <c r="A1429">
        <v>36</v>
      </c>
      <c r="B1429">
        <v>577</v>
      </c>
      <c r="C1429" t="s">
        <v>4694</v>
      </c>
      <c r="D1429" t="s">
        <v>4529</v>
      </c>
      <c r="E1429">
        <v>13</v>
      </c>
      <c r="F1429" t="s">
        <v>4692</v>
      </c>
      <c r="G1429">
        <v>9</v>
      </c>
    </row>
    <row r="1430" spans="1:7" hidden="1" x14ac:dyDescent="0.25">
      <c r="A1430">
        <v>36</v>
      </c>
      <c r="B1430">
        <v>578</v>
      </c>
      <c r="C1430" t="s">
        <v>4748</v>
      </c>
      <c r="D1430" t="s">
        <v>4529</v>
      </c>
      <c r="E1430">
        <v>14</v>
      </c>
      <c r="F1430" t="s">
        <v>4728</v>
      </c>
      <c r="G1430">
        <v>10</v>
      </c>
    </row>
    <row r="1431" spans="1:7" hidden="1" x14ac:dyDescent="0.25">
      <c r="A1431">
        <v>36</v>
      </c>
      <c r="B1431">
        <v>578</v>
      </c>
      <c r="C1431" t="s">
        <v>4748</v>
      </c>
      <c r="D1431" t="s">
        <v>4529</v>
      </c>
      <c r="E1431">
        <v>266</v>
      </c>
      <c r="F1431" t="s">
        <v>4727</v>
      </c>
      <c r="G1431">
        <v>11</v>
      </c>
    </row>
    <row r="1432" spans="1:7" hidden="1" x14ac:dyDescent="0.25">
      <c r="A1432">
        <v>36</v>
      </c>
      <c r="B1432">
        <v>578</v>
      </c>
      <c r="C1432" t="s">
        <v>4748</v>
      </c>
      <c r="D1432" t="s">
        <v>4529</v>
      </c>
      <c r="E1432">
        <v>16</v>
      </c>
      <c r="F1432" t="s">
        <v>4691</v>
      </c>
      <c r="G1432">
        <v>12</v>
      </c>
    </row>
    <row r="1433" spans="1:7" hidden="1" x14ac:dyDescent="0.25">
      <c r="A1433">
        <v>36</v>
      </c>
      <c r="B1433">
        <v>578</v>
      </c>
      <c r="C1433" t="s">
        <v>4748</v>
      </c>
      <c r="D1433" t="s">
        <v>4529</v>
      </c>
      <c r="E1433">
        <v>18</v>
      </c>
      <c r="F1433" t="s">
        <v>4690</v>
      </c>
      <c r="G1433">
        <v>13</v>
      </c>
    </row>
    <row r="1434" spans="1:7" hidden="1" x14ac:dyDescent="0.25">
      <c r="A1434">
        <v>36</v>
      </c>
      <c r="B1434">
        <v>579</v>
      </c>
      <c r="C1434" t="s">
        <v>4725</v>
      </c>
      <c r="D1434" t="s">
        <v>4529</v>
      </c>
      <c r="E1434">
        <v>20</v>
      </c>
      <c r="F1434" t="s">
        <v>4726</v>
      </c>
      <c r="G1434">
        <v>14</v>
      </c>
    </row>
    <row r="1435" spans="1:7" hidden="1" x14ac:dyDescent="0.25">
      <c r="A1435">
        <v>36</v>
      </c>
      <c r="B1435">
        <v>579</v>
      </c>
      <c r="C1435" t="s">
        <v>4725</v>
      </c>
      <c r="D1435" t="s">
        <v>4529</v>
      </c>
      <c r="E1435">
        <v>86</v>
      </c>
      <c r="F1435" t="s">
        <v>4724</v>
      </c>
      <c r="G1435">
        <v>15</v>
      </c>
    </row>
    <row r="1436" spans="1:7" hidden="1" x14ac:dyDescent="0.25">
      <c r="A1436">
        <v>36</v>
      </c>
      <c r="B1436">
        <v>579</v>
      </c>
      <c r="C1436" t="s">
        <v>4725</v>
      </c>
      <c r="D1436" t="s">
        <v>4529</v>
      </c>
      <c r="E1436">
        <v>22</v>
      </c>
      <c r="F1436" t="s">
        <v>4689</v>
      </c>
      <c r="G1436">
        <v>16</v>
      </c>
    </row>
    <row r="1437" spans="1:7" hidden="1" x14ac:dyDescent="0.25">
      <c r="A1437">
        <v>36</v>
      </c>
      <c r="B1437">
        <v>579</v>
      </c>
      <c r="C1437" t="s">
        <v>4725</v>
      </c>
      <c r="D1437" t="s">
        <v>4529</v>
      </c>
      <c r="E1437">
        <v>1503</v>
      </c>
      <c r="F1437" t="s">
        <v>4723</v>
      </c>
      <c r="G1437">
        <v>17</v>
      </c>
    </row>
    <row r="1438" spans="1:7" hidden="1" x14ac:dyDescent="0.25">
      <c r="A1438">
        <v>36</v>
      </c>
      <c r="B1438">
        <v>579</v>
      </c>
      <c r="C1438" t="s">
        <v>4725</v>
      </c>
      <c r="D1438" t="s">
        <v>4529</v>
      </c>
      <c r="E1438">
        <v>88</v>
      </c>
      <c r="F1438" t="s">
        <v>4722</v>
      </c>
      <c r="G1438">
        <v>18</v>
      </c>
    </row>
    <row r="1439" spans="1:7" hidden="1" x14ac:dyDescent="0.25">
      <c r="A1439">
        <v>36</v>
      </c>
      <c r="B1439">
        <v>579</v>
      </c>
      <c r="C1439" t="s">
        <v>4725</v>
      </c>
      <c r="D1439" t="s">
        <v>4529</v>
      </c>
      <c r="E1439">
        <v>90</v>
      </c>
      <c r="F1439" t="s">
        <v>4720</v>
      </c>
      <c r="G1439">
        <v>19</v>
      </c>
    </row>
    <row r="1440" spans="1:7" hidden="1" x14ac:dyDescent="0.25">
      <c r="A1440">
        <v>36</v>
      </c>
      <c r="B1440">
        <v>579</v>
      </c>
      <c r="C1440" t="s">
        <v>4725</v>
      </c>
      <c r="D1440" t="s">
        <v>4529</v>
      </c>
      <c r="E1440">
        <v>92</v>
      </c>
      <c r="F1440" t="s">
        <v>4688</v>
      </c>
      <c r="G1440">
        <v>20</v>
      </c>
    </row>
    <row r="1441" spans="1:7" hidden="1" x14ac:dyDescent="0.25">
      <c r="A1441">
        <v>36</v>
      </c>
      <c r="B1441">
        <v>579</v>
      </c>
      <c r="C1441" t="s">
        <v>4725</v>
      </c>
      <c r="D1441" t="s">
        <v>4529</v>
      </c>
      <c r="E1441">
        <v>94</v>
      </c>
      <c r="F1441" t="s">
        <v>4717</v>
      </c>
      <c r="G1441">
        <v>21</v>
      </c>
    </row>
    <row r="1442" spans="1:7" hidden="1" x14ac:dyDescent="0.25">
      <c r="A1442">
        <v>36</v>
      </c>
      <c r="B1442">
        <v>579</v>
      </c>
      <c r="C1442" t="s">
        <v>4725</v>
      </c>
      <c r="D1442" t="s">
        <v>4529</v>
      </c>
      <c r="E1442">
        <v>97</v>
      </c>
      <c r="F1442" t="s">
        <v>4715</v>
      </c>
      <c r="G1442">
        <v>22</v>
      </c>
    </row>
    <row r="1443" spans="1:7" hidden="1" x14ac:dyDescent="0.25">
      <c r="A1443">
        <v>36</v>
      </c>
      <c r="B1443">
        <v>579</v>
      </c>
      <c r="C1443" t="s">
        <v>4725</v>
      </c>
      <c r="D1443" t="s">
        <v>4529</v>
      </c>
      <c r="E1443">
        <v>1548</v>
      </c>
      <c r="F1443" t="s">
        <v>4713</v>
      </c>
      <c r="G1443">
        <v>23</v>
      </c>
    </row>
    <row r="1444" spans="1:7" hidden="1" x14ac:dyDescent="0.25">
      <c r="A1444">
        <v>36</v>
      </c>
      <c r="B1444">
        <v>579</v>
      </c>
      <c r="C1444" t="s">
        <v>4725</v>
      </c>
      <c r="D1444" t="s">
        <v>4529</v>
      </c>
      <c r="E1444">
        <v>1549</v>
      </c>
      <c r="F1444" t="s">
        <v>4718</v>
      </c>
      <c r="G1444">
        <v>24</v>
      </c>
    </row>
    <row r="1445" spans="1:7" hidden="1" x14ac:dyDescent="0.25">
      <c r="A1445">
        <v>36</v>
      </c>
      <c r="B1445">
        <v>579</v>
      </c>
      <c r="C1445" t="s">
        <v>4725</v>
      </c>
      <c r="D1445" t="s">
        <v>4529</v>
      </c>
      <c r="E1445">
        <v>98</v>
      </c>
      <c r="F1445" t="s">
        <v>4712</v>
      </c>
      <c r="G1445">
        <v>25</v>
      </c>
    </row>
    <row r="1446" spans="1:7" hidden="1" x14ac:dyDescent="0.25">
      <c r="A1446">
        <v>36</v>
      </c>
      <c r="B1446">
        <v>579</v>
      </c>
      <c r="C1446" t="s">
        <v>4725</v>
      </c>
      <c r="D1446" t="s">
        <v>4529</v>
      </c>
      <c r="E1446">
        <v>100</v>
      </c>
      <c r="F1446" t="s">
        <v>4711</v>
      </c>
      <c r="G1446">
        <v>26</v>
      </c>
    </row>
    <row r="1447" spans="1:7" hidden="1" x14ac:dyDescent="0.25">
      <c r="A1447">
        <v>36</v>
      </c>
      <c r="B1447">
        <v>579</v>
      </c>
      <c r="C1447" t="s">
        <v>4725</v>
      </c>
      <c r="D1447" t="s">
        <v>4529</v>
      </c>
      <c r="E1447">
        <v>102</v>
      </c>
      <c r="F1447" t="s">
        <v>4710</v>
      </c>
      <c r="G1447">
        <v>27</v>
      </c>
    </row>
    <row r="1448" spans="1:7" hidden="1" x14ac:dyDescent="0.25">
      <c r="A1448">
        <v>36</v>
      </c>
      <c r="B1448">
        <v>579</v>
      </c>
      <c r="C1448" t="s">
        <v>4725</v>
      </c>
      <c r="D1448" t="s">
        <v>4529</v>
      </c>
      <c r="E1448">
        <v>745</v>
      </c>
      <c r="F1448" t="s">
        <v>4709</v>
      </c>
      <c r="G1448">
        <v>28</v>
      </c>
    </row>
    <row r="1449" spans="1:7" hidden="1" x14ac:dyDescent="0.25">
      <c r="A1449">
        <v>36</v>
      </c>
      <c r="B1449">
        <v>579</v>
      </c>
      <c r="C1449" t="s">
        <v>4725</v>
      </c>
      <c r="D1449" t="s">
        <v>4529</v>
      </c>
      <c r="E1449">
        <v>104</v>
      </c>
      <c r="F1449" t="s">
        <v>4708</v>
      </c>
      <c r="G1449">
        <v>29</v>
      </c>
    </row>
    <row r="1450" spans="1:7" hidden="1" x14ac:dyDescent="0.25">
      <c r="A1450">
        <v>36</v>
      </c>
      <c r="B1450">
        <v>579</v>
      </c>
      <c r="C1450" t="s">
        <v>4725</v>
      </c>
      <c r="D1450" t="s">
        <v>4529</v>
      </c>
      <c r="E1450">
        <v>106</v>
      </c>
      <c r="F1450" t="s">
        <v>4707</v>
      </c>
      <c r="G1450">
        <v>30</v>
      </c>
    </row>
    <row r="1451" spans="1:7" hidden="1" x14ac:dyDescent="0.25">
      <c r="A1451">
        <v>36</v>
      </c>
      <c r="B1451">
        <v>579</v>
      </c>
      <c r="C1451" t="s">
        <v>4725</v>
      </c>
      <c r="D1451" t="s">
        <v>4529</v>
      </c>
      <c r="E1451">
        <v>1551</v>
      </c>
      <c r="F1451" t="s">
        <v>4705</v>
      </c>
      <c r="G1451">
        <v>31</v>
      </c>
    </row>
    <row r="1452" spans="1:7" hidden="1" x14ac:dyDescent="0.25">
      <c r="A1452">
        <v>36</v>
      </c>
      <c r="B1452">
        <v>579</v>
      </c>
      <c r="C1452" t="s">
        <v>4725</v>
      </c>
      <c r="D1452" t="s">
        <v>4529</v>
      </c>
      <c r="E1452">
        <v>272</v>
      </c>
      <c r="F1452" t="s">
        <v>4704</v>
      </c>
      <c r="G1452">
        <v>32</v>
      </c>
    </row>
    <row r="1453" spans="1:7" hidden="1" x14ac:dyDescent="0.25">
      <c r="A1453">
        <v>36</v>
      </c>
      <c r="B1453">
        <v>579</v>
      </c>
      <c r="C1453" t="s">
        <v>4725</v>
      </c>
      <c r="D1453" t="s">
        <v>4529</v>
      </c>
      <c r="E1453">
        <v>270</v>
      </c>
      <c r="F1453" t="s">
        <v>4702</v>
      </c>
      <c r="G1453">
        <v>33</v>
      </c>
    </row>
    <row r="1454" spans="1:7" hidden="1" x14ac:dyDescent="0.25">
      <c r="A1454">
        <v>36</v>
      </c>
      <c r="B1454">
        <v>579</v>
      </c>
      <c r="C1454" t="s">
        <v>4725</v>
      </c>
      <c r="D1454" t="s">
        <v>4529</v>
      </c>
      <c r="E1454">
        <v>268</v>
      </c>
      <c r="F1454" t="s">
        <v>4701</v>
      </c>
      <c r="G1454">
        <v>34</v>
      </c>
    </row>
    <row r="1455" spans="1:7" hidden="1" x14ac:dyDescent="0.25">
      <c r="A1455">
        <v>36</v>
      </c>
      <c r="B1455">
        <v>579</v>
      </c>
      <c r="C1455" t="s">
        <v>4725</v>
      </c>
      <c r="D1455" t="s">
        <v>4529</v>
      </c>
      <c r="E1455">
        <v>273</v>
      </c>
      <c r="F1455" t="s">
        <v>4700</v>
      </c>
      <c r="G1455">
        <v>35</v>
      </c>
    </row>
    <row r="1456" spans="1:7" hidden="1" x14ac:dyDescent="0.25">
      <c r="A1456">
        <v>36</v>
      </c>
      <c r="B1456">
        <v>579</v>
      </c>
      <c r="C1456" t="s">
        <v>4725</v>
      </c>
      <c r="D1456" t="s">
        <v>4529</v>
      </c>
      <c r="E1456">
        <v>590</v>
      </c>
      <c r="F1456" t="s">
        <v>4699</v>
      </c>
      <c r="G1456">
        <v>36</v>
      </c>
    </row>
    <row r="1457" spans="1:7" hidden="1" x14ac:dyDescent="0.25">
      <c r="A1457">
        <v>36</v>
      </c>
      <c r="B1457">
        <v>579</v>
      </c>
      <c r="C1457" t="s">
        <v>4725</v>
      </c>
      <c r="D1457" t="s">
        <v>4529</v>
      </c>
      <c r="E1457">
        <v>304</v>
      </c>
      <c r="F1457" t="s">
        <v>4698</v>
      </c>
      <c r="G1457">
        <v>37</v>
      </c>
    </row>
    <row r="1458" spans="1:7" hidden="1" x14ac:dyDescent="0.25">
      <c r="A1458">
        <v>36</v>
      </c>
      <c r="B1458">
        <v>579</v>
      </c>
      <c r="C1458" t="s">
        <v>4725</v>
      </c>
      <c r="D1458" t="s">
        <v>4529</v>
      </c>
      <c r="E1458">
        <v>307</v>
      </c>
      <c r="F1458" t="s">
        <v>5350</v>
      </c>
      <c r="G1458">
        <v>38</v>
      </c>
    </row>
    <row r="1459" spans="1:7" hidden="1" x14ac:dyDescent="0.25">
      <c r="A1459">
        <v>36</v>
      </c>
      <c r="B1459">
        <v>579</v>
      </c>
      <c r="C1459" t="s">
        <v>4725</v>
      </c>
      <c r="D1459" t="s">
        <v>4529</v>
      </c>
      <c r="E1459">
        <v>309</v>
      </c>
      <c r="F1459" t="s">
        <v>5349</v>
      </c>
      <c r="G1459">
        <v>39</v>
      </c>
    </row>
    <row r="1460" spans="1:7" hidden="1" x14ac:dyDescent="0.25">
      <c r="A1460">
        <v>36</v>
      </c>
      <c r="B1460">
        <v>579</v>
      </c>
      <c r="C1460" t="s">
        <v>4725</v>
      </c>
      <c r="D1460" t="s">
        <v>4529</v>
      </c>
      <c r="E1460">
        <v>311</v>
      </c>
      <c r="F1460" t="s">
        <v>4576</v>
      </c>
      <c r="G1460">
        <v>40</v>
      </c>
    </row>
    <row r="1461" spans="1:7" hidden="1" x14ac:dyDescent="0.25">
      <c r="A1461">
        <v>37</v>
      </c>
      <c r="B1461">
        <v>580</v>
      </c>
      <c r="C1461" t="s">
        <v>4598</v>
      </c>
      <c r="D1461" t="s">
        <v>4529</v>
      </c>
      <c r="E1461">
        <v>1</v>
      </c>
      <c r="F1461" t="s">
        <v>4599</v>
      </c>
      <c r="G1461">
        <v>1</v>
      </c>
    </row>
    <row r="1462" spans="1:7" hidden="1" x14ac:dyDescent="0.25">
      <c r="A1462">
        <v>37</v>
      </c>
      <c r="B1462">
        <v>580</v>
      </c>
      <c r="C1462" t="s">
        <v>4598</v>
      </c>
      <c r="D1462" t="s">
        <v>4529</v>
      </c>
      <c r="E1462">
        <v>244</v>
      </c>
      <c r="F1462" t="s">
        <v>4597</v>
      </c>
      <c r="G1462">
        <v>2</v>
      </c>
    </row>
    <row r="1463" spans="1:7" hidden="1" x14ac:dyDescent="0.25">
      <c r="A1463">
        <v>37</v>
      </c>
      <c r="B1463">
        <v>580</v>
      </c>
      <c r="C1463" t="s">
        <v>4598</v>
      </c>
      <c r="D1463" t="s">
        <v>4529</v>
      </c>
      <c r="E1463">
        <v>197</v>
      </c>
      <c r="F1463" t="s">
        <v>4570</v>
      </c>
      <c r="G1463">
        <v>3</v>
      </c>
    </row>
    <row r="1464" spans="1:7" hidden="1" x14ac:dyDescent="0.25">
      <c r="A1464">
        <v>37</v>
      </c>
      <c r="B1464">
        <v>580</v>
      </c>
      <c r="C1464" t="s">
        <v>4598</v>
      </c>
      <c r="D1464" t="s">
        <v>4529</v>
      </c>
      <c r="E1464">
        <v>199</v>
      </c>
      <c r="F1464" t="s">
        <v>4568</v>
      </c>
      <c r="G1464">
        <v>4</v>
      </c>
    </row>
    <row r="1465" spans="1:7" hidden="1" x14ac:dyDescent="0.25">
      <c r="A1465">
        <v>37</v>
      </c>
      <c r="B1465">
        <v>580</v>
      </c>
      <c r="C1465" t="s">
        <v>4598</v>
      </c>
      <c r="D1465" t="s">
        <v>4529</v>
      </c>
      <c r="E1465">
        <v>1575</v>
      </c>
      <c r="F1465" t="s">
        <v>4567</v>
      </c>
      <c r="G1465">
        <v>5</v>
      </c>
    </row>
    <row r="1466" spans="1:7" hidden="1" x14ac:dyDescent="0.25">
      <c r="A1466">
        <v>37</v>
      </c>
      <c r="B1466">
        <v>580</v>
      </c>
      <c r="C1466" t="s">
        <v>4598</v>
      </c>
      <c r="D1466" t="s">
        <v>4529</v>
      </c>
      <c r="E1466">
        <v>1448</v>
      </c>
      <c r="F1466" t="s">
        <v>4566</v>
      </c>
      <c r="G1466">
        <v>6</v>
      </c>
    </row>
    <row r="1467" spans="1:7" hidden="1" x14ac:dyDescent="0.25">
      <c r="A1467">
        <v>37</v>
      </c>
      <c r="B1467">
        <v>580</v>
      </c>
      <c r="C1467" t="s">
        <v>4598</v>
      </c>
      <c r="D1467" t="s">
        <v>4529</v>
      </c>
      <c r="E1467">
        <v>246</v>
      </c>
      <c r="F1467" t="s">
        <v>4565</v>
      </c>
      <c r="G1467">
        <v>7</v>
      </c>
    </row>
    <row r="1468" spans="1:7" hidden="1" x14ac:dyDescent="0.25">
      <c r="A1468">
        <v>37</v>
      </c>
      <c r="B1468">
        <v>580</v>
      </c>
      <c r="C1468" t="s">
        <v>4598</v>
      </c>
      <c r="D1468" t="s">
        <v>4529</v>
      </c>
      <c r="E1468">
        <v>200</v>
      </c>
      <c r="F1468" t="s">
        <v>4563</v>
      </c>
      <c r="G1468">
        <v>8</v>
      </c>
    </row>
    <row r="1469" spans="1:7" hidden="1" x14ac:dyDescent="0.25">
      <c r="A1469">
        <v>37</v>
      </c>
      <c r="B1469">
        <v>580</v>
      </c>
      <c r="C1469" t="s">
        <v>4598</v>
      </c>
      <c r="D1469" t="s">
        <v>4529</v>
      </c>
      <c r="E1469">
        <v>1484</v>
      </c>
      <c r="F1469" t="s">
        <v>4596</v>
      </c>
      <c r="G1469">
        <v>9</v>
      </c>
    </row>
    <row r="1470" spans="1:7" hidden="1" x14ac:dyDescent="0.25">
      <c r="A1470">
        <v>37</v>
      </c>
      <c r="B1470">
        <v>580</v>
      </c>
      <c r="C1470" t="s">
        <v>4598</v>
      </c>
      <c r="D1470" t="s">
        <v>4529</v>
      </c>
      <c r="E1470">
        <v>202</v>
      </c>
      <c r="F1470" t="s">
        <v>4594</v>
      </c>
      <c r="G1470">
        <v>10</v>
      </c>
    </row>
    <row r="1471" spans="1:7" hidden="1" x14ac:dyDescent="0.25">
      <c r="A1471">
        <v>37</v>
      </c>
      <c r="B1471">
        <v>580</v>
      </c>
      <c r="C1471" t="s">
        <v>4598</v>
      </c>
      <c r="D1471" t="s">
        <v>4529</v>
      </c>
      <c r="E1471">
        <v>251</v>
      </c>
      <c r="F1471" t="s">
        <v>4592</v>
      </c>
      <c r="G1471">
        <v>11</v>
      </c>
    </row>
    <row r="1472" spans="1:7" hidden="1" x14ac:dyDescent="0.25">
      <c r="A1472">
        <v>37</v>
      </c>
      <c r="B1472">
        <v>580</v>
      </c>
      <c r="C1472" t="s">
        <v>4598</v>
      </c>
      <c r="D1472" t="s">
        <v>4529</v>
      </c>
      <c r="E1472">
        <v>204</v>
      </c>
      <c r="F1472" t="s">
        <v>4593</v>
      </c>
      <c r="G1472">
        <v>12</v>
      </c>
    </row>
    <row r="1473" spans="1:7" hidden="1" x14ac:dyDescent="0.25">
      <c r="A1473">
        <v>37</v>
      </c>
      <c r="B1473">
        <v>580</v>
      </c>
      <c r="C1473" t="s">
        <v>4598</v>
      </c>
      <c r="D1473" t="s">
        <v>4529</v>
      </c>
      <c r="E1473">
        <v>1480</v>
      </c>
      <c r="F1473" t="s">
        <v>4591</v>
      </c>
      <c r="G1473">
        <v>13</v>
      </c>
    </row>
    <row r="1474" spans="1:7" hidden="1" x14ac:dyDescent="0.25">
      <c r="A1474">
        <v>37</v>
      </c>
      <c r="B1474">
        <v>580</v>
      </c>
      <c r="C1474" t="s">
        <v>4598</v>
      </c>
      <c r="D1474" t="s">
        <v>4529</v>
      </c>
      <c r="E1474">
        <v>206</v>
      </c>
      <c r="F1474" t="s">
        <v>4589</v>
      </c>
      <c r="G1474">
        <v>14</v>
      </c>
    </row>
    <row r="1475" spans="1:7" hidden="1" x14ac:dyDescent="0.25">
      <c r="A1475">
        <v>37</v>
      </c>
      <c r="B1475">
        <v>580</v>
      </c>
      <c r="C1475" t="s">
        <v>4598</v>
      </c>
      <c r="D1475" t="s">
        <v>4529</v>
      </c>
      <c r="E1475">
        <v>1482</v>
      </c>
      <c r="F1475" t="s">
        <v>4590</v>
      </c>
      <c r="G1475">
        <v>15</v>
      </c>
    </row>
    <row r="1476" spans="1:7" hidden="1" x14ac:dyDescent="0.25">
      <c r="A1476">
        <v>37</v>
      </c>
      <c r="B1476">
        <v>580</v>
      </c>
      <c r="C1476" t="s">
        <v>4598</v>
      </c>
      <c r="D1476" t="s">
        <v>4529</v>
      </c>
      <c r="E1476">
        <v>210</v>
      </c>
      <c r="F1476" t="s">
        <v>4587</v>
      </c>
      <c r="G1476">
        <v>16</v>
      </c>
    </row>
    <row r="1477" spans="1:7" hidden="1" x14ac:dyDescent="0.25">
      <c r="A1477">
        <v>37</v>
      </c>
      <c r="B1477">
        <v>580</v>
      </c>
      <c r="C1477" t="s">
        <v>4598</v>
      </c>
      <c r="D1477" t="s">
        <v>4529</v>
      </c>
      <c r="E1477">
        <v>364</v>
      </c>
      <c r="F1477" t="s">
        <v>4586</v>
      </c>
      <c r="G1477">
        <v>17</v>
      </c>
    </row>
    <row r="1478" spans="1:7" hidden="1" x14ac:dyDescent="0.25">
      <c r="A1478">
        <v>37</v>
      </c>
      <c r="B1478">
        <v>580</v>
      </c>
      <c r="C1478" t="s">
        <v>4598</v>
      </c>
      <c r="D1478" t="s">
        <v>4529</v>
      </c>
      <c r="E1478">
        <v>214</v>
      </c>
      <c r="F1478" t="s">
        <v>4585</v>
      </c>
      <c r="G1478">
        <v>18</v>
      </c>
    </row>
    <row r="1479" spans="1:7" hidden="1" x14ac:dyDescent="0.25">
      <c r="A1479">
        <v>37</v>
      </c>
      <c r="B1479">
        <v>580</v>
      </c>
      <c r="C1479" t="s">
        <v>4598</v>
      </c>
      <c r="D1479" t="s">
        <v>4529</v>
      </c>
      <c r="E1479">
        <v>1560</v>
      </c>
      <c r="F1479" t="s">
        <v>4584</v>
      </c>
      <c r="G1479">
        <v>19</v>
      </c>
    </row>
    <row r="1480" spans="1:7" hidden="1" x14ac:dyDescent="0.25">
      <c r="A1480">
        <v>37</v>
      </c>
      <c r="B1480">
        <v>580</v>
      </c>
      <c r="C1480" t="s">
        <v>4598</v>
      </c>
      <c r="D1480" t="s">
        <v>4529</v>
      </c>
      <c r="E1480">
        <v>247</v>
      </c>
      <c r="F1480" t="s">
        <v>4583</v>
      </c>
      <c r="G1480">
        <v>20</v>
      </c>
    </row>
    <row r="1481" spans="1:7" hidden="1" x14ac:dyDescent="0.25">
      <c r="A1481">
        <v>37</v>
      </c>
      <c r="B1481">
        <v>580</v>
      </c>
      <c r="C1481" t="s">
        <v>4598</v>
      </c>
      <c r="D1481" t="s">
        <v>4529</v>
      </c>
      <c r="E1481">
        <v>1406</v>
      </c>
      <c r="F1481" t="s">
        <v>4582</v>
      </c>
      <c r="G1481">
        <v>21</v>
      </c>
    </row>
    <row r="1482" spans="1:7" hidden="1" x14ac:dyDescent="0.25">
      <c r="A1482">
        <v>37</v>
      </c>
      <c r="B1482">
        <v>580</v>
      </c>
      <c r="C1482" t="s">
        <v>4598</v>
      </c>
      <c r="D1482" t="s">
        <v>4529</v>
      </c>
      <c r="E1482">
        <v>249</v>
      </c>
      <c r="F1482" t="s">
        <v>4581</v>
      </c>
      <c r="G1482">
        <v>22</v>
      </c>
    </row>
    <row r="1483" spans="1:7" hidden="1" x14ac:dyDescent="0.25">
      <c r="A1483">
        <v>37</v>
      </c>
      <c r="B1483">
        <v>580</v>
      </c>
      <c r="C1483" t="s">
        <v>4598</v>
      </c>
      <c r="D1483" t="s">
        <v>4529</v>
      </c>
      <c r="E1483">
        <v>253</v>
      </c>
      <c r="F1483" t="s">
        <v>4661</v>
      </c>
      <c r="G1483">
        <v>23</v>
      </c>
    </row>
    <row r="1484" spans="1:7" hidden="1" x14ac:dyDescent="0.25">
      <c r="A1484">
        <v>37</v>
      </c>
      <c r="B1484">
        <v>580</v>
      </c>
      <c r="C1484" t="s">
        <v>4598</v>
      </c>
      <c r="D1484" t="s">
        <v>4529</v>
      </c>
      <c r="E1484">
        <v>255</v>
      </c>
      <c r="F1484" t="s">
        <v>4662</v>
      </c>
      <c r="G1484">
        <v>24</v>
      </c>
    </row>
    <row r="1485" spans="1:7" hidden="1" x14ac:dyDescent="0.25">
      <c r="A1485">
        <v>37</v>
      </c>
      <c r="B1485">
        <v>580</v>
      </c>
      <c r="C1485" t="s">
        <v>4598</v>
      </c>
      <c r="D1485" t="s">
        <v>4529</v>
      </c>
      <c r="E1485">
        <v>257</v>
      </c>
      <c r="F1485" t="s">
        <v>4663</v>
      </c>
      <c r="G1485">
        <v>25</v>
      </c>
    </row>
    <row r="1486" spans="1:7" hidden="1" x14ac:dyDescent="0.25">
      <c r="A1486">
        <v>37</v>
      </c>
      <c r="B1486">
        <v>580</v>
      </c>
      <c r="C1486" t="s">
        <v>4598</v>
      </c>
      <c r="D1486" t="s">
        <v>4529</v>
      </c>
      <c r="E1486">
        <v>259</v>
      </c>
      <c r="F1486" t="s">
        <v>4666</v>
      </c>
      <c r="G1486">
        <v>26</v>
      </c>
    </row>
    <row r="1487" spans="1:7" hidden="1" x14ac:dyDescent="0.25">
      <c r="A1487">
        <v>37</v>
      </c>
      <c r="B1487">
        <v>580</v>
      </c>
      <c r="C1487" t="s">
        <v>4598</v>
      </c>
      <c r="D1487" t="s">
        <v>4529</v>
      </c>
      <c r="E1487">
        <v>261</v>
      </c>
      <c r="F1487" t="s">
        <v>4668</v>
      </c>
      <c r="G1487">
        <v>27</v>
      </c>
    </row>
    <row r="1488" spans="1:7" hidden="1" x14ac:dyDescent="0.25">
      <c r="A1488">
        <v>37</v>
      </c>
      <c r="B1488">
        <v>580</v>
      </c>
      <c r="C1488" t="s">
        <v>4598</v>
      </c>
      <c r="D1488" t="s">
        <v>4529</v>
      </c>
      <c r="E1488">
        <v>1562</v>
      </c>
      <c r="F1488" t="s">
        <v>4669</v>
      </c>
      <c r="G1488">
        <v>28</v>
      </c>
    </row>
    <row r="1489" spans="1:7" hidden="1" x14ac:dyDescent="0.25">
      <c r="A1489">
        <v>37</v>
      </c>
      <c r="B1489">
        <v>580</v>
      </c>
      <c r="C1489" t="s">
        <v>4598</v>
      </c>
      <c r="D1489" t="s">
        <v>4529</v>
      </c>
      <c r="E1489">
        <v>1606</v>
      </c>
      <c r="F1489" t="s">
        <v>4671</v>
      </c>
      <c r="G1489">
        <v>29</v>
      </c>
    </row>
    <row r="1490" spans="1:7" hidden="1" x14ac:dyDescent="0.25">
      <c r="A1490">
        <v>37</v>
      </c>
      <c r="B1490">
        <v>580</v>
      </c>
      <c r="C1490" t="s">
        <v>4598</v>
      </c>
      <c r="D1490" t="s">
        <v>4529</v>
      </c>
      <c r="E1490">
        <v>59</v>
      </c>
      <c r="F1490" t="s">
        <v>4672</v>
      </c>
      <c r="G1490">
        <v>30</v>
      </c>
    </row>
    <row r="1491" spans="1:7" hidden="1" x14ac:dyDescent="0.25">
      <c r="A1491">
        <v>37</v>
      </c>
      <c r="B1491">
        <v>580</v>
      </c>
      <c r="C1491" t="s">
        <v>4598</v>
      </c>
      <c r="D1491" t="s">
        <v>4529</v>
      </c>
      <c r="E1491">
        <v>58</v>
      </c>
      <c r="F1491" t="s">
        <v>4673</v>
      </c>
      <c r="G1491">
        <v>31</v>
      </c>
    </row>
    <row r="1492" spans="1:7" hidden="1" x14ac:dyDescent="0.25">
      <c r="A1492">
        <v>37</v>
      </c>
      <c r="B1492">
        <v>580</v>
      </c>
      <c r="C1492" t="s">
        <v>4598</v>
      </c>
      <c r="D1492" t="s">
        <v>4529</v>
      </c>
      <c r="E1492">
        <v>1556</v>
      </c>
      <c r="F1492" t="s">
        <v>5011</v>
      </c>
      <c r="G1492">
        <v>32</v>
      </c>
    </row>
    <row r="1493" spans="1:7" hidden="1" x14ac:dyDescent="0.25">
      <c r="A1493">
        <v>37</v>
      </c>
      <c r="B1493">
        <v>580</v>
      </c>
      <c r="C1493" t="s">
        <v>4598</v>
      </c>
      <c r="D1493" t="s">
        <v>4529</v>
      </c>
      <c r="E1493">
        <v>1345</v>
      </c>
      <c r="F1493" t="s">
        <v>4908</v>
      </c>
      <c r="G1493">
        <v>33</v>
      </c>
    </row>
    <row r="1494" spans="1:7" hidden="1" x14ac:dyDescent="0.25">
      <c r="A1494">
        <v>37</v>
      </c>
      <c r="B1494">
        <v>580</v>
      </c>
      <c r="C1494" t="s">
        <v>4598</v>
      </c>
      <c r="D1494" t="s">
        <v>4529</v>
      </c>
      <c r="E1494">
        <v>1270</v>
      </c>
      <c r="F1494" t="s">
        <v>5422</v>
      </c>
      <c r="G1494">
        <v>34</v>
      </c>
    </row>
    <row r="1495" spans="1:7" hidden="1" x14ac:dyDescent="0.25">
      <c r="A1495">
        <v>37</v>
      </c>
      <c r="B1495">
        <v>580</v>
      </c>
      <c r="C1495" t="s">
        <v>4598</v>
      </c>
      <c r="D1495" t="s">
        <v>4529</v>
      </c>
      <c r="E1495">
        <v>1272</v>
      </c>
      <c r="F1495" t="s">
        <v>5009</v>
      </c>
      <c r="G1495">
        <v>35</v>
      </c>
    </row>
    <row r="1496" spans="1:7" hidden="1" x14ac:dyDescent="0.25">
      <c r="A1496">
        <v>37</v>
      </c>
      <c r="B1496">
        <v>580</v>
      </c>
      <c r="C1496" t="s">
        <v>4598</v>
      </c>
      <c r="D1496" t="s">
        <v>4529</v>
      </c>
      <c r="E1496">
        <v>1274</v>
      </c>
      <c r="F1496" t="s">
        <v>5000</v>
      </c>
      <c r="G1496">
        <v>36</v>
      </c>
    </row>
    <row r="1497" spans="1:7" hidden="1" x14ac:dyDescent="0.25">
      <c r="A1497">
        <v>37</v>
      </c>
      <c r="B1497">
        <v>580</v>
      </c>
      <c r="C1497" t="s">
        <v>4598</v>
      </c>
      <c r="D1497" t="s">
        <v>4529</v>
      </c>
      <c r="E1497">
        <v>1280</v>
      </c>
      <c r="F1497" t="s">
        <v>5421</v>
      </c>
      <c r="G1497">
        <v>37</v>
      </c>
    </row>
    <row r="1498" spans="1:7" hidden="1" x14ac:dyDescent="0.25">
      <c r="A1498">
        <v>37</v>
      </c>
      <c r="B1498">
        <v>580</v>
      </c>
      <c r="C1498" t="s">
        <v>4598</v>
      </c>
      <c r="D1498" t="s">
        <v>4529</v>
      </c>
      <c r="E1498">
        <v>1278</v>
      </c>
      <c r="F1498" t="s">
        <v>4800</v>
      </c>
      <c r="G1498">
        <v>38</v>
      </c>
    </row>
    <row r="1499" spans="1:7" hidden="1" x14ac:dyDescent="0.25">
      <c r="A1499">
        <v>38</v>
      </c>
      <c r="B1499">
        <v>581</v>
      </c>
      <c r="C1499" t="s">
        <v>4598</v>
      </c>
      <c r="D1499" t="s">
        <v>4529</v>
      </c>
      <c r="E1499">
        <v>1</v>
      </c>
      <c r="F1499" t="s">
        <v>4599</v>
      </c>
      <c r="G1499">
        <v>1</v>
      </c>
    </row>
    <row r="1500" spans="1:7" hidden="1" x14ac:dyDescent="0.25">
      <c r="A1500">
        <v>38</v>
      </c>
      <c r="B1500">
        <v>581</v>
      </c>
      <c r="C1500" t="s">
        <v>4598</v>
      </c>
      <c r="D1500" t="s">
        <v>4529</v>
      </c>
      <c r="E1500">
        <v>1558</v>
      </c>
      <c r="F1500" t="s">
        <v>4733</v>
      </c>
      <c r="G1500">
        <v>2</v>
      </c>
    </row>
    <row r="1501" spans="1:7" hidden="1" x14ac:dyDescent="0.25">
      <c r="A1501">
        <v>38</v>
      </c>
      <c r="B1501">
        <v>582</v>
      </c>
      <c r="C1501" t="s">
        <v>4731</v>
      </c>
      <c r="D1501" t="s">
        <v>4529</v>
      </c>
      <c r="E1501">
        <v>84</v>
      </c>
      <c r="F1501" t="s">
        <v>4732</v>
      </c>
      <c r="G1501">
        <v>3</v>
      </c>
    </row>
    <row r="1502" spans="1:7" hidden="1" x14ac:dyDescent="0.25">
      <c r="A1502">
        <v>38</v>
      </c>
      <c r="B1502">
        <v>582</v>
      </c>
      <c r="C1502" t="s">
        <v>4731</v>
      </c>
      <c r="D1502" t="s">
        <v>4529</v>
      </c>
      <c r="E1502">
        <v>2</v>
      </c>
      <c r="F1502" t="s">
        <v>4731</v>
      </c>
      <c r="G1502">
        <v>4</v>
      </c>
    </row>
    <row r="1503" spans="1:7" hidden="1" x14ac:dyDescent="0.25">
      <c r="A1503">
        <v>38</v>
      </c>
      <c r="B1503">
        <v>582</v>
      </c>
      <c r="C1503" t="s">
        <v>4731</v>
      </c>
      <c r="D1503" t="s">
        <v>4529</v>
      </c>
      <c r="E1503">
        <v>4</v>
      </c>
      <c r="F1503" t="s">
        <v>4729</v>
      </c>
      <c r="G1503">
        <v>5</v>
      </c>
    </row>
    <row r="1504" spans="1:7" hidden="1" x14ac:dyDescent="0.25">
      <c r="A1504">
        <v>38</v>
      </c>
      <c r="B1504">
        <v>583</v>
      </c>
      <c r="C1504" t="s">
        <v>4695</v>
      </c>
      <c r="D1504" t="s">
        <v>4529</v>
      </c>
      <c r="E1504">
        <v>6</v>
      </c>
      <c r="F1504" t="s">
        <v>4697</v>
      </c>
      <c r="G1504">
        <v>6</v>
      </c>
    </row>
    <row r="1505" spans="1:7" hidden="1" x14ac:dyDescent="0.25">
      <c r="A1505">
        <v>38</v>
      </c>
      <c r="B1505">
        <v>583</v>
      </c>
      <c r="C1505" t="s">
        <v>4695</v>
      </c>
      <c r="D1505" t="s">
        <v>4529</v>
      </c>
      <c r="E1505">
        <v>8</v>
      </c>
      <c r="F1505" t="s">
        <v>4695</v>
      </c>
      <c r="G1505">
        <v>7</v>
      </c>
    </row>
    <row r="1506" spans="1:7" hidden="1" x14ac:dyDescent="0.25">
      <c r="A1506">
        <v>38</v>
      </c>
      <c r="B1506">
        <v>584</v>
      </c>
      <c r="C1506" t="s">
        <v>4694</v>
      </c>
      <c r="D1506" t="s">
        <v>4529</v>
      </c>
      <c r="E1506">
        <v>10</v>
      </c>
      <c r="F1506" t="s">
        <v>4693</v>
      </c>
      <c r="G1506">
        <v>8</v>
      </c>
    </row>
    <row r="1507" spans="1:7" hidden="1" x14ac:dyDescent="0.25">
      <c r="A1507">
        <v>38</v>
      </c>
      <c r="B1507">
        <v>584</v>
      </c>
      <c r="C1507" t="s">
        <v>4694</v>
      </c>
      <c r="D1507" t="s">
        <v>4529</v>
      </c>
      <c r="E1507">
        <v>13</v>
      </c>
      <c r="F1507" t="s">
        <v>4692</v>
      </c>
      <c r="G1507">
        <v>9</v>
      </c>
    </row>
    <row r="1508" spans="1:7" hidden="1" x14ac:dyDescent="0.25">
      <c r="A1508">
        <v>38</v>
      </c>
      <c r="B1508">
        <v>585</v>
      </c>
      <c r="C1508" t="s">
        <v>4748</v>
      </c>
      <c r="D1508" t="s">
        <v>4529</v>
      </c>
      <c r="E1508">
        <v>14</v>
      </c>
      <c r="F1508" t="s">
        <v>4728</v>
      </c>
      <c r="G1508">
        <v>10</v>
      </c>
    </row>
    <row r="1509" spans="1:7" hidden="1" x14ac:dyDescent="0.25">
      <c r="A1509">
        <v>38</v>
      </c>
      <c r="B1509">
        <v>585</v>
      </c>
      <c r="C1509" t="s">
        <v>4748</v>
      </c>
      <c r="D1509" t="s">
        <v>4529</v>
      </c>
      <c r="E1509">
        <v>266</v>
      </c>
      <c r="F1509" t="s">
        <v>4727</v>
      </c>
      <c r="G1509">
        <v>11</v>
      </c>
    </row>
    <row r="1510" spans="1:7" hidden="1" x14ac:dyDescent="0.25">
      <c r="A1510">
        <v>38</v>
      </c>
      <c r="B1510">
        <v>585</v>
      </c>
      <c r="C1510" t="s">
        <v>4748</v>
      </c>
      <c r="D1510" t="s">
        <v>4529</v>
      </c>
      <c r="E1510">
        <v>16</v>
      </c>
      <c r="F1510" t="s">
        <v>4691</v>
      </c>
      <c r="G1510">
        <v>12</v>
      </c>
    </row>
    <row r="1511" spans="1:7" hidden="1" x14ac:dyDescent="0.25">
      <c r="A1511">
        <v>38</v>
      </c>
      <c r="B1511">
        <v>585</v>
      </c>
      <c r="C1511" t="s">
        <v>4748</v>
      </c>
      <c r="D1511" t="s">
        <v>4529</v>
      </c>
      <c r="E1511">
        <v>18</v>
      </c>
      <c r="F1511" t="s">
        <v>4690</v>
      </c>
      <c r="G1511">
        <v>13</v>
      </c>
    </row>
    <row r="1512" spans="1:7" hidden="1" x14ac:dyDescent="0.25">
      <c r="A1512">
        <v>38</v>
      </c>
      <c r="B1512">
        <v>586</v>
      </c>
      <c r="C1512" t="s">
        <v>4725</v>
      </c>
      <c r="D1512" t="s">
        <v>4529</v>
      </c>
      <c r="E1512">
        <v>20</v>
      </c>
      <c r="F1512" t="s">
        <v>4726</v>
      </c>
      <c r="G1512">
        <v>14</v>
      </c>
    </row>
    <row r="1513" spans="1:7" hidden="1" x14ac:dyDescent="0.25">
      <c r="A1513">
        <v>38</v>
      </c>
      <c r="B1513">
        <v>586</v>
      </c>
      <c r="C1513" t="s">
        <v>4725</v>
      </c>
      <c r="D1513" t="s">
        <v>4529</v>
      </c>
      <c r="E1513">
        <v>86</v>
      </c>
      <c r="F1513" t="s">
        <v>4724</v>
      </c>
      <c r="G1513">
        <v>15</v>
      </c>
    </row>
    <row r="1514" spans="1:7" hidden="1" x14ac:dyDescent="0.25">
      <c r="A1514">
        <v>38</v>
      </c>
      <c r="B1514">
        <v>586</v>
      </c>
      <c r="C1514" t="s">
        <v>4725</v>
      </c>
      <c r="D1514" t="s">
        <v>4529</v>
      </c>
      <c r="E1514">
        <v>22</v>
      </c>
      <c r="F1514" t="s">
        <v>4689</v>
      </c>
      <c r="G1514">
        <v>16</v>
      </c>
    </row>
    <row r="1515" spans="1:7" hidden="1" x14ac:dyDescent="0.25">
      <c r="A1515">
        <v>38</v>
      </c>
      <c r="B1515">
        <v>586</v>
      </c>
      <c r="C1515" t="s">
        <v>4725</v>
      </c>
      <c r="D1515" t="s">
        <v>4529</v>
      </c>
      <c r="E1515">
        <v>24</v>
      </c>
      <c r="F1515" t="s">
        <v>4894</v>
      </c>
      <c r="G1515">
        <v>17</v>
      </c>
    </row>
    <row r="1516" spans="1:7" hidden="1" x14ac:dyDescent="0.25">
      <c r="A1516">
        <v>38</v>
      </c>
      <c r="B1516">
        <v>586</v>
      </c>
      <c r="C1516" t="s">
        <v>4725</v>
      </c>
      <c r="D1516" t="s">
        <v>4529</v>
      </c>
      <c r="E1516">
        <v>25</v>
      </c>
      <c r="F1516" t="s">
        <v>4770</v>
      </c>
      <c r="G1516">
        <v>18</v>
      </c>
    </row>
    <row r="1517" spans="1:7" hidden="1" x14ac:dyDescent="0.25">
      <c r="A1517">
        <v>38</v>
      </c>
      <c r="B1517">
        <v>586</v>
      </c>
      <c r="C1517" t="s">
        <v>4725</v>
      </c>
      <c r="D1517" t="s">
        <v>4529</v>
      </c>
      <c r="E1517">
        <v>27</v>
      </c>
      <c r="F1517" t="s">
        <v>4776</v>
      </c>
      <c r="G1517">
        <v>19</v>
      </c>
    </row>
    <row r="1518" spans="1:7" hidden="1" x14ac:dyDescent="0.25">
      <c r="A1518">
        <v>38</v>
      </c>
      <c r="B1518">
        <v>586</v>
      </c>
      <c r="C1518" t="s">
        <v>4725</v>
      </c>
      <c r="D1518" t="s">
        <v>4529</v>
      </c>
      <c r="E1518">
        <v>29</v>
      </c>
      <c r="F1518" t="s">
        <v>4780</v>
      </c>
      <c r="G1518">
        <v>20</v>
      </c>
    </row>
    <row r="1519" spans="1:7" hidden="1" x14ac:dyDescent="0.25">
      <c r="A1519">
        <v>38</v>
      </c>
      <c r="B1519">
        <v>586</v>
      </c>
      <c r="C1519" t="s">
        <v>4725</v>
      </c>
      <c r="D1519" t="s">
        <v>4529</v>
      </c>
      <c r="E1519">
        <v>31</v>
      </c>
      <c r="F1519" t="s">
        <v>4783</v>
      </c>
      <c r="G1519">
        <v>21</v>
      </c>
    </row>
    <row r="1520" spans="1:7" hidden="1" x14ac:dyDescent="0.25">
      <c r="A1520">
        <v>38</v>
      </c>
      <c r="B1520">
        <v>586</v>
      </c>
      <c r="C1520" t="s">
        <v>4725</v>
      </c>
      <c r="D1520" t="s">
        <v>4529</v>
      </c>
      <c r="E1520">
        <v>33</v>
      </c>
      <c r="F1520" t="s">
        <v>4786</v>
      </c>
      <c r="G1520">
        <v>22</v>
      </c>
    </row>
    <row r="1521" spans="1:8" hidden="1" x14ac:dyDescent="0.25">
      <c r="A1521">
        <v>38</v>
      </c>
      <c r="B1521">
        <v>586</v>
      </c>
      <c r="C1521" t="s">
        <v>4725</v>
      </c>
      <c r="D1521" t="s">
        <v>4529</v>
      </c>
      <c r="E1521">
        <v>1523</v>
      </c>
      <c r="F1521" t="s">
        <v>4785</v>
      </c>
      <c r="G1521" t="s">
        <v>4787</v>
      </c>
      <c r="H1521">
        <v>23</v>
      </c>
    </row>
    <row r="1522" spans="1:8" hidden="1" x14ac:dyDescent="0.25">
      <c r="A1522">
        <v>38</v>
      </c>
      <c r="B1522">
        <v>586</v>
      </c>
      <c r="C1522" t="s">
        <v>4725</v>
      </c>
      <c r="D1522" t="s">
        <v>4529</v>
      </c>
      <c r="E1522">
        <v>1508</v>
      </c>
      <c r="F1522" t="s">
        <v>4788</v>
      </c>
      <c r="G1522">
        <v>24</v>
      </c>
    </row>
    <row r="1523" spans="1:8" hidden="1" x14ac:dyDescent="0.25">
      <c r="A1523">
        <v>38</v>
      </c>
      <c r="B1523">
        <v>586</v>
      </c>
      <c r="C1523" t="s">
        <v>4725</v>
      </c>
      <c r="D1523" t="s">
        <v>4529</v>
      </c>
      <c r="E1523">
        <v>35</v>
      </c>
      <c r="F1523" t="s">
        <v>4789</v>
      </c>
      <c r="G1523">
        <v>25</v>
      </c>
    </row>
    <row r="1524" spans="1:8" hidden="1" x14ac:dyDescent="0.25">
      <c r="A1524">
        <v>38</v>
      </c>
      <c r="B1524">
        <v>586</v>
      </c>
      <c r="C1524" t="s">
        <v>4725</v>
      </c>
      <c r="D1524" t="s">
        <v>4529</v>
      </c>
      <c r="E1524">
        <v>36</v>
      </c>
      <c r="F1524" t="s">
        <v>4790</v>
      </c>
      <c r="G1524">
        <v>26</v>
      </c>
    </row>
    <row r="1525" spans="1:8" hidden="1" x14ac:dyDescent="0.25">
      <c r="A1525">
        <v>38</v>
      </c>
      <c r="B1525">
        <v>586</v>
      </c>
      <c r="C1525" t="s">
        <v>4725</v>
      </c>
      <c r="D1525" t="s">
        <v>4529</v>
      </c>
      <c r="E1525">
        <v>38</v>
      </c>
      <c r="F1525" t="s">
        <v>4791</v>
      </c>
      <c r="G1525">
        <v>27</v>
      </c>
    </row>
    <row r="1526" spans="1:8" hidden="1" x14ac:dyDescent="0.25">
      <c r="A1526">
        <v>38</v>
      </c>
      <c r="B1526">
        <v>586</v>
      </c>
      <c r="C1526" t="s">
        <v>4725</v>
      </c>
      <c r="D1526" t="s">
        <v>4529</v>
      </c>
      <c r="E1526">
        <v>40</v>
      </c>
      <c r="F1526" t="s">
        <v>4792</v>
      </c>
      <c r="G1526">
        <v>28</v>
      </c>
    </row>
    <row r="1527" spans="1:8" hidden="1" x14ac:dyDescent="0.25">
      <c r="A1527">
        <v>38</v>
      </c>
      <c r="B1527">
        <v>586</v>
      </c>
      <c r="C1527" t="s">
        <v>4725</v>
      </c>
      <c r="D1527" t="s">
        <v>4529</v>
      </c>
      <c r="E1527">
        <v>1294</v>
      </c>
      <c r="F1527" t="s">
        <v>4794</v>
      </c>
      <c r="G1527" t="s">
        <v>4793</v>
      </c>
      <c r="H1527">
        <v>29</v>
      </c>
    </row>
    <row r="1528" spans="1:8" hidden="1" x14ac:dyDescent="0.25">
      <c r="A1528">
        <v>38</v>
      </c>
      <c r="B1528">
        <v>586</v>
      </c>
      <c r="C1528" t="s">
        <v>4725</v>
      </c>
      <c r="D1528" t="s">
        <v>4529</v>
      </c>
      <c r="E1528">
        <v>44</v>
      </c>
      <c r="F1528" t="s">
        <v>4796</v>
      </c>
      <c r="G1528">
        <v>30</v>
      </c>
    </row>
    <row r="1529" spans="1:8" hidden="1" x14ac:dyDescent="0.25">
      <c r="A1529">
        <v>38</v>
      </c>
      <c r="B1529">
        <v>586</v>
      </c>
      <c r="C1529" t="s">
        <v>4725</v>
      </c>
      <c r="D1529" t="s">
        <v>4529</v>
      </c>
      <c r="E1529">
        <v>46</v>
      </c>
      <c r="F1529" t="s">
        <v>4798</v>
      </c>
      <c r="G1529">
        <v>31</v>
      </c>
    </row>
    <row r="1530" spans="1:8" hidden="1" x14ac:dyDescent="0.25">
      <c r="A1530">
        <v>38</v>
      </c>
      <c r="B1530">
        <v>586</v>
      </c>
      <c r="C1530" t="s">
        <v>4725</v>
      </c>
      <c r="D1530" t="s">
        <v>4529</v>
      </c>
      <c r="E1530">
        <v>48</v>
      </c>
      <c r="F1530" t="s">
        <v>4799</v>
      </c>
      <c r="G1530">
        <v>32</v>
      </c>
    </row>
    <row r="1531" spans="1:8" hidden="1" x14ac:dyDescent="0.25">
      <c r="A1531">
        <v>38</v>
      </c>
      <c r="B1531">
        <v>586</v>
      </c>
      <c r="C1531" t="s">
        <v>4725</v>
      </c>
      <c r="D1531" t="s">
        <v>4529</v>
      </c>
      <c r="E1531">
        <v>50</v>
      </c>
      <c r="F1531" t="s">
        <v>4683</v>
      </c>
      <c r="G1531">
        <v>33</v>
      </c>
    </row>
    <row r="1532" spans="1:8" hidden="1" x14ac:dyDescent="0.25">
      <c r="A1532">
        <v>38</v>
      </c>
      <c r="B1532">
        <v>586</v>
      </c>
      <c r="C1532" t="s">
        <v>4725</v>
      </c>
      <c r="D1532" t="s">
        <v>4529</v>
      </c>
      <c r="E1532">
        <v>1526</v>
      </c>
      <c r="F1532" t="s">
        <v>4682</v>
      </c>
      <c r="G1532">
        <v>34</v>
      </c>
    </row>
    <row r="1533" spans="1:8" hidden="1" x14ac:dyDescent="0.25">
      <c r="A1533">
        <v>38</v>
      </c>
      <c r="B1533">
        <v>586</v>
      </c>
      <c r="C1533" t="s">
        <v>4725</v>
      </c>
      <c r="D1533" t="s">
        <v>4529</v>
      </c>
      <c r="E1533">
        <v>51</v>
      </c>
      <c r="F1533" t="s">
        <v>4681</v>
      </c>
      <c r="G1533">
        <v>35</v>
      </c>
    </row>
    <row r="1534" spans="1:8" hidden="1" x14ac:dyDescent="0.25">
      <c r="A1534">
        <v>38</v>
      </c>
      <c r="B1534">
        <v>586</v>
      </c>
      <c r="C1534" t="s">
        <v>4725</v>
      </c>
      <c r="D1534" t="s">
        <v>4529</v>
      </c>
      <c r="E1534">
        <v>53</v>
      </c>
      <c r="F1534" t="s">
        <v>4678</v>
      </c>
      <c r="G1534">
        <v>36</v>
      </c>
    </row>
    <row r="1535" spans="1:8" hidden="1" x14ac:dyDescent="0.25">
      <c r="A1535">
        <v>38</v>
      </c>
      <c r="B1535">
        <v>586</v>
      </c>
      <c r="C1535" t="s">
        <v>4725</v>
      </c>
      <c r="D1535" t="s">
        <v>4529</v>
      </c>
      <c r="E1535">
        <v>55</v>
      </c>
      <c r="F1535" t="s">
        <v>4674</v>
      </c>
      <c r="G1535">
        <v>37</v>
      </c>
    </row>
    <row r="1536" spans="1:8" hidden="1" x14ac:dyDescent="0.25">
      <c r="A1536">
        <v>38</v>
      </c>
      <c r="B1536">
        <v>586</v>
      </c>
      <c r="C1536" t="s">
        <v>4725</v>
      </c>
      <c r="D1536" t="s">
        <v>4529</v>
      </c>
      <c r="E1536">
        <v>57</v>
      </c>
      <c r="F1536" t="s">
        <v>4673</v>
      </c>
      <c r="G1536">
        <v>38</v>
      </c>
    </row>
    <row r="1537" spans="1:7" hidden="1" x14ac:dyDescent="0.25">
      <c r="A1537">
        <v>38</v>
      </c>
      <c r="B1537">
        <v>586</v>
      </c>
      <c r="C1537" t="s">
        <v>4725</v>
      </c>
      <c r="D1537" t="s">
        <v>4529</v>
      </c>
      <c r="E1537">
        <v>59</v>
      </c>
      <c r="F1537" t="s">
        <v>4672</v>
      </c>
      <c r="G1537">
        <v>39</v>
      </c>
    </row>
    <row r="1538" spans="1:7" hidden="1" x14ac:dyDescent="0.25">
      <c r="A1538">
        <v>38</v>
      </c>
      <c r="B1538">
        <v>586</v>
      </c>
      <c r="C1538" t="s">
        <v>4725</v>
      </c>
      <c r="D1538" t="s">
        <v>4529</v>
      </c>
      <c r="E1538">
        <v>61</v>
      </c>
      <c r="F1538" t="s">
        <v>4671</v>
      </c>
      <c r="G1538">
        <v>40</v>
      </c>
    </row>
    <row r="1539" spans="1:7" hidden="1" x14ac:dyDescent="0.25">
      <c r="A1539">
        <v>38</v>
      </c>
      <c r="B1539">
        <v>586</v>
      </c>
      <c r="C1539" t="s">
        <v>4725</v>
      </c>
      <c r="D1539" t="s">
        <v>4529</v>
      </c>
      <c r="E1539">
        <v>62</v>
      </c>
      <c r="F1539" t="s">
        <v>4851</v>
      </c>
      <c r="G1539">
        <v>41</v>
      </c>
    </row>
    <row r="1540" spans="1:7" hidden="1" x14ac:dyDescent="0.25">
      <c r="A1540">
        <v>38</v>
      </c>
      <c r="B1540">
        <v>586</v>
      </c>
      <c r="C1540" t="s">
        <v>4725</v>
      </c>
      <c r="D1540" t="s">
        <v>4529</v>
      </c>
      <c r="E1540">
        <v>64</v>
      </c>
      <c r="F1540" t="s">
        <v>4850</v>
      </c>
      <c r="G1540">
        <v>42</v>
      </c>
    </row>
    <row r="1541" spans="1:7" hidden="1" x14ac:dyDescent="0.25">
      <c r="A1541">
        <v>38</v>
      </c>
      <c r="B1541">
        <v>586</v>
      </c>
      <c r="C1541" t="s">
        <v>4725</v>
      </c>
      <c r="D1541" t="s">
        <v>4529</v>
      </c>
      <c r="E1541">
        <v>66</v>
      </c>
      <c r="F1541" t="s">
        <v>4849</v>
      </c>
      <c r="G1541">
        <v>43</v>
      </c>
    </row>
    <row r="1542" spans="1:7" hidden="1" x14ac:dyDescent="0.25">
      <c r="A1542">
        <v>38</v>
      </c>
      <c r="B1542">
        <v>586</v>
      </c>
      <c r="C1542" t="s">
        <v>4725</v>
      </c>
      <c r="D1542" t="s">
        <v>4529</v>
      </c>
      <c r="E1542">
        <v>68</v>
      </c>
      <c r="F1542" t="s">
        <v>4847</v>
      </c>
      <c r="G1542">
        <v>44</v>
      </c>
    </row>
    <row r="1543" spans="1:7" hidden="1" x14ac:dyDescent="0.25">
      <c r="A1543">
        <v>38</v>
      </c>
      <c r="B1543">
        <v>586</v>
      </c>
      <c r="C1543" t="s">
        <v>4725</v>
      </c>
      <c r="D1543" t="s">
        <v>4529</v>
      </c>
      <c r="E1543">
        <v>69</v>
      </c>
      <c r="F1543" t="s">
        <v>4827</v>
      </c>
      <c r="G1543">
        <v>45</v>
      </c>
    </row>
    <row r="1544" spans="1:7" hidden="1" x14ac:dyDescent="0.25">
      <c r="A1544">
        <v>38</v>
      </c>
      <c r="B1544">
        <v>586</v>
      </c>
      <c r="C1544" t="s">
        <v>4725</v>
      </c>
      <c r="D1544" t="s">
        <v>4529</v>
      </c>
      <c r="E1544">
        <v>1436</v>
      </c>
      <c r="F1544" t="s">
        <v>5264</v>
      </c>
      <c r="G1544">
        <v>46</v>
      </c>
    </row>
    <row r="1545" spans="1:7" hidden="1" x14ac:dyDescent="0.25">
      <c r="A1545">
        <v>38</v>
      </c>
      <c r="B1545">
        <v>586</v>
      </c>
      <c r="C1545" t="s">
        <v>4725</v>
      </c>
      <c r="D1545" t="s">
        <v>4529</v>
      </c>
      <c r="E1545">
        <v>473</v>
      </c>
      <c r="F1545" t="s">
        <v>5265</v>
      </c>
      <c r="G1545">
        <v>47</v>
      </c>
    </row>
    <row r="1546" spans="1:7" hidden="1" x14ac:dyDescent="0.25">
      <c r="A1546">
        <v>38</v>
      </c>
      <c r="B1546">
        <v>586</v>
      </c>
      <c r="C1546" t="s">
        <v>4725</v>
      </c>
      <c r="D1546" t="s">
        <v>4529</v>
      </c>
      <c r="E1546">
        <v>475</v>
      </c>
      <c r="F1546" t="s">
        <v>5266</v>
      </c>
      <c r="G1546">
        <v>48</v>
      </c>
    </row>
    <row r="1547" spans="1:7" hidden="1" x14ac:dyDescent="0.25">
      <c r="A1547">
        <v>38</v>
      </c>
      <c r="B1547">
        <v>586</v>
      </c>
      <c r="C1547" t="s">
        <v>4725</v>
      </c>
      <c r="D1547" t="s">
        <v>4529</v>
      </c>
      <c r="E1547">
        <v>1282</v>
      </c>
      <c r="F1547" t="s">
        <v>5267</v>
      </c>
      <c r="G1547">
        <v>49</v>
      </c>
    </row>
    <row r="1548" spans="1:7" hidden="1" x14ac:dyDescent="0.25">
      <c r="A1548">
        <v>38</v>
      </c>
      <c r="B1548">
        <v>586</v>
      </c>
      <c r="C1548" t="s">
        <v>4725</v>
      </c>
      <c r="D1548" t="s">
        <v>4529</v>
      </c>
      <c r="E1548">
        <v>464</v>
      </c>
      <c r="F1548" t="s">
        <v>5261</v>
      </c>
      <c r="G1548">
        <v>50</v>
      </c>
    </row>
    <row r="1549" spans="1:7" hidden="1" x14ac:dyDescent="0.25">
      <c r="A1549">
        <v>38</v>
      </c>
      <c r="B1549">
        <v>586</v>
      </c>
      <c r="C1549" t="s">
        <v>4725</v>
      </c>
      <c r="D1549" t="s">
        <v>4529</v>
      </c>
      <c r="E1549">
        <v>79</v>
      </c>
      <c r="F1549" t="s">
        <v>4803</v>
      </c>
      <c r="G1549">
        <v>51</v>
      </c>
    </row>
    <row r="1550" spans="1:7" hidden="1" x14ac:dyDescent="0.25">
      <c r="A1550">
        <v>38</v>
      </c>
      <c r="B1550">
        <v>586</v>
      </c>
      <c r="C1550" t="s">
        <v>4725</v>
      </c>
      <c r="D1550" t="s">
        <v>4529</v>
      </c>
      <c r="E1550">
        <v>82</v>
      </c>
      <c r="F1550" t="s">
        <v>4838</v>
      </c>
      <c r="G1550">
        <v>52</v>
      </c>
    </row>
    <row r="1551" spans="1:7" hidden="1" x14ac:dyDescent="0.25">
      <c r="A1551">
        <v>38</v>
      </c>
      <c r="B1551">
        <v>586</v>
      </c>
      <c r="C1551" t="s">
        <v>4725</v>
      </c>
      <c r="D1551" t="s">
        <v>4529</v>
      </c>
      <c r="E1551">
        <v>83</v>
      </c>
      <c r="F1551" t="s">
        <v>4836</v>
      </c>
      <c r="G1551">
        <v>53</v>
      </c>
    </row>
    <row r="1552" spans="1:7" hidden="1" x14ac:dyDescent="0.25">
      <c r="A1552">
        <v>38</v>
      </c>
      <c r="B1552">
        <v>586</v>
      </c>
      <c r="C1552" t="s">
        <v>4725</v>
      </c>
      <c r="D1552" t="s">
        <v>4529</v>
      </c>
      <c r="E1552">
        <v>1600</v>
      </c>
      <c r="F1552" t="s">
        <v>4835</v>
      </c>
      <c r="G1552">
        <v>54</v>
      </c>
    </row>
    <row r="1553" spans="1:7" hidden="1" x14ac:dyDescent="0.25">
      <c r="A1553">
        <v>38</v>
      </c>
      <c r="B1553">
        <v>586</v>
      </c>
      <c r="C1553" t="s">
        <v>4725</v>
      </c>
      <c r="D1553" t="s">
        <v>4529</v>
      </c>
      <c r="E1553">
        <v>1652</v>
      </c>
      <c r="F1553" t="s">
        <v>4834</v>
      </c>
      <c r="G1553">
        <v>55</v>
      </c>
    </row>
    <row r="1554" spans="1:7" hidden="1" x14ac:dyDescent="0.25">
      <c r="A1554">
        <v>38</v>
      </c>
      <c r="B1554">
        <v>586</v>
      </c>
      <c r="C1554" t="s">
        <v>4725</v>
      </c>
      <c r="D1554" t="s">
        <v>4529</v>
      </c>
      <c r="E1554">
        <v>1601</v>
      </c>
      <c r="F1554" t="s">
        <v>4832</v>
      </c>
      <c r="G1554">
        <v>56</v>
      </c>
    </row>
    <row r="1555" spans="1:7" hidden="1" x14ac:dyDescent="0.25">
      <c r="A1555">
        <v>38</v>
      </c>
      <c r="B1555">
        <v>586</v>
      </c>
      <c r="C1555" t="s">
        <v>4725</v>
      </c>
      <c r="D1555" t="s">
        <v>4529</v>
      </c>
      <c r="E1555">
        <v>1602</v>
      </c>
      <c r="F1555" t="s">
        <v>4831</v>
      </c>
      <c r="G1555">
        <v>57</v>
      </c>
    </row>
    <row r="1556" spans="1:7" hidden="1" x14ac:dyDescent="0.25">
      <c r="A1556">
        <v>38</v>
      </c>
      <c r="B1556">
        <v>586</v>
      </c>
      <c r="C1556" t="s">
        <v>4725</v>
      </c>
      <c r="D1556" t="s">
        <v>4529</v>
      </c>
      <c r="E1556">
        <v>1648</v>
      </c>
      <c r="F1556" t="s">
        <v>4830</v>
      </c>
      <c r="G1556">
        <v>58</v>
      </c>
    </row>
    <row r="1557" spans="1:7" hidden="1" x14ac:dyDescent="0.25">
      <c r="A1557">
        <v>38</v>
      </c>
      <c r="B1557">
        <v>586</v>
      </c>
      <c r="C1557" t="s">
        <v>4725</v>
      </c>
      <c r="D1557" t="s">
        <v>4529</v>
      </c>
      <c r="E1557">
        <v>1276</v>
      </c>
      <c r="F1557" t="s">
        <v>4824</v>
      </c>
      <c r="G1557">
        <v>59</v>
      </c>
    </row>
    <row r="1558" spans="1:7" hidden="1" x14ac:dyDescent="0.25">
      <c r="A1558">
        <v>38</v>
      </c>
      <c r="B1558">
        <v>586</v>
      </c>
      <c r="C1558" t="s">
        <v>4725</v>
      </c>
      <c r="D1558" t="s">
        <v>4529</v>
      </c>
      <c r="E1558">
        <v>1649</v>
      </c>
      <c r="F1558" t="s">
        <v>4829</v>
      </c>
      <c r="G1558">
        <v>60</v>
      </c>
    </row>
    <row r="1559" spans="1:7" hidden="1" x14ac:dyDescent="0.25">
      <c r="A1559">
        <v>38</v>
      </c>
      <c r="B1559">
        <v>586</v>
      </c>
      <c r="C1559" t="s">
        <v>4725</v>
      </c>
      <c r="D1559" t="s">
        <v>4529</v>
      </c>
      <c r="E1559">
        <v>1284</v>
      </c>
      <c r="F1559" t="s">
        <v>5268</v>
      </c>
      <c r="G1559">
        <v>61</v>
      </c>
    </row>
    <row r="1560" spans="1:7" hidden="1" x14ac:dyDescent="0.25">
      <c r="A1560">
        <v>41</v>
      </c>
      <c r="B1560">
        <v>594</v>
      </c>
      <c r="C1560" t="s">
        <v>4598</v>
      </c>
      <c r="D1560" t="s">
        <v>4529</v>
      </c>
      <c r="E1560">
        <v>1</v>
      </c>
      <c r="F1560" t="s">
        <v>4599</v>
      </c>
      <c r="G1560">
        <v>1</v>
      </c>
    </row>
    <row r="1561" spans="1:7" hidden="1" x14ac:dyDescent="0.25">
      <c r="A1561">
        <v>41</v>
      </c>
      <c r="B1561">
        <v>594</v>
      </c>
      <c r="C1561" t="s">
        <v>4598</v>
      </c>
      <c r="D1561" t="s">
        <v>4529</v>
      </c>
      <c r="E1561">
        <v>1558</v>
      </c>
      <c r="F1561" t="s">
        <v>4733</v>
      </c>
      <c r="G1561">
        <v>2</v>
      </c>
    </row>
    <row r="1562" spans="1:7" hidden="1" x14ac:dyDescent="0.25">
      <c r="A1562">
        <v>41</v>
      </c>
      <c r="B1562">
        <v>595</v>
      </c>
      <c r="C1562" t="s">
        <v>4731</v>
      </c>
      <c r="D1562" t="s">
        <v>4529</v>
      </c>
      <c r="E1562">
        <v>84</v>
      </c>
      <c r="F1562" t="s">
        <v>4732</v>
      </c>
      <c r="G1562">
        <v>3</v>
      </c>
    </row>
    <row r="1563" spans="1:7" hidden="1" x14ac:dyDescent="0.25">
      <c r="A1563">
        <v>41</v>
      </c>
      <c r="B1563">
        <v>595</v>
      </c>
      <c r="C1563" t="s">
        <v>4731</v>
      </c>
      <c r="D1563" t="s">
        <v>4529</v>
      </c>
      <c r="E1563">
        <v>2</v>
      </c>
      <c r="F1563" t="s">
        <v>4731</v>
      </c>
      <c r="G1563">
        <v>4</v>
      </c>
    </row>
    <row r="1564" spans="1:7" hidden="1" x14ac:dyDescent="0.25">
      <c r="A1564">
        <v>41</v>
      </c>
      <c r="B1564">
        <v>595</v>
      </c>
      <c r="C1564" t="s">
        <v>4731</v>
      </c>
      <c r="D1564" t="s">
        <v>4529</v>
      </c>
      <c r="E1564">
        <v>4</v>
      </c>
      <c r="F1564" t="s">
        <v>4729</v>
      </c>
      <c r="G1564">
        <v>5</v>
      </c>
    </row>
    <row r="1565" spans="1:7" hidden="1" x14ac:dyDescent="0.25">
      <c r="A1565">
        <v>41</v>
      </c>
      <c r="B1565">
        <v>596</v>
      </c>
      <c r="C1565" t="s">
        <v>4695</v>
      </c>
      <c r="D1565" t="s">
        <v>4529</v>
      </c>
      <c r="E1565">
        <v>6</v>
      </c>
      <c r="F1565" t="s">
        <v>4697</v>
      </c>
      <c r="G1565">
        <v>6</v>
      </c>
    </row>
    <row r="1566" spans="1:7" hidden="1" x14ac:dyDescent="0.25">
      <c r="A1566">
        <v>41</v>
      </c>
      <c r="B1566">
        <v>596</v>
      </c>
      <c r="C1566" t="s">
        <v>4695</v>
      </c>
      <c r="D1566" t="s">
        <v>4529</v>
      </c>
      <c r="E1566">
        <v>8</v>
      </c>
      <c r="F1566" t="s">
        <v>4695</v>
      </c>
      <c r="G1566">
        <v>7</v>
      </c>
    </row>
    <row r="1567" spans="1:7" hidden="1" x14ac:dyDescent="0.25">
      <c r="A1567">
        <v>41</v>
      </c>
      <c r="B1567">
        <v>597</v>
      </c>
      <c r="C1567" t="s">
        <v>4694</v>
      </c>
      <c r="D1567" t="s">
        <v>4529</v>
      </c>
      <c r="E1567">
        <v>10</v>
      </c>
      <c r="F1567" t="s">
        <v>4693</v>
      </c>
      <c r="G1567">
        <v>8</v>
      </c>
    </row>
    <row r="1568" spans="1:7" hidden="1" x14ac:dyDescent="0.25">
      <c r="A1568">
        <v>41</v>
      </c>
      <c r="B1568">
        <v>597</v>
      </c>
      <c r="C1568" t="s">
        <v>4694</v>
      </c>
      <c r="D1568" t="s">
        <v>4529</v>
      </c>
      <c r="E1568">
        <v>13</v>
      </c>
      <c r="F1568" t="s">
        <v>4692</v>
      </c>
      <c r="G1568">
        <v>9</v>
      </c>
    </row>
    <row r="1569" spans="1:8" hidden="1" x14ac:dyDescent="0.25">
      <c r="A1569">
        <v>41</v>
      </c>
      <c r="B1569">
        <v>598</v>
      </c>
      <c r="C1569" t="s">
        <v>4748</v>
      </c>
      <c r="D1569" t="s">
        <v>4529</v>
      </c>
      <c r="E1569">
        <v>14</v>
      </c>
      <c r="F1569" t="s">
        <v>4728</v>
      </c>
      <c r="G1569">
        <v>10</v>
      </c>
    </row>
    <row r="1570" spans="1:8" hidden="1" x14ac:dyDescent="0.25">
      <c r="A1570">
        <v>41</v>
      </c>
      <c r="B1570">
        <v>598</v>
      </c>
      <c r="C1570" t="s">
        <v>4748</v>
      </c>
      <c r="D1570" t="s">
        <v>4529</v>
      </c>
      <c r="E1570">
        <v>266</v>
      </c>
      <c r="F1570" t="s">
        <v>4727</v>
      </c>
      <c r="G1570">
        <v>11</v>
      </c>
    </row>
    <row r="1571" spans="1:8" hidden="1" x14ac:dyDescent="0.25">
      <c r="A1571">
        <v>41</v>
      </c>
      <c r="B1571">
        <v>598</v>
      </c>
      <c r="C1571" t="s">
        <v>4748</v>
      </c>
      <c r="D1571" t="s">
        <v>4529</v>
      </c>
      <c r="E1571">
        <v>16</v>
      </c>
      <c r="F1571" t="s">
        <v>4691</v>
      </c>
      <c r="G1571">
        <v>12</v>
      </c>
    </row>
    <row r="1572" spans="1:8" hidden="1" x14ac:dyDescent="0.25">
      <c r="A1572">
        <v>41</v>
      </c>
      <c r="B1572">
        <v>598</v>
      </c>
      <c r="C1572" t="s">
        <v>4748</v>
      </c>
      <c r="D1572" t="s">
        <v>4529</v>
      </c>
      <c r="E1572">
        <v>18</v>
      </c>
      <c r="F1572" t="s">
        <v>4690</v>
      </c>
      <c r="G1572">
        <v>13</v>
      </c>
    </row>
    <row r="1573" spans="1:8" hidden="1" x14ac:dyDescent="0.25">
      <c r="A1573">
        <v>41</v>
      </c>
      <c r="B1573">
        <v>599</v>
      </c>
      <c r="C1573" t="s">
        <v>4725</v>
      </c>
      <c r="D1573" t="s">
        <v>4529</v>
      </c>
      <c r="E1573">
        <v>20</v>
      </c>
      <c r="F1573" t="s">
        <v>4726</v>
      </c>
      <c r="G1573">
        <v>14</v>
      </c>
    </row>
    <row r="1574" spans="1:8" hidden="1" x14ac:dyDescent="0.25">
      <c r="A1574">
        <v>41</v>
      </c>
      <c r="B1574">
        <v>599</v>
      </c>
      <c r="C1574" t="s">
        <v>4725</v>
      </c>
      <c r="D1574" t="s">
        <v>4529</v>
      </c>
      <c r="E1574">
        <v>86</v>
      </c>
      <c r="F1574" t="s">
        <v>4724</v>
      </c>
      <c r="G1574">
        <v>15</v>
      </c>
    </row>
    <row r="1575" spans="1:8" hidden="1" x14ac:dyDescent="0.25">
      <c r="A1575">
        <v>41</v>
      </c>
      <c r="B1575">
        <v>599</v>
      </c>
      <c r="C1575" t="s">
        <v>4725</v>
      </c>
      <c r="D1575" t="s">
        <v>4529</v>
      </c>
      <c r="E1575">
        <v>22</v>
      </c>
      <c r="F1575" t="s">
        <v>4689</v>
      </c>
      <c r="G1575">
        <v>16</v>
      </c>
    </row>
    <row r="1576" spans="1:8" hidden="1" x14ac:dyDescent="0.25">
      <c r="A1576">
        <v>41</v>
      </c>
      <c r="B1576">
        <v>599</v>
      </c>
      <c r="C1576" t="s">
        <v>4725</v>
      </c>
      <c r="D1576" t="s">
        <v>4529</v>
      </c>
      <c r="E1576">
        <v>24</v>
      </c>
      <c r="F1576" t="s">
        <v>4894</v>
      </c>
      <c r="G1576">
        <v>17</v>
      </c>
    </row>
    <row r="1577" spans="1:8" hidden="1" x14ac:dyDescent="0.25">
      <c r="A1577">
        <v>41</v>
      </c>
      <c r="B1577">
        <v>599</v>
      </c>
      <c r="C1577" t="s">
        <v>4725</v>
      </c>
      <c r="D1577" t="s">
        <v>4529</v>
      </c>
      <c r="E1577">
        <v>1510</v>
      </c>
      <c r="F1577" t="s">
        <v>4721</v>
      </c>
      <c r="G1577" t="s">
        <v>4768</v>
      </c>
      <c r="H1577">
        <v>18</v>
      </c>
    </row>
    <row r="1578" spans="1:8" hidden="1" x14ac:dyDescent="0.25">
      <c r="A1578">
        <v>41</v>
      </c>
      <c r="B1578">
        <v>599</v>
      </c>
      <c r="C1578" t="s">
        <v>4725</v>
      </c>
      <c r="D1578" t="s">
        <v>4529</v>
      </c>
      <c r="E1578">
        <v>1512</v>
      </c>
      <c r="F1578" t="s">
        <v>4769</v>
      </c>
      <c r="G1578">
        <v>19</v>
      </c>
    </row>
    <row r="1579" spans="1:8" hidden="1" x14ac:dyDescent="0.25">
      <c r="A1579">
        <v>41</v>
      </c>
      <c r="B1579">
        <v>599</v>
      </c>
      <c r="C1579" t="s">
        <v>4725</v>
      </c>
      <c r="D1579" t="s">
        <v>4529</v>
      </c>
      <c r="E1579">
        <v>1504</v>
      </c>
      <c r="F1579" t="s">
        <v>4771</v>
      </c>
      <c r="G1579">
        <v>20</v>
      </c>
    </row>
    <row r="1580" spans="1:8" hidden="1" x14ac:dyDescent="0.25">
      <c r="A1580">
        <v>41</v>
      </c>
      <c r="B1580">
        <v>599</v>
      </c>
      <c r="C1580" t="s">
        <v>4725</v>
      </c>
      <c r="D1580" t="s">
        <v>4529</v>
      </c>
      <c r="E1580">
        <v>25</v>
      </c>
      <c r="F1580" t="s">
        <v>4770</v>
      </c>
      <c r="G1580">
        <v>21</v>
      </c>
    </row>
    <row r="1581" spans="1:8" hidden="1" x14ac:dyDescent="0.25">
      <c r="A1581">
        <v>41</v>
      </c>
      <c r="B1581">
        <v>599</v>
      </c>
      <c r="C1581" t="s">
        <v>4725</v>
      </c>
      <c r="D1581" t="s">
        <v>4529</v>
      </c>
      <c r="E1581">
        <v>1516</v>
      </c>
      <c r="F1581" t="s">
        <v>4774</v>
      </c>
      <c r="G1581">
        <v>22</v>
      </c>
    </row>
    <row r="1582" spans="1:8" hidden="1" x14ac:dyDescent="0.25">
      <c r="A1582">
        <v>41</v>
      </c>
      <c r="B1582">
        <v>599</v>
      </c>
      <c r="C1582" t="s">
        <v>4725</v>
      </c>
      <c r="D1582" t="s">
        <v>4529</v>
      </c>
      <c r="E1582">
        <v>27</v>
      </c>
      <c r="F1582" t="s">
        <v>4776</v>
      </c>
      <c r="G1582">
        <v>23</v>
      </c>
    </row>
    <row r="1583" spans="1:8" hidden="1" x14ac:dyDescent="0.25">
      <c r="A1583">
        <v>41</v>
      </c>
      <c r="B1583">
        <v>599</v>
      </c>
      <c r="C1583" t="s">
        <v>4725</v>
      </c>
      <c r="D1583" t="s">
        <v>4529</v>
      </c>
      <c r="E1583">
        <v>1532</v>
      </c>
      <c r="F1583" t="s">
        <v>4777</v>
      </c>
      <c r="G1583">
        <v>24</v>
      </c>
    </row>
    <row r="1584" spans="1:8" hidden="1" x14ac:dyDescent="0.25">
      <c r="A1584">
        <v>41</v>
      </c>
      <c r="B1584">
        <v>599</v>
      </c>
      <c r="C1584" t="s">
        <v>4725</v>
      </c>
      <c r="D1584" t="s">
        <v>4529</v>
      </c>
      <c r="E1584">
        <v>1518</v>
      </c>
      <c r="F1584" t="s">
        <v>3871</v>
      </c>
      <c r="G1584" t="s">
        <v>4778</v>
      </c>
      <c r="H1584">
        <v>25</v>
      </c>
    </row>
    <row r="1585" spans="1:8" hidden="1" x14ac:dyDescent="0.25">
      <c r="A1585">
        <v>41</v>
      </c>
      <c r="B1585">
        <v>599</v>
      </c>
      <c r="C1585" t="s">
        <v>4725</v>
      </c>
      <c r="D1585" t="s">
        <v>4529</v>
      </c>
      <c r="E1585">
        <v>29</v>
      </c>
      <c r="F1585" t="s">
        <v>4780</v>
      </c>
      <c r="G1585">
        <v>26</v>
      </c>
    </row>
    <row r="1586" spans="1:8" hidden="1" x14ac:dyDescent="0.25">
      <c r="A1586">
        <v>41</v>
      </c>
      <c r="B1586">
        <v>599</v>
      </c>
      <c r="C1586" t="s">
        <v>4725</v>
      </c>
      <c r="D1586" t="s">
        <v>4529</v>
      </c>
      <c r="E1586">
        <v>1520</v>
      </c>
      <c r="F1586" t="s">
        <v>4782</v>
      </c>
      <c r="G1586" t="s">
        <v>4781</v>
      </c>
      <c r="H1586">
        <v>27</v>
      </c>
    </row>
    <row r="1587" spans="1:8" hidden="1" x14ac:dyDescent="0.25">
      <c r="A1587">
        <v>41</v>
      </c>
      <c r="B1587">
        <v>599</v>
      </c>
      <c r="C1587" t="s">
        <v>4725</v>
      </c>
      <c r="D1587" t="s">
        <v>4529</v>
      </c>
      <c r="E1587">
        <v>31</v>
      </c>
      <c r="F1587" t="s">
        <v>4783</v>
      </c>
      <c r="G1587">
        <v>28</v>
      </c>
    </row>
    <row r="1588" spans="1:8" hidden="1" x14ac:dyDescent="0.25">
      <c r="A1588">
        <v>41</v>
      </c>
      <c r="B1588">
        <v>599</v>
      </c>
      <c r="C1588" t="s">
        <v>4725</v>
      </c>
      <c r="D1588" t="s">
        <v>4529</v>
      </c>
      <c r="E1588">
        <v>1506</v>
      </c>
      <c r="F1588" t="s">
        <v>4784</v>
      </c>
      <c r="G1588">
        <v>29</v>
      </c>
    </row>
    <row r="1589" spans="1:8" hidden="1" x14ac:dyDescent="0.25">
      <c r="A1589">
        <v>41</v>
      </c>
      <c r="B1589">
        <v>599</v>
      </c>
      <c r="C1589" t="s">
        <v>4725</v>
      </c>
      <c r="D1589" t="s">
        <v>4529</v>
      </c>
      <c r="E1589">
        <v>33</v>
      </c>
      <c r="F1589" t="s">
        <v>4786</v>
      </c>
      <c r="G1589">
        <v>30</v>
      </c>
    </row>
    <row r="1590" spans="1:8" hidden="1" x14ac:dyDescent="0.25">
      <c r="A1590">
        <v>41</v>
      </c>
      <c r="B1590">
        <v>599</v>
      </c>
      <c r="C1590" t="s">
        <v>4725</v>
      </c>
      <c r="D1590" t="s">
        <v>4529</v>
      </c>
      <c r="E1590">
        <v>1523</v>
      </c>
      <c r="F1590" t="s">
        <v>4785</v>
      </c>
      <c r="G1590" t="s">
        <v>4787</v>
      </c>
      <c r="H1590">
        <v>31</v>
      </c>
    </row>
    <row r="1591" spans="1:8" hidden="1" x14ac:dyDescent="0.25">
      <c r="A1591">
        <v>41</v>
      </c>
      <c r="B1591">
        <v>599</v>
      </c>
      <c r="C1591" t="s">
        <v>4725</v>
      </c>
      <c r="D1591" t="s">
        <v>4529</v>
      </c>
      <c r="E1591">
        <v>1508</v>
      </c>
      <c r="F1591" t="s">
        <v>4788</v>
      </c>
      <c r="G1591">
        <v>32</v>
      </c>
    </row>
    <row r="1592" spans="1:8" hidden="1" x14ac:dyDescent="0.25">
      <c r="A1592">
        <v>41</v>
      </c>
      <c r="B1592">
        <v>599</v>
      </c>
      <c r="C1592" t="s">
        <v>4725</v>
      </c>
      <c r="D1592" t="s">
        <v>4529</v>
      </c>
      <c r="E1592">
        <v>35</v>
      </c>
      <c r="F1592" t="s">
        <v>4789</v>
      </c>
      <c r="G1592">
        <v>33</v>
      </c>
    </row>
    <row r="1593" spans="1:8" hidden="1" x14ac:dyDescent="0.25">
      <c r="A1593">
        <v>41</v>
      </c>
      <c r="B1593">
        <v>599</v>
      </c>
      <c r="C1593" t="s">
        <v>4725</v>
      </c>
      <c r="D1593" t="s">
        <v>4529</v>
      </c>
      <c r="E1593">
        <v>36</v>
      </c>
      <c r="F1593" t="s">
        <v>4790</v>
      </c>
      <c r="G1593">
        <v>34</v>
      </c>
    </row>
    <row r="1594" spans="1:8" hidden="1" x14ac:dyDescent="0.25">
      <c r="A1594">
        <v>41</v>
      </c>
      <c r="B1594">
        <v>599</v>
      </c>
      <c r="C1594" t="s">
        <v>4725</v>
      </c>
      <c r="D1594" t="s">
        <v>4529</v>
      </c>
      <c r="E1594">
        <v>38</v>
      </c>
      <c r="F1594" t="s">
        <v>4791</v>
      </c>
      <c r="G1594">
        <v>35</v>
      </c>
    </row>
    <row r="1595" spans="1:8" hidden="1" x14ac:dyDescent="0.25">
      <c r="A1595">
        <v>41</v>
      </c>
      <c r="B1595">
        <v>599</v>
      </c>
      <c r="C1595" t="s">
        <v>4725</v>
      </c>
      <c r="D1595" t="s">
        <v>4529</v>
      </c>
      <c r="E1595">
        <v>40</v>
      </c>
      <c r="F1595" t="s">
        <v>4792</v>
      </c>
      <c r="G1595">
        <v>36</v>
      </c>
    </row>
    <row r="1596" spans="1:8" hidden="1" x14ac:dyDescent="0.25">
      <c r="A1596">
        <v>41</v>
      </c>
      <c r="B1596">
        <v>599</v>
      </c>
      <c r="C1596" t="s">
        <v>4725</v>
      </c>
      <c r="D1596" t="s">
        <v>4529</v>
      </c>
      <c r="E1596">
        <v>1294</v>
      </c>
      <c r="F1596" t="s">
        <v>4794</v>
      </c>
      <c r="G1596" t="s">
        <v>4793</v>
      </c>
      <c r="H1596">
        <v>37</v>
      </c>
    </row>
    <row r="1597" spans="1:8" hidden="1" x14ac:dyDescent="0.25">
      <c r="A1597">
        <v>41</v>
      </c>
      <c r="B1597">
        <v>599</v>
      </c>
      <c r="C1597" t="s">
        <v>4725</v>
      </c>
      <c r="D1597" t="s">
        <v>4529</v>
      </c>
      <c r="E1597">
        <v>42</v>
      </c>
      <c r="F1597" t="s">
        <v>4795</v>
      </c>
      <c r="G1597">
        <v>38</v>
      </c>
    </row>
    <row r="1598" spans="1:8" hidden="1" x14ac:dyDescent="0.25">
      <c r="A1598">
        <v>41</v>
      </c>
      <c r="B1598">
        <v>599</v>
      </c>
      <c r="C1598" t="s">
        <v>4725</v>
      </c>
      <c r="D1598" t="s">
        <v>4529</v>
      </c>
      <c r="E1598">
        <v>44</v>
      </c>
      <c r="F1598" t="s">
        <v>4796</v>
      </c>
      <c r="G1598">
        <v>39</v>
      </c>
    </row>
    <row r="1599" spans="1:8" hidden="1" x14ac:dyDescent="0.25">
      <c r="A1599">
        <v>41</v>
      </c>
      <c r="B1599">
        <v>599</v>
      </c>
      <c r="C1599" t="s">
        <v>4725</v>
      </c>
      <c r="D1599" t="s">
        <v>4529</v>
      </c>
      <c r="E1599">
        <v>1524</v>
      </c>
      <c r="F1599" t="s">
        <v>4797</v>
      </c>
      <c r="G1599">
        <v>40</v>
      </c>
    </row>
    <row r="1600" spans="1:8" hidden="1" x14ac:dyDescent="0.25">
      <c r="A1600">
        <v>41</v>
      </c>
      <c r="B1600">
        <v>599</v>
      </c>
      <c r="C1600" t="s">
        <v>4725</v>
      </c>
      <c r="D1600" t="s">
        <v>4529</v>
      </c>
      <c r="E1600">
        <v>46</v>
      </c>
      <c r="F1600" t="s">
        <v>4798</v>
      </c>
      <c r="G1600">
        <v>41</v>
      </c>
    </row>
    <row r="1601" spans="1:7" hidden="1" x14ac:dyDescent="0.25">
      <c r="A1601">
        <v>41</v>
      </c>
      <c r="B1601">
        <v>599</v>
      </c>
      <c r="C1601" t="s">
        <v>4725</v>
      </c>
      <c r="D1601" t="s">
        <v>4529</v>
      </c>
      <c r="E1601">
        <v>48</v>
      </c>
      <c r="F1601" t="s">
        <v>4799</v>
      </c>
      <c r="G1601">
        <v>42</v>
      </c>
    </row>
    <row r="1602" spans="1:7" hidden="1" x14ac:dyDescent="0.25">
      <c r="A1602">
        <v>41</v>
      </c>
      <c r="B1602">
        <v>599</v>
      </c>
      <c r="C1602" t="s">
        <v>4725</v>
      </c>
      <c r="D1602" t="s">
        <v>4529</v>
      </c>
      <c r="E1602">
        <v>50</v>
      </c>
      <c r="F1602" t="s">
        <v>4683</v>
      </c>
      <c r="G1602">
        <v>43</v>
      </c>
    </row>
    <row r="1603" spans="1:7" hidden="1" x14ac:dyDescent="0.25">
      <c r="A1603">
        <v>41</v>
      </c>
      <c r="B1603">
        <v>599</v>
      </c>
      <c r="C1603" t="s">
        <v>4725</v>
      </c>
      <c r="D1603" t="s">
        <v>4529</v>
      </c>
      <c r="E1603">
        <v>1526</v>
      </c>
      <c r="F1603" t="s">
        <v>4682</v>
      </c>
      <c r="G1603">
        <v>44</v>
      </c>
    </row>
    <row r="1604" spans="1:7" hidden="1" x14ac:dyDescent="0.25">
      <c r="A1604">
        <v>41</v>
      </c>
      <c r="B1604">
        <v>599</v>
      </c>
      <c r="C1604" t="s">
        <v>4725</v>
      </c>
      <c r="D1604" t="s">
        <v>4529</v>
      </c>
      <c r="E1604">
        <v>51</v>
      </c>
      <c r="F1604" t="s">
        <v>4681</v>
      </c>
      <c r="G1604">
        <v>45</v>
      </c>
    </row>
    <row r="1605" spans="1:7" hidden="1" x14ac:dyDescent="0.25">
      <c r="A1605">
        <v>41</v>
      </c>
      <c r="B1605">
        <v>599</v>
      </c>
      <c r="C1605" t="s">
        <v>4725</v>
      </c>
      <c r="D1605" t="s">
        <v>4529</v>
      </c>
      <c r="E1605">
        <v>1528</v>
      </c>
      <c r="F1605" t="s">
        <v>4679</v>
      </c>
      <c r="G1605">
        <v>46</v>
      </c>
    </row>
    <row r="1606" spans="1:7" hidden="1" x14ac:dyDescent="0.25">
      <c r="A1606">
        <v>41</v>
      </c>
      <c r="B1606">
        <v>599</v>
      </c>
      <c r="C1606" t="s">
        <v>4725</v>
      </c>
      <c r="D1606" t="s">
        <v>4529</v>
      </c>
      <c r="E1606">
        <v>53</v>
      </c>
      <c r="F1606" t="s">
        <v>4678</v>
      </c>
      <c r="G1606">
        <v>47</v>
      </c>
    </row>
    <row r="1607" spans="1:7" hidden="1" x14ac:dyDescent="0.25">
      <c r="A1607">
        <v>41</v>
      </c>
      <c r="B1607">
        <v>599</v>
      </c>
      <c r="C1607" t="s">
        <v>4725</v>
      </c>
      <c r="D1607" t="s">
        <v>4529</v>
      </c>
      <c r="E1607">
        <v>55</v>
      </c>
      <c r="F1607" t="s">
        <v>4674</v>
      </c>
      <c r="G1607">
        <v>48</v>
      </c>
    </row>
    <row r="1608" spans="1:7" hidden="1" x14ac:dyDescent="0.25">
      <c r="A1608">
        <v>41</v>
      </c>
      <c r="B1608">
        <v>599</v>
      </c>
      <c r="C1608" t="s">
        <v>4725</v>
      </c>
      <c r="D1608" t="s">
        <v>4529</v>
      </c>
      <c r="E1608">
        <v>57</v>
      </c>
      <c r="F1608" t="s">
        <v>4673</v>
      </c>
      <c r="G1608">
        <v>49</v>
      </c>
    </row>
    <row r="1609" spans="1:7" hidden="1" x14ac:dyDescent="0.25">
      <c r="A1609">
        <v>41</v>
      </c>
      <c r="B1609">
        <v>599</v>
      </c>
      <c r="C1609" t="s">
        <v>4725</v>
      </c>
      <c r="D1609" t="s">
        <v>4529</v>
      </c>
      <c r="E1609">
        <v>59</v>
      </c>
      <c r="F1609" t="s">
        <v>4672</v>
      </c>
      <c r="G1609">
        <v>50</v>
      </c>
    </row>
    <row r="1610" spans="1:7" hidden="1" x14ac:dyDescent="0.25">
      <c r="A1610">
        <v>41</v>
      </c>
      <c r="B1610">
        <v>599</v>
      </c>
      <c r="C1610" t="s">
        <v>4725</v>
      </c>
      <c r="D1610" t="s">
        <v>4529</v>
      </c>
      <c r="E1610">
        <v>61</v>
      </c>
      <c r="F1610" t="s">
        <v>4671</v>
      </c>
      <c r="G1610">
        <v>51</v>
      </c>
    </row>
    <row r="1611" spans="1:7" hidden="1" x14ac:dyDescent="0.25">
      <c r="A1611">
        <v>41</v>
      </c>
      <c r="B1611">
        <v>599</v>
      </c>
      <c r="C1611" t="s">
        <v>4725</v>
      </c>
      <c r="D1611" t="s">
        <v>4529</v>
      </c>
      <c r="E1611">
        <v>62</v>
      </c>
      <c r="F1611" t="s">
        <v>4851</v>
      </c>
      <c r="G1611">
        <v>52</v>
      </c>
    </row>
    <row r="1612" spans="1:7" hidden="1" x14ac:dyDescent="0.25">
      <c r="A1612">
        <v>41</v>
      </c>
      <c r="B1612">
        <v>599</v>
      </c>
      <c r="C1612" t="s">
        <v>4725</v>
      </c>
      <c r="D1612" t="s">
        <v>4529</v>
      </c>
      <c r="E1612">
        <v>64</v>
      </c>
      <c r="F1612" t="s">
        <v>4850</v>
      </c>
      <c r="G1612">
        <v>53</v>
      </c>
    </row>
    <row r="1613" spans="1:7" hidden="1" x14ac:dyDescent="0.25">
      <c r="A1613">
        <v>41</v>
      </c>
      <c r="B1613">
        <v>599</v>
      </c>
      <c r="C1613" t="s">
        <v>4725</v>
      </c>
      <c r="D1613" t="s">
        <v>4529</v>
      </c>
      <c r="E1613">
        <v>66</v>
      </c>
      <c r="F1613" t="s">
        <v>4849</v>
      </c>
      <c r="G1613">
        <v>54</v>
      </c>
    </row>
    <row r="1614" spans="1:7" hidden="1" x14ac:dyDescent="0.25">
      <c r="A1614">
        <v>41</v>
      </c>
      <c r="B1614">
        <v>599</v>
      </c>
      <c r="C1614" t="s">
        <v>4725</v>
      </c>
      <c r="D1614" t="s">
        <v>4529</v>
      </c>
      <c r="E1614">
        <v>68</v>
      </c>
      <c r="F1614" t="s">
        <v>4847</v>
      </c>
      <c r="G1614">
        <v>55</v>
      </c>
    </row>
    <row r="1615" spans="1:7" hidden="1" x14ac:dyDescent="0.25">
      <c r="A1615">
        <v>41</v>
      </c>
      <c r="B1615">
        <v>599</v>
      </c>
      <c r="C1615" t="s">
        <v>4725</v>
      </c>
      <c r="D1615" t="s">
        <v>4529</v>
      </c>
      <c r="E1615">
        <v>69</v>
      </c>
      <c r="F1615" t="s">
        <v>4827</v>
      </c>
      <c r="G1615">
        <v>56</v>
      </c>
    </row>
    <row r="1616" spans="1:7" hidden="1" x14ac:dyDescent="0.25">
      <c r="A1616">
        <v>41</v>
      </c>
      <c r="B1616">
        <v>599</v>
      </c>
      <c r="C1616" t="s">
        <v>4725</v>
      </c>
      <c r="D1616" t="s">
        <v>4529</v>
      </c>
      <c r="E1616">
        <v>1436</v>
      </c>
      <c r="F1616" t="s">
        <v>5264</v>
      </c>
      <c r="G1616">
        <v>57</v>
      </c>
    </row>
    <row r="1617" spans="1:7" hidden="1" x14ac:dyDescent="0.25">
      <c r="A1617">
        <v>41</v>
      </c>
      <c r="B1617">
        <v>599</v>
      </c>
      <c r="C1617" t="s">
        <v>4725</v>
      </c>
      <c r="D1617" t="s">
        <v>4529</v>
      </c>
      <c r="E1617">
        <v>473</v>
      </c>
      <c r="F1617" t="s">
        <v>5265</v>
      </c>
      <c r="G1617">
        <v>58</v>
      </c>
    </row>
    <row r="1618" spans="1:7" hidden="1" x14ac:dyDescent="0.25">
      <c r="A1618">
        <v>41</v>
      </c>
      <c r="B1618">
        <v>599</v>
      </c>
      <c r="C1618" t="s">
        <v>4725</v>
      </c>
      <c r="D1618" t="s">
        <v>4529</v>
      </c>
      <c r="E1618">
        <v>475</v>
      </c>
      <c r="F1618" t="s">
        <v>5266</v>
      </c>
      <c r="G1618">
        <v>59</v>
      </c>
    </row>
    <row r="1619" spans="1:7" hidden="1" x14ac:dyDescent="0.25">
      <c r="A1619">
        <v>41</v>
      </c>
      <c r="B1619">
        <v>599</v>
      </c>
      <c r="C1619" t="s">
        <v>4725</v>
      </c>
      <c r="D1619" t="s">
        <v>4529</v>
      </c>
      <c r="E1619">
        <v>1282</v>
      </c>
      <c r="F1619" t="s">
        <v>5267</v>
      </c>
      <c r="G1619">
        <v>60</v>
      </c>
    </row>
    <row r="1620" spans="1:7" hidden="1" x14ac:dyDescent="0.25">
      <c r="A1620">
        <v>41</v>
      </c>
      <c r="B1620">
        <v>599</v>
      </c>
      <c r="C1620" t="s">
        <v>4725</v>
      </c>
      <c r="D1620" t="s">
        <v>4529</v>
      </c>
      <c r="E1620">
        <v>464</v>
      </c>
      <c r="F1620" t="s">
        <v>5261</v>
      </c>
      <c r="G1620">
        <v>61</v>
      </c>
    </row>
    <row r="1621" spans="1:7" hidden="1" x14ac:dyDescent="0.25">
      <c r="A1621">
        <v>41</v>
      </c>
      <c r="B1621">
        <v>599</v>
      </c>
      <c r="C1621" t="s">
        <v>4725</v>
      </c>
      <c r="D1621" t="s">
        <v>4529</v>
      </c>
      <c r="E1621">
        <v>79</v>
      </c>
      <c r="F1621" t="s">
        <v>4803</v>
      </c>
      <c r="G1621">
        <v>62</v>
      </c>
    </row>
    <row r="1622" spans="1:7" hidden="1" x14ac:dyDescent="0.25">
      <c r="A1622">
        <v>41</v>
      </c>
      <c r="B1622">
        <v>599</v>
      </c>
      <c r="C1622" t="s">
        <v>4725</v>
      </c>
      <c r="D1622" t="s">
        <v>4529</v>
      </c>
      <c r="E1622">
        <v>82</v>
      </c>
      <c r="F1622" t="s">
        <v>4838</v>
      </c>
      <c r="G1622">
        <v>63</v>
      </c>
    </row>
    <row r="1623" spans="1:7" hidden="1" x14ac:dyDescent="0.25">
      <c r="A1623">
        <v>41</v>
      </c>
      <c r="B1623">
        <v>599</v>
      </c>
      <c r="C1623" t="s">
        <v>4725</v>
      </c>
      <c r="D1623" t="s">
        <v>4529</v>
      </c>
      <c r="E1623">
        <v>83</v>
      </c>
      <c r="F1623" t="s">
        <v>4836</v>
      </c>
      <c r="G1623">
        <v>64</v>
      </c>
    </row>
    <row r="1624" spans="1:7" hidden="1" x14ac:dyDescent="0.25">
      <c r="A1624">
        <v>44</v>
      </c>
      <c r="B1624">
        <v>612</v>
      </c>
      <c r="C1624" t="s">
        <v>4598</v>
      </c>
      <c r="D1624" t="s">
        <v>4529</v>
      </c>
      <c r="E1624">
        <v>1</v>
      </c>
      <c r="F1624" t="s">
        <v>4599</v>
      </c>
      <c r="G1624">
        <v>1</v>
      </c>
    </row>
    <row r="1625" spans="1:7" hidden="1" x14ac:dyDescent="0.25">
      <c r="A1625">
        <v>44</v>
      </c>
      <c r="B1625">
        <v>612</v>
      </c>
      <c r="C1625" t="s">
        <v>4598</v>
      </c>
      <c r="D1625" t="s">
        <v>4529</v>
      </c>
      <c r="E1625">
        <v>1558</v>
      </c>
      <c r="F1625" t="s">
        <v>4733</v>
      </c>
      <c r="G1625">
        <v>2</v>
      </c>
    </row>
    <row r="1626" spans="1:7" hidden="1" x14ac:dyDescent="0.25">
      <c r="A1626">
        <v>44</v>
      </c>
      <c r="B1626">
        <v>613</v>
      </c>
      <c r="C1626" t="s">
        <v>4731</v>
      </c>
      <c r="D1626" t="s">
        <v>4529</v>
      </c>
      <c r="E1626">
        <v>84</v>
      </c>
      <c r="F1626" t="s">
        <v>4732</v>
      </c>
      <c r="G1626">
        <v>3</v>
      </c>
    </row>
    <row r="1627" spans="1:7" hidden="1" x14ac:dyDescent="0.25">
      <c r="A1627">
        <v>44</v>
      </c>
      <c r="B1627">
        <v>613</v>
      </c>
      <c r="C1627" t="s">
        <v>4731</v>
      </c>
      <c r="D1627" t="s">
        <v>4529</v>
      </c>
      <c r="E1627">
        <v>2</v>
      </c>
      <c r="F1627" t="s">
        <v>4731</v>
      </c>
      <c r="G1627">
        <v>4</v>
      </c>
    </row>
    <row r="1628" spans="1:7" hidden="1" x14ac:dyDescent="0.25">
      <c r="A1628">
        <v>44</v>
      </c>
      <c r="B1628">
        <v>613</v>
      </c>
      <c r="C1628" t="s">
        <v>4731</v>
      </c>
      <c r="D1628" t="s">
        <v>4529</v>
      </c>
      <c r="E1628">
        <v>4</v>
      </c>
      <c r="F1628" t="s">
        <v>4729</v>
      </c>
      <c r="G1628">
        <v>5</v>
      </c>
    </row>
    <row r="1629" spans="1:7" hidden="1" x14ac:dyDescent="0.25">
      <c r="A1629">
        <v>44</v>
      </c>
      <c r="B1629">
        <v>614</v>
      </c>
      <c r="C1629" t="s">
        <v>4695</v>
      </c>
      <c r="D1629" t="s">
        <v>4529</v>
      </c>
      <c r="E1629">
        <v>6</v>
      </c>
      <c r="F1629" t="s">
        <v>4697</v>
      </c>
      <c r="G1629">
        <v>6</v>
      </c>
    </row>
    <row r="1630" spans="1:7" hidden="1" x14ac:dyDescent="0.25">
      <c r="A1630">
        <v>44</v>
      </c>
      <c r="B1630">
        <v>614</v>
      </c>
      <c r="C1630" t="s">
        <v>4695</v>
      </c>
      <c r="D1630" t="s">
        <v>4529</v>
      </c>
      <c r="E1630">
        <v>8</v>
      </c>
      <c r="F1630" t="s">
        <v>4695</v>
      </c>
      <c r="G1630">
        <v>7</v>
      </c>
    </row>
    <row r="1631" spans="1:7" hidden="1" x14ac:dyDescent="0.25">
      <c r="A1631">
        <v>44</v>
      </c>
      <c r="B1631">
        <v>615</v>
      </c>
      <c r="C1631" t="s">
        <v>4694</v>
      </c>
      <c r="D1631" t="s">
        <v>4529</v>
      </c>
      <c r="E1631">
        <v>10</v>
      </c>
      <c r="F1631" t="s">
        <v>4693</v>
      </c>
      <c r="G1631">
        <v>8</v>
      </c>
    </row>
    <row r="1632" spans="1:7" hidden="1" x14ac:dyDescent="0.25">
      <c r="A1632">
        <v>44</v>
      </c>
      <c r="B1632">
        <v>615</v>
      </c>
      <c r="C1632" t="s">
        <v>4694</v>
      </c>
      <c r="D1632" t="s">
        <v>4529</v>
      </c>
      <c r="E1632">
        <v>13</v>
      </c>
      <c r="F1632" t="s">
        <v>4692</v>
      </c>
      <c r="G1632">
        <v>9</v>
      </c>
    </row>
    <row r="1633" spans="1:8" hidden="1" x14ac:dyDescent="0.25">
      <c r="A1633">
        <v>44</v>
      </c>
      <c r="B1633">
        <v>616</v>
      </c>
      <c r="C1633" t="s">
        <v>4748</v>
      </c>
      <c r="D1633" t="s">
        <v>4529</v>
      </c>
      <c r="E1633">
        <v>14</v>
      </c>
      <c r="F1633" t="s">
        <v>4728</v>
      </c>
      <c r="G1633">
        <v>10</v>
      </c>
    </row>
    <row r="1634" spans="1:8" hidden="1" x14ac:dyDescent="0.25">
      <c r="A1634">
        <v>44</v>
      </c>
      <c r="B1634">
        <v>616</v>
      </c>
      <c r="C1634" t="s">
        <v>4748</v>
      </c>
      <c r="D1634" t="s">
        <v>4529</v>
      </c>
      <c r="E1634">
        <v>266</v>
      </c>
      <c r="F1634" t="s">
        <v>4727</v>
      </c>
      <c r="G1634">
        <v>11</v>
      </c>
    </row>
    <row r="1635" spans="1:8" hidden="1" x14ac:dyDescent="0.25">
      <c r="A1635">
        <v>44</v>
      </c>
      <c r="B1635">
        <v>616</v>
      </c>
      <c r="C1635" t="s">
        <v>4748</v>
      </c>
      <c r="D1635" t="s">
        <v>4529</v>
      </c>
      <c r="E1635">
        <v>16</v>
      </c>
      <c r="F1635" t="s">
        <v>4691</v>
      </c>
      <c r="G1635">
        <v>12</v>
      </c>
    </row>
    <row r="1636" spans="1:8" hidden="1" x14ac:dyDescent="0.25">
      <c r="A1636">
        <v>44</v>
      </c>
      <c r="B1636">
        <v>616</v>
      </c>
      <c r="C1636" t="s">
        <v>4748</v>
      </c>
      <c r="D1636" t="s">
        <v>4529</v>
      </c>
      <c r="E1636">
        <v>18</v>
      </c>
      <c r="F1636" t="s">
        <v>4690</v>
      </c>
      <c r="G1636">
        <v>13</v>
      </c>
    </row>
    <row r="1637" spans="1:8" hidden="1" x14ac:dyDescent="0.25">
      <c r="A1637">
        <v>44</v>
      </c>
      <c r="B1637">
        <v>617</v>
      </c>
      <c r="C1637" t="s">
        <v>4725</v>
      </c>
      <c r="D1637" t="s">
        <v>4529</v>
      </c>
      <c r="E1637">
        <v>20</v>
      </c>
      <c r="F1637" t="s">
        <v>4726</v>
      </c>
      <c r="G1637">
        <v>14</v>
      </c>
    </row>
    <row r="1638" spans="1:8" hidden="1" x14ac:dyDescent="0.25">
      <c r="A1638">
        <v>44</v>
      </c>
      <c r="B1638">
        <v>617</v>
      </c>
      <c r="C1638" t="s">
        <v>4725</v>
      </c>
      <c r="D1638" t="s">
        <v>4529</v>
      </c>
      <c r="E1638">
        <v>86</v>
      </c>
      <c r="F1638" t="s">
        <v>4724</v>
      </c>
      <c r="G1638">
        <v>15</v>
      </c>
    </row>
    <row r="1639" spans="1:8" hidden="1" x14ac:dyDescent="0.25">
      <c r="A1639">
        <v>44</v>
      </c>
      <c r="B1639">
        <v>617</v>
      </c>
      <c r="C1639" t="s">
        <v>4725</v>
      </c>
      <c r="D1639" t="s">
        <v>4529</v>
      </c>
      <c r="E1639">
        <v>22</v>
      </c>
      <c r="F1639" t="s">
        <v>4689</v>
      </c>
      <c r="G1639">
        <v>16</v>
      </c>
    </row>
    <row r="1640" spans="1:8" hidden="1" x14ac:dyDescent="0.25">
      <c r="A1640">
        <v>44</v>
      </c>
      <c r="B1640">
        <v>617</v>
      </c>
      <c r="C1640" t="s">
        <v>4725</v>
      </c>
      <c r="D1640" t="s">
        <v>4529</v>
      </c>
      <c r="E1640">
        <v>24</v>
      </c>
      <c r="F1640" t="s">
        <v>4894</v>
      </c>
      <c r="G1640">
        <v>17</v>
      </c>
    </row>
    <row r="1641" spans="1:8" hidden="1" x14ac:dyDescent="0.25">
      <c r="A1641">
        <v>44</v>
      </c>
      <c r="B1641">
        <v>617</v>
      </c>
      <c r="C1641" t="s">
        <v>4725</v>
      </c>
      <c r="D1641" t="s">
        <v>4529</v>
      </c>
      <c r="E1641">
        <v>1510</v>
      </c>
      <c r="F1641" t="s">
        <v>4721</v>
      </c>
      <c r="G1641" t="s">
        <v>4768</v>
      </c>
      <c r="H1641">
        <v>18</v>
      </c>
    </row>
    <row r="1642" spans="1:8" hidden="1" x14ac:dyDescent="0.25">
      <c r="A1642">
        <v>44</v>
      </c>
      <c r="B1642">
        <v>617</v>
      </c>
      <c r="C1642" t="s">
        <v>4725</v>
      </c>
      <c r="D1642" t="s">
        <v>4529</v>
      </c>
      <c r="E1642">
        <v>1512</v>
      </c>
      <c r="F1642" t="s">
        <v>4769</v>
      </c>
      <c r="G1642">
        <v>19</v>
      </c>
    </row>
    <row r="1643" spans="1:8" hidden="1" x14ac:dyDescent="0.25">
      <c r="A1643">
        <v>44</v>
      </c>
      <c r="B1643">
        <v>617</v>
      </c>
      <c r="C1643" t="s">
        <v>4725</v>
      </c>
      <c r="D1643" t="s">
        <v>4529</v>
      </c>
      <c r="E1643">
        <v>1504</v>
      </c>
      <c r="F1643" t="s">
        <v>4771</v>
      </c>
      <c r="G1643">
        <v>20</v>
      </c>
    </row>
    <row r="1644" spans="1:8" hidden="1" x14ac:dyDescent="0.25">
      <c r="A1644">
        <v>44</v>
      </c>
      <c r="B1644">
        <v>617</v>
      </c>
      <c r="C1644" t="s">
        <v>4725</v>
      </c>
      <c r="D1644" t="s">
        <v>4529</v>
      </c>
      <c r="E1644">
        <v>25</v>
      </c>
      <c r="F1644" t="s">
        <v>4770</v>
      </c>
      <c r="G1644">
        <v>21</v>
      </c>
    </row>
    <row r="1645" spans="1:8" hidden="1" x14ac:dyDescent="0.25">
      <c r="A1645">
        <v>44</v>
      </c>
      <c r="B1645">
        <v>617</v>
      </c>
      <c r="C1645" t="s">
        <v>4725</v>
      </c>
      <c r="D1645" t="s">
        <v>4529</v>
      </c>
      <c r="E1645">
        <v>1516</v>
      </c>
      <c r="F1645" t="s">
        <v>4774</v>
      </c>
      <c r="G1645">
        <v>22</v>
      </c>
    </row>
    <row r="1646" spans="1:8" hidden="1" x14ac:dyDescent="0.25">
      <c r="A1646">
        <v>44</v>
      </c>
      <c r="B1646">
        <v>617</v>
      </c>
      <c r="C1646" t="s">
        <v>4725</v>
      </c>
      <c r="D1646" t="s">
        <v>4529</v>
      </c>
      <c r="E1646">
        <v>27</v>
      </c>
      <c r="F1646" t="s">
        <v>4776</v>
      </c>
      <c r="G1646">
        <v>23</v>
      </c>
    </row>
    <row r="1647" spans="1:8" hidden="1" x14ac:dyDescent="0.25">
      <c r="A1647">
        <v>44</v>
      </c>
      <c r="B1647">
        <v>617</v>
      </c>
      <c r="C1647" t="s">
        <v>4725</v>
      </c>
      <c r="D1647" t="s">
        <v>4529</v>
      </c>
      <c r="E1647">
        <v>1532</v>
      </c>
      <c r="F1647" t="s">
        <v>4777</v>
      </c>
      <c r="G1647">
        <v>24</v>
      </c>
    </row>
    <row r="1648" spans="1:8" hidden="1" x14ac:dyDescent="0.25">
      <c r="A1648">
        <v>44</v>
      </c>
      <c r="B1648">
        <v>617</v>
      </c>
      <c r="C1648" t="s">
        <v>4725</v>
      </c>
      <c r="D1648" t="s">
        <v>4529</v>
      </c>
      <c r="E1648">
        <v>1518</v>
      </c>
      <c r="F1648" t="s">
        <v>3871</v>
      </c>
      <c r="G1648" t="s">
        <v>4778</v>
      </c>
      <c r="H1648">
        <v>25</v>
      </c>
    </row>
    <row r="1649" spans="1:8" hidden="1" x14ac:dyDescent="0.25">
      <c r="A1649">
        <v>44</v>
      </c>
      <c r="B1649">
        <v>617</v>
      </c>
      <c r="C1649" t="s">
        <v>4725</v>
      </c>
      <c r="D1649" t="s">
        <v>4529</v>
      </c>
      <c r="E1649">
        <v>29</v>
      </c>
      <c r="F1649" t="s">
        <v>4780</v>
      </c>
      <c r="G1649">
        <v>26</v>
      </c>
    </row>
    <row r="1650" spans="1:8" hidden="1" x14ac:dyDescent="0.25">
      <c r="A1650">
        <v>44</v>
      </c>
      <c r="B1650">
        <v>617</v>
      </c>
      <c r="C1650" t="s">
        <v>4725</v>
      </c>
      <c r="D1650" t="s">
        <v>4529</v>
      </c>
      <c r="E1650">
        <v>1520</v>
      </c>
      <c r="F1650" t="s">
        <v>4782</v>
      </c>
      <c r="G1650" t="s">
        <v>4781</v>
      </c>
      <c r="H1650">
        <v>27</v>
      </c>
    </row>
    <row r="1651" spans="1:8" hidden="1" x14ac:dyDescent="0.25">
      <c r="A1651">
        <v>44</v>
      </c>
      <c r="B1651">
        <v>617</v>
      </c>
      <c r="C1651" t="s">
        <v>4725</v>
      </c>
      <c r="D1651" t="s">
        <v>4529</v>
      </c>
      <c r="E1651">
        <v>31</v>
      </c>
      <c r="F1651" t="s">
        <v>4783</v>
      </c>
      <c r="G1651">
        <v>28</v>
      </c>
    </row>
    <row r="1652" spans="1:8" hidden="1" x14ac:dyDescent="0.25">
      <c r="A1652">
        <v>44</v>
      </c>
      <c r="B1652">
        <v>617</v>
      </c>
      <c r="C1652" t="s">
        <v>4725</v>
      </c>
      <c r="D1652" t="s">
        <v>4529</v>
      </c>
      <c r="E1652">
        <v>1506</v>
      </c>
      <c r="F1652" t="s">
        <v>4784</v>
      </c>
      <c r="G1652">
        <v>29</v>
      </c>
    </row>
    <row r="1653" spans="1:8" hidden="1" x14ac:dyDescent="0.25">
      <c r="A1653">
        <v>44</v>
      </c>
      <c r="B1653">
        <v>617</v>
      </c>
      <c r="C1653" t="s">
        <v>4725</v>
      </c>
      <c r="D1653" t="s">
        <v>4529</v>
      </c>
      <c r="E1653">
        <v>33</v>
      </c>
      <c r="F1653" t="s">
        <v>4786</v>
      </c>
      <c r="G1653">
        <v>30</v>
      </c>
    </row>
    <row r="1654" spans="1:8" hidden="1" x14ac:dyDescent="0.25">
      <c r="A1654">
        <v>44</v>
      </c>
      <c r="B1654">
        <v>617</v>
      </c>
      <c r="C1654" t="s">
        <v>4725</v>
      </c>
      <c r="D1654" t="s">
        <v>4529</v>
      </c>
      <c r="E1654">
        <v>1523</v>
      </c>
      <c r="F1654" t="s">
        <v>4785</v>
      </c>
      <c r="G1654" t="s">
        <v>4787</v>
      </c>
      <c r="H1654">
        <v>31</v>
      </c>
    </row>
    <row r="1655" spans="1:8" hidden="1" x14ac:dyDescent="0.25">
      <c r="A1655">
        <v>44</v>
      </c>
      <c r="B1655">
        <v>617</v>
      </c>
      <c r="C1655" t="s">
        <v>4725</v>
      </c>
      <c r="D1655" t="s">
        <v>4529</v>
      </c>
      <c r="E1655">
        <v>1508</v>
      </c>
      <c r="F1655" t="s">
        <v>4788</v>
      </c>
      <c r="G1655">
        <v>32</v>
      </c>
    </row>
    <row r="1656" spans="1:8" hidden="1" x14ac:dyDescent="0.25">
      <c r="A1656">
        <v>44</v>
      </c>
      <c r="B1656">
        <v>617</v>
      </c>
      <c r="C1656" t="s">
        <v>4725</v>
      </c>
      <c r="D1656" t="s">
        <v>4529</v>
      </c>
      <c r="E1656">
        <v>35</v>
      </c>
      <c r="F1656" t="s">
        <v>4789</v>
      </c>
      <c r="G1656">
        <v>33</v>
      </c>
    </row>
    <row r="1657" spans="1:8" hidden="1" x14ac:dyDescent="0.25">
      <c r="A1657">
        <v>44</v>
      </c>
      <c r="B1657">
        <v>617</v>
      </c>
      <c r="C1657" t="s">
        <v>4725</v>
      </c>
      <c r="D1657" t="s">
        <v>4529</v>
      </c>
      <c r="E1657">
        <v>1202</v>
      </c>
      <c r="F1657" t="s">
        <v>4966</v>
      </c>
      <c r="G1657">
        <v>34</v>
      </c>
    </row>
    <row r="1658" spans="1:8" hidden="1" x14ac:dyDescent="0.25">
      <c r="A1658">
        <v>44</v>
      </c>
      <c r="B1658">
        <v>617</v>
      </c>
      <c r="C1658" t="s">
        <v>4725</v>
      </c>
      <c r="D1658" t="s">
        <v>4529</v>
      </c>
      <c r="E1658">
        <v>524</v>
      </c>
      <c r="F1658" t="s">
        <v>4812</v>
      </c>
      <c r="G1658">
        <v>35</v>
      </c>
    </row>
    <row r="1659" spans="1:8" hidden="1" x14ac:dyDescent="0.25">
      <c r="A1659">
        <v>44</v>
      </c>
      <c r="B1659">
        <v>617</v>
      </c>
      <c r="C1659" t="s">
        <v>4725</v>
      </c>
      <c r="D1659" t="s">
        <v>4529</v>
      </c>
      <c r="E1659">
        <v>523</v>
      </c>
      <c r="F1659" t="s">
        <v>4813</v>
      </c>
      <c r="G1659">
        <v>36</v>
      </c>
    </row>
    <row r="1660" spans="1:8" hidden="1" x14ac:dyDescent="0.25">
      <c r="A1660">
        <v>44</v>
      </c>
      <c r="B1660">
        <v>617</v>
      </c>
      <c r="C1660" t="s">
        <v>4725</v>
      </c>
      <c r="D1660" t="s">
        <v>4529</v>
      </c>
      <c r="E1660">
        <v>1201</v>
      </c>
      <c r="F1660" t="s">
        <v>5420</v>
      </c>
      <c r="G1660">
        <v>37</v>
      </c>
    </row>
    <row r="1661" spans="1:8" hidden="1" x14ac:dyDescent="0.25">
      <c r="A1661">
        <v>45</v>
      </c>
      <c r="B1661">
        <v>618</v>
      </c>
      <c r="C1661" t="s">
        <v>14</v>
      </c>
      <c r="D1661" t="s">
        <v>4529</v>
      </c>
      <c r="E1661">
        <v>1</v>
      </c>
      <c r="F1661" t="s">
        <v>4599</v>
      </c>
      <c r="G1661">
        <v>1</v>
      </c>
    </row>
    <row r="1662" spans="1:8" hidden="1" x14ac:dyDescent="0.25">
      <c r="A1662">
        <v>45</v>
      </c>
      <c r="B1662">
        <v>618</v>
      </c>
      <c r="C1662" t="s">
        <v>14</v>
      </c>
      <c r="D1662" t="s">
        <v>4529</v>
      </c>
      <c r="E1662">
        <v>244</v>
      </c>
      <c r="F1662" t="s">
        <v>4597</v>
      </c>
      <c r="G1662">
        <v>2</v>
      </c>
    </row>
    <row r="1663" spans="1:8" hidden="1" x14ac:dyDescent="0.25">
      <c r="A1663">
        <v>45</v>
      </c>
      <c r="B1663">
        <v>618</v>
      </c>
      <c r="C1663" t="s">
        <v>14</v>
      </c>
      <c r="D1663" t="s">
        <v>4529</v>
      </c>
      <c r="E1663">
        <v>197</v>
      </c>
      <c r="F1663" t="s">
        <v>4570</v>
      </c>
      <c r="G1663">
        <v>3</v>
      </c>
    </row>
    <row r="1664" spans="1:8" hidden="1" x14ac:dyDescent="0.25">
      <c r="A1664">
        <v>45</v>
      </c>
      <c r="B1664">
        <v>618</v>
      </c>
      <c r="C1664" t="s">
        <v>14</v>
      </c>
      <c r="D1664" t="s">
        <v>4529</v>
      </c>
      <c r="E1664">
        <v>199</v>
      </c>
      <c r="F1664" t="s">
        <v>4568</v>
      </c>
      <c r="G1664">
        <v>4</v>
      </c>
    </row>
    <row r="1665" spans="1:7" hidden="1" x14ac:dyDescent="0.25">
      <c r="A1665">
        <v>45</v>
      </c>
      <c r="B1665">
        <v>618</v>
      </c>
      <c r="C1665" t="s">
        <v>14</v>
      </c>
      <c r="D1665" t="s">
        <v>4529</v>
      </c>
      <c r="E1665">
        <v>1575</v>
      </c>
      <c r="F1665" t="s">
        <v>4567</v>
      </c>
      <c r="G1665">
        <v>5</v>
      </c>
    </row>
    <row r="1666" spans="1:7" hidden="1" x14ac:dyDescent="0.25">
      <c r="A1666">
        <v>45</v>
      </c>
      <c r="B1666">
        <v>618</v>
      </c>
      <c r="C1666" t="s">
        <v>14</v>
      </c>
      <c r="D1666" t="s">
        <v>4529</v>
      </c>
      <c r="E1666">
        <v>1448</v>
      </c>
      <c r="F1666" t="s">
        <v>4566</v>
      </c>
      <c r="G1666">
        <v>6</v>
      </c>
    </row>
    <row r="1667" spans="1:7" hidden="1" x14ac:dyDescent="0.25">
      <c r="A1667">
        <v>45</v>
      </c>
      <c r="B1667">
        <v>618</v>
      </c>
      <c r="C1667" t="s">
        <v>14</v>
      </c>
      <c r="D1667" t="s">
        <v>4529</v>
      </c>
      <c r="E1667">
        <v>246</v>
      </c>
      <c r="F1667" t="s">
        <v>4565</v>
      </c>
      <c r="G1667">
        <v>7</v>
      </c>
    </row>
    <row r="1668" spans="1:7" hidden="1" x14ac:dyDescent="0.25">
      <c r="A1668">
        <v>45</v>
      </c>
      <c r="B1668">
        <v>618</v>
      </c>
      <c r="C1668" t="s">
        <v>14</v>
      </c>
      <c r="D1668" t="s">
        <v>4529</v>
      </c>
      <c r="E1668">
        <v>200</v>
      </c>
      <c r="F1668" t="s">
        <v>4563</v>
      </c>
      <c r="G1668">
        <v>8</v>
      </c>
    </row>
    <row r="1669" spans="1:7" hidden="1" x14ac:dyDescent="0.25">
      <c r="A1669">
        <v>45</v>
      </c>
      <c r="B1669">
        <v>618</v>
      </c>
      <c r="C1669" t="s">
        <v>14</v>
      </c>
      <c r="D1669" t="s">
        <v>4529</v>
      </c>
      <c r="E1669">
        <v>202</v>
      </c>
      <c r="F1669" t="s">
        <v>4594</v>
      </c>
      <c r="G1669">
        <v>9</v>
      </c>
    </row>
    <row r="1670" spans="1:7" hidden="1" x14ac:dyDescent="0.25">
      <c r="A1670">
        <v>45</v>
      </c>
      <c r="B1670">
        <v>618</v>
      </c>
      <c r="C1670" t="s">
        <v>14</v>
      </c>
      <c r="D1670" t="s">
        <v>4529</v>
      </c>
      <c r="E1670">
        <v>1484</v>
      </c>
      <c r="F1670" t="s">
        <v>4596</v>
      </c>
      <c r="G1670">
        <v>10</v>
      </c>
    </row>
    <row r="1671" spans="1:7" hidden="1" x14ac:dyDescent="0.25">
      <c r="A1671">
        <v>45</v>
      </c>
      <c r="B1671">
        <v>618</v>
      </c>
      <c r="C1671" t="s">
        <v>14</v>
      </c>
      <c r="D1671" t="s">
        <v>4529</v>
      </c>
      <c r="E1671">
        <v>251</v>
      </c>
      <c r="F1671" t="s">
        <v>4592</v>
      </c>
      <c r="G1671">
        <v>11</v>
      </c>
    </row>
    <row r="1672" spans="1:7" hidden="1" x14ac:dyDescent="0.25">
      <c r="A1672">
        <v>45</v>
      </c>
      <c r="B1672">
        <v>618</v>
      </c>
      <c r="C1672" t="s">
        <v>14</v>
      </c>
      <c r="D1672" t="s">
        <v>4529</v>
      </c>
      <c r="E1672">
        <v>204</v>
      </c>
      <c r="F1672" t="s">
        <v>4593</v>
      </c>
      <c r="G1672">
        <v>12</v>
      </c>
    </row>
    <row r="1673" spans="1:7" hidden="1" x14ac:dyDescent="0.25">
      <c r="A1673">
        <v>45</v>
      </c>
      <c r="B1673">
        <v>618</v>
      </c>
      <c r="C1673" t="s">
        <v>14</v>
      </c>
      <c r="D1673" t="s">
        <v>4529</v>
      </c>
      <c r="E1673">
        <v>1480</v>
      </c>
      <c r="F1673" t="s">
        <v>4591</v>
      </c>
      <c r="G1673">
        <v>13</v>
      </c>
    </row>
    <row r="1674" spans="1:7" hidden="1" x14ac:dyDescent="0.25">
      <c r="A1674">
        <v>45</v>
      </c>
      <c r="B1674">
        <v>618</v>
      </c>
      <c r="C1674" t="s">
        <v>14</v>
      </c>
      <c r="D1674" t="s">
        <v>4529</v>
      </c>
      <c r="E1674">
        <v>1482</v>
      </c>
      <c r="F1674" t="s">
        <v>4590</v>
      </c>
      <c r="G1674">
        <v>14</v>
      </c>
    </row>
    <row r="1675" spans="1:7" hidden="1" x14ac:dyDescent="0.25">
      <c r="A1675">
        <v>45</v>
      </c>
      <c r="B1675">
        <v>618</v>
      </c>
      <c r="C1675" t="s">
        <v>14</v>
      </c>
      <c r="D1675" t="s">
        <v>4529</v>
      </c>
      <c r="E1675">
        <v>206</v>
      </c>
      <c r="F1675" t="s">
        <v>4589</v>
      </c>
      <c r="G1675">
        <v>15</v>
      </c>
    </row>
    <row r="1676" spans="1:7" hidden="1" x14ac:dyDescent="0.25">
      <c r="A1676">
        <v>45</v>
      </c>
      <c r="B1676">
        <v>618</v>
      </c>
      <c r="C1676" t="s">
        <v>14</v>
      </c>
      <c r="D1676" t="s">
        <v>4529</v>
      </c>
      <c r="E1676">
        <v>210</v>
      </c>
      <c r="F1676" t="s">
        <v>4587</v>
      </c>
      <c r="G1676">
        <v>16</v>
      </c>
    </row>
    <row r="1677" spans="1:7" hidden="1" x14ac:dyDescent="0.25">
      <c r="A1677">
        <v>45</v>
      </c>
      <c r="B1677">
        <v>618</v>
      </c>
      <c r="C1677" t="s">
        <v>14</v>
      </c>
      <c r="D1677" t="s">
        <v>4529</v>
      </c>
      <c r="E1677">
        <v>364</v>
      </c>
      <c r="F1677" t="s">
        <v>4586</v>
      </c>
      <c r="G1677">
        <v>17</v>
      </c>
    </row>
    <row r="1678" spans="1:7" hidden="1" x14ac:dyDescent="0.25">
      <c r="A1678">
        <v>45</v>
      </c>
      <c r="B1678">
        <v>618</v>
      </c>
      <c r="C1678" t="s">
        <v>14</v>
      </c>
      <c r="D1678" t="s">
        <v>4529</v>
      </c>
      <c r="E1678">
        <v>212</v>
      </c>
      <c r="F1678" t="s">
        <v>4585</v>
      </c>
      <c r="G1678">
        <v>18</v>
      </c>
    </row>
    <row r="1679" spans="1:7" hidden="1" x14ac:dyDescent="0.25">
      <c r="A1679">
        <v>45</v>
      </c>
      <c r="B1679">
        <v>618</v>
      </c>
      <c r="C1679" t="s">
        <v>14</v>
      </c>
      <c r="D1679" t="s">
        <v>4529</v>
      </c>
      <c r="E1679">
        <v>1560</v>
      </c>
      <c r="F1679" t="s">
        <v>4584</v>
      </c>
      <c r="G1679">
        <v>19</v>
      </c>
    </row>
    <row r="1680" spans="1:7" hidden="1" x14ac:dyDescent="0.25">
      <c r="A1680">
        <v>45</v>
      </c>
      <c r="B1680">
        <v>618</v>
      </c>
      <c r="C1680" t="s">
        <v>14</v>
      </c>
      <c r="D1680" t="s">
        <v>4529</v>
      </c>
      <c r="E1680">
        <v>247</v>
      </c>
      <c r="F1680" t="s">
        <v>4583</v>
      </c>
      <c r="G1680">
        <v>20</v>
      </c>
    </row>
    <row r="1681" spans="1:7" hidden="1" x14ac:dyDescent="0.25">
      <c r="A1681">
        <v>45</v>
      </c>
      <c r="B1681">
        <v>618</v>
      </c>
      <c r="C1681" t="s">
        <v>14</v>
      </c>
      <c r="D1681" t="s">
        <v>4529</v>
      </c>
      <c r="E1681">
        <v>1406</v>
      </c>
      <c r="F1681" t="s">
        <v>4582</v>
      </c>
      <c r="G1681">
        <v>21</v>
      </c>
    </row>
    <row r="1682" spans="1:7" hidden="1" x14ac:dyDescent="0.25">
      <c r="A1682">
        <v>45</v>
      </c>
      <c r="B1682">
        <v>618</v>
      </c>
      <c r="C1682" t="s">
        <v>14</v>
      </c>
      <c r="D1682" t="s">
        <v>4529</v>
      </c>
      <c r="E1682">
        <v>249</v>
      </c>
      <c r="F1682" t="s">
        <v>4581</v>
      </c>
      <c r="G1682">
        <v>22</v>
      </c>
    </row>
    <row r="1683" spans="1:7" hidden="1" x14ac:dyDescent="0.25">
      <c r="A1683">
        <v>45</v>
      </c>
      <c r="B1683">
        <v>618</v>
      </c>
      <c r="C1683" t="s">
        <v>14</v>
      </c>
      <c r="D1683" t="s">
        <v>4529</v>
      </c>
      <c r="E1683">
        <v>253</v>
      </c>
      <c r="F1683" t="s">
        <v>4661</v>
      </c>
      <c r="G1683">
        <v>23</v>
      </c>
    </row>
    <row r="1684" spans="1:7" hidden="1" x14ac:dyDescent="0.25">
      <c r="A1684">
        <v>45</v>
      </c>
      <c r="B1684">
        <v>618</v>
      </c>
      <c r="C1684" t="s">
        <v>14</v>
      </c>
      <c r="D1684" t="s">
        <v>4529</v>
      </c>
      <c r="E1684">
        <v>255</v>
      </c>
      <c r="F1684" t="s">
        <v>4662</v>
      </c>
      <c r="G1684">
        <v>24</v>
      </c>
    </row>
    <row r="1685" spans="1:7" hidden="1" x14ac:dyDescent="0.25">
      <c r="A1685">
        <v>45</v>
      </c>
      <c r="B1685">
        <v>618</v>
      </c>
      <c r="C1685" t="s">
        <v>14</v>
      </c>
      <c r="D1685" t="s">
        <v>4529</v>
      </c>
      <c r="E1685">
        <v>257</v>
      </c>
      <c r="F1685" t="s">
        <v>4663</v>
      </c>
      <c r="G1685">
        <v>25</v>
      </c>
    </row>
    <row r="1686" spans="1:7" hidden="1" x14ac:dyDescent="0.25">
      <c r="A1686">
        <v>45</v>
      </c>
      <c r="B1686">
        <v>618</v>
      </c>
      <c r="C1686" t="s">
        <v>14</v>
      </c>
      <c r="D1686" t="s">
        <v>4529</v>
      </c>
      <c r="E1686">
        <v>259</v>
      </c>
      <c r="F1686" t="s">
        <v>4666</v>
      </c>
      <c r="G1686">
        <v>26</v>
      </c>
    </row>
    <row r="1687" spans="1:7" hidden="1" x14ac:dyDescent="0.25">
      <c r="A1687">
        <v>45</v>
      </c>
      <c r="B1687">
        <v>618</v>
      </c>
      <c r="C1687" t="s">
        <v>14</v>
      </c>
      <c r="D1687" t="s">
        <v>4529</v>
      </c>
      <c r="E1687">
        <v>261</v>
      </c>
      <c r="F1687" t="s">
        <v>4668</v>
      </c>
      <c r="G1687">
        <v>27</v>
      </c>
    </row>
    <row r="1688" spans="1:7" hidden="1" x14ac:dyDescent="0.25">
      <c r="A1688">
        <v>45</v>
      </c>
      <c r="B1688">
        <v>618</v>
      </c>
      <c r="C1688" t="s">
        <v>14</v>
      </c>
      <c r="D1688" t="s">
        <v>4529</v>
      </c>
      <c r="E1688">
        <v>1562</v>
      </c>
      <c r="F1688" t="s">
        <v>4669</v>
      </c>
      <c r="G1688">
        <v>28</v>
      </c>
    </row>
    <row r="1689" spans="1:7" hidden="1" x14ac:dyDescent="0.25">
      <c r="A1689">
        <v>45</v>
      </c>
      <c r="B1689">
        <v>618</v>
      </c>
      <c r="C1689" t="s">
        <v>14</v>
      </c>
      <c r="D1689" t="s">
        <v>4529</v>
      </c>
      <c r="E1689">
        <v>60</v>
      </c>
      <c r="F1689" t="s">
        <v>4671</v>
      </c>
      <c r="G1689">
        <v>29</v>
      </c>
    </row>
    <row r="1690" spans="1:7" hidden="1" x14ac:dyDescent="0.25">
      <c r="A1690">
        <v>45</v>
      </c>
      <c r="B1690">
        <v>618</v>
      </c>
      <c r="C1690" t="s">
        <v>14</v>
      </c>
      <c r="D1690" t="s">
        <v>4529</v>
      </c>
      <c r="E1690">
        <v>59</v>
      </c>
      <c r="F1690" t="s">
        <v>4672</v>
      </c>
      <c r="G1690">
        <v>30</v>
      </c>
    </row>
    <row r="1691" spans="1:7" hidden="1" x14ac:dyDescent="0.25">
      <c r="A1691">
        <v>46</v>
      </c>
      <c r="B1691">
        <v>619</v>
      </c>
      <c r="C1691" t="s">
        <v>14</v>
      </c>
      <c r="D1691" t="s">
        <v>4529</v>
      </c>
      <c r="E1691">
        <v>1</v>
      </c>
      <c r="F1691" t="s">
        <v>4599</v>
      </c>
      <c r="G1691">
        <v>1</v>
      </c>
    </row>
    <row r="1692" spans="1:7" hidden="1" x14ac:dyDescent="0.25">
      <c r="A1692">
        <v>46</v>
      </c>
      <c r="B1692">
        <v>619</v>
      </c>
      <c r="C1692" t="s">
        <v>14</v>
      </c>
      <c r="D1692" t="s">
        <v>4529</v>
      </c>
      <c r="E1692">
        <v>244</v>
      </c>
      <c r="F1692" t="s">
        <v>4597</v>
      </c>
      <c r="G1692">
        <v>2</v>
      </c>
    </row>
    <row r="1693" spans="1:7" hidden="1" x14ac:dyDescent="0.25">
      <c r="A1693">
        <v>46</v>
      </c>
      <c r="B1693">
        <v>619</v>
      </c>
      <c r="C1693" t="s">
        <v>14</v>
      </c>
      <c r="D1693" t="s">
        <v>4529</v>
      </c>
      <c r="E1693">
        <v>197</v>
      </c>
      <c r="F1693" t="s">
        <v>4570</v>
      </c>
      <c r="G1693">
        <v>3</v>
      </c>
    </row>
    <row r="1694" spans="1:7" hidden="1" x14ac:dyDescent="0.25">
      <c r="A1694">
        <v>46</v>
      </c>
      <c r="B1694">
        <v>619</v>
      </c>
      <c r="C1694" t="s">
        <v>14</v>
      </c>
      <c r="D1694" t="s">
        <v>4529</v>
      </c>
      <c r="E1694">
        <v>199</v>
      </c>
      <c r="F1694" t="s">
        <v>4568</v>
      </c>
      <c r="G1694">
        <v>4</v>
      </c>
    </row>
    <row r="1695" spans="1:7" hidden="1" x14ac:dyDescent="0.25">
      <c r="A1695">
        <v>46</v>
      </c>
      <c r="B1695">
        <v>619</v>
      </c>
      <c r="C1695" t="s">
        <v>14</v>
      </c>
      <c r="D1695" t="s">
        <v>4529</v>
      </c>
      <c r="E1695">
        <v>1575</v>
      </c>
      <c r="F1695" t="s">
        <v>4567</v>
      </c>
      <c r="G1695">
        <v>5</v>
      </c>
    </row>
    <row r="1696" spans="1:7" hidden="1" x14ac:dyDescent="0.25">
      <c r="A1696">
        <v>46</v>
      </c>
      <c r="B1696">
        <v>619</v>
      </c>
      <c r="C1696" t="s">
        <v>14</v>
      </c>
      <c r="D1696" t="s">
        <v>4529</v>
      </c>
      <c r="E1696">
        <v>1448</v>
      </c>
      <c r="F1696" t="s">
        <v>4566</v>
      </c>
      <c r="G1696">
        <v>6</v>
      </c>
    </row>
    <row r="1697" spans="1:7" hidden="1" x14ac:dyDescent="0.25">
      <c r="A1697">
        <v>46</v>
      </c>
      <c r="B1697">
        <v>619</v>
      </c>
      <c r="C1697" t="s">
        <v>14</v>
      </c>
      <c r="D1697" t="s">
        <v>4529</v>
      </c>
      <c r="E1697">
        <v>246</v>
      </c>
      <c r="F1697" t="s">
        <v>4565</v>
      </c>
      <c r="G1697">
        <v>7</v>
      </c>
    </row>
    <row r="1698" spans="1:7" hidden="1" x14ac:dyDescent="0.25">
      <c r="A1698">
        <v>46</v>
      </c>
      <c r="B1698">
        <v>619</v>
      </c>
      <c r="C1698" t="s">
        <v>14</v>
      </c>
      <c r="D1698" t="s">
        <v>4529</v>
      </c>
      <c r="E1698">
        <v>200</v>
      </c>
      <c r="F1698" t="s">
        <v>4563</v>
      </c>
      <c r="G1698">
        <v>8</v>
      </c>
    </row>
    <row r="1699" spans="1:7" hidden="1" x14ac:dyDescent="0.25">
      <c r="A1699">
        <v>46</v>
      </c>
      <c r="B1699">
        <v>619</v>
      </c>
      <c r="C1699" t="s">
        <v>14</v>
      </c>
      <c r="D1699" t="s">
        <v>4529</v>
      </c>
      <c r="E1699">
        <v>1484</v>
      </c>
      <c r="F1699" t="s">
        <v>4596</v>
      </c>
      <c r="G1699">
        <v>9</v>
      </c>
    </row>
    <row r="1700" spans="1:7" hidden="1" x14ac:dyDescent="0.25">
      <c r="A1700">
        <v>46</v>
      </c>
      <c r="B1700">
        <v>619</v>
      </c>
      <c r="C1700" t="s">
        <v>14</v>
      </c>
      <c r="D1700" t="s">
        <v>4529</v>
      </c>
      <c r="E1700">
        <v>202</v>
      </c>
      <c r="F1700" t="s">
        <v>4594</v>
      </c>
      <c r="G1700">
        <v>10</v>
      </c>
    </row>
    <row r="1701" spans="1:7" hidden="1" x14ac:dyDescent="0.25">
      <c r="A1701">
        <v>46</v>
      </c>
      <c r="B1701">
        <v>619</v>
      </c>
      <c r="C1701" t="s">
        <v>14</v>
      </c>
      <c r="D1701" t="s">
        <v>4529</v>
      </c>
      <c r="E1701">
        <v>251</v>
      </c>
      <c r="F1701" t="s">
        <v>4592</v>
      </c>
      <c r="G1701">
        <v>11</v>
      </c>
    </row>
    <row r="1702" spans="1:7" hidden="1" x14ac:dyDescent="0.25">
      <c r="A1702">
        <v>46</v>
      </c>
      <c r="B1702">
        <v>619</v>
      </c>
      <c r="C1702" t="s">
        <v>14</v>
      </c>
      <c r="D1702" t="s">
        <v>4529</v>
      </c>
      <c r="E1702">
        <v>204</v>
      </c>
      <c r="F1702" t="s">
        <v>4593</v>
      </c>
      <c r="G1702">
        <v>12</v>
      </c>
    </row>
    <row r="1703" spans="1:7" hidden="1" x14ac:dyDescent="0.25">
      <c r="A1703">
        <v>46</v>
      </c>
      <c r="B1703">
        <v>619</v>
      </c>
      <c r="C1703" t="s">
        <v>14</v>
      </c>
      <c r="D1703" t="s">
        <v>4529</v>
      </c>
      <c r="E1703">
        <v>1480</v>
      </c>
      <c r="F1703" t="s">
        <v>4591</v>
      </c>
      <c r="G1703">
        <v>13</v>
      </c>
    </row>
    <row r="1704" spans="1:7" hidden="1" x14ac:dyDescent="0.25">
      <c r="A1704">
        <v>46</v>
      </c>
      <c r="B1704">
        <v>619</v>
      </c>
      <c r="C1704" t="s">
        <v>14</v>
      </c>
      <c r="D1704" t="s">
        <v>4529</v>
      </c>
      <c r="E1704">
        <v>1482</v>
      </c>
      <c r="F1704" t="s">
        <v>4590</v>
      </c>
      <c r="G1704">
        <v>14</v>
      </c>
    </row>
    <row r="1705" spans="1:7" hidden="1" x14ac:dyDescent="0.25">
      <c r="A1705">
        <v>46</v>
      </c>
      <c r="B1705">
        <v>619</v>
      </c>
      <c r="C1705" t="s">
        <v>14</v>
      </c>
      <c r="D1705" t="s">
        <v>4529</v>
      </c>
      <c r="E1705">
        <v>206</v>
      </c>
      <c r="F1705" t="s">
        <v>4589</v>
      </c>
      <c r="G1705">
        <v>15</v>
      </c>
    </row>
    <row r="1706" spans="1:7" hidden="1" x14ac:dyDescent="0.25">
      <c r="A1706">
        <v>46</v>
      </c>
      <c r="B1706">
        <v>619</v>
      </c>
      <c r="C1706" t="s">
        <v>14</v>
      </c>
      <c r="D1706" t="s">
        <v>4529</v>
      </c>
      <c r="E1706">
        <v>210</v>
      </c>
      <c r="F1706" t="s">
        <v>4587</v>
      </c>
      <c r="G1706">
        <v>16</v>
      </c>
    </row>
    <row r="1707" spans="1:7" hidden="1" x14ac:dyDescent="0.25">
      <c r="A1707">
        <v>46</v>
      </c>
      <c r="B1707">
        <v>619</v>
      </c>
      <c r="C1707" t="s">
        <v>14</v>
      </c>
      <c r="D1707" t="s">
        <v>4529</v>
      </c>
      <c r="E1707">
        <v>364</v>
      </c>
      <c r="F1707" t="s">
        <v>4586</v>
      </c>
      <c r="G1707">
        <v>17</v>
      </c>
    </row>
    <row r="1708" spans="1:7" hidden="1" x14ac:dyDescent="0.25">
      <c r="A1708">
        <v>46</v>
      </c>
      <c r="B1708">
        <v>619</v>
      </c>
      <c r="C1708" t="s">
        <v>14</v>
      </c>
      <c r="D1708" t="s">
        <v>4529</v>
      </c>
      <c r="E1708">
        <v>214</v>
      </c>
      <c r="F1708" t="s">
        <v>4585</v>
      </c>
      <c r="G1708">
        <v>18</v>
      </c>
    </row>
    <row r="1709" spans="1:7" hidden="1" x14ac:dyDescent="0.25">
      <c r="A1709">
        <v>46</v>
      </c>
      <c r="B1709">
        <v>619</v>
      </c>
      <c r="C1709" t="s">
        <v>14</v>
      </c>
      <c r="D1709" t="s">
        <v>4529</v>
      </c>
      <c r="E1709">
        <v>1560</v>
      </c>
      <c r="F1709" t="s">
        <v>4584</v>
      </c>
      <c r="G1709">
        <v>19</v>
      </c>
    </row>
    <row r="1710" spans="1:7" hidden="1" x14ac:dyDescent="0.25">
      <c r="A1710">
        <v>46</v>
      </c>
      <c r="B1710">
        <v>619</v>
      </c>
      <c r="C1710" t="s">
        <v>14</v>
      </c>
      <c r="D1710" t="s">
        <v>4529</v>
      </c>
      <c r="E1710">
        <v>247</v>
      </c>
      <c r="F1710" t="s">
        <v>4583</v>
      </c>
      <c r="G1710">
        <v>20</v>
      </c>
    </row>
    <row r="1711" spans="1:7" hidden="1" x14ac:dyDescent="0.25">
      <c r="A1711">
        <v>46</v>
      </c>
      <c r="B1711">
        <v>619</v>
      </c>
      <c r="C1711" t="s">
        <v>14</v>
      </c>
      <c r="D1711" t="s">
        <v>4529</v>
      </c>
      <c r="E1711">
        <v>1406</v>
      </c>
      <c r="F1711" t="s">
        <v>4582</v>
      </c>
      <c r="G1711">
        <v>21</v>
      </c>
    </row>
    <row r="1712" spans="1:7" hidden="1" x14ac:dyDescent="0.25">
      <c r="A1712">
        <v>46</v>
      </c>
      <c r="B1712">
        <v>619</v>
      </c>
      <c r="C1712" t="s">
        <v>14</v>
      </c>
      <c r="D1712" t="s">
        <v>4529</v>
      </c>
      <c r="E1712">
        <v>249</v>
      </c>
      <c r="F1712" t="s">
        <v>4581</v>
      </c>
      <c r="G1712">
        <v>22</v>
      </c>
    </row>
    <row r="1713" spans="1:7" hidden="1" x14ac:dyDescent="0.25">
      <c r="A1713">
        <v>46</v>
      </c>
      <c r="B1713">
        <v>619</v>
      </c>
      <c r="C1713" t="s">
        <v>14</v>
      </c>
      <c r="D1713" t="s">
        <v>4529</v>
      </c>
      <c r="E1713">
        <v>253</v>
      </c>
      <c r="F1713" t="s">
        <v>4661</v>
      </c>
      <c r="G1713">
        <v>23</v>
      </c>
    </row>
    <row r="1714" spans="1:7" hidden="1" x14ac:dyDescent="0.25">
      <c r="A1714">
        <v>46</v>
      </c>
      <c r="B1714">
        <v>619</v>
      </c>
      <c r="C1714" t="s">
        <v>14</v>
      </c>
      <c r="D1714" t="s">
        <v>4529</v>
      </c>
      <c r="E1714">
        <v>255</v>
      </c>
      <c r="F1714" t="s">
        <v>4662</v>
      </c>
      <c r="G1714">
        <v>24</v>
      </c>
    </row>
    <row r="1715" spans="1:7" hidden="1" x14ac:dyDescent="0.25">
      <c r="A1715">
        <v>46</v>
      </c>
      <c r="B1715">
        <v>619</v>
      </c>
      <c r="C1715" t="s">
        <v>14</v>
      </c>
      <c r="D1715" t="s">
        <v>4529</v>
      </c>
      <c r="E1715">
        <v>257</v>
      </c>
      <c r="F1715" t="s">
        <v>4663</v>
      </c>
      <c r="G1715">
        <v>25</v>
      </c>
    </row>
    <row r="1716" spans="1:7" hidden="1" x14ac:dyDescent="0.25">
      <c r="A1716">
        <v>46</v>
      </c>
      <c r="B1716">
        <v>619</v>
      </c>
      <c r="C1716" t="s">
        <v>14</v>
      </c>
      <c r="D1716" t="s">
        <v>4529</v>
      </c>
      <c r="E1716">
        <v>259</v>
      </c>
      <c r="F1716" t="s">
        <v>4666</v>
      </c>
      <c r="G1716">
        <v>26</v>
      </c>
    </row>
    <row r="1717" spans="1:7" hidden="1" x14ac:dyDescent="0.25">
      <c r="A1717">
        <v>46</v>
      </c>
      <c r="B1717">
        <v>619</v>
      </c>
      <c r="C1717" t="s">
        <v>14</v>
      </c>
      <c r="D1717" t="s">
        <v>4529</v>
      </c>
      <c r="E1717">
        <v>261</v>
      </c>
      <c r="F1717" t="s">
        <v>4668</v>
      </c>
      <c r="G1717">
        <v>27</v>
      </c>
    </row>
    <row r="1718" spans="1:7" hidden="1" x14ac:dyDescent="0.25">
      <c r="A1718">
        <v>46</v>
      </c>
      <c r="B1718">
        <v>619</v>
      </c>
      <c r="C1718" t="s">
        <v>14</v>
      </c>
      <c r="D1718" t="s">
        <v>4529</v>
      </c>
      <c r="E1718">
        <v>1562</v>
      </c>
      <c r="F1718" t="s">
        <v>4669</v>
      </c>
      <c r="G1718">
        <v>28</v>
      </c>
    </row>
    <row r="1719" spans="1:7" hidden="1" x14ac:dyDescent="0.25">
      <c r="A1719">
        <v>46</v>
      </c>
      <c r="B1719">
        <v>619</v>
      </c>
      <c r="C1719" t="s">
        <v>14</v>
      </c>
      <c r="D1719" t="s">
        <v>4529</v>
      </c>
      <c r="E1719">
        <v>61</v>
      </c>
      <c r="F1719" t="s">
        <v>4671</v>
      </c>
      <c r="G1719">
        <v>29</v>
      </c>
    </row>
    <row r="1720" spans="1:7" hidden="1" x14ac:dyDescent="0.25">
      <c r="A1720">
        <v>46</v>
      </c>
      <c r="B1720">
        <v>619</v>
      </c>
      <c r="C1720" t="s">
        <v>14</v>
      </c>
      <c r="D1720" t="s">
        <v>4529</v>
      </c>
      <c r="E1720">
        <v>59</v>
      </c>
      <c r="F1720" t="s">
        <v>4672</v>
      </c>
      <c r="G1720">
        <v>30</v>
      </c>
    </row>
    <row r="1721" spans="1:7" hidden="1" x14ac:dyDescent="0.25">
      <c r="A1721">
        <v>46</v>
      </c>
      <c r="B1721">
        <v>619</v>
      </c>
      <c r="C1721" t="s">
        <v>14</v>
      </c>
      <c r="D1721" t="s">
        <v>4529</v>
      </c>
      <c r="E1721">
        <v>62</v>
      </c>
      <c r="F1721" t="s">
        <v>4851</v>
      </c>
      <c r="G1721">
        <v>31</v>
      </c>
    </row>
    <row r="1722" spans="1:7" hidden="1" x14ac:dyDescent="0.25">
      <c r="A1722">
        <v>46</v>
      </c>
      <c r="B1722">
        <v>619</v>
      </c>
      <c r="C1722" t="s">
        <v>14</v>
      </c>
      <c r="D1722" t="s">
        <v>4529</v>
      </c>
      <c r="E1722">
        <v>64</v>
      </c>
      <c r="F1722" t="s">
        <v>4850</v>
      </c>
      <c r="G1722">
        <v>32</v>
      </c>
    </row>
    <row r="1723" spans="1:7" hidden="1" x14ac:dyDescent="0.25">
      <c r="A1723">
        <v>46</v>
      </c>
      <c r="B1723">
        <v>619</v>
      </c>
      <c r="C1723" t="s">
        <v>14</v>
      </c>
      <c r="D1723" t="s">
        <v>4529</v>
      </c>
      <c r="E1723">
        <v>66</v>
      </c>
      <c r="F1723" t="s">
        <v>4849</v>
      </c>
      <c r="G1723">
        <v>33</v>
      </c>
    </row>
    <row r="1724" spans="1:7" hidden="1" x14ac:dyDescent="0.25">
      <c r="A1724">
        <v>46</v>
      </c>
      <c r="B1724">
        <v>619</v>
      </c>
      <c r="C1724" t="s">
        <v>14</v>
      </c>
      <c r="D1724" t="s">
        <v>4529</v>
      </c>
      <c r="E1724">
        <v>68</v>
      </c>
      <c r="F1724" t="s">
        <v>4847</v>
      </c>
      <c r="G1724">
        <v>34</v>
      </c>
    </row>
    <row r="1725" spans="1:7" hidden="1" x14ac:dyDescent="0.25">
      <c r="A1725">
        <v>46</v>
      </c>
      <c r="B1725">
        <v>619</v>
      </c>
      <c r="C1725" t="s">
        <v>14</v>
      </c>
      <c r="D1725" t="s">
        <v>4529</v>
      </c>
      <c r="E1725">
        <v>498</v>
      </c>
      <c r="F1725" t="s">
        <v>5419</v>
      </c>
      <c r="G1725">
        <v>35</v>
      </c>
    </row>
    <row r="1726" spans="1:7" hidden="1" x14ac:dyDescent="0.25">
      <c r="A1726">
        <v>46</v>
      </c>
      <c r="B1726">
        <v>619</v>
      </c>
      <c r="C1726" t="s">
        <v>14</v>
      </c>
      <c r="D1726" t="s">
        <v>4529</v>
      </c>
      <c r="E1726">
        <v>482</v>
      </c>
      <c r="F1726" t="s">
        <v>5418</v>
      </c>
      <c r="G1726">
        <v>36</v>
      </c>
    </row>
    <row r="1727" spans="1:7" hidden="1" x14ac:dyDescent="0.25">
      <c r="A1727">
        <v>46</v>
      </c>
      <c r="B1727">
        <v>619</v>
      </c>
      <c r="C1727" t="s">
        <v>14</v>
      </c>
      <c r="D1727" t="s">
        <v>4529</v>
      </c>
      <c r="E1727">
        <v>496</v>
      </c>
      <c r="F1727" t="s">
        <v>5354</v>
      </c>
      <c r="G1727">
        <v>37</v>
      </c>
    </row>
    <row r="1728" spans="1:7" hidden="1" x14ac:dyDescent="0.25">
      <c r="A1728">
        <v>47</v>
      </c>
      <c r="B1728">
        <v>620</v>
      </c>
      <c r="C1728" t="s">
        <v>14</v>
      </c>
      <c r="D1728" t="s">
        <v>4529</v>
      </c>
      <c r="E1728">
        <v>1</v>
      </c>
      <c r="F1728" t="s">
        <v>4599</v>
      </c>
      <c r="G1728">
        <v>1</v>
      </c>
    </row>
    <row r="1729" spans="1:7" hidden="1" x14ac:dyDescent="0.25">
      <c r="A1729">
        <v>47</v>
      </c>
      <c r="B1729">
        <v>620</v>
      </c>
      <c r="C1729" t="s">
        <v>14</v>
      </c>
      <c r="D1729" t="s">
        <v>4529</v>
      </c>
      <c r="E1729">
        <v>1558</v>
      </c>
      <c r="F1729" t="s">
        <v>4733</v>
      </c>
      <c r="G1729">
        <v>2</v>
      </c>
    </row>
    <row r="1730" spans="1:7" hidden="1" x14ac:dyDescent="0.25">
      <c r="A1730">
        <v>47</v>
      </c>
      <c r="B1730">
        <v>621</v>
      </c>
      <c r="C1730" t="s">
        <v>232</v>
      </c>
      <c r="D1730" t="s">
        <v>4529</v>
      </c>
      <c r="E1730">
        <v>84</v>
      </c>
      <c r="F1730" t="s">
        <v>4732</v>
      </c>
      <c r="G1730">
        <v>3</v>
      </c>
    </row>
    <row r="1731" spans="1:7" hidden="1" x14ac:dyDescent="0.25">
      <c r="A1731">
        <v>47</v>
      </c>
      <c r="B1731">
        <v>621</v>
      </c>
      <c r="C1731" t="s">
        <v>232</v>
      </c>
      <c r="D1731" t="s">
        <v>4529</v>
      </c>
      <c r="E1731">
        <v>2</v>
      </c>
      <c r="F1731" t="s">
        <v>4731</v>
      </c>
      <c r="G1731">
        <v>4</v>
      </c>
    </row>
    <row r="1732" spans="1:7" hidden="1" x14ac:dyDescent="0.25">
      <c r="A1732">
        <v>47</v>
      </c>
      <c r="B1732">
        <v>621</v>
      </c>
      <c r="C1732" t="s">
        <v>232</v>
      </c>
      <c r="D1732" t="s">
        <v>4529</v>
      </c>
      <c r="E1732">
        <v>4</v>
      </c>
      <c r="F1732" t="s">
        <v>4729</v>
      </c>
      <c r="G1732">
        <v>5</v>
      </c>
    </row>
    <row r="1733" spans="1:7" hidden="1" x14ac:dyDescent="0.25">
      <c r="A1733">
        <v>47</v>
      </c>
      <c r="B1733">
        <v>622</v>
      </c>
      <c r="C1733" t="s">
        <v>5306</v>
      </c>
      <c r="D1733" t="s">
        <v>4529</v>
      </c>
      <c r="E1733">
        <v>6</v>
      </c>
      <c r="F1733" t="s">
        <v>4697</v>
      </c>
      <c r="G1733">
        <v>6</v>
      </c>
    </row>
    <row r="1734" spans="1:7" hidden="1" x14ac:dyDescent="0.25">
      <c r="A1734">
        <v>47</v>
      </c>
      <c r="B1734">
        <v>622</v>
      </c>
      <c r="C1734" t="s">
        <v>5306</v>
      </c>
      <c r="D1734" t="s">
        <v>4529</v>
      </c>
      <c r="E1734">
        <v>8</v>
      </c>
      <c r="F1734" t="s">
        <v>4695</v>
      </c>
      <c r="G1734">
        <v>7</v>
      </c>
    </row>
    <row r="1735" spans="1:7" hidden="1" x14ac:dyDescent="0.25">
      <c r="A1735">
        <v>47</v>
      </c>
      <c r="B1735">
        <v>622</v>
      </c>
      <c r="C1735" t="s">
        <v>5306</v>
      </c>
      <c r="D1735" t="s">
        <v>4529</v>
      </c>
      <c r="E1735">
        <v>10</v>
      </c>
      <c r="F1735" t="s">
        <v>4693</v>
      </c>
      <c r="G1735">
        <v>8</v>
      </c>
    </row>
    <row r="1736" spans="1:7" hidden="1" x14ac:dyDescent="0.25">
      <c r="A1736">
        <v>47</v>
      </c>
      <c r="B1736">
        <v>622</v>
      </c>
      <c r="C1736" t="s">
        <v>5306</v>
      </c>
      <c r="D1736" t="s">
        <v>4529</v>
      </c>
      <c r="E1736">
        <v>13</v>
      </c>
      <c r="F1736" t="s">
        <v>4692</v>
      </c>
      <c r="G1736">
        <v>9</v>
      </c>
    </row>
    <row r="1737" spans="1:7" hidden="1" x14ac:dyDescent="0.25">
      <c r="A1737">
        <v>47</v>
      </c>
      <c r="B1737">
        <v>623</v>
      </c>
      <c r="C1737" t="s">
        <v>1667</v>
      </c>
      <c r="D1737" t="s">
        <v>4529</v>
      </c>
      <c r="E1737">
        <v>14</v>
      </c>
      <c r="F1737" t="s">
        <v>4728</v>
      </c>
      <c r="G1737">
        <v>10</v>
      </c>
    </row>
    <row r="1738" spans="1:7" hidden="1" x14ac:dyDescent="0.25">
      <c r="A1738">
        <v>47</v>
      </c>
      <c r="B1738">
        <v>623</v>
      </c>
      <c r="C1738" t="s">
        <v>1667</v>
      </c>
      <c r="D1738" t="s">
        <v>4529</v>
      </c>
      <c r="E1738">
        <v>266</v>
      </c>
      <c r="F1738" t="s">
        <v>4727</v>
      </c>
      <c r="G1738">
        <v>11</v>
      </c>
    </row>
    <row r="1739" spans="1:7" hidden="1" x14ac:dyDescent="0.25">
      <c r="A1739">
        <v>47</v>
      </c>
      <c r="B1739">
        <v>623</v>
      </c>
      <c r="C1739" t="s">
        <v>1667</v>
      </c>
      <c r="D1739" t="s">
        <v>4529</v>
      </c>
      <c r="E1739">
        <v>16</v>
      </c>
      <c r="F1739" t="s">
        <v>4691</v>
      </c>
      <c r="G1739">
        <v>12</v>
      </c>
    </row>
    <row r="1740" spans="1:7" hidden="1" x14ac:dyDescent="0.25">
      <c r="A1740">
        <v>47</v>
      </c>
      <c r="B1740">
        <v>623</v>
      </c>
      <c r="C1740" t="s">
        <v>1667</v>
      </c>
      <c r="D1740" t="s">
        <v>4529</v>
      </c>
      <c r="E1740">
        <v>18</v>
      </c>
      <c r="F1740" t="s">
        <v>4690</v>
      </c>
      <c r="G1740">
        <v>13</v>
      </c>
    </row>
    <row r="1741" spans="1:7" hidden="1" x14ac:dyDescent="0.25">
      <c r="A1741">
        <v>47</v>
      </c>
      <c r="B1741">
        <v>624</v>
      </c>
      <c r="C1741" t="s">
        <v>106</v>
      </c>
      <c r="D1741" t="s">
        <v>4529</v>
      </c>
      <c r="E1741">
        <v>20</v>
      </c>
      <c r="F1741" t="s">
        <v>4726</v>
      </c>
      <c r="G1741">
        <v>14</v>
      </c>
    </row>
    <row r="1742" spans="1:7" hidden="1" x14ac:dyDescent="0.25">
      <c r="A1742">
        <v>47</v>
      </c>
      <c r="B1742">
        <v>624</v>
      </c>
      <c r="C1742" t="s">
        <v>106</v>
      </c>
      <c r="D1742" t="s">
        <v>4529</v>
      </c>
      <c r="E1742">
        <v>86</v>
      </c>
      <c r="F1742" t="s">
        <v>4724</v>
      </c>
      <c r="G1742">
        <v>15</v>
      </c>
    </row>
    <row r="1743" spans="1:7" hidden="1" x14ac:dyDescent="0.25">
      <c r="A1743">
        <v>47</v>
      </c>
      <c r="B1743">
        <v>625</v>
      </c>
      <c r="C1743" t="s">
        <v>920</v>
      </c>
      <c r="D1743" t="s">
        <v>4529</v>
      </c>
      <c r="E1743">
        <v>22</v>
      </c>
      <c r="F1743" t="s">
        <v>4689</v>
      </c>
      <c r="G1743">
        <v>16</v>
      </c>
    </row>
    <row r="1744" spans="1:7" hidden="1" x14ac:dyDescent="0.25">
      <c r="A1744">
        <v>47</v>
      </c>
      <c r="B1744">
        <v>626</v>
      </c>
      <c r="C1744" t="s">
        <v>380</v>
      </c>
      <c r="D1744" t="s">
        <v>4529</v>
      </c>
      <c r="E1744">
        <v>24</v>
      </c>
      <c r="F1744" t="s">
        <v>4894</v>
      </c>
      <c r="G1744">
        <v>17</v>
      </c>
    </row>
    <row r="1745" spans="1:8" hidden="1" x14ac:dyDescent="0.25">
      <c r="A1745">
        <v>47</v>
      </c>
      <c r="B1745">
        <v>626</v>
      </c>
      <c r="C1745" t="s">
        <v>380</v>
      </c>
      <c r="D1745" t="s">
        <v>4529</v>
      </c>
      <c r="E1745">
        <v>1510</v>
      </c>
      <c r="F1745" t="s">
        <v>4721</v>
      </c>
      <c r="G1745" t="s">
        <v>4768</v>
      </c>
      <c r="H1745">
        <v>18</v>
      </c>
    </row>
    <row r="1746" spans="1:8" hidden="1" x14ac:dyDescent="0.25">
      <c r="A1746">
        <v>47</v>
      </c>
      <c r="B1746">
        <v>626</v>
      </c>
      <c r="C1746" t="s">
        <v>380</v>
      </c>
      <c r="D1746" t="s">
        <v>4529</v>
      </c>
      <c r="E1746">
        <v>1512</v>
      </c>
      <c r="F1746" t="s">
        <v>4769</v>
      </c>
      <c r="G1746">
        <v>19</v>
      </c>
    </row>
    <row r="1747" spans="1:8" hidden="1" x14ac:dyDescent="0.25">
      <c r="A1747">
        <v>47</v>
      </c>
      <c r="B1747">
        <v>627</v>
      </c>
      <c r="C1747" t="s">
        <v>918</v>
      </c>
      <c r="D1747" t="s">
        <v>4529</v>
      </c>
      <c r="E1747">
        <v>1504</v>
      </c>
      <c r="F1747" t="s">
        <v>4771</v>
      </c>
      <c r="G1747">
        <v>20</v>
      </c>
    </row>
    <row r="1748" spans="1:8" hidden="1" x14ac:dyDescent="0.25">
      <c r="A1748">
        <v>47</v>
      </c>
      <c r="B1748">
        <v>627</v>
      </c>
      <c r="C1748" t="s">
        <v>918</v>
      </c>
      <c r="D1748" t="s">
        <v>4529</v>
      </c>
      <c r="E1748">
        <v>25</v>
      </c>
      <c r="F1748" t="s">
        <v>4770</v>
      </c>
      <c r="G1748">
        <v>21</v>
      </c>
    </row>
    <row r="1749" spans="1:8" hidden="1" x14ac:dyDescent="0.25">
      <c r="A1749">
        <v>47</v>
      </c>
      <c r="B1749">
        <v>627</v>
      </c>
      <c r="C1749" t="s">
        <v>918</v>
      </c>
      <c r="D1749" t="s">
        <v>4529</v>
      </c>
      <c r="E1749">
        <v>27</v>
      </c>
      <c r="F1749" t="s">
        <v>4776</v>
      </c>
      <c r="G1749">
        <v>22</v>
      </c>
    </row>
    <row r="1750" spans="1:8" hidden="1" x14ac:dyDescent="0.25">
      <c r="A1750">
        <v>47</v>
      </c>
      <c r="B1750">
        <v>627</v>
      </c>
      <c r="C1750" t="s">
        <v>918</v>
      </c>
      <c r="D1750" t="s">
        <v>4529</v>
      </c>
      <c r="E1750">
        <v>1532</v>
      </c>
      <c r="F1750" t="s">
        <v>4777</v>
      </c>
      <c r="G1750">
        <v>23</v>
      </c>
    </row>
    <row r="1751" spans="1:8" hidden="1" x14ac:dyDescent="0.25">
      <c r="A1751">
        <v>47</v>
      </c>
      <c r="B1751">
        <v>627</v>
      </c>
      <c r="C1751" t="s">
        <v>918</v>
      </c>
      <c r="D1751" t="s">
        <v>4529</v>
      </c>
      <c r="E1751">
        <v>1518</v>
      </c>
      <c r="F1751" t="s">
        <v>3871</v>
      </c>
      <c r="G1751" t="s">
        <v>4778</v>
      </c>
      <c r="H1751">
        <v>24</v>
      </c>
    </row>
    <row r="1752" spans="1:8" hidden="1" x14ac:dyDescent="0.25">
      <c r="A1752">
        <v>47</v>
      </c>
      <c r="B1752">
        <v>627</v>
      </c>
      <c r="C1752" t="s">
        <v>918</v>
      </c>
      <c r="D1752" t="s">
        <v>4529</v>
      </c>
      <c r="E1752">
        <v>29</v>
      </c>
      <c r="F1752" t="s">
        <v>4780</v>
      </c>
      <c r="G1752">
        <v>25</v>
      </c>
    </row>
    <row r="1753" spans="1:8" hidden="1" x14ac:dyDescent="0.25">
      <c r="A1753">
        <v>47</v>
      </c>
      <c r="B1753">
        <v>627</v>
      </c>
      <c r="C1753" t="s">
        <v>918</v>
      </c>
      <c r="D1753" t="s">
        <v>4529</v>
      </c>
      <c r="E1753">
        <v>1520</v>
      </c>
      <c r="F1753" t="s">
        <v>4782</v>
      </c>
      <c r="G1753" t="s">
        <v>4781</v>
      </c>
      <c r="H1753">
        <v>26</v>
      </c>
    </row>
    <row r="1754" spans="1:8" hidden="1" x14ac:dyDescent="0.25">
      <c r="A1754">
        <v>47</v>
      </c>
      <c r="B1754">
        <v>627</v>
      </c>
      <c r="C1754" t="s">
        <v>918</v>
      </c>
      <c r="D1754" t="s">
        <v>4529</v>
      </c>
      <c r="E1754">
        <v>31</v>
      </c>
      <c r="F1754" t="s">
        <v>4783</v>
      </c>
      <c r="G1754">
        <v>27</v>
      </c>
    </row>
    <row r="1755" spans="1:8" hidden="1" x14ac:dyDescent="0.25">
      <c r="A1755">
        <v>47</v>
      </c>
      <c r="B1755">
        <v>627</v>
      </c>
      <c r="C1755" t="s">
        <v>918</v>
      </c>
      <c r="D1755" t="s">
        <v>4529</v>
      </c>
      <c r="E1755">
        <v>1506</v>
      </c>
      <c r="F1755" t="s">
        <v>4784</v>
      </c>
      <c r="G1755">
        <v>28</v>
      </c>
    </row>
    <row r="1756" spans="1:8" hidden="1" x14ac:dyDescent="0.25">
      <c r="A1756">
        <v>47</v>
      </c>
      <c r="B1756">
        <v>627</v>
      </c>
      <c r="C1756" t="s">
        <v>918</v>
      </c>
      <c r="D1756" t="s">
        <v>4529</v>
      </c>
      <c r="E1756">
        <v>1516</v>
      </c>
      <c r="F1756" t="s">
        <v>4774</v>
      </c>
      <c r="G1756">
        <v>29</v>
      </c>
    </row>
    <row r="1757" spans="1:8" hidden="1" x14ac:dyDescent="0.25">
      <c r="A1757">
        <v>47</v>
      </c>
      <c r="B1757">
        <v>628</v>
      </c>
      <c r="C1757" t="s">
        <v>912</v>
      </c>
      <c r="D1757" t="s">
        <v>4529</v>
      </c>
      <c r="E1757">
        <v>33</v>
      </c>
      <c r="F1757" t="s">
        <v>4786</v>
      </c>
      <c r="G1757">
        <v>30</v>
      </c>
    </row>
    <row r="1758" spans="1:8" hidden="1" x14ac:dyDescent="0.25">
      <c r="A1758">
        <v>47</v>
      </c>
      <c r="B1758">
        <v>628</v>
      </c>
      <c r="C1758" t="s">
        <v>912</v>
      </c>
      <c r="D1758" t="s">
        <v>4529</v>
      </c>
      <c r="E1758">
        <v>1523</v>
      </c>
      <c r="F1758" t="s">
        <v>4785</v>
      </c>
      <c r="G1758" t="s">
        <v>4787</v>
      </c>
      <c r="H1758">
        <v>31</v>
      </c>
    </row>
    <row r="1759" spans="1:8" hidden="1" x14ac:dyDescent="0.25">
      <c r="A1759">
        <v>47</v>
      </c>
      <c r="B1759">
        <v>628</v>
      </c>
      <c r="C1759" t="s">
        <v>912</v>
      </c>
      <c r="D1759" t="s">
        <v>4529</v>
      </c>
      <c r="E1759">
        <v>1508</v>
      </c>
      <c r="F1759" t="s">
        <v>4788</v>
      </c>
      <c r="G1759">
        <v>32</v>
      </c>
    </row>
    <row r="1760" spans="1:8" hidden="1" x14ac:dyDescent="0.25">
      <c r="A1760">
        <v>47</v>
      </c>
      <c r="B1760">
        <v>628</v>
      </c>
      <c r="C1760" t="s">
        <v>912</v>
      </c>
      <c r="D1760" t="s">
        <v>4529</v>
      </c>
      <c r="E1760">
        <v>35</v>
      </c>
      <c r="F1760" t="s">
        <v>4789</v>
      </c>
      <c r="G1760">
        <v>33</v>
      </c>
    </row>
    <row r="1761" spans="1:8" hidden="1" x14ac:dyDescent="0.25">
      <c r="A1761">
        <v>47</v>
      </c>
      <c r="B1761">
        <v>628</v>
      </c>
      <c r="C1761" t="s">
        <v>912</v>
      </c>
      <c r="D1761" t="s">
        <v>4529</v>
      </c>
      <c r="E1761">
        <v>36</v>
      </c>
      <c r="F1761" t="s">
        <v>4790</v>
      </c>
      <c r="G1761">
        <v>34</v>
      </c>
    </row>
    <row r="1762" spans="1:8" hidden="1" x14ac:dyDescent="0.25">
      <c r="A1762">
        <v>47</v>
      </c>
      <c r="B1762">
        <v>629</v>
      </c>
      <c r="C1762" t="s">
        <v>522</v>
      </c>
      <c r="D1762" t="s">
        <v>4529</v>
      </c>
      <c r="E1762">
        <v>38</v>
      </c>
      <c r="F1762" t="s">
        <v>4791</v>
      </c>
      <c r="G1762">
        <v>35</v>
      </c>
    </row>
    <row r="1763" spans="1:8" hidden="1" x14ac:dyDescent="0.25">
      <c r="A1763">
        <v>47</v>
      </c>
      <c r="B1763">
        <v>629</v>
      </c>
      <c r="C1763" t="s">
        <v>522</v>
      </c>
      <c r="D1763" t="s">
        <v>4529</v>
      </c>
      <c r="E1763">
        <v>40</v>
      </c>
      <c r="F1763" t="s">
        <v>4792</v>
      </c>
      <c r="G1763">
        <v>36</v>
      </c>
    </row>
    <row r="1764" spans="1:8" hidden="1" x14ac:dyDescent="0.25">
      <c r="A1764">
        <v>47</v>
      </c>
      <c r="B1764">
        <v>630</v>
      </c>
      <c r="C1764" t="s">
        <v>521</v>
      </c>
      <c r="D1764" t="s">
        <v>4529</v>
      </c>
      <c r="E1764">
        <v>1294</v>
      </c>
      <c r="F1764" t="s">
        <v>4794</v>
      </c>
      <c r="G1764" t="s">
        <v>4793</v>
      </c>
      <c r="H1764">
        <v>37</v>
      </c>
    </row>
    <row r="1765" spans="1:8" hidden="1" x14ac:dyDescent="0.25">
      <c r="A1765">
        <v>47</v>
      </c>
      <c r="B1765">
        <v>630</v>
      </c>
      <c r="C1765" t="s">
        <v>521</v>
      </c>
      <c r="D1765" t="s">
        <v>4529</v>
      </c>
      <c r="E1765">
        <v>42</v>
      </c>
      <c r="F1765" t="s">
        <v>4795</v>
      </c>
      <c r="G1765">
        <v>38</v>
      </c>
    </row>
    <row r="1766" spans="1:8" hidden="1" x14ac:dyDescent="0.25">
      <c r="A1766">
        <v>47</v>
      </c>
      <c r="B1766">
        <v>631</v>
      </c>
      <c r="C1766" t="s">
        <v>47</v>
      </c>
      <c r="D1766" t="s">
        <v>4529</v>
      </c>
      <c r="E1766">
        <v>44</v>
      </c>
      <c r="F1766" t="s">
        <v>4796</v>
      </c>
      <c r="G1766">
        <v>39</v>
      </c>
    </row>
    <row r="1767" spans="1:8" hidden="1" x14ac:dyDescent="0.25">
      <c r="A1767">
        <v>47</v>
      </c>
      <c r="B1767">
        <v>631</v>
      </c>
      <c r="C1767" t="s">
        <v>47</v>
      </c>
      <c r="D1767" t="s">
        <v>4529</v>
      </c>
      <c r="E1767">
        <v>1524</v>
      </c>
      <c r="F1767" t="s">
        <v>4797</v>
      </c>
      <c r="G1767">
        <v>40</v>
      </c>
    </row>
    <row r="1768" spans="1:8" hidden="1" x14ac:dyDescent="0.25">
      <c r="A1768">
        <v>47</v>
      </c>
      <c r="B1768">
        <v>631</v>
      </c>
      <c r="C1768" t="s">
        <v>47</v>
      </c>
      <c r="D1768" t="s">
        <v>4529</v>
      </c>
      <c r="E1768">
        <v>46</v>
      </c>
      <c r="F1768" t="s">
        <v>4798</v>
      </c>
      <c r="G1768">
        <v>41</v>
      </c>
    </row>
    <row r="1769" spans="1:8" hidden="1" x14ac:dyDescent="0.25">
      <c r="A1769">
        <v>47</v>
      </c>
      <c r="B1769">
        <v>631</v>
      </c>
      <c r="C1769" t="s">
        <v>47</v>
      </c>
      <c r="D1769" t="s">
        <v>4529</v>
      </c>
      <c r="E1769">
        <v>48</v>
      </c>
      <c r="F1769" t="s">
        <v>4799</v>
      </c>
      <c r="G1769">
        <v>42</v>
      </c>
    </row>
    <row r="1770" spans="1:8" hidden="1" x14ac:dyDescent="0.25">
      <c r="A1770">
        <v>47</v>
      </c>
      <c r="B1770">
        <v>631</v>
      </c>
      <c r="C1770" t="s">
        <v>47</v>
      </c>
      <c r="D1770" t="s">
        <v>4529</v>
      </c>
      <c r="E1770">
        <v>50</v>
      </c>
      <c r="F1770" t="s">
        <v>4683</v>
      </c>
      <c r="G1770">
        <v>43</v>
      </c>
    </row>
    <row r="1771" spans="1:8" hidden="1" x14ac:dyDescent="0.25">
      <c r="A1771">
        <v>47</v>
      </c>
      <c r="B1771">
        <v>631</v>
      </c>
      <c r="C1771" t="s">
        <v>47</v>
      </c>
      <c r="D1771" t="s">
        <v>4529</v>
      </c>
      <c r="E1771">
        <v>1526</v>
      </c>
      <c r="F1771" t="s">
        <v>4682</v>
      </c>
      <c r="G1771">
        <v>44</v>
      </c>
    </row>
    <row r="1772" spans="1:8" hidden="1" x14ac:dyDescent="0.25">
      <c r="A1772">
        <v>47</v>
      </c>
      <c r="B1772">
        <v>631</v>
      </c>
      <c r="C1772" t="s">
        <v>47</v>
      </c>
      <c r="D1772" t="s">
        <v>4529</v>
      </c>
      <c r="E1772">
        <v>51</v>
      </c>
      <c r="F1772" t="s">
        <v>4681</v>
      </c>
      <c r="G1772">
        <v>45</v>
      </c>
    </row>
    <row r="1773" spans="1:8" hidden="1" x14ac:dyDescent="0.25">
      <c r="A1773">
        <v>47</v>
      </c>
      <c r="B1773">
        <v>631</v>
      </c>
      <c r="C1773" t="s">
        <v>47</v>
      </c>
      <c r="D1773" t="s">
        <v>4529</v>
      </c>
      <c r="E1773">
        <v>1528</v>
      </c>
      <c r="F1773" t="s">
        <v>4679</v>
      </c>
      <c r="G1773">
        <v>46</v>
      </c>
    </row>
    <row r="1774" spans="1:8" hidden="1" x14ac:dyDescent="0.25">
      <c r="A1774">
        <v>47</v>
      </c>
      <c r="B1774">
        <v>632</v>
      </c>
      <c r="C1774" t="s">
        <v>2242</v>
      </c>
      <c r="D1774" t="s">
        <v>4529</v>
      </c>
      <c r="E1774">
        <v>53</v>
      </c>
      <c r="F1774" t="s">
        <v>4678</v>
      </c>
      <c r="G1774">
        <v>47</v>
      </c>
    </row>
    <row r="1775" spans="1:8" hidden="1" x14ac:dyDescent="0.25">
      <c r="A1775">
        <v>47</v>
      </c>
      <c r="B1775">
        <v>632</v>
      </c>
      <c r="C1775" t="s">
        <v>2242</v>
      </c>
      <c r="D1775" t="s">
        <v>4529</v>
      </c>
      <c r="E1775">
        <v>1530</v>
      </c>
      <c r="F1775" t="s">
        <v>4677</v>
      </c>
      <c r="G1775" t="s">
        <v>4676</v>
      </c>
      <c r="H1775">
        <v>48</v>
      </c>
    </row>
    <row r="1776" spans="1:8" hidden="1" x14ac:dyDescent="0.25">
      <c r="A1776">
        <v>47</v>
      </c>
      <c r="B1776">
        <v>633</v>
      </c>
      <c r="C1776" t="s">
        <v>5416</v>
      </c>
      <c r="D1776" t="s">
        <v>4529</v>
      </c>
      <c r="E1776">
        <v>55</v>
      </c>
      <c r="F1776" t="s">
        <v>4674</v>
      </c>
      <c r="G1776">
        <v>49</v>
      </c>
    </row>
    <row r="1777" spans="1:7" hidden="1" x14ac:dyDescent="0.25">
      <c r="A1777">
        <v>47</v>
      </c>
      <c r="B1777">
        <v>634</v>
      </c>
      <c r="C1777" t="s">
        <v>215</v>
      </c>
      <c r="D1777" t="s">
        <v>4529</v>
      </c>
      <c r="E1777">
        <v>57</v>
      </c>
      <c r="F1777" t="s">
        <v>4673</v>
      </c>
      <c r="G1777">
        <v>50</v>
      </c>
    </row>
    <row r="1778" spans="1:7" hidden="1" x14ac:dyDescent="0.25">
      <c r="A1778">
        <v>47</v>
      </c>
      <c r="B1778">
        <v>634</v>
      </c>
      <c r="C1778" t="s">
        <v>215</v>
      </c>
      <c r="D1778" t="s">
        <v>4529</v>
      </c>
      <c r="E1778">
        <v>59</v>
      </c>
      <c r="F1778" t="s">
        <v>4672</v>
      </c>
      <c r="G1778">
        <v>51</v>
      </c>
    </row>
    <row r="1779" spans="1:7" hidden="1" x14ac:dyDescent="0.25">
      <c r="A1779">
        <v>47</v>
      </c>
      <c r="B1779">
        <v>634</v>
      </c>
      <c r="C1779" t="s">
        <v>215</v>
      </c>
      <c r="D1779" t="s">
        <v>4529</v>
      </c>
      <c r="E1779">
        <v>61</v>
      </c>
      <c r="F1779" t="s">
        <v>4671</v>
      </c>
      <c r="G1779">
        <v>52</v>
      </c>
    </row>
    <row r="1780" spans="1:7" hidden="1" x14ac:dyDescent="0.25">
      <c r="A1780">
        <v>47</v>
      </c>
      <c r="B1780">
        <v>634</v>
      </c>
      <c r="C1780" t="s">
        <v>215</v>
      </c>
      <c r="D1780" t="s">
        <v>4529</v>
      </c>
      <c r="E1780">
        <v>62</v>
      </c>
      <c r="F1780" t="s">
        <v>4851</v>
      </c>
      <c r="G1780">
        <v>53</v>
      </c>
    </row>
    <row r="1781" spans="1:7" hidden="1" x14ac:dyDescent="0.25">
      <c r="A1781">
        <v>47</v>
      </c>
      <c r="B1781">
        <v>634</v>
      </c>
      <c r="C1781" t="s">
        <v>215</v>
      </c>
      <c r="D1781" t="s">
        <v>4529</v>
      </c>
      <c r="E1781">
        <v>64</v>
      </c>
      <c r="F1781" t="s">
        <v>4850</v>
      </c>
      <c r="G1781">
        <v>54</v>
      </c>
    </row>
    <row r="1782" spans="1:7" hidden="1" x14ac:dyDescent="0.25">
      <c r="A1782">
        <v>47</v>
      </c>
      <c r="B1782">
        <v>634</v>
      </c>
      <c r="C1782" t="s">
        <v>215</v>
      </c>
      <c r="D1782" t="s">
        <v>4529</v>
      </c>
      <c r="E1782">
        <v>66</v>
      </c>
      <c r="F1782" t="s">
        <v>4849</v>
      </c>
      <c r="G1782">
        <v>55</v>
      </c>
    </row>
    <row r="1783" spans="1:7" hidden="1" x14ac:dyDescent="0.25">
      <c r="A1783">
        <v>47</v>
      </c>
      <c r="B1783">
        <v>634</v>
      </c>
      <c r="C1783" t="s">
        <v>215</v>
      </c>
      <c r="D1783" t="s">
        <v>4529</v>
      </c>
      <c r="E1783">
        <v>68</v>
      </c>
      <c r="F1783" t="s">
        <v>4847</v>
      </c>
      <c r="G1783">
        <v>56</v>
      </c>
    </row>
    <row r="1784" spans="1:7" hidden="1" x14ac:dyDescent="0.25">
      <c r="A1784">
        <v>47</v>
      </c>
      <c r="B1784">
        <v>634</v>
      </c>
      <c r="C1784" t="s">
        <v>215</v>
      </c>
      <c r="D1784" t="s">
        <v>4529</v>
      </c>
      <c r="E1784">
        <v>69</v>
      </c>
      <c r="F1784" t="s">
        <v>4827</v>
      </c>
      <c r="G1784">
        <v>57</v>
      </c>
    </row>
    <row r="1785" spans="1:7" hidden="1" x14ac:dyDescent="0.25">
      <c r="A1785">
        <v>47</v>
      </c>
      <c r="B1785">
        <v>634</v>
      </c>
      <c r="C1785" t="s">
        <v>215</v>
      </c>
      <c r="D1785" t="s">
        <v>4529</v>
      </c>
      <c r="E1785">
        <v>71</v>
      </c>
      <c r="F1785" t="s">
        <v>4825</v>
      </c>
      <c r="G1785">
        <v>58</v>
      </c>
    </row>
    <row r="1786" spans="1:7" hidden="1" x14ac:dyDescent="0.25">
      <c r="A1786">
        <v>47</v>
      </c>
      <c r="B1786">
        <v>634</v>
      </c>
      <c r="C1786" t="s">
        <v>215</v>
      </c>
      <c r="D1786" t="s">
        <v>4529</v>
      </c>
      <c r="E1786">
        <v>73</v>
      </c>
      <c r="F1786" t="s">
        <v>4845</v>
      </c>
      <c r="G1786">
        <v>59</v>
      </c>
    </row>
    <row r="1787" spans="1:7" hidden="1" x14ac:dyDescent="0.25">
      <c r="A1787">
        <v>47</v>
      </c>
      <c r="B1787">
        <v>634</v>
      </c>
      <c r="C1787" t="s">
        <v>215</v>
      </c>
      <c r="D1787" t="s">
        <v>4529</v>
      </c>
      <c r="E1787">
        <v>75</v>
      </c>
      <c r="F1787" t="s">
        <v>4843</v>
      </c>
      <c r="G1787">
        <v>60</v>
      </c>
    </row>
    <row r="1788" spans="1:7" hidden="1" x14ac:dyDescent="0.25">
      <c r="A1788">
        <v>47</v>
      </c>
      <c r="B1788">
        <v>634</v>
      </c>
      <c r="C1788" t="s">
        <v>215</v>
      </c>
      <c r="D1788" t="s">
        <v>4529</v>
      </c>
      <c r="E1788">
        <v>77</v>
      </c>
      <c r="F1788" t="s">
        <v>4842</v>
      </c>
      <c r="G1788">
        <v>61</v>
      </c>
    </row>
    <row r="1789" spans="1:7" hidden="1" x14ac:dyDescent="0.25">
      <c r="A1789">
        <v>47</v>
      </c>
      <c r="B1789">
        <v>634</v>
      </c>
      <c r="C1789" t="s">
        <v>215</v>
      </c>
      <c r="D1789" t="s">
        <v>4529</v>
      </c>
      <c r="E1789">
        <v>457</v>
      </c>
      <c r="F1789" t="s">
        <v>4841</v>
      </c>
      <c r="G1789">
        <v>62</v>
      </c>
    </row>
    <row r="1790" spans="1:7" hidden="1" x14ac:dyDescent="0.25">
      <c r="A1790">
        <v>47</v>
      </c>
      <c r="B1790">
        <v>634</v>
      </c>
      <c r="C1790" t="s">
        <v>215</v>
      </c>
      <c r="D1790" t="s">
        <v>4529</v>
      </c>
      <c r="E1790">
        <v>80</v>
      </c>
      <c r="F1790" t="s">
        <v>4803</v>
      </c>
      <c r="G1790">
        <v>63</v>
      </c>
    </row>
    <row r="1791" spans="1:7" hidden="1" x14ac:dyDescent="0.25">
      <c r="A1791">
        <v>47</v>
      </c>
      <c r="B1791">
        <v>634</v>
      </c>
      <c r="C1791" t="s">
        <v>215</v>
      </c>
      <c r="D1791" t="s">
        <v>4529</v>
      </c>
      <c r="E1791">
        <v>464</v>
      </c>
      <c r="F1791" t="s">
        <v>5261</v>
      </c>
      <c r="G1791">
        <v>64</v>
      </c>
    </row>
    <row r="1792" spans="1:7" hidden="1" x14ac:dyDescent="0.25">
      <c r="A1792">
        <v>47</v>
      </c>
      <c r="B1792">
        <v>634</v>
      </c>
      <c r="C1792" t="s">
        <v>215</v>
      </c>
      <c r="D1792" t="s">
        <v>4529</v>
      </c>
      <c r="E1792">
        <v>713</v>
      </c>
      <c r="F1792" t="s">
        <v>5260</v>
      </c>
      <c r="G1792">
        <v>65</v>
      </c>
    </row>
    <row r="1793" spans="1:7" hidden="1" x14ac:dyDescent="0.25">
      <c r="A1793">
        <v>47</v>
      </c>
      <c r="B1793">
        <v>634</v>
      </c>
      <c r="C1793" t="s">
        <v>215</v>
      </c>
      <c r="D1793" t="s">
        <v>4529</v>
      </c>
      <c r="E1793">
        <v>463</v>
      </c>
      <c r="F1793" t="s">
        <v>5259</v>
      </c>
      <c r="G1793">
        <v>66</v>
      </c>
    </row>
    <row r="1794" spans="1:7" hidden="1" x14ac:dyDescent="0.25">
      <c r="A1794">
        <v>47</v>
      </c>
      <c r="B1794">
        <v>634</v>
      </c>
      <c r="C1794" t="s">
        <v>215</v>
      </c>
      <c r="D1794" t="s">
        <v>4529</v>
      </c>
      <c r="E1794">
        <v>462</v>
      </c>
      <c r="F1794" t="s">
        <v>5258</v>
      </c>
      <c r="G1794">
        <v>67</v>
      </c>
    </row>
    <row r="1795" spans="1:7" hidden="1" x14ac:dyDescent="0.25">
      <c r="A1795">
        <v>49</v>
      </c>
      <c r="B1795">
        <v>641</v>
      </c>
      <c r="C1795" t="s">
        <v>4598</v>
      </c>
      <c r="D1795" t="s">
        <v>4529</v>
      </c>
      <c r="E1795">
        <v>1</v>
      </c>
      <c r="F1795" t="s">
        <v>4599</v>
      </c>
      <c r="G1795">
        <v>1</v>
      </c>
    </row>
    <row r="1796" spans="1:7" hidden="1" x14ac:dyDescent="0.25">
      <c r="A1796">
        <v>49</v>
      </c>
      <c r="B1796">
        <v>641</v>
      </c>
      <c r="C1796" t="s">
        <v>4598</v>
      </c>
      <c r="D1796" t="s">
        <v>4529</v>
      </c>
      <c r="E1796">
        <v>1558</v>
      </c>
      <c r="F1796" t="s">
        <v>4733</v>
      </c>
      <c r="G1796">
        <v>2</v>
      </c>
    </row>
    <row r="1797" spans="1:7" hidden="1" x14ac:dyDescent="0.25">
      <c r="A1797">
        <v>49</v>
      </c>
      <c r="B1797">
        <v>642</v>
      </c>
      <c r="C1797" t="s">
        <v>4731</v>
      </c>
      <c r="D1797" t="s">
        <v>4529</v>
      </c>
      <c r="E1797">
        <v>84</v>
      </c>
      <c r="F1797" t="s">
        <v>4732</v>
      </c>
      <c r="G1797">
        <v>3</v>
      </c>
    </row>
    <row r="1798" spans="1:7" hidden="1" x14ac:dyDescent="0.25">
      <c r="A1798">
        <v>49</v>
      </c>
      <c r="B1798">
        <v>642</v>
      </c>
      <c r="C1798" t="s">
        <v>4731</v>
      </c>
      <c r="D1798" t="s">
        <v>4529</v>
      </c>
      <c r="E1798">
        <v>2</v>
      </c>
      <c r="F1798" t="s">
        <v>4731</v>
      </c>
      <c r="G1798">
        <v>4</v>
      </c>
    </row>
    <row r="1799" spans="1:7" hidden="1" x14ac:dyDescent="0.25">
      <c r="A1799">
        <v>49</v>
      </c>
      <c r="B1799">
        <v>642</v>
      </c>
      <c r="C1799" t="s">
        <v>4731</v>
      </c>
      <c r="D1799" t="s">
        <v>4529</v>
      </c>
      <c r="E1799">
        <v>4</v>
      </c>
      <c r="F1799" t="s">
        <v>4729</v>
      </c>
      <c r="G1799">
        <v>5</v>
      </c>
    </row>
    <row r="1800" spans="1:7" hidden="1" x14ac:dyDescent="0.25">
      <c r="A1800">
        <v>49</v>
      </c>
      <c r="B1800">
        <v>643</v>
      </c>
      <c r="C1800" t="s">
        <v>4695</v>
      </c>
      <c r="D1800" t="s">
        <v>4529</v>
      </c>
      <c r="E1800">
        <v>6</v>
      </c>
      <c r="F1800" t="s">
        <v>4697</v>
      </c>
      <c r="G1800">
        <v>6</v>
      </c>
    </row>
    <row r="1801" spans="1:7" hidden="1" x14ac:dyDescent="0.25">
      <c r="A1801">
        <v>49</v>
      </c>
      <c r="B1801">
        <v>643</v>
      </c>
      <c r="C1801" t="s">
        <v>4695</v>
      </c>
      <c r="D1801" t="s">
        <v>4529</v>
      </c>
      <c r="E1801">
        <v>8</v>
      </c>
      <c r="F1801" t="s">
        <v>4695</v>
      </c>
      <c r="G1801">
        <v>7</v>
      </c>
    </row>
    <row r="1802" spans="1:7" hidden="1" x14ac:dyDescent="0.25">
      <c r="A1802">
        <v>49</v>
      </c>
      <c r="B1802">
        <v>644</v>
      </c>
      <c r="C1802" t="s">
        <v>4694</v>
      </c>
      <c r="D1802" t="s">
        <v>4529</v>
      </c>
      <c r="E1802">
        <v>10</v>
      </c>
      <c r="F1802" t="s">
        <v>4693</v>
      </c>
      <c r="G1802">
        <v>8</v>
      </c>
    </row>
    <row r="1803" spans="1:7" hidden="1" x14ac:dyDescent="0.25">
      <c r="A1803">
        <v>49</v>
      </c>
      <c r="B1803">
        <v>644</v>
      </c>
      <c r="C1803" t="s">
        <v>4694</v>
      </c>
      <c r="D1803" t="s">
        <v>4529</v>
      </c>
      <c r="E1803">
        <v>13</v>
      </c>
      <c r="F1803" t="s">
        <v>4692</v>
      </c>
      <c r="G1803">
        <v>9</v>
      </c>
    </row>
    <row r="1804" spans="1:7" hidden="1" x14ac:dyDescent="0.25">
      <c r="A1804">
        <v>49</v>
      </c>
      <c r="B1804">
        <v>645</v>
      </c>
      <c r="C1804" t="s">
        <v>4748</v>
      </c>
      <c r="D1804" t="s">
        <v>4529</v>
      </c>
      <c r="E1804">
        <v>14</v>
      </c>
      <c r="F1804" t="s">
        <v>4728</v>
      </c>
      <c r="G1804">
        <v>10</v>
      </c>
    </row>
    <row r="1805" spans="1:7" hidden="1" x14ac:dyDescent="0.25">
      <c r="A1805">
        <v>49</v>
      </c>
      <c r="B1805">
        <v>645</v>
      </c>
      <c r="C1805" t="s">
        <v>4748</v>
      </c>
      <c r="D1805" t="s">
        <v>4529</v>
      </c>
      <c r="E1805">
        <v>266</v>
      </c>
      <c r="F1805" t="s">
        <v>4727</v>
      </c>
      <c r="G1805">
        <v>11</v>
      </c>
    </row>
    <row r="1806" spans="1:7" hidden="1" x14ac:dyDescent="0.25">
      <c r="A1806">
        <v>49</v>
      </c>
      <c r="B1806">
        <v>645</v>
      </c>
      <c r="C1806" t="s">
        <v>4748</v>
      </c>
      <c r="D1806" t="s">
        <v>4529</v>
      </c>
      <c r="E1806">
        <v>16</v>
      </c>
      <c r="F1806" t="s">
        <v>4691</v>
      </c>
      <c r="G1806">
        <v>12</v>
      </c>
    </row>
    <row r="1807" spans="1:7" hidden="1" x14ac:dyDescent="0.25">
      <c r="A1807">
        <v>49</v>
      </c>
      <c r="B1807">
        <v>645</v>
      </c>
      <c r="C1807" t="s">
        <v>4748</v>
      </c>
      <c r="D1807" t="s">
        <v>4529</v>
      </c>
      <c r="E1807">
        <v>18</v>
      </c>
      <c r="F1807" t="s">
        <v>4690</v>
      </c>
      <c r="G1807">
        <v>13</v>
      </c>
    </row>
    <row r="1808" spans="1:7" hidden="1" x14ac:dyDescent="0.25">
      <c r="A1808">
        <v>49</v>
      </c>
      <c r="B1808">
        <v>646</v>
      </c>
      <c r="C1808" t="s">
        <v>4725</v>
      </c>
      <c r="D1808" t="s">
        <v>4529</v>
      </c>
      <c r="E1808">
        <v>20</v>
      </c>
      <c r="F1808" t="s">
        <v>4726</v>
      </c>
      <c r="G1808">
        <v>14</v>
      </c>
    </row>
    <row r="1809" spans="1:8" hidden="1" x14ac:dyDescent="0.25">
      <c r="A1809">
        <v>49</v>
      </c>
      <c r="B1809">
        <v>646</v>
      </c>
      <c r="C1809" t="s">
        <v>4725</v>
      </c>
      <c r="D1809" t="s">
        <v>4529</v>
      </c>
      <c r="E1809">
        <v>86</v>
      </c>
      <c r="F1809" t="s">
        <v>4724</v>
      </c>
      <c r="G1809">
        <v>15</v>
      </c>
    </row>
    <row r="1810" spans="1:8" hidden="1" x14ac:dyDescent="0.25">
      <c r="A1810">
        <v>49</v>
      </c>
      <c r="B1810">
        <v>646</v>
      </c>
      <c r="C1810" t="s">
        <v>4725</v>
      </c>
      <c r="D1810" t="s">
        <v>4529</v>
      </c>
      <c r="E1810">
        <v>22</v>
      </c>
      <c r="F1810" t="s">
        <v>4689</v>
      </c>
      <c r="G1810">
        <v>16</v>
      </c>
    </row>
    <row r="1811" spans="1:8" hidden="1" x14ac:dyDescent="0.25">
      <c r="A1811">
        <v>49</v>
      </c>
      <c r="B1811">
        <v>646</v>
      </c>
      <c r="C1811" t="s">
        <v>4725</v>
      </c>
      <c r="D1811" t="s">
        <v>4529</v>
      </c>
      <c r="E1811">
        <v>24</v>
      </c>
      <c r="F1811" t="s">
        <v>4894</v>
      </c>
      <c r="G1811">
        <v>17</v>
      </c>
    </row>
    <row r="1812" spans="1:8" hidden="1" x14ac:dyDescent="0.25">
      <c r="A1812">
        <v>49</v>
      </c>
      <c r="B1812">
        <v>646</v>
      </c>
      <c r="C1812" t="s">
        <v>4725</v>
      </c>
      <c r="D1812" t="s">
        <v>4529</v>
      </c>
      <c r="E1812">
        <v>1510</v>
      </c>
      <c r="F1812" t="s">
        <v>4721</v>
      </c>
      <c r="G1812" t="s">
        <v>4768</v>
      </c>
      <c r="H1812">
        <v>18</v>
      </c>
    </row>
    <row r="1813" spans="1:8" hidden="1" x14ac:dyDescent="0.25">
      <c r="A1813">
        <v>49</v>
      </c>
      <c r="B1813">
        <v>646</v>
      </c>
      <c r="C1813" t="s">
        <v>4725</v>
      </c>
      <c r="D1813" t="s">
        <v>4529</v>
      </c>
      <c r="E1813">
        <v>1512</v>
      </c>
      <c r="F1813" t="s">
        <v>4769</v>
      </c>
      <c r="G1813">
        <v>19</v>
      </c>
    </row>
    <row r="1814" spans="1:8" hidden="1" x14ac:dyDescent="0.25">
      <c r="A1814">
        <v>49</v>
      </c>
      <c r="B1814">
        <v>646</v>
      </c>
      <c r="C1814" t="s">
        <v>4725</v>
      </c>
      <c r="D1814" t="s">
        <v>4529</v>
      </c>
      <c r="E1814">
        <v>1504</v>
      </c>
      <c r="F1814" t="s">
        <v>4771</v>
      </c>
      <c r="G1814">
        <v>20</v>
      </c>
    </row>
    <row r="1815" spans="1:8" hidden="1" x14ac:dyDescent="0.25">
      <c r="A1815">
        <v>49</v>
      </c>
      <c r="B1815">
        <v>646</v>
      </c>
      <c r="C1815" t="s">
        <v>4725</v>
      </c>
      <c r="D1815" t="s">
        <v>4529</v>
      </c>
      <c r="E1815">
        <v>25</v>
      </c>
      <c r="F1815" t="s">
        <v>4770</v>
      </c>
      <c r="G1815">
        <v>21</v>
      </c>
    </row>
    <row r="1816" spans="1:8" hidden="1" x14ac:dyDescent="0.25">
      <c r="A1816">
        <v>49</v>
      </c>
      <c r="B1816">
        <v>646</v>
      </c>
      <c r="C1816" t="s">
        <v>4725</v>
      </c>
      <c r="D1816" t="s">
        <v>4529</v>
      </c>
      <c r="E1816">
        <v>1516</v>
      </c>
      <c r="F1816" t="s">
        <v>4774</v>
      </c>
      <c r="G1816">
        <v>22</v>
      </c>
    </row>
    <row r="1817" spans="1:8" hidden="1" x14ac:dyDescent="0.25">
      <c r="A1817">
        <v>49</v>
      </c>
      <c r="B1817">
        <v>646</v>
      </c>
      <c r="C1817" t="s">
        <v>4725</v>
      </c>
      <c r="D1817" t="s">
        <v>4529</v>
      </c>
      <c r="E1817">
        <v>27</v>
      </c>
      <c r="F1817" t="s">
        <v>4776</v>
      </c>
      <c r="G1817">
        <v>23</v>
      </c>
    </row>
    <row r="1818" spans="1:8" hidden="1" x14ac:dyDescent="0.25">
      <c r="A1818">
        <v>49</v>
      </c>
      <c r="B1818">
        <v>646</v>
      </c>
      <c r="C1818" t="s">
        <v>4725</v>
      </c>
      <c r="D1818" t="s">
        <v>4529</v>
      </c>
      <c r="E1818">
        <v>1532</v>
      </c>
      <c r="F1818" t="s">
        <v>4777</v>
      </c>
      <c r="G1818">
        <v>24</v>
      </c>
    </row>
    <row r="1819" spans="1:8" hidden="1" x14ac:dyDescent="0.25">
      <c r="A1819">
        <v>49</v>
      </c>
      <c r="B1819">
        <v>646</v>
      </c>
      <c r="C1819" t="s">
        <v>4725</v>
      </c>
      <c r="D1819" t="s">
        <v>4529</v>
      </c>
      <c r="E1819">
        <v>1518</v>
      </c>
      <c r="F1819" t="s">
        <v>3871</v>
      </c>
      <c r="G1819" t="s">
        <v>4778</v>
      </c>
      <c r="H1819">
        <v>25</v>
      </c>
    </row>
    <row r="1820" spans="1:8" hidden="1" x14ac:dyDescent="0.25">
      <c r="A1820">
        <v>49</v>
      </c>
      <c r="B1820">
        <v>646</v>
      </c>
      <c r="C1820" t="s">
        <v>4725</v>
      </c>
      <c r="D1820" t="s">
        <v>4529</v>
      </c>
      <c r="E1820">
        <v>29</v>
      </c>
      <c r="F1820" t="s">
        <v>4780</v>
      </c>
      <c r="G1820">
        <v>26</v>
      </c>
    </row>
    <row r="1821" spans="1:8" hidden="1" x14ac:dyDescent="0.25">
      <c r="A1821">
        <v>49</v>
      </c>
      <c r="B1821">
        <v>646</v>
      </c>
      <c r="C1821" t="s">
        <v>4725</v>
      </c>
      <c r="D1821" t="s">
        <v>4529</v>
      </c>
      <c r="E1821">
        <v>1520</v>
      </c>
      <c r="F1821" t="s">
        <v>4782</v>
      </c>
      <c r="G1821" t="s">
        <v>4781</v>
      </c>
      <c r="H1821">
        <v>27</v>
      </c>
    </row>
    <row r="1822" spans="1:8" hidden="1" x14ac:dyDescent="0.25">
      <c r="A1822">
        <v>49</v>
      </c>
      <c r="B1822">
        <v>646</v>
      </c>
      <c r="C1822" t="s">
        <v>4725</v>
      </c>
      <c r="D1822" t="s">
        <v>4529</v>
      </c>
      <c r="E1822">
        <v>31</v>
      </c>
      <c r="F1822" t="s">
        <v>4783</v>
      </c>
      <c r="G1822">
        <v>28</v>
      </c>
    </row>
    <row r="1823" spans="1:8" hidden="1" x14ac:dyDescent="0.25">
      <c r="A1823">
        <v>49</v>
      </c>
      <c r="B1823">
        <v>646</v>
      </c>
      <c r="C1823" t="s">
        <v>4725</v>
      </c>
      <c r="D1823" t="s">
        <v>4529</v>
      </c>
      <c r="E1823">
        <v>1506</v>
      </c>
      <c r="F1823" t="s">
        <v>4784</v>
      </c>
      <c r="G1823">
        <v>29</v>
      </c>
    </row>
    <row r="1824" spans="1:8" hidden="1" x14ac:dyDescent="0.25">
      <c r="A1824">
        <v>49</v>
      </c>
      <c r="B1824">
        <v>646</v>
      </c>
      <c r="C1824" t="s">
        <v>4725</v>
      </c>
      <c r="D1824" t="s">
        <v>4529</v>
      </c>
      <c r="E1824">
        <v>33</v>
      </c>
      <c r="F1824" t="s">
        <v>4786</v>
      </c>
      <c r="G1824">
        <v>30</v>
      </c>
    </row>
    <row r="1825" spans="1:8" hidden="1" x14ac:dyDescent="0.25">
      <c r="A1825">
        <v>49</v>
      </c>
      <c r="B1825">
        <v>646</v>
      </c>
      <c r="C1825" t="s">
        <v>4725</v>
      </c>
      <c r="D1825" t="s">
        <v>4529</v>
      </c>
      <c r="E1825">
        <v>1523</v>
      </c>
      <c r="F1825" t="s">
        <v>4785</v>
      </c>
      <c r="G1825" t="s">
        <v>4787</v>
      </c>
      <c r="H1825">
        <v>31</v>
      </c>
    </row>
    <row r="1826" spans="1:8" hidden="1" x14ac:dyDescent="0.25">
      <c r="A1826">
        <v>49</v>
      </c>
      <c r="B1826">
        <v>646</v>
      </c>
      <c r="C1826" t="s">
        <v>4725</v>
      </c>
      <c r="D1826" t="s">
        <v>4529</v>
      </c>
      <c r="E1826">
        <v>1508</v>
      </c>
      <c r="F1826" t="s">
        <v>4788</v>
      </c>
      <c r="G1826">
        <v>32</v>
      </c>
    </row>
    <row r="1827" spans="1:8" hidden="1" x14ac:dyDescent="0.25">
      <c r="A1827">
        <v>49</v>
      </c>
      <c r="B1827">
        <v>646</v>
      </c>
      <c r="C1827" t="s">
        <v>4725</v>
      </c>
      <c r="D1827" t="s">
        <v>4529</v>
      </c>
      <c r="E1827">
        <v>35</v>
      </c>
      <c r="F1827" t="s">
        <v>4789</v>
      </c>
      <c r="G1827">
        <v>33</v>
      </c>
    </row>
    <row r="1828" spans="1:8" hidden="1" x14ac:dyDescent="0.25">
      <c r="A1828">
        <v>49</v>
      </c>
      <c r="B1828">
        <v>646</v>
      </c>
      <c r="C1828" t="s">
        <v>4725</v>
      </c>
      <c r="D1828" t="s">
        <v>4529</v>
      </c>
      <c r="E1828">
        <v>36</v>
      </c>
      <c r="F1828" t="s">
        <v>4790</v>
      </c>
      <c r="G1828">
        <v>34</v>
      </c>
    </row>
    <row r="1829" spans="1:8" hidden="1" x14ac:dyDescent="0.25">
      <c r="A1829">
        <v>49</v>
      </c>
      <c r="B1829">
        <v>646</v>
      </c>
      <c r="C1829" t="s">
        <v>4725</v>
      </c>
      <c r="D1829" t="s">
        <v>4529</v>
      </c>
      <c r="E1829">
        <v>38</v>
      </c>
      <c r="F1829" t="s">
        <v>4791</v>
      </c>
      <c r="G1829">
        <v>35</v>
      </c>
    </row>
    <row r="1830" spans="1:8" hidden="1" x14ac:dyDescent="0.25">
      <c r="A1830">
        <v>49</v>
      </c>
      <c r="B1830">
        <v>646</v>
      </c>
      <c r="C1830" t="s">
        <v>4725</v>
      </c>
      <c r="D1830" t="s">
        <v>4529</v>
      </c>
      <c r="E1830">
        <v>40</v>
      </c>
      <c r="F1830" t="s">
        <v>4792</v>
      </c>
      <c r="G1830">
        <v>36</v>
      </c>
    </row>
    <row r="1831" spans="1:8" hidden="1" x14ac:dyDescent="0.25">
      <c r="A1831">
        <v>49</v>
      </c>
      <c r="B1831">
        <v>646</v>
      </c>
      <c r="C1831" t="s">
        <v>4725</v>
      </c>
      <c r="D1831" t="s">
        <v>4529</v>
      </c>
      <c r="E1831">
        <v>1294</v>
      </c>
      <c r="F1831" t="s">
        <v>4794</v>
      </c>
      <c r="G1831" t="s">
        <v>4793</v>
      </c>
      <c r="H1831">
        <v>37</v>
      </c>
    </row>
    <row r="1832" spans="1:8" hidden="1" x14ac:dyDescent="0.25">
      <c r="A1832">
        <v>49</v>
      </c>
      <c r="B1832">
        <v>646</v>
      </c>
      <c r="C1832" t="s">
        <v>4725</v>
      </c>
      <c r="D1832" t="s">
        <v>4529</v>
      </c>
      <c r="E1832">
        <v>42</v>
      </c>
      <c r="F1832" t="s">
        <v>4795</v>
      </c>
      <c r="G1832">
        <v>38</v>
      </c>
    </row>
    <row r="1833" spans="1:8" hidden="1" x14ac:dyDescent="0.25">
      <c r="A1833">
        <v>49</v>
      </c>
      <c r="B1833">
        <v>646</v>
      </c>
      <c r="C1833" t="s">
        <v>4725</v>
      </c>
      <c r="D1833" t="s">
        <v>4529</v>
      </c>
      <c r="E1833">
        <v>44</v>
      </c>
      <c r="F1833" t="s">
        <v>4796</v>
      </c>
      <c r="G1833">
        <v>39</v>
      </c>
    </row>
    <row r="1834" spans="1:8" hidden="1" x14ac:dyDescent="0.25">
      <c r="A1834">
        <v>49</v>
      </c>
      <c r="B1834">
        <v>646</v>
      </c>
      <c r="C1834" t="s">
        <v>4725</v>
      </c>
      <c r="D1834" t="s">
        <v>4529</v>
      </c>
      <c r="E1834">
        <v>1524</v>
      </c>
      <c r="F1834" t="s">
        <v>4797</v>
      </c>
      <c r="G1834">
        <v>40</v>
      </c>
    </row>
    <row r="1835" spans="1:8" hidden="1" x14ac:dyDescent="0.25">
      <c r="A1835">
        <v>49</v>
      </c>
      <c r="B1835">
        <v>646</v>
      </c>
      <c r="C1835" t="s">
        <v>4725</v>
      </c>
      <c r="D1835" t="s">
        <v>4529</v>
      </c>
      <c r="E1835">
        <v>46</v>
      </c>
      <c r="F1835" t="s">
        <v>4798</v>
      </c>
      <c r="G1835">
        <v>41</v>
      </c>
    </row>
    <row r="1836" spans="1:8" hidden="1" x14ac:dyDescent="0.25">
      <c r="A1836">
        <v>49</v>
      </c>
      <c r="B1836">
        <v>646</v>
      </c>
      <c r="C1836" t="s">
        <v>4725</v>
      </c>
      <c r="D1836" t="s">
        <v>4529</v>
      </c>
      <c r="E1836">
        <v>48</v>
      </c>
      <c r="F1836" t="s">
        <v>4799</v>
      </c>
      <c r="G1836">
        <v>42</v>
      </c>
    </row>
    <row r="1837" spans="1:8" hidden="1" x14ac:dyDescent="0.25">
      <c r="A1837">
        <v>49</v>
      </c>
      <c r="B1837">
        <v>646</v>
      </c>
      <c r="C1837" t="s">
        <v>4725</v>
      </c>
      <c r="D1837" t="s">
        <v>4529</v>
      </c>
      <c r="E1837">
        <v>50</v>
      </c>
      <c r="F1837" t="s">
        <v>4683</v>
      </c>
      <c r="G1837">
        <v>43</v>
      </c>
    </row>
    <row r="1838" spans="1:8" hidden="1" x14ac:dyDescent="0.25">
      <c r="A1838">
        <v>49</v>
      </c>
      <c r="B1838">
        <v>646</v>
      </c>
      <c r="C1838" t="s">
        <v>4725</v>
      </c>
      <c r="D1838" t="s">
        <v>4529</v>
      </c>
      <c r="E1838">
        <v>1526</v>
      </c>
      <c r="F1838" t="s">
        <v>4682</v>
      </c>
      <c r="G1838">
        <v>44</v>
      </c>
    </row>
    <row r="1839" spans="1:8" hidden="1" x14ac:dyDescent="0.25">
      <c r="A1839">
        <v>49</v>
      </c>
      <c r="B1839">
        <v>646</v>
      </c>
      <c r="C1839" t="s">
        <v>4725</v>
      </c>
      <c r="D1839" t="s">
        <v>4529</v>
      </c>
      <c r="E1839">
        <v>51</v>
      </c>
      <c r="F1839" t="s">
        <v>4681</v>
      </c>
      <c r="G1839">
        <v>45</v>
      </c>
    </row>
    <row r="1840" spans="1:8" hidden="1" x14ac:dyDescent="0.25">
      <c r="A1840">
        <v>49</v>
      </c>
      <c r="B1840">
        <v>646</v>
      </c>
      <c r="C1840" t="s">
        <v>4725</v>
      </c>
      <c r="D1840" t="s">
        <v>4529</v>
      </c>
      <c r="E1840">
        <v>1528</v>
      </c>
      <c r="F1840" t="s">
        <v>4679</v>
      </c>
      <c r="G1840">
        <v>46</v>
      </c>
    </row>
    <row r="1841" spans="1:8" hidden="1" x14ac:dyDescent="0.25">
      <c r="A1841">
        <v>49</v>
      </c>
      <c r="B1841">
        <v>646</v>
      </c>
      <c r="C1841" t="s">
        <v>4725</v>
      </c>
      <c r="D1841" t="s">
        <v>4529</v>
      </c>
      <c r="E1841">
        <v>53</v>
      </c>
      <c r="F1841" t="s">
        <v>4678</v>
      </c>
      <c r="G1841">
        <v>47</v>
      </c>
    </row>
    <row r="1842" spans="1:8" hidden="1" x14ac:dyDescent="0.25">
      <c r="A1842">
        <v>49</v>
      </c>
      <c r="B1842">
        <v>646</v>
      </c>
      <c r="C1842" t="s">
        <v>4725</v>
      </c>
      <c r="D1842" t="s">
        <v>4529</v>
      </c>
      <c r="E1842">
        <v>1530</v>
      </c>
      <c r="F1842" t="s">
        <v>4677</v>
      </c>
      <c r="G1842" t="s">
        <v>4676</v>
      </c>
      <c r="H1842">
        <v>48</v>
      </c>
    </row>
    <row r="1843" spans="1:8" hidden="1" x14ac:dyDescent="0.25">
      <c r="A1843">
        <v>49</v>
      </c>
      <c r="B1843">
        <v>646</v>
      </c>
      <c r="C1843" t="s">
        <v>4725</v>
      </c>
      <c r="D1843" t="s">
        <v>4529</v>
      </c>
      <c r="E1843">
        <v>55</v>
      </c>
      <c r="F1843" t="s">
        <v>4674</v>
      </c>
      <c r="G1843">
        <v>49</v>
      </c>
    </row>
    <row r="1844" spans="1:8" hidden="1" x14ac:dyDescent="0.25">
      <c r="A1844">
        <v>49</v>
      </c>
      <c r="B1844">
        <v>646</v>
      </c>
      <c r="C1844" t="s">
        <v>4725</v>
      </c>
      <c r="D1844" t="s">
        <v>4529</v>
      </c>
      <c r="E1844">
        <v>57</v>
      </c>
      <c r="F1844" t="s">
        <v>4673</v>
      </c>
      <c r="G1844">
        <v>50</v>
      </c>
    </row>
    <row r="1845" spans="1:8" hidden="1" x14ac:dyDescent="0.25">
      <c r="A1845">
        <v>49</v>
      </c>
      <c r="B1845">
        <v>646</v>
      </c>
      <c r="C1845" t="s">
        <v>4725</v>
      </c>
      <c r="D1845" t="s">
        <v>4529</v>
      </c>
      <c r="E1845">
        <v>59</v>
      </c>
      <c r="F1845" t="s">
        <v>4672</v>
      </c>
      <c r="G1845">
        <v>51</v>
      </c>
    </row>
    <row r="1846" spans="1:8" hidden="1" x14ac:dyDescent="0.25">
      <c r="A1846">
        <v>49</v>
      </c>
      <c r="B1846">
        <v>646</v>
      </c>
      <c r="C1846" t="s">
        <v>4725</v>
      </c>
      <c r="D1846" t="s">
        <v>4529</v>
      </c>
      <c r="E1846">
        <v>61</v>
      </c>
      <c r="F1846" t="s">
        <v>4671</v>
      </c>
      <c r="G1846">
        <v>52</v>
      </c>
    </row>
    <row r="1847" spans="1:8" hidden="1" x14ac:dyDescent="0.25">
      <c r="A1847">
        <v>49</v>
      </c>
      <c r="B1847">
        <v>646</v>
      </c>
      <c r="C1847" t="s">
        <v>4725</v>
      </c>
      <c r="D1847" t="s">
        <v>4529</v>
      </c>
      <c r="E1847">
        <v>62</v>
      </c>
      <c r="F1847" t="s">
        <v>4851</v>
      </c>
      <c r="G1847">
        <v>53</v>
      </c>
    </row>
    <row r="1848" spans="1:8" hidden="1" x14ac:dyDescent="0.25">
      <c r="A1848">
        <v>49</v>
      </c>
      <c r="B1848">
        <v>646</v>
      </c>
      <c r="C1848" t="s">
        <v>4725</v>
      </c>
      <c r="D1848" t="s">
        <v>4529</v>
      </c>
      <c r="E1848">
        <v>64</v>
      </c>
      <c r="F1848" t="s">
        <v>4850</v>
      </c>
      <c r="G1848">
        <v>54</v>
      </c>
    </row>
    <row r="1849" spans="1:8" hidden="1" x14ac:dyDescent="0.25">
      <c r="A1849">
        <v>49</v>
      </c>
      <c r="B1849">
        <v>646</v>
      </c>
      <c r="C1849" t="s">
        <v>4725</v>
      </c>
      <c r="D1849" t="s">
        <v>4529</v>
      </c>
      <c r="E1849">
        <v>66</v>
      </c>
      <c r="F1849" t="s">
        <v>4849</v>
      </c>
      <c r="G1849">
        <v>55</v>
      </c>
    </row>
    <row r="1850" spans="1:8" hidden="1" x14ac:dyDescent="0.25">
      <c r="A1850">
        <v>49</v>
      </c>
      <c r="B1850">
        <v>646</v>
      </c>
      <c r="C1850" t="s">
        <v>4725</v>
      </c>
      <c r="D1850" t="s">
        <v>4529</v>
      </c>
      <c r="E1850">
        <v>68</v>
      </c>
      <c r="F1850" t="s">
        <v>4847</v>
      </c>
      <c r="G1850">
        <v>56</v>
      </c>
    </row>
    <row r="1851" spans="1:8" hidden="1" x14ac:dyDescent="0.25">
      <c r="A1851">
        <v>49</v>
      </c>
      <c r="B1851">
        <v>646</v>
      </c>
      <c r="C1851" t="s">
        <v>4725</v>
      </c>
      <c r="D1851" t="s">
        <v>4529</v>
      </c>
      <c r="E1851">
        <v>69</v>
      </c>
      <c r="F1851" t="s">
        <v>4827</v>
      </c>
      <c r="G1851">
        <v>57</v>
      </c>
    </row>
    <row r="1852" spans="1:8" hidden="1" x14ac:dyDescent="0.25">
      <c r="A1852">
        <v>49</v>
      </c>
      <c r="B1852">
        <v>646</v>
      </c>
      <c r="C1852" t="s">
        <v>4725</v>
      </c>
      <c r="D1852" t="s">
        <v>4529</v>
      </c>
      <c r="E1852">
        <v>1436</v>
      </c>
      <c r="F1852" t="s">
        <v>5264</v>
      </c>
      <c r="G1852">
        <v>58</v>
      </c>
    </row>
    <row r="1853" spans="1:8" hidden="1" x14ac:dyDescent="0.25">
      <c r="A1853">
        <v>49</v>
      </c>
      <c r="B1853">
        <v>646</v>
      </c>
      <c r="C1853" t="s">
        <v>4725</v>
      </c>
      <c r="D1853" t="s">
        <v>4529</v>
      </c>
      <c r="E1853">
        <v>473</v>
      </c>
      <c r="F1853" t="s">
        <v>5265</v>
      </c>
      <c r="G1853">
        <v>59</v>
      </c>
    </row>
    <row r="1854" spans="1:8" hidden="1" x14ac:dyDescent="0.25">
      <c r="A1854">
        <v>49</v>
      </c>
      <c r="B1854">
        <v>646</v>
      </c>
      <c r="C1854" t="s">
        <v>4725</v>
      </c>
      <c r="D1854" t="s">
        <v>4529</v>
      </c>
      <c r="E1854">
        <v>475</v>
      </c>
      <c r="F1854" t="s">
        <v>5266</v>
      </c>
      <c r="G1854">
        <v>60</v>
      </c>
    </row>
    <row r="1855" spans="1:8" hidden="1" x14ac:dyDescent="0.25">
      <c r="A1855">
        <v>49</v>
      </c>
      <c r="B1855">
        <v>646</v>
      </c>
      <c r="C1855" t="s">
        <v>4725</v>
      </c>
      <c r="D1855" t="s">
        <v>4529</v>
      </c>
      <c r="E1855">
        <v>464</v>
      </c>
      <c r="F1855" t="s">
        <v>5261</v>
      </c>
      <c r="G1855">
        <v>61</v>
      </c>
    </row>
    <row r="1856" spans="1:8" hidden="1" x14ac:dyDescent="0.25">
      <c r="A1856">
        <v>49</v>
      </c>
      <c r="B1856">
        <v>646</v>
      </c>
      <c r="C1856" t="s">
        <v>4725</v>
      </c>
      <c r="D1856" t="s">
        <v>4529</v>
      </c>
      <c r="E1856">
        <v>1282</v>
      </c>
      <c r="F1856" t="s">
        <v>5267</v>
      </c>
      <c r="G1856">
        <v>62</v>
      </c>
    </row>
    <row r="1857" spans="1:7" hidden="1" x14ac:dyDescent="0.25">
      <c r="A1857">
        <v>49</v>
      </c>
      <c r="B1857">
        <v>646</v>
      </c>
      <c r="C1857" t="s">
        <v>4725</v>
      </c>
      <c r="D1857" t="s">
        <v>4529</v>
      </c>
      <c r="E1857">
        <v>79</v>
      </c>
      <c r="F1857" t="s">
        <v>4803</v>
      </c>
      <c r="G1857">
        <v>63</v>
      </c>
    </row>
    <row r="1858" spans="1:7" hidden="1" x14ac:dyDescent="0.25">
      <c r="A1858">
        <v>49</v>
      </c>
      <c r="B1858">
        <v>646</v>
      </c>
      <c r="C1858" t="s">
        <v>4725</v>
      </c>
      <c r="D1858" t="s">
        <v>4529</v>
      </c>
      <c r="E1858">
        <v>82</v>
      </c>
      <c r="F1858" t="s">
        <v>4838</v>
      </c>
      <c r="G1858">
        <v>64</v>
      </c>
    </row>
    <row r="1859" spans="1:7" hidden="1" x14ac:dyDescent="0.25">
      <c r="A1859">
        <v>49</v>
      </c>
      <c r="B1859">
        <v>646</v>
      </c>
      <c r="C1859" t="s">
        <v>4725</v>
      </c>
      <c r="D1859" t="s">
        <v>4529</v>
      </c>
      <c r="E1859">
        <v>83</v>
      </c>
      <c r="F1859" t="s">
        <v>4836</v>
      </c>
      <c r="G1859">
        <v>65</v>
      </c>
    </row>
    <row r="1860" spans="1:7" hidden="1" x14ac:dyDescent="0.25">
      <c r="A1860">
        <v>49</v>
      </c>
      <c r="B1860">
        <v>646</v>
      </c>
      <c r="C1860" t="s">
        <v>4725</v>
      </c>
      <c r="D1860" t="s">
        <v>4529</v>
      </c>
      <c r="E1860">
        <v>448</v>
      </c>
      <c r="F1860" t="s">
        <v>5192</v>
      </c>
      <c r="G1860">
        <v>66</v>
      </c>
    </row>
    <row r="1861" spans="1:7" hidden="1" x14ac:dyDescent="0.25">
      <c r="A1861">
        <v>49</v>
      </c>
      <c r="B1861">
        <v>646</v>
      </c>
      <c r="C1861" t="s">
        <v>4725</v>
      </c>
      <c r="D1861" t="s">
        <v>4529</v>
      </c>
      <c r="E1861">
        <v>263</v>
      </c>
      <c r="F1861" t="s">
        <v>5191</v>
      </c>
      <c r="G1861">
        <v>67</v>
      </c>
    </row>
    <row r="1862" spans="1:7" hidden="1" x14ac:dyDescent="0.25">
      <c r="A1862">
        <v>49</v>
      </c>
      <c r="B1862">
        <v>646</v>
      </c>
      <c r="C1862" t="s">
        <v>4725</v>
      </c>
      <c r="D1862" t="s">
        <v>4529</v>
      </c>
      <c r="E1862">
        <v>1306</v>
      </c>
      <c r="F1862" t="s">
        <v>5190</v>
      </c>
      <c r="G1862">
        <v>68</v>
      </c>
    </row>
    <row r="1863" spans="1:7" hidden="1" x14ac:dyDescent="0.25">
      <c r="A1863">
        <v>49</v>
      </c>
      <c r="B1863">
        <v>646</v>
      </c>
      <c r="C1863" t="s">
        <v>4725</v>
      </c>
      <c r="D1863" t="s">
        <v>4529</v>
      </c>
      <c r="E1863">
        <v>1308</v>
      </c>
      <c r="F1863" t="s">
        <v>5189</v>
      </c>
      <c r="G1863">
        <v>69</v>
      </c>
    </row>
    <row r="1864" spans="1:7" hidden="1" x14ac:dyDescent="0.25">
      <c r="A1864">
        <v>49</v>
      </c>
      <c r="B1864">
        <v>646</v>
      </c>
      <c r="C1864" t="s">
        <v>4725</v>
      </c>
      <c r="D1864" t="s">
        <v>4529</v>
      </c>
      <c r="E1864">
        <v>1311</v>
      </c>
      <c r="F1864" t="s">
        <v>5188</v>
      </c>
      <c r="G1864">
        <v>70</v>
      </c>
    </row>
    <row r="1865" spans="1:7" hidden="1" x14ac:dyDescent="0.25">
      <c r="A1865">
        <v>51</v>
      </c>
      <c r="B1865">
        <v>648</v>
      </c>
      <c r="C1865" t="s">
        <v>14</v>
      </c>
      <c r="D1865" t="s">
        <v>4529</v>
      </c>
      <c r="E1865">
        <v>1</v>
      </c>
      <c r="F1865" t="s">
        <v>4599</v>
      </c>
      <c r="G1865">
        <v>1</v>
      </c>
    </row>
    <row r="1866" spans="1:7" hidden="1" x14ac:dyDescent="0.25">
      <c r="A1866">
        <v>51</v>
      </c>
      <c r="B1866">
        <v>648</v>
      </c>
      <c r="C1866" t="s">
        <v>14</v>
      </c>
      <c r="D1866" t="s">
        <v>4529</v>
      </c>
      <c r="E1866">
        <v>244</v>
      </c>
      <c r="F1866" t="s">
        <v>4597</v>
      </c>
      <c r="G1866">
        <v>2</v>
      </c>
    </row>
    <row r="1867" spans="1:7" hidden="1" x14ac:dyDescent="0.25">
      <c r="A1867">
        <v>51</v>
      </c>
      <c r="B1867">
        <v>648</v>
      </c>
      <c r="C1867" t="s">
        <v>14</v>
      </c>
      <c r="D1867" t="s">
        <v>4529</v>
      </c>
      <c r="E1867">
        <v>197</v>
      </c>
      <c r="F1867" t="s">
        <v>4570</v>
      </c>
      <c r="G1867">
        <v>3</v>
      </c>
    </row>
    <row r="1868" spans="1:7" hidden="1" x14ac:dyDescent="0.25">
      <c r="A1868">
        <v>51</v>
      </c>
      <c r="B1868">
        <v>648</v>
      </c>
      <c r="C1868" t="s">
        <v>14</v>
      </c>
      <c r="D1868" t="s">
        <v>4529</v>
      </c>
      <c r="E1868">
        <v>199</v>
      </c>
      <c r="F1868" t="s">
        <v>4568</v>
      </c>
      <c r="G1868">
        <v>4</v>
      </c>
    </row>
    <row r="1869" spans="1:7" hidden="1" x14ac:dyDescent="0.25">
      <c r="A1869">
        <v>51</v>
      </c>
      <c r="B1869">
        <v>648</v>
      </c>
      <c r="C1869" t="s">
        <v>14</v>
      </c>
      <c r="D1869" t="s">
        <v>4529</v>
      </c>
      <c r="E1869">
        <v>1575</v>
      </c>
      <c r="F1869" t="s">
        <v>4567</v>
      </c>
      <c r="G1869">
        <v>5</v>
      </c>
    </row>
    <row r="1870" spans="1:7" hidden="1" x14ac:dyDescent="0.25">
      <c r="A1870">
        <v>51</v>
      </c>
      <c r="B1870">
        <v>648</v>
      </c>
      <c r="C1870" t="s">
        <v>14</v>
      </c>
      <c r="D1870" t="s">
        <v>4529</v>
      </c>
      <c r="E1870">
        <v>1448</v>
      </c>
      <c r="F1870" t="s">
        <v>4566</v>
      </c>
      <c r="G1870">
        <v>6</v>
      </c>
    </row>
    <row r="1871" spans="1:7" hidden="1" x14ac:dyDescent="0.25">
      <c r="A1871">
        <v>51</v>
      </c>
      <c r="B1871">
        <v>648</v>
      </c>
      <c r="C1871" t="s">
        <v>14</v>
      </c>
      <c r="D1871" t="s">
        <v>4529</v>
      </c>
      <c r="E1871">
        <v>246</v>
      </c>
      <c r="F1871" t="s">
        <v>4565</v>
      </c>
      <c r="G1871">
        <v>7</v>
      </c>
    </row>
    <row r="1872" spans="1:7" hidden="1" x14ac:dyDescent="0.25">
      <c r="A1872">
        <v>51</v>
      </c>
      <c r="B1872">
        <v>648</v>
      </c>
      <c r="C1872" t="s">
        <v>14</v>
      </c>
      <c r="D1872" t="s">
        <v>4529</v>
      </c>
      <c r="E1872">
        <v>200</v>
      </c>
      <c r="F1872" t="s">
        <v>4563</v>
      </c>
      <c r="G1872">
        <v>8</v>
      </c>
    </row>
    <row r="1873" spans="1:7" hidden="1" x14ac:dyDescent="0.25">
      <c r="A1873">
        <v>51</v>
      </c>
      <c r="B1873">
        <v>648</v>
      </c>
      <c r="C1873" t="s">
        <v>14</v>
      </c>
      <c r="D1873" t="s">
        <v>4529</v>
      </c>
      <c r="E1873">
        <v>1484</v>
      </c>
      <c r="F1873" t="s">
        <v>4596</v>
      </c>
      <c r="G1873">
        <v>9</v>
      </c>
    </row>
    <row r="1874" spans="1:7" hidden="1" x14ac:dyDescent="0.25">
      <c r="A1874">
        <v>51</v>
      </c>
      <c r="B1874">
        <v>648</v>
      </c>
      <c r="C1874" t="s">
        <v>14</v>
      </c>
      <c r="D1874" t="s">
        <v>4529</v>
      </c>
      <c r="E1874">
        <v>202</v>
      </c>
      <c r="F1874" t="s">
        <v>4594</v>
      </c>
      <c r="G1874">
        <v>10</v>
      </c>
    </row>
    <row r="1875" spans="1:7" hidden="1" x14ac:dyDescent="0.25">
      <c r="A1875">
        <v>51</v>
      </c>
      <c r="B1875">
        <v>648</v>
      </c>
      <c r="C1875" t="s">
        <v>14</v>
      </c>
      <c r="D1875" t="s">
        <v>4529</v>
      </c>
      <c r="E1875">
        <v>251</v>
      </c>
      <c r="F1875" t="s">
        <v>4592</v>
      </c>
      <c r="G1875">
        <v>11</v>
      </c>
    </row>
    <row r="1876" spans="1:7" hidden="1" x14ac:dyDescent="0.25">
      <c r="A1876">
        <v>51</v>
      </c>
      <c r="B1876">
        <v>648</v>
      </c>
      <c r="C1876" t="s">
        <v>14</v>
      </c>
      <c r="D1876" t="s">
        <v>4529</v>
      </c>
      <c r="E1876">
        <v>204</v>
      </c>
      <c r="F1876" t="s">
        <v>4593</v>
      </c>
      <c r="G1876">
        <v>12</v>
      </c>
    </row>
    <row r="1877" spans="1:7" hidden="1" x14ac:dyDescent="0.25">
      <c r="A1877">
        <v>51</v>
      </c>
      <c r="B1877">
        <v>648</v>
      </c>
      <c r="C1877" t="s">
        <v>14</v>
      </c>
      <c r="D1877" t="s">
        <v>4529</v>
      </c>
      <c r="E1877">
        <v>1480</v>
      </c>
      <c r="F1877" t="s">
        <v>4591</v>
      </c>
      <c r="G1877">
        <v>13</v>
      </c>
    </row>
    <row r="1878" spans="1:7" hidden="1" x14ac:dyDescent="0.25">
      <c r="A1878">
        <v>51</v>
      </c>
      <c r="B1878">
        <v>648</v>
      </c>
      <c r="C1878" t="s">
        <v>14</v>
      </c>
      <c r="D1878" t="s">
        <v>4529</v>
      </c>
      <c r="E1878">
        <v>1482</v>
      </c>
      <c r="F1878" t="s">
        <v>4590</v>
      </c>
      <c r="G1878">
        <v>14</v>
      </c>
    </row>
    <row r="1879" spans="1:7" hidden="1" x14ac:dyDescent="0.25">
      <c r="A1879">
        <v>51</v>
      </c>
      <c r="B1879">
        <v>648</v>
      </c>
      <c r="C1879" t="s">
        <v>14</v>
      </c>
      <c r="D1879" t="s">
        <v>4529</v>
      </c>
      <c r="E1879">
        <v>206</v>
      </c>
      <c r="F1879" t="s">
        <v>4589</v>
      </c>
      <c r="G1879">
        <v>15</v>
      </c>
    </row>
    <row r="1880" spans="1:7" hidden="1" x14ac:dyDescent="0.25">
      <c r="A1880">
        <v>51</v>
      </c>
      <c r="B1880">
        <v>648</v>
      </c>
      <c r="C1880" t="s">
        <v>14</v>
      </c>
      <c r="D1880" t="s">
        <v>4529</v>
      </c>
      <c r="E1880">
        <v>210</v>
      </c>
      <c r="F1880" t="s">
        <v>4587</v>
      </c>
      <c r="G1880">
        <v>16</v>
      </c>
    </row>
    <row r="1881" spans="1:7" hidden="1" x14ac:dyDescent="0.25">
      <c r="A1881">
        <v>51</v>
      </c>
      <c r="B1881">
        <v>648</v>
      </c>
      <c r="C1881" t="s">
        <v>14</v>
      </c>
      <c r="D1881" t="s">
        <v>4529</v>
      </c>
      <c r="E1881">
        <v>364</v>
      </c>
      <c r="F1881" t="s">
        <v>4586</v>
      </c>
      <c r="G1881">
        <v>17</v>
      </c>
    </row>
    <row r="1882" spans="1:7" hidden="1" x14ac:dyDescent="0.25">
      <c r="A1882">
        <v>51</v>
      </c>
      <c r="B1882">
        <v>648</v>
      </c>
      <c r="C1882" t="s">
        <v>14</v>
      </c>
      <c r="D1882" t="s">
        <v>4529</v>
      </c>
      <c r="E1882">
        <v>214</v>
      </c>
      <c r="F1882" t="s">
        <v>4585</v>
      </c>
      <c r="G1882">
        <v>18</v>
      </c>
    </row>
    <row r="1883" spans="1:7" hidden="1" x14ac:dyDescent="0.25">
      <c r="A1883">
        <v>51</v>
      </c>
      <c r="B1883">
        <v>648</v>
      </c>
      <c r="C1883" t="s">
        <v>14</v>
      </c>
      <c r="D1883" t="s">
        <v>4529</v>
      </c>
      <c r="E1883">
        <v>1560</v>
      </c>
      <c r="F1883" t="s">
        <v>4584</v>
      </c>
      <c r="G1883">
        <v>19</v>
      </c>
    </row>
    <row r="1884" spans="1:7" hidden="1" x14ac:dyDescent="0.25">
      <c r="A1884">
        <v>51</v>
      </c>
      <c r="B1884">
        <v>648</v>
      </c>
      <c r="C1884" t="s">
        <v>14</v>
      </c>
      <c r="D1884" t="s">
        <v>4529</v>
      </c>
      <c r="E1884">
        <v>247</v>
      </c>
      <c r="F1884" t="s">
        <v>4583</v>
      </c>
      <c r="G1884">
        <v>20</v>
      </c>
    </row>
    <row r="1885" spans="1:7" hidden="1" x14ac:dyDescent="0.25">
      <c r="A1885">
        <v>51</v>
      </c>
      <c r="B1885">
        <v>648</v>
      </c>
      <c r="C1885" t="s">
        <v>14</v>
      </c>
      <c r="D1885" t="s">
        <v>4529</v>
      </c>
      <c r="E1885">
        <v>1406</v>
      </c>
      <c r="F1885" t="s">
        <v>4582</v>
      </c>
      <c r="G1885">
        <v>21</v>
      </c>
    </row>
    <row r="1886" spans="1:7" hidden="1" x14ac:dyDescent="0.25">
      <c r="A1886">
        <v>51</v>
      </c>
      <c r="B1886">
        <v>648</v>
      </c>
      <c r="C1886" t="s">
        <v>14</v>
      </c>
      <c r="D1886" t="s">
        <v>4529</v>
      </c>
      <c r="E1886">
        <v>249</v>
      </c>
      <c r="F1886" t="s">
        <v>4581</v>
      </c>
      <c r="G1886">
        <v>22</v>
      </c>
    </row>
    <row r="1887" spans="1:7" hidden="1" x14ac:dyDescent="0.25">
      <c r="A1887">
        <v>51</v>
      </c>
      <c r="B1887">
        <v>648</v>
      </c>
      <c r="C1887" t="s">
        <v>14</v>
      </c>
      <c r="D1887" t="s">
        <v>4529</v>
      </c>
      <c r="E1887">
        <v>253</v>
      </c>
      <c r="F1887" t="s">
        <v>4661</v>
      </c>
      <c r="G1887">
        <v>23</v>
      </c>
    </row>
    <row r="1888" spans="1:7" hidden="1" x14ac:dyDescent="0.25">
      <c r="A1888">
        <v>51</v>
      </c>
      <c r="B1888">
        <v>648</v>
      </c>
      <c r="C1888" t="s">
        <v>14</v>
      </c>
      <c r="D1888" t="s">
        <v>4529</v>
      </c>
      <c r="E1888">
        <v>255</v>
      </c>
      <c r="F1888" t="s">
        <v>4662</v>
      </c>
      <c r="G1888">
        <v>24</v>
      </c>
    </row>
    <row r="1889" spans="1:7" hidden="1" x14ac:dyDescent="0.25">
      <c r="A1889">
        <v>51</v>
      </c>
      <c r="B1889">
        <v>648</v>
      </c>
      <c r="C1889" t="s">
        <v>14</v>
      </c>
      <c r="D1889" t="s">
        <v>4529</v>
      </c>
      <c r="E1889">
        <v>257</v>
      </c>
      <c r="F1889" t="s">
        <v>4663</v>
      </c>
      <c r="G1889">
        <v>25</v>
      </c>
    </row>
    <row r="1890" spans="1:7" hidden="1" x14ac:dyDescent="0.25">
      <c r="A1890">
        <v>51</v>
      </c>
      <c r="B1890">
        <v>648</v>
      </c>
      <c r="C1890" t="s">
        <v>14</v>
      </c>
      <c r="D1890" t="s">
        <v>4529</v>
      </c>
      <c r="E1890">
        <v>259</v>
      </c>
      <c r="F1890" t="s">
        <v>4666</v>
      </c>
      <c r="G1890">
        <v>26</v>
      </c>
    </row>
    <row r="1891" spans="1:7" hidden="1" x14ac:dyDescent="0.25">
      <c r="A1891">
        <v>51</v>
      </c>
      <c r="B1891">
        <v>648</v>
      </c>
      <c r="C1891" t="s">
        <v>14</v>
      </c>
      <c r="D1891" t="s">
        <v>4529</v>
      </c>
      <c r="E1891">
        <v>261</v>
      </c>
      <c r="F1891" t="s">
        <v>4668</v>
      </c>
      <c r="G1891">
        <v>27</v>
      </c>
    </row>
    <row r="1892" spans="1:7" hidden="1" x14ac:dyDescent="0.25">
      <c r="A1892">
        <v>51</v>
      </c>
      <c r="B1892">
        <v>648</v>
      </c>
      <c r="C1892" t="s">
        <v>14</v>
      </c>
      <c r="D1892" t="s">
        <v>4529</v>
      </c>
      <c r="E1892">
        <v>1562</v>
      </c>
      <c r="F1892" t="s">
        <v>4669</v>
      </c>
      <c r="G1892">
        <v>28</v>
      </c>
    </row>
    <row r="1893" spans="1:7" hidden="1" x14ac:dyDescent="0.25">
      <c r="A1893">
        <v>51</v>
      </c>
      <c r="B1893">
        <v>648</v>
      </c>
      <c r="C1893" t="s">
        <v>14</v>
      </c>
      <c r="D1893" t="s">
        <v>4529</v>
      </c>
      <c r="E1893">
        <v>59</v>
      </c>
      <c r="F1893" t="s">
        <v>4672</v>
      </c>
      <c r="G1893">
        <v>29</v>
      </c>
    </row>
    <row r="1894" spans="1:7" hidden="1" x14ac:dyDescent="0.25">
      <c r="A1894">
        <v>51</v>
      </c>
      <c r="B1894">
        <v>648</v>
      </c>
      <c r="C1894" t="s">
        <v>14</v>
      </c>
      <c r="D1894" t="s">
        <v>4529</v>
      </c>
      <c r="E1894">
        <v>60</v>
      </c>
      <c r="F1894" t="s">
        <v>4671</v>
      </c>
      <c r="G1894">
        <v>30</v>
      </c>
    </row>
    <row r="1895" spans="1:7" hidden="1" x14ac:dyDescent="0.25">
      <c r="A1895">
        <v>51</v>
      </c>
      <c r="B1895">
        <v>648</v>
      </c>
      <c r="C1895" t="s">
        <v>14</v>
      </c>
      <c r="D1895" t="s">
        <v>4529</v>
      </c>
      <c r="E1895">
        <v>62</v>
      </c>
      <c r="F1895" t="s">
        <v>4851</v>
      </c>
      <c r="G1895">
        <v>31</v>
      </c>
    </row>
    <row r="1896" spans="1:7" hidden="1" x14ac:dyDescent="0.25">
      <c r="A1896">
        <v>51</v>
      </c>
      <c r="B1896">
        <v>648</v>
      </c>
      <c r="C1896" t="s">
        <v>14</v>
      </c>
      <c r="D1896" t="s">
        <v>4529</v>
      </c>
      <c r="E1896">
        <v>64</v>
      </c>
      <c r="F1896" t="s">
        <v>4850</v>
      </c>
      <c r="G1896">
        <v>32</v>
      </c>
    </row>
    <row r="1897" spans="1:7" hidden="1" x14ac:dyDescent="0.25">
      <c r="A1897">
        <v>51</v>
      </c>
      <c r="B1897">
        <v>648</v>
      </c>
      <c r="C1897" t="s">
        <v>14</v>
      </c>
      <c r="D1897" t="s">
        <v>4529</v>
      </c>
      <c r="E1897">
        <v>66</v>
      </c>
      <c r="F1897" t="s">
        <v>4849</v>
      </c>
      <c r="G1897">
        <v>33</v>
      </c>
    </row>
    <row r="1898" spans="1:7" hidden="1" x14ac:dyDescent="0.25">
      <c r="A1898">
        <v>51</v>
      </c>
      <c r="B1898">
        <v>648</v>
      </c>
      <c r="C1898" t="s">
        <v>14</v>
      </c>
      <c r="D1898" t="s">
        <v>4529</v>
      </c>
      <c r="E1898">
        <v>68</v>
      </c>
      <c r="F1898" t="s">
        <v>4847</v>
      </c>
      <c r="G1898">
        <v>34</v>
      </c>
    </row>
    <row r="1899" spans="1:7" hidden="1" x14ac:dyDescent="0.25">
      <c r="A1899">
        <v>51</v>
      </c>
      <c r="B1899">
        <v>648</v>
      </c>
      <c r="C1899" t="s">
        <v>14</v>
      </c>
      <c r="D1899" t="s">
        <v>4529</v>
      </c>
      <c r="E1899">
        <v>69</v>
      </c>
      <c r="F1899" t="s">
        <v>4827</v>
      </c>
      <c r="G1899">
        <v>35</v>
      </c>
    </row>
    <row r="1900" spans="1:7" hidden="1" x14ac:dyDescent="0.25">
      <c r="A1900">
        <v>51</v>
      </c>
      <c r="B1900">
        <v>648</v>
      </c>
      <c r="C1900" t="s">
        <v>14</v>
      </c>
      <c r="D1900" t="s">
        <v>4529</v>
      </c>
      <c r="E1900">
        <v>71</v>
      </c>
      <c r="F1900" t="s">
        <v>4825</v>
      </c>
      <c r="G1900">
        <v>36</v>
      </c>
    </row>
    <row r="1901" spans="1:7" hidden="1" x14ac:dyDescent="0.25">
      <c r="A1901">
        <v>51</v>
      </c>
      <c r="B1901">
        <v>648</v>
      </c>
      <c r="C1901" t="s">
        <v>14</v>
      </c>
      <c r="D1901" t="s">
        <v>4529</v>
      </c>
      <c r="E1901">
        <v>73</v>
      </c>
      <c r="F1901" t="s">
        <v>4845</v>
      </c>
      <c r="G1901">
        <v>37</v>
      </c>
    </row>
    <row r="1902" spans="1:7" hidden="1" x14ac:dyDescent="0.25">
      <c r="A1902">
        <v>51</v>
      </c>
      <c r="B1902">
        <v>648</v>
      </c>
      <c r="C1902" t="s">
        <v>14</v>
      </c>
      <c r="D1902" t="s">
        <v>4529</v>
      </c>
      <c r="E1902">
        <v>75</v>
      </c>
      <c r="F1902" t="s">
        <v>4843</v>
      </c>
      <c r="G1902">
        <v>38</v>
      </c>
    </row>
    <row r="1903" spans="1:7" hidden="1" x14ac:dyDescent="0.25">
      <c r="A1903">
        <v>51</v>
      </c>
      <c r="B1903">
        <v>648</v>
      </c>
      <c r="C1903" t="s">
        <v>14</v>
      </c>
      <c r="D1903" t="s">
        <v>4529</v>
      </c>
      <c r="E1903">
        <v>77</v>
      </c>
      <c r="F1903" t="s">
        <v>4842</v>
      </c>
      <c r="G1903">
        <v>39</v>
      </c>
    </row>
    <row r="1904" spans="1:7" hidden="1" x14ac:dyDescent="0.25">
      <c r="A1904">
        <v>51</v>
      </c>
      <c r="B1904">
        <v>648</v>
      </c>
      <c r="C1904" t="s">
        <v>14</v>
      </c>
      <c r="D1904" t="s">
        <v>4529</v>
      </c>
      <c r="E1904">
        <v>457</v>
      </c>
      <c r="F1904" t="s">
        <v>4841</v>
      </c>
      <c r="G1904">
        <v>40</v>
      </c>
    </row>
    <row r="1905" spans="1:7" hidden="1" x14ac:dyDescent="0.25">
      <c r="A1905">
        <v>51</v>
      </c>
      <c r="B1905">
        <v>648</v>
      </c>
      <c r="C1905" t="s">
        <v>14</v>
      </c>
      <c r="D1905" t="s">
        <v>4529</v>
      </c>
      <c r="E1905">
        <v>1609</v>
      </c>
      <c r="F1905" t="s">
        <v>4803</v>
      </c>
      <c r="G1905">
        <v>41</v>
      </c>
    </row>
    <row r="1906" spans="1:7" hidden="1" x14ac:dyDescent="0.25">
      <c r="A1906">
        <v>51</v>
      </c>
      <c r="B1906">
        <v>648</v>
      </c>
      <c r="C1906" t="s">
        <v>14</v>
      </c>
      <c r="D1906" t="s">
        <v>4529</v>
      </c>
      <c r="E1906">
        <v>82</v>
      </c>
      <c r="F1906" t="s">
        <v>4838</v>
      </c>
      <c r="G1906">
        <v>42</v>
      </c>
    </row>
    <row r="1907" spans="1:7" hidden="1" x14ac:dyDescent="0.25">
      <c r="A1907">
        <v>51</v>
      </c>
      <c r="B1907">
        <v>648</v>
      </c>
      <c r="C1907" t="s">
        <v>14</v>
      </c>
      <c r="D1907" t="s">
        <v>4529</v>
      </c>
      <c r="E1907">
        <v>83</v>
      </c>
      <c r="F1907" t="s">
        <v>4836</v>
      </c>
      <c r="G1907">
        <v>43</v>
      </c>
    </row>
    <row r="1908" spans="1:7" hidden="1" x14ac:dyDescent="0.25">
      <c r="A1908">
        <v>51</v>
      </c>
      <c r="B1908">
        <v>648</v>
      </c>
      <c r="C1908" t="s">
        <v>14</v>
      </c>
      <c r="D1908" t="s">
        <v>4529</v>
      </c>
      <c r="E1908">
        <v>1600</v>
      </c>
      <c r="F1908" t="s">
        <v>4835</v>
      </c>
      <c r="G1908">
        <v>44</v>
      </c>
    </row>
    <row r="1909" spans="1:7" hidden="1" x14ac:dyDescent="0.25">
      <c r="A1909">
        <v>51</v>
      </c>
      <c r="B1909">
        <v>648</v>
      </c>
      <c r="C1909" t="s">
        <v>14</v>
      </c>
      <c r="D1909" t="s">
        <v>4529</v>
      </c>
      <c r="E1909">
        <v>1652</v>
      </c>
      <c r="F1909" t="s">
        <v>4834</v>
      </c>
      <c r="G1909">
        <v>45</v>
      </c>
    </row>
    <row r="1910" spans="1:7" hidden="1" x14ac:dyDescent="0.25">
      <c r="A1910">
        <v>51</v>
      </c>
      <c r="B1910">
        <v>648</v>
      </c>
      <c r="C1910" t="s">
        <v>14</v>
      </c>
      <c r="D1910" t="s">
        <v>4529</v>
      </c>
      <c r="E1910">
        <v>1601</v>
      </c>
      <c r="F1910" t="s">
        <v>4832</v>
      </c>
      <c r="G1910">
        <v>46</v>
      </c>
    </row>
    <row r="1911" spans="1:7" hidden="1" x14ac:dyDescent="0.25">
      <c r="A1911">
        <v>51</v>
      </c>
      <c r="B1911">
        <v>648</v>
      </c>
      <c r="C1911" t="s">
        <v>14</v>
      </c>
      <c r="D1911" t="s">
        <v>4529</v>
      </c>
      <c r="E1911">
        <v>1602</v>
      </c>
      <c r="F1911" t="s">
        <v>4831</v>
      </c>
      <c r="G1911">
        <v>47</v>
      </c>
    </row>
    <row r="1912" spans="1:7" hidden="1" x14ac:dyDescent="0.25">
      <c r="A1912">
        <v>51</v>
      </c>
      <c r="B1912">
        <v>648</v>
      </c>
      <c r="C1912" t="s">
        <v>14</v>
      </c>
      <c r="D1912" t="s">
        <v>4529</v>
      </c>
      <c r="E1912">
        <v>1648</v>
      </c>
      <c r="F1912" t="s">
        <v>4830</v>
      </c>
      <c r="G1912">
        <v>48</v>
      </c>
    </row>
    <row r="1913" spans="1:7" hidden="1" x14ac:dyDescent="0.25">
      <c r="A1913">
        <v>51</v>
      </c>
      <c r="B1913">
        <v>648</v>
      </c>
      <c r="C1913" t="s">
        <v>14</v>
      </c>
      <c r="D1913" t="s">
        <v>4529</v>
      </c>
      <c r="E1913">
        <v>1649</v>
      </c>
      <c r="F1913" t="s">
        <v>4829</v>
      </c>
      <c r="G1913">
        <v>49</v>
      </c>
    </row>
    <row r="1914" spans="1:7" hidden="1" x14ac:dyDescent="0.25">
      <c r="A1914">
        <v>51</v>
      </c>
      <c r="B1914">
        <v>648</v>
      </c>
      <c r="C1914" t="s">
        <v>14</v>
      </c>
      <c r="D1914" t="s">
        <v>4529</v>
      </c>
      <c r="E1914">
        <v>1276</v>
      </c>
      <c r="F1914" t="s">
        <v>4824</v>
      </c>
      <c r="G1914">
        <v>50</v>
      </c>
    </row>
    <row r="1915" spans="1:7" hidden="1" x14ac:dyDescent="0.25">
      <c r="A1915">
        <v>51</v>
      </c>
      <c r="B1915">
        <v>648</v>
      </c>
      <c r="C1915" t="s">
        <v>14</v>
      </c>
      <c r="D1915" t="s">
        <v>4529</v>
      </c>
      <c r="E1915">
        <v>1284</v>
      </c>
      <c r="F1915" t="s">
        <v>5268</v>
      </c>
      <c r="G1915">
        <v>51</v>
      </c>
    </row>
    <row r="1916" spans="1:7" ht="27" hidden="1" customHeight="1" x14ac:dyDescent="0.25">
      <c r="A1916">
        <v>52</v>
      </c>
      <c r="B1916">
        <v>649</v>
      </c>
      <c r="C1916" t="s">
        <v>72</v>
      </c>
      <c r="D1916" t="s">
        <v>4529</v>
      </c>
      <c r="E1916">
        <v>82</v>
      </c>
      <c r="F1916" t="s">
        <v>4838</v>
      </c>
      <c r="G1916">
        <v>1</v>
      </c>
    </row>
    <row r="1917" spans="1:7" hidden="1" x14ac:dyDescent="0.25">
      <c r="A1917">
        <v>52</v>
      </c>
      <c r="B1917">
        <v>649</v>
      </c>
      <c r="C1917" t="s">
        <v>72</v>
      </c>
      <c r="D1917" t="s">
        <v>4529</v>
      </c>
      <c r="E1917">
        <v>83</v>
      </c>
      <c r="F1917" t="s">
        <v>4836</v>
      </c>
      <c r="G1917">
        <v>2</v>
      </c>
    </row>
    <row r="1918" spans="1:7" hidden="1" x14ac:dyDescent="0.25">
      <c r="A1918">
        <v>52</v>
      </c>
      <c r="B1918">
        <v>649</v>
      </c>
      <c r="C1918" t="s">
        <v>72</v>
      </c>
      <c r="D1918" t="s">
        <v>4529</v>
      </c>
      <c r="E1918">
        <v>448</v>
      </c>
      <c r="F1918" t="s">
        <v>5192</v>
      </c>
      <c r="G1918">
        <v>3</v>
      </c>
    </row>
    <row r="1919" spans="1:7" hidden="1" x14ac:dyDescent="0.25">
      <c r="A1919">
        <v>52</v>
      </c>
      <c r="B1919">
        <v>649</v>
      </c>
      <c r="C1919" t="s">
        <v>72</v>
      </c>
      <c r="D1919" t="s">
        <v>4529</v>
      </c>
      <c r="E1919">
        <v>263</v>
      </c>
      <c r="F1919" t="s">
        <v>5191</v>
      </c>
      <c r="G1919">
        <v>4</v>
      </c>
    </row>
    <row r="1920" spans="1:7" hidden="1" x14ac:dyDescent="0.25">
      <c r="A1920">
        <v>52</v>
      </c>
      <c r="B1920">
        <v>649</v>
      </c>
      <c r="C1920" t="s">
        <v>72</v>
      </c>
      <c r="D1920" t="s">
        <v>4529</v>
      </c>
      <c r="E1920">
        <v>465</v>
      </c>
      <c r="F1920" t="s">
        <v>5277</v>
      </c>
      <c r="G1920">
        <v>5</v>
      </c>
    </row>
    <row r="1921" spans="1:7" hidden="1" x14ac:dyDescent="0.25">
      <c r="A1921">
        <v>52</v>
      </c>
      <c r="B1921">
        <v>649</v>
      </c>
      <c r="C1921" t="s">
        <v>72</v>
      </c>
      <c r="D1921" t="s">
        <v>4529</v>
      </c>
      <c r="E1921">
        <v>466</v>
      </c>
      <c r="F1921" t="s">
        <v>5276</v>
      </c>
      <c r="G1921">
        <v>6</v>
      </c>
    </row>
    <row r="1922" spans="1:7" hidden="1" x14ac:dyDescent="0.25">
      <c r="A1922">
        <v>52</v>
      </c>
      <c r="B1922">
        <v>649</v>
      </c>
      <c r="C1922" t="s">
        <v>72</v>
      </c>
      <c r="D1922" t="s">
        <v>4529</v>
      </c>
      <c r="E1922">
        <v>470</v>
      </c>
      <c r="F1922" t="s">
        <v>5275</v>
      </c>
      <c r="G1922">
        <v>7</v>
      </c>
    </row>
    <row r="1923" spans="1:7" hidden="1" x14ac:dyDescent="0.25">
      <c r="A1923">
        <v>54</v>
      </c>
      <c r="B1923">
        <v>651</v>
      </c>
      <c r="C1923" t="s">
        <v>26</v>
      </c>
      <c r="D1923" t="s">
        <v>4529</v>
      </c>
      <c r="E1923">
        <v>225</v>
      </c>
      <c r="F1923" t="s">
        <v>4550</v>
      </c>
      <c r="G1923">
        <v>1</v>
      </c>
    </row>
    <row r="1924" spans="1:7" hidden="1" x14ac:dyDescent="0.25">
      <c r="A1924">
        <v>54</v>
      </c>
      <c r="B1924">
        <v>651</v>
      </c>
      <c r="C1924" t="s">
        <v>26</v>
      </c>
      <c r="D1924" t="s">
        <v>4529</v>
      </c>
      <c r="E1924">
        <v>1543</v>
      </c>
      <c r="F1924" t="s">
        <v>4549</v>
      </c>
      <c r="G1924">
        <v>2</v>
      </c>
    </row>
    <row r="1925" spans="1:7" hidden="1" x14ac:dyDescent="0.25">
      <c r="A1925">
        <v>54</v>
      </c>
      <c r="B1925">
        <v>651</v>
      </c>
      <c r="C1925" t="s">
        <v>26</v>
      </c>
      <c r="D1925" t="s">
        <v>4529</v>
      </c>
      <c r="E1925">
        <v>1569</v>
      </c>
      <c r="F1925" t="s">
        <v>4548</v>
      </c>
      <c r="G1925">
        <v>3</v>
      </c>
    </row>
    <row r="1926" spans="1:7" hidden="1" x14ac:dyDescent="0.25">
      <c r="A1926">
        <v>54</v>
      </c>
      <c r="B1926">
        <v>651</v>
      </c>
      <c r="C1926" t="s">
        <v>26</v>
      </c>
      <c r="D1926" t="s">
        <v>4529</v>
      </c>
      <c r="E1926">
        <v>226</v>
      </c>
      <c r="F1926" t="s">
        <v>4620</v>
      </c>
      <c r="G1926">
        <v>4</v>
      </c>
    </row>
    <row r="1927" spans="1:7" hidden="1" x14ac:dyDescent="0.25">
      <c r="A1927">
        <v>54</v>
      </c>
      <c r="B1927">
        <v>651</v>
      </c>
      <c r="C1927" t="s">
        <v>26</v>
      </c>
      <c r="D1927" t="s">
        <v>4529</v>
      </c>
      <c r="E1927">
        <v>407</v>
      </c>
      <c r="F1927" t="s">
        <v>4546</v>
      </c>
      <c r="G1927">
        <v>5</v>
      </c>
    </row>
    <row r="1928" spans="1:7" hidden="1" x14ac:dyDescent="0.25">
      <c r="A1928">
        <v>54</v>
      </c>
      <c r="B1928">
        <v>651</v>
      </c>
      <c r="C1928" t="s">
        <v>26</v>
      </c>
      <c r="D1928" t="s">
        <v>4529</v>
      </c>
      <c r="E1928">
        <v>1492</v>
      </c>
      <c r="F1928" t="s">
        <v>4659</v>
      </c>
      <c r="G1928">
        <v>6</v>
      </c>
    </row>
    <row r="1929" spans="1:7" hidden="1" x14ac:dyDescent="0.25">
      <c r="A1929">
        <v>54</v>
      </c>
      <c r="B1929">
        <v>651</v>
      </c>
      <c r="C1929" t="s">
        <v>26</v>
      </c>
      <c r="D1929" t="s">
        <v>4529</v>
      </c>
      <c r="E1929">
        <v>411</v>
      </c>
      <c r="F1929" t="s">
        <v>4644</v>
      </c>
      <c r="G1929">
        <v>7</v>
      </c>
    </row>
    <row r="1930" spans="1:7" hidden="1" x14ac:dyDescent="0.25">
      <c r="A1930">
        <v>54</v>
      </c>
      <c r="B1930">
        <v>651</v>
      </c>
      <c r="C1930" t="s">
        <v>26</v>
      </c>
      <c r="D1930" t="s">
        <v>4529</v>
      </c>
      <c r="E1930">
        <v>414</v>
      </c>
      <c r="F1930" t="s">
        <v>4641</v>
      </c>
      <c r="G1930">
        <v>8</v>
      </c>
    </row>
    <row r="1931" spans="1:7" hidden="1" x14ac:dyDescent="0.25">
      <c r="A1931">
        <v>54</v>
      </c>
      <c r="B1931">
        <v>651</v>
      </c>
      <c r="C1931" t="s">
        <v>26</v>
      </c>
      <c r="D1931" t="s">
        <v>4529</v>
      </c>
      <c r="E1931">
        <v>1070</v>
      </c>
      <c r="F1931" t="s">
        <v>4658</v>
      </c>
      <c r="G1931">
        <v>9</v>
      </c>
    </row>
    <row r="1932" spans="1:7" hidden="1" x14ac:dyDescent="0.25">
      <c r="A1932">
        <v>54</v>
      </c>
      <c r="B1932">
        <v>651</v>
      </c>
      <c r="C1932" t="s">
        <v>26</v>
      </c>
      <c r="D1932" t="s">
        <v>4529</v>
      </c>
      <c r="E1932">
        <v>409</v>
      </c>
      <c r="F1932" t="s">
        <v>4657</v>
      </c>
      <c r="G1932">
        <v>10</v>
      </c>
    </row>
    <row r="1933" spans="1:7" hidden="1" x14ac:dyDescent="0.25">
      <c r="A1933">
        <v>54</v>
      </c>
      <c r="B1933">
        <v>651</v>
      </c>
      <c r="C1933" t="s">
        <v>26</v>
      </c>
      <c r="D1933" t="s">
        <v>4529</v>
      </c>
      <c r="E1933">
        <v>759</v>
      </c>
      <c r="F1933" t="s">
        <v>4656</v>
      </c>
      <c r="G1933">
        <v>11</v>
      </c>
    </row>
    <row r="1934" spans="1:7" hidden="1" x14ac:dyDescent="0.25">
      <c r="A1934">
        <v>54</v>
      </c>
      <c r="B1934">
        <v>651</v>
      </c>
      <c r="C1934" t="s">
        <v>26</v>
      </c>
      <c r="D1934" t="s">
        <v>4529</v>
      </c>
      <c r="E1934">
        <v>1496</v>
      </c>
      <c r="F1934" t="s">
        <v>4655</v>
      </c>
      <c r="G1934">
        <v>12</v>
      </c>
    </row>
    <row r="1935" spans="1:7" hidden="1" x14ac:dyDescent="0.25">
      <c r="A1935">
        <v>54</v>
      </c>
      <c r="B1935">
        <v>651</v>
      </c>
      <c r="C1935" t="s">
        <v>26</v>
      </c>
      <c r="D1935" t="s">
        <v>4529</v>
      </c>
      <c r="E1935">
        <v>418</v>
      </c>
      <c r="F1935" t="s">
        <v>5257</v>
      </c>
      <c r="G1935">
        <v>13</v>
      </c>
    </row>
    <row r="1936" spans="1:7" hidden="1" x14ac:dyDescent="0.25">
      <c r="A1936">
        <v>54</v>
      </c>
      <c r="B1936">
        <v>651</v>
      </c>
      <c r="C1936" t="s">
        <v>26</v>
      </c>
      <c r="D1936" t="s">
        <v>4529</v>
      </c>
      <c r="E1936">
        <v>416</v>
      </c>
      <c r="F1936" t="s">
        <v>5256</v>
      </c>
      <c r="G1936">
        <v>14</v>
      </c>
    </row>
    <row r="1937" spans="1:7" hidden="1" x14ac:dyDescent="0.25">
      <c r="A1937">
        <v>54</v>
      </c>
      <c r="B1937">
        <v>651</v>
      </c>
      <c r="C1937" t="s">
        <v>26</v>
      </c>
      <c r="D1937" t="s">
        <v>4529</v>
      </c>
      <c r="E1937">
        <v>781</v>
      </c>
      <c r="F1937" t="s">
        <v>5255</v>
      </c>
      <c r="G1937">
        <v>15</v>
      </c>
    </row>
    <row r="1938" spans="1:7" hidden="1" x14ac:dyDescent="0.25">
      <c r="A1938">
        <v>54</v>
      </c>
      <c r="B1938">
        <v>651</v>
      </c>
      <c r="C1938" t="s">
        <v>26</v>
      </c>
      <c r="D1938" t="s">
        <v>4529</v>
      </c>
      <c r="E1938">
        <v>420</v>
      </c>
      <c r="F1938" t="s">
        <v>5254</v>
      </c>
      <c r="G1938">
        <v>16</v>
      </c>
    </row>
    <row r="1939" spans="1:7" hidden="1" x14ac:dyDescent="0.25">
      <c r="A1939">
        <v>54</v>
      </c>
      <c r="B1939">
        <v>651</v>
      </c>
      <c r="C1939" t="s">
        <v>26</v>
      </c>
      <c r="D1939" t="s">
        <v>4529</v>
      </c>
      <c r="E1939">
        <v>1235</v>
      </c>
      <c r="F1939" t="s">
        <v>5253</v>
      </c>
      <c r="G1939">
        <v>17</v>
      </c>
    </row>
    <row r="1940" spans="1:7" hidden="1" x14ac:dyDescent="0.25">
      <c r="A1940">
        <v>54</v>
      </c>
      <c r="B1940">
        <v>651</v>
      </c>
      <c r="C1940" t="s">
        <v>26</v>
      </c>
      <c r="D1940" t="s">
        <v>4529</v>
      </c>
      <c r="E1940">
        <v>421</v>
      </c>
      <c r="F1940" t="s">
        <v>5252</v>
      </c>
      <c r="G1940">
        <v>18</v>
      </c>
    </row>
    <row r="1941" spans="1:7" hidden="1" x14ac:dyDescent="0.25">
      <c r="A1941">
        <v>54</v>
      </c>
      <c r="B1941">
        <v>651</v>
      </c>
      <c r="C1941" t="s">
        <v>26</v>
      </c>
      <c r="D1941" t="s">
        <v>4529</v>
      </c>
      <c r="E1941">
        <v>1140</v>
      </c>
      <c r="F1941" t="s">
        <v>4853</v>
      </c>
      <c r="G1941">
        <v>19</v>
      </c>
    </row>
    <row r="1942" spans="1:7" hidden="1" x14ac:dyDescent="0.25">
      <c r="A1942">
        <v>54</v>
      </c>
      <c r="B1942">
        <v>651</v>
      </c>
      <c r="C1942" t="s">
        <v>26</v>
      </c>
      <c r="D1942" t="s">
        <v>4529</v>
      </c>
      <c r="E1942">
        <v>423</v>
      </c>
      <c r="F1942" t="s">
        <v>5281</v>
      </c>
      <c r="G1942">
        <v>20</v>
      </c>
    </row>
    <row r="1943" spans="1:7" hidden="1" x14ac:dyDescent="0.25">
      <c r="A1943">
        <v>54</v>
      </c>
      <c r="B1943">
        <v>651</v>
      </c>
      <c r="C1943" t="s">
        <v>26</v>
      </c>
      <c r="D1943" t="s">
        <v>4529</v>
      </c>
      <c r="E1943">
        <v>175</v>
      </c>
      <c r="F1943" t="s">
        <v>4860</v>
      </c>
      <c r="G1943">
        <v>21</v>
      </c>
    </row>
    <row r="1944" spans="1:7" hidden="1" x14ac:dyDescent="0.25">
      <c r="A1944">
        <v>54</v>
      </c>
      <c r="B1944">
        <v>651</v>
      </c>
      <c r="C1944" t="s">
        <v>26</v>
      </c>
      <c r="D1944" t="s">
        <v>4529</v>
      </c>
      <c r="E1944">
        <v>177</v>
      </c>
      <c r="F1944" t="s">
        <v>4859</v>
      </c>
      <c r="G1944">
        <v>22</v>
      </c>
    </row>
    <row r="1945" spans="1:7" hidden="1" x14ac:dyDescent="0.25">
      <c r="A1945">
        <v>54</v>
      </c>
      <c r="B1945">
        <v>651</v>
      </c>
      <c r="C1945" t="s">
        <v>26</v>
      </c>
      <c r="D1945" t="s">
        <v>4529</v>
      </c>
      <c r="E1945">
        <v>799</v>
      </c>
      <c r="F1945" t="s">
        <v>5417</v>
      </c>
      <c r="G1945">
        <v>23</v>
      </c>
    </row>
    <row r="1946" spans="1:7" hidden="1" x14ac:dyDescent="0.25">
      <c r="A1946">
        <v>54</v>
      </c>
      <c r="B1946">
        <v>651</v>
      </c>
      <c r="C1946" t="s">
        <v>26</v>
      </c>
      <c r="D1946" t="s">
        <v>4529</v>
      </c>
      <c r="E1946">
        <v>179</v>
      </c>
      <c r="F1946" t="s">
        <v>4857</v>
      </c>
      <c r="G1946">
        <v>24</v>
      </c>
    </row>
    <row r="1947" spans="1:7" hidden="1" x14ac:dyDescent="0.25">
      <c r="A1947">
        <v>54</v>
      </c>
      <c r="B1947">
        <v>651</v>
      </c>
      <c r="C1947" t="s">
        <v>26</v>
      </c>
      <c r="D1947" t="s">
        <v>4529</v>
      </c>
      <c r="E1947">
        <v>181</v>
      </c>
      <c r="F1947" t="s">
        <v>5158</v>
      </c>
      <c r="G1947">
        <v>25</v>
      </c>
    </row>
    <row r="1948" spans="1:7" hidden="1" x14ac:dyDescent="0.25">
      <c r="A1948">
        <v>54</v>
      </c>
      <c r="B1948">
        <v>651</v>
      </c>
      <c r="C1948" t="s">
        <v>26</v>
      </c>
      <c r="D1948" t="s">
        <v>4529</v>
      </c>
      <c r="E1948">
        <v>184</v>
      </c>
      <c r="F1948" t="s">
        <v>5156</v>
      </c>
      <c r="G1948">
        <v>26</v>
      </c>
    </row>
    <row r="1949" spans="1:7" hidden="1" x14ac:dyDescent="0.25">
      <c r="A1949">
        <v>54</v>
      </c>
      <c r="B1949">
        <v>651</v>
      </c>
      <c r="C1949" t="s">
        <v>26</v>
      </c>
      <c r="D1949" t="s">
        <v>4529</v>
      </c>
      <c r="E1949">
        <v>185</v>
      </c>
      <c r="F1949" t="s">
        <v>5154</v>
      </c>
      <c r="G1949">
        <v>27</v>
      </c>
    </row>
    <row r="1950" spans="1:7" hidden="1" x14ac:dyDescent="0.25">
      <c r="A1950">
        <v>54</v>
      </c>
      <c r="B1950">
        <v>651</v>
      </c>
      <c r="C1950" t="s">
        <v>26</v>
      </c>
      <c r="D1950" t="s">
        <v>4529</v>
      </c>
      <c r="E1950">
        <v>187</v>
      </c>
      <c r="F1950" t="s">
        <v>5152</v>
      </c>
      <c r="G1950">
        <v>28</v>
      </c>
    </row>
    <row r="1951" spans="1:7" hidden="1" x14ac:dyDescent="0.25">
      <c r="A1951">
        <v>54</v>
      </c>
      <c r="B1951">
        <v>651</v>
      </c>
      <c r="C1951" t="s">
        <v>26</v>
      </c>
      <c r="D1951" t="s">
        <v>4529</v>
      </c>
      <c r="E1951">
        <v>189</v>
      </c>
      <c r="F1951" t="s">
        <v>5150</v>
      </c>
      <c r="G1951">
        <v>29</v>
      </c>
    </row>
    <row r="1952" spans="1:7" hidden="1" x14ac:dyDescent="0.25">
      <c r="A1952">
        <v>54</v>
      </c>
      <c r="B1952">
        <v>651</v>
      </c>
      <c r="C1952" t="s">
        <v>26</v>
      </c>
      <c r="D1952" t="s">
        <v>4529</v>
      </c>
      <c r="E1952">
        <v>192</v>
      </c>
      <c r="F1952" t="s">
        <v>5149</v>
      </c>
      <c r="G1952">
        <v>30</v>
      </c>
    </row>
    <row r="1953" spans="1:7" hidden="1" x14ac:dyDescent="0.25">
      <c r="A1953">
        <v>54</v>
      </c>
      <c r="B1953">
        <v>651</v>
      </c>
      <c r="C1953" t="s">
        <v>26</v>
      </c>
      <c r="D1953" t="s">
        <v>4529</v>
      </c>
      <c r="E1953">
        <v>193</v>
      </c>
      <c r="F1953" t="s">
        <v>5148</v>
      </c>
      <c r="G1953">
        <v>31</v>
      </c>
    </row>
    <row r="1954" spans="1:7" hidden="1" x14ac:dyDescent="0.25">
      <c r="A1954">
        <v>54</v>
      </c>
      <c r="B1954">
        <v>651</v>
      </c>
      <c r="C1954" t="s">
        <v>26</v>
      </c>
      <c r="D1954" t="s">
        <v>4529</v>
      </c>
      <c r="E1954">
        <v>775</v>
      </c>
      <c r="F1954" t="s">
        <v>5146</v>
      </c>
      <c r="G1954">
        <v>32</v>
      </c>
    </row>
    <row r="1955" spans="1:7" hidden="1" x14ac:dyDescent="0.25">
      <c r="A1955">
        <v>54</v>
      </c>
      <c r="B1955">
        <v>651</v>
      </c>
      <c r="C1955" t="s">
        <v>26</v>
      </c>
      <c r="D1955" t="s">
        <v>4529</v>
      </c>
      <c r="E1955">
        <v>195</v>
      </c>
      <c r="F1955" t="s">
        <v>4645</v>
      </c>
      <c r="G1955">
        <v>33</v>
      </c>
    </row>
    <row r="1956" spans="1:7" ht="30.75" hidden="1" customHeight="1" x14ac:dyDescent="0.25">
      <c r="A1956">
        <v>55</v>
      </c>
      <c r="B1956">
        <v>652</v>
      </c>
      <c r="C1956" t="s">
        <v>26</v>
      </c>
      <c r="D1956" t="s">
        <v>4529</v>
      </c>
      <c r="E1956">
        <v>225</v>
      </c>
      <c r="F1956" t="s">
        <v>4550</v>
      </c>
      <c r="G1956">
        <v>1</v>
      </c>
    </row>
    <row r="1957" spans="1:7" hidden="1" x14ac:dyDescent="0.25">
      <c r="A1957">
        <v>55</v>
      </c>
      <c r="B1957">
        <v>652</v>
      </c>
      <c r="C1957" t="s">
        <v>26</v>
      </c>
      <c r="D1957" t="s">
        <v>4529</v>
      </c>
      <c r="E1957">
        <v>224</v>
      </c>
      <c r="F1957" t="s">
        <v>4621</v>
      </c>
      <c r="G1957">
        <v>2</v>
      </c>
    </row>
    <row r="1958" spans="1:7" hidden="1" x14ac:dyDescent="0.25">
      <c r="A1958">
        <v>55</v>
      </c>
      <c r="B1958">
        <v>652</v>
      </c>
      <c r="C1958" t="s">
        <v>26</v>
      </c>
      <c r="D1958" t="s">
        <v>4529</v>
      </c>
      <c r="E1958">
        <v>1491</v>
      </c>
      <c r="F1958" t="s">
        <v>4622</v>
      </c>
      <c r="G1958">
        <v>3</v>
      </c>
    </row>
    <row r="1959" spans="1:7" hidden="1" x14ac:dyDescent="0.25">
      <c r="A1959">
        <v>55</v>
      </c>
      <c r="B1959">
        <v>652</v>
      </c>
      <c r="C1959" t="s">
        <v>26</v>
      </c>
      <c r="D1959" t="s">
        <v>4529</v>
      </c>
      <c r="E1959">
        <v>406</v>
      </c>
      <c r="F1959" t="s">
        <v>4623</v>
      </c>
      <c r="G1959">
        <v>4</v>
      </c>
    </row>
    <row r="1960" spans="1:7" hidden="1" x14ac:dyDescent="0.25">
      <c r="A1960">
        <v>55</v>
      </c>
      <c r="B1960">
        <v>652</v>
      </c>
      <c r="C1960" t="s">
        <v>26</v>
      </c>
      <c r="D1960" t="s">
        <v>4529</v>
      </c>
      <c r="E1960">
        <v>1489</v>
      </c>
      <c r="F1960" t="s">
        <v>4625</v>
      </c>
      <c r="G1960">
        <v>5</v>
      </c>
    </row>
    <row r="1961" spans="1:7" hidden="1" x14ac:dyDescent="0.25">
      <c r="A1961">
        <v>55</v>
      </c>
      <c r="B1961">
        <v>652</v>
      </c>
      <c r="C1961" t="s">
        <v>26</v>
      </c>
      <c r="D1961" t="s">
        <v>4529</v>
      </c>
      <c r="E1961">
        <v>1568</v>
      </c>
      <c r="F1961" t="s">
        <v>4626</v>
      </c>
      <c r="G1961">
        <v>6</v>
      </c>
    </row>
    <row r="1962" spans="1:7" hidden="1" x14ac:dyDescent="0.25">
      <c r="A1962">
        <v>55</v>
      </c>
      <c r="B1962">
        <v>652</v>
      </c>
      <c r="C1962" t="s">
        <v>26</v>
      </c>
      <c r="D1962" t="s">
        <v>4529</v>
      </c>
      <c r="E1962">
        <v>1394</v>
      </c>
      <c r="F1962" t="s">
        <v>4624</v>
      </c>
      <c r="G1962">
        <v>7</v>
      </c>
    </row>
    <row r="1963" spans="1:7" hidden="1" x14ac:dyDescent="0.25">
      <c r="A1963">
        <v>55</v>
      </c>
      <c r="B1963">
        <v>652</v>
      </c>
      <c r="C1963" t="s">
        <v>26</v>
      </c>
      <c r="D1963" t="s">
        <v>4529</v>
      </c>
      <c r="E1963">
        <v>220</v>
      </c>
      <c r="F1963" t="s">
        <v>4627</v>
      </c>
      <c r="G1963">
        <v>8</v>
      </c>
    </row>
    <row r="1964" spans="1:7" hidden="1" x14ac:dyDescent="0.25">
      <c r="A1964">
        <v>55</v>
      </c>
      <c r="B1964">
        <v>652</v>
      </c>
      <c r="C1964" t="s">
        <v>26</v>
      </c>
      <c r="D1964" t="s">
        <v>4529</v>
      </c>
      <c r="E1964">
        <v>218</v>
      </c>
      <c r="F1964" t="s">
        <v>4628</v>
      </c>
      <c r="G1964">
        <v>9</v>
      </c>
    </row>
    <row r="1965" spans="1:7" hidden="1" x14ac:dyDescent="0.25">
      <c r="A1965">
        <v>55</v>
      </c>
      <c r="B1965">
        <v>652</v>
      </c>
      <c r="C1965" t="s">
        <v>26</v>
      </c>
      <c r="D1965" t="s">
        <v>4529</v>
      </c>
      <c r="E1965">
        <v>1487</v>
      </c>
      <c r="F1965" t="s">
        <v>4629</v>
      </c>
      <c r="G1965">
        <v>10</v>
      </c>
    </row>
    <row r="1966" spans="1:7" hidden="1" x14ac:dyDescent="0.25">
      <c r="A1966">
        <v>55</v>
      </c>
      <c r="B1966">
        <v>652</v>
      </c>
      <c r="C1966" t="s">
        <v>26</v>
      </c>
      <c r="D1966" t="s">
        <v>4529</v>
      </c>
      <c r="E1966">
        <v>216</v>
      </c>
      <c r="F1966" t="s">
        <v>4630</v>
      </c>
      <c r="G1966">
        <v>11</v>
      </c>
    </row>
    <row r="1967" spans="1:7" hidden="1" x14ac:dyDescent="0.25">
      <c r="A1967">
        <v>55</v>
      </c>
      <c r="B1967">
        <v>652</v>
      </c>
      <c r="C1967" t="s">
        <v>26</v>
      </c>
      <c r="D1967" t="s">
        <v>4529</v>
      </c>
      <c r="E1967">
        <v>212</v>
      </c>
      <c r="F1967" t="s">
        <v>4585</v>
      </c>
      <c r="G1967">
        <v>12</v>
      </c>
    </row>
    <row r="1968" spans="1:7" hidden="1" x14ac:dyDescent="0.25">
      <c r="A1968">
        <v>55</v>
      </c>
      <c r="B1968">
        <v>652</v>
      </c>
      <c r="C1968" t="s">
        <v>26</v>
      </c>
      <c r="D1968" t="s">
        <v>4529</v>
      </c>
      <c r="E1968">
        <v>1560</v>
      </c>
      <c r="F1968" t="s">
        <v>4584</v>
      </c>
      <c r="G1968">
        <v>13</v>
      </c>
    </row>
    <row r="1969" spans="1:8" hidden="1" x14ac:dyDescent="0.25">
      <c r="A1969">
        <v>55</v>
      </c>
      <c r="B1969">
        <v>652</v>
      </c>
      <c r="C1969" t="s">
        <v>26</v>
      </c>
      <c r="D1969" t="s">
        <v>4529</v>
      </c>
      <c r="E1969">
        <v>247</v>
      </c>
      <c r="F1969" t="s">
        <v>4583</v>
      </c>
      <c r="G1969">
        <v>14</v>
      </c>
    </row>
    <row r="1970" spans="1:8" hidden="1" x14ac:dyDescent="0.25">
      <c r="A1970">
        <v>55</v>
      </c>
      <c r="B1970">
        <v>652</v>
      </c>
      <c r="C1970" t="s">
        <v>26</v>
      </c>
      <c r="D1970" t="s">
        <v>4529</v>
      </c>
      <c r="E1970">
        <v>1406</v>
      </c>
      <c r="F1970" t="s">
        <v>4582</v>
      </c>
      <c r="G1970">
        <v>15</v>
      </c>
    </row>
    <row r="1971" spans="1:8" hidden="1" x14ac:dyDescent="0.25">
      <c r="A1971">
        <v>55</v>
      </c>
      <c r="B1971">
        <v>652</v>
      </c>
      <c r="C1971" t="s">
        <v>26</v>
      </c>
      <c r="D1971" t="s">
        <v>4529</v>
      </c>
      <c r="E1971">
        <v>249</v>
      </c>
      <c r="F1971" t="s">
        <v>4581</v>
      </c>
      <c r="G1971">
        <v>16</v>
      </c>
    </row>
    <row r="1972" spans="1:8" hidden="1" x14ac:dyDescent="0.25">
      <c r="A1972">
        <v>55</v>
      </c>
      <c r="B1972">
        <v>652</v>
      </c>
      <c r="C1972" t="s">
        <v>26</v>
      </c>
      <c r="D1972" t="s">
        <v>4529</v>
      </c>
      <c r="E1972">
        <v>253</v>
      </c>
      <c r="F1972" t="s">
        <v>4661</v>
      </c>
      <c r="G1972">
        <v>17</v>
      </c>
    </row>
    <row r="1973" spans="1:8" hidden="1" x14ac:dyDescent="0.25">
      <c r="A1973">
        <v>55</v>
      </c>
      <c r="B1973">
        <v>652</v>
      </c>
      <c r="C1973" t="s">
        <v>26</v>
      </c>
      <c r="D1973" t="s">
        <v>4529</v>
      </c>
      <c r="E1973">
        <v>255</v>
      </c>
      <c r="F1973" t="s">
        <v>4662</v>
      </c>
      <c r="G1973">
        <v>18</v>
      </c>
    </row>
    <row r="1974" spans="1:8" hidden="1" x14ac:dyDescent="0.25">
      <c r="A1974">
        <v>55</v>
      </c>
      <c r="B1974">
        <v>652</v>
      </c>
      <c r="C1974" t="s">
        <v>26</v>
      </c>
      <c r="D1974" t="s">
        <v>4529</v>
      </c>
      <c r="E1974">
        <v>257</v>
      </c>
      <c r="F1974" t="s">
        <v>4663</v>
      </c>
      <c r="G1974">
        <v>19</v>
      </c>
    </row>
    <row r="1975" spans="1:8" hidden="1" x14ac:dyDescent="0.25">
      <c r="A1975">
        <v>55</v>
      </c>
      <c r="B1975">
        <v>652</v>
      </c>
      <c r="C1975" t="s">
        <v>26</v>
      </c>
      <c r="D1975" t="s">
        <v>4529</v>
      </c>
      <c r="E1975">
        <v>259</v>
      </c>
      <c r="F1975" t="s">
        <v>4666</v>
      </c>
      <c r="G1975">
        <v>20</v>
      </c>
    </row>
    <row r="1976" spans="1:8" hidden="1" x14ac:dyDescent="0.25">
      <c r="A1976">
        <v>55</v>
      </c>
      <c r="B1976">
        <v>652</v>
      </c>
      <c r="C1976" t="s">
        <v>26</v>
      </c>
      <c r="D1976" t="s">
        <v>4529</v>
      </c>
      <c r="E1976">
        <v>261</v>
      </c>
      <c r="F1976" t="s">
        <v>4668</v>
      </c>
      <c r="G1976">
        <v>21</v>
      </c>
    </row>
    <row r="1977" spans="1:8" hidden="1" x14ac:dyDescent="0.25">
      <c r="A1977">
        <v>55</v>
      </c>
      <c r="B1977">
        <v>652</v>
      </c>
      <c r="C1977" t="s">
        <v>26</v>
      </c>
      <c r="D1977" t="s">
        <v>4529</v>
      </c>
      <c r="E1977">
        <v>1562</v>
      </c>
      <c r="F1977" t="s">
        <v>4669</v>
      </c>
      <c r="G1977">
        <v>22</v>
      </c>
    </row>
    <row r="1978" spans="1:8" hidden="1" x14ac:dyDescent="0.25">
      <c r="A1978">
        <v>55</v>
      </c>
      <c r="B1978">
        <v>652</v>
      </c>
      <c r="C1978" t="s">
        <v>26</v>
      </c>
      <c r="D1978" t="s">
        <v>4529</v>
      </c>
      <c r="E1978">
        <v>1606</v>
      </c>
      <c r="F1978" t="s">
        <v>4671</v>
      </c>
      <c r="G1978">
        <v>23</v>
      </c>
    </row>
    <row r="1979" spans="1:8" hidden="1" x14ac:dyDescent="0.25">
      <c r="A1979">
        <v>55</v>
      </c>
      <c r="B1979">
        <v>652</v>
      </c>
      <c r="C1979" t="s">
        <v>26</v>
      </c>
      <c r="D1979" t="s">
        <v>4529</v>
      </c>
      <c r="E1979">
        <v>59</v>
      </c>
      <c r="F1979" t="s">
        <v>4672</v>
      </c>
      <c r="G1979">
        <v>24</v>
      </c>
    </row>
    <row r="1980" spans="1:8" hidden="1" x14ac:dyDescent="0.25">
      <c r="A1980">
        <v>55</v>
      </c>
      <c r="B1980">
        <v>652</v>
      </c>
      <c r="C1980" t="s">
        <v>26</v>
      </c>
      <c r="D1980" t="s">
        <v>4529</v>
      </c>
      <c r="E1980">
        <v>58</v>
      </c>
      <c r="F1980" t="s">
        <v>4673</v>
      </c>
      <c r="G1980">
        <v>25</v>
      </c>
    </row>
    <row r="1981" spans="1:8" hidden="1" x14ac:dyDescent="0.25">
      <c r="A1981">
        <v>55</v>
      </c>
      <c r="B1981">
        <v>652</v>
      </c>
      <c r="C1981" t="s">
        <v>26</v>
      </c>
      <c r="D1981" t="s">
        <v>4529</v>
      </c>
      <c r="E1981">
        <v>56</v>
      </c>
      <c r="F1981" t="s">
        <v>4674</v>
      </c>
      <c r="G1981">
        <v>26</v>
      </c>
    </row>
    <row r="1982" spans="1:8" hidden="1" x14ac:dyDescent="0.25">
      <c r="A1982">
        <v>55</v>
      </c>
      <c r="B1982">
        <v>652</v>
      </c>
      <c r="C1982" t="s">
        <v>26</v>
      </c>
      <c r="D1982" t="s">
        <v>4529</v>
      </c>
      <c r="E1982">
        <v>1531</v>
      </c>
      <c r="F1982" t="s">
        <v>4677</v>
      </c>
      <c r="G1982" t="s">
        <v>4676</v>
      </c>
      <c r="H1982">
        <v>27</v>
      </c>
    </row>
    <row r="1983" spans="1:8" hidden="1" x14ac:dyDescent="0.25">
      <c r="A1983">
        <v>55</v>
      </c>
      <c r="B1983">
        <v>652</v>
      </c>
      <c r="C1983" t="s">
        <v>26</v>
      </c>
      <c r="D1983" t="s">
        <v>4529</v>
      </c>
      <c r="E1983">
        <v>54</v>
      </c>
      <c r="F1983" t="s">
        <v>4678</v>
      </c>
      <c r="G1983">
        <v>28</v>
      </c>
    </row>
    <row r="1984" spans="1:8" hidden="1" x14ac:dyDescent="0.25">
      <c r="A1984">
        <v>55</v>
      </c>
      <c r="B1984">
        <v>652</v>
      </c>
      <c r="C1984" t="s">
        <v>26</v>
      </c>
      <c r="D1984" t="s">
        <v>4529</v>
      </c>
      <c r="E1984">
        <v>1529</v>
      </c>
      <c r="F1984" t="s">
        <v>4679</v>
      </c>
      <c r="G1984">
        <v>29</v>
      </c>
    </row>
    <row r="1985" spans="1:7" hidden="1" x14ac:dyDescent="0.25">
      <c r="A1985">
        <v>55</v>
      </c>
      <c r="B1985">
        <v>652</v>
      </c>
      <c r="C1985" t="s">
        <v>26</v>
      </c>
      <c r="D1985" t="s">
        <v>4529</v>
      </c>
      <c r="E1985">
        <v>52</v>
      </c>
      <c r="F1985" t="s">
        <v>4681</v>
      </c>
      <c r="G1985">
        <v>30</v>
      </c>
    </row>
    <row r="1986" spans="1:7" hidden="1" x14ac:dyDescent="0.25">
      <c r="A1986">
        <v>55</v>
      </c>
      <c r="B1986">
        <v>652</v>
      </c>
      <c r="C1986" t="s">
        <v>26</v>
      </c>
      <c r="D1986" t="s">
        <v>4529</v>
      </c>
      <c r="E1986">
        <v>1527</v>
      </c>
      <c r="F1986" t="s">
        <v>4682</v>
      </c>
      <c r="G1986">
        <v>31</v>
      </c>
    </row>
    <row r="1987" spans="1:7" hidden="1" x14ac:dyDescent="0.25">
      <c r="A1987">
        <v>55</v>
      </c>
      <c r="B1987">
        <v>652</v>
      </c>
      <c r="C1987" t="s">
        <v>26</v>
      </c>
      <c r="D1987" t="s">
        <v>4529</v>
      </c>
      <c r="E1987">
        <v>50</v>
      </c>
      <c r="F1987" t="s">
        <v>4683</v>
      </c>
      <c r="G1987">
        <v>32</v>
      </c>
    </row>
    <row r="1988" spans="1:7" hidden="1" x14ac:dyDescent="0.25">
      <c r="A1988">
        <v>56</v>
      </c>
      <c r="B1988">
        <v>653</v>
      </c>
      <c r="C1988" t="s">
        <v>14</v>
      </c>
      <c r="D1988" t="s">
        <v>4529</v>
      </c>
      <c r="E1988">
        <v>1</v>
      </c>
      <c r="F1988" t="s">
        <v>4599</v>
      </c>
      <c r="G1988">
        <v>1</v>
      </c>
    </row>
    <row r="1989" spans="1:7" hidden="1" x14ac:dyDescent="0.25">
      <c r="A1989">
        <v>56</v>
      </c>
      <c r="B1989">
        <v>654</v>
      </c>
      <c r="C1989" t="s">
        <v>232</v>
      </c>
      <c r="D1989" t="s">
        <v>4529</v>
      </c>
      <c r="E1989">
        <v>1558</v>
      </c>
      <c r="F1989" t="s">
        <v>4733</v>
      </c>
      <c r="G1989">
        <v>2</v>
      </c>
    </row>
    <row r="1990" spans="1:7" hidden="1" x14ac:dyDescent="0.25">
      <c r="A1990">
        <v>56</v>
      </c>
      <c r="B1990">
        <v>654</v>
      </c>
      <c r="C1990" t="s">
        <v>232</v>
      </c>
      <c r="D1990" t="s">
        <v>4529</v>
      </c>
      <c r="E1990">
        <v>84</v>
      </c>
      <c r="F1990" t="s">
        <v>4732</v>
      </c>
      <c r="G1990">
        <v>3</v>
      </c>
    </row>
    <row r="1991" spans="1:7" hidden="1" x14ac:dyDescent="0.25">
      <c r="A1991">
        <v>56</v>
      </c>
      <c r="B1991">
        <v>654</v>
      </c>
      <c r="C1991" t="s">
        <v>232</v>
      </c>
      <c r="D1991" t="s">
        <v>4529</v>
      </c>
      <c r="E1991">
        <v>2</v>
      </c>
      <c r="F1991" t="s">
        <v>4731</v>
      </c>
      <c r="G1991">
        <v>4</v>
      </c>
    </row>
    <row r="1992" spans="1:7" hidden="1" x14ac:dyDescent="0.25">
      <c r="A1992">
        <v>56</v>
      </c>
      <c r="B1992">
        <v>654</v>
      </c>
      <c r="C1992" t="s">
        <v>232</v>
      </c>
      <c r="D1992" t="s">
        <v>4529</v>
      </c>
      <c r="E1992">
        <v>4</v>
      </c>
      <c r="F1992" t="s">
        <v>4729</v>
      </c>
      <c r="G1992">
        <v>5</v>
      </c>
    </row>
    <row r="1993" spans="1:7" hidden="1" x14ac:dyDescent="0.25">
      <c r="A1993">
        <v>56</v>
      </c>
      <c r="B1993">
        <v>655</v>
      </c>
      <c r="C1993" t="s">
        <v>5306</v>
      </c>
      <c r="D1993" t="s">
        <v>4529</v>
      </c>
      <c r="E1993">
        <v>6</v>
      </c>
      <c r="F1993" t="s">
        <v>4697</v>
      </c>
      <c r="G1993">
        <v>6</v>
      </c>
    </row>
    <row r="1994" spans="1:7" hidden="1" x14ac:dyDescent="0.25">
      <c r="A1994">
        <v>56</v>
      </c>
      <c r="B1994">
        <v>655</v>
      </c>
      <c r="C1994" t="s">
        <v>5306</v>
      </c>
      <c r="D1994" t="s">
        <v>4529</v>
      </c>
      <c r="E1994">
        <v>8</v>
      </c>
      <c r="F1994" t="s">
        <v>4695</v>
      </c>
      <c r="G1994">
        <v>7</v>
      </c>
    </row>
    <row r="1995" spans="1:7" hidden="1" x14ac:dyDescent="0.25">
      <c r="A1995">
        <v>56</v>
      </c>
      <c r="B1995">
        <v>655</v>
      </c>
      <c r="C1995" t="s">
        <v>5306</v>
      </c>
      <c r="D1995" t="s">
        <v>4529</v>
      </c>
      <c r="E1995">
        <v>10</v>
      </c>
      <c r="F1995" t="s">
        <v>4693</v>
      </c>
      <c r="G1995">
        <v>8</v>
      </c>
    </row>
    <row r="1996" spans="1:7" hidden="1" x14ac:dyDescent="0.25">
      <c r="A1996">
        <v>56</v>
      </c>
      <c r="B1996">
        <v>655</v>
      </c>
      <c r="C1996" t="s">
        <v>5306</v>
      </c>
      <c r="D1996" t="s">
        <v>4529</v>
      </c>
      <c r="E1996">
        <v>13</v>
      </c>
      <c r="F1996" t="s">
        <v>4692</v>
      </c>
      <c r="G1996">
        <v>9</v>
      </c>
    </row>
    <row r="1997" spans="1:7" hidden="1" x14ac:dyDescent="0.25">
      <c r="A1997">
        <v>56</v>
      </c>
      <c r="B1997">
        <v>656</v>
      </c>
      <c r="C1997" t="s">
        <v>1667</v>
      </c>
      <c r="D1997" t="s">
        <v>4529</v>
      </c>
      <c r="E1997">
        <v>14</v>
      </c>
      <c r="F1997" t="s">
        <v>4728</v>
      </c>
      <c r="G1997">
        <v>10</v>
      </c>
    </row>
    <row r="1998" spans="1:7" hidden="1" x14ac:dyDescent="0.25">
      <c r="A1998">
        <v>56</v>
      </c>
      <c r="B1998">
        <v>656</v>
      </c>
      <c r="C1998" t="s">
        <v>1667</v>
      </c>
      <c r="D1998" t="s">
        <v>4529</v>
      </c>
      <c r="E1998">
        <v>266</v>
      </c>
      <c r="F1998" t="s">
        <v>4727</v>
      </c>
      <c r="G1998">
        <v>11</v>
      </c>
    </row>
    <row r="1999" spans="1:7" hidden="1" x14ac:dyDescent="0.25">
      <c r="A1999">
        <v>56</v>
      </c>
      <c r="B1999">
        <v>656</v>
      </c>
      <c r="C1999" t="s">
        <v>1667</v>
      </c>
      <c r="D1999" t="s">
        <v>4529</v>
      </c>
      <c r="E1999">
        <v>16</v>
      </c>
      <c r="F1999" t="s">
        <v>4691</v>
      </c>
      <c r="G1999">
        <v>12</v>
      </c>
    </row>
    <row r="2000" spans="1:7" hidden="1" x14ac:dyDescent="0.25">
      <c r="A2000">
        <v>56</v>
      </c>
      <c r="B2000">
        <v>656</v>
      </c>
      <c r="C2000" t="s">
        <v>1667</v>
      </c>
      <c r="D2000" t="s">
        <v>4529</v>
      </c>
      <c r="E2000">
        <v>18</v>
      </c>
      <c r="F2000" t="s">
        <v>4690</v>
      </c>
      <c r="G2000">
        <v>13</v>
      </c>
    </row>
    <row r="2001" spans="1:8" hidden="1" x14ac:dyDescent="0.25">
      <c r="A2001">
        <v>56</v>
      </c>
      <c r="B2001">
        <v>657</v>
      </c>
      <c r="C2001" t="s">
        <v>106</v>
      </c>
      <c r="D2001" t="s">
        <v>4529</v>
      </c>
      <c r="E2001">
        <v>20</v>
      </c>
      <c r="F2001" t="s">
        <v>4726</v>
      </c>
      <c r="G2001">
        <v>14</v>
      </c>
    </row>
    <row r="2002" spans="1:8" hidden="1" x14ac:dyDescent="0.25">
      <c r="A2002">
        <v>56</v>
      </c>
      <c r="B2002">
        <v>657</v>
      </c>
      <c r="C2002" t="s">
        <v>106</v>
      </c>
      <c r="D2002" t="s">
        <v>4529</v>
      </c>
      <c r="E2002">
        <v>86</v>
      </c>
      <c r="F2002" t="s">
        <v>4724</v>
      </c>
      <c r="G2002">
        <v>15</v>
      </c>
    </row>
    <row r="2003" spans="1:8" hidden="1" x14ac:dyDescent="0.25">
      <c r="A2003">
        <v>56</v>
      </c>
      <c r="B2003">
        <v>658</v>
      </c>
      <c r="C2003" t="s">
        <v>920</v>
      </c>
      <c r="D2003" t="s">
        <v>4529</v>
      </c>
      <c r="E2003">
        <v>22</v>
      </c>
      <c r="F2003" t="s">
        <v>4689</v>
      </c>
      <c r="G2003">
        <v>16</v>
      </c>
    </row>
    <row r="2004" spans="1:8" hidden="1" x14ac:dyDescent="0.25">
      <c r="A2004">
        <v>56</v>
      </c>
      <c r="B2004">
        <v>659</v>
      </c>
      <c r="C2004" t="s">
        <v>380</v>
      </c>
      <c r="D2004" t="s">
        <v>4529</v>
      </c>
      <c r="E2004">
        <v>24</v>
      </c>
      <c r="F2004" t="s">
        <v>4894</v>
      </c>
      <c r="G2004">
        <v>17</v>
      </c>
    </row>
    <row r="2005" spans="1:8" hidden="1" x14ac:dyDescent="0.25">
      <c r="A2005">
        <v>56</v>
      </c>
      <c r="B2005">
        <v>659</v>
      </c>
      <c r="C2005" t="s">
        <v>380</v>
      </c>
      <c r="D2005" t="s">
        <v>4529</v>
      </c>
      <c r="E2005">
        <v>1510</v>
      </c>
      <c r="F2005" t="s">
        <v>4721</v>
      </c>
      <c r="G2005" t="s">
        <v>4768</v>
      </c>
      <c r="H2005">
        <v>18</v>
      </c>
    </row>
    <row r="2006" spans="1:8" hidden="1" x14ac:dyDescent="0.25">
      <c r="A2006">
        <v>56</v>
      </c>
      <c r="B2006">
        <v>659</v>
      </c>
      <c r="C2006" t="s">
        <v>380</v>
      </c>
      <c r="D2006" t="s">
        <v>4529</v>
      </c>
      <c r="E2006">
        <v>1512</v>
      </c>
      <c r="F2006" t="s">
        <v>4769</v>
      </c>
      <c r="G2006">
        <v>19</v>
      </c>
    </row>
    <row r="2007" spans="1:8" hidden="1" x14ac:dyDescent="0.25">
      <c r="A2007">
        <v>56</v>
      </c>
      <c r="B2007">
        <v>659</v>
      </c>
      <c r="C2007" t="s">
        <v>380</v>
      </c>
      <c r="D2007" t="s">
        <v>4529</v>
      </c>
      <c r="E2007">
        <v>1504</v>
      </c>
      <c r="F2007" t="s">
        <v>4771</v>
      </c>
      <c r="G2007">
        <v>20</v>
      </c>
    </row>
    <row r="2008" spans="1:8" hidden="1" x14ac:dyDescent="0.25">
      <c r="A2008">
        <v>56</v>
      </c>
      <c r="B2008">
        <v>660</v>
      </c>
      <c r="C2008" t="s">
        <v>918</v>
      </c>
      <c r="D2008" t="s">
        <v>4529</v>
      </c>
      <c r="E2008">
        <v>25</v>
      </c>
      <c r="F2008" t="s">
        <v>4770</v>
      </c>
      <c r="G2008">
        <v>21</v>
      </c>
    </row>
    <row r="2009" spans="1:8" hidden="1" x14ac:dyDescent="0.25">
      <c r="A2009">
        <v>56</v>
      </c>
      <c r="B2009">
        <v>660</v>
      </c>
      <c r="C2009" t="s">
        <v>918</v>
      </c>
      <c r="D2009" t="s">
        <v>4529</v>
      </c>
      <c r="E2009">
        <v>1514</v>
      </c>
      <c r="F2009" t="s">
        <v>4773</v>
      </c>
      <c r="G2009" t="s">
        <v>4772</v>
      </c>
      <c r="H2009">
        <v>22</v>
      </c>
    </row>
    <row r="2010" spans="1:8" hidden="1" x14ac:dyDescent="0.25">
      <c r="A2010">
        <v>56</v>
      </c>
      <c r="B2010">
        <v>660</v>
      </c>
      <c r="C2010" t="s">
        <v>918</v>
      </c>
      <c r="D2010" t="s">
        <v>4529</v>
      </c>
      <c r="E2010">
        <v>1516</v>
      </c>
      <c r="F2010" t="s">
        <v>4774</v>
      </c>
      <c r="G2010">
        <v>23</v>
      </c>
    </row>
    <row r="2011" spans="1:8" hidden="1" x14ac:dyDescent="0.25">
      <c r="A2011">
        <v>56</v>
      </c>
      <c r="B2011">
        <v>660</v>
      </c>
      <c r="C2011" t="s">
        <v>918</v>
      </c>
      <c r="D2011" t="s">
        <v>4529</v>
      </c>
      <c r="E2011">
        <v>27</v>
      </c>
      <c r="F2011" t="s">
        <v>4776</v>
      </c>
      <c r="G2011">
        <v>24</v>
      </c>
    </row>
    <row r="2012" spans="1:8" hidden="1" x14ac:dyDescent="0.25">
      <c r="A2012">
        <v>56</v>
      </c>
      <c r="B2012">
        <v>660</v>
      </c>
      <c r="C2012" t="s">
        <v>918</v>
      </c>
      <c r="D2012" t="s">
        <v>4529</v>
      </c>
      <c r="E2012">
        <v>1532</v>
      </c>
      <c r="F2012" t="s">
        <v>4777</v>
      </c>
      <c r="G2012">
        <v>25</v>
      </c>
    </row>
    <row r="2013" spans="1:8" hidden="1" x14ac:dyDescent="0.25">
      <c r="A2013">
        <v>56</v>
      </c>
      <c r="B2013">
        <v>660</v>
      </c>
      <c r="C2013" t="s">
        <v>918</v>
      </c>
      <c r="D2013" t="s">
        <v>4529</v>
      </c>
      <c r="E2013">
        <v>1518</v>
      </c>
      <c r="F2013" t="s">
        <v>3871</v>
      </c>
      <c r="G2013" t="s">
        <v>4778</v>
      </c>
      <c r="H2013">
        <v>26</v>
      </c>
    </row>
    <row r="2014" spans="1:8" hidden="1" x14ac:dyDescent="0.25">
      <c r="A2014">
        <v>56</v>
      </c>
      <c r="B2014">
        <v>660</v>
      </c>
      <c r="C2014" t="s">
        <v>918</v>
      </c>
      <c r="D2014" t="s">
        <v>4529</v>
      </c>
      <c r="E2014">
        <v>29</v>
      </c>
      <c r="F2014" t="s">
        <v>4780</v>
      </c>
      <c r="G2014">
        <v>27</v>
      </c>
    </row>
    <row r="2015" spans="1:8" hidden="1" x14ac:dyDescent="0.25">
      <c r="A2015">
        <v>56</v>
      </c>
      <c r="B2015">
        <v>660</v>
      </c>
      <c r="C2015" t="s">
        <v>918</v>
      </c>
      <c r="D2015" t="s">
        <v>4529</v>
      </c>
      <c r="E2015">
        <v>1520</v>
      </c>
      <c r="F2015" t="s">
        <v>4782</v>
      </c>
      <c r="G2015" t="s">
        <v>4781</v>
      </c>
      <c r="H2015">
        <v>28</v>
      </c>
    </row>
    <row r="2016" spans="1:8" hidden="1" x14ac:dyDescent="0.25">
      <c r="A2016">
        <v>56</v>
      </c>
      <c r="B2016">
        <v>660</v>
      </c>
      <c r="C2016" t="s">
        <v>918</v>
      </c>
      <c r="D2016" t="s">
        <v>4529</v>
      </c>
      <c r="E2016">
        <v>31</v>
      </c>
      <c r="F2016" t="s">
        <v>4783</v>
      </c>
      <c r="G2016">
        <v>29</v>
      </c>
    </row>
    <row r="2017" spans="1:8" hidden="1" x14ac:dyDescent="0.25">
      <c r="A2017">
        <v>56</v>
      </c>
      <c r="B2017">
        <v>660</v>
      </c>
      <c r="C2017" t="s">
        <v>918</v>
      </c>
      <c r="D2017" t="s">
        <v>4529</v>
      </c>
      <c r="E2017">
        <v>1506</v>
      </c>
      <c r="F2017" t="s">
        <v>4784</v>
      </c>
      <c r="G2017">
        <v>30</v>
      </c>
    </row>
    <row r="2018" spans="1:8" hidden="1" x14ac:dyDescent="0.25">
      <c r="A2018">
        <v>56</v>
      </c>
      <c r="B2018">
        <v>661</v>
      </c>
      <c r="C2018" t="s">
        <v>912</v>
      </c>
      <c r="D2018" t="s">
        <v>4529</v>
      </c>
      <c r="E2018">
        <v>33</v>
      </c>
      <c r="F2018" t="s">
        <v>4786</v>
      </c>
      <c r="G2018">
        <v>31</v>
      </c>
    </row>
    <row r="2019" spans="1:8" hidden="1" x14ac:dyDescent="0.25">
      <c r="A2019">
        <v>56</v>
      </c>
      <c r="B2019">
        <v>661</v>
      </c>
      <c r="C2019" t="s">
        <v>912</v>
      </c>
      <c r="D2019" t="s">
        <v>4529</v>
      </c>
      <c r="E2019">
        <v>1523</v>
      </c>
      <c r="F2019" t="s">
        <v>4785</v>
      </c>
      <c r="G2019" t="s">
        <v>4787</v>
      </c>
      <c r="H2019">
        <v>32</v>
      </c>
    </row>
    <row r="2020" spans="1:8" hidden="1" x14ac:dyDescent="0.25">
      <c r="A2020">
        <v>56</v>
      </c>
      <c r="B2020">
        <v>661</v>
      </c>
      <c r="C2020" t="s">
        <v>912</v>
      </c>
      <c r="D2020" t="s">
        <v>4529</v>
      </c>
      <c r="E2020">
        <v>1508</v>
      </c>
      <c r="F2020" t="s">
        <v>4788</v>
      </c>
      <c r="G2020">
        <v>33</v>
      </c>
    </row>
    <row r="2021" spans="1:8" hidden="1" x14ac:dyDescent="0.25">
      <c r="A2021">
        <v>56</v>
      </c>
      <c r="B2021">
        <v>661</v>
      </c>
      <c r="C2021" t="s">
        <v>912</v>
      </c>
      <c r="D2021" t="s">
        <v>4529</v>
      </c>
      <c r="E2021">
        <v>35</v>
      </c>
      <c r="F2021" t="s">
        <v>4789</v>
      </c>
      <c r="G2021">
        <v>34</v>
      </c>
    </row>
    <row r="2022" spans="1:8" hidden="1" x14ac:dyDescent="0.25">
      <c r="A2022">
        <v>56</v>
      </c>
      <c r="B2022">
        <v>661</v>
      </c>
      <c r="C2022" t="s">
        <v>912</v>
      </c>
      <c r="D2022" t="s">
        <v>4529</v>
      </c>
      <c r="E2022">
        <v>36</v>
      </c>
      <c r="F2022" t="s">
        <v>4790</v>
      </c>
      <c r="G2022">
        <v>35</v>
      </c>
    </row>
    <row r="2023" spans="1:8" hidden="1" x14ac:dyDescent="0.25">
      <c r="A2023">
        <v>56</v>
      </c>
      <c r="B2023">
        <v>662</v>
      </c>
      <c r="C2023" t="s">
        <v>522</v>
      </c>
      <c r="D2023" t="s">
        <v>4529</v>
      </c>
      <c r="E2023">
        <v>38</v>
      </c>
      <c r="F2023" t="s">
        <v>4791</v>
      </c>
      <c r="G2023">
        <v>36</v>
      </c>
    </row>
    <row r="2024" spans="1:8" hidden="1" x14ac:dyDescent="0.25">
      <c r="A2024">
        <v>56</v>
      </c>
      <c r="B2024">
        <v>662</v>
      </c>
      <c r="C2024" t="s">
        <v>522</v>
      </c>
      <c r="D2024" t="s">
        <v>4529</v>
      </c>
      <c r="E2024">
        <v>40</v>
      </c>
      <c r="F2024" t="s">
        <v>4792</v>
      </c>
      <c r="G2024">
        <v>37</v>
      </c>
    </row>
    <row r="2025" spans="1:8" hidden="1" x14ac:dyDescent="0.25">
      <c r="A2025">
        <v>56</v>
      </c>
      <c r="B2025">
        <v>663</v>
      </c>
      <c r="C2025" t="s">
        <v>521</v>
      </c>
      <c r="D2025" t="s">
        <v>4529</v>
      </c>
      <c r="E2025">
        <v>1294</v>
      </c>
      <c r="F2025" t="s">
        <v>4794</v>
      </c>
      <c r="G2025" t="s">
        <v>4793</v>
      </c>
      <c r="H2025">
        <v>38</v>
      </c>
    </row>
    <row r="2026" spans="1:8" hidden="1" x14ac:dyDescent="0.25">
      <c r="A2026">
        <v>56</v>
      </c>
      <c r="B2026">
        <v>663</v>
      </c>
      <c r="C2026" t="s">
        <v>521</v>
      </c>
      <c r="D2026" t="s">
        <v>4529</v>
      </c>
      <c r="E2026">
        <v>42</v>
      </c>
      <c r="F2026" t="s">
        <v>4795</v>
      </c>
      <c r="G2026">
        <v>39</v>
      </c>
    </row>
    <row r="2027" spans="1:8" hidden="1" x14ac:dyDescent="0.25">
      <c r="A2027">
        <v>56</v>
      </c>
      <c r="B2027">
        <v>664</v>
      </c>
      <c r="C2027" t="s">
        <v>47</v>
      </c>
      <c r="D2027" t="s">
        <v>4529</v>
      </c>
      <c r="E2027">
        <v>44</v>
      </c>
      <c r="F2027" t="s">
        <v>4796</v>
      </c>
      <c r="G2027">
        <v>40</v>
      </c>
    </row>
    <row r="2028" spans="1:8" hidden="1" x14ac:dyDescent="0.25">
      <c r="A2028">
        <v>56</v>
      </c>
      <c r="B2028">
        <v>664</v>
      </c>
      <c r="C2028" t="s">
        <v>47</v>
      </c>
      <c r="D2028" t="s">
        <v>4529</v>
      </c>
      <c r="E2028">
        <v>1524</v>
      </c>
      <c r="F2028" t="s">
        <v>4797</v>
      </c>
      <c r="G2028">
        <v>41</v>
      </c>
    </row>
    <row r="2029" spans="1:8" hidden="1" x14ac:dyDescent="0.25">
      <c r="A2029">
        <v>56</v>
      </c>
      <c r="B2029">
        <v>664</v>
      </c>
      <c r="C2029" t="s">
        <v>47</v>
      </c>
      <c r="D2029" t="s">
        <v>4529</v>
      </c>
      <c r="E2029">
        <v>46</v>
      </c>
      <c r="F2029" t="s">
        <v>4798</v>
      </c>
      <c r="G2029">
        <v>42</v>
      </c>
    </row>
    <row r="2030" spans="1:8" hidden="1" x14ac:dyDescent="0.25">
      <c r="A2030">
        <v>56</v>
      </c>
      <c r="B2030">
        <v>664</v>
      </c>
      <c r="C2030" t="s">
        <v>47</v>
      </c>
      <c r="D2030" t="s">
        <v>4529</v>
      </c>
      <c r="E2030">
        <v>48</v>
      </c>
      <c r="F2030" t="s">
        <v>4799</v>
      </c>
      <c r="G2030">
        <v>43</v>
      </c>
    </row>
    <row r="2031" spans="1:8" hidden="1" x14ac:dyDescent="0.25">
      <c r="A2031">
        <v>56</v>
      </c>
      <c r="B2031">
        <v>664</v>
      </c>
      <c r="C2031" t="s">
        <v>47</v>
      </c>
      <c r="D2031" t="s">
        <v>4529</v>
      </c>
      <c r="E2031">
        <v>50</v>
      </c>
      <c r="F2031" t="s">
        <v>4683</v>
      </c>
      <c r="G2031">
        <v>44</v>
      </c>
    </row>
    <row r="2032" spans="1:8" hidden="1" x14ac:dyDescent="0.25">
      <c r="A2032">
        <v>56</v>
      </c>
      <c r="B2032">
        <v>664</v>
      </c>
      <c r="C2032" t="s">
        <v>47</v>
      </c>
      <c r="D2032" t="s">
        <v>4529</v>
      </c>
      <c r="E2032">
        <v>51</v>
      </c>
      <c r="F2032" t="s">
        <v>4681</v>
      </c>
      <c r="G2032">
        <v>45</v>
      </c>
    </row>
    <row r="2033" spans="1:8" hidden="1" x14ac:dyDescent="0.25">
      <c r="A2033">
        <v>56</v>
      </c>
      <c r="B2033">
        <v>665</v>
      </c>
      <c r="C2033" t="s">
        <v>2242</v>
      </c>
      <c r="D2033" t="s">
        <v>4529</v>
      </c>
      <c r="E2033">
        <v>53</v>
      </c>
      <c r="F2033" t="s">
        <v>4678</v>
      </c>
      <c r="G2033">
        <v>46</v>
      </c>
    </row>
    <row r="2034" spans="1:8" hidden="1" x14ac:dyDescent="0.25">
      <c r="A2034">
        <v>56</v>
      </c>
      <c r="B2034">
        <v>665</v>
      </c>
      <c r="C2034" t="s">
        <v>2242</v>
      </c>
      <c r="D2034" t="s">
        <v>4529</v>
      </c>
      <c r="E2034">
        <v>1530</v>
      </c>
      <c r="F2034" t="s">
        <v>4677</v>
      </c>
      <c r="G2034" t="s">
        <v>4676</v>
      </c>
      <c r="H2034">
        <v>47</v>
      </c>
    </row>
    <row r="2035" spans="1:8" hidden="1" x14ac:dyDescent="0.25">
      <c r="A2035">
        <v>56</v>
      </c>
      <c r="B2035">
        <v>666</v>
      </c>
      <c r="C2035" t="s">
        <v>5416</v>
      </c>
      <c r="D2035" t="s">
        <v>4529</v>
      </c>
      <c r="E2035">
        <v>55</v>
      </c>
      <c r="F2035" t="s">
        <v>4674</v>
      </c>
      <c r="G2035">
        <v>48</v>
      </c>
    </row>
    <row r="2036" spans="1:8" hidden="1" x14ac:dyDescent="0.25">
      <c r="A2036">
        <v>56</v>
      </c>
      <c r="B2036">
        <v>667</v>
      </c>
      <c r="C2036" t="s">
        <v>215</v>
      </c>
      <c r="D2036" t="s">
        <v>4529</v>
      </c>
      <c r="E2036">
        <v>57</v>
      </c>
      <c r="F2036" t="s">
        <v>4673</v>
      </c>
      <c r="G2036">
        <v>49</v>
      </c>
    </row>
    <row r="2037" spans="1:8" hidden="1" x14ac:dyDescent="0.25">
      <c r="A2037">
        <v>56</v>
      </c>
      <c r="B2037">
        <v>667</v>
      </c>
      <c r="C2037" t="s">
        <v>215</v>
      </c>
      <c r="D2037" t="s">
        <v>4529</v>
      </c>
      <c r="E2037">
        <v>59</v>
      </c>
      <c r="F2037" t="s">
        <v>4672</v>
      </c>
      <c r="G2037">
        <v>50</v>
      </c>
    </row>
    <row r="2038" spans="1:8" hidden="1" x14ac:dyDescent="0.25">
      <c r="A2038">
        <v>56</v>
      </c>
      <c r="B2038">
        <v>667</v>
      </c>
      <c r="C2038" t="s">
        <v>215</v>
      </c>
      <c r="D2038" t="s">
        <v>4529</v>
      </c>
      <c r="E2038">
        <v>61</v>
      </c>
      <c r="F2038" t="s">
        <v>4671</v>
      </c>
      <c r="G2038">
        <v>51</v>
      </c>
    </row>
    <row r="2039" spans="1:8" hidden="1" x14ac:dyDescent="0.25">
      <c r="A2039">
        <v>56</v>
      </c>
      <c r="B2039">
        <v>667</v>
      </c>
      <c r="C2039" t="s">
        <v>215</v>
      </c>
      <c r="D2039" t="s">
        <v>4529</v>
      </c>
      <c r="E2039">
        <v>62</v>
      </c>
      <c r="F2039" t="s">
        <v>4851</v>
      </c>
      <c r="G2039">
        <v>52</v>
      </c>
    </row>
    <row r="2040" spans="1:8" hidden="1" x14ac:dyDescent="0.25">
      <c r="A2040">
        <v>56</v>
      </c>
      <c r="B2040">
        <v>667</v>
      </c>
      <c r="C2040" t="s">
        <v>215</v>
      </c>
      <c r="D2040" t="s">
        <v>4529</v>
      </c>
      <c r="E2040">
        <v>64</v>
      </c>
      <c r="F2040" t="s">
        <v>4850</v>
      </c>
      <c r="G2040">
        <v>53</v>
      </c>
    </row>
    <row r="2041" spans="1:8" hidden="1" x14ac:dyDescent="0.25">
      <c r="A2041">
        <v>56</v>
      </c>
      <c r="B2041">
        <v>667</v>
      </c>
      <c r="C2041" t="s">
        <v>215</v>
      </c>
      <c r="D2041" t="s">
        <v>4529</v>
      </c>
      <c r="E2041">
        <v>66</v>
      </c>
      <c r="F2041" t="s">
        <v>4849</v>
      </c>
      <c r="G2041">
        <v>54</v>
      </c>
    </row>
    <row r="2042" spans="1:8" hidden="1" x14ac:dyDescent="0.25">
      <c r="A2042">
        <v>56</v>
      </c>
      <c r="B2042">
        <v>667</v>
      </c>
      <c r="C2042" t="s">
        <v>215</v>
      </c>
      <c r="D2042" t="s">
        <v>4529</v>
      </c>
      <c r="E2042">
        <v>68</v>
      </c>
      <c r="F2042" t="s">
        <v>4847</v>
      </c>
      <c r="G2042">
        <v>55</v>
      </c>
    </row>
    <row r="2043" spans="1:8" hidden="1" x14ac:dyDescent="0.25">
      <c r="A2043">
        <v>56</v>
      </c>
      <c r="B2043">
        <v>667</v>
      </c>
      <c r="C2043" t="s">
        <v>215</v>
      </c>
      <c r="D2043" t="s">
        <v>4529</v>
      </c>
      <c r="E2043">
        <v>69</v>
      </c>
      <c r="F2043" t="s">
        <v>4827</v>
      </c>
      <c r="G2043">
        <v>56</v>
      </c>
    </row>
    <row r="2044" spans="1:8" hidden="1" x14ac:dyDescent="0.25">
      <c r="A2044">
        <v>56</v>
      </c>
      <c r="B2044">
        <v>667</v>
      </c>
      <c r="C2044" t="s">
        <v>215</v>
      </c>
      <c r="D2044" t="s">
        <v>4529</v>
      </c>
      <c r="E2044">
        <v>71</v>
      </c>
      <c r="F2044" t="s">
        <v>4825</v>
      </c>
      <c r="G2044">
        <v>57</v>
      </c>
    </row>
    <row r="2045" spans="1:8" hidden="1" x14ac:dyDescent="0.25">
      <c r="A2045">
        <v>56</v>
      </c>
      <c r="B2045">
        <v>667</v>
      </c>
      <c r="C2045" t="s">
        <v>215</v>
      </c>
      <c r="D2045" t="s">
        <v>4529</v>
      </c>
      <c r="E2045">
        <v>73</v>
      </c>
      <c r="F2045" t="s">
        <v>4845</v>
      </c>
      <c r="G2045">
        <v>58</v>
      </c>
    </row>
    <row r="2046" spans="1:8" hidden="1" x14ac:dyDescent="0.25">
      <c r="A2046">
        <v>56</v>
      </c>
      <c r="B2046">
        <v>667</v>
      </c>
      <c r="C2046" t="s">
        <v>215</v>
      </c>
      <c r="D2046" t="s">
        <v>4529</v>
      </c>
      <c r="E2046">
        <v>75</v>
      </c>
      <c r="F2046" t="s">
        <v>4843</v>
      </c>
      <c r="G2046">
        <v>59</v>
      </c>
    </row>
    <row r="2047" spans="1:8" hidden="1" x14ac:dyDescent="0.25">
      <c r="A2047">
        <v>56</v>
      </c>
      <c r="B2047">
        <v>667</v>
      </c>
      <c r="C2047" t="s">
        <v>215</v>
      </c>
      <c r="D2047" t="s">
        <v>4529</v>
      </c>
      <c r="E2047">
        <v>77</v>
      </c>
      <c r="F2047" t="s">
        <v>4842</v>
      </c>
      <c r="G2047">
        <v>60</v>
      </c>
    </row>
    <row r="2048" spans="1:8" hidden="1" x14ac:dyDescent="0.25">
      <c r="A2048">
        <v>56</v>
      </c>
      <c r="B2048">
        <v>667</v>
      </c>
      <c r="C2048" t="s">
        <v>215</v>
      </c>
      <c r="D2048" t="s">
        <v>4529</v>
      </c>
      <c r="E2048">
        <v>457</v>
      </c>
      <c r="F2048" t="s">
        <v>4841</v>
      </c>
      <c r="G2048">
        <v>61</v>
      </c>
    </row>
    <row r="2049" spans="1:7" hidden="1" x14ac:dyDescent="0.25">
      <c r="A2049">
        <v>56</v>
      </c>
      <c r="B2049">
        <v>667</v>
      </c>
      <c r="C2049" t="s">
        <v>215</v>
      </c>
      <c r="D2049" t="s">
        <v>4529</v>
      </c>
      <c r="E2049">
        <v>80</v>
      </c>
      <c r="F2049" t="s">
        <v>4803</v>
      </c>
      <c r="G2049">
        <v>62</v>
      </c>
    </row>
    <row r="2050" spans="1:7" hidden="1" x14ac:dyDescent="0.25">
      <c r="A2050">
        <v>56</v>
      </c>
      <c r="B2050">
        <v>667</v>
      </c>
      <c r="C2050" t="s">
        <v>215</v>
      </c>
      <c r="D2050" t="s">
        <v>4529</v>
      </c>
      <c r="E2050">
        <v>464</v>
      </c>
      <c r="F2050" t="s">
        <v>5261</v>
      </c>
      <c r="G2050">
        <v>63</v>
      </c>
    </row>
    <row r="2051" spans="1:7" hidden="1" x14ac:dyDescent="0.25">
      <c r="A2051">
        <v>56</v>
      </c>
      <c r="B2051">
        <v>667</v>
      </c>
      <c r="C2051" t="s">
        <v>215</v>
      </c>
      <c r="D2051" t="s">
        <v>4529</v>
      </c>
      <c r="E2051">
        <v>713</v>
      </c>
      <c r="F2051" t="s">
        <v>5260</v>
      </c>
      <c r="G2051">
        <v>64</v>
      </c>
    </row>
    <row r="2052" spans="1:7" hidden="1" x14ac:dyDescent="0.25">
      <c r="A2052">
        <v>56</v>
      </c>
      <c r="B2052">
        <v>667</v>
      </c>
      <c r="C2052" t="s">
        <v>215</v>
      </c>
      <c r="D2052" t="s">
        <v>4529</v>
      </c>
      <c r="E2052">
        <v>463</v>
      </c>
      <c r="F2052" t="s">
        <v>5259</v>
      </c>
      <c r="G2052">
        <v>65</v>
      </c>
    </row>
    <row r="2053" spans="1:7" hidden="1" x14ac:dyDescent="0.25">
      <c r="A2053">
        <v>56</v>
      </c>
      <c r="B2053">
        <v>667</v>
      </c>
      <c r="C2053" t="s">
        <v>215</v>
      </c>
      <c r="D2053" t="s">
        <v>4529</v>
      </c>
      <c r="E2053">
        <v>462</v>
      </c>
      <c r="F2053" t="s">
        <v>5258</v>
      </c>
      <c r="G2053">
        <v>66</v>
      </c>
    </row>
    <row r="2054" spans="1:7" hidden="1" x14ac:dyDescent="0.25">
      <c r="A2054">
        <v>56</v>
      </c>
      <c r="B2054">
        <v>667</v>
      </c>
      <c r="C2054" t="s">
        <v>215</v>
      </c>
      <c r="D2054" t="s">
        <v>4529</v>
      </c>
      <c r="E2054">
        <v>1300</v>
      </c>
      <c r="F2054" t="s">
        <v>5190</v>
      </c>
      <c r="G2054">
        <v>67</v>
      </c>
    </row>
    <row r="2055" spans="1:7" hidden="1" x14ac:dyDescent="0.25">
      <c r="A2055">
        <v>56</v>
      </c>
      <c r="B2055">
        <v>667</v>
      </c>
      <c r="C2055" t="s">
        <v>215</v>
      </c>
      <c r="D2055" t="s">
        <v>4529</v>
      </c>
      <c r="E2055">
        <v>1302</v>
      </c>
      <c r="F2055" t="s">
        <v>5283</v>
      </c>
      <c r="G2055">
        <v>68</v>
      </c>
    </row>
    <row r="2056" spans="1:7" hidden="1" x14ac:dyDescent="0.25">
      <c r="A2056">
        <v>56</v>
      </c>
      <c r="B2056">
        <v>667</v>
      </c>
      <c r="C2056" t="s">
        <v>215</v>
      </c>
      <c r="D2056" t="s">
        <v>4529</v>
      </c>
      <c r="E2056">
        <v>1304</v>
      </c>
      <c r="F2056" t="s">
        <v>5282</v>
      </c>
      <c r="G2056">
        <v>69</v>
      </c>
    </row>
    <row r="2057" spans="1:7" hidden="1" x14ac:dyDescent="0.25">
      <c r="A2057">
        <v>57</v>
      </c>
      <c r="B2057">
        <v>668</v>
      </c>
      <c r="C2057" t="s">
        <v>4598</v>
      </c>
      <c r="D2057" t="s">
        <v>4529</v>
      </c>
      <c r="E2057">
        <v>1</v>
      </c>
      <c r="F2057" t="s">
        <v>4599</v>
      </c>
      <c r="G2057">
        <v>1</v>
      </c>
    </row>
    <row r="2058" spans="1:7" hidden="1" x14ac:dyDescent="0.25">
      <c r="A2058">
        <v>57</v>
      </c>
      <c r="B2058">
        <v>669</v>
      </c>
      <c r="C2058" t="s">
        <v>4731</v>
      </c>
      <c r="D2058" t="s">
        <v>4529</v>
      </c>
      <c r="E2058">
        <v>84</v>
      </c>
      <c r="F2058" t="s">
        <v>4732</v>
      </c>
      <c r="G2058">
        <v>2</v>
      </c>
    </row>
    <row r="2059" spans="1:7" hidden="1" x14ac:dyDescent="0.25">
      <c r="A2059">
        <v>57</v>
      </c>
      <c r="B2059">
        <v>669</v>
      </c>
      <c r="C2059" t="s">
        <v>4731</v>
      </c>
      <c r="D2059" t="s">
        <v>4529</v>
      </c>
      <c r="E2059">
        <v>2</v>
      </c>
      <c r="F2059" t="s">
        <v>4731</v>
      </c>
      <c r="G2059">
        <v>3</v>
      </c>
    </row>
    <row r="2060" spans="1:7" hidden="1" x14ac:dyDescent="0.25">
      <c r="A2060">
        <v>57</v>
      </c>
      <c r="B2060">
        <v>669</v>
      </c>
      <c r="C2060" t="s">
        <v>4731</v>
      </c>
      <c r="D2060" t="s">
        <v>4529</v>
      </c>
      <c r="E2060">
        <v>4</v>
      </c>
      <c r="F2060" t="s">
        <v>4729</v>
      </c>
      <c r="G2060">
        <v>4</v>
      </c>
    </row>
    <row r="2061" spans="1:7" hidden="1" x14ac:dyDescent="0.25">
      <c r="A2061">
        <v>57</v>
      </c>
      <c r="B2061">
        <v>670</v>
      </c>
      <c r="C2061" t="s">
        <v>4695</v>
      </c>
      <c r="D2061" t="s">
        <v>4529</v>
      </c>
      <c r="E2061">
        <v>6</v>
      </c>
      <c r="F2061" t="s">
        <v>4697</v>
      </c>
      <c r="G2061">
        <v>5</v>
      </c>
    </row>
    <row r="2062" spans="1:7" hidden="1" x14ac:dyDescent="0.25">
      <c r="A2062">
        <v>57</v>
      </c>
      <c r="B2062">
        <v>670</v>
      </c>
      <c r="C2062" t="s">
        <v>4695</v>
      </c>
      <c r="D2062" t="s">
        <v>4529</v>
      </c>
      <c r="E2062">
        <v>8</v>
      </c>
      <c r="F2062" t="s">
        <v>4695</v>
      </c>
      <c r="G2062">
        <v>6</v>
      </c>
    </row>
    <row r="2063" spans="1:7" hidden="1" x14ac:dyDescent="0.25">
      <c r="A2063">
        <v>57</v>
      </c>
      <c r="B2063">
        <v>671</v>
      </c>
      <c r="C2063" t="s">
        <v>4694</v>
      </c>
      <c r="D2063" t="s">
        <v>4529</v>
      </c>
      <c r="E2063">
        <v>10</v>
      </c>
      <c r="F2063" t="s">
        <v>4693</v>
      </c>
      <c r="G2063">
        <v>7</v>
      </c>
    </row>
    <row r="2064" spans="1:7" hidden="1" x14ac:dyDescent="0.25">
      <c r="A2064">
        <v>57</v>
      </c>
      <c r="B2064">
        <v>671</v>
      </c>
      <c r="C2064" t="s">
        <v>4694</v>
      </c>
      <c r="D2064" t="s">
        <v>4529</v>
      </c>
      <c r="E2064">
        <v>13</v>
      </c>
      <c r="F2064" t="s">
        <v>4692</v>
      </c>
      <c r="G2064">
        <v>8</v>
      </c>
    </row>
    <row r="2065" spans="1:7" hidden="1" x14ac:dyDescent="0.25">
      <c r="A2065">
        <v>57</v>
      </c>
      <c r="B2065">
        <v>672</v>
      </c>
      <c r="C2065" t="s">
        <v>4748</v>
      </c>
      <c r="D2065" t="s">
        <v>4529</v>
      </c>
      <c r="E2065">
        <v>14</v>
      </c>
      <c r="F2065" t="s">
        <v>4728</v>
      </c>
      <c r="G2065">
        <v>9</v>
      </c>
    </row>
    <row r="2066" spans="1:7" hidden="1" x14ac:dyDescent="0.25">
      <c r="A2066">
        <v>57</v>
      </c>
      <c r="B2066">
        <v>672</v>
      </c>
      <c r="C2066" t="s">
        <v>4748</v>
      </c>
      <c r="D2066" t="s">
        <v>4529</v>
      </c>
      <c r="E2066">
        <v>266</v>
      </c>
      <c r="F2066" t="s">
        <v>4727</v>
      </c>
      <c r="G2066">
        <v>10</v>
      </c>
    </row>
    <row r="2067" spans="1:7" hidden="1" x14ac:dyDescent="0.25">
      <c r="A2067">
        <v>57</v>
      </c>
      <c r="B2067">
        <v>672</v>
      </c>
      <c r="C2067" t="s">
        <v>4748</v>
      </c>
      <c r="D2067" t="s">
        <v>4529</v>
      </c>
      <c r="E2067">
        <v>16</v>
      </c>
      <c r="F2067" t="s">
        <v>4691</v>
      </c>
      <c r="G2067">
        <v>11</v>
      </c>
    </row>
    <row r="2068" spans="1:7" hidden="1" x14ac:dyDescent="0.25">
      <c r="A2068">
        <v>57</v>
      </c>
      <c r="B2068">
        <v>672</v>
      </c>
      <c r="C2068" t="s">
        <v>4748</v>
      </c>
      <c r="D2068" t="s">
        <v>4529</v>
      </c>
      <c r="E2068">
        <v>18</v>
      </c>
      <c r="F2068" t="s">
        <v>4690</v>
      </c>
      <c r="G2068">
        <v>12</v>
      </c>
    </row>
    <row r="2069" spans="1:7" hidden="1" x14ac:dyDescent="0.25">
      <c r="A2069">
        <v>57</v>
      </c>
      <c r="B2069">
        <v>673</v>
      </c>
      <c r="C2069" t="s">
        <v>4725</v>
      </c>
      <c r="D2069" t="s">
        <v>4529</v>
      </c>
      <c r="E2069">
        <v>20</v>
      </c>
      <c r="F2069" t="s">
        <v>4726</v>
      </c>
      <c r="G2069">
        <v>13</v>
      </c>
    </row>
    <row r="2070" spans="1:7" hidden="1" x14ac:dyDescent="0.25">
      <c r="A2070">
        <v>57</v>
      </c>
      <c r="B2070">
        <v>673</v>
      </c>
      <c r="C2070" t="s">
        <v>4725</v>
      </c>
      <c r="D2070" t="s">
        <v>4529</v>
      </c>
      <c r="E2070">
        <v>86</v>
      </c>
      <c r="F2070" t="s">
        <v>4724</v>
      </c>
      <c r="G2070">
        <v>14</v>
      </c>
    </row>
    <row r="2071" spans="1:7" hidden="1" x14ac:dyDescent="0.25">
      <c r="A2071">
        <v>57</v>
      </c>
      <c r="B2071">
        <v>673</v>
      </c>
      <c r="C2071" t="s">
        <v>4725</v>
      </c>
      <c r="D2071" t="s">
        <v>4529</v>
      </c>
      <c r="E2071">
        <v>22</v>
      </c>
      <c r="F2071" t="s">
        <v>4689</v>
      </c>
      <c r="G2071">
        <v>15</v>
      </c>
    </row>
    <row r="2072" spans="1:7" hidden="1" x14ac:dyDescent="0.25">
      <c r="A2072">
        <v>57</v>
      </c>
      <c r="B2072">
        <v>673</v>
      </c>
      <c r="C2072" t="s">
        <v>4725</v>
      </c>
      <c r="D2072" t="s">
        <v>4529</v>
      </c>
      <c r="E2072">
        <v>24</v>
      </c>
      <c r="F2072" t="s">
        <v>4894</v>
      </c>
      <c r="G2072">
        <v>16</v>
      </c>
    </row>
    <row r="2073" spans="1:7" hidden="1" x14ac:dyDescent="0.25">
      <c r="A2073">
        <v>57</v>
      </c>
      <c r="B2073">
        <v>673</v>
      </c>
      <c r="C2073" t="s">
        <v>4725</v>
      </c>
      <c r="D2073" t="s">
        <v>4529</v>
      </c>
      <c r="E2073">
        <v>88</v>
      </c>
      <c r="F2073" t="s">
        <v>4722</v>
      </c>
      <c r="G2073">
        <v>17</v>
      </c>
    </row>
    <row r="2074" spans="1:7" hidden="1" x14ac:dyDescent="0.25">
      <c r="A2074">
        <v>57</v>
      </c>
      <c r="B2074">
        <v>673</v>
      </c>
      <c r="C2074" t="s">
        <v>4725</v>
      </c>
      <c r="D2074" t="s">
        <v>4529</v>
      </c>
      <c r="E2074">
        <v>90</v>
      </c>
      <c r="F2074" t="s">
        <v>4720</v>
      </c>
      <c r="G2074">
        <v>18</v>
      </c>
    </row>
    <row r="2075" spans="1:7" hidden="1" x14ac:dyDescent="0.25">
      <c r="A2075">
        <v>57</v>
      </c>
      <c r="B2075">
        <v>673</v>
      </c>
      <c r="C2075" t="s">
        <v>4725</v>
      </c>
      <c r="D2075" t="s">
        <v>4529</v>
      </c>
      <c r="E2075">
        <v>92</v>
      </c>
      <c r="F2075" t="s">
        <v>4688</v>
      </c>
      <c r="G2075">
        <v>19</v>
      </c>
    </row>
    <row r="2076" spans="1:7" hidden="1" x14ac:dyDescent="0.25">
      <c r="A2076">
        <v>57</v>
      </c>
      <c r="B2076">
        <v>673</v>
      </c>
      <c r="C2076" t="s">
        <v>4725</v>
      </c>
      <c r="D2076" t="s">
        <v>4529</v>
      </c>
      <c r="E2076">
        <v>94</v>
      </c>
      <c r="F2076" t="s">
        <v>4717</v>
      </c>
      <c r="G2076">
        <v>20</v>
      </c>
    </row>
    <row r="2077" spans="1:7" hidden="1" x14ac:dyDescent="0.25">
      <c r="A2077">
        <v>57</v>
      </c>
      <c r="B2077">
        <v>673</v>
      </c>
      <c r="C2077" t="s">
        <v>4725</v>
      </c>
      <c r="D2077" t="s">
        <v>4529</v>
      </c>
      <c r="E2077">
        <v>97</v>
      </c>
      <c r="F2077" t="s">
        <v>4715</v>
      </c>
      <c r="G2077">
        <v>21</v>
      </c>
    </row>
    <row r="2078" spans="1:7" hidden="1" x14ac:dyDescent="0.25">
      <c r="A2078">
        <v>57</v>
      </c>
      <c r="B2078">
        <v>673</v>
      </c>
      <c r="C2078" t="s">
        <v>4725</v>
      </c>
      <c r="D2078" t="s">
        <v>4529</v>
      </c>
      <c r="E2078">
        <v>1230</v>
      </c>
      <c r="F2078" t="s">
        <v>4958</v>
      </c>
      <c r="G2078">
        <v>22</v>
      </c>
    </row>
    <row r="2079" spans="1:7" hidden="1" x14ac:dyDescent="0.25">
      <c r="A2079">
        <v>57</v>
      </c>
      <c r="B2079">
        <v>673</v>
      </c>
      <c r="C2079" t="s">
        <v>4725</v>
      </c>
      <c r="D2079" t="s">
        <v>4529</v>
      </c>
      <c r="E2079">
        <v>98</v>
      </c>
      <c r="F2079" t="s">
        <v>4712</v>
      </c>
      <c r="G2079">
        <v>23</v>
      </c>
    </row>
    <row r="2080" spans="1:7" hidden="1" x14ac:dyDescent="0.25">
      <c r="A2080">
        <v>57</v>
      </c>
      <c r="B2080">
        <v>673</v>
      </c>
      <c r="C2080" t="s">
        <v>4725</v>
      </c>
      <c r="D2080" t="s">
        <v>4529</v>
      </c>
      <c r="E2080">
        <v>346</v>
      </c>
      <c r="F2080" t="s">
        <v>5081</v>
      </c>
      <c r="G2080">
        <v>24</v>
      </c>
    </row>
    <row r="2081" spans="1:7" hidden="1" x14ac:dyDescent="0.25">
      <c r="A2081">
        <v>57</v>
      </c>
      <c r="B2081">
        <v>673</v>
      </c>
      <c r="C2081" t="s">
        <v>4725</v>
      </c>
      <c r="D2081" t="s">
        <v>4529</v>
      </c>
      <c r="E2081">
        <v>348</v>
      </c>
      <c r="F2081" t="s">
        <v>5082</v>
      </c>
      <c r="G2081">
        <v>25</v>
      </c>
    </row>
    <row r="2082" spans="1:7" hidden="1" x14ac:dyDescent="0.25">
      <c r="A2082">
        <v>57</v>
      </c>
      <c r="B2082">
        <v>673</v>
      </c>
      <c r="C2082" t="s">
        <v>4725</v>
      </c>
      <c r="D2082" t="s">
        <v>4529</v>
      </c>
      <c r="E2082">
        <v>350</v>
      </c>
      <c r="F2082" t="s">
        <v>5415</v>
      </c>
      <c r="G2082">
        <v>26</v>
      </c>
    </row>
    <row r="2083" spans="1:7" hidden="1" x14ac:dyDescent="0.25">
      <c r="A2083">
        <v>57</v>
      </c>
      <c r="B2083">
        <v>673</v>
      </c>
      <c r="C2083" t="s">
        <v>4725</v>
      </c>
      <c r="D2083" t="s">
        <v>4529</v>
      </c>
      <c r="E2083">
        <v>352</v>
      </c>
      <c r="F2083" t="s">
        <v>5414</v>
      </c>
      <c r="G2083">
        <v>27</v>
      </c>
    </row>
    <row r="2084" spans="1:7" hidden="1" x14ac:dyDescent="0.25">
      <c r="A2084">
        <v>57</v>
      </c>
      <c r="B2084">
        <v>673</v>
      </c>
      <c r="C2084" t="s">
        <v>4725</v>
      </c>
      <c r="D2084" t="s">
        <v>4529</v>
      </c>
      <c r="E2084">
        <v>354</v>
      </c>
      <c r="F2084" t="s">
        <v>5413</v>
      </c>
      <c r="G2084">
        <v>28</v>
      </c>
    </row>
    <row r="2085" spans="1:7" hidden="1" x14ac:dyDescent="0.25">
      <c r="A2085">
        <v>57</v>
      </c>
      <c r="B2085">
        <v>673</v>
      </c>
      <c r="C2085" t="s">
        <v>4725</v>
      </c>
      <c r="D2085" t="s">
        <v>4529</v>
      </c>
      <c r="E2085">
        <v>356</v>
      </c>
      <c r="F2085" t="s">
        <v>5412</v>
      </c>
      <c r="G2085">
        <v>29</v>
      </c>
    </row>
    <row r="2086" spans="1:7" hidden="1" x14ac:dyDescent="0.25">
      <c r="A2086">
        <v>57</v>
      </c>
      <c r="B2086">
        <v>673</v>
      </c>
      <c r="C2086" t="s">
        <v>4725</v>
      </c>
      <c r="D2086" t="s">
        <v>4529</v>
      </c>
      <c r="E2086">
        <v>358</v>
      </c>
      <c r="F2086" t="s">
        <v>5411</v>
      </c>
      <c r="G2086">
        <v>30</v>
      </c>
    </row>
    <row r="2087" spans="1:7" hidden="1" x14ac:dyDescent="0.25">
      <c r="A2087">
        <v>57</v>
      </c>
      <c r="B2087">
        <v>673</v>
      </c>
      <c r="C2087" t="s">
        <v>4725</v>
      </c>
      <c r="D2087" t="s">
        <v>4529</v>
      </c>
      <c r="E2087">
        <v>360</v>
      </c>
      <c r="F2087" t="s">
        <v>5410</v>
      </c>
      <c r="G2087">
        <v>31</v>
      </c>
    </row>
    <row r="2088" spans="1:7" hidden="1" x14ac:dyDescent="0.25">
      <c r="A2088">
        <v>57</v>
      </c>
      <c r="B2088">
        <v>673</v>
      </c>
      <c r="C2088" t="s">
        <v>4725</v>
      </c>
      <c r="D2088" t="s">
        <v>4529</v>
      </c>
      <c r="E2088">
        <v>363</v>
      </c>
      <c r="F2088" t="s">
        <v>5409</v>
      </c>
      <c r="G2088">
        <v>32</v>
      </c>
    </row>
    <row r="2089" spans="1:7" hidden="1" x14ac:dyDescent="0.25">
      <c r="A2089">
        <v>59</v>
      </c>
      <c r="B2089">
        <v>680</v>
      </c>
      <c r="C2089" t="s">
        <v>14</v>
      </c>
      <c r="D2089" t="s">
        <v>4529</v>
      </c>
      <c r="E2089">
        <v>1</v>
      </c>
      <c r="F2089" t="s">
        <v>4599</v>
      </c>
      <c r="G2089">
        <v>1</v>
      </c>
    </row>
    <row r="2090" spans="1:7" hidden="1" x14ac:dyDescent="0.25">
      <c r="A2090">
        <v>59</v>
      </c>
      <c r="B2090">
        <v>680</v>
      </c>
      <c r="C2090" t="s">
        <v>14</v>
      </c>
      <c r="D2090" t="s">
        <v>4529</v>
      </c>
      <c r="E2090">
        <v>244</v>
      </c>
      <c r="F2090" t="s">
        <v>4597</v>
      </c>
      <c r="G2090">
        <v>2</v>
      </c>
    </row>
    <row r="2091" spans="1:7" hidden="1" x14ac:dyDescent="0.25">
      <c r="A2091">
        <v>59</v>
      </c>
      <c r="B2091">
        <v>680</v>
      </c>
      <c r="C2091" t="s">
        <v>14</v>
      </c>
      <c r="D2091" t="s">
        <v>4529</v>
      </c>
      <c r="E2091">
        <v>197</v>
      </c>
      <c r="F2091" t="s">
        <v>4570</v>
      </c>
      <c r="G2091">
        <v>3</v>
      </c>
    </row>
    <row r="2092" spans="1:7" hidden="1" x14ac:dyDescent="0.25">
      <c r="A2092">
        <v>59</v>
      </c>
      <c r="B2092">
        <v>680</v>
      </c>
      <c r="C2092" t="s">
        <v>14</v>
      </c>
      <c r="D2092" t="s">
        <v>4529</v>
      </c>
      <c r="E2092">
        <v>199</v>
      </c>
      <c r="F2092" t="s">
        <v>4568</v>
      </c>
      <c r="G2092">
        <v>4</v>
      </c>
    </row>
    <row r="2093" spans="1:7" hidden="1" x14ac:dyDescent="0.25">
      <c r="A2093">
        <v>59</v>
      </c>
      <c r="B2093">
        <v>680</v>
      </c>
      <c r="C2093" t="s">
        <v>14</v>
      </c>
      <c r="D2093" t="s">
        <v>4529</v>
      </c>
      <c r="E2093">
        <v>1575</v>
      </c>
      <c r="F2093" t="s">
        <v>4567</v>
      </c>
      <c r="G2093">
        <v>5</v>
      </c>
    </row>
    <row r="2094" spans="1:7" hidden="1" x14ac:dyDescent="0.25">
      <c r="A2094">
        <v>59</v>
      </c>
      <c r="B2094">
        <v>680</v>
      </c>
      <c r="C2094" t="s">
        <v>14</v>
      </c>
      <c r="D2094" t="s">
        <v>4529</v>
      </c>
      <c r="E2094">
        <v>1448</v>
      </c>
      <c r="F2094" t="s">
        <v>4566</v>
      </c>
      <c r="G2094">
        <v>6</v>
      </c>
    </row>
    <row r="2095" spans="1:7" hidden="1" x14ac:dyDescent="0.25">
      <c r="A2095">
        <v>59</v>
      </c>
      <c r="B2095">
        <v>680</v>
      </c>
      <c r="C2095" t="s">
        <v>14</v>
      </c>
      <c r="D2095" t="s">
        <v>4529</v>
      </c>
      <c r="E2095">
        <v>246</v>
      </c>
      <c r="F2095" t="s">
        <v>4565</v>
      </c>
      <c r="G2095">
        <v>7</v>
      </c>
    </row>
    <row r="2096" spans="1:7" hidden="1" x14ac:dyDescent="0.25">
      <c r="A2096">
        <v>59</v>
      </c>
      <c r="B2096">
        <v>680</v>
      </c>
      <c r="C2096" t="s">
        <v>14</v>
      </c>
      <c r="D2096" t="s">
        <v>4529</v>
      </c>
      <c r="E2096">
        <v>200</v>
      </c>
      <c r="F2096" t="s">
        <v>4563</v>
      </c>
      <c r="G2096">
        <v>8</v>
      </c>
    </row>
    <row r="2097" spans="1:7" hidden="1" x14ac:dyDescent="0.25">
      <c r="A2097">
        <v>59</v>
      </c>
      <c r="B2097">
        <v>680</v>
      </c>
      <c r="C2097" t="s">
        <v>14</v>
      </c>
      <c r="D2097" t="s">
        <v>4529</v>
      </c>
      <c r="E2097">
        <v>1484</v>
      </c>
      <c r="F2097" t="s">
        <v>4596</v>
      </c>
      <c r="G2097">
        <v>9</v>
      </c>
    </row>
    <row r="2098" spans="1:7" hidden="1" x14ac:dyDescent="0.25">
      <c r="A2098">
        <v>59</v>
      </c>
      <c r="B2098">
        <v>680</v>
      </c>
      <c r="C2098" t="s">
        <v>14</v>
      </c>
      <c r="D2098" t="s">
        <v>4529</v>
      </c>
      <c r="E2098">
        <v>202</v>
      </c>
      <c r="F2098" t="s">
        <v>4594</v>
      </c>
      <c r="G2098">
        <v>10</v>
      </c>
    </row>
    <row r="2099" spans="1:7" hidden="1" x14ac:dyDescent="0.25">
      <c r="A2099">
        <v>59</v>
      </c>
      <c r="B2099">
        <v>680</v>
      </c>
      <c r="C2099" t="s">
        <v>14</v>
      </c>
      <c r="D2099" t="s">
        <v>4529</v>
      </c>
      <c r="E2099">
        <v>251</v>
      </c>
      <c r="F2099" t="s">
        <v>4592</v>
      </c>
      <c r="G2099">
        <v>11</v>
      </c>
    </row>
    <row r="2100" spans="1:7" hidden="1" x14ac:dyDescent="0.25">
      <c r="A2100">
        <v>59</v>
      </c>
      <c r="B2100">
        <v>680</v>
      </c>
      <c r="C2100" t="s">
        <v>14</v>
      </c>
      <c r="D2100" t="s">
        <v>4529</v>
      </c>
      <c r="E2100">
        <v>204</v>
      </c>
      <c r="F2100" t="s">
        <v>4593</v>
      </c>
      <c r="G2100">
        <v>12</v>
      </c>
    </row>
    <row r="2101" spans="1:7" hidden="1" x14ac:dyDescent="0.25">
      <c r="A2101">
        <v>59</v>
      </c>
      <c r="B2101">
        <v>680</v>
      </c>
      <c r="C2101" t="s">
        <v>14</v>
      </c>
      <c r="D2101" t="s">
        <v>4529</v>
      </c>
      <c r="E2101">
        <v>1480</v>
      </c>
      <c r="F2101" t="s">
        <v>4591</v>
      </c>
      <c r="G2101">
        <v>13</v>
      </c>
    </row>
    <row r="2102" spans="1:7" hidden="1" x14ac:dyDescent="0.25">
      <c r="A2102">
        <v>59</v>
      </c>
      <c r="B2102">
        <v>680</v>
      </c>
      <c r="C2102" t="s">
        <v>14</v>
      </c>
      <c r="D2102" t="s">
        <v>4529</v>
      </c>
      <c r="E2102">
        <v>1482</v>
      </c>
      <c r="F2102" t="s">
        <v>4590</v>
      </c>
      <c r="G2102">
        <v>14</v>
      </c>
    </row>
    <row r="2103" spans="1:7" hidden="1" x14ac:dyDescent="0.25">
      <c r="A2103">
        <v>59</v>
      </c>
      <c r="B2103">
        <v>680</v>
      </c>
      <c r="C2103" t="s">
        <v>14</v>
      </c>
      <c r="D2103" t="s">
        <v>4529</v>
      </c>
      <c r="E2103">
        <v>206</v>
      </c>
      <c r="F2103" t="s">
        <v>4589</v>
      </c>
      <c r="G2103">
        <v>15</v>
      </c>
    </row>
    <row r="2104" spans="1:7" hidden="1" x14ac:dyDescent="0.25">
      <c r="A2104">
        <v>59</v>
      </c>
      <c r="B2104">
        <v>680</v>
      </c>
      <c r="C2104" t="s">
        <v>14</v>
      </c>
      <c r="D2104" t="s">
        <v>4529</v>
      </c>
      <c r="E2104">
        <v>210</v>
      </c>
      <c r="F2104" t="s">
        <v>4587</v>
      </c>
      <c r="G2104">
        <v>16</v>
      </c>
    </row>
    <row r="2105" spans="1:7" hidden="1" x14ac:dyDescent="0.25">
      <c r="A2105">
        <v>59</v>
      </c>
      <c r="B2105">
        <v>680</v>
      </c>
      <c r="C2105" t="s">
        <v>14</v>
      </c>
      <c r="D2105" t="s">
        <v>4529</v>
      </c>
      <c r="E2105">
        <v>364</v>
      </c>
      <c r="F2105" t="s">
        <v>4586</v>
      </c>
      <c r="G2105">
        <v>17</v>
      </c>
    </row>
    <row r="2106" spans="1:7" hidden="1" x14ac:dyDescent="0.25">
      <c r="A2106">
        <v>59</v>
      </c>
      <c r="B2106">
        <v>680</v>
      </c>
      <c r="C2106" t="s">
        <v>14</v>
      </c>
      <c r="D2106" t="s">
        <v>4529</v>
      </c>
      <c r="E2106">
        <v>214</v>
      </c>
      <c r="F2106" t="s">
        <v>4585</v>
      </c>
      <c r="G2106">
        <v>18</v>
      </c>
    </row>
    <row r="2107" spans="1:7" hidden="1" x14ac:dyDescent="0.25">
      <c r="A2107">
        <v>59</v>
      </c>
      <c r="B2107">
        <v>680</v>
      </c>
      <c r="C2107" t="s">
        <v>14</v>
      </c>
      <c r="D2107" t="s">
        <v>4529</v>
      </c>
      <c r="E2107">
        <v>1560</v>
      </c>
      <c r="F2107" t="s">
        <v>4584</v>
      </c>
      <c r="G2107">
        <v>19</v>
      </c>
    </row>
    <row r="2108" spans="1:7" hidden="1" x14ac:dyDescent="0.25">
      <c r="A2108">
        <v>59</v>
      </c>
      <c r="B2108">
        <v>680</v>
      </c>
      <c r="C2108" t="s">
        <v>14</v>
      </c>
      <c r="D2108" t="s">
        <v>4529</v>
      </c>
      <c r="E2108">
        <v>247</v>
      </c>
      <c r="F2108" t="s">
        <v>4583</v>
      </c>
      <c r="G2108">
        <v>20</v>
      </c>
    </row>
    <row r="2109" spans="1:7" hidden="1" x14ac:dyDescent="0.25">
      <c r="A2109">
        <v>59</v>
      </c>
      <c r="B2109">
        <v>680</v>
      </c>
      <c r="C2109" t="s">
        <v>14</v>
      </c>
      <c r="D2109" t="s">
        <v>4529</v>
      </c>
      <c r="E2109">
        <v>1406</v>
      </c>
      <c r="F2109" t="s">
        <v>4582</v>
      </c>
      <c r="G2109">
        <v>21</v>
      </c>
    </row>
    <row r="2110" spans="1:7" hidden="1" x14ac:dyDescent="0.25">
      <c r="A2110">
        <v>59</v>
      </c>
      <c r="B2110">
        <v>680</v>
      </c>
      <c r="C2110" t="s">
        <v>14</v>
      </c>
      <c r="D2110" t="s">
        <v>4529</v>
      </c>
      <c r="E2110">
        <v>249</v>
      </c>
      <c r="F2110" t="s">
        <v>4581</v>
      </c>
      <c r="G2110">
        <v>22</v>
      </c>
    </row>
    <row r="2111" spans="1:7" hidden="1" x14ac:dyDescent="0.25">
      <c r="A2111">
        <v>59</v>
      </c>
      <c r="B2111">
        <v>680</v>
      </c>
      <c r="C2111" t="s">
        <v>14</v>
      </c>
      <c r="D2111" t="s">
        <v>4529</v>
      </c>
      <c r="E2111">
        <v>253</v>
      </c>
      <c r="F2111" t="s">
        <v>4661</v>
      </c>
      <c r="G2111">
        <v>23</v>
      </c>
    </row>
    <row r="2112" spans="1:7" hidden="1" x14ac:dyDescent="0.25">
      <c r="A2112">
        <v>59</v>
      </c>
      <c r="B2112">
        <v>680</v>
      </c>
      <c r="C2112" t="s">
        <v>14</v>
      </c>
      <c r="D2112" t="s">
        <v>4529</v>
      </c>
      <c r="E2112">
        <v>255</v>
      </c>
      <c r="F2112" t="s">
        <v>4662</v>
      </c>
      <c r="G2112">
        <v>24</v>
      </c>
    </row>
    <row r="2113" spans="1:7" hidden="1" x14ac:dyDescent="0.25">
      <c r="A2113">
        <v>59</v>
      </c>
      <c r="B2113">
        <v>680</v>
      </c>
      <c r="C2113" t="s">
        <v>14</v>
      </c>
      <c r="D2113" t="s">
        <v>4529</v>
      </c>
      <c r="E2113">
        <v>257</v>
      </c>
      <c r="F2113" t="s">
        <v>4663</v>
      </c>
      <c r="G2113">
        <v>25</v>
      </c>
    </row>
    <row r="2114" spans="1:7" hidden="1" x14ac:dyDescent="0.25">
      <c r="A2114">
        <v>59</v>
      </c>
      <c r="B2114">
        <v>680</v>
      </c>
      <c r="C2114" t="s">
        <v>14</v>
      </c>
      <c r="D2114" t="s">
        <v>4529</v>
      </c>
      <c r="E2114">
        <v>259</v>
      </c>
      <c r="F2114" t="s">
        <v>4666</v>
      </c>
      <c r="G2114">
        <v>26</v>
      </c>
    </row>
    <row r="2115" spans="1:7" hidden="1" x14ac:dyDescent="0.25">
      <c r="A2115">
        <v>59</v>
      </c>
      <c r="B2115">
        <v>680</v>
      </c>
      <c r="C2115" t="s">
        <v>14</v>
      </c>
      <c r="D2115" t="s">
        <v>4529</v>
      </c>
      <c r="E2115">
        <v>261</v>
      </c>
      <c r="F2115" t="s">
        <v>4668</v>
      </c>
      <c r="G2115">
        <v>27</v>
      </c>
    </row>
    <row r="2116" spans="1:7" hidden="1" x14ac:dyDescent="0.25">
      <c r="A2116">
        <v>59</v>
      </c>
      <c r="B2116">
        <v>680</v>
      </c>
      <c r="C2116" t="s">
        <v>14</v>
      </c>
      <c r="D2116" t="s">
        <v>4529</v>
      </c>
      <c r="E2116">
        <v>1562</v>
      </c>
      <c r="F2116" t="s">
        <v>4669</v>
      </c>
      <c r="G2116">
        <v>28</v>
      </c>
    </row>
    <row r="2117" spans="1:7" hidden="1" x14ac:dyDescent="0.25">
      <c r="A2117">
        <v>59</v>
      </c>
      <c r="B2117">
        <v>680</v>
      </c>
      <c r="C2117" t="s">
        <v>14</v>
      </c>
      <c r="D2117" t="s">
        <v>4529</v>
      </c>
      <c r="E2117">
        <v>1606</v>
      </c>
      <c r="F2117" t="s">
        <v>4671</v>
      </c>
      <c r="G2117">
        <v>29</v>
      </c>
    </row>
    <row r="2118" spans="1:7" hidden="1" x14ac:dyDescent="0.25">
      <c r="A2118">
        <v>59</v>
      </c>
      <c r="B2118">
        <v>680</v>
      </c>
      <c r="C2118" t="s">
        <v>14</v>
      </c>
      <c r="D2118" t="s">
        <v>4529</v>
      </c>
      <c r="E2118">
        <v>59</v>
      </c>
      <c r="F2118" t="s">
        <v>4672</v>
      </c>
      <c r="G2118">
        <v>30</v>
      </c>
    </row>
    <row r="2119" spans="1:7" hidden="1" x14ac:dyDescent="0.25">
      <c r="A2119">
        <v>59</v>
      </c>
      <c r="B2119">
        <v>680</v>
      </c>
      <c r="C2119" t="s">
        <v>14</v>
      </c>
      <c r="D2119" t="s">
        <v>4529</v>
      </c>
      <c r="E2119">
        <v>62</v>
      </c>
      <c r="F2119" t="s">
        <v>4851</v>
      </c>
      <c r="G2119">
        <v>31</v>
      </c>
    </row>
    <row r="2120" spans="1:7" hidden="1" x14ac:dyDescent="0.25">
      <c r="A2120">
        <v>59</v>
      </c>
      <c r="B2120">
        <v>680</v>
      </c>
      <c r="C2120" t="s">
        <v>14</v>
      </c>
      <c r="D2120" t="s">
        <v>4529</v>
      </c>
      <c r="E2120">
        <v>64</v>
      </c>
      <c r="F2120" t="s">
        <v>4850</v>
      </c>
      <c r="G2120">
        <v>32</v>
      </c>
    </row>
    <row r="2121" spans="1:7" hidden="1" x14ac:dyDescent="0.25">
      <c r="A2121">
        <v>59</v>
      </c>
      <c r="B2121">
        <v>680</v>
      </c>
      <c r="C2121" t="s">
        <v>14</v>
      </c>
      <c r="D2121" t="s">
        <v>4529</v>
      </c>
      <c r="E2121">
        <v>66</v>
      </c>
      <c r="F2121" t="s">
        <v>4849</v>
      </c>
      <c r="G2121">
        <v>33</v>
      </c>
    </row>
    <row r="2122" spans="1:7" hidden="1" x14ac:dyDescent="0.25">
      <c r="A2122">
        <v>59</v>
      </c>
      <c r="B2122">
        <v>680</v>
      </c>
      <c r="C2122" t="s">
        <v>14</v>
      </c>
      <c r="D2122" t="s">
        <v>4529</v>
      </c>
      <c r="E2122">
        <v>68</v>
      </c>
      <c r="F2122" t="s">
        <v>4847</v>
      </c>
      <c r="G2122">
        <v>34</v>
      </c>
    </row>
    <row r="2123" spans="1:7" hidden="1" x14ac:dyDescent="0.25">
      <c r="A2123">
        <v>59</v>
      </c>
      <c r="B2123">
        <v>680</v>
      </c>
      <c r="C2123" t="s">
        <v>14</v>
      </c>
      <c r="D2123" t="s">
        <v>4529</v>
      </c>
      <c r="E2123">
        <v>69</v>
      </c>
      <c r="F2123" t="s">
        <v>4827</v>
      </c>
      <c r="G2123">
        <v>35</v>
      </c>
    </row>
    <row r="2124" spans="1:7" hidden="1" x14ac:dyDescent="0.25">
      <c r="A2124">
        <v>59</v>
      </c>
      <c r="B2124">
        <v>680</v>
      </c>
      <c r="C2124" t="s">
        <v>14</v>
      </c>
      <c r="D2124" t="s">
        <v>4529</v>
      </c>
      <c r="E2124">
        <v>71</v>
      </c>
      <c r="F2124" t="s">
        <v>4825</v>
      </c>
      <c r="G2124">
        <v>36</v>
      </c>
    </row>
    <row r="2125" spans="1:7" hidden="1" x14ac:dyDescent="0.25">
      <c r="A2125">
        <v>59</v>
      </c>
      <c r="B2125">
        <v>680</v>
      </c>
      <c r="C2125" t="s">
        <v>14</v>
      </c>
      <c r="D2125" t="s">
        <v>4529</v>
      </c>
      <c r="E2125">
        <v>73</v>
      </c>
      <c r="F2125" t="s">
        <v>4845</v>
      </c>
      <c r="G2125">
        <v>37</v>
      </c>
    </row>
    <row r="2126" spans="1:7" hidden="1" x14ac:dyDescent="0.25">
      <c r="A2126">
        <v>59</v>
      </c>
      <c r="B2126">
        <v>680</v>
      </c>
      <c r="C2126" t="s">
        <v>14</v>
      </c>
      <c r="D2126" t="s">
        <v>4529</v>
      </c>
      <c r="E2126">
        <v>75</v>
      </c>
      <c r="F2126" t="s">
        <v>4843</v>
      </c>
      <c r="G2126">
        <v>38</v>
      </c>
    </row>
    <row r="2127" spans="1:7" hidden="1" x14ac:dyDescent="0.25">
      <c r="A2127">
        <v>59</v>
      </c>
      <c r="B2127">
        <v>680</v>
      </c>
      <c r="C2127" t="s">
        <v>14</v>
      </c>
      <c r="D2127" t="s">
        <v>4529</v>
      </c>
      <c r="E2127">
        <v>77</v>
      </c>
      <c r="F2127" t="s">
        <v>4842</v>
      </c>
      <c r="G2127">
        <v>39</v>
      </c>
    </row>
    <row r="2128" spans="1:7" hidden="1" x14ac:dyDescent="0.25">
      <c r="A2128">
        <v>59</v>
      </c>
      <c r="B2128">
        <v>680</v>
      </c>
      <c r="C2128" t="s">
        <v>14</v>
      </c>
      <c r="D2128" t="s">
        <v>4529</v>
      </c>
      <c r="E2128">
        <v>457</v>
      </c>
      <c r="F2128" t="s">
        <v>4841</v>
      </c>
      <c r="G2128">
        <v>40</v>
      </c>
    </row>
    <row r="2129" spans="1:7" hidden="1" x14ac:dyDescent="0.25">
      <c r="A2129">
        <v>59</v>
      </c>
      <c r="B2129">
        <v>680</v>
      </c>
      <c r="C2129" t="s">
        <v>14</v>
      </c>
      <c r="D2129" t="s">
        <v>4529</v>
      </c>
      <c r="E2129">
        <v>1609</v>
      </c>
      <c r="F2129" t="s">
        <v>4803</v>
      </c>
      <c r="G2129">
        <v>41</v>
      </c>
    </row>
    <row r="2130" spans="1:7" hidden="1" x14ac:dyDescent="0.25">
      <c r="A2130">
        <v>59</v>
      </c>
      <c r="B2130">
        <v>680</v>
      </c>
      <c r="C2130" t="s">
        <v>14</v>
      </c>
      <c r="D2130" t="s">
        <v>4529</v>
      </c>
      <c r="E2130">
        <v>82</v>
      </c>
      <c r="F2130" t="s">
        <v>4838</v>
      </c>
      <c r="G2130">
        <v>42</v>
      </c>
    </row>
    <row r="2131" spans="1:7" hidden="1" x14ac:dyDescent="0.25">
      <c r="A2131">
        <v>59</v>
      </c>
      <c r="B2131">
        <v>680</v>
      </c>
      <c r="C2131" t="s">
        <v>14</v>
      </c>
      <c r="D2131" t="s">
        <v>4529</v>
      </c>
      <c r="E2131">
        <v>83</v>
      </c>
      <c r="F2131" t="s">
        <v>4836</v>
      </c>
      <c r="G2131">
        <v>43</v>
      </c>
    </row>
    <row r="2132" spans="1:7" hidden="1" x14ac:dyDescent="0.25">
      <c r="A2132">
        <v>60</v>
      </c>
      <c r="B2132">
        <v>681</v>
      </c>
      <c r="C2132" t="s">
        <v>14</v>
      </c>
      <c r="D2132" t="s">
        <v>4529</v>
      </c>
      <c r="E2132">
        <v>1</v>
      </c>
      <c r="F2132" t="s">
        <v>4599</v>
      </c>
      <c r="G2132">
        <v>1</v>
      </c>
    </row>
    <row r="2133" spans="1:7" hidden="1" x14ac:dyDescent="0.25">
      <c r="A2133">
        <v>60</v>
      </c>
      <c r="B2133">
        <v>681</v>
      </c>
      <c r="C2133" t="s">
        <v>14</v>
      </c>
      <c r="D2133" t="s">
        <v>4529</v>
      </c>
      <c r="E2133">
        <v>244</v>
      </c>
      <c r="F2133" t="s">
        <v>4597</v>
      </c>
      <c r="G2133">
        <v>2</v>
      </c>
    </row>
    <row r="2134" spans="1:7" hidden="1" x14ac:dyDescent="0.25">
      <c r="A2134">
        <v>60</v>
      </c>
      <c r="B2134">
        <v>681</v>
      </c>
      <c r="C2134" t="s">
        <v>14</v>
      </c>
      <c r="D2134" t="s">
        <v>4529</v>
      </c>
      <c r="E2134">
        <v>197</v>
      </c>
      <c r="F2134" t="s">
        <v>4570</v>
      </c>
      <c r="G2134">
        <v>3</v>
      </c>
    </row>
    <row r="2135" spans="1:7" hidden="1" x14ac:dyDescent="0.25">
      <c r="A2135">
        <v>60</v>
      </c>
      <c r="B2135">
        <v>681</v>
      </c>
      <c r="C2135" t="s">
        <v>14</v>
      </c>
      <c r="D2135" t="s">
        <v>4529</v>
      </c>
      <c r="E2135">
        <v>199</v>
      </c>
      <c r="F2135" t="s">
        <v>4568</v>
      </c>
      <c r="G2135">
        <v>4</v>
      </c>
    </row>
    <row r="2136" spans="1:7" hidden="1" x14ac:dyDescent="0.25">
      <c r="A2136">
        <v>60</v>
      </c>
      <c r="B2136">
        <v>681</v>
      </c>
      <c r="C2136" t="s">
        <v>14</v>
      </c>
      <c r="D2136" t="s">
        <v>4529</v>
      </c>
      <c r="E2136">
        <v>1448</v>
      </c>
      <c r="F2136" t="s">
        <v>4566</v>
      </c>
      <c r="G2136">
        <v>5</v>
      </c>
    </row>
    <row r="2137" spans="1:7" hidden="1" x14ac:dyDescent="0.25">
      <c r="A2137">
        <v>60</v>
      </c>
      <c r="B2137">
        <v>681</v>
      </c>
      <c r="C2137" t="s">
        <v>14</v>
      </c>
      <c r="D2137" t="s">
        <v>4529</v>
      </c>
      <c r="E2137">
        <v>246</v>
      </c>
      <c r="F2137" t="s">
        <v>4565</v>
      </c>
      <c r="G2137">
        <v>6</v>
      </c>
    </row>
    <row r="2138" spans="1:7" hidden="1" x14ac:dyDescent="0.25">
      <c r="A2138">
        <v>60</v>
      </c>
      <c r="B2138">
        <v>681</v>
      </c>
      <c r="C2138" t="s">
        <v>14</v>
      </c>
      <c r="D2138" t="s">
        <v>4529</v>
      </c>
      <c r="E2138">
        <v>200</v>
      </c>
      <c r="F2138" t="s">
        <v>4563</v>
      </c>
      <c r="G2138">
        <v>7</v>
      </c>
    </row>
    <row r="2139" spans="1:7" hidden="1" x14ac:dyDescent="0.25">
      <c r="A2139">
        <v>60</v>
      </c>
      <c r="B2139">
        <v>681</v>
      </c>
      <c r="C2139" t="s">
        <v>14</v>
      </c>
      <c r="D2139" t="s">
        <v>4529</v>
      </c>
      <c r="E2139">
        <v>1484</v>
      </c>
      <c r="F2139" t="s">
        <v>4596</v>
      </c>
      <c r="G2139">
        <v>8</v>
      </c>
    </row>
    <row r="2140" spans="1:7" hidden="1" x14ac:dyDescent="0.25">
      <c r="A2140">
        <v>60</v>
      </c>
      <c r="B2140">
        <v>681</v>
      </c>
      <c r="C2140" t="s">
        <v>14</v>
      </c>
      <c r="D2140" t="s">
        <v>4529</v>
      </c>
      <c r="E2140">
        <v>202</v>
      </c>
      <c r="F2140" t="s">
        <v>4594</v>
      </c>
      <c r="G2140">
        <v>9</v>
      </c>
    </row>
    <row r="2141" spans="1:7" hidden="1" x14ac:dyDescent="0.25">
      <c r="A2141">
        <v>60</v>
      </c>
      <c r="B2141">
        <v>681</v>
      </c>
      <c r="C2141" t="s">
        <v>14</v>
      </c>
      <c r="D2141" t="s">
        <v>4529</v>
      </c>
      <c r="E2141">
        <v>251</v>
      </c>
      <c r="F2141" t="s">
        <v>4592</v>
      </c>
      <c r="G2141">
        <v>10</v>
      </c>
    </row>
    <row r="2142" spans="1:7" hidden="1" x14ac:dyDescent="0.25">
      <c r="A2142">
        <v>60</v>
      </c>
      <c r="B2142">
        <v>681</v>
      </c>
      <c r="C2142" t="s">
        <v>14</v>
      </c>
      <c r="D2142" t="s">
        <v>4529</v>
      </c>
      <c r="E2142">
        <v>204</v>
      </c>
      <c r="F2142" t="s">
        <v>4593</v>
      </c>
      <c r="G2142">
        <v>11</v>
      </c>
    </row>
    <row r="2143" spans="1:7" hidden="1" x14ac:dyDescent="0.25">
      <c r="A2143">
        <v>60</v>
      </c>
      <c r="B2143">
        <v>681</v>
      </c>
      <c r="C2143" t="s">
        <v>14</v>
      </c>
      <c r="D2143" t="s">
        <v>4529</v>
      </c>
      <c r="E2143">
        <v>1480</v>
      </c>
      <c r="F2143" t="s">
        <v>4591</v>
      </c>
      <c r="G2143">
        <v>12</v>
      </c>
    </row>
    <row r="2144" spans="1:7" hidden="1" x14ac:dyDescent="0.25">
      <c r="A2144">
        <v>60</v>
      </c>
      <c r="B2144">
        <v>681</v>
      </c>
      <c r="C2144" t="s">
        <v>14</v>
      </c>
      <c r="D2144" t="s">
        <v>4529</v>
      </c>
      <c r="E2144">
        <v>1482</v>
      </c>
      <c r="F2144" t="s">
        <v>4590</v>
      </c>
      <c r="G2144">
        <v>13</v>
      </c>
    </row>
    <row r="2145" spans="1:7" hidden="1" x14ac:dyDescent="0.25">
      <c r="A2145">
        <v>60</v>
      </c>
      <c r="B2145">
        <v>681</v>
      </c>
      <c r="C2145" t="s">
        <v>14</v>
      </c>
      <c r="D2145" t="s">
        <v>4529</v>
      </c>
      <c r="E2145">
        <v>206</v>
      </c>
      <c r="F2145" t="s">
        <v>4589</v>
      </c>
      <c r="G2145">
        <v>14</v>
      </c>
    </row>
    <row r="2146" spans="1:7" hidden="1" x14ac:dyDescent="0.25">
      <c r="A2146">
        <v>60</v>
      </c>
      <c r="B2146">
        <v>681</v>
      </c>
      <c r="C2146" t="s">
        <v>14</v>
      </c>
      <c r="D2146" t="s">
        <v>4529</v>
      </c>
      <c r="E2146">
        <v>210</v>
      </c>
      <c r="F2146" t="s">
        <v>4587</v>
      </c>
      <c r="G2146">
        <v>15</v>
      </c>
    </row>
    <row r="2147" spans="1:7" hidden="1" x14ac:dyDescent="0.25">
      <c r="A2147">
        <v>60</v>
      </c>
      <c r="B2147">
        <v>681</v>
      </c>
      <c r="C2147" t="s">
        <v>14</v>
      </c>
      <c r="D2147" t="s">
        <v>4529</v>
      </c>
      <c r="E2147">
        <v>364</v>
      </c>
      <c r="F2147" t="s">
        <v>4586</v>
      </c>
      <c r="G2147">
        <v>16</v>
      </c>
    </row>
    <row r="2148" spans="1:7" hidden="1" x14ac:dyDescent="0.25">
      <c r="A2148">
        <v>60</v>
      </c>
      <c r="B2148">
        <v>681</v>
      </c>
      <c r="C2148" t="s">
        <v>14</v>
      </c>
      <c r="D2148" t="s">
        <v>4529</v>
      </c>
      <c r="E2148">
        <v>214</v>
      </c>
      <c r="F2148" t="s">
        <v>4585</v>
      </c>
      <c r="G2148">
        <v>17</v>
      </c>
    </row>
    <row r="2149" spans="1:7" hidden="1" x14ac:dyDescent="0.25">
      <c r="A2149">
        <v>60</v>
      </c>
      <c r="B2149">
        <v>681</v>
      </c>
      <c r="C2149" t="s">
        <v>14</v>
      </c>
      <c r="D2149" t="s">
        <v>4529</v>
      </c>
      <c r="E2149">
        <v>1560</v>
      </c>
      <c r="F2149" t="s">
        <v>4584</v>
      </c>
      <c r="G2149">
        <v>18</v>
      </c>
    </row>
    <row r="2150" spans="1:7" hidden="1" x14ac:dyDescent="0.25">
      <c r="A2150">
        <v>60</v>
      </c>
      <c r="B2150">
        <v>681</v>
      </c>
      <c r="C2150" t="s">
        <v>14</v>
      </c>
      <c r="D2150" t="s">
        <v>4529</v>
      </c>
      <c r="E2150">
        <v>247</v>
      </c>
      <c r="F2150" t="s">
        <v>4583</v>
      </c>
      <c r="G2150">
        <v>19</v>
      </c>
    </row>
    <row r="2151" spans="1:7" hidden="1" x14ac:dyDescent="0.25">
      <c r="A2151">
        <v>60</v>
      </c>
      <c r="B2151">
        <v>681</v>
      </c>
      <c r="C2151" t="s">
        <v>14</v>
      </c>
      <c r="D2151" t="s">
        <v>4529</v>
      </c>
      <c r="E2151">
        <v>1406</v>
      </c>
      <c r="F2151" t="s">
        <v>4582</v>
      </c>
      <c r="G2151">
        <v>20</v>
      </c>
    </row>
    <row r="2152" spans="1:7" hidden="1" x14ac:dyDescent="0.25">
      <c r="A2152">
        <v>60</v>
      </c>
      <c r="B2152">
        <v>681</v>
      </c>
      <c r="C2152" t="s">
        <v>14</v>
      </c>
      <c r="D2152" t="s">
        <v>4529</v>
      </c>
      <c r="E2152">
        <v>249</v>
      </c>
      <c r="F2152" t="s">
        <v>4581</v>
      </c>
      <c r="G2152">
        <v>21</v>
      </c>
    </row>
    <row r="2153" spans="1:7" hidden="1" x14ac:dyDescent="0.25">
      <c r="A2153">
        <v>60</v>
      </c>
      <c r="B2153">
        <v>681</v>
      </c>
      <c r="C2153" t="s">
        <v>14</v>
      </c>
      <c r="D2153" t="s">
        <v>4529</v>
      </c>
      <c r="E2153">
        <v>253</v>
      </c>
      <c r="F2153" t="s">
        <v>4661</v>
      </c>
      <c r="G2153">
        <v>22</v>
      </c>
    </row>
    <row r="2154" spans="1:7" hidden="1" x14ac:dyDescent="0.25">
      <c r="A2154">
        <v>60</v>
      </c>
      <c r="B2154">
        <v>681</v>
      </c>
      <c r="C2154" t="s">
        <v>14</v>
      </c>
      <c r="D2154" t="s">
        <v>4529</v>
      </c>
      <c r="E2154">
        <v>255</v>
      </c>
      <c r="F2154" t="s">
        <v>4662</v>
      </c>
      <c r="G2154">
        <v>23</v>
      </c>
    </row>
    <row r="2155" spans="1:7" hidden="1" x14ac:dyDescent="0.25">
      <c r="A2155">
        <v>60</v>
      </c>
      <c r="B2155">
        <v>681</v>
      </c>
      <c r="C2155" t="s">
        <v>14</v>
      </c>
      <c r="D2155" t="s">
        <v>4529</v>
      </c>
      <c r="E2155">
        <v>257</v>
      </c>
      <c r="F2155" t="s">
        <v>4663</v>
      </c>
      <c r="G2155">
        <v>24</v>
      </c>
    </row>
    <row r="2156" spans="1:7" hidden="1" x14ac:dyDescent="0.25">
      <c r="A2156">
        <v>60</v>
      </c>
      <c r="B2156">
        <v>681</v>
      </c>
      <c r="C2156" t="s">
        <v>14</v>
      </c>
      <c r="D2156" t="s">
        <v>4529</v>
      </c>
      <c r="E2156">
        <v>259</v>
      </c>
      <c r="F2156" t="s">
        <v>4666</v>
      </c>
      <c r="G2156">
        <v>25</v>
      </c>
    </row>
    <row r="2157" spans="1:7" hidden="1" x14ac:dyDescent="0.25">
      <c r="A2157">
        <v>60</v>
      </c>
      <c r="B2157">
        <v>681</v>
      </c>
      <c r="C2157" t="s">
        <v>14</v>
      </c>
      <c r="D2157" t="s">
        <v>4529</v>
      </c>
      <c r="E2157">
        <v>261</v>
      </c>
      <c r="F2157" t="s">
        <v>4668</v>
      </c>
      <c r="G2157">
        <v>26</v>
      </c>
    </row>
    <row r="2158" spans="1:7" hidden="1" x14ac:dyDescent="0.25">
      <c r="A2158">
        <v>60</v>
      </c>
      <c r="B2158">
        <v>681</v>
      </c>
      <c r="C2158" t="s">
        <v>14</v>
      </c>
      <c r="D2158" t="s">
        <v>4529</v>
      </c>
      <c r="E2158">
        <v>1562</v>
      </c>
      <c r="F2158" t="s">
        <v>4669</v>
      </c>
      <c r="G2158">
        <v>27</v>
      </c>
    </row>
    <row r="2159" spans="1:7" hidden="1" x14ac:dyDescent="0.25">
      <c r="A2159">
        <v>60</v>
      </c>
      <c r="B2159">
        <v>681</v>
      </c>
      <c r="C2159" t="s">
        <v>14</v>
      </c>
      <c r="D2159" t="s">
        <v>4529</v>
      </c>
      <c r="E2159">
        <v>61</v>
      </c>
      <c r="F2159" t="s">
        <v>4671</v>
      </c>
      <c r="G2159">
        <v>28</v>
      </c>
    </row>
    <row r="2160" spans="1:7" hidden="1" x14ac:dyDescent="0.25">
      <c r="A2160">
        <v>60</v>
      </c>
      <c r="B2160">
        <v>681</v>
      </c>
      <c r="C2160" t="s">
        <v>14</v>
      </c>
      <c r="D2160" t="s">
        <v>4529</v>
      </c>
      <c r="E2160">
        <v>59</v>
      </c>
      <c r="F2160" t="s">
        <v>4672</v>
      </c>
      <c r="G2160">
        <v>29</v>
      </c>
    </row>
    <row r="2161" spans="1:7" hidden="1" x14ac:dyDescent="0.25">
      <c r="A2161">
        <v>60</v>
      </c>
      <c r="B2161">
        <v>681</v>
      </c>
      <c r="C2161" t="s">
        <v>14</v>
      </c>
      <c r="D2161" t="s">
        <v>4529</v>
      </c>
      <c r="E2161">
        <v>62</v>
      </c>
      <c r="F2161" t="s">
        <v>4851</v>
      </c>
      <c r="G2161">
        <v>30</v>
      </c>
    </row>
    <row r="2162" spans="1:7" hidden="1" x14ac:dyDescent="0.25">
      <c r="A2162">
        <v>60</v>
      </c>
      <c r="B2162">
        <v>681</v>
      </c>
      <c r="C2162" t="s">
        <v>14</v>
      </c>
      <c r="D2162" t="s">
        <v>4529</v>
      </c>
      <c r="E2162">
        <v>64</v>
      </c>
      <c r="F2162" t="s">
        <v>4850</v>
      </c>
      <c r="G2162">
        <v>31</v>
      </c>
    </row>
    <row r="2163" spans="1:7" hidden="1" x14ac:dyDescent="0.25">
      <c r="A2163">
        <v>60</v>
      </c>
      <c r="B2163">
        <v>681</v>
      </c>
      <c r="C2163" t="s">
        <v>14</v>
      </c>
      <c r="D2163" t="s">
        <v>4529</v>
      </c>
      <c r="E2163">
        <v>66</v>
      </c>
      <c r="F2163" t="s">
        <v>4849</v>
      </c>
      <c r="G2163">
        <v>32</v>
      </c>
    </row>
    <row r="2164" spans="1:7" hidden="1" x14ac:dyDescent="0.25">
      <c r="A2164">
        <v>60</v>
      </c>
      <c r="B2164">
        <v>681</v>
      </c>
      <c r="C2164" t="s">
        <v>14</v>
      </c>
      <c r="D2164" t="s">
        <v>4529</v>
      </c>
      <c r="E2164">
        <v>68</v>
      </c>
      <c r="F2164" t="s">
        <v>4847</v>
      </c>
      <c r="G2164">
        <v>33</v>
      </c>
    </row>
    <row r="2165" spans="1:7" hidden="1" x14ac:dyDescent="0.25">
      <c r="A2165">
        <v>60</v>
      </c>
      <c r="B2165">
        <v>681</v>
      </c>
      <c r="C2165" t="s">
        <v>14</v>
      </c>
      <c r="D2165" t="s">
        <v>4529</v>
      </c>
      <c r="E2165">
        <v>69</v>
      </c>
      <c r="F2165" t="s">
        <v>4827</v>
      </c>
      <c r="G2165">
        <v>34</v>
      </c>
    </row>
    <row r="2166" spans="1:7" hidden="1" x14ac:dyDescent="0.25">
      <c r="A2166">
        <v>60</v>
      </c>
      <c r="B2166">
        <v>681</v>
      </c>
      <c r="C2166" t="s">
        <v>14</v>
      </c>
      <c r="D2166" t="s">
        <v>4529</v>
      </c>
      <c r="E2166">
        <v>71</v>
      </c>
      <c r="F2166" t="s">
        <v>4825</v>
      </c>
      <c r="G2166">
        <v>35</v>
      </c>
    </row>
    <row r="2167" spans="1:7" hidden="1" x14ac:dyDescent="0.25">
      <c r="A2167">
        <v>60</v>
      </c>
      <c r="B2167">
        <v>681</v>
      </c>
      <c r="C2167" t="s">
        <v>14</v>
      </c>
      <c r="D2167" t="s">
        <v>4529</v>
      </c>
      <c r="E2167">
        <v>73</v>
      </c>
      <c r="F2167" t="s">
        <v>4845</v>
      </c>
      <c r="G2167">
        <v>36</v>
      </c>
    </row>
    <row r="2168" spans="1:7" hidden="1" x14ac:dyDescent="0.25">
      <c r="A2168">
        <v>60</v>
      </c>
      <c r="B2168">
        <v>681</v>
      </c>
      <c r="C2168" t="s">
        <v>14</v>
      </c>
      <c r="D2168" t="s">
        <v>4529</v>
      </c>
      <c r="E2168">
        <v>75</v>
      </c>
      <c r="F2168" t="s">
        <v>4843</v>
      </c>
      <c r="G2168">
        <v>37</v>
      </c>
    </row>
    <row r="2169" spans="1:7" hidden="1" x14ac:dyDescent="0.25">
      <c r="A2169">
        <v>60</v>
      </c>
      <c r="B2169">
        <v>681</v>
      </c>
      <c r="C2169" t="s">
        <v>14</v>
      </c>
      <c r="D2169" t="s">
        <v>4529</v>
      </c>
      <c r="E2169">
        <v>77</v>
      </c>
      <c r="F2169" t="s">
        <v>4842</v>
      </c>
      <c r="G2169">
        <v>38</v>
      </c>
    </row>
    <row r="2170" spans="1:7" hidden="1" x14ac:dyDescent="0.25">
      <c r="A2170">
        <v>60</v>
      </c>
      <c r="B2170">
        <v>681</v>
      </c>
      <c r="C2170" t="s">
        <v>14</v>
      </c>
      <c r="D2170" t="s">
        <v>4529</v>
      </c>
      <c r="E2170">
        <v>457</v>
      </c>
      <c r="F2170" t="s">
        <v>4841</v>
      </c>
      <c r="G2170">
        <v>39</v>
      </c>
    </row>
    <row r="2171" spans="1:7" hidden="1" x14ac:dyDescent="0.25">
      <c r="A2171">
        <v>60</v>
      </c>
      <c r="B2171">
        <v>681</v>
      </c>
      <c r="C2171" t="s">
        <v>14</v>
      </c>
      <c r="D2171" t="s">
        <v>4529</v>
      </c>
      <c r="E2171">
        <v>1609</v>
      </c>
      <c r="F2171" t="s">
        <v>4803</v>
      </c>
      <c r="G2171">
        <v>40</v>
      </c>
    </row>
    <row r="2172" spans="1:7" hidden="1" x14ac:dyDescent="0.25">
      <c r="A2172">
        <v>60</v>
      </c>
      <c r="B2172">
        <v>681</v>
      </c>
      <c r="C2172" t="s">
        <v>14</v>
      </c>
      <c r="D2172" t="s">
        <v>4529</v>
      </c>
      <c r="E2172">
        <v>82</v>
      </c>
      <c r="F2172" t="s">
        <v>4838</v>
      </c>
      <c r="G2172">
        <v>41</v>
      </c>
    </row>
    <row r="2173" spans="1:7" hidden="1" x14ac:dyDescent="0.25">
      <c r="A2173">
        <v>60</v>
      </c>
      <c r="B2173">
        <v>681</v>
      </c>
      <c r="C2173" t="s">
        <v>14</v>
      </c>
      <c r="D2173" t="s">
        <v>4529</v>
      </c>
      <c r="E2173">
        <v>83</v>
      </c>
      <c r="F2173" t="s">
        <v>4836</v>
      </c>
      <c r="G2173">
        <v>42</v>
      </c>
    </row>
    <row r="2174" spans="1:7" hidden="1" x14ac:dyDescent="0.25">
      <c r="A2174">
        <v>60</v>
      </c>
      <c r="B2174">
        <v>681</v>
      </c>
      <c r="C2174" t="s">
        <v>14</v>
      </c>
      <c r="D2174" t="s">
        <v>4529</v>
      </c>
      <c r="E2174">
        <v>448</v>
      </c>
      <c r="F2174" t="s">
        <v>5192</v>
      </c>
      <c r="G2174">
        <v>43</v>
      </c>
    </row>
    <row r="2175" spans="1:7" hidden="1" x14ac:dyDescent="0.25">
      <c r="A2175">
        <v>60</v>
      </c>
      <c r="B2175">
        <v>681</v>
      </c>
      <c r="C2175" t="s">
        <v>14</v>
      </c>
      <c r="D2175" t="s">
        <v>4529</v>
      </c>
      <c r="E2175">
        <v>263</v>
      </c>
      <c r="F2175" t="s">
        <v>5191</v>
      </c>
      <c r="G2175">
        <v>44</v>
      </c>
    </row>
    <row r="2176" spans="1:7" hidden="1" x14ac:dyDescent="0.25">
      <c r="A2176">
        <v>60</v>
      </c>
      <c r="B2176">
        <v>681</v>
      </c>
      <c r="C2176" t="s">
        <v>14</v>
      </c>
      <c r="D2176" t="s">
        <v>4529</v>
      </c>
      <c r="E2176">
        <v>450</v>
      </c>
      <c r="F2176" t="s">
        <v>5274</v>
      </c>
      <c r="G2176">
        <v>45</v>
      </c>
    </row>
    <row r="2177" spans="1:7" hidden="1" x14ac:dyDescent="0.25">
      <c r="A2177">
        <v>60</v>
      </c>
      <c r="B2177">
        <v>681</v>
      </c>
      <c r="C2177" t="s">
        <v>14</v>
      </c>
      <c r="D2177" t="s">
        <v>4529</v>
      </c>
      <c r="E2177">
        <v>452</v>
      </c>
      <c r="F2177" t="s">
        <v>5273</v>
      </c>
      <c r="G2177">
        <v>46</v>
      </c>
    </row>
    <row r="2178" spans="1:7" hidden="1" x14ac:dyDescent="0.25">
      <c r="A2178">
        <v>60</v>
      </c>
      <c r="B2178">
        <v>681</v>
      </c>
      <c r="C2178" t="s">
        <v>14</v>
      </c>
      <c r="D2178" t="s">
        <v>4529</v>
      </c>
      <c r="E2178">
        <v>454</v>
      </c>
      <c r="F2178" t="s">
        <v>5272</v>
      </c>
      <c r="G2178">
        <v>47</v>
      </c>
    </row>
    <row r="2179" spans="1:7" hidden="1" x14ac:dyDescent="0.25">
      <c r="A2179">
        <v>61</v>
      </c>
      <c r="B2179">
        <v>682</v>
      </c>
      <c r="C2179" t="s">
        <v>106</v>
      </c>
      <c r="D2179" t="s">
        <v>4529</v>
      </c>
      <c r="E2179">
        <v>20</v>
      </c>
      <c r="F2179" t="s">
        <v>4726</v>
      </c>
      <c r="G2179">
        <v>1</v>
      </c>
    </row>
    <row r="2180" spans="1:7" hidden="1" x14ac:dyDescent="0.25">
      <c r="A2180">
        <v>61</v>
      </c>
      <c r="B2180">
        <v>682</v>
      </c>
      <c r="C2180" t="s">
        <v>106</v>
      </c>
      <c r="D2180" t="s">
        <v>4529</v>
      </c>
      <c r="E2180">
        <v>1</v>
      </c>
      <c r="F2180" t="s">
        <v>4599</v>
      </c>
      <c r="G2180">
        <v>2</v>
      </c>
    </row>
    <row r="2181" spans="1:7" hidden="1" x14ac:dyDescent="0.25">
      <c r="A2181">
        <v>61</v>
      </c>
      <c r="B2181">
        <v>682</v>
      </c>
      <c r="C2181" t="s">
        <v>106</v>
      </c>
      <c r="D2181" t="s">
        <v>4529</v>
      </c>
      <c r="E2181">
        <v>196</v>
      </c>
      <c r="F2181" t="s">
        <v>4645</v>
      </c>
      <c r="G2181">
        <v>3</v>
      </c>
    </row>
    <row r="2182" spans="1:7" hidden="1" x14ac:dyDescent="0.25">
      <c r="A2182">
        <v>61</v>
      </c>
      <c r="B2182">
        <v>682</v>
      </c>
      <c r="C2182" t="s">
        <v>106</v>
      </c>
      <c r="D2182" t="s">
        <v>4529</v>
      </c>
      <c r="E2182">
        <v>956</v>
      </c>
      <c r="F2182" t="s">
        <v>5408</v>
      </c>
      <c r="G2182">
        <v>4</v>
      </c>
    </row>
    <row r="2183" spans="1:7" hidden="1" x14ac:dyDescent="0.25">
      <c r="A2183">
        <v>62</v>
      </c>
      <c r="B2183">
        <v>683</v>
      </c>
      <c r="C2183" t="s">
        <v>4598</v>
      </c>
      <c r="D2183" t="s">
        <v>4529</v>
      </c>
      <c r="E2183">
        <v>1</v>
      </c>
      <c r="F2183" t="s">
        <v>4599</v>
      </c>
      <c r="G2183">
        <v>1</v>
      </c>
    </row>
    <row r="2184" spans="1:7" hidden="1" x14ac:dyDescent="0.25">
      <c r="A2184">
        <v>62</v>
      </c>
      <c r="B2184">
        <v>683</v>
      </c>
      <c r="C2184" t="s">
        <v>4598</v>
      </c>
      <c r="D2184" t="s">
        <v>4529</v>
      </c>
      <c r="E2184">
        <v>1558</v>
      </c>
      <c r="F2184" t="s">
        <v>4733</v>
      </c>
      <c r="G2184">
        <v>2</v>
      </c>
    </row>
    <row r="2185" spans="1:7" hidden="1" x14ac:dyDescent="0.25">
      <c r="A2185">
        <v>62</v>
      </c>
      <c r="B2185">
        <v>684</v>
      </c>
      <c r="C2185" t="s">
        <v>4731</v>
      </c>
      <c r="D2185" t="s">
        <v>4529</v>
      </c>
      <c r="E2185">
        <v>84</v>
      </c>
      <c r="F2185" t="s">
        <v>4732</v>
      </c>
      <c r="G2185">
        <v>3</v>
      </c>
    </row>
    <row r="2186" spans="1:7" hidden="1" x14ac:dyDescent="0.25">
      <c r="A2186">
        <v>62</v>
      </c>
      <c r="B2186">
        <v>684</v>
      </c>
      <c r="C2186" t="s">
        <v>4731</v>
      </c>
      <c r="D2186" t="s">
        <v>4529</v>
      </c>
      <c r="E2186">
        <v>2</v>
      </c>
      <c r="F2186" t="s">
        <v>4731</v>
      </c>
      <c r="G2186">
        <v>4</v>
      </c>
    </row>
    <row r="2187" spans="1:7" hidden="1" x14ac:dyDescent="0.25">
      <c r="A2187">
        <v>62</v>
      </c>
      <c r="B2187">
        <v>684</v>
      </c>
      <c r="C2187" t="s">
        <v>4731</v>
      </c>
      <c r="D2187" t="s">
        <v>4529</v>
      </c>
      <c r="E2187">
        <v>4</v>
      </c>
      <c r="F2187" t="s">
        <v>4729</v>
      </c>
      <c r="G2187">
        <v>5</v>
      </c>
    </row>
    <row r="2188" spans="1:7" hidden="1" x14ac:dyDescent="0.25">
      <c r="A2188">
        <v>62</v>
      </c>
      <c r="B2188">
        <v>685</v>
      </c>
      <c r="C2188" t="s">
        <v>4695</v>
      </c>
      <c r="D2188" t="s">
        <v>4529</v>
      </c>
      <c r="E2188">
        <v>6</v>
      </c>
      <c r="F2188" t="s">
        <v>4697</v>
      </c>
      <c r="G2188">
        <v>6</v>
      </c>
    </row>
    <row r="2189" spans="1:7" hidden="1" x14ac:dyDescent="0.25">
      <c r="A2189">
        <v>62</v>
      </c>
      <c r="B2189">
        <v>685</v>
      </c>
      <c r="C2189" t="s">
        <v>4695</v>
      </c>
      <c r="D2189" t="s">
        <v>4529</v>
      </c>
      <c r="E2189">
        <v>8</v>
      </c>
      <c r="F2189" t="s">
        <v>4695</v>
      </c>
      <c r="G2189">
        <v>7</v>
      </c>
    </row>
    <row r="2190" spans="1:7" hidden="1" x14ac:dyDescent="0.25">
      <c r="A2190">
        <v>62</v>
      </c>
      <c r="B2190">
        <v>686</v>
      </c>
      <c r="C2190" t="s">
        <v>4694</v>
      </c>
      <c r="D2190" t="s">
        <v>4529</v>
      </c>
      <c r="E2190">
        <v>10</v>
      </c>
      <c r="F2190" t="s">
        <v>4693</v>
      </c>
      <c r="G2190">
        <v>8</v>
      </c>
    </row>
    <row r="2191" spans="1:7" hidden="1" x14ac:dyDescent="0.25">
      <c r="A2191">
        <v>62</v>
      </c>
      <c r="B2191">
        <v>686</v>
      </c>
      <c r="C2191" t="s">
        <v>4694</v>
      </c>
      <c r="D2191" t="s">
        <v>4529</v>
      </c>
      <c r="E2191">
        <v>13</v>
      </c>
      <c r="F2191" t="s">
        <v>4692</v>
      </c>
      <c r="G2191">
        <v>9</v>
      </c>
    </row>
    <row r="2192" spans="1:7" hidden="1" x14ac:dyDescent="0.25">
      <c r="A2192">
        <v>62</v>
      </c>
      <c r="B2192">
        <v>687</v>
      </c>
      <c r="C2192" t="s">
        <v>4748</v>
      </c>
      <c r="D2192" t="s">
        <v>4529</v>
      </c>
      <c r="E2192">
        <v>14</v>
      </c>
      <c r="F2192" t="s">
        <v>4728</v>
      </c>
      <c r="G2192">
        <v>10</v>
      </c>
    </row>
    <row r="2193" spans="1:7" hidden="1" x14ac:dyDescent="0.25">
      <c r="A2193">
        <v>62</v>
      </c>
      <c r="B2193">
        <v>687</v>
      </c>
      <c r="C2193" t="s">
        <v>4748</v>
      </c>
      <c r="D2193" t="s">
        <v>4529</v>
      </c>
      <c r="E2193">
        <v>266</v>
      </c>
      <c r="F2193" t="s">
        <v>4727</v>
      </c>
      <c r="G2193">
        <v>11</v>
      </c>
    </row>
    <row r="2194" spans="1:7" hidden="1" x14ac:dyDescent="0.25">
      <c r="A2194">
        <v>62</v>
      </c>
      <c r="B2194">
        <v>687</v>
      </c>
      <c r="C2194" t="s">
        <v>4748</v>
      </c>
      <c r="D2194" t="s">
        <v>4529</v>
      </c>
      <c r="E2194">
        <v>16</v>
      </c>
      <c r="F2194" t="s">
        <v>4691</v>
      </c>
      <c r="G2194">
        <v>12</v>
      </c>
    </row>
    <row r="2195" spans="1:7" hidden="1" x14ac:dyDescent="0.25">
      <c r="A2195">
        <v>62</v>
      </c>
      <c r="B2195">
        <v>687</v>
      </c>
      <c r="C2195" t="s">
        <v>4748</v>
      </c>
      <c r="D2195" t="s">
        <v>4529</v>
      </c>
      <c r="E2195">
        <v>18</v>
      </c>
      <c r="F2195" t="s">
        <v>4690</v>
      </c>
      <c r="G2195">
        <v>13</v>
      </c>
    </row>
    <row r="2196" spans="1:7" hidden="1" x14ac:dyDescent="0.25">
      <c r="A2196">
        <v>62</v>
      </c>
      <c r="B2196">
        <v>688</v>
      </c>
      <c r="C2196" t="s">
        <v>4725</v>
      </c>
      <c r="D2196" t="s">
        <v>4529</v>
      </c>
      <c r="E2196">
        <v>20</v>
      </c>
      <c r="F2196" t="s">
        <v>4726</v>
      </c>
      <c r="G2196">
        <v>14</v>
      </c>
    </row>
    <row r="2197" spans="1:7" hidden="1" x14ac:dyDescent="0.25">
      <c r="A2197">
        <v>62</v>
      </c>
      <c r="B2197">
        <v>688</v>
      </c>
      <c r="C2197" t="s">
        <v>4725</v>
      </c>
      <c r="D2197" t="s">
        <v>4529</v>
      </c>
      <c r="E2197">
        <v>1672</v>
      </c>
      <c r="F2197" t="s">
        <v>4691</v>
      </c>
      <c r="G2197">
        <v>15</v>
      </c>
    </row>
    <row r="2198" spans="1:7" hidden="1" x14ac:dyDescent="0.25">
      <c r="A2198">
        <v>62</v>
      </c>
      <c r="B2198">
        <v>688</v>
      </c>
      <c r="C2198" t="s">
        <v>4725</v>
      </c>
      <c r="D2198" t="s">
        <v>4529</v>
      </c>
      <c r="E2198">
        <v>1666</v>
      </c>
      <c r="F2198" t="s">
        <v>5241</v>
      </c>
      <c r="G2198">
        <v>16</v>
      </c>
    </row>
    <row r="2199" spans="1:7" hidden="1" x14ac:dyDescent="0.25">
      <c r="A2199">
        <v>62</v>
      </c>
      <c r="B2199">
        <v>688</v>
      </c>
      <c r="C2199" t="s">
        <v>4725</v>
      </c>
      <c r="D2199" t="s">
        <v>4529</v>
      </c>
      <c r="E2199">
        <v>1668</v>
      </c>
      <c r="F2199" t="s">
        <v>5242</v>
      </c>
      <c r="G2199">
        <v>17</v>
      </c>
    </row>
    <row r="2200" spans="1:7" hidden="1" x14ac:dyDescent="0.25">
      <c r="A2200">
        <v>62</v>
      </c>
      <c r="B2200">
        <v>688</v>
      </c>
      <c r="C2200" t="s">
        <v>4725</v>
      </c>
      <c r="D2200" t="s">
        <v>4529</v>
      </c>
      <c r="E2200">
        <v>634</v>
      </c>
      <c r="F2200" t="s">
        <v>5239</v>
      </c>
      <c r="G2200">
        <v>18</v>
      </c>
    </row>
    <row r="2201" spans="1:7" hidden="1" x14ac:dyDescent="0.25">
      <c r="A2201">
        <v>62</v>
      </c>
      <c r="B2201">
        <v>688</v>
      </c>
      <c r="C2201" t="s">
        <v>4725</v>
      </c>
      <c r="D2201" t="s">
        <v>4529</v>
      </c>
      <c r="E2201">
        <v>500</v>
      </c>
      <c r="F2201" t="s">
        <v>5238</v>
      </c>
      <c r="G2201">
        <v>19</v>
      </c>
    </row>
    <row r="2202" spans="1:7" hidden="1" x14ac:dyDescent="0.25">
      <c r="A2202">
        <v>62</v>
      </c>
      <c r="B2202">
        <v>688</v>
      </c>
      <c r="C2202" t="s">
        <v>4725</v>
      </c>
      <c r="D2202" t="s">
        <v>4529</v>
      </c>
      <c r="E2202">
        <v>1676</v>
      </c>
      <c r="F2202" t="s">
        <v>5237</v>
      </c>
      <c r="G2202">
        <v>20</v>
      </c>
    </row>
    <row r="2203" spans="1:7" hidden="1" x14ac:dyDescent="0.25">
      <c r="A2203">
        <v>62</v>
      </c>
      <c r="B2203">
        <v>688</v>
      </c>
      <c r="C2203" t="s">
        <v>4725</v>
      </c>
      <c r="D2203" t="s">
        <v>4529</v>
      </c>
      <c r="E2203">
        <v>502</v>
      </c>
      <c r="F2203" t="s">
        <v>5236</v>
      </c>
      <c r="G2203">
        <v>21</v>
      </c>
    </row>
    <row r="2204" spans="1:7" hidden="1" x14ac:dyDescent="0.25">
      <c r="A2204">
        <v>62</v>
      </c>
      <c r="B2204">
        <v>688</v>
      </c>
      <c r="C2204" t="s">
        <v>4725</v>
      </c>
      <c r="D2204" t="s">
        <v>4529</v>
      </c>
      <c r="E2204">
        <v>1741</v>
      </c>
      <c r="F2204" t="s">
        <v>5235</v>
      </c>
      <c r="G2204">
        <v>22</v>
      </c>
    </row>
    <row r="2205" spans="1:7" hidden="1" x14ac:dyDescent="0.25">
      <c r="A2205">
        <v>62</v>
      </c>
      <c r="B2205">
        <v>688</v>
      </c>
      <c r="C2205" t="s">
        <v>4725</v>
      </c>
      <c r="D2205" t="s">
        <v>4529</v>
      </c>
      <c r="E2205">
        <v>509</v>
      </c>
      <c r="F2205" t="s">
        <v>5407</v>
      </c>
      <c r="G2205">
        <v>23</v>
      </c>
    </row>
    <row r="2206" spans="1:7" hidden="1" x14ac:dyDescent="0.25">
      <c r="A2206">
        <v>64</v>
      </c>
      <c r="B2206">
        <v>690</v>
      </c>
      <c r="C2206" t="s">
        <v>5066</v>
      </c>
      <c r="D2206" t="s">
        <v>4529</v>
      </c>
      <c r="E2206">
        <v>20</v>
      </c>
      <c r="F2206" t="s">
        <v>4726</v>
      </c>
      <c r="G2206">
        <v>1</v>
      </c>
    </row>
    <row r="2207" spans="1:7" hidden="1" x14ac:dyDescent="0.25">
      <c r="A2207">
        <v>64</v>
      </c>
      <c r="B2207">
        <v>690</v>
      </c>
      <c r="C2207" t="s">
        <v>5066</v>
      </c>
      <c r="D2207" t="s">
        <v>4529</v>
      </c>
      <c r="E2207">
        <v>391</v>
      </c>
      <c r="F2207" t="s">
        <v>5359</v>
      </c>
      <c r="G2207">
        <v>2</v>
      </c>
    </row>
    <row r="2208" spans="1:7" hidden="1" x14ac:dyDescent="0.25">
      <c r="A2208">
        <v>64</v>
      </c>
      <c r="B2208">
        <v>690</v>
      </c>
      <c r="C2208" t="s">
        <v>5066</v>
      </c>
      <c r="D2208" t="s">
        <v>4529</v>
      </c>
      <c r="E2208">
        <v>393</v>
      </c>
      <c r="F2208" t="s">
        <v>5358</v>
      </c>
      <c r="G2208">
        <v>3</v>
      </c>
    </row>
    <row r="2209" spans="1:7" hidden="1" x14ac:dyDescent="0.25">
      <c r="A2209">
        <v>64</v>
      </c>
      <c r="B2209">
        <v>690</v>
      </c>
      <c r="C2209" t="s">
        <v>5066</v>
      </c>
      <c r="D2209" t="s">
        <v>4529</v>
      </c>
      <c r="E2209">
        <v>395</v>
      </c>
      <c r="F2209" t="s">
        <v>5042</v>
      </c>
      <c r="G2209">
        <v>4</v>
      </c>
    </row>
    <row r="2210" spans="1:7" hidden="1" x14ac:dyDescent="0.25">
      <c r="A2210">
        <v>64</v>
      </c>
      <c r="B2210">
        <v>690</v>
      </c>
      <c r="C2210" t="s">
        <v>5066</v>
      </c>
      <c r="D2210" t="s">
        <v>4529</v>
      </c>
      <c r="E2210">
        <v>397</v>
      </c>
      <c r="F2210" t="s">
        <v>5044</v>
      </c>
      <c r="G2210">
        <v>5</v>
      </c>
    </row>
    <row r="2211" spans="1:7" hidden="1" x14ac:dyDescent="0.25">
      <c r="A2211">
        <v>64</v>
      </c>
      <c r="B2211">
        <v>690</v>
      </c>
      <c r="C2211" t="s">
        <v>5066</v>
      </c>
      <c r="D2211" t="s">
        <v>4529</v>
      </c>
      <c r="E2211">
        <v>399</v>
      </c>
      <c r="F2211" t="s">
        <v>5357</v>
      </c>
      <c r="G2211">
        <v>6</v>
      </c>
    </row>
    <row r="2212" spans="1:7" hidden="1" x14ac:dyDescent="0.25">
      <c r="A2212">
        <v>65</v>
      </c>
      <c r="B2212">
        <v>691</v>
      </c>
      <c r="C2212" t="s">
        <v>14</v>
      </c>
      <c r="D2212" t="s">
        <v>4529</v>
      </c>
      <c r="E2212">
        <v>1</v>
      </c>
      <c r="F2212" t="s">
        <v>4599</v>
      </c>
      <c r="G2212">
        <v>1</v>
      </c>
    </row>
    <row r="2213" spans="1:7" hidden="1" x14ac:dyDescent="0.25">
      <c r="A2213">
        <v>65</v>
      </c>
      <c r="B2213">
        <v>691</v>
      </c>
      <c r="C2213" t="s">
        <v>14</v>
      </c>
      <c r="D2213" t="s">
        <v>4529</v>
      </c>
      <c r="E2213">
        <v>109</v>
      </c>
      <c r="F2213" t="s">
        <v>4879</v>
      </c>
      <c r="G2213">
        <v>2</v>
      </c>
    </row>
    <row r="2214" spans="1:7" hidden="1" x14ac:dyDescent="0.25">
      <c r="A2214">
        <v>65</v>
      </c>
      <c r="B2214">
        <v>691</v>
      </c>
      <c r="C2214" t="s">
        <v>14</v>
      </c>
      <c r="D2214" t="s">
        <v>4529</v>
      </c>
      <c r="E2214">
        <v>124</v>
      </c>
      <c r="F2214" t="s">
        <v>4870</v>
      </c>
      <c r="G2214">
        <v>3</v>
      </c>
    </row>
    <row r="2215" spans="1:7" hidden="1" x14ac:dyDescent="0.25">
      <c r="A2215">
        <v>65</v>
      </c>
      <c r="B2215">
        <v>691</v>
      </c>
      <c r="C2215" t="s">
        <v>14</v>
      </c>
      <c r="D2215" t="s">
        <v>4529</v>
      </c>
      <c r="E2215">
        <v>174</v>
      </c>
      <c r="F2215" t="s">
        <v>4864</v>
      </c>
      <c r="G2215">
        <v>4</v>
      </c>
    </row>
    <row r="2216" spans="1:7" hidden="1" x14ac:dyDescent="0.25">
      <c r="A2216">
        <v>65</v>
      </c>
      <c r="B2216">
        <v>691</v>
      </c>
      <c r="C2216" t="s">
        <v>14</v>
      </c>
      <c r="D2216" t="s">
        <v>4529</v>
      </c>
      <c r="E2216">
        <v>179</v>
      </c>
      <c r="F2216" t="s">
        <v>4857</v>
      </c>
      <c r="G2216">
        <v>5</v>
      </c>
    </row>
    <row r="2217" spans="1:7" hidden="1" x14ac:dyDescent="0.25">
      <c r="A2217">
        <v>65</v>
      </c>
      <c r="B2217">
        <v>691</v>
      </c>
      <c r="C2217" t="s">
        <v>14</v>
      </c>
      <c r="D2217" t="s">
        <v>4529</v>
      </c>
      <c r="E2217">
        <v>189</v>
      </c>
      <c r="F2217" t="s">
        <v>5150</v>
      </c>
      <c r="G2217">
        <v>6</v>
      </c>
    </row>
    <row r="2218" spans="1:7" hidden="1" x14ac:dyDescent="0.25">
      <c r="A2218">
        <v>65</v>
      </c>
      <c r="B2218">
        <v>691</v>
      </c>
      <c r="C2218" t="s">
        <v>14</v>
      </c>
      <c r="D2218" t="s">
        <v>4529</v>
      </c>
      <c r="E2218">
        <v>195</v>
      </c>
      <c r="F2218" t="s">
        <v>4645</v>
      </c>
      <c r="G2218">
        <v>7</v>
      </c>
    </row>
    <row r="2219" spans="1:7" hidden="1" x14ac:dyDescent="0.25">
      <c r="A2219">
        <v>65</v>
      </c>
      <c r="B2219">
        <v>691</v>
      </c>
      <c r="C2219" t="s">
        <v>14</v>
      </c>
      <c r="D2219" t="s">
        <v>4529</v>
      </c>
      <c r="E2219">
        <v>667</v>
      </c>
      <c r="F2219" t="s">
        <v>5406</v>
      </c>
      <c r="G2219">
        <v>8</v>
      </c>
    </row>
    <row r="2220" spans="1:7" hidden="1" x14ac:dyDescent="0.25">
      <c r="A2220">
        <v>65</v>
      </c>
      <c r="B2220">
        <v>691</v>
      </c>
      <c r="C2220" t="s">
        <v>14</v>
      </c>
      <c r="D2220" t="s">
        <v>4529</v>
      </c>
      <c r="E2220">
        <v>665</v>
      </c>
      <c r="F2220" t="s">
        <v>5405</v>
      </c>
      <c r="G2220">
        <v>9</v>
      </c>
    </row>
    <row r="2221" spans="1:7" hidden="1" x14ac:dyDescent="0.25">
      <c r="A2221">
        <v>65</v>
      </c>
      <c r="B2221">
        <v>691</v>
      </c>
      <c r="C2221" t="s">
        <v>14</v>
      </c>
      <c r="D2221" t="s">
        <v>4529</v>
      </c>
      <c r="E2221">
        <v>639</v>
      </c>
      <c r="F2221" t="s">
        <v>5404</v>
      </c>
      <c r="G2221">
        <v>10</v>
      </c>
    </row>
    <row r="2222" spans="1:7" hidden="1" x14ac:dyDescent="0.25">
      <c r="A2222">
        <v>65</v>
      </c>
      <c r="B2222">
        <v>691</v>
      </c>
      <c r="C2222" t="s">
        <v>14</v>
      </c>
      <c r="D2222" t="s">
        <v>4529</v>
      </c>
      <c r="E2222">
        <v>659</v>
      </c>
      <c r="F2222" t="s">
        <v>5403</v>
      </c>
      <c r="G2222">
        <v>11</v>
      </c>
    </row>
    <row r="2223" spans="1:7" hidden="1" x14ac:dyDescent="0.25">
      <c r="A2223">
        <v>65</v>
      </c>
      <c r="B2223">
        <v>691</v>
      </c>
      <c r="C2223" t="s">
        <v>14</v>
      </c>
      <c r="D2223" t="s">
        <v>4529</v>
      </c>
      <c r="E2223">
        <v>642</v>
      </c>
      <c r="F2223" t="s">
        <v>5402</v>
      </c>
      <c r="G2223">
        <v>12</v>
      </c>
    </row>
    <row r="2224" spans="1:7" hidden="1" x14ac:dyDescent="0.25">
      <c r="A2224">
        <v>65</v>
      </c>
      <c r="B2224">
        <v>691</v>
      </c>
      <c r="C2224" t="s">
        <v>14</v>
      </c>
      <c r="D2224" t="s">
        <v>4529</v>
      </c>
      <c r="E2224">
        <v>648</v>
      </c>
      <c r="F2224" t="s">
        <v>5401</v>
      </c>
      <c r="G2224">
        <v>13</v>
      </c>
    </row>
    <row r="2225" spans="1:7" hidden="1" x14ac:dyDescent="0.25">
      <c r="A2225">
        <v>65</v>
      </c>
      <c r="B2225">
        <v>691</v>
      </c>
      <c r="C2225" t="s">
        <v>14</v>
      </c>
      <c r="D2225" t="s">
        <v>4529</v>
      </c>
      <c r="E2225">
        <v>646</v>
      </c>
      <c r="F2225" t="s">
        <v>5400</v>
      </c>
      <c r="G2225">
        <v>14</v>
      </c>
    </row>
    <row r="2226" spans="1:7" hidden="1" x14ac:dyDescent="0.25">
      <c r="A2226">
        <v>65</v>
      </c>
      <c r="B2226">
        <v>691</v>
      </c>
      <c r="C2226" t="s">
        <v>14</v>
      </c>
      <c r="D2226" t="s">
        <v>4529</v>
      </c>
      <c r="E2226">
        <v>903</v>
      </c>
      <c r="F2226" t="s">
        <v>5399</v>
      </c>
      <c r="G2226">
        <v>15</v>
      </c>
    </row>
    <row r="2227" spans="1:7" hidden="1" x14ac:dyDescent="0.25">
      <c r="A2227">
        <v>65</v>
      </c>
      <c r="B2227">
        <v>691</v>
      </c>
      <c r="C2227" t="s">
        <v>14</v>
      </c>
      <c r="D2227" t="s">
        <v>4529</v>
      </c>
      <c r="E2227">
        <v>644</v>
      </c>
      <c r="F2227" t="s">
        <v>5398</v>
      </c>
      <c r="G2227">
        <v>16</v>
      </c>
    </row>
    <row r="2228" spans="1:7" hidden="1" x14ac:dyDescent="0.25">
      <c r="A2228">
        <v>65</v>
      </c>
      <c r="B2228">
        <v>691</v>
      </c>
      <c r="C2228" t="s">
        <v>14</v>
      </c>
      <c r="D2228" t="s">
        <v>4529</v>
      </c>
      <c r="E2228">
        <v>901</v>
      </c>
      <c r="F2228" t="s">
        <v>5397</v>
      </c>
      <c r="G2228">
        <v>17</v>
      </c>
    </row>
    <row r="2229" spans="1:7" hidden="1" x14ac:dyDescent="0.25">
      <c r="A2229">
        <v>65</v>
      </c>
      <c r="B2229">
        <v>691</v>
      </c>
      <c r="C2229" t="s">
        <v>14</v>
      </c>
      <c r="D2229" t="s">
        <v>4529</v>
      </c>
      <c r="E2229">
        <v>900</v>
      </c>
      <c r="F2229" t="s">
        <v>5396</v>
      </c>
      <c r="G2229">
        <v>18</v>
      </c>
    </row>
    <row r="2230" spans="1:7" hidden="1" x14ac:dyDescent="0.25">
      <c r="A2230">
        <v>65</v>
      </c>
      <c r="B2230">
        <v>691</v>
      </c>
      <c r="C2230" t="s">
        <v>14</v>
      </c>
      <c r="D2230" t="s">
        <v>4529</v>
      </c>
      <c r="E2230">
        <v>1195</v>
      </c>
      <c r="F2230" t="s">
        <v>5395</v>
      </c>
      <c r="G2230">
        <v>19</v>
      </c>
    </row>
    <row r="2231" spans="1:7" ht="37.5" hidden="1" customHeight="1" x14ac:dyDescent="0.25">
      <c r="A2231">
        <v>66</v>
      </c>
      <c r="B2231">
        <v>692</v>
      </c>
      <c r="C2231" t="s">
        <v>14</v>
      </c>
      <c r="D2231" t="s">
        <v>4529</v>
      </c>
      <c r="E2231">
        <v>1</v>
      </c>
      <c r="F2231" t="s">
        <v>4599</v>
      </c>
      <c r="G2231">
        <v>1</v>
      </c>
    </row>
    <row r="2232" spans="1:7" hidden="1" x14ac:dyDescent="0.25">
      <c r="A2232">
        <v>66</v>
      </c>
      <c r="B2232">
        <v>692</v>
      </c>
      <c r="C2232" t="s">
        <v>14</v>
      </c>
      <c r="D2232" t="s">
        <v>4529</v>
      </c>
      <c r="E2232">
        <v>244</v>
      </c>
      <c r="F2232" t="s">
        <v>4597</v>
      </c>
      <c r="G2232">
        <v>2</v>
      </c>
    </row>
    <row r="2233" spans="1:7" hidden="1" x14ac:dyDescent="0.25">
      <c r="A2233">
        <v>66</v>
      </c>
      <c r="B2233">
        <v>692</v>
      </c>
      <c r="C2233" t="s">
        <v>14</v>
      </c>
      <c r="D2233" t="s">
        <v>4529</v>
      </c>
      <c r="E2233">
        <v>197</v>
      </c>
      <c r="F2233" t="s">
        <v>4570</v>
      </c>
      <c r="G2233">
        <v>3</v>
      </c>
    </row>
    <row r="2234" spans="1:7" hidden="1" x14ac:dyDescent="0.25">
      <c r="A2234">
        <v>66</v>
      </c>
      <c r="B2234">
        <v>692</v>
      </c>
      <c r="C2234" t="s">
        <v>14</v>
      </c>
      <c r="D2234" t="s">
        <v>4529</v>
      </c>
      <c r="E2234">
        <v>199</v>
      </c>
      <c r="F2234" t="s">
        <v>4568</v>
      </c>
      <c r="G2234">
        <v>4</v>
      </c>
    </row>
    <row r="2235" spans="1:7" hidden="1" x14ac:dyDescent="0.25">
      <c r="A2235">
        <v>66</v>
      </c>
      <c r="B2235">
        <v>692</v>
      </c>
      <c r="C2235" t="s">
        <v>14</v>
      </c>
      <c r="D2235" t="s">
        <v>4529</v>
      </c>
      <c r="E2235">
        <v>246</v>
      </c>
      <c r="F2235" t="s">
        <v>4565</v>
      </c>
      <c r="G2235">
        <v>5</v>
      </c>
    </row>
    <row r="2236" spans="1:7" hidden="1" x14ac:dyDescent="0.25">
      <c r="A2236">
        <v>66</v>
      </c>
      <c r="B2236">
        <v>692</v>
      </c>
      <c r="C2236" t="s">
        <v>14</v>
      </c>
      <c r="D2236" t="s">
        <v>4529</v>
      </c>
      <c r="E2236">
        <v>200</v>
      </c>
      <c r="F2236" t="s">
        <v>4563</v>
      </c>
      <c r="G2236">
        <v>6</v>
      </c>
    </row>
    <row r="2237" spans="1:7" hidden="1" x14ac:dyDescent="0.25">
      <c r="A2237">
        <v>66</v>
      </c>
      <c r="B2237">
        <v>692</v>
      </c>
      <c r="C2237" t="s">
        <v>14</v>
      </c>
      <c r="D2237" t="s">
        <v>4529</v>
      </c>
      <c r="E2237">
        <v>202</v>
      </c>
      <c r="F2237" t="s">
        <v>4594</v>
      </c>
      <c r="G2237">
        <v>7</v>
      </c>
    </row>
    <row r="2238" spans="1:7" hidden="1" x14ac:dyDescent="0.25">
      <c r="A2238">
        <v>66</v>
      </c>
      <c r="B2238">
        <v>692</v>
      </c>
      <c r="C2238" t="s">
        <v>14</v>
      </c>
      <c r="D2238" t="s">
        <v>4529</v>
      </c>
      <c r="E2238">
        <v>204</v>
      </c>
      <c r="F2238" t="s">
        <v>4593</v>
      </c>
      <c r="G2238">
        <v>8</v>
      </c>
    </row>
    <row r="2239" spans="1:7" hidden="1" x14ac:dyDescent="0.25">
      <c r="A2239">
        <v>66</v>
      </c>
      <c r="B2239">
        <v>692</v>
      </c>
      <c r="C2239" t="s">
        <v>14</v>
      </c>
      <c r="D2239" t="s">
        <v>4529</v>
      </c>
      <c r="E2239">
        <v>206</v>
      </c>
      <c r="F2239" t="s">
        <v>4589</v>
      </c>
      <c r="G2239">
        <v>9</v>
      </c>
    </row>
    <row r="2240" spans="1:7" hidden="1" x14ac:dyDescent="0.25">
      <c r="A2240">
        <v>66</v>
      </c>
      <c r="B2240">
        <v>692</v>
      </c>
      <c r="C2240" t="s">
        <v>14</v>
      </c>
      <c r="D2240" t="s">
        <v>4529</v>
      </c>
      <c r="E2240">
        <v>210</v>
      </c>
      <c r="F2240" t="s">
        <v>4587</v>
      </c>
      <c r="G2240">
        <v>10</v>
      </c>
    </row>
    <row r="2241" spans="1:7" hidden="1" x14ac:dyDescent="0.25">
      <c r="A2241">
        <v>66</v>
      </c>
      <c r="B2241">
        <v>692</v>
      </c>
      <c r="C2241" t="s">
        <v>14</v>
      </c>
      <c r="D2241" t="s">
        <v>4529</v>
      </c>
      <c r="E2241">
        <v>364</v>
      </c>
      <c r="F2241" t="s">
        <v>4586</v>
      </c>
      <c r="G2241">
        <v>11</v>
      </c>
    </row>
    <row r="2242" spans="1:7" hidden="1" x14ac:dyDescent="0.25">
      <c r="A2242">
        <v>66</v>
      </c>
      <c r="B2242">
        <v>692</v>
      </c>
      <c r="C2242" t="s">
        <v>14</v>
      </c>
      <c r="D2242" t="s">
        <v>4529</v>
      </c>
      <c r="E2242">
        <v>213</v>
      </c>
      <c r="F2242" t="s">
        <v>4585</v>
      </c>
      <c r="G2242">
        <v>12</v>
      </c>
    </row>
    <row r="2243" spans="1:7" hidden="1" x14ac:dyDescent="0.25">
      <c r="A2243">
        <v>66</v>
      </c>
      <c r="B2243">
        <v>692</v>
      </c>
      <c r="C2243" t="s">
        <v>14</v>
      </c>
      <c r="D2243" t="s">
        <v>4529</v>
      </c>
      <c r="E2243">
        <v>247</v>
      </c>
      <c r="F2243" t="s">
        <v>4583</v>
      </c>
      <c r="G2243">
        <v>13</v>
      </c>
    </row>
    <row r="2244" spans="1:7" hidden="1" x14ac:dyDescent="0.25">
      <c r="A2244">
        <v>66</v>
      </c>
      <c r="B2244">
        <v>692</v>
      </c>
      <c r="C2244" t="s">
        <v>14</v>
      </c>
      <c r="D2244" t="s">
        <v>4529</v>
      </c>
      <c r="E2244">
        <v>1406</v>
      </c>
      <c r="F2244" t="s">
        <v>4582</v>
      </c>
      <c r="G2244">
        <v>14</v>
      </c>
    </row>
    <row r="2245" spans="1:7" hidden="1" x14ac:dyDescent="0.25">
      <c r="A2245">
        <v>66</v>
      </c>
      <c r="B2245">
        <v>692</v>
      </c>
      <c r="C2245" t="s">
        <v>14</v>
      </c>
      <c r="D2245" t="s">
        <v>4529</v>
      </c>
      <c r="E2245">
        <v>249</v>
      </c>
      <c r="F2245" t="s">
        <v>4581</v>
      </c>
      <c r="G2245">
        <v>15</v>
      </c>
    </row>
    <row r="2246" spans="1:7" hidden="1" x14ac:dyDescent="0.25">
      <c r="A2246">
        <v>66</v>
      </c>
      <c r="B2246">
        <v>692</v>
      </c>
      <c r="C2246" t="s">
        <v>14</v>
      </c>
      <c r="D2246" t="s">
        <v>4529</v>
      </c>
      <c r="E2246">
        <v>253</v>
      </c>
      <c r="F2246" t="s">
        <v>4661</v>
      </c>
      <c r="G2246">
        <v>16</v>
      </c>
    </row>
    <row r="2247" spans="1:7" hidden="1" x14ac:dyDescent="0.25">
      <c r="A2247">
        <v>66</v>
      </c>
      <c r="B2247">
        <v>692</v>
      </c>
      <c r="C2247" t="s">
        <v>14</v>
      </c>
      <c r="D2247" t="s">
        <v>4529</v>
      </c>
      <c r="E2247">
        <v>255</v>
      </c>
      <c r="F2247" t="s">
        <v>4662</v>
      </c>
      <c r="G2247">
        <v>17</v>
      </c>
    </row>
    <row r="2248" spans="1:7" hidden="1" x14ac:dyDescent="0.25">
      <c r="A2248">
        <v>66</v>
      </c>
      <c r="B2248">
        <v>692</v>
      </c>
      <c r="C2248" t="s">
        <v>14</v>
      </c>
      <c r="D2248" t="s">
        <v>4529</v>
      </c>
      <c r="E2248">
        <v>257</v>
      </c>
      <c r="F2248" t="s">
        <v>4663</v>
      </c>
      <c r="G2248">
        <v>18</v>
      </c>
    </row>
    <row r="2249" spans="1:7" hidden="1" x14ac:dyDescent="0.25">
      <c r="A2249">
        <v>66</v>
      </c>
      <c r="B2249">
        <v>692</v>
      </c>
      <c r="C2249" t="s">
        <v>14</v>
      </c>
      <c r="D2249" t="s">
        <v>4529</v>
      </c>
      <c r="E2249">
        <v>259</v>
      </c>
      <c r="F2249" t="s">
        <v>4666</v>
      </c>
      <c r="G2249">
        <v>19</v>
      </c>
    </row>
    <row r="2250" spans="1:7" hidden="1" x14ac:dyDescent="0.25">
      <c r="A2250">
        <v>66</v>
      </c>
      <c r="B2250">
        <v>692</v>
      </c>
      <c r="C2250" t="s">
        <v>14</v>
      </c>
      <c r="D2250" t="s">
        <v>4529</v>
      </c>
      <c r="E2250">
        <v>261</v>
      </c>
      <c r="F2250" t="s">
        <v>4668</v>
      </c>
      <c r="G2250">
        <v>20</v>
      </c>
    </row>
    <row r="2251" spans="1:7" hidden="1" x14ac:dyDescent="0.25">
      <c r="A2251">
        <v>66</v>
      </c>
      <c r="B2251">
        <v>692</v>
      </c>
      <c r="C2251" t="s">
        <v>14</v>
      </c>
      <c r="D2251" t="s">
        <v>4529</v>
      </c>
      <c r="E2251">
        <v>61</v>
      </c>
      <c r="F2251" t="s">
        <v>4671</v>
      </c>
      <c r="G2251">
        <v>21</v>
      </c>
    </row>
    <row r="2252" spans="1:7" hidden="1" x14ac:dyDescent="0.25">
      <c r="A2252">
        <v>66</v>
      </c>
      <c r="B2252">
        <v>692</v>
      </c>
      <c r="C2252" t="s">
        <v>14</v>
      </c>
      <c r="D2252" t="s">
        <v>4529</v>
      </c>
      <c r="E2252">
        <v>59</v>
      </c>
      <c r="F2252" t="s">
        <v>4672</v>
      </c>
      <c r="G2252">
        <v>22</v>
      </c>
    </row>
    <row r="2253" spans="1:7" hidden="1" x14ac:dyDescent="0.25">
      <c r="A2253">
        <v>66</v>
      </c>
      <c r="B2253">
        <v>692</v>
      </c>
      <c r="C2253" t="s">
        <v>14</v>
      </c>
      <c r="D2253" t="s">
        <v>4529</v>
      </c>
      <c r="E2253">
        <v>62</v>
      </c>
      <c r="F2253" t="s">
        <v>4851</v>
      </c>
      <c r="G2253">
        <v>23</v>
      </c>
    </row>
    <row r="2254" spans="1:7" hidden="1" x14ac:dyDescent="0.25">
      <c r="A2254">
        <v>66</v>
      </c>
      <c r="B2254">
        <v>692</v>
      </c>
      <c r="C2254" t="s">
        <v>14</v>
      </c>
      <c r="D2254" t="s">
        <v>4529</v>
      </c>
      <c r="E2254">
        <v>64</v>
      </c>
      <c r="F2254" t="s">
        <v>4850</v>
      </c>
      <c r="G2254">
        <v>24</v>
      </c>
    </row>
    <row r="2255" spans="1:7" hidden="1" x14ac:dyDescent="0.25">
      <c r="A2255">
        <v>66</v>
      </c>
      <c r="B2255">
        <v>692</v>
      </c>
      <c r="C2255" t="s">
        <v>14</v>
      </c>
      <c r="D2255" t="s">
        <v>4529</v>
      </c>
      <c r="E2255">
        <v>66</v>
      </c>
      <c r="F2255" t="s">
        <v>4849</v>
      </c>
      <c r="G2255">
        <v>25</v>
      </c>
    </row>
    <row r="2256" spans="1:7" hidden="1" x14ac:dyDescent="0.25">
      <c r="A2256">
        <v>66</v>
      </c>
      <c r="B2256">
        <v>692</v>
      </c>
      <c r="C2256" t="s">
        <v>14</v>
      </c>
      <c r="D2256" t="s">
        <v>4529</v>
      </c>
      <c r="E2256">
        <v>68</v>
      </c>
      <c r="F2256" t="s">
        <v>4847</v>
      </c>
      <c r="G2256">
        <v>26</v>
      </c>
    </row>
    <row r="2257" spans="1:7" hidden="1" x14ac:dyDescent="0.25">
      <c r="A2257">
        <v>66</v>
      </c>
      <c r="B2257">
        <v>692</v>
      </c>
      <c r="C2257" t="s">
        <v>14</v>
      </c>
      <c r="D2257" t="s">
        <v>4529</v>
      </c>
      <c r="E2257">
        <v>69</v>
      </c>
      <c r="F2257" t="s">
        <v>4827</v>
      </c>
      <c r="G2257">
        <v>27</v>
      </c>
    </row>
    <row r="2258" spans="1:7" hidden="1" x14ac:dyDescent="0.25">
      <c r="A2258">
        <v>66</v>
      </c>
      <c r="B2258">
        <v>692</v>
      </c>
      <c r="C2258" t="s">
        <v>14</v>
      </c>
      <c r="D2258" t="s">
        <v>4529</v>
      </c>
      <c r="E2258">
        <v>1436</v>
      </c>
      <c r="F2258" t="s">
        <v>5264</v>
      </c>
      <c r="G2258">
        <v>28</v>
      </c>
    </row>
    <row r="2259" spans="1:7" hidden="1" x14ac:dyDescent="0.25">
      <c r="A2259">
        <v>66</v>
      </c>
      <c r="B2259">
        <v>692</v>
      </c>
      <c r="C2259" t="s">
        <v>14</v>
      </c>
      <c r="D2259" t="s">
        <v>4529</v>
      </c>
      <c r="E2259">
        <v>473</v>
      </c>
      <c r="F2259" t="s">
        <v>5265</v>
      </c>
      <c r="G2259">
        <v>29</v>
      </c>
    </row>
    <row r="2260" spans="1:7" hidden="1" x14ac:dyDescent="0.25">
      <c r="A2260">
        <v>67</v>
      </c>
      <c r="B2260">
        <v>693</v>
      </c>
      <c r="C2260" t="s">
        <v>4598</v>
      </c>
      <c r="D2260" t="s">
        <v>4529</v>
      </c>
      <c r="E2260">
        <v>1</v>
      </c>
      <c r="F2260" t="s">
        <v>4599</v>
      </c>
      <c r="G2260">
        <v>1</v>
      </c>
    </row>
    <row r="2261" spans="1:7" hidden="1" x14ac:dyDescent="0.25">
      <c r="A2261">
        <v>67</v>
      </c>
      <c r="B2261">
        <v>694</v>
      </c>
      <c r="C2261" t="s">
        <v>4731</v>
      </c>
      <c r="D2261" t="s">
        <v>4529</v>
      </c>
      <c r="E2261">
        <v>84</v>
      </c>
      <c r="F2261" t="s">
        <v>4732</v>
      </c>
      <c r="G2261">
        <v>2</v>
      </c>
    </row>
    <row r="2262" spans="1:7" hidden="1" x14ac:dyDescent="0.25">
      <c r="A2262">
        <v>67</v>
      </c>
      <c r="B2262">
        <v>694</v>
      </c>
      <c r="C2262" t="s">
        <v>4731</v>
      </c>
      <c r="D2262" t="s">
        <v>4529</v>
      </c>
      <c r="E2262">
        <v>2</v>
      </c>
      <c r="F2262" t="s">
        <v>4731</v>
      </c>
      <c r="G2262">
        <v>3</v>
      </c>
    </row>
    <row r="2263" spans="1:7" hidden="1" x14ac:dyDescent="0.25">
      <c r="A2263">
        <v>67</v>
      </c>
      <c r="B2263">
        <v>694</v>
      </c>
      <c r="C2263" t="s">
        <v>4731</v>
      </c>
      <c r="D2263" t="s">
        <v>4529</v>
      </c>
      <c r="E2263">
        <v>4</v>
      </c>
      <c r="F2263" t="s">
        <v>4729</v>
      </c>
      <c r="G2263">
        <v>4</v>
      </c>
    </row>
    <row r="2264" spans="1:7" hidden="1" x14ac:dyDescent="0.25">
      <c r="A2264">
        <v>67</v>
      </c>
      <c r="B2264">
        <v>695</v>
      </c>
      <c r="C2264" t="s">
        <v>4695</v>
      </c>
      <c r="D2264" t="s">
        <v>4529</v>
      </c>
      <c r="E2264">
        <v>6</v>
      </c>
      <c r="F2264" t="s">
        <v>4697</v>
      </c>
      <c r="G2264">
        <v>5</v>
      </c>
    </row>
    <row r="2265" spans="1:7" hidden="1" x14ac:dyDescent="0.25">
      <c r="A2265">
        <v>67</v>
      </c>
      <c r="B2265">
        <v>695</v>
      </c>
      <c r="C2265" t="s">
        <v>4695</v>
      </c>
      <c r="D2265" t="s">
        <v>4529</v>
      </c>
      <c r="E2265">
        <v>8</v>
      </c>
      <c r="F2265" t="s">
        <v>4695</v>
      </c>
      <c r="G2265">
        <v>6</v>
      </c>
    </row>
    <row r="2266" spans="1:7" hidden="1" x14ac:dyDescent="0.25">
      <c r="A2266">
        <v>67</v>
      </c>
      <c r="B2266">
        <v>696</v>
      </c>
      <c r="C2266" t="s">
        <v>4694</v>
      </c>
      <c r="D2266" t="s">
        <v>4529</v>
      </c>
      <c r="E2266">
        <v>10</v>
      </c>
      <c r="F2266" t="s">
        <v>4693</v>
      </c>
      <c r="G2266">
        <v>7</v>
      </c>
    </row>
    <row r="2267" spans="1:7" hidden="1" x14ac:dyDescent="0.25">
      <c r="A2267">
        <v>67</v>
      </c>
      <c r="B2267">
        <v>696</v>
      </c>
      <c r="C2267" t="s">
        <v>4694</v>
      </c>
      <c r="D2267" t="s">
        <v>4529</v>
      </c>
      <c r="E2267">
        <v>13</v>
      </c>
      <c r="F2267" t="s">
        <v>4692</v>
      </c>
      <c r="G2267">
        <v>8</v>
      </c>
    </row>
    <row r="2268" spans="1:7" hidden="1" x14ac:dyDescent="0.25">
      <c r="A2268">
        <v>67</v>
      </c>
      <c r="B2268">
        <v>697</v>
      </c>
      <c r="C2268" t="s">
        <v>4748</v>
      </c>
      <c r="D2268" t="s">
        <v>4529</v>
      </c>
      <c r="E2268">
        <v>14</v>
      </c>
      <c r="F2268" t="s">
        <v>4728</v>
      </c>
      <c r="G2268">
        <v>9</v>
      </c>
    </row>
    <row r="2269" spans="1:7" hidden="1" x14ac:dyDescent="0.25">
      <c r="A2269">
        <v>67</v>
      </c>
      <c r="B2269">
        <v>697</v>
      </c>
      <c r="C2269" t="s">
        <v>4748</v>
      </c>
      <c r="D2269" t="s">
        <v>4529</v>
      </c>
      <c r="E2269">
        <v>16</v>
      </c>
      <c r="F2269" t="s">
        <v>4691</v>
      </c>
      <c r="G2269">
        <v>10</v>
      </c>
    </row>
    <row r="2270" spans="1:7" hidden="1" x14ac:dyDescent="0.25">
      <c r="A2270">
        <v>67</v>
      </c>
      <c r="B2270">
        <v>697</v>
      </c>
      <c r="C2270" t="s">
        <v>4748</v>
      </c>
      <c r="D2270" t="s">
        <v>4529</v>
      </c>
      <c r="E2270">
        <v>18</v>
      </c>
      <c r="F2270" t="s">
        <v>4690</v>
      </c>
      <c r="G2270">
        <v>11</v>
      </c>
    </row>
    <row r="2271" spans="1:7" hidden="1" x14ac:dyDescent="0.25">
      <c r="A2271">
        <v>67</v>
      </c>
      <c r="B2271">
        <v>698</v>
      </c>
      <c r="C2271" t="s">
        <v>4725</v>
      </c>
      <c r="D2271" t="s">
        <v>4529</v>
      </c>
      <c r="E2271">
        <v>20</v>
      </c>
      <c r="F2271" t="s">
        <v>4726</v>
      </c>
      <c r="G2271">
        <v>12</v>
      </c>
    </row>
    <row r="2272" spans="1:7" hidden="1" x14ac:dyDescent="0.25">
      <c r="A2272">
        <v>67</v>
      </c>
      <c r="B2272">
        <v>698</v>
      </c>
      <c r="C2272" t="s">
        <v>4725</v>
      </c>
      <c r="D2272" t="s">
        <v>4529</v>
      </c>
      <c r="E2272">
        <v>86</v>
      </c>
      <c r="F2272" t="s">
        <v>4724</v>
      </c>
      <c r="G2272">
        <v>13</v>
      </c>
    </row>
    <row r="2273" spans="1:7" hidden="1" x14ac:dyDescent="0.25">
      <c r="A2273">
        <v>67</v>
      </c>
      <c r="B2273">
        <v>698</v>
      </c>
      <c r="C2273" t="s">
        <v>4725</v>
      </c>
      <c r="D2273" t="s">
        <v>4529</v>
      </c>
      <c r="E2273">
        <v>22</v>
      </c>
      <c r="F2273" t="s">
        <v>4689</v>
      </c>
      <c r="G2273">
        <v>14</v>
      </c>
    </row>
    <row r="2274" spans="1:7" hidden="1" x14ac:dyDescent="0.25">
      <c r="A2274">
        <v>67</v>
      </c>
      <c r="B2274">
        <v>698</v>
      </c>
      <c r="C2274" t="s">
        <v>4725</v>
      </c>
      <c r="D2274" t="s">
        <v>4529</v>
      </c>
      <c r="E2274">
        <v>24</v>
      </c>
      <c r="F2274" t="s">
        <v>4894</v>
      </c>
      <c r="G2274">
        <v>15</v>
      </c>
    </row>
    <row r="2275" spans="1:7" hidden="1" x14ac:dyDescent="0.25">
      <c r="A2275">
        <v>67</v>
      </c>
      <c r="B2275">
        <v>698</v>
      </c>
      <c r="C2275" t="s">
        <v>4725</v>
      </c>
      <c r="D2275" t="s">
        <v>4529</v>
      </c>
      <c r="E2275">
        <v>88</v>
      </c>
      <c r="F2275" t="s">
        <v>4722</v>
      </c>
      <c r="G2275">
        <v>16</v>
      </c>
    </row>
    <row r="2276" spans="1:7" hidden="1" x14ac:dyDescent="0.25">
      <c r="A2276">
        <v>67</v>
      </c>
      <c r="B2276">
        <v>698</v>
      </c>
      <c r="C2276" t="s">
        <v>4725</v>
      </c>
      <c r="D2276" t="s">
        <v>4529</v>
      </c>
      <c r="E2276">
        <v>90</v>
      </c>
      <c r="F2276" t="s">
        <v>4720</v>
      </c>
      <c r="G2276">
        <v>17</v>
      </c>
    </row>
    <row r="2277" spans="1:7" hidden="1" x14ac:dyDescent="0.25">
      <c r="A2277">
        <v>67</v>
      </c>
      <c r="B2277">
        <v>698</v>
      </c>
      <c r="C2277" t="s">
        <v>4725</v>
      </c>
      <c r="D2277" t="s">
        <v>4529</v>
      </c>
      <c r="E2277">
        <v>92</v>
      </c>
      <c r="F2277" t="s">
        <v>4688</v>
      </c>
      <c r="G2277">
        <v>18</v>
      </c>
    </row>
    <row r="2278" spans="1:7" hidden="1" x14ac:dyDescent="0.25">
      <c r="A2278">
        <v>67</v>
      </c>
      <c r="B2278">
        <v>698</v>
      </c>
      <c r="C2278" t="s">
        <v>4725</v>
      </c>
      <c r="D2278" t="s">
        <v>4529</v>
      </c>
      <c r="E2278">
        <v>94</v>
      </c>
      <c r="F2278" t="s">
        <v>4717</v>
      </c>
      <c r="G2278">
        <v>19</v>
      </c>
    </row>
    <row r="2279" spans="1:7" hidden="1" x14ac:dyDescent="0.25">
      <c r="A2279">
        <v>67</v>
      </c>
      <c r="B2279">
        <v>698</v>
      </c>
      <c r="C2279" t="s">
        <v>4725</v>
      </c>
      <c r="D2279" t="s">
        <v>4529</v>
      </c>
      <c r="E2279">
        <v>97</v>
      </c>
      <c r="F2279" t="s">
        <v>4715</v>
      </c>
      <c r="G2279">
        <v>20</v>
      </c>
    </row>
    <row r="2280" spans="1:7" hidden="1" x14ac:dyDescent="0.25">
      <c r="A2280">
        <v>67</v>
      </c>
      <c r="B2280">
        <v>698</v>
      </c>
      <c r="C2280" t="s">
        <v>4725</v>
      </c>
      <c r="D2280" t="s">
        <v>4529</v>
      </c>
      <c r="E2280">
        <v>313</v>
      </c>
      <c r="F2280" t="s">
        <v>5219</v>
      </c>
      <c r="G2280">
        <v>21</v>
      </c>
    </row>
    <row r="2281" spans="1:7" hidden="1" x14ac:dyDescent="0.25">
      <c r="A2281">
        <v>67</v>
      </c>
      <c r="B2281">
        <v>698</v>
      </c>
      <c r="C2281" t="s">
        <v>4725</v>
      </c>
      <c r="D2281" t="s">
        <v>4529</v>
      </c>
      <c r="E2281">
        <v>316</v>
      </c>
      <c r="F2281" t="s">
        <v>5218</v>
      </c>
      <c r="G2281">
        <v>22</v>
      </c>
    </row>
    <row r="2282" spans="1:7" hidden="1" x14ac:dyDescent="0.25">
      <c r="A2282">
        <v>67</v>
      </c>
      <c r="B2282">
        <v>698</v>
      </c>
      <c r="C2282" t="s">
        <v>4725</v>
      </c>
      <c r="D2282" t="s">
        <v>4529</v>
      </c>
      <c r="E2282">
        <v>366</v>
      </c>
      <c r="F2282" t="s">
        <v>5217</v>
      </c>
      <c r="G2282">
        <v>23</v>
      </c>
    </row>
    <row r="2283" spans="1:7" hidden="1" x14ac:dyDescent="0.25">
      <c r="A2283">
        <v>67</v>
      </c>
      <c r="B2283">
        <v>698</v>
      </c>
      <c r="C2283" t="s">
        <v>4725</v>
      </c>
      <c r="D2283" t="s">
        <v>4529</v>
      </c>
      <c r="E2283">
        <v>368</v>
      </c>
      <c r="F2283" t="s">
        <v>5366</v>
      </c>
      <c r="G2283">
        <v>24</v>
      </c>
    </row>
    <row r="2284" spans="1:7" hidden="1" x14ac:dyDescent="0.25">
      <c r="A2284">
        <v>67</v>
      </c>
      <c r="B2284">
        <v>698</v>
      </c>
      <c r="C2284" t="s">
        <v>4725</v>
      </c>
      <c r="D2284" t="s">
        <v>4529</v>
      </c>
      <c r="E2284">
        <v>370</v>
      </c>
      <c r="F2284" t="s">
        <v>4891</v>
      </c>
      <c r="G2284">
        <v>25</v>
      </c>
    </row>
    <row r="2285" spans="1:7" hidden="1" x14ac:dyDescent="0.25">
      <c r="A2285">
        <v>67</v>
      </c>
      <c r="B2285">
        <v>698</v>
      </c>
      <c r="C2285" t="s">
        <v>4725</v>
      </c>
      <c r="D2285" t="s">
        <v>4529</v>
      </c>
      <c r="E2285">
        <v>100</v>
      </c>
      <c r="F2285" t="s">
        <v>4711</v>
      </c>
      <c r="G2285">
        <v>26</v>
      </c>
    </row>
    <row r="2286" spans="1:7" hidden="1" x14ac:dyDescent="0.25">
      <c r="A2286">
        <v>67</v>
      </c>
      <c r="B2286">
        <v>698</v>
      </c>
      <c r="C2286" t="s">
        <v>4725</v>
      </c>
      <c r="D2286" t="s">
        <v>4529</v>
      </c>
      <c r="E2286">
        <v>102</v>
      </c>
      <c r="F2286" t="s">
        <v>4710</v>
      </c>
      <c r="G2286">
        <v>27</v>
      </c>
    </row>
    <row r="2287" spans="1:7" hidden="1" x14ac:dyDescent="0.25">
      <c r="A2287">
        <v>67</v>
      </c>
      <c r="B2287">
        <v>698</v>
      </c>
      <c r="C2287" t="s">
        <v>4725</v>
      </c>
      <c r="D2287" t="s">
        <v>4529</v>
      </c>
      <c r="E2287">
        <v>745</v>
      </c>
      <c r="F2287" t="s">
        <v>4709</v>
      </c>
      <c r="G2287">
        <v>28</v>
      </c>
    </row>
    <row r="2288" spans="1:7" hidden="1" x14ac:dyDescent="0.25">
      <c r="A2288">
        <v>67</v>
      </c>
      <c r="B2288">
        <v>698</v>
      </c>
      <c r="C2288" t="s">
        <v>4725</v>
      </c>
      <c r="D2288" t="s">
        <v>4529</v>
      </c>
      <c r="E2288">
        <v>104</v>
      </c>
      <c r="F2288" t="s">
        <v>4708</v>
      </c>
      <c r="G2288">
        <v>29</v>
      </c>
    </row>
    <row r="2289" spans="1:7" hidden="1" x14ac:dyDescent="0.25">
      <c r="A2289">
        <v>67</v>
      </c>
      <c r="B2289">
        <v>698</v>
      </c>
      <c r="C2289" t="s">
        <v>4725</v>
      </c>
      <c r="D2289" t="s">
        <v>4529</v>
      </c>
      <c r="E2289">
        <v>106</v>
      </c>
      <c r="F2289" t="s">
        <v>4707</v>
      </c>
      <c r="G2289">
        <v>30</v>
      </c>
    </row>
    <row r="2290" spans="1:7" hidden="1" x14ac:dyDescent="0.25">
      <c r="A2290">
        <v>67</v>
      </c>
      <c r="B2290">
        <v>698</v>
      </c>
      <c r="C2290" t="s">
        <v>4725</v>
      </c>
      <c r="D2290" t="s">
        <v>4529</v>
      </c>
      <c r="E2290">
        <v>372</v>
      </c>
      <c r="F2290" t="s">
        <v>4971</v>
      </c>
      <c r="G2290">
        <v>31</v>
      </c>
    </row>
    <row r="2291" spans="1:7" hidden="1" x14ac:dyDescent="0.25">
      <c r="A2291">
        <v>67</v>
      </c>
      <c r="B2291">
        <v>698</v>
      </c>
      <c r="C2291" t="s">
        <v>4725</v>
      </c>
      <c r="D2291" t="s">
        <v>4529</v>
      </c>
      <c r="E2291">
        <v>1402</v>
      </c>
      <c r="F2291" t="s">
        <v>4973</v>
      </c>
      <c r="G2291">
        <v>32</v>
      </c>
    </row>
    <row r="2292" spans="1:7" hidden="1" x14ac:dyDescent="0.25">
      <c r="A2292">
        <v>67</v>
      </c>
      <c r="B2292">
        <v>698</v>
      </c>
      <c r="C2292" t="s">
        <v>4725</v>
      </c>
      <c r="D2292" t="s">
        <v>4529</v>
      </c>
      <c r="E2292">
        <v>1404</v>
      </c>
      <c r="F2292" t="s">
        <v>4968</v>
      </c>
      <c r="G2292">
        <v>33</v>
      </c>
    </row>
    <row r="2293" spans="1:7" hidden="1" x14ac:dyDescent="0.25">
      <c r="A2293">
        <v>67</v>
      </c>
      <c r="B2293">
        <v>698</v>
      </c>
      <c r="C2293" t="s">
        <v>4725</v>
      </c>
      <c r="D2293" t="s">
        <v>4529</v>
      </c>
      <c r="E2293">
        <v>292</v>
      </c>
      <c r="F2293" t="s">
        <v>5213</v>
      </c>
      <c r="G2293">
        <v>34</v>
      </c>
    </row>
    <row r="2294" spans="1:7" hidden="1" x14ac:dyDescent="0.25">
      <c r="A2294">
        <v>67</v>
      </c>
      <c r="B2294">
        <v>698</v>
      </c>
      <c r="C2294" t="s">
        <v>4725</v>
      </c>
      <c r="D2294" t="s">
        <v>4529</v>
      </c>
      <c r="E2294">
        <v>301</v>
      </c>
      <c r="F2294" t="s">
        <v>4735</v>
      </c>
      <c r="G2294">
        <v>35</v>
      </c>
    </row>
    <row r="2295" spans="1:7" hidden="1" x14ac:dyDescent="0.25">
      <c r="A2295">
        <v>67</v>
      </c>
      <c r="B2295">
        <v>698</v>
      </c>
      <c r="C2295" t="s">
        <v>4725</v>
      </c>
      <c r="D2295" t="s">
        <v>4529</v>
      </c>
      <c r="E2295">
        <v>302</v>
      </c>
      <c r="F2295" t="s">
        <v>4737</v>
      </c>
      <c r="G2295">
        <v>36</v>
      </c>
    </row>
    <row r="2296" spans="1:7" hidden="1" x14ac:dyDescent="0.25">
      <c r="A2296">
        <v>67</v>
      </c>
      <c r="B2296">
        <v>698</v>
      </c>
      <c r="C2296" t="s">
        <v>4725</v>
      </c>
      <c r="D2296" t="s">
        <v>4529</v>
      </c>
      <c r="E2296">
        <v>305</v>
      </c>
      <c r="F2296" t="s">
        <v>4736</v>
      </c>
      <c r="G2296">
        <v>37</v>
      </c>
    </row>
    <row r="2297" spans="1:7" hidden="1" x14ac:dyDescent="0.25">
      <c r="A2297">
        <v>67</v>
      </c>
      <c r="B2297">
        <v>698</v>
      </c>
      <c r="C2297" t="s">
        <v>4725</v>
      </c>
      <c r="D2297" t="s">
        <v>4529</v>
      </c>
      <c r="E2297">
        <v>294</v>
      </c>
      <c r="F2297" t="s">
        <v>4734</v>
      </c>
      <c r="G2297">
        <v>38</v>
      </c>
    </row>
    <row r="2298" spans="1:7" hidden="1" x14ac:dyDescent="0.25">
      <c r="A2298">
        <v>67</v>
      </c>
      <c r="B2298">
        <v>698</v>
      </c>
      <c r="C2298" t="s">
        <v>4725</v>
      </c>
      <c r="D2298" t="s">
        <v>4529</v>
      </c>
      <c r="E2298">
        <v>565</v>
      </c>
      <c r="F2298" t="s">
        <v>5394</v>
      </c>
      <c r="G2298">
        <v>39</v>
      </c>
    </row>
    <row r="2299" spans="1:7" hidden="1" x14ac:dyDescent="0.25">
      <c r="A2299">
        <v>68</v>
      </c>
      <c r="B2299">
        <v>699</v>
      </c>
      <c r="C2299" t="s">
        <v>4598</v>
      </c>
      <c r="D2299" t="s">
        <v>4529</v>
      </c>
      <c r="E2299">
        <v>1</v>
      </c>
      <c r="F2299" t="s">
        <v>4599</v>
      </c>
      <c r="G2299">
        <v>1</v>
      </c>
    </row>
    <row r="2300" spans="1:7" hidden="1" x14ac:dyDescent="0.25">
      <c r="A2300">
        <v>68</v>
      </c>
      <c r="B2300">
        <v>700</v>
      </c>
      <c r="C2300" t="s">
        <v>4882</v>
      </c>
      <c r="D2300" t="s">
        <v>4529</v>
      </c>
      <c r="E2300">
        <v>108</v>
      </c>
      <c r="F2300" t="s">
        <v>4882</v>
      </c>
      <c r="G2300">
        <v>2</v>
      </c>
    </row>
    <row r="2301" spans="1:7" hidden="1" x14ac:dyDescent="0.25">
      <c r="A2301">
        <v>68</v>
      </c>
      <c r="B2301">
        <v>700</v>
      </c>
      <c r="C2301" t="s">
        <v>4882</v>
      </c>
      <c r="D2301" t="s">
        <v>4529</v>
      </c>
      <c r="E2301">
        <v>1384</v>
      </c>
      <c r="F2301" t="s">
        <v>4880</v>
      </c>
      <c r="G2301">
        <v>3</v>
      </c>
    </row>
    <row r="2302" spans="1:7" hidden="1" x14ac:dyDescent="0.25">
      <c r="A2302">
        <v>68</v>
      </c>
      <c r="B2302">
        <v>701</v>
      </c>
      <c r="C2302" t="s">
        <v>4879</v>
      </c>
      <c r="D2302" t="s">
        <v>4529</v>
      </c>
      <c r="E2302">
        <v>109</v>
      </c>
      <c r="F2302" t="s">
        <v>4879</v>
      </c>
      <c r="G2302">
        <v>4</v>
      </c>
    </row>
    <row r="2303" spans="1:7" hidden="1" x14ac:dyDescent="0.25">
      <c r="A2303">
        <v>68</v>
      </c>
      <c r="B2303">
        <v>701</v>
      </c>
      <c r="C2303" t="s">
        <v>4879</v>
      </c>
      <c r="D2303" t="s">
        <v>4529</v>
      </c>
      <c r="E2303">
        <v>111</v>
      </c>
      <c r="F2303" t="s">
        <v>4878</v>
      </c>
      <c r="G2303">
        <v>5</v>
      </c>
    </row>
    <row r="2304" spans="1:7" hidden="1" x14ac:dyDescent="0.25">
      <c r="A2304">
        <v>68</v>
      </c>
      <c r="B2304">
        <v>702</v>
      </c>
      <c r="C2304" t="s">
        <v>5163</v>
      </c>
      <c r="D2304" t="s">
        <v>4529</v>
      </c>
      <c r="E2304">
        <v>1426</v>
      </c>
      <c r="F2304" t="s">
        <v>4877</v>
      </c>
      <c r="G2304">
        <v>6</v>
      </c>
    </row>
    <row r="2305" spans="1:7" hidden="1" x14ac:dyDescent="0.25">
      <c r="A2305">
        <v>68</v>
      </c>
      <c r="B2305">
        <v>702</v>
      </c>
      <c r="C2305" t="s">
        <v>5163</v>
      </c>
      <c r="D2305" t="s">
        <v>4529</v>
      </c>
      <c r="E2305">
        <v>114</v>
      </c>
      <c r="F2305" t="s">
        <v>4875</v>
      </c>
      <c r="G2305">
        <v>7</v>
      </c>
    </row>
    <row r="2306" spans="1:7" hidden="1" x14ac:dyDescent="0.25">
      <c r="A2306">
        <v>68</v>
      </c>
      <c r="B2306">
        <v>702</v>
      </c>
      <c r="C2306" t="s">
        <v>5163</v>
      </c>
      <c r="D2306" t="s">
        <v>4529</v>
      </c>
      <c r="E2306">
        <v>116</v>
      </c>
      <c r="F2306" t="s">
        <v>4855</v>
      </c>
      <c r="G2306">
        <v>8</v>
      </c>
    </row>
    <row r="2307" spans="1:7" hidden="1" x14ac:dyDescent="0.25">
      <c r="A2307">
        <v>68</v>
      </c>
      <c r="B2307">
        <v>703</v>
      </c>
      <c r="C2307" t="s">
        <v>5162</v>
      </c>
      <c r="D2307" t="s">
        <v>4529</v>
      </c>
      <c r="E2307">
        <v>118</v>
      </c>
      <c r="F2307" t="s">
        <v>4874</v>
      </c>
      <c r="G2307">
        <v>9</v>
      </c>
    </row>
    <row r="2308" spans="1:7" hidden="1" x14ac:dyDescent="0.25">
      <c r="A2308">
        <v>68</v>
      </c>
      <c r="B2308">
        <v>703</v>
      </c>
      <c r="C2308" t="s">
        <v>5162</v>
      </c>
      <c r="D2308" t="s">
        <v>4529</v>
      </c>
      <c r="E2308">
        <v>1535</v>
      </c>
      <c r="F2308" t="s">
        <v>4873</v>
      </c>
      <c r="G2308">
        <v>10</v>
      </c>
    </row>
    <row r="2309" spans="1:7" hidden="1" x14ac:dyDescent="0.25">
      <c r="A2309">
        <v>68</v>
      </c>
      <c r="B2309">
        <v>704</v>
      </c>
      <c r="C2309" t="s">
        <v>4872</v>
      </c>
      <c r="D2309" t="s">
        <v>4529</v>
      </c>
      <c r="E2309">
        <v>120</v>
      </c>
      <c r="F2309" t="s">
        <v>4872</v>
      </c>
      <c r="G2309">
        <v>11</v>
      </c>
    </row>
    <row r="2310" spans="1:7" hidden="1" x14ac:dyDescent="0.25">
      <c r="A2310">
        <v>68</v>
      </c>
      <c r="B2310">
        <v>705</v>
      </c>
      <c r="C2310" t="s">
        <v>4870</v>
      </c>
      <c r="D2310" t="s">
        <v>4529</v>
      </c>
      <c r="E2310">
        <v>122</v>
      </c>
      <c r="F2310" t="s">
        <v>4871</v>
      </c>
      <c r="G2310">
        <v>12</v>
      </c>
    </row>
    <row r="2311" spans="1:7" hidden="1" x14ac:dyDescent="0.25">
      <c r="A2311">
        <v>68</v>
      </c>
      <c r="B2311">
        <v>705</v>
      </c>
      <c r="C2311" t="s">
        <v>4870</v>
      </c>
      <c r="D2311" t="s">
        <v>4529</v>
      </c>
      <c r="E2311">
        <v>124</v>
      </c>
      <c r="F2311" t="s">
        <v>4870</v>
      </c>
      <c r="G2311">
        <v>13</v>
      </c>
    </row>
    <row r="2312" spans="1:7" hidden="1" x14ac:dyDescent="0.25">
      <c r="A2312">
        <v>68</v>
      </c>
      <c r="B2312">
        <v>706</v>
      </c>
      <c r="C2312" t="s">
        <v>5161</v>
      </c>
      <c r="D2312" t="s">
        <v>4529</v>
      </c>
      <c r="E2312">
        <v>126</v>
      </c>
      <c r="F2312" t="s">
        <v>4869</v>
      </c>
      <c r="G2312">
        <v>14</v>
      </c>
    </row>
    <row r="2313" spans="1:7" hidden="1" x14ac:dyDescent="0.25">
      <c r="A2313">
        <v>68</v>
      </c>
      <c r="B2313">
        <v>706</v>
      </c>
      <c r="C2313" t="s">
        <v>5161</v>
      </c>
      <c r="D2313" t="s">
        <v>4529</v>
      </c>
      <c r="E2313">
        <v>128</v>
      </c>
      <c r="F2313" t="s">
        <v>4868</v>
      </c>
      <c r="G2313">
        <v>15</v>
      </c>
    </row>
    <row r="2314" spans="1:7" hidden="1" x14ac:dyDescent="0.25">
      <c r="A2314">
        <v>68</v>
      </c>
      <c r="B2314">
        <v>706</v>
      </c>
      <c r="C2314" t="s">
        <v>5161</v>
      </c>
      <c r="D2314" t="s">
        <v>4529</v>
      </c>
      <c r="E2314">
        <v>168</v>
      </c>
      <c r="F2314" t="s">
        <v>4867</v>
      </c>
      <c r="G2314">
        <v>16</v>
      </c>
    </row>
    <row r="2315" spans="1:7" hidden="1" x14ac:dyDescent="0.25">
      <c r="A2315">
        <v>68</v>
      </c>
      <c r="B2315">
        <v>706</v>
      </c>
      <c r="C2315" t="s">
        <v>5161</v>
      </c>
      <c r="D2315" t="s">
        <v>4529</v>
      </c>
      <c r="E2315">
        <v>130</v>
      </c>
      <c r="F2315" t="s">
        <v>4865</v>
      </c>
      <c r="G2315">
        <v>17</v>
      </c>
    </row>
    <row r="2316" spans="1:7" hidden="1" x14ac:dyDescent="0.25">
      <c r="A2316">
        <v>68</v>
      </c>
      <c r="B2316">
        <v>707</v>
      </c>
      <c r="C2316" t="s">
        <v>4863</v>
      </c>
      <c r="D2316" t="s">
        <v>4529</v>
      </c>
      <c r="E2316">
        <v>132</v>
      </c>
      <c r="F2316" t="s">
        <v>5160</v>
      </c>
      <c r="G2316">
        <v>18</v>
      </c>
    </row>
    <row r="2317" spans="1:7" hidden="1" x14ac:dyDescent="0.25">
      <c r="A2317">
        <v>68</v>
      </c>
      <c r="B2317">
        <v>707</v>
      </c>
      <c r="C2317" t="s">
        <v>4863</v>
      </c>
      <c r="D2317" t="s">
        <v>4529</v>
      </c>
      <c r="E2317">
        <v>174</v>
      </c>
      <c r="F2317" t="s">
        <v>4864</v>
      </c>
      <c r="G2317">
        <v>19</v>
      </c>
    </row>
    <row r="2318" spans="1:7" hidden="1" x14ac:dyDescent="0.25">
      <c r="A2318">
        <v>68</v>
      </c>
      <c r="B2318">
        <v>707</v>
      </c>
      <c r="C2318" t="s">
        <v>4863</v>
      </c>
      <c r="D2318" t="s">
        <v>4529</v>
      </c>
      <c r="E2318">
        <v>776</v>
      </c>
      <c r="F2318" t="s">
        <v>4862</v>
      </c>
      <c r="G2318">
        <v>20</v>
      </c>
    </row>
    <row r="2319" spans="1:7" hidden="1" x14ac:dyDescent="0.25">
      <c r="A2319">
        <v>68</v>
      </c>
      <c r="B2319">
        <v>708</v>
      </c>
      <c r="C2319" t="s">
        <v>5393</v>
      </c>
      <c r="D2319" t="s">
        <v>4529</v>
      </c>
      <c r="E2319">
        <v>1140</v>
      </c>
      <c r="F2319" t="s">
        <v>4853</v>
      </c>
      <c r="G2319">
        <v>21</v>
      </c>
    </row>
    <row r="2320" spans="1:7" hidden="1" x14ac:dyDescent="0.25">
      <c r="A2320">
        <v>68</v>
      </c>
      <c r="B2320">
        <v>709</v>
      </c>
      <c r="C2320" t="s">
        <v>4858</v>
      </c>
      <c r="D2320" t="s">
        <v>4529</v>
      </c>
      <c r="E2320">
        <v>175</v>
      </c>
      <c r="F2320" t="s">
        <v>4860</v>
      </c>
      <c r="G2320">
        <v>22</v>
      </c>
    </row>
    <row r="2321" spans="1:7" hidden="1" x14ac:dyDescent="0.25">
      <c r="A2321">
        <v>68</v>
      </c>
      <c r="B2321">
        <v>709</v>
      </c>
      <c r="C2321" t="s">
        <v>4858</v>
      </c>
      <c r="D2321" t="s">
        <v>4529</v>
      </c>
      <c r="E2321">
        <v>177</v>
      </c>
      <c r="F2321" t="s">
        <v>4859</v>
      </c>
      <c r="G2321">
        <v>23</v>
      </c>
    </row>
    <row r="2322" spans="1:7" hidden="1" x14ac:dyDescent="0.25">
      <c r="A2322">
        <v>68</v>
      </c>
      <c r="B2322">
        <v>709</v>
      </c>
      <c r="C2322" t="s">
        <v>4858</v>
      </c>
      <c r="D2322" t="s">
        <v>4529</v>
      </c>
      <c r="E2322">
        <v>179</v>
      </c>
      <c r="F2322" t="s">
        <v>4857</v>
      </c>
      <c r="G2322">
        <v>24</v>
      </c>
    </row>
    <row r="2323" spans="1:7" hidden="1" x14ac:dyDescent="0.25">
      <c r="A2323">
        <v>68</v>
      </c>
      <c r="B2323">
        <v>709</v>
      </c>
      <c r="C2323" t="s">
        <v>4858</v>
      </c>
      <c r="D2323" t="s">
        <v>4529</v>
      </c>
      <c r="E2323">
        <v>181</v>
      </c>
      <c r="F2323" t="s">
        <v>5158</v>
      </c>
      <c r="G2323">
        <v>25</v>
      </c>
    </row>
    <row r="2324" spans="1:7" hidden="1" x14ac:dyDescent="0.25">
      <c r="A2324">
        <v>68</v>
      </c>
      <c r="B2324">
        <v>710</v>
      </c>
      <c r="C2324" t="s">
        <v>5155</v>
      </c>
      <c r="D2324" t="s">
        <v>4529</v>
      </c>
      <c r="E2324">
        <v>183</v>
      </c>
      <c r="F2324" t="s">
        <v>5157</v>
      </c>
      <c r="G2324">
        <v>26</v>
      </c>
    </row>
    <row r="2325" spans="1:7" hidden="1" x14ac:dyDescent="0.25">
      <c r="A2325">
        <v>68</v>
      </c>
      <c r="B2325">
        <v>710</v>
      </c>
      <c r="C2325" t="s">
        <v>5155</v>
      </c>
      <c r="D2325" t="s">
        <v>4529</v>
      </c>
      <c r="E2325">
        <v>184</v>
      </c>
      <c r="F2325" t="s">
        <v>5156</v>
      </c>
      <c r="G2325">
        <v>27</v>
      </c>
    </row>
    <row r="2326" spans="1:7" hidden="1" x14ac:dyDescent="0.25">
      <c r="A2326">
        <v>68</v>
      </c>
      <c r="B2326">
        <v>710</v>
      </c>
      <c r="C2326" t="s">
        <v>5155</v>
      </c>
      <c r="D2326" t="s">
        <v>4529</v>
      </c>
      <c r="E2326">
        <v>185</v>
      </c>
      <c r="F2326" t="s">
        <v>5154</v>
      </c>
      <c r="G2326">
        <v>28</v>
      </c>
    </row>
    <row r="2327" spans="1:7" hidden="1" x14ac:dyDescent="0.25">
      <c r="A2327">
        <v>68</v>
      </c>
      <c r="B2327">
        <v>711</v>
      </c>
      <c r="C2327" t="s">
        <v>5153</v>
      </c>
      <c r="D2327" t="s">
        <v>4529</v>
      </c>
      <c r="E2327">
        <v>187</v>
      </c>
      <c r="F2327" t="s">
        <v>5152</v>
      </c>
      <c r="G2327">
        <v>29</v>
      </c>
    </row>
    <row r="2328" spans="1:7" hidden="1" x14ac:dyDescent="0.25">
      <c r="A2328">
        <v>68</v>
      </c>
      <c r="B2328">
        <v>712</v>
      </c>
      <c r="C2328" t="s">
        <v>5151</v>
      </c>
      <c r="D2328" t="s">
        <v>4529</v>
      </c>
      <c r="E2328">
        <v>189</v>
      </c>
      <c r="F2328" t="s">
        <v>5150</v>
      </c>
      <c r="G2328">
        <v>30</v>
      </c>
    </row>
    <row r="2329" spans="1:7" hidden="1" x14ac:dyDescent="0.25">
      <c r="A2329">
        <v>68</v>
      </c>
      <c r="B2329">
        <v>713</v>
      </c>
      <c r="C2329" t="s">
        <v>5147</v>
      </c>
      <c r="D2329" t="s">
        <v>4529</v>
      </c>
      <c r="E2329">
        <v>192</v>
      </c>
      <c r="F2329" t="s">
        <v>5149</v>
      </c>
      <c r="G2329">
        <v>31</v>
      </c>
    </row>
    <row r="2330" spans="1:7" hidden="1" x14ac:dyDescent="0.25">
      <c r="A2330">
        <v>68</v>
      </c>
      <c r="B2330">
        <v>713</v>
      </c>
      <c r="C2330" t="s">
        <v>5147</v>
      </c>
      <c r="D2330" t="s">
        <v>4529</v>
      </c>
      <c r="E2330">
        <v>193</v>
      </c>
      <c r="F2330" t="s">
        <v>5148</v>
      </c>
      <c r="G2330">
        <v>32</v>
      </c>
    </row>
    <row r="2331" spans="1:7" hidden="1" x14ac:dyDescent="0.25">
      <c r="A2331">
        <v>68</v>
      </c>
      <c r="B2331">
        <v>713</v>
      </c>
      <c r="C2331" t="s">
        <v>5147</v>
      </c>
      <c r="D2331" t="s">
        <v>4529</v>
      </c>
      <c r="E2331">
        <v>775</v>
      </c>
      <c r="F2331" t="s">
        <v>5146</v>
      </c>
      <c r="G2331">
        <v>33</v>
      </c>
    </row>
    <row r="2332" spans="1:7" hidden="1" x14ac:dyDescent="0.25">
      <c r="A2332">
        <v>68</v>
      </c>
      <c r="B2332">
        <v>714</v>
      </c>
      <c r="C2332" t="s">
        <v>4646</v>
      </c>
      <c r="D2332" t="s">
        <v>4529</v>
      </c>
      <c r="E2332">
        <v>195</v>
      </c>
      <c r="F2332" t="s">
        <v>4645</v>
      </c>
      <c r="G2332">
        <v>34</v>
      </c>
    </row>
    <row r="2333" spans="1:7" hidden="1" x14ac:dyDescent="0.25">
      <c r="A2333">
        <v>68</v>
      </c>
      <c r="B2333">
        <v>714</v>
      </c>
      <c r="C2333" t="s">
        <v>4646</v>
      </c>
      <c r="D2333" t="s">
        <v>4529</v>
      </c>
      <c r="E2333">
        <v>487</v>
      </c>
      <c r="F2333" t="s">
        <v>4852</v>
      </c>
      <c r="G2333">
        <v>35</v>
      </c>
    </row>
    <row r="2334" spans="1:7" hidden="1" x14ac:dyDescent="0.25">
      <c r="A2334">
        <v>68</v>
      </c>
      <c r="B2334">
        <v>714</v>
      </c>
      <c r="C2334" t="s">
        <v>4646</v>
      </c>
      <c r="D2334" t="s">
        <v>4529</v>
      </c>
      <c r="E2334">
        <v>720</v>
      </c>
      <c r="F2334" t="s">
        <v>5392</v>
      </c>
      <c r="G2334">
        <v>36</v>
      </c>
    </row>
    <row r="2335" spans="1:7" hidden="1" x14ac:dyDescent="0.25">
      <c r="A2335">
        <v>68</v>
      </c>
      <c r="B2335">
        <v>714</v>
      </c>
      <c r="C2335" t="s">
        <v>4646</v>
      </c>
      <c r="D2335" t="s">
        <v>4529</v>
      </c>
      <c r="E2335">
        <v>722</v>
      </c>
      <c r="F2335" t="s">
        <v>5391</v>
      </c>
      <c r="G2335">
        <v>37</v>
      </c>
    </row>
    <row r="2336" spans="1:7" hidden="1" x14ac:dyDescent="0.25">
      <c r="A2336">
        <v>68</v>
      </c>
      <c r="B2336">
        <v>714</v>
      </c>
      <c r="C2336" t="s">
        <v>4646</v>
      </c>
      <c r="D2336" t="s">
        <v>4529</v>
      </c>
      <c r="E2336">
        <v>489</v>
      </c>
      <c r="F2336" t="s">
        <v>5390</v>
      </c>
      <c r="G2336">
        <v>38</v>
      </c>
    </row>
    <row r="2337" spans="1:8" hidden="1" x14ac:dyDescent="0.25">
      <c r="A2337">
        <v>68</v>
      </c>
      <c r="B2337">
        <v>714</v>
      </c>
      <c r="C2337" t="s">
        <v>4646</v>
      </c>
      <c r="D2337" t="s">
        <v>4529</v>
      </c>
      <c r="E2337">
        <v>724</v>
      </c>
      <c r="F2337" t="s">
        <v>5389</v>
      </c>
      <c r="G2337">
        <v>39</v>
      </c>
    </row>
    <row r="2338" spans="1:8" hidden="1" x14ac:dyDescent="0.25">
      <c r="A2338">
        <v>68</v>
      </c>
      <c r="B2338">
        <v>714</v>
      </c>
      <c r="C2338" t="s">
        <v>4646</v>
      </c>
      <c r="D2338" t="s">
        <v>4529</v>
      </c>
      <c r="E2338">
        <v>726</v>
      </c>
      <c r="F2338" t="s">
        <v>5388</v>
      </c>
      <c r="G2338">
        <v>40</v>
      </c>
    </row>
    <row r="2339" spans="1:8" hidden="1" x14ac:dyDescent="0.25">
      <c r="A2339">
        <v>68</v>
      </c>
      <c r="B2339">
        <v>714</v>
      </c>
      <c r="C2339" t="s">
        <v>4646</v>
      </c>
      <c r="D2339" t="s">
        <v>4529</v>
      </c>
      <c r="E2339">
        <v>674</v>
      </c>
      <c r="F2339" t="s">
        <v>5386</v>
      </c>
      <c r="G2339" t="s">
        <v>5387</v>
      </c>
      <c r="H2339">
        <v>41</v>
      </c>
    </row>
    <row r="2340" spans="1:8" hidden="1" x14ac:dyDescent="0.25">
      <c r="A2340">
        <v>68</v>
      </c>
      <c r="B2340">
        <v>714</v>
      </c>
      <c r="C2340" t="s">
        <v>4646</v>
      </c>
      <c r="D2340" t="s">
        <v>4529</v>
      </c>
      <c r="E2340">
        <v>692</v>
      </c>
      <c r="F2340" t="s">
        <v>5386</v>
      </c>
      <c r="G2340">
        <v>42</v>
      </c>
    </row>
    <row r="2341" spans="1:8" hidden="1" x14ac:dyDescent="0.25">
      <c r="A2341">
        <v>68</v>
      </c>
      <c r="B2341">
        <v>714</v>
      </c>
      <c r="C2341" t="s">
        <v>4646</v>
      </c>
      <c r="D2341" t="s">
        <v>4529</v>
      </c>
      <c r="E2341">
        <v>693</v>
      </c>
      <c r="F2341" t="s">
        <v>5385</v>
      </c>
      <c r="G2341">
        <v>43</v>
      </c>
    </row>
    <row r="2342" spans="1:8" hidden="1" x14ac:dyDescent="0.25">
      <c r="A2342">
        <v>68</v>
      </c>
      <c r="B2342">
        <v>714</v>
      </c>
      <c r="C2342" t="s">
        <v>4646</v>
      </c>
      <c r="D2342" t="s">
        <v>4529</v>
      </c>
      <c r="E2342">
        <v>788</v>
      </c>
      <c r="F2342" t="s">
        <v>5384</v>
      </c>
      <c r="G2342">
        <v>44</v>
      </c>
    </row>
    <row r="2343" spans="1:8" hidden="1" x14ac:dyDescent="0.25">
      <c r="A2343">
        <v>68</v>
      </c>
      <c r="B2343">
        <v>714</v>
      </c>
      <c r="C2343" t="s">
        <v>4646</v>
      </c>
      <c r="D2343" t="s">
        <v>4529</v>
      </c>
      <c r="E2343">
        <v>786</v>
      </c>
      <c r="F2343" t="s">
        <v>5383</v>
      </c>
      <c r="G2343">
        <v>45</v>
      </c>
    </row>
    <row r="2344" spans="1:8" hidden="1" x14ac:dyDescent="0.25">
      <c r="A2344">
        <v>68</v>
      </c>
      <c r="B2344">
        <v>714</v>
      </c>
      <c r="C2344" t="s">
        <v>4646</v>
      </c>
      <c r="D2344" t="s">
        <v>4529</v>
      </c>
      <c r="E2344">
        <v>790</v>
      </c>
      <c r="F2344" t="s">
        <v>5382</v>
      </c>
      <c r="G2344">
        <v>46</v>
      </c>
    </row>
    <row r="2345" spans="1:8" hidden="1" x14ac:dyDescent="0.25">
      <c r="A2345">
        <v>68</v>
      </c>
      <c r="B2345">
        <v>714</v>
      </c>
      <c r="C2345" t="s">
        <v>4646</v>
      </c>
      <c r="D2345" t="s">
        <v>4529</v>
      </c>
      <c r="E2345">
        <v>792</v>
      </c>
      <c r="F2345" t="s">
        <v>5381</v>
      </c>
      <c r="G2345">
        <v>47</v>
      </c>
    </row>
    <row r="2346" spans="1:8" hidden="1" x14ac:dyDescent="0.25">
      <c r="A2346">
        <v>68</v>
      </c>
      <c r="B2346">
        <v>714</v>
      </c>
      <c r="C2346" t="s">
        <v>4646</v>
      </c>
      <c r="D2346" t="s">
        <v>4529</v>
      </c>
      <c r="E2346">
        <v>735</v>
      </c>
      <c r="F2346" t="s">
        <v>5380</v>
      </c>
      <c r="G2346">
        <v>48</v>
      </c>
    </row>
    <row r="2347" spans="1:8" hidden="1" x14ac:dyDescent="0.25">
      <c r="A2347">
        <v>68</v>
      </c>
      <c r="B2347">
        <v>714</v>
      </c>
      <c r="C2347" t="s">
        <v>4646</v>
      </c>
      <c r="D2347" t="s">
        <v>4529</v>
      </c>
      <c r="E2347">
        <v>492</v>
      </c>
      <c r="F2347" t="s">
        <v>5379</v>
      </c>
      <c r="G2347">
        <v>49</v>
      </c>
    </row>
    <row r="2348" spans="1:8" hidden="1" x14ac:dyDescent="0.25">
      <c r="A2348">
        <v>68</v>
      </c>
      <c r="B2348">
        <v>714</v>
      </c>
      <c r="C2348" t="s">
        <v>4646</v>
      </c>
      <c r="D2348" t="s">
        <v>4529</v>
      </c>
      <c r="E2348">
        <v>794</v>
      </c>
      <c r="F2348" t="s">
        <v>5378</v>
      </c>
      <c r="G2348">
        <v>50</v>
      </c>
    </row>
    <row r="2349" spans="1:8" hidden="1" x14ac:dyDescent="0.25">
      <c r="A2349">
        <v>68</v>
      </c>
      <c r="B2349">
        <v>714</v>
      </c>
      <c r="C2349" t="s">
        <v>4646</v>
      </c>
      <c r="D2349" t="s">
        <v>4529</v>
      </c>
      <c r="E2349">
        <v>494</v>
      </c>
      <c r="F2349" t="s">
        <v>5377</v>
      </c>
      <c r="G2349">
        <v>51</v>
      </c>
    </row>
    <row r="2350" spans="1:8" hidden="1" x14ac:dyDescent="0.25">
      <c r="A2350">
        <v>68</v>
      </c>
      <c r="B2350">
        <v>714</v>
      </c>
      <c r="C2350" t="s">
        <v>4646</v>
      </c>
      <c r="D2350" t="s">
        <v>4529</v>
      </c>
      <c r="E2350">
        <v>797</v>
      </c>
      <c r="F2350" t="s">
        <v>5376</v>
      </c>
      <c r="G2350">
        <v>52</v>
      </c>
    </row>
    <row r="2351" spans="1:8" hidden="1" x14ac:dyDescent="0.25">
      <c r="A2351">
        <v>68</v>
      </c>
      <c r="B2351">
        <v>714</v>
      </c>
      <c r="C2351" t="s">
        <v>4646</v>
      </c>
      <c r="D2351" t="s">
        <v>4529</v>
      </c>
      <c r="E2351">
        <v>973</v>
      </c>
      <c r="F2351" t="s">
        <v>5375</v>
      </c>
      <c r="G2351">
        <v>53</v>
      </c>
    </row>
    <row r="2352" spans="1:8" hidden="1" x14ac:dyDescent="0.25">
      <c r="A2352">
        <v>68</v>
      </c>
      <c r="B2352">
        <v>714</v>
      </c>
      <c r="C2352" t="s">
        <v>4646</v>
      </c>
      <c r="D2352" t="s">
        <v>4529</v>
      </c>
      <c r="E2352">
        <v>495</v>
      </c>
      <c r="F2352" t="s">
        <v>5374</v>
      </c>
      <c r="G2352">
        <v>54</v>
      </c>
    </row>
    <row r="2353" spans="1:7" hidden="1" x14ac:dyDescent="0.25">
      <c r="A2353">
        <v>69</v>
      </c>
      <c r="B2353">
        <v>715</v>
      </c>
      <c r="C2353" t="s">
        <v>26</v>
      </c>
      <c r="D2353" t="s">
        <v>4529</v>
      </c>
      <c r="E2353">
        <v>225</v>
      </c>
      <c r="F2353" t="s">
        <v>4550</v>
      </c>
      <c r="G2353">
        <v>1</v>
      </c>
    </row>
    <row r="2354" spans="1:7" hidden="1" x14ac:dyDescent="0.25">
      <c r="A2354">
        <v>69</v>
      </c>
      <c r="B2354">
        <v>715</v>
      </c>
      <c r="C2354" t="s">
        <v>26</v>
      </c>
      <c r="D2354" t="s">
        <v>4529</v>
      </c>
      <c r="E2354">
        <v>1543</v>
      </c>
      <c r="F2354" t="s">
        <v>4549</v>
      </c>
      <c r="G2354">
        <v>2</v>
      </c>
    </row>
    <row r="2355" spans="1:7" hidden="1" x14ac:dyDescent="0.25">
      <c r="A2355">
        <v>69</v>
      </c>
      <c r="B2355">
        <v>715</v>
      </c>
      <c r="C2355" t="s">
        <v>26</v>
      </c>
      <c r="D2355" t="s">
        <v>4529</v>
      </c>
      <c r="E2355">
        <v>623</v>
      </c>
      <c r="F2355" t="s">
        <v>4573</v>
      </c>
      <c r="G2355">
        <v>3</v>
      </c>
    </row>
    <row r="2356" spans="1:7" hidden="1" x14ac:dyDescent="0.25">
      <c r="A2356">
        <v>69</v>
      </c>
      <c r="B2356">
        <v>715</v>
      </c>
      <c r="C2356" t="s">
        <v>26</v>
      </c>
      <c r="D2356" t="s">
        <v>4529</v>
      </c>
      <c r="E2356">
        <v>1579</v>
      </c>
      <c r="F2356" t="s">
        <v>4574</v>
      </c>
      <c r="G2356">
        <v>4</v>
      </c>
    </row>
    <row r="2357" spans="1:7" hidden="1" x14ac:dyDescent="0.25">
      <c r="A2357">
        <v>69</v>
      </c>
      <c r="B2357">
        <v>715</v>
      </c>
      <c r="C2357" t="s">
        <v>26</v>
      </c>
      <c r="D2357" t="s">
        <v>4529</v>
      </c>
      <c r="E2357">
        <v>1074</v>
      </c>
      <c r="F2357" t="s">
        <v>4575</v>
      </c>
      <c r="G2357">
        <v>5</v>
      </c>
    </row>
    <row r="2358" spans="1:7" hidden="1" x14ac:dyDescent="0.25">
      <c r="A2358">
        <v>69</v>
      </c>
      <c r="B2358">
        <v>715</v>
      </c>
      <c r="C2358" t="s">
        <v>26</v>
      </c>
      <c r="D2358" t="s">
        <v>4529</v>
      </c>
      <c r="E2358">
        <v>1076</v>
      </c>
      <c r="F2358" t="s">
        <v>5278</v>
      </c>
      <c r="G2358">
        <v>6</v>
      </c>
    </row>
    <row r="2359" spans="1:7" hidden="1" x14ac:dyDescent="0.25">
      <c r="A2359">
        <v>69</v>
      </c>
      <c r="B2359">
        <v>715</v>
      </c>
      <c r="C2359" t="s">
        <v>26</v>
      </c>
      <c r="D2359" t="s">
        <v>4529</v>
      </c>
      <c r="E2359">
        <v>917</v>
      </c>
      <c r="F2359" t="s">
        <v>4991</v>
      </c>
      <c r="G2359">
        <v>7</v>
      </c>
    </row>
    <row r="2360" spans="1:7" hidden="1" x14ac:dyDescent="0.25">
      <c r="A2360">
        <v>70</v>
      </c>
      <c r="B2360">
        <v>716</v>
      </c>
      <c r="C2360" t="s">
        <v>106</v>
      </c>
      <c r="D2360" t="s">
        <v>4529</v>
      </c>
      <c r="E2360">
        <v>20</v>
      </c>
      <c r="F2360" t="s">
        <v>4726</v>
      </c>
      <c r="G2360">
        <v>1</v>
      </c>
    </row>
    <row r="2361" spans="1:7" hidden="1" x14ac:dyDescent="0.25">
      <c r="A2361">
        <v>70</v>
      </c>
      <c r="B2361">
        <v>716</v>
      </c>
      <c r="C2361" t="s">
        <v>106</v>
      </c>
      <c r="D2361" t="s">
        <v>4529</v>
      </c>
      <c r="E2361">
        <v>376</v>
      </c>
      <c r="F2361" t="s">
        <v>4751</v>
      </c>
      <c r="G2361">
        <v>2</v>
      </c>
    </row>
    <row r="2362" spans="1:7" hidden="1" x14ac:dyDescent="0.25">
      <c r="A2362">
        <v>70</v>
      </c>
      <c r="B2362">
        <v>716</v>
      </c>
      <c r="C2362" t="s">
        <v>106</v>
      </c>
      <c r="D2362" t="s">
        <v>4529</v>
      </c>
      <c r="E2362">
        <v>1210</v>
      </c>
      <c r="F2362" t="s">
        <v>4751</v>
      </c>
      <c r="G2362">
        <v>3</v>
      </c>
    </row>
    <row r="2363" spans="1:7" hidden="1" x14ac:dyDescent="0.25">
      <c r="A2363">
        <v>70</v>
      </c>
      <c r="B2363">
        <v>716</v>
      </c>
      <c r="C2363" t="s">
        <v>106</v>
      </c>
      <c r="D2363" t="s">
        <v>4529</v>
      </c>
      <c r="E2363">
        <v>380</v>
      </c>
      <c r="F2363" t="s">
        <v>5373</v>
      </c>
      <c r="G2363">
        <v>4</v>
      </c>
    </row>
    <row r="2364" spans="1:7" hidden="1" x14ac:dyDescent="0.25">
      <c r="A2364">
        <v>70</v>
      </c>
      <c r="B2364">
        <v>716</v>
      </c>
      <c r="C2364" t="s">
        <v>106</v>
      </c>
      <c r="D2364" t="s">
        <v>4529</v>
      </c>
      <c r="E2364">
        <v>609</v>
      </c>
      <c r="F2364" t="s">
        <v>5372</v>
      </c>
      <c r="G2364">
        <v>5</v>
      </c>
    </row>
    <row r="2365" spans="1:7" hidden="1" x14ac:dyDescent="0.25">
      <c r="A2365">
        <v>70</v>
      </c>
      <c r="B2365">
        <v>716</v>
      </c>
      <c r="C2365" t="s">
        <v>106</v>
      </c>
      <c r="D2365" t="s">
        <v>4529</v>
      </c>
      <c r="E2365">
        <v>379</v>
      </c>
      <c r="F2365" t="s">
        <v>5046</v>
      </c>
      <c r="G2365">
        <v>6</v>
      </c>
    </row>
    <row r="2366" spans="1:7" hidden="1" x14ac:dyDescent="0.25">
      <c r="A2366">
        <v>70</v>
      </c>
      <c r="B2366">
        <v>716</v>
      </c>
      <c r="C2366" t="s">
        <v>106</v>
      </c>
      <c r="D2366" t="s">
        <v>4529</v>
      </c>
      <c r="E2366">
        <v>389</v>
      </c>
      <c r="F2366" t="s">
        <v>5371</v>
      </c>
      <c r="G2366">
        <v>7</v>
      </c>
    </row>
    <row r="2367" spans="1:7" hidden="1" x14ac:dyDescent="0.25">
      <c r="A2367">
        <v>71</v>
      </c>
      <c r="B2367">
        <v>717</v>
      </c>
      <c r="C2367" t="s">
        <v>14</v>
      </c>
      <c r="D2367" t="s">
        <v>4529</v>
      </c>
      <c r="E2367">
        <v>1</v>
      </c>
      <c r="F2367" t="s">
        <v>4599</v>
      </c>
      <c r="G2367">
        <v>1</v>
      </c>
    </row>
    <row r="2368" spans="1:7" hidden="1" x14ac:dyDescent="0.25">
      <c r="A2368">
        <v>71</v>
      </c>
      <c r="B2368">
        <v>717</v>
      </c>
      <c r="C2368" t="s">
        <v>14</v>
      </c>
      <c r="D2368" t="s">
        <v>4529</v>
      </c>
      <c r="E2368">
        <v>245</v>
      </c>
      <c r="F2368" t="s">
        <v>4597</v>
      </c>
      <c r="G2368">
        <v>2</v>
      </c>
    </row>
    <row r="2369" spans="1:7" hidden="1" x14ac:dyDescent="0.25">
      <c r="A2369">
        <v>71</v>
      </c>
      <c r="B2369">
        <v>717</v>
      </c>
      <c r="C2369" t="s">
        <v>14</v>
      </c>
      <c r="D2369" t="s">
        <v>4529</v>
      </c>
      <c r="E2369">
        <v>197</v>
      </c>
      <c r="F2369" t="s">
        <v>4570</v>
      </c>
      <c r="G2369">
        <v>3</v>
      </c>
    </row>
    <row r="2370" spans="1:7" hidden="1" x14ac:dyDescent="0.25">
      <c r="A2370">
        <v>71</v>
      </c>
      <c r="B2370">
        <v>717</v>
      </c>
      <c r="C2370" t="s">
        <v>14</v>
      </c>
      <c r="D2370" t="s">
        <v>4529</v>
      </c>
      <c r="E2370">
        <v>199</v>
      </c>
      <c r="F2370" t="s">
        <v>4568</v>
      </c>
      <c r="G2370">
        <v>4</v>
      </c>
    </row>
    <row r="2371" spans="1:7" hidden="1" x14ac:dyDescent="0.25">
      <c r="A2371">
        <v>71</v>
      </c>
      <c r="B2371">
        <v>717</v>
      </c>
      <c r="C2371" t="s">
        <v>14</v>
      </c>
      <c r="D2371" t="s">
        <v>4529</v>
      </c>
      <c r="E2371">
        <v>1575</v>
      </c>
      <c r="F2371" t="s">
        <v>4567</v>
      </c>
      <c r="G2371">
        <v>5</v>
      </c>
    </row>
    <row r="2372" spans="1:7" hidden="1" x14ac:dyDescent="0.25">
      <c r="A2372">
        <v>71</v>
      </c>
      <c r="B2372">
        <v>717</v>
      </c>
      <c r="C2372" t="s">
        <v>14</v>
      </c>
      <c r="D2372" t="s">
        <v>4529</v>
      </c>
      <c r="E2372">
        <v>1448</v>
      </c>
      <c r="F2372" t="s">
        <v>4566</v>
      </c>
      <c r="G2372">
        <v>6</v>
      </c>
    </row>
    <row r="2373" spans="1:7" hidden="1" x14ac:dyDescent="0.25">
      <c r="A2373">
        <v>71</v>
      </c>
      <c r="B2373">
        <v>717</v>
      </c>
      <c r="C2373" t="s">
        <v>14</v>
      </c>
      <c r="D2373" t="s">
        <v>4529</v>
      </c>
      <c r="E2373">
        <v>246</v>
      </c>
      <c r="F2373" t="s">
        <v>4565</v>
      </c>
      <c r="G2373">
        <v>7</v>
      </c>
    </row>
    <row r="2374" spans="1:7" hidden="1" x14ac:dyDescent="0.25">
      <c r="A2374">
        <v>71</v>
      </c>
      <c r="B2374">
        <v>717</v>
      </c>
      <c r="C2374" t="s">
        <v>14</v>
      </c>
      <c r="D2374" t="s">
        <v>4529</v>
      </c>
      <c r="E2374">
        <v>200</v>
      </c>
      <c r="F2374" t="s">
        <v>4563</v>
      </c>
      <c r="G2374">
        <v>8</v>
      </c>
    </row>
    <row r="2375" spans="1:7" hidden="1" x14ac:dyDescent="0.25">
      <c r="A2375">
        <v>71</v>
      </c>
      <c r="B2375">
        <v>717</v>
      </c>
      <c r="C2375" t="s">
        <v>14</v>
      </c>
      <c r="D2375" t="s">
        <v>4529</v>
      </c>
      <c r="E2375">
        <v>1484</v>
      </c>
      <c r="F2375" t="s">
        <v>4596</v>
      </c>
      <c r="G2375">
        <v>9</v>
      </c>
    </row>
    <row r="2376" spans="1:7" hidden="1" x14ac:dyDescent="0.25">
      <c r="A2376">
        <v>71</v>
      </c>
      <c r="B2376">
        <v>717</v>
      </c>
      <c r="C2376" t="s">
        <v>14</v>
      </c>
      <c r="D2376" t="s">
        <v>4529</v>
      </c>
      <c r="E2376">
        <v>202</v>
      </c>
      <c r="F2376" t="s">
        <v>4594</v>
      </c>
      <c r="G2376">
        <v>10</v>
      </c>
    </row>
    <row r="2377" spans="1:7" hidden="1" x14ac:dyDescent="0.25">
      <c r="A2377">
        <v>71</v>
      </c>
      <c r="B2377">
        <v>717</v>
      </c>
      <c r="C2377" t="s">
        <v>14</v>
      </c>
      <c r="D2377" t="s">
        <v>4529</v>
      </c>
      <c r="E2377">
        <v>251</v>
      </c>
      <c r="F2377" t="s">
        <v>4592</v>
      </c>
      <c r="G2377">
        <v>11</v>
      </c>
    </row>
    <row r="2378" spans="1:7" hidden="1" x14ac:dyDescent="0.25">
      <c r="A2378">
        <v>71</v>
      </c>
      <c r="B2378">
        <v>717</v>
      </c>
      <c r="C2378" t="s">
        <v>14</v>
      </c>
      <c r="D2378" t="s">
        <v>4529</v>
      </c>
      <c r="E2378">
        <v>1480</v>
      </c>
      <c r="F2378" t="s">
        <v>4591</v>
      </c>
      <c r="G2378">
        <v>12</v>
      </c>
    </row>
    <row r="2379" spans="1:7" hidden="1" x14ac:dyDescent="0.25">
      <c r="A2379">
        <v>71</v>
      </c>
      <c r="B2379">
        <v>717</v>
      </c>
      <c r="C2379" t="s">
        <v>14</v>
      </c>
      <c r="D2379" t="s">
        <v>4529</v>
      </c>
      <c r="E2379">
        <v>1482</v>
      </c>
      <c r="F2379" t="s">
        <v>4590</v>
      </c>
      <c r="G2379">
        <v>13</v>
      </c>
    </row>
    <row r="2380" spans="1:7" hidden="1" x14ac:dyDescent="0.25">
      <c r="A2380">
        <v>71</v>
      </c>
      <c r="B2380">
        <v>717</v>
      </c>
      <c r="C2380" t="s">
        <v>14</v>
      </c>
      <c r="D2380" t="s">
        <v>4529</v>
      </c>
      <c r="E2380">
        <v>206</v>
      </c>
      <c r="F2380" t="s">
        <v>4589</v>
      </c>
      <c r="G2380">
        <v>14</v>
      </c>
    </row>
    <row r="2381" spans="1:7" hidden="1" x14ac:dyDescent="0.25">
      <c r="A2381">
        <v>71</v>
      </c>
      <c r="B2381">
        <v>717</v>
      </c>
      <c r="C2381" t="s">
        <v>14</v>
      </c>
      <c r="D2381" t="s">
        <v>4529</v>
      </c>
      <c r="E2381">
        <v>210</v>
      </c>
      <c r="F2381" t="s">
        <v>4587</v>
      </c>
      <c r="G2381">
        <v>15</v>
      </c>
    </row>
    <row r="2382" spans="1:7" hidden="1" x14ac:dyDescent="0.25">
      <c r="A2382">
        <v>71</v>
      </c>
      <c r="B2382">
        <v>717</v>
      </c>
      <c r="C2382" t="s">
        <v>14</v>
      </c>
      <c r="D2382" t="s">
        <v>4529</v>
      </c>
      <c r="E2382">
        <v>364</v>
      </c>
      <c r="F2382" t="s">
        <v>4586</v>
      </c>
      <c r="G2382">
        <v>16</v>
      </c>
    </row>
    <row r="2383" spans="1:7" hidden="1" x14ac:dyDescent="0.25">
      <c r="A2383">
        <v>71</v>
      </c>
      <c r="B2383">
        <v>717</v>
      </c>
      <c r="C2383" t="s">
        <v>14</v>
      </c>
      <c r="D2383" t="s">
        <v>4529</v>
      </c>
      <c r="E2383">
        <v>212</v>
      </c>
      <c r="F2383" t="s">
        <v>4585</v>
      </c>
      <c r="G2383">
        <v>17</v>
      </c>
    </row>
    <row r="2384" spans="1:7" hidden="1" x14ac:dyDescent="0.25">
      <c r="A2384">
        <v>71</v>
      </c>
      <c r="B2384">
        <v>717</v>
      </c>
      <c r="C2384" t="s">
        <v>14</v>
      </c>
      <c r="D2384" t="s">
        <v>4529</v>
      </c>
      <c r="E2384">
        <v>215</v>
      </c>
      <c r="F2384" t="s">
        <v>4630</v>
      </c>
      <c r="G2384">
        <v>18</v>
      </c>
    </row>
    <row r="2385" spans="1:7" hidden="1" x14ac:dyDescent="0.25">
      <c r="A2385">
        <v>71</v>
      </c>
      <c r="B2385">
        <v>717</v>
      </c>
      <c r="C2385" t="s">
        <v>14</v>
      </c>
      <c r="D2385" t="s">
        <v>4529</v>
      </c>
      <c r="E2385">
        <v>1486</v>
      </c>
      <c r="F2385" t="s">
        <v>4629</v>
      </c>
      <c r="G2385">
        <v>19</v>
      </c>
    </row>
    <row r="2386" spans="1:7" hidden="1" x14ac:dyDescent="0.25">
      <c r="A2386">
        <v>71</v>
      </c>
      <c r="B2386">
        <v>717</v>
      </c>
      <c r="C2386" t="s">
        <v>14</v>
      </c>
      <c r="D2386" t="s">
        <v>4529</v>
      </c>
      <c r="E2386">
        <v>218</v>
      </c>
      <c r="F2386" t="s">
        <v>4628</v>
      </c>
      <c r="G2386">
        <v>20</v>
      </c>
    </row>
    <row r="2387" spans="1:7" hidden="1" x14ac:dyDescent="0.25">
      <c r="A2387">
        <v>71</v>
      </c>
      <c r="B2387">
        <v>717</v>
      </c>
      <c r="C2387" t="s">
        <v>14</v>
      </c>
      <c r="D2387" t="s">
        <v>4529</v>
      </c>
      <c r="E2387">
        <v>1395</v>
      </c>
      <c r="F2387" t="s">
        <v>4627</v>
      </c>
      <c r="G2387">
        <v>21</v>
      </c>
    </row>
    <row r="2388" spans="1:7" hidden="1" x14ac:dyDescent="0.25">
      <c r="A2388">
        <v>71</v>
      </c>
      <c r="B2388">
        <v>717</v>
      </c>
      <c r="C2388" t="s">
        <v>14</v>
      </c>
      <c r="D2388" t="s">
        <v>4529</v>
      </c>
      <c r="E2388">
        <v>222</v>
      </c>
      <c r="F2388" t="s">
        <v>4624</v>
      </c>
      <c r="G2388">
        <v>22</v>
      </c>
    </row>
    <row r="2389" spans="1:7" hidden="1" x14ac:dyDescent="0.25">
      <c r="A2389">
        <v>71</v>
      </c>
      <c r="B2389">
        <v>717</v>
      </c>
      <c r="C2389" t="s">
        <v>14</v>
      </c>
      <c r="D2389" t="s">
        <v>4529</v>
      </c>
      <c r="E2389">
        <v>1567</v>
      </c>
      <c r="F2389" t="s">
        <v>4626</v>
      </c>
      <c r="G2389">
        <v>23</v>
      </c>
    </row>
    <row r="2390" spans="1:7" hidden="1" x14ac:dyDescent="0.25">
      <c r="A2390">
        <v>71</v>
      </c>
      <c r="B2390">
        <v>717</v>
      </c>
      <c r="C2390" t="s">
        <v>14</v>
      </c>
      <c r="D2390" t="s">
        <v>4529</v>
      </c>
      <c r="E2390">
        <v>1488</v>
      </c>
      <c r="F2390" t="s">
        <v>4625</v>
      </c>
      <c r="G2390">
        <v>24</v>
      </c>
    </row>
    <row r="2391" spans="1:7" hidden="1" x14ac:dyDescent="0.25">
      <c r="A2391">
        <v>71</v>
      </c>
      <c r="B2391">
        <v>717</v>
      </c>
      <c r="C2391" t="s">
        <v>14</v>
      </c>
      <c r="D2391" t="s">
        <v>4529</v>
      </c>
      <c r="E2391">
        <v>405</v>
      </c>
      <c r="F2391" t="s">
        <v>4623</v>
      </c>
      <c r="G2391">
        <v>25</v>
      </c>
    </row>
    <row r="2392" spans="1:7" hidden="1" x14ac:dyDescent="0.25">
      <c r="A2392">
        <v>71</v>
      </c>
      <c r="B2392">
        <v>717</v>
      </c>
      <c r="C2392" t="s">
        <v>14</v>
      </c>
      <c r="D2392" t="s">
        <v>4529</v>
      </c>
      <c r="E2392">
        <v>1490</v>
      </c>
      <c r="F2392" t="s">
        <v>4622</v>
      </c>
      <c r="G2392">
        <v>26</v>
      </c>
    </row>
    <row r="2393" spans="1:7" hidden="1" x14ac:dyDescent="0.25">
      <c r="A2393">
        <v>71</v>
      </c>
      <c r="B2393">
        <v>717</v>
      </c>
      <c r="C2393" t="s">
        <v>14</v>
      </c>
      <c r="D2393" t="s">
        <v>4529</v>
      </c>
      <c r="E2393">
        <v>223</v>
      </c>
      <c r="F2393" t="s">
        <v>4621</v>
      </c>
      <c r="G2393">
        <v>27</v>
      </c>
    </row>
    <row r="2394" spans="1:7" hidden="1" x14ac:dyDescent="0.25">
      <c r="A2394">
        <v>71</v>
      </c>
      <c r="B2394">
        <v>717</v>
      </c>
      <c r="C2394" t="s">
        <v>14</v>
      </c>
      <c r="D2394" t="s">
        <v>4529</v>
      </c>
      <c r="E2394">
        <v>225</v>
      </c>
      <c r="F2394" t="s">
        <v>4550</v>
      </c>
      <c r="G2394">
        <v>28</v>
      </c>
    </row>
    <row r="2395" spans="1:7" hidden="1" x14ac:dyDescent="0.25">
      <c r="A2395">
        <v>71</v>
      </c>
      <c r="B2395">
        <v>717</v>
      </c>
      <c r="C2395" t="s">
        <v>14</v>
      </c>
      <c r="D2395" t="s">
        <v>4529</v>
      </c>
      <c r="E2395">
        <v>1544</v>
      </c>
      <c r="F2395" t="s">
        <v>4549</v>
      </c>
      <c r="G2395">
        <v>29</v>
      </c>
    </row>
    <row r="2396" spans="1:7" hidden="1" x14ac:dyDescent="0.25">
      <c r="A2396">
        <v>71</v>
      </c>
      <c r="B2396">
        <v>717</v>
      </c>
      <c r="C2396" t="s">
        <v>14</v>
      </c>
      <c r="D2396" t="s">
        <v>4529</v>
      </c>
      <c r="E2396">
        <v>969</v>
      </c>
      <c r="F2396" t="s">
        <v>4548</v>
      </c>
      <c r="G2396">
        <v>30</v>
      </c>
    </row>
    <row r="2397" spans="1:7" hidden="1" x14ac:dyDescent="0.25">
      <c r="A2397">
        <v>71</v>
      </c>
      <c r="B2397">
        <v>717</v>
      </c>
      <c r="C2397" t="s">
        <v>14</v>
      </c>
      <c r="D2397" t="s">
        <v>4529</v>
      </c>
      <c r="E2397">
        <v>933</v>
      </c>
      <c r="F2397" t="s">
        <v>4659</v>
      </c>
      <c r="G2397">
        <v>31</v>
      </c>
    </row>
    <row r="2398" spans="1:7" hidden="1" x14ac:dyDescent="0.25">
      <c r="A2398">
        <v>71</v>
      </c>
      <c r="B2398">
        <v>717</v>
      </c>
      <c r="C2398" t="s">
        <v>14</v>
      </c>
      <c r="D2398" t="s">
        <v>4529</v>
      </c>
      <c r="E2398">
        <v>407</v>
      </c>
      <c r="F2398" t="s">
        <v>4546</v>
      </c>
      <c r="G2398">
        <v>32</v>
      </c>
    </row>
    <row r="2399" spans="1:7" hidden="1" x14ac:dyDescent="0.25">
      <c r="A2399">
        <v>71</v>
      </c>
      <c r="B2399">
        <v>717</v>
      </c>
      <c r="C2399" t="s">
        <v>14</v>
      </c>
      <c r="D2399" t="s">
        <v>4529</v>
      </c>
      <c r="E2399">
        <v>411</v>
      </c>
      <c r="F2399" t="s">
        <v>4644</v>
      </c>
      <c r="G2399">
        <v>33</v>
      </c>
    </row>
    <row r="2400" spans="1:7" hidden="1" x14ac:dyDescent="0.25">
      <c r="A2400">
        <v>71</v>
      </c>
      <c r="B2400">
        <v>717</v>
      </c>
      <c r="C2400" t="s">
        <v>14</v>
      </c>
      <c r="D2400" t="s">
        <v>4529</v>
      </c>
      <c r="E2400">
        <v>414</v>
      </c>
      <c r="F2400" t="s">
        <v>4641</v>
      </c>
      <c r="G2400">
        <v>34</v>
      </c>
    </row>
    <row r="2401" spans="1:7" hidden="1" x14ac:dyDescent="0.25">
      <c r="A2401">
        <v>71</v>
      </c>
      <c r="B2401">
        <v>717</v>
      </c>
      <c r="C2401" t="s">
        <v>14</v>
      </c>
      <c r="D2401" t="s">
        <v>4529</v>
      </c>
      <c r="E2401">
        <v>1070</v>
      </c>
      <c r="F2401" t="s">
        <v>4658</v>
      </c>
      <c r="G2401">
        <v>35</v>
      </c>
    </row>
    <row r="2402" spans="1:7" hidden="1" x14ac:dyDescent="0.25">
      <c r="A2402">
        <v>71</v>
      </c>
      <c r="B2402">
        <v>717</v>
      </c>
      <c r="C2402" t="s">
        <v>14</v>
      </c>
      <c r="D2402" t="s">
        <v>4529</v>
      </c>
      <c r="E2402">
        <v>409</v>
      </c>
      <c r="F2402" t="s">
        <v>4657</v>
      </c>
      <c r="G2402">
        <v>36</v>
      </c>
    </row>
    <row r="2403" spans="1:7" hidden="1" x14ac:dyDescent="0.25">
      <c r="A2403">
        <v>71</v>
      </c>
      <c r="B2403">
        <v>717</v>
      </c>
      <c r="C2403" t="s">
        <v>14</v>
      </c>
      <c r="D2403" t="s">
        <v>4529</v>
      </c>
      <c r="E2403">
        <v>759</v>
      </c>
      <c r="F2403" t="s">
        <v>4656</v>
      </c>
      <c r="G2403">
        <v>37</v>
      </c>
    </row>
    <row r="2404" spans="1:7" hidden="1" x14ac:dyDescent="0.25">
      <c r="A2404">
        <v>71</v>
      </c>
      <c r="B2404">
        <v>717</v>
      </c>
      <c r="C2404" t="s">
        <v>14</v>
      </c>
      <c r="D2404" t="s">
        <v>4529</v>
      </c>
      <c r="E2404">
        <v>761</v>
      </c>
      <c r="F2404" t="s">
        <v>5327</v>
      </c>
      <c r="G2404">
        <v>38</v>
      </c>
    </row>
    <row r="2405" spans="1:7" hidden="1" x14ac:dyDescent="0.25">
      <c r="A2405">
        <v>71</v>
      </c>
      <c r="B2405">
        <v>717</v>
      </c>
      <c r="C2405" t="s">
        <v>14</v>
      </c>
      <c r="D2405" t="s">
        <v>4529</v>
      </c>
      <c r="E2405">
        <v>763</v>
      </c>
      <c r="F2405" t="s">
        <v>5326</v>
      </c>
      <c r="G2405">
        <v>39</v>
      </c>
    </row>
    <row r="2406" spans="1:7" hidden="1" x14ac:dyDescent="0.25">
      <c r="A2406">
        <v>71</v>
      </c>
      <c r="B2406">
        <v>717</v>
      </c>
      <c r="C2406" t="s">
        <v>14</v>
      </c>
      <c r="D2406" t="s">
        <v>4529</v>
      </c>
      <c r="E2406">
        <v>537</v>
      </c>
      <c r="F2406" t="s">
        <v>5325</v>
      </c>
      <c r="G2406">
        <v>40</v>
      </c>
    </row>
    <row r="2407" spans="1:7" hidden="1" x14ac:dyDescent="0.25">
      <c r="A2407">
        <v>71</v>
      </c>
      <c r="B2407">
        <v>717</v>
      </c>
      <c r="C2407" t="s">
        <v>14</v>
      </c>
      <c r="D2407" t="s">
        <v>4529</v>
      </c>
      <c r="E2407">
        <v>765</v>
      </c>
      <c r="F2407" t="s">
        <v>5324</v>
      </c>
      <c r="G2407">
        <v>41</v>
      </c>
    </row>
    <row r="2408" spans="1:7" hidden="1" x14ac:dyDescent="0.25">
      <c r="A2408">
        <v>71</v>
      </c>
      <c r="B2408">
        <v>717</v>
      </c>
      <c r="C2408" t="s">
        <v>14</v>
      </c>
      <c r="D2408" t="s">
        <v>4529</v>
      </c>
      <c r="E2408">
        <v>767</v>
      </c>
      <c r="F2408" t="s">
        <v>5323</v>
      </c>
      <c r="G2408">
        <v>42</v>
      </c>
    </row>
    <row r="2409" spans="1:7" hidden="1" x14ac:dyDescent="0.25">
      <c r="A2409">
        <v>71</v>
      </c>
      <c r="B2409">
        <v>717</v>
      </c>
      <c r="C2409" t="s">
        <v>14</v>
      </c>
      <c r="D2409" t="s">
        <v>4529</v>
      </c>
      <c r="E2409">
        <v>539</v>
      </c>
      <c r="F2409" t="s">
        <v>5322</v>
      </c>
      <c r="G2409">
        <v>43</v>
      </c>
    </row>
    <row r="2410" spans="1:7" hidden="1" x14ac:dyDescent="0.25">
      <c r="A2410">
        <v>71</v>
      </c>
      <c r="B2410">
        <v>717</v>
      </c>
      <c r="C2410" t="s">
        <v>14</v>
      </c>
      <c r="D2410" t="s">
        <v>4529</v>
      </c>
      <c r="E2410">
        <v>768</v>
      </c>
      <c r="F2410" t="s">
        <v>5321</v>
      </c>
      <c r="G2410">
        <v>44</v>
      </c>
    </row>
    <row r="2411" spans="1:7" hidden="1" x14ac:dyDescent="0.25">
      <c r="A2411">
        <v>71</v>
      </c>
      <c r="B2411">
        <v>717</v>
      </c>
      <c r="C2411" t="s">
        <v>14</v>
      </c>
      <c r="D2411" t="s">
        <v>4529</v>
      </c>
      <c r="E2411">
        <v>770</v>
      </c>
      <c r="F2411" t="s">
        <v>5320</v>
      </c>
      <c r="G2411">
        <v>45</v>
      </c>
    </row>
    <row r="2412" spans="1:7" hidden="1" x14ac:dyDescent="0.25">
      <c r="A2412">
        <v>71</v>
      </c>
      <c r="B2412">
        <v>717</v>
      </c>
      <c r="C2412" t="s">
        <v>14</v>
      </c>
      <c r="D2412" t="s">
        <v>4529</v>
      </c>
      <c r="E2412">
        <v>773</v>
      </c>
      <c r="F2412" t="s">
        <v>5319</v>
      </c>
      <c r="G2412">
        <v>46</v>
      </c>
    </row>
    <row r="2413" spans="1:7" hidden="1" x14ac:dyDescent="0.25">
      <c r="A2413">
        <v>71</v>
      </c>
      <c r="B2413">
        <v>717</v>
      </c>
      <c r="C2413" t="s">
        <v>14</v>
      </c>
      <c r="D2413" t="s">
        <v>4529</v>
      </c>
      <c r="E2413">
        <v>540</v>
      </c>
      <c r="F2413" t="s">
        <v>5318</v>
      </c>
      <c r="G2413">
        <v>47</v>
      </c>
    </row>
    <row r="2414" spans="1:7" hidden="1" x14ac:dyDescent="0.25">
      <c r="A2414">
        <v>71</v>
      </c>
      <c r="B2414">
        <v>717</v>
      </c>
      <c r="C2414" t="s">
        <v>14</v>
      </c>
      <c r="D2414" t="s">
        <v>4529</v>
      </c>
      <c r="E2414">
        <v>542</v>
      </c>
      <c r="F2414" t="s">
        <v>5317</v>
      </c>
      <c r="G2414">
        <v>48</v>
      </c>
    </row>
    <row r="2415" spans="1:7" hidden="1" x14ac:dyDescent="0.25">
      <c r="A2415">
        <v>71</v>
      </c>
      <c r="B2415">
        <v>717</v>
      </c>
      <c r="C2415" t="s">
        <v>14</v>
      </c>
      <c r="D2415" t="s">
        <v>4529</v>
      </c>
      <c r="E2415">
        <v>874</v>
      </c>
      <c r="F2415" t="s">
        <v>5316</v>
      </c>
      <c r="G2415">
        <v>49</v>
      </c>
    </row>
    <row r="2416" spans="1:7" hidden="1" x14ac:dyDescent="0.25">
      <c r="A2416">
        <v>71</v>
      </c>
      <c r="B2416">
        <v>717</v>
      </c>
      <c r="C2416" t="s">
        <v>14</v>
      </c>
      <c r="D2416" t="s">
        <v>4529</v>
      </c>
      <c r="E2416">
        <v>858</v>
      </c>
      <c r="F2416" t="s">
        <v>5315</v>
      </c>
      <c r="G2416">
        <v>50</v>
      </c>
    </row>
    <row r="2417" spans="1:7" hidden="1" x14ac:dyDescent="0.25">
      <c r="A2417">
        <v>71</v>
      </c>
      <c r="B2417">
        <v>717</v>
      </c>
      <c r="C2417" t="s">
        <v>14</v>
      </c>
      <c r="D2417" t="s">
        <v>4529</v>
      </c>
      <c r="E2417">
        <v>922</v>
      </c>
      <c r="F2417" t="s">
        <v>5370</v>
      </c>
      <c r="G2417">
        <v>51</v>
      </c>
    </row>
    <row r="2418" spans="1:7" hidden="1" x14ac:dyDescent="0.25">
      <c r="A2418">
        <v>71</v>
      </c>
      <c r="B2418">
        <v>717</v>
      </c>
      <c r="C2418" t="s">
        <v>14</v>
      </c>
      <c r="D2418" t="s">
        <v>4529</v>
      </c>
      <c r="E2418">
        <v>1116</v>
      </c>
      <c r="F2418" t="s">
        <v>4533</v>
      </c>
      <c r="G2418">
        <v>52</v>
      </c>
    </row>
    <row r="2419" spans="1:7" hidden="1" x14ac:dyDescent="0.25">
      <c r="A2419">
        <v>71</v>
      </c>
      <c r="B2419">
        <v>717</v>
      </c>
      <c r="C2419" t="s">
        <v>14</v>
      </c>
      <c r="D2419" t="s">
        <v>4529</v>
      </c>
      <c r="E2419">
        <v>676</v>
      </c>
      <c r="F2419" t="s">
        <v>4535</v>
      </c>
      <c r="G2419">
        <v>53</v>
      </c>
    </row>
    <row r="2420" spans="1:7" hidden="1" x14ac:dyDescent="0.25">
      <c r="A2420">
        <v>72</v>
      </c>
      <c r="B2420">
        <v>718</v>
      </c>
      <c r="C2420" t="s">
        <v>14</v>
      </c>
      <c r="D2420" t="s">
        <v>4529</v>
      </c>
      <c r="E2420">
        <v>1</v>
      </c>
      <c r="F2420" t="s">
        <v>4599</v>
      </c>
      <c r="G2420">
        <v>1</v>
      </c>
    </row>
    <row r="2421" spans="1:7" hidden="1" x14ac:dyDescent="0.25">
      <c r="A2421">
        <v>72</v>
      </c>
      <c r="B2421">
        <v>718</v>
      </c>
      <c r="C2421" t="s">
        <v>14</v>
      </c>
      <c r="D2421" t="s">
        <v>4529</v>
      </c>
      <c r="E2421">
        <v>244</v>
      </c>
      <c r="F2421" t="s">
        <v>4597</v>
      </c>
      <c r="G2421">
        <v>2</v>
      </c>
    </row>
    <row r="2422" spans="1:7" hidden="1" x14ac:dyDescent="0.25">
      <c r="A2422">
        <v>72</v>
      </c>
      <c r="B2422">
        <v>718</v>
      </c>
      <c r="C2422" t="s">
        <v>14</v>
      </c>
      <c r="D2422" t="s">
        <v>4529</v>
      </c>
      <c r="E2422">
        <v>197</v>
      </c>
      <c r="F2422" t="s">
        <v>4570</v>
      </c>
      <c r="G2422">
        <v>3</v>
      </c>
    </row>
    <row r="2423" spans="1:7" hidden="1" x14ac:dyDescent="0.25">
      <c r="A2423">
        <v>72</v>
      </c>
      <c r="B2423">
        <v>718</v>
      </c>
      <c r="C2423" t="s">
        <v>14</v>
      </c>
      <c r="D2423" t="s">
        <v>4529</v>
      </c>
      <c r="E2423">
        <v>199</v>
      </c>
      <c r="F2423" t="s">
        <v>4568</v>
      </c>
      <c r="G2423">
        <v>4</v>
      </c>
    </row>
    <row r="2424" spans="1:7" hidden="1" x14ac:dyDescent="0.25">
      <c r="A2424">
        <v>72</v>
      </c>
      <c r="B2424">
        <v>718</v>
      </c>
      <c r="C2424" t="s">
        <v>14</v>
      </c>
      <c r="D2424" t="s">
        <v>4529</v>
      </c>
      <c r="E2424">
        <v>1575</v>
      </c>
      <c r="F2424" t="s">
        <v>4567</v>
      </c>
      <c r="G2424">
        <v>5</v>
      </c>
    </row>
    <row r="2425" spans="1:7" hidden="1" x14ac:dyDescent="0.25">
      <c r="A2425">
        <v>72</v>
      </c>
      <c r="B2425">
        <v>718</v>
      </c>
      <c r="C2425" t="s">
        <v>14</v>
      </c>
      <c r="D2425" t="s">
        <v>4529</v>
      </c>
      <c r="E2425">
        <v>1448</v>
      </c>
      <c r="F2425" t="s">
        <v>4566</v>
      </c>
      <c r="G2425">
        <v>6</v>
      </c>
    </row>
    <row r="2426" spans="1:7" hidden="1" x14ac:dyDescent="0.25">
      <c r="A2426">
        <v>72</v>
      </c>
      <c r="B2426">
        <v>718</v>
      </c>
      <c r="C2426" t="s">
        <v>14</v>
      </c>
      <c r="D2426" t="s">
        <v>4529</v>
      </c>
      <c r="E2426">
        <v>246</v>
      </c>
      <c r="F2426" t="s">
        <v>4565</v>
      </c>
      <c r="G2426">
        <v>7</v>
      </c>
    </row>
    <row r="2427" spans="1:7" hidden="1" x14ac:dyDescent="0.25">
      <c r="A2427">
        <v>72</v>
      </c>
      <c r="B2427">
        <v>718</v>
      </c>
      <c r="C2427" t="s">
        <v>14</v>
      </c>
      <c r="D2427" t="s">
        <v>4529</v>
      </c>
      <c r="E2427">
        <v>200</v>
      </c>
      <c r="F2427" t="s">
        <v>4563</v>
      </c>
      <c r="G2427">
        <v>8</v>
      </c>
    </row>
    <row r="2428" spans="1:7" hidden="1" x14ac:dyDescent="0.25">
      <c r="A2428">
        <v>72</v>
      </c>
      <c r="B2428">
        <v>718</v>
      </c>
      <c r="C2428" t="s">
        <v>14</v>
      </c>
      <c r="D2428" t="s">
        <v>4529</v>
      </c>
      <c r="E2428">
        <v>1484</v>
      </c>
      <c r="F2428" t="s">
        <v>4596</v>
      </c>
      <c r="G2428">
        <v>9</v>
      </c>
    </row>
    <row r="2429" spans="1:7" hidden="1" x14ac:dyDescent="0.25">
      <c r="A2429">
        <v>72</v>
      </c>
      <c r="B2429">
        <v>718</v>
      </c>
      <c r="C2429" t="s">
        <v>14</v>
      </c>
      <c r="D2429" t="s">
        <v>4529</v>
      </c>
      <c r="E2429">
        <v>202</v>
      </c>
      <c r="F2429" t="s">
        <v>4594</v>
      </c>
      <c r="G2429">
        <v>10</v>
      </c>
    </row>
    <row r="2430" spans="1:7" hidden="1" x14ac:dyDescent="0.25">
      <c r="A2430">
        <v>72</v>
      </c>
      <c r="B2430">
        <v>718</v>
      </c>
      <c r="C2430" t="s">
        <v>14</v>
      </c>
      <c r="D2430" t="s">
        <v>4529</v>
      </c>
      <c r="E2430">
        <v>251</v>
      </c>
      <c r="F2430" t="s">
        <v>4592</v>
      </c>
      <c r="G2430">
        <v>11</v>
      </c>
    </row>
    <row r="2431" spans="1:7" hidden="1" x14ac:dyDescent="0.25">
      <c r="A2431">
        <v>72</v>
      </c>
      <c r="B2431">
        <v>718</v>
      </c>
      <c r="C2431" t="s">
        <v>14</v>
      </c>
      <c r="D2431" t="s">
        <v>4529</v>
      </c>
      <c r="E2431">
        <v>204</v>
      </c>
      <c r="F2431" t="s">
        <v>4593</v>
      </c>
      <c r="G2431">
        <v>12</v>
      </c>
    </row>
    <row r="2432" spans="1:7" hidden="1" x14ac:dyDescent="0.25">
      <c r="A2432">
        <v>72</v>
      </c>
      <c r="B2432">
        <v>718</v>
      </c>
      <c r="C2432" t="s">
        <v>14</v>
      </c>
      <c r="D2432" t="s">
        <v>4529</v>
      </c>
      <c r="E2432">
        <v>1480</v>
      </c>
      <c r="F2432" t="s">
        <v>4591</v>
      </c>
      <c r="G2432">
        <v>13</v>
      </c>
    </row>
    <row r="2433" spans="1:7" hidden="1" x14ac:dyDescent="0.25">
      <c r="A2433">
        <v>72</v>
      </c>
      <c r="B2433">
        <v>718</v>
      </c>
      <c r="C2433" t="s">
        <v>14</v>
      </c>
      <c r="D2433" t="s">
        <v>4529</v>
      </c>
      <c r="E2433">
        <v>1482</v>
      </c>
      <c r="F2433" t="s">
        <v>4590</v>
      </c>
      <c r="G2433">
        <v>14</v>
      </c>
    </row>
    <row r="2434" spans="1:7" hidden="1" x14ac:dyDescent="0.25">
      <c r="A2434">
        <v>72</v>
      </c>
      <c r="B2434">
        <v>718</v>
      </c>
      <c r="C2434" t="s">
        <v>14</v>
      </c>
      <c r="D2434" t="s">
        <v>4529</v>
      </c>
      <c r="E2434">
        <v>206</v>
      </c>
      <c r="F2434" t="s">
        <v>4589</v>
      </c>
      <c r="G2434">
        <v>15</v>
      </c>
    </row>
    <row r="2435" spans="1:7" hidden="1" x14ac:dyDescent="0.25">
      <c r="A2435">
        <v>72</v>
      </c>
      <c r="B2435">
        <v>718</v>
      </c>
      <c r="C2435" t="s">
        <v>14</v>
      </c>
      <c r="D2435" t="s">
        <v>4529</v>
      </c>
      <c r="E2435">
        <v>210</v>
      </c>
      <c r="F2435" t="s">
        <v>4587</v>
      </c>
      <c r="G2435">
        <v>16</v>
      </c>
    </row>
    <row r="2436" spans="1:7" hidden="1" x14ac:dyDescent="0.25">
      <c r="A2436">
        <v>72</v>
      </c>
      <c r="B2436">
        <v>718</v>
      </c>
      <c r="C2436" t="s">
        <v>14</v>
      </c>
      <c r="D2436" t="s">
        <v>4529</v>
      </c>
      <c r="E2436">
        <v>364</v>
      </c>
      <c r="F2436" t="s">
        <v>4586</v>
      </c>
      <c r="G2436">
        <v>17</v>
      </c>
    </row>
    <row r="2437" spans="1:7" hidden="1" x14ac:dyDescent="0.25">
      <c r="A2437">
        <v>72</v>
      </c>
      <c r="B2437">
        <v>718</v>
      </c>
      <c r="C2437" t="s">
        <v>14</v>
      </c>
      <c r="D2437" t="s">
        <v>4529</v>
      </c>
      <c r="E2437">
        <v>214</v>
      </c>
      <c r="F2437" t="s">
        <v>4585</v>
      </c>
      <c r="G2437">
        <v>18</v>
      </c>
    </row>
    <row r="2438" spans="1:7" hidden="1" x14ac:dyDescent="0.25">
      <c r="A2438">
        <v>72</v>
      </c>
      <c r="B2438">
        <v>718</v>
      </c>
      <c r="C2438" t="s">
        <v>14</v>
      </c>
      <c r="D2438" t="s">
        <v>4529</v>
      </c>
      <c r="E2438">
        <v>215</v>
      </c>
      <c r="F2438" t="s">
        <v>4630</v>
      </c>
      <c r="G2438">
        <v>19</v>
      </c>
    </row>
    <row r="2439" spans="1:7" hidden="1" x14ac:dyDescent="0.25">
      <c r="A2439">
        <v>72</v>
      </c>
      <c r="B2439">
        <v>718</v>
      </c>
      <c r="C2439" t="s">
        <v>14</v>
      </c>
      <c r="D2439" t="s">
        <v>4529</v>
      </c>
      <c r="E2439">
        <v>1486</v>
      </c>
      <c r="F2439" t="s">
        <v>4629</v>
      </c>
      <c r="G2439">
        <v>20</v>
      </c>
    </row>
    <row r="2440" spans="1:7" hidden="1" x14ac:dyDescent="0.25">
      <c r="A2440">
        <v>72</v>
      </c>
      <c r="B2440">
        <v>718</v>
      </c>
      <c r="C2440" t="s">
        <v>14</v>
      </c>
      <c r="D2440" t="s">
        <v>4529</v>
      </c>
      <c r="E2440">
        <v>217</v>
      </c>
      <c r="F2440" t="s">
        <v>4628</v>
      </c>
      <c r="G2440">
        <v>21</v>
      </c>
    </row>
    <row r="2441" spans="1:7" hidden="1" x14ac:dyDescent="0.25">
      <c r="A2441">
        <v>72</v>
      </c>
      <c r="B2441">
        <v>718</v>
      </c>
      <c r="C2441" t="s">
        <v>14</v>
      </c>
      <c r="D2441" t="s">
        <v>4529</v>
      </c>
      <c r="E2441">
        <v>1395</v>
      </c>
      <c r="F2441" t="s">
        <v>4627</v>
      </c>
      <c r="G2441">
        <v>22</v>
      </c>
    </row>
    <row r="2442" spans="1:7" hidden="1" x14ac:dyDescent="0.25">
      <c r="A2442">
        <v>72</v>
      </c>
      <c r="B2442">
        <v>718</v>
      </c>
      <c r="C2442" t="s">
        <v>14</v>
      </c>
      <c r="D2442" t="s">
        <v>4529</v>
      </c>
      <c r="E2442">
        <v>222</v>
      </c>
      <c r="F2442" t="s">
        <v>4624</v>
      </c>
      <c r="G2442">
        <v>23</v>
      </c>
    </row>
    <row r="2443" spans="1:7" hidden="1" x14ac:dyDescent="0.25">
      <c r="A2443">
        <v>72</v>
      </c>
      <c r="B2443">
        <v>718</v>
      </c>
      <c r="C2443" t="s">
        <v>14</v>
      </c>
      <c r="D2443" t="s">
        <v>4529</v>
      </c>
      <c r="E2443">
        <v>1567</v>
      </c>
      <c r="F2443" t="s">
        <v>4626</v>
      </c>
      <c r="G2443">
        <v>24</v>
      </c>
    </row>
    <row r="2444" spans="1:7" hidden="1" x14ac:dyDescent="0.25">
      <c r="A2444">
        <v>72</v>
      </c>
      <c r="B2444">
        <v>718</v>
      </c>
      <c r="C2444" t="s">
        <v>14</v>
      </c>
      <c r="D2444" t="s">
        <v>4529</v>
      </c>
      <c r="E2444">
        <v>1488</v>
      </c>
      <c r="F2444" t="s">
        <v>4625</v>
      </c>
      <c r="G2444">
        <v>25</v>
      </c>
    </row>
    <row r="2445" spans="1:7" hidden="1" x14ac:dyDescent="0.25">
      <c r="A2445">
        <v>72</v>
      </c>
      <c r="B2445">
        <v>718</v>
      </c>
      <c r="C2445" t="s">
        <v>14</v>
      </c>
      <c r="D2445" t="s">
        <v>4529</v>
      </c>
      <c r="E2445">
        <v>405</v>
      </c>
      <c r="F2445" t="s">
        <v>4623</v>
      </c>
      <c r="G2445">
        <v>26</v>
      </c>
    </row>
    <row r="2446" spans="1:7" hidden="1" x14ac:dyDescent="0.25">
      <c r="A2446">
        <v>72</v>
      </c>
      <c r="B2446">
        <v>718</v>
      </c>
      <c r="C2446" t="s">
        <v>14</v>
      </c>
      <c r="D2446" t="s">
        <v>4529</v>
      </c>
      <c r="E2446">
        <v>1490</v>
      </c>
      <c r="F2446" t="s">
        <v>4622</v>
      </c>
      <c r="G2446">
        <v>27</v>
      </c>
    </row>
    <row r="2447" spans="1:7" hidden="1" x14ac:dyDescent="0.25">
      <c r="A2447">
        <v>72</v>
      </c>
      <c r="B2447">
        <v>718</v>
      </c>
      <c r="C2447" t="s">
        <v>14</v>
      </c>
      <c r="D2447" t="s">
        <v>4529</v>
      </c>
      <c r="E2447">
        <v>223</v>
      </c>
      <c r="F2447" t="s">
        <v>4621</v>
      </c>
      <c r="G2447">
        <v>28</v>
      </c>
    </row>
    <row r="2448" spans="1:7" hidden="1" x14ac:dyDescent="0.25">
      <c r="A2448">
        <v>72</v>
      </c>
      <c r="B2448">
        <v>718</v>
      </c>
      <c r="C2448" t="s">
        <v>14</v>
      </c>
      <c r="D2448" t="s">
        <v>4529</v>
      </c>
      <c r="E2448">
        <v>225</v>
      </c>
      <c r="F2448" t="s">
        <v>4550</v>
      </c>
      <c r="G2448">
        <v>29</v>
      </c>
    </row>
    <row r="2449" spans="1:7" hidden="1" x14ac:dyDescent="0.25">
      <c r="A2449">
        <v>72</v>
      </c>
      <c r="B2449">
        <v>718</v>
      </c>
      <c r="C2449" t="s">
        <v>14</v>
      </c>
      <c r="D2449" t="s">
        <v>4529</v>
      </c>
      <c r="E2449">
        <v>1544</v>
      </c>
      <c r="F2449" t="s">
        <v>4549</v>
      </c>
      <c r="G2449">
        <v>30</v>
      </c>
    </row>
    <row r="2450" spans="1:7" hidden="1" x14ac:dyDescent="0.25">
      <c r="A2450">
        <v>72</v>
      </c>
      <c r="B2450">
        <v>718</v>
      </c>
      <c r="C2450" t="s">
        <v>14</v>
      </c>
      <c r="D2450" t="s">
        <v>4529</v>
      </c>
      <c r="E2450">
        <v>226</v>
      </c>
      <c r="F2450" t="s">
        <v>4620</v>
      </c>
      <c r="G2450">
        <v>31</v>
      </c>
    </row>
    <row r="2451" spans="1:7" hidden="1" x14ac:dyDescent="0.25">
      <c r="A2451">
        <v>72</v>
      </c>
      <c r="B2451">
        <v>718</v>
      </c>
      <c r="C2451" t="s">
        <v>14</v>
      </c>
      <c r="D2451" t="s">
        <v>4529</v>
      </c>
      <c r="E2451">
        <v>407</v>
      </c>
      <c r="F2451" t="s">
        <v>4546</v>
      </c>
      <c r="G2451">
        <v>32</v>
      </c>
    </row>
    <row r="2452" spans="1:7" hidden="1" x14ac:dyDescent="0.25">
      <c r="A2452">
        <v>72</v>
      </c>
      <c r="B2452">
        <v>718</v>
      </c>
      <c r="C2452" t="s">
        <v>14</v>
      </c>
      <c r="D2452" t="s">
        <v>4529</v>
      </c>
      <c r="E2452">
        <v>1492</v>
      </c>
      <c r="F2452" t="s">
        <v>4659</v>
      </c>
      <c r="G2452">
        <v>33</v>
      </c>
    </row>
    <row r="2453" spans="1:7" hidden="1" x14ac:dyDescent="0.25">
      <c r="A2453">
        <v>72</v>
      </c>
      <c r="B2453">
        <v>718</v>
      </c>
      <c r="C2453" t="s">
        <v>14</v>
      </c>
      <c r="D2453" t="s">
        <v>4529</v>
      </c>
      <c r="E2453">
        <v>411</v>
      </c>
      <c r="F2453" t="s">
        <v>4644</v>
      </c>
      <c r="G2453">
        <v>34</v>
      </c>
    </row>
    <row r="2454" spans="1:7" hidden="1" x14ac:dyDescent="0.25">
      <c r="A2454">
        <v>72</v>
      </c>
      <c r="B2454">
        <v>718</v>
      </c>
      <c r="C2454" t="s">
        <v>14</v>
      </c>
      <c r="D2454" t="s">
        <v>4529</v>
      </c>
      <c r="E2454">
        <v>414</v>
      </c>
      <c r="F2454" t="s">
        <v>4641</v>
      </c>
      <c r="G2454">
        <v>35</v>
      </c>
    </row>
    <row r="2455" spans="1:7" hidden="1" x14ac:dyDescent="0.25">
      <c r="A2455">
        <v>72</v>
      </c>
      <c r="B2455">
        <v>718</v>
      </c>
      <c r="C2455" t="s">
        <v>14</v>
      </c>
      <c r="D2455" t="s">
        <v>4529</v>
      </c>
      <c r="E2455">
        <v>1070</v>
      </c>
      <c r="F2455" t="s">
        <v>4658</v>
      </c>
      <c r="G2455">
        <v>36</v>
      </c>
    </row>
    <row r="2456" spans="1:7" hidden="1" x14ac:dyDescent="0.25">
      <c r="A2456">
        <v>72</v>
      </c>
      <c r="B2456">
        <v>718</v>
      </c>
      <c r="C2456" t="s">
        <v>14</v>
      </c>
      <c r="D2456" t="s">
        <v>4529</v>
      </c>
      <c r="E2456">
        <v>409</v>
      </c>
      <c r="F2456" t="s">
        <v>4657</v>
      </c>
      <c r="G2456">
        <v>37</v>
      </c>
    </row>
    <row r="2457" spans="1:7" hidden="1" x14ac:dyDescent="0.25">
      <c r="A2457">
        <v>72</v>
      </c>
      <c r="B2457">
        <v>718</v>
      </c>
      <c r="C2457" t="s">
        <v>14</v>
      </c>
      <c r="D2457" t="s">
        <v>4529</v>
      </c>
      <c r="E2457">
        <v>761</v>
      </c>
      <c r="F2457" t="s">
        <v>5327</v>
      </c>
      <c r="G2457">
        <v>38</v>
      </c>
    </row>
    <row r="2458" spans="1:7" hidden="1" x14ac:dyDescent="0.25">
      <c r="A2458">
        <v>72</v>
      </c>
      <c r="B2458">
        <v>718</v>
      </c>
      <c r="C2458" t="s">
        <v>14</v>
      </c>
      <c r="D2458" t="s">
        <v>4529</v>
      </c>
      <c r="E2458">
        <v>763</v>
      </c>
      <c r="F2458" t="s">
        <v>5326</v>
      </c>
      <c r="G2458">
        <v>39</v>
      </c>
    </row>
    <row r="2459" spans="1:7" hidden="1" x14ac:dyDescent="0.25">
      <c r="A2459">
        <v>72</v>
      </c>
      <c r="B2459">
        <v>718</v>
      </c>
      <c r="C2459" t="s">
        <v>14</v>
      </c>
      <c r="D2459" t="s">
        <v>4529</v>
      </c>
      <c r="E2459">
        <v>538</v>
      </c>
      <c r="F2459" t="s">
        <v>5325</v>
      </c>
      <c r="G2459">
        <v>40</v>
      </c>
    </row>
    <row r="2460" spans="1:7" hidden="1" x14ac:dyDescent="0.25">
      <c r="A2460">
        <v>72</v>
      </c>
      <c r="B2460">
        <v>718</v>
      </c>
      <c r="C2460" t="s">
        <v>14</v>
      </c>
      <c r="D2460" t="s">
        <v>4529</v>
      </c>
      <c r="E2460">
        <v>767</v>
      </c>
      <c r="F2460" t="s">
        <v>5323</v>
      </c>
      <c r="G2460">
        <v>41</v>
      </c>
    </row>
    <row r="2461" spans="1:7" hidden="1" x14ac:dyDescent="0.25">
      <c r="A2461">
        <v>72</v>
      </c>
      <c r="B2461">
        <v>718</v>
      </c>
      <c r="C2461" t="s">
        <v>14</v>
      </c>
      <c r="D2461" t="s">
        <v>4529</v>
      </c>
      <c r="E2461">
        <v>765</v>
      </c>
      <c r="F2461" t="s">
        <v>5324</v>
      </c>
      <c r="G2461">
        <v>42</v>
      </c>
    </row>
    <row r="2462" spans="1:7" hidden="1" x14ac:dyDescent="0.25">
      <c r="A2462">
        <v>72</v>
      </c>
      <c r="B2462">
        <v>718</v>
      </c>
      <c r="C2462" t="s">
        <v>14</v>
      </c>
      <c r="D2462" t="s">
        <v>4529</v>
      </c>
      <c r="E2462">
        <v>539</v>
      </c>
      <c r="F2462" t="s">
        <v>5322</v>
      </c>
      <c r="G2462">
        <v>43</v>
      </c>
    </row>
    <row r="2463" spans="1:7" ht="39.75" hidden="1" customHeight="1" x14ac:dyDescent="0.25">
      <c r="A2463">
        <v>73</v>
      </c>
      <c r="B2463">
        <v>719</v>
      </c>
      <c r="C2463" t="s">
        <v>26</v>
      </c>
      <c r="D2463" t="s">
        <v>4529</v>
      </c>
      <c r="E2463">
        <v>225</v>
      </c>
      <c r="F2463" t="s">
        <v>4550</v>
      </c>
      <c r="G2463">
        <v>1</v>
      </c>
    </row>
    <row r="2464" spans="1:7" hidden="1" x14ac:dyDescent="0.25">
      <c r="A2464">
        <v>73</v>
      </c>
      <c r="B2464">
        <v>719</v>
      </c>
      <c r="C2464" t="s">
        <v>26</v>
      </c>
      <c r="D2464" t="s">
        <v>4529</v>
      </c>
      <c r="E2464">
        <v>224</v>
      </c>
      <c r="F2464" t="s">
        <v>4621</v>
      </c>
      <c r="G2464">
        <v>2</v>
      </c>
    </row>
    <row r="2465" spans="1:7" hidden="1" x14ac:dyDescent="0.25">
      <c r="A2465">
        <v>73</v>
      </c>
      <c r="B2465">
        <v>719</v>
      </c>
      <c r="C2465" t="s">
        <v>26</v>
      </c>
      <c r="D2465" t="s">
        <v>4529</v>
      </c>
      <c r="E2465">
        <v>1491</v>
      </c>
      <c r="F2465" t="s">
        <v>4622</v>
      </c>
      <c r="G2465">
        <v>3</v>
      </c>
    </row>
    <row r="2466" spans="1:7" hidden="1" x14ac:dyDescent="0.25">
      <c r="A2466">
        <v>73</v>
      </c>
      <c r="B2466">
        <v>719</v>
      </c>
      <c r="C2466" t="s">
        <v>26</v>
      </c>
      <c r="D2466" t="s">
        <v>4529</v>
      </c>
      <c r="E2466">
        <v>406</v>
      </c>
      <c r="F2466" t="s">
        <v>4623</v>
      </c>
      <c r="G2466">
        <v>4</v>
      </c>
    </row>
    <row r="2467" spans="1:7" hidden="1" x14ac:dyDescent="0.25">
      <c r="A2467">
        <v>73</v>
      </c>
      <c r="B2467">
        <v>719</v>
      </c>
      <c r="C2467" t="s">
        <v>26</v>
      </c>
      <c r="D2467" t="s">
        <v>4529</v>
      </c>
      <c r="E2467">
        <v>1489</v>
      </c>
      <c r="F2467" t="s">
        <v>4625</v>
      </c>
      <c r="G2467">
        <v>5</v>
      </c>
    </row>
    <row r="2468" spans="1:7" hidden="1" x14ac:dyDescent="0.25">
      <c r="A2468">
        <v>73</v>
      </c>
      <c r="B2468">
        <v>719</v>
      </c>
      <c r="C2468" t="s">
        <v>26</v>
      </c>
      <c r="D2468" t="s">
        <v>4529</v>
      </c>
      <c r="E2468">
        <v>1568</v>
      </c>
      <c r="F2468" t="s">
        <v>4626</v>
      </c>
      <c r="G2468">
        <v>6</v>
      </c>
    </row>
    <row r="2469" spans="1:7" hidden="1" x14ac:dyDescent="0.25">
      <c r="A2469">
        <v>73</v>
      </c>
      <c r="B2469">
        <v>719</v>
      </c>
      <c r="C2469" t="s">
        <v>26</v>
      </c>
      <c r="D2469" t="s">
        <v>4529</v>
      </c>
      <c r="E2469">
        <v>1394</v>
      </c>
      <c r="F2469" t="s">
        <v>4624</v>
      </c>
      <c r="G2469">
        <v>7</v>
      </c>
    </row>
    <row r="2470" spans="1:7" hidden="1" x14ac:dyDescent="0.25">
      <c r="A2470">
        <v>73</v>
      </c>
      <c r="B2470">
        <v>719</v>
      </c>
      <c r="C2470" t="s">
        <v>26</v>
      </c>
      <c r="D2470" t="s">
        <v>4529</v>
      </c>
      <c r="E2470">
        <v>220</v>
      </c>
      <c r="F2470" t="s">
        <v>4627</v>
      </c>
      <c r="G2470">
        <v>8</v>
      </c>
    </row>
    <row r="2471" spans="1:7" hidden="1" x14ac:dyDescent="0.25">
      <c r="A2471">
        <v>73</v>
      </c>
      <c r="B2471">
        <v>719</v>
      </c>
      <c r="C2471" t="s">
        <v>26</v>
      </c>
      <c r="D2471" t="s">
        <v>4529</v>
      </c>
      <c r="E2471">
        <v>218</v>
      </c>
      <c r="F2471" t="s">
        <v>4628</v>
      </c>
      <c r="G2471">
        <v>9</v>
      </c>
    </row>
    <row r="2472" spans="1:7" hidden="1" x14ac:dyDescent="0.25">
      <c r="A2472">
        <v>73</v>
      </c>
      <c r="B2472">
        <v>719</v>
      </c>
      <c r="C2472" t="s">
        <v>26</v>
      </c>
      <c r="D2472" t="s">
        <v>4529</v>
      </c>
      <c r="E2472">
        <v>1487</v>
      </c>
      <c r="F2472" t="s">
        <v>4629</v>
      </c>
      <c r="G2472">
        <v>10</v>
      </c>
    </row>
    <row r="2473" spans="1:7" hidden="1" x14ac:dyDescent="0.25">
      <c r="A2473">
        <v>73</v>
      </c>
      <c r="B2473">
        <v>719</v>
      </c>
      <c r="C2473" t="s">
        <v>26</v>
      </c>
      <c r="D2473" t="s">
        <v>4529</v>
      </c>
      <c r="E2473">
        <v>216</v>
      </c>
      <c r="F2473" t="s">
        <v>4630</v>
      </c>
      <c r="G2473">
        <v>11</v>
      </c>
    </row>
    <row r="2474" spans="1:7" hidden="1" x14ac:dyDescent="0.25">
      <c r="A2474">
        <v>73</v>
      </c>
      <c r="B2474">
        <v>719</v>
      </c>
      <c r="C2474" t="s">
        <v>26</v>
      </c>
      <c r="D2474" t="s">
        <v>4529</v>
      </c>
      <c r="E2474">
        <v>213</v>
      </c>
      <c r="F2474" t="s">
        <v>4585</v>
      </c>
      <c r="G2474">
        <v>12</v>
      </c>
    </row>
    <row r="2475" spans="1:7" hidden="1" x14ac:dyDescent="0.25">
      <c r="A2475">
        <v>73</v>
      </c>
      <c r="B2475">
        <v>719</v>
      </c>
      <c r="C2475" t="s">
        <v>26</v>
      </c>
      <c r="D2475" t="s">
        <v>4529</v>
      </c>
      <c r="E2475">
        <v>1560</v>
      </c>
      <c r="F2475" t="s">
        <v>4584</v>
      </c>
      <c r="G2475">
        <v>13</v>
      </c>
    </row>
    <row r="2476" spans="1:7" hidden="1" x14ac:dyDescent="0.25">
      <c r="A2476">
        <v>73</v>
      </c>
      <c r="B2476">
        <v>719</v>
      </c>
      <c r="C2476" t="s">
        <v>26</v>
      </c>
      <c r="D2476" t="s">
        <v>4529</v>
      </c>
      <c r="E2476">
        <v>247</v>
      </c>
      <c r="F2476" t="s">
        <v>4583</v>
      </c>
      <c r="G2476">
        <v>14</v>
      </c>
    </row>
    <row r="2477" spans="1:7" hidden="1" x14ac:dyDescent="0.25">
      <c r="A2477">
        <v>73</v>
      </c>
      <c r="B2477">
        <v>719</v>
      </c>
      <c r="C2477" t="s">
        <v>26</v>
      </c>
      <c r="D2477" t="s">
        <v>4529</v>
      </c>
      <c r="E2477">
        <v>1406</v>
      </c>
      <c r="F2477" t="s">
        <v>4582</v>
      </c>
      <c r="G2477">
        <v>15</v>
      </c>
    </row>
    <row r="2478" spans="1:7" hidden="1" x14ac:dyDescent="0.25">
      <c r="A2478">
        <v>73</v>
      </c>
      <c r="B2478">
        <v>719</v>
      </c>
      <c r="C2478" t="s">
        <v>26</v>
      </c>
      <c r="D2478" t="s">
        <v>4529</v>
      </c>
      <c r="E2478">
        <v>249</v>
      </c>
      <c r="F2478" t="s">
        <v>4581</v>
      </c>
      <c r="G2478">
        <v>16</v>
      </c>
    </row>
    <row r="2479" spans="1:7" hidden="1" x14ac:dyDescent="0.25">
      <c r="A2479">
        <v>73</v>
      </c>
      <c r="B2479">
        <v>719</v>
      </c>
      <c r="C2479" t="s">
        <v>26</v>
      </c>
      <c r="D2479" t="s">
        <v>4529</v>
      </c>
      <c r="E2479">
        <v>253</v>
      </c>
      <c r="F2479" t="s">
        <v>4661</v>
      </c>
      <c r="G2479">
        <v>17</v>
      </c>
    </row>
    <row r="2480" spans="1:7" hidden="1" x14ac:dyDescent="0.25">
      <c r="A2480">
        <v>73</v>
      </c>
      <c r="B2480">
        <v>719</v>
      </c>
      <c r="C2480" t="s">
        <v>26</v>
      </c>
      <c r="D2480" t="s">
        <v>4529</v>
      </c>
      <c r="E2480">
        <v>255</v>
      </c>
      <c r="F2480" t="s">
        <v>4662</v>
      </c>
      <c r="G2480">
        <v>18</v>
      </c>
    </row>
    <row r="2481" spans="1:8" hidden="1" x14ac:dyDescent="0.25">
      <c r="A2481">
        <v>73</v>
      </c>
      <c r="B2481">
        <v>719</v>
      </c>
      <c r="C2481" t="s">
        <v>26</v>
      </c>
      <c r="D2481" t="s">
        <v>4529</v>
      </c>
      <c r="E2481">
        <v>257</v>
      </c>
      <c r="F2481" t="s">
        <v>4663</v>
      </c>
      <c r="G2481">
        <v>19</v>
      </c>
    </row>
    <row r="2482" spans="1:8" hidden="1" x14ac:dyDescent="0.25">
      <c r="A2482">
        <v>73</v>
      </c>
      <c r="B2482">
        <v>719</v>
      </c>
      <c r="C2482" t="s">
        <v>26</v>
      </c>
      <c r="D2482" t="s">
        <v>4529</v>
      </c>
      <c r="E2482">
        <v>259</v>
      </c>
      <c r="F2482" t="s">
        <v>4666</v>
      </c>
      <c r="G2482">
        <v>20</v>
      </c>
    </row>
    <row r="2483" spans="1:8" hidden="1" x14ac:dyDescent="0.25">
      <c r="A2483">
        <v>73</v>
      </c>
      <c r="B2483">
        <v>719</v>
      </c>
      <c r="C2483" t="s">
        <v>26</v>
      </c>
      <c r="D2483" t="s">
        <v>4529</v>
      </c>
      <c r="E2483">
        <v>261</v>
      </c>
      <c r="F2483" t="s">
        <v>4668</v>
      </c>
      <c r="G2483">
        <v>21</v>
      </c>
    </row>
    <row r="2484" spans="1:8" hidden="1" x14ac:dyDescent="0.25">
      <c r="A2484">
        <v>73</v>
      </c>
      <c r="B2484">
        <v>719</v>
      </c>
      <c r="C2484" t="s">
        <v>26</v>
      </c>
      <c r="D2484" t="s">
        <v>4529</v>
      </c>
      <c r="E2484">
        <v>1562</v>
      </c>
      <c r="F2484" t="s">
        <v>4669</v>
      </c>
      <c r="G2484">
        <v>22</v>
      </c>
    </row>
    <row r="2485" spans="1:8" hidden="1" x14ac:dyDescent="0.25">
      <c r="A2485">
        <v>73</v>
      </c>
      <c r="B2485">
        <v>719</v>
      </c>
      <c r="C2485" t="s">
        <v>26</v>
      </c>
      <c r="D2485" t="s">
        <v>4529</v>
      </c>
      <c r="E2485">
        <v>1606</v>
      </c>
      <c r="F2485" t="s">
        <v>4671</v>
      </c>
      <c r="G2485">
        <v>23</v>
      </c>
    </row>
    <row r="2486" spans="1:8" hidden="1" x14ac:dyDescent="0.25">
      <c r="A2486">
        <v>73</v>
      </c>
      <c r="B2486">
        <v>719</v>
      </c>
      <c r="C2486" t="s">
        <v>26</v>
      </c>
      <c r="D2486" t="s">
        <v>4529</v>
      </c>
      <c r="E2486">
        <v>59</v>
      </c>
      <c r="F2486" t="s">
        <v>4672</v>
      </c>
      <c r="G2486">
        <v>24</v>
      </c>
    </row>
    <row r="2487" spans="1:8" hidden="1" x14ac:dyDescent="0.25">
      <c r="A2487">
        <v>73</v>
      </c>
      <c r="B2487">
        <v>719</v>
      </c>
      <c r="C2487" t="s">
        <v>26</v>
      </c>
      <c r="D2487" t="s">
        <v>4529</v>
      </c>
      <c r="E2487">
        <v>58</v>
      </c>
      <c r="F2487" t="s">
        <v>4673</v>
      </c>
      <c r="G2487">
        <v>25</v>
      </c>
    </row>
    <row r="2488" spans="1:8" hidden="1" x14ac:dyDescent="0.25">
      <c r="A2488">
        <v>73</v>
      </c>
      <c r="B2488">
        <v>719</v>
      </c>
      <c r="C2488" t="s">
        <v>26</v>
      </c>
      <c r="D2488" t="s">
        <v>4529</v>
      </c>
      <c r="E2488">
        <v>56</v>
      </c>
      <c r="F2488" t="s">
        <v>4674</v>
      </c>
      <c r="G2488">
        <v>26</v>
      </c>
    </row>
    <row r="2489" spans="1:8" hidden="1" x14ac:dyDescent="0.25">
      <c r="A2489">
        <v>73</v>
      </c>
      <c r="B2489">
        <v>719</v>
      </c>
      <c r="C2489" t="s">
        <v>26</v>
      </c>
      <c r="D2489" t="s">
        <v>4529</v>
      </c>
      <c r="E2489">
        <v>1531</v>
      </c>
      <c r="F2489" t="s">
        <v>4677</v>
      </c>
      <c r="G2489" t="s">
        <v>4676</v>
      </c>
      <c r="H2489">
        <v>27</v>
      </c>
    </row>
    <row r="2490" spans="1:8" hidden="1" x14ac:dyDescent="0.25">
      <c r="A2490">
        <v>73</v>
      </c>
      <c r="B2490">
        <v>719</v>
      </c>
      <c r="C2490" t="s">
        <v>26</v>
      </c>
      <c r="D2490" t="s">
        <v>4529</v>
      </c>
      <c r="E2490">
        <v>54</v>
      </c>
      <c r="F2490" t="s">
        <v>4678</v>
      </c>
      <c r="G2490">
        <v>28</v>
      </c>
    </row>
    <row r="2491" spans="1:8" hidden="1" x14ac:dyDescent="0.25">
      <c r="A2491">
        <v>73</v>
      </c>
      <c r="B2491">
        <v>719</v>
      </c>
      <c r="C2491" t="s">
        <v>26</v>
      </c>
      <c r="D2491" t="s">
        <v>4529</v>
      </c>
      <c r="E2491">
        <v>1529</v>
      </c>
      <c r="F2491" t="s">
        <v>4679</v>
      </c>
      <c r="G2491">
        <v>29</v>
      </c>
    </row>
    <row r="2492" spans="1:8" hidden="1" x14ac:dyDescent="0.25">
      <c r="A2492">
        <v>73</v>
      </c>
      <c r="B2492">
        <v>719</v>
      </c>
      <c r="C2492" t="s">
        <v>26</v>
      </c>
      <c r="D2492" t="s">
        <v>4529</v>
      </c>
      <c r="E2492">
        <v>52</v>
      </c>
      <c r="F2492" t="s">
        <v>4681</v>
      </c>
      <c r="G2492">
        <v>30</v>
      </c>
    </row>
    <row r="2493" spans="1:8" hidden="1" x14ac:dyDescent="0.25">
      <c r="A2493">
        <v>73</v>
      </c>
      <c r="B2493">
        <v>719</v>
      </c>
      <c r="C2493" t="s">
        <v>26</v>
      </c>
      <c r="D2493" t="s">
        <v>4529</v>
      </c>
      <c r="E2493">
        <v>1527</v>
      </c>
      <c r="F2493" t="s">
        <v>4682</v>
      </c>
      <c r="G2493">
        <v>31</v>
      </c>
    </row>
    <row r="2494" spans="1:8" hidden="1" x14ac:dyDescent="0.25">
      <c r="A2494">
        <v>73</v>
      </c>
      <c r="B2494">
        <v>719</v>
      </c>
      <c r="C2494" t="s">
        <v>26</v>
      </c>
      <c r="D2494" t="s">
        <v>4529</v>
      </c>
      <c r="E2494">
        <v>50</v>
      </c>
      <c r="F2494" t="s">
        <v>4683</v>
      </c>
      <c r="G2494">
        <v>32</v>
      </c>
    </row>
    <row r="2495" spans="1:8" hidden="1" x14ac:dyDescent="0.25">
      <c r="A2495">
        <v>73</v>
      </c>
      <c r="B2495">
        <v>719</v>
      </c>
      <c r="C2495" t="s">
        <v>26</v>
      </c>
      <c r="D2495" t="s">
        <v>4529</v>
      </c>
      <c r="E2495">
        <v>1456</v>
      </c>
      <c r="F2495" t="s">
        <v>5369</v>
      </c>
      <c r="G2495">
        <v>33</v>
      </c>
    </row>
    <row r="2496" spans="1:8" hidden="1" x14ac:dyDescent="0.25">
      <c r="A2496">
        <v>73</v>
      </c>
      <c r="B2496">
        <v>719</v>
      </c>
      <c r="C2496" t="s">
        <v>26</v>
      </c>
      <c r="D2496" t="s">
        <v>4529</v>
      </c>
      <c r="E2496">
        <v>1786</v>
      </c>
      <c r="F2496" t="s">
        <v>5368</v>
      </c>
      <c r="G2496">
        <v>34</v>
      </c>
    </row>
    <row r="2497" spans="1:8" hidden="1" x14ac:dyDescent="0.25">
      <c r="A2497">
        <v>73</v>
      </c>
      <c r="B2497">
        <v>719</v>
      </c>
      <c r="C2497" t="s">
        <v>26</v>
      </c>
      <c r="D2497" t="s">
        <v>4529</v>
      </c>
      <c r="E2497">
        <v>1789</v>
      </c>
      <c r="F2497" t="s">
        <v>5367</v>
      </c>
      <c r="G2497">
        <v>35</v>
      </c>
    </row>
    <row r="2498" spans="1:8" hidden="1" x14ac:dyDescent="0.25">
      <c r="A2498">
        <v>73</v>
      </c>
      <c r="B2498">
        <v>719</v>
      </c>
      <c r="C2498" t="s">
        <v>26</v>
      </c>
      <c r="D2498" t="s">
        <v>4529</v>
      </c>
      <c r="E2498">
        <v>484</v>
      </c>
      <c r="F2498" t="s">
        <v>5057</v>
      </c>
      <c r="G2498">
        <v>36</v>
      </c>
    </row>
    <row r="2499" spans="1:8" hidden="1" x14ac:dyDescent="0.25">
      <c r="A2499">
        <v>74</v>
      </c>
      <c r="B2499">
        <v>720</v>
      </c>
      <c r="C2499" t="s">
        <v>5066</v>
      </c>
      <c r="D2499" t="s">
        <v>4529</v>
      </c>
      <c r="E2499">
        <v>50</v>
      </c>
      <c r="F2499" t="s">
        <v>4683</v>
      </c>
      <c r="G2499">
        <v>1</v>
      </c>
    </row>
    <row r="2500" spans="1:8" hidden="1" x14ac:dyDescent="0.25">
      <c r="A2500">
        <v>74</v>
      </c>
      <c r="B2500">
        <v>720</v>
      </c>
      <c r="C2500" t="s">
        <v>5066</v>
      </c>
      <c r="D2500" t="s">
        <v>4529</v>
      </c>
      <c r="E2500">
        <v>1526</v>
      </c>
      <c r="F2500" t="s">
        <v>4682</v>
      </c>
      <c r="G2500">
        <v>2</v>
      </c>
    </row>
    <row r="2501" spans="1:8" hidden="1" x14ac:dyDescent="0.25">
      <c r="A2501">
        <v>74</v>
      </c>
      <c r="B2501">
        <v>720</v>
      </c>
      <c r="C2501" t="s">
        <v>5066</v>
      </c>
      <c r="D2501" t="s">
        <v>4529</v>
      </c>
      <c r="E2501">
        <v>51</v>
      </c>
      <c r="F2501" t="s">
        <v>4681</v>
      </c>
      <c r="G2501">
        <v>3</v>
      </c>
    </row>
    <row r="2502" spans="1:8" hidden="1" x14ac:dyDescent="0.25">
      <c r="A2502">
        <v>74</v>
      </c>
      <c r="B2502">
        <v>720</v>
      </c>
      <c r="C2502" t="s">
        <v>5066</v>
      </c>
      <c r="D2502" t="s">
        <v>4529</v>
      </c>
      <c r="E2502">
        <v>1528</v>
      </c>
      <c r="F2502" t="s">
        <v>4679</v>
      </c>
      <c r="G2502">
        <v>4</v>
      </c>
    </row>
    <row r="2503" spans="1:8" hidden="1" x14ac:dyDescent="0.25">
      <c r="A2503">
        <v>74</v>
      </c>
      <c r="B2503">
        <v>720</v>
      </c>
      <c r="C2503" t="s">
        <v>5066</v>
      </c>
      <c r="D2503" t="s">
        <v>4529</v>
      </c>
      <c r="E2503">
        <v>53</v>
      </c>
      <c r="F2503" t="s">
        <v>4678</v>
      </c>
      <c r="G2503">
        <v>5</v>
      </c>
    </row>
    <row r="2504" spans="1:8" hidden="1" x14ac:dyDescent="0.25">
      <c r="A2504">
        <v>74</v>
      </c>
      <c r="B2504">
        <v>720</v>
      </c>
      <c r="C2504" t="s">
        <v>5066</v>
      </c>
      <c r="D2504" t="s">
        <v>4529</v>
      </c>
      <c r="E2504">
        <v>1530</v>
      </c>
      <c r="F2504" t="s">
        <v>4677</v>
      </c>
      <c r="G2504" t="s">
        <v>4676</v>
      </c>
      <c r="H2504">
        <v>6</v>
      </c>
    </row>
    <row r="2505" spans="1:8" hidden="1" x14ac:dyDescent="0.25">
      <c r="A2505">
        <v>74</v>
      </c>
      <c r="B2505">
        <v>720</v>
      </c>
      <c r="C2505" t="s">
        <v>5066</v>
      </c>
      <c r="D2505" t="s">
        <v>4529</v>
      </c>
      <c r="E2505">
        <v>55</v>
      </c>
      <c r="F2505" t="s">
        <v>4674</v>
      </c>
      <c r="G2505">
        <v>7</v>
      </c>
    </row>
    <row r="2506" spans="1:8" hidden="1" x14ac:dyDescent="0.25">
      <c r="A2506">
        <v>74</v>
      </c>
      <c r="B2506">
        <v>720</v>
      </c>
      <c r="C2506" t="s">
        <v>5066</v>
      </c>
      <c r="D2506" t="s">
        <v>4529</v>
      </c>
      <c r="E2506">
        <v>57</v>
      </c>
      <c r="F2506" t="s">
        <v>4673</v>
      </c>
      <c r="G2506">
        <v>8</v>
      </c>
    </row>
    <row r="2507" spans="1:8" hidden="1" x14ac:dyDescent="0.25">
      <c r="A2507">
        <v>74</v>
      </c>
      <c r="B2507">
        <v>720</v>
      </c>
      <c r="C2507" t="s">
        <v>5066</v>
      </c>
      <c r="D2507" t="s">
        <v>4529</v>
      </c>
      <c r="E2507">
        <v>59</v>
      </c>
      <c r="F2507" t="s">
        <v>4672</v>
      </c>
      <c r="G2507">
        <v>9</v>
      </c>
    </row>
    <row r="2508" spans="1:8" hidden="1" x14ac:dyDescent="0.25">
      <c r="A2508">
        <v>74</v>
      </c>
      <c r="B2508">
        <v>720</v>
      </c>
      <c r="C2508" t="s">
        <v>5066</v>
      </c>
      <c r="D2508" t="s">
        <v>4529</v>
      </c>
      <c r="E2508">
        <v>61</v>
      </c>
      <c r="F2508" t="s">
        <v>4671</v>
      </c>
      <c r="G2508">
        <v>10</v>
      </c>
    </row>
    <row r="2509" spans="1:8" hidden="1" x14ac:dyDescent="0.25">
      <c r="A2509">
        <v>74</v>
      </c>
      <c r="B2509">
        <v>720</v>
      </c>
      <c r="C2509" t="s">
        <v>5066</v>
      </c>
      <c r="D2509" t="s">
        <v>4529</v>
      </c>
      <c r="E2509">
        <v>1563</v>
      </c>
      <c r="F2509" t="s">
        <v>4669</v>
      </c>
      <c r="G2509">
        <v>11</v>
      </c>
    </row>
    <row r="2510" spans="1:8" hidden="1" x14ac:dyDescent="0.25">
      <c r="A2510">
        <v>74</v>
      </c>
      <c r="B2510">
        <v>720</v>
      </c>
      <c r="C2510" t="s">
        <v>5066</v>
      </c>
      <c r="D2510" t="s">
        <v>4529</v>
      </c>
      <c r="E2510">
        <v>262</v>
      </c>
      <c r="F2510" t="s">
        <v>4668</v>
      </c>
      <c r="G2510">
        <v>12</v>
      </c>
    </row>
    <row r="2511" spans="1:8" hidden="1" x14ac:dyDescent="0.25">
      <c r="A2511">
        <v>74</v>
      </c>
      <c r="B2511">
        <v>720</v>
      </c>
      <c r="C2511" t="s">
        <v>5066</v>
      </c>
      <c r="D2511" t="s">
        <v>4529</v>
      </c>
      <c r="E2511">
        <v>260</v>
      </c>
      <c r="F2511" t="s">
        <v>4666</v>
      </c>
      <c r="G2511">
        <v>13</v>
      </c>
    </row>
    <row r="2512" spans="1:8" hidden="1" x14ac:dyDescent="0.25">
      <c r="A2512">
        <v>74</v>
      </c>
      <c r="B2512">
        <v>720</v>
      </c>
      <c r="C2512" t="s">
        <v>5066</v>
      </c>
      <c r="D2512" t="s">
        <v>4529</v>
      </c>
      <c r="E2512">
        <v>258</v>
      </c>
      <c r="F2512" t="s">
        <v>4663</v>
      </c>
      <c r="G2512">
        <v>14</v>
      </c>
    </row>
    <row r="2513" spans="1:7" hidden="1" x14ac:dyDescent="0.25">
      <c r="A2513">
        <v>74</v>
      </c>
      <c r="B2513">
        <v>720</v>
      </c>
      <c r="C2513" t="s">
        <v>5066</v>
      </c>
      <c r="D2513" t="s">
        <v>4529</v>
      </c>
      <c r="E2513">
        <v>256</v>
      </c>
      <c r="F2513" t="s">
        <v>4662</v>
      </c>
      <c r="G2513">
        <v>15</v>
      </c>
    </row>
    <row r="2514" spans="1:7" hidden="1" x14ac:dyDescent="0.25">
      <c r="A2514">
        <v>74</v>
      </c>
      <c r="B2514">
        <v>720</v>
      </c>
      <c r="C2514" t="s">
        <v>5066</v>
      </c>
      <c r="D2514" t="s">
        <v>4529</v>
      </c>
      <c r="E2514">
        <v>254</v>
      </c>
      <c r="F2514" t="s">
        <v>4661</v>
      </c>
      <c r="G2514">
        <v>16</v>
      </c>
    </row>
    <row r="2515" spans="1:7" hidden="1" x14ac:dyDescent="0.25">
      <c r="A2515">
        <v>74</v>
      </c>
      <c r="B2515">
        <v>720</v>
      </c>
      <c r="C2515" t="s">
        <v>5066</v>
      </c>
      <c r="D2515" t="s">
        <v>4529</v>
      </c>
      <c r="E2515">
        <v>250</v>
      </c>
      <c r="F2515" t="s">
        <v>4581</v>
      </c>
      <c r="G2515">
        <v>17</v>
      </c>
    </row>
    <row r="2516" spans="1:7" hidden="1" x14ac:dyDescent="0.25">
      <c r="A2516">
        <v>74</v>
      </c>
      <c r="B2516">
        <v>720</v>
      </c>
      <c r="C2516" t="s">
        <v>5066</v>
      </c>
      <c r="D2516" t="s">
        <v>4529</v>
      </c>
      <c r="E2516">
        <v>1407</v>
      </c>
      <c r="F2516" t="s">
        <v>4582</v>
      </c>
      <c r="G2516">
        <v>18</v>
      </c>
    </row>
    <row r="2517" spans="1:7" hidden="1" x14ac:dyDescent="0.25">
      <c r="A2517">
        <v>74</v>
      </c>
      <c r="B2517">
        <v>720</v>
      </c>
      <c r="C2517" t="s">
        <v>5066</v>
      </c>
      <c r="D2517" t="s">
        <v>4529</v>
      </c>
      <c r="E2517">
        <v>248</v>
      </c>
      <c r="F2517" t="s">
        <v>4583</v>
      </c>
      <c r="G2517">
        <v>19</v>
      </c>
    </row>
    <row r="2518" spans="1:7" hidden="1" x14ac:dyDescent="0.25">
      <c r="A2518">
        <v>74</v>
      </c>
      <c r="B2518">
        <v>720</v>
      </c>
      <c r="C2518" t="s">
        <v>5066</v>
      </c>
      <c r="D2518" t="s">
        <v>4529</v>
      </c>
      <c r="E2518">
        <v>1561</v>
      </c>
      <c r="F2518" t="s">
        <v>4584</v>
      </c>
      <c r="G2518">
        <v>20</v>
      </c>
    </row>
    <row r="2519" spans="1:7" hidden="1" x14ac:dyDescent="0.25">
      <c r="A2519">
        <v>74</v>
      </c>
      <c r="B2519">
        <v>720</v>
      </c>
      <c r="C2519" t="s">
        <v>5066</v>
      </c>
      <c r="D2519" t="s">
        <v>4529</v>
      </c>
      <c r="E2519">
        <v>214</v>
      </c>
      <c r="F2519" t="s">
        <v>4585</v>
      </c>
      <c r="G2519">
        <v>21</v>
      </c>
    </row>
    <row r="2520" spans="1:7" hidden="1" x14ac:dyDescent="0.25">
      <c r="A2520">
        <v>74</v>
      </c>
      <c r="B2520">
        <v>720</v>
      </c>
      <c r="C2520" t="s">
        <v>5066</v>
      </c>
      <c r="D2520" t="s">
        <v>4529</v>
      </c>
      <c r="E2520">
        <v>215</v>
      </c>
      <c r="F2520" t="s">
        <v>4630</v>
      </c>
      <c r="G2520">
        <v>22</v>
      </c>
    </row>
    <row r="2521" spans="1:7" hidden="1" x14ac:dyDescent="0.25">
      <c r="A2521">
        <v>74</v>
      </c>
      <c r="B2521">
        <v>720</v>
      </c>
      <c r="C2521" t="s">
        <v>5066</v>
      </c>
      <c r="D2521" t="s">
        <v>4529</v>
      </c>
      <c r="E2521">
        <v>1486</v>
      </c>
      <c r="F2521" t="s">
        <v>4629</v>
      </c>
      <c r="G2521">
        <v>23</v>
      </c>
    </row>
    <row r="2522" spans="1:7" hidden="1" x14ac:dyDescent="0.25">
      <c r="A2522">
        <v>74</v>
      </c>
      <c r="B2522">
        <v>720</v>
      </c>
      <c r="C2522" t="s">
        <v>5066</v>
      </c>
      <c r="D2522" t="s">
        <v>4529</v>
      </c>
      <c r="E2522">
        <v>217</v>
      </c>
      <c r="F2522" t="s">
        <v>4628</v>
      </c>
      <c r="G2522">
        <v>24</v>
      </c>
    </row>
    <row r="2523" spans="1:7" hidden="1" x14ac:dyDescent="0.25">
      <c r="A2523">
        <v>74</v>
      </c>
      <c r="B2523">
        <v>720</v>
      </c>
      <c r="C2523" t="s">
        <v>5066</v>
      </c>
      <c r="D2523" t="s">
        <v>4529</v>
      </c>
      <c r="E2523">
        <v>1395</v>
      </c>
      <c r="F2523" t="s">
        <v>4627</v>
      </c>
      <c r="G2523">
        <v>25</v>
      </c>
    </row>
    <row r="2524" spans="1:7" hidden="1" x14ac:dyDescent="0.25">
      <c r="A2524">
        <v>74</v>
      </c>
      <c r="B2524">
        <v>720</v>
      </c>
      <c r="C2524" t="s">
        <v>5066</v>
      </c>
      <c r="D2524" t="s">
        <v>4529</v>
      </c>
      <c r="E2524">
        <v>222</v>
      </c>
      <c r="F2524" t="s">
        <v>4624</v>
      </c>
      <c r="G2524">
        <v>26</v>
      </c>
    </row>
    <row r="2525" spans="1:7" hidden="1" x14ac:dyDescent="0.25">
      <c r="A2525">
        <v>74</v>
      </c>
      <c r="B2525">
        <v>720</v>
      </c>
      <c r="C2525" t="s">
        <v>5066</v>
      </c>
      <c r="D2525" t="s">
        <v>4529</v>
      </c>
      <c r="E2525">
        <v>1567</v>
      </c>
      <c r="F2525" t="s">
        <v>4626</v>
      </c>
      <c r="G2525">
        <v>27</v>
      </c>
    </row>
    <row r="2526" spans="1:7" hidden="1" x14ac:dyDescent="0.25">
      <c r="A2526">
        <v>74</v>
      </c>
      <c r="B2526">
        <v>720</v>
      </c>
      <c r="C2526" t="s">
        <v>5066</v>
      </c>
      <c r="D2526" t="s">
        <v>4529</v>
      </c>
      <c r="E2526">
        <v>1488</v>
      </c>
      <c r="F2526" t="s">
        <v>4625</v>
      </c>
      <c r="G2526">
        <v>28</v>
      </c>
    </row>
    <row r="2527" spans="1:7" hidden="1" x14ac:dyDescent="0.25">
      <c r="A2527">
        <v>74</v>
      </c>
      <c r="B2527">
        <v>720</v>
      </c>
      <c r="C2527" t="s">
        <v>5066</v>
      </c>
      <c r="D2527" t="s">
        <v>4529</v>
      </c>
      <c r="E2527">
        <v>405</v>
      </c>
      <c r="F2527" t="s">
        <v>4623</v>
      </c>
      <c r="G2527">
        <v>29</v>
      </c>
    </row>
    <row r="2528" spans="1:7" hidden="1" x14ac:dyDescent="0.25">
      <c r="A2528">
        <v>74</v>
      </c>
      <c r="B2528">
        <v>720</v>
      </c>
      <c r="C2528" t="s">
        <v>5066</v>
      </c>
      <c r="D2528" t="s">
        <v>4529</v>
      </c>
      <c r="E2528">
        <v>1490</v>
      </c>
      <c r="F2528" t="s">
        <v>4622</v>
      </c>
      <c r="G2528">
        <v>30</v>
      </c>
    </row>
    <row r="2529" spans="1:7" hidden="1" x14ac:dyDescent="0.25">
      <c r="A2529">
        <v>74</v>
      </c>
      <c r="B2529">
        <v>720</v>
      </c>
      <c r="C2529" t="s">
        <v>5066</v>
      </c>
      <c r="D2529" t="s">
        <v>4529</v>
      </c>
      <c r="E2529">
        <v>223</v>
      </c>
      <c r="F2529" t="s">
        <v>4621</v>
      </c>
      <c r="G2529">
        <v>31</v>
      </c>
    </row>
    <row r="2530" spans="1:7" hidden="1" x14ac:dyDescent="0.25">
      <c r="A2530">
        <v>74</v>
      </c>
      <c r="B2530">
        <v>720</v>
      </c>
      <c r="C2530" t="s">
        <v>5066</v>
      </c>
      <c r="D2530" t="s">
        <v>4529</v>
      </c>
      <c r="E2530">
        <v>225</v>
      </c>
      <c r="F2530" t="s">
        <v>4550</v>
      </c>
      <c r="G2530">
        <v>32</v>
      </c>
    </row>
    <row r="2531" spans="1:7" ht="27" hidden="1" customHeight="1" x14ac:dyDescent="0.25">
      <c r="A2531">
        <v>75</v>
      </c>
      <c r="B2531">
        <v>721</v>
      </c>
      <c r="C2531" t="s">
        <v>4598</v>
      </c>
      <c r="D2531" t="s">
        <v>4529</v>
      </c>
      <c r="E2531">
        <v>1</v>
      </c>
      <c r="F2531" t="s">
        <v>4599</v>
      </c>
      <c r="G2531">
        <v>1</v>
      </c>
    </row>
    <row r="2532" spans="1:7" hidden="1" x14ac:dyDescent="0.25">
      <c r="A2532">
        <v>75</v>
      </c>
      <c r="B2532">
        <v>721</v>
      </c>
      <c r="C2532" t="s">
        <v>4598</v>
      </c>
      <c r="D2532" t="s">
        <v>4529</v>
      </c>
      <c r="E2532">
        <v>1558</v>
      </c>
      <c r="F2532" t="s">
        <v>4733</v>
      </c>
      <c r="G2532">
        <v>2</v>
      </c>
    </row>
    <row r="2533" spans="1:7" hidden="1" x14ac:dyDescent="0.25">
      <c r="A2533">
        <v>75</v>
      </c>
      <c r="B2533">
        <v>722</v>
      </c>
      <c r="C2533" t="s">
        <v>4731</v>
      </c>
      <c r="D2533" t="s">
        <v>4529</v>
      </c>
      <c r="E2533">
        <v>84</v>
      </c>
      <c r="F2533" t="s">
        <v>4732</v>
      </c>
      <c r="G2533">
        <v>3</v>
      </c>
    </row>
    <row r="2534" spans="1:7" hidden="1" x14ac:dyDescent="0.25">
      <c r="A2534">
        <v>75</v>
      </c>
      <c r="B2534">
        <v>722</v>
      </c>
      <c r="C2534" t="s">
        <v>4731</v>
      </c>
      <c r="D2534" t="s">
        <v>4529</v>
      </c>
      <c r="E2534">
        <v>2</v>
      </c>
      <c r="F2534" t="s">
        <v>4731</v>
      </c>
      <c r="G2534">
        <v>4</v>
      </c>
    </row>
    <row r="2535" spans="1:7" hidden="1" x14ac:dyDescent="0.25">
      <c r="A2535">
        <v>75</v>
      </c>
      <c r="B2535">
        <v>722</v>
      </c>
      <c r="C2535" t="s">
        <v>4731</v>
      </c>
      <c r="D2535" t="s">
        <v>4529</v>
      </c>
      <c r="E2535">
        <v>4</v>
      </c>
      <c r="F2535" t="s">
        <v>4729</v>
      </c>
      <c r="G2535">
        <v>5</v>
      </c>
    </row>
    <row r="2536" spans="1:7" hidden="1" x14ac:dyDescent="0.25">
      <c r="A2536">
        <v>75</v>
      </c>
      <c r="B2536">
        <v>723</v>
      </c>
      <c r="C2536" t="s">
        <v>4695</v>
      </c>
      <c r="D2536" t="s">
        <v>4529</v>
      </c>
      <c r="E2536">
        <v>6</v>
      </c>
      <c r="F2536" t="s">
        <v>4697</v>
      </c>
      <c r="G2536">
        <v>6</v>
      </c>
    </row>
    <row r="2537" spans="1:7" hidden="1" x14ac:dyDescent="0.25">
      <c r="A2537">
        <v>75</v>
      </c>
      <c r="B2537">
        <v>723</v>
      </c>
      <c r="C2537" t="s">
        <v>4695</v>
      </c>
      <c r="D2537" t="s">
        <v>4529</v>
      </c>
      <c r="E2537">
        <v>8</v>
      </c>
      <c r="F2537" t="s">
        <v>4695</v>
      </c>
      <c r="G2537">
        <v>7</v>
      </c>
    </row>
    <row r="2538" spans="1:7" hidden="1" x14ac:dyDescent="0.25">
      <c r="A2538">
        <v>75</v>
      </c>
      <c r="B2538">
        <v>724</v>
      </c>
      <c r="C2538" t="s">
        <v>4694</v>
      </c>
      <c r="D2538" t="s">
        <v>4529</v>
      </c>
      <c r="E2538">
        <v>10</v>
      </c>
      <c r="F2538" t="s">
        <v>4693</v>
      </c>
      <c r="G2538">
        <v>8</v>
      </c>
    </row>
    <row r="2539" spans="1:7" hidden="1" x14ac:dyDescent="0.25">
      <c r="A2539">
        <v>75</v>
      </c>
      <c r="B2539">
        <v>724</v>
      </c>
      <c r="C2539" t="s">
        <v>4694</v>
      </c>
      <c r="D2539" t="s">
        <v>4529</v>
      </c>
      <c r="E2539">
        <v>13</v>
      </c>
      <c r="F2539" t="s">
        <v>4692</v>
      </c>
      <c r="G2539">
        <v>9</v>
      </c>
    </row>
    <row r="2540" spans="1:7" hidden="1" x14ac:dyDescent="0.25">
      <c r="A2540">
        <v>75</v>
      </c>
      <c r="B2540">
        <v>725</v>
      </c>
      <c r="C2540" t="s">
        <v>4748</v>
      </c>
      <c r="D2540" t="s">
        <v>4529</v>
      </c>
      <c r="E2540">
        <v>14</v>
      </c>
      <c r="F2540" t="s">
        <v>4728</v>
      </c>
      <c r="G2540">
        <v>10</v>
      </c>
    </row>
    <row r="2541" spans="1:7" hidden="1" x14ac:dyDescent="0.25">
      <c r="A2541">
        <v>75</v>
      </c>
      <c r="B2541">
        <v>725</v>
      </c>
      <c r="C2541" t="s">
        <v>4748</v>
      </c>
      <c r="D2541" t="s">
        <v>4529</v>
      </c>
      <c r="E2541">
        <v>266</v>
      </c>
      <c r="F2541" t="s">
        <v>4727</v>
      </c>
      <c r="G2541">
        <v>11</v>
      </c>
    </row>
    <row r="2542" spans="1:7" hidden="1" x14ac:dyDescent="0.25">
      <c r="A2542">
        <v>75</v>
      </c>
      <c r="B2542">
        <v>725</v>
      </c>
      <c r="C2542" t="s">
        <v>4748</v>
      </c>
      <c r="D2542" t="s">
        <v>4529</v>
      </c>
      <c r="E2542">
        <v>16</v>
      </c>
      <c r="F2542" t="s">
        <v>4691</v>
      </c>
      <c r="G2542">
        <v>12</v>
      </c>
    </row>
    <row r="2543" spans="1:7" hidden="1" x14ac:dyDescent="0.25">
      <c r="A2543">
        <v>75</v>
      </c>
      <c r="B2543">
        <v>725</v>
      </c>
      <c r="C2543" t="s">
        <v>4748</v>
      </c>
      <c r="D2543" t="s">
        <v>4529</v>
      </c>
      <c r="E2543">
        <v>18</v>
      </c>
      <c r="F2543" t="s">
        <v>4690</v>
      </c>
      <c r="G2543">
        <v>13</v>
      </c>
    </row>
    <row r="2544" spans="1:7" hidden="1" x14ac:dyDescent="0.25">
      <c r="A2544">
        <v>75</v>
      </c>
      <c r="B2544">
        <v>726</v>
      </c>
      <c r="C2544" t="s">
        <v>4725</v>
      </c>
      <c r="D2544" t="s">
        <v>4529</v>
      </c>
      <c r="E2544">
        <v>20</v>
      </c>
      <c r="F2544" t="s">
        <v>4726</v>
      </c>
      <c r="G2544">
        <v>14</v>
      </c>
    </row>
    <row r="2545" spans="1:7" hidden="1" x14ac:dyDescent="0.25">
      <c r="A2545">
        <v>75</v>
      </c>
      <c r="B2545">
        <v>726</v>
      </c>
      <c r="C2545" t="s">
        <v>4725</v>
      </c>
      <c r="D2545" t="s">
        <v>4529</v>
      </c>
      <c r="E2545">
        <v>86</v>
      </c>
      <c r="F2545" t="s">
        <v>4724</v>
      </c>
      <c r="G2545">
        <v>15</v>
      </c>
    </row>
    <row r="2546" spans="1:7" hidden="1" x14ac:dyDescent="0.25">
      <c r="A2546">
        <v>75</v>
      </c>
      <c r="B2546">
        <v>726</v>
      </c>
      <c r="C2546" t="s">
        <v>4725</v>
      </c>
      <c r="D2546" t="s">
        <v>4529</v>
      </c>
      <c r="E2546">
        <v>22</v>
      </c>
      <c r="F2546" t="s">
        <v>4689</v>
      </c>
      <c r="G2546">
        <v>16</v>
      </c>
    </row>
    <row r="2547" spans="1:7" hidden="1" x14ac:dyDescent="0.25">
      <c r="A2547">
        <v>75</v>
      </c>
      <c r="B2547">
        <v>726</v>
      </c>
      <c r="C2547" t="s">
        <v>4725</v>
      </c>
      <c r="D2547" t="s">
        <v>4529</v>
      </c>
      <c r="E2547">
        <v>1503</v>
      </c>
      <c r="F2547" t="s">
        <v>4723</v>
      </c>
      <c r="G2547">
        <v>17</v>
      </c>
    </row>
    <row r="2548" spans="1:7" hidden="1" x14ac:dyDescent="0.25">
      <c r="A2548">
        <v>75</v>
      </c>
      <c r="B2548">
        <v>726</v>
      </c>
      <c r="C2548" t="s">
        <v>4725</v>
      </c>
      <c r="D2548" t="s">
        <v>4529</v>
      </c>
      <c r="E2548">
        <v>88</v>
      </c>
      <c r="F2548" t="s">
        <v>4722</v>
      </c>
      <c r="G2548">
        <v>18</v>
      </c>
    </row>
    <row r="2549" spans="1:7" hidden="1" x14ac:dyDescent="0.25">
      <c r="A2549">
        <v>75</v>
      </c>
      <c r="B2549">
        <v>726</v>
      </c>
      <c r="C2549" t="s">
        <v>4725</v>
      </c>
      <c r="D2549" t="s">
        <v>4529</v>
      </c>
      <c r="E2549">
        <v>90</v>
      </c>
      <c r="F2549" t="s">
        <v>4720</v>
      </c>
      <c r="G2549">
        <v>19</v>
      </c>
    </row>
    <row r="2550" spans="1:7" hidden="1" x14ac:dyDescent="0.25">
      <c r="A2550">
        <v>75</v>
      </c>
      <c r="B2550">
        <v>726</v>
      </c>
      <c r="C2550" t="s">
        <v>4725</v>
      </c>
      <c r="D2550" t="s">
        <v>4529</v>
      </c>
      <c r="E2550">
        <v>92</v>
      </c>
      <c r="F2550" t="s">
        <v>4688</v>
      </c>
      <c r="G2550">
        <v>20</v>
      </c>
    </row>
    <row r="2551" spans="1:7" hidden="1" x14ac:dyDescent="0.25">
      <c r="A2551">
        <v>75</v>
      </c>
      <c r="B2551">
        <v>726</v>
      </c>
      <c r="C2551" t="s">
        <v>4725</v>
      </c>
      <c r="D2551" t="s">
        <v>4529</v>
      </c>
      <c r="E2551">
        <v>94</v>
      </c>
      <c r="F2551" t="s">
        <v>4717</v>
      </c>
      <c r="G2551">
        <v>21</v>
      </c>
    </row>
    <row r="2552" spans="1:7" hidden="1" x14ac:dyDescent="0.25">
      <c r="A2552">
        <v>75</v>
      </c>
      <c r="B2552">
        <v>726</v>
      </c>
      <c r="C2552" t="s">
        <v>4725</v>
      </c>
      <c r="D2552" t="s">
        <v>4529</v>
      </c>
      <c r="E2552">
        <v>97</v>
      </c>
      <c r="F2552" t="s">
        <v>4715</v>
      </c>
      <c r="G2552">
        <v>22</v>
      </c>
    </row>
    <row r="2553" spans="1:7" hidden="1" x14ac:dyDescent="0.25">
      <c r="A2553">
        <v>75</v>
      </c>
      <c r="B2553">
        <v>726</v>
      </c>
      <c r="C2553" t="s">
        <v>4725</v>
      </c>
      <c r="D2553" t="s">
        <v>4529</v>
      </c>
      <c r="E2553">
        <v>313</v>
      </c>
      <c r="F2553" t="s">
        <v>5219</v>
      </c>
      <c r="G2553">
        <v>23</v>
      </c>
    </row>
    <row r="2554" spans="1:7" hidden="1" x14ac:dyDescent="0.25">
      <c r="A2554">
        <v>75</v>
      </c>
      <c r="B2554">
        <v>726</v>
      </c>
      <c r="C2554" t="s">
        <v>4725</v>
      </c>
      <c r="D2554" t="s">
        <v>4529</v>
      </c>
      <c r="E2554">
        <v>315</v>
      </c>
      <c r="F2554" t="s">
        <v>5218</v>
      </c>
      <c r="G2554">
        <v>24</v>
      </c>
    </row>
    <row r="2555" spans="1:7" hidden="1" x14ac:dyDescent="0.25">
      <c r="A2555">
        <v>75</v>
      </c>
      <c r="B2555">
        <v>726</v>
      </c>
      <c r="C2555" t="s">
        <v>4725</v>
      </c>
      <c r="D2555" t="s">
        <v>4529</v>
      </c>
      <c r="E2555">
        <v>366</v>
      </c>
      <c r="F2555" t="s">
        <v>5217</v>
      </c>
      <c r="G2555">
        <v>25</v>
      </c>
    </row>
    <row r="2556" spans="1:7" hidden="1" x14ac:dyDescent="0.25">
      <c r="A2556">
        <v>75</v>
      </c>
      <c r="B2556">
        <v>726</v>
      </c>
      <c r="C2556" t="s">
        <v>4725</v>
      </c>
      <c r="D2556" t="s">
        <v>4529</v>
      </c>
      <c r="E2556">
        <v>368</v>
      </c>
      <c r="F2556" t="s">
        <v>5366</v>
      </c>
      <c r="G2556">
        <v>26</v>
      </c>
    </row>
    <row r="2557" spans="1:7" hidden="1" x14ac:dyDescent="0.25">
      <c r="A2557">
        <v>75</v>
      </c>
      <c r="B2557">
        <v>726</v>
      </c>
      <c r="C2557" t="s">
        <v>4725</v>
      </c>
      <c r="D2557" t="s">
        <v>4529</v>
      </c>
      <c r="E2557">
        <v>370</v>
      </c>
      <c r="F2557" t="s">
        <v>4891</v>
      </c>
      <c r="G2557">
        <v>27</v>
      </c>
    </row>
    <row r="2558" spans="1:7" hidden="1" x14ac:dyDescent="0.25">
      <c r="A2558">
        <v>75</v>
      </c>
      <c r="B2558">
        <v>726</v>
      </c>
      <c r="C2558" t="s">
        <v>4725</v>
      </c>
      <c r="D2558" t="s">
        <v>4529</v>
      </c>
      <c r="E2558">
        <v>100</v>
      </c>
      <c r="F2558" t="s">
        <v>4711</v>
      </c>
      <c r="G2558">
        <v>28</v>
      </c>
    </row>
    <row r="2559" spans="1:7" hidden="1" x14ac:dyDescent="0.25">
      <c r="A2559">
        <v>75</v>
      </c>
      <c r="B2559">
        <v>726</v>
      </c>
      <c r="C2559" t="s">
        <v>4725</v>
      </c>
      <c r="D2559" t="s">
        <v>4529</v>
      </c>
      <c r="E2559">
        <v>102</v>
      </c>
      <c r="F2559" t="s">
        <v>4710</v>
      </c>
      <c r="G2559">
        <v>29</v>
      </c>
    </row>
    <row r="2560" spans="1:7" hidden="1" x14ac:dyDescent="0.25">
      <c r="A2560">
        <v>75</v>
      </c>
      <c r="B2560">
        <v>726</v>
      </c>
      <c r="C2560" t="s">
        <v>4725</v>
      </c>
      <c r="D2560" t="s">
        <v>4529</v>
      </c>
      <c r="E2560">
        <v>745</v>
      </c>
      <c r="F2560" t="s">
        <v>4709</v>
      </c>
      <c r="G2560">
        <v>30</v>
      </c>
    </row>
    <row r="2561" spans="1:7" hidden="1" x14ac:dyDescent="0.25">
      <c r="A2561">
        <v>75</v>
      </c>
      <c r="B2561">
        <v>726</v>
      </c>
      <c r="C2561" t="s">
        <v>4725</v>
      </c>
      <c r="D2561" t="s">
        <v>4529</v>
      </c>
      <c r="E2561">
        <v>104</v>
      </c>
      <c r="F2561" t="s">
        <v>4708</v>
      </c>
      <c r="G2561">
        <v>31</v>
      </c>
    </row>
    <row r="2562" spans="1:7" hidden="1" x14ac:dyDescent="0.25">
      <c r="A2562">
        <v>75</v>
      </c>
      <c r="B2562">
        <v>726</v>
      </c>
      <c r="C2562" t="s">
        <v>4725</v>
      </c>
      <c r="D2562" t="s">
        <v>4529</v>
      </c>
      <c r="E2562">
        <v>106</v>
      </c>
      <c r="F2562" t="s">
        <v>4707</v>
      </c>
      <c r="G2562">
        <v>32</v>
      </c>
    </row>
    <row r="2563" spans="1:7" hidden="1" x14ac:dyDescent="0.25">
      <c r="A2563">
        <v>75</v>
      </c>
      <c r="B2563">
        <v>726</v>
      </c>
      <c r="C2563" t="s">
        <v>4725</v>
      </c>
      <c r="D2563" t="s">
        <v>4529</v>
      </c>
      <c r="E2563">
        <v>1551</v>
      </c>
      <c r="F2563" t="s">
        <v>4705</v>
      </c>
      <c r="G2563">
        <v>33</v>
      </c>
    </row>
    <row r="2564" spans="1:7" hidden="1" x14ac:dyDescent="0.25">
      <c r="A2564">
        <v>75</v>
      </c>
      <c r="B2564">
        <v>726</v>
      </c>
      <c r="C2564" t="s">
        <v>4725</v>
      </c>
      <c r="D2564" t="s">
        <v>4529</v>
      </c>
      <c r="E2564">
        <v>272</v>
      </c>
      <c r="F2564" t="s">
        <v>4704</v>
      </c>
      <c r="G2564">
        <v>34</v>
      </c>
    </row>
    <row r="2565" spans="1:7" hidden="1" x14ac:dyDescent="0.25">
      <c r="A2565">
        <v>75</v>
      </c>
      <c r="B2565">
        <v>726</v>
      </c>
      <c r="C2565" t="s">
        <v>4725</v>
      </c>
      <c r="D2565" t="s">
        <v>4529</v>
      </c>
      <c r="E2565">
        <v>270</v>
      </c>
      <c r="F2565" t="s">
        <v>4702</v>
      </c>
      <c r="G2565">
        <v>35</v>
      </c>
    </row>
    <row r="2566" spans="1:7" hidden="1" x14ac:dyDescent="0.25">
      <c r="A2566">
        <v>75</v>
      </c>
      <c r="B2566">
        <v>726</v>
      </c>
      <c r="C2566" t="s">
        <v>4725</v>
      </c>
      <c r="D2566" t="s">
        <v>4529</v>
      </c>
      <c r="E2566">
        <v>268</v>
      </c>
      <c r="F2566" t="s">
        <v>4701</v>
      </c>
      <c r="G2566">
        <v>36</v>
      </c>
    </row>
    <row r="2567" spans="1:7" hidden="1" x14ac:dyDescent="0.25">
      <c r="A2567">
        <v>75</v>
      </c>
      <c r="B2567">
        <v>726</v>
      </c>
      <c r="C2567" t="s">
        <v>4725</v>
      </c>
      <c r="D2567" t="s">
        <v>4529</v>
      </c>
      <c r="E2567">
        <v>273</v>
      </c>
      <c r="F2567" t="s">
        <v>4700</v>
      </c>
      <c r="G2567">
        <v>37</v>
      </c>
    </row>
    <row r="2568" spans="1:7" hidden="1" x14ac:dyDescent="0.25">
      <c r="A2568">
        <v>75</v>
      </c>
      <c r="B2568">
        <v>726</v>
      </c>
      <c r="C2568" t="s">
        <v>4725</v>
      </c>
      <c r="D2568" t="s">
        <v>4529</v>
      </c>
      <c r="E2568">
        <v>590</v>
      </c>
      <c r="F2568" t="s">
        <v>4699</v>
      </c>
      <c r="G2568">
        <v>38</v>
      </c>
    </row>
    <row r="2569" spans="1:7" hidden="1" x14ac:dyDescent="0.25">
      <c r="A2569">
        <v>75</v>
      </c>
      <c r="B2569">
        <v>726</v>
      </c>
      <c r="C2569" t="s">
        <v>4725</v>
      </c>
      <c r="D2569" t="s">
        <v>4529</v>
      </c>
      <c r="E2569">
        <v>304</v>
      </c>
      <c r="F2569" t="s">
        <v>4698</v>
      </c>
      <c r="G2569">
        <v>39</v>
      </c>
    </row>
    <row r="2570" spans="1:7" hidden="1" x14ac:dyDescent="0.25">
      <c r="A2570">
        <v>76</v>
      </c>
      <c r="B2570">
        <v>727</v>
      </c>
      <c r="C2570" t="s">
        <v>5066</v>
      </c>
      <c r="D2570" t="s">
        <v>4529</v>
      </c>
      <c r="E2570">
        <v>1</v>
      </c>
      <c r="F2570" t="s">
        <v>4599</v>
      </c>
      <c r="G2570">
        <v>1</v>
      </c>
    </row>
    <row r="2571" spans="1:7" hidden="1" x14ac:dyDescent="0.25">
      <c r="A2571">
        <v>76</v>
      </c>
      <c r="B2571">
        <v>727</v>
      </c>
      <c r="C2571" t="s">
        <v>5066</v>
      </c>
      <c r="D2571" t="s">
        <v>4529</v>
      </c>
      <c r="E2571">
        <v>244</v>
      </c>
      <c r="F2571" t="s">
        <v>4597</v>
      </c>
      <c r="G2571">
        <v>2</v>
      </c>
    </row>
    <row r="2572" spans="1:7" hidden="1" x14ac:dyDescent="0.25">
      <c r="A2572">
        <v>76</v>
      </c>
      <c r="B2572">
        <v>727</v>
      </c>
      <c r="C2572" t="s">
        <v>5066</v>
      </c>
      <c r="D2572" t="s">
        <v>4529</v>
      </c>
      <c r="E2572">
        <v>197</v>
      </c>
      <c r="F2572" t="s">
        <v>4570</v>
      </c>
      <c r="G2572">
        <v>3</v>
      </c>
    </row>
    <row r="2573" spans="1:7" hidden="1" x14ac:dyDescent="0.25">
      <c r="A2573">
        <v>76</v>
      </c>
      <c r="B2573">
        <v>727</v>
      </c>
      <c r="C2573" t="s">
        <v>5066</v>
      </c>
      <c r="D2573" t="s">
        <v>4529</v>
      </c>
      <c r="E2573">
        <v>199</v>
      </c>
      <c r="F2573" t="s">
        <v>4568</v>
      </c>
      <c r="G2573">
        <v>4</v>
      </c>
    </row>
    <row r="2574" spans="1:7" hidden="1" x14ac:dyDescent="0.25">
      <c r="A2574">
        <v>76</v>
      </c>
      <c r="B2574">
        <v>727</v>
      </c>
      <c r="C2574" t="s">
        <v>5066</v>
      </c>
      <c r="D2574" t="s">
        <v>4529</v>
      </c>
      <c r="E2574">
        <v>1575</v>
      </c>
      <c r="F2574" t="s">
        <v>4567</v>
      </c>
      <c r="G2574">
        <v>5</v>
      </c>
    </row>
    <row r="2575" spans="1:7" hidden="1" x14ac:dyDescent="0.25">
      <c r="A2575">
        <v>76</v>
      </c>
      <c r="B2575">
        <v>727</v>
      </c>
      <c r="C2575" t="s">
        <v>5066</v>
      </c>
      <c r="D2575" t="s">
        <v>4529</v>
      </c>
      <c r="E2575">
        <v>1448</v>
      </c>
      <c r="F2575" t="s">
        <v>4566</v>
      </c>
      <c r="G2575">
        <v>6</v>
      </c>
    </row>
    <row r="2576" spans="1:7" hidden="1" x14ac:dyDescent="0.25">
      <c r="A2576">
        <v>76</v>
      </c>
      <c r="B2576">
        <v>727</v>
      </c>
      <c r="C2576" t="s">
        <v>5066</v>
      </c>
      <c r="D2576" t="s">
        <v>4529</v>
      </c>
      <c r="E2576">
        <v>246</v>
      </c>
      <c r="F2576" t="s">
        <v>4565</v>
      </c>
      <c r="G2576">
        <v>7</v>
      </c>
    </row>
    <row r="2577" spans="1:7" hidden="1" x14ac:dyDescent="0.25">
      <c r="A2577">
        <v>76</v>
      </c>
      <c r="B2577">
        <v>727</v>
      </c>
      <c r="C2577" t="s">
        <v>5066</v>
      </c>
      <c r="D2577" t="s">
        <v>4529</v>
      </c>
      <c r="E2577">
        <v>200</v>
      </c>
      <c r="F2577" t="s">
        <v>4563</v>
      </c>
      <c r="G2577">
        <v>8</v>
      </c>
    </row>
    <row r="2578" spans="1:7" hidden="1" x14ac:dyDescent="0.25">
      <c r="A2578">
        <v>76</v>
      </c>
      <c r="B2578">
        <v>727</v>
      </c>
      <c r="C2578" t="s">
        <v>5066</v>
      </c>
      <c r="D2578" t="s">
        <v>4529</v>
      </c>
      <c r="E2578">
        <v>1484</v>
      </c>
      <c r="F2578" t="s">
        <v>4596</v>
      </c>
      <c r="G2578">
        <v>9</v>
      </c>
    </row>
    <row r="2579" spans="1:7" hidden="1" x14ac:dyDescent="0.25">
      <c r="A2579">
        <v>76</v>
      </c>
      <c r="B2579">
        <v>727</v>
      </c>
      <c r="C2579" t="s">
        <v>5066</v>
      </c>
      <c r="D2579" t="s">
        <v>4529</v>
      </c>
      <c r="E2579">
        <v>202</v>
      </c>
      <c r="F2579" t="s">
        <v>4594</v>
      </c>
      <c r="G2579">
        <v>10</v>
      </c>
    </row>
    <row r="2580" spans="1:7" hidden="1" x14ac:dyDescent="0.25">
      <c r="A2580">
        <v>76</v>
      </c>
      <c r="B2580">
        <v>727</v>
      </c>
      <c r="C2580" t="s">
        <v>5066</v>
      </c>
      <c r="D2580" t="s">
        <v>4529</v>
      </c>
      <c r="E2580">
        <v>251</v>
      </c>
      <c r="F2580" t="s">
        <v>4592</v>
      </c>
      <c r="G2580">
        <v>11</v>
      </c>
    </row>
    <row r="2581" spans="1:7" hidden="1" x14ac:dyDescent="0.25">
      <c r="A2581">
        <v>76</v>
      </c>
      <c r="B2581">
        <v>727</v>
      </c>
      <c r="C2581" t="s">
        <v>5066</v>
      </c>
      <c r="D2581" t="s">
        <v>4529</v>
      </c>
      <c r="E2581">
        <v>204</v>
      </c>
      <c r="F2581" t="s">
        <v>4593</v>
      </c>
      <c r="G2581">
        <v>12</v>
      </c>
    </row>
    <row r="2582" spans="1:7" hidden="1" x14ac:dyDescent="0.25">
      <c r="A2582">
        <v>76</v>
      </c>
      <c r="B2582">
        <v>727</v>
      </c>
      <c r="C2582" t="s">
        <v>5066</v>
      </c>
      <c r="D2582" t="s">
        <v>4529</v>
      </c>
      <c r="E2582">
        <v>1480</v>
      </c>
      <c r="F2582" t="s">
        <v>4591</v>
      </c>
      <c r="G2582">
        <v>13</v>
      </c>
    </row>
    <row r="2583" spans="1:7" hidden="1" x14ac:dyDescent="0.25">
      <c r="A2583">
        <v>76</v>
      </c>
      <c r="B2583">
        <v>727</v>
      </c>
      <c r="C2583" t="s">
        <v>5066</v>
      </c>
      <c r="D2583" t="s">
        <v>4529</v>
      </c>
      <c r="E2583">
        <v>1482</v>
      </c>
      <c r="F2583" t="s">
        <v>4590</v>
      </c>
      <c r="G2583">
        <v>14</v>
      </c>
    </row>
    <row r="2584" spans="1:7" hidden="1" x14ac:dyDescent="0.25">
      <c r="A2584">
        <v>76</v>
      </c>
      <c r="B2584">
        <v>727</v>
      </c>
      <c r="C2584" t="s">
        <v>5066</v>
      </c>
      <c r="D2584" t="s">
        <v>4529</v>
      </c>
      <c r="E2584">
        <v>206</v>
      </c>
      <c r="F2584" t="s">
        <v>4589</v>
      </c>
      <c r="G2584">
        <v>15</v>
      </c>
    </row>
    <row r="2585" spans="1:7" hidden="1" x14ac:dyDescent="0.25">
      <c r="A2585">
        <v>76</v>
      </c>
      <c r="B2585">
        <v>727</v>
      </c>
      <c r="C2585" t="s">
        <v>5066</v>
      </c>
      <c r="D2585" t="s">
        <v>4529</v>
      </c>
      <c r="E2585">
        <v>210</v>
      </c>
      <c r="F2585" t="s">
        <v>4587</v>
      </c>
      <c r="G2585">
        <v>16</v>
      </c>
    </row>
    <row r="2586" spans="1:7" hidden="1" x14ac:dyDescent="0.25">
      <c r="A2586">
        <v>76</v>
      </c>
      <c r="B2586">
        <v>727</v>
      </c>
      <c r="C2586" t="s">
        <v>5066</v>
      </c>
      <c r="D2586" t="s">
        <v>4529</v>
      </c>
      <c r="E2586">
        <v>364</v>
      </c>
      <c r="F2586" t="s">
        <v>4586</v>
      </c>
      <c r="G2586">
        <v>17</v>
      </c>
    </row>
    <row r="2587" spans="1:7" hidden="1" x14ac:dyDescent="0.25">
      <c r="A2587">
        <v>76</v>
      </c>
      <c r="B2587">
        <v>727</v>
      </c>
      <c r="C2587" t="s">
        <v>5066</v>
      </c>
      <c r="D2587" t="s">
        <v>4529</v>
      </c>
      <c r="E2587">
        <v>214</v>
      </c>
      <c r="F2587" t="s">
        <v>4585</v>
      </c>
      <c r="G2587">
        <v>18</v>
      </c>
    </row>
    <row r="2588" spans="1:7" hidden="1" x14ac:dyDescent="0.25">
      <c r="A2588">
        <v>76</v>
      </c>
      <c r="B2588">
        <v>727</v>
      </c>
      <c r="C2588" t="s">
        <v>5066</v>
      </c>
      <c r="D2588" t="s">
        <v>4529</v>
      </c>
      <c r="E2588">
        <v>215</v>
      </c>
      <c r="F2588" t="s">
        <v>4630</v>
      </c>
      <c r="G2588">
        <v>19</v>
      </c>
    </row>
    <row r="2589" spans="1:7" hidden="1" x14ac:dyDescent="0.25">
      <c r="A2589">
        <v>76</v>
      </c>
      <c r="B2589">
        <v>727</v>
      </c>
      <c r="C2589" t="s">
        <v>5066</v>
      </c>
      <c r="D2589" t="s">
        <v>4529</v>
      </c>
      <c r="E2589">
        <v>1486</v>
      </c>
      <c r="F2589" t="s">
        <v>4629</v>
      </c>
      <c r="G2589">
        <v>20</v>
      </c>
    </row>
    <row r="2590" spans="1:7" hidden="1" x14ac:dyDescent="0.25">
      <c r="A2590">
        <v>76</v>
      </c>
      <c r="B2590">
        <v>727</v>
      </c>
      <c r="C2590" t="s">
        <v>5066</v>
      </c>
      <c r="D2590" t="s">
        <v>4529</v>
      </c>
      <c r="E2590">
        <v>217</v>
      </c>
      <c r="F2590" t="s">
        <v>4628</v>
      </c>
      <c r="G2590">
        <v>21</v>
      </c>
    </row>
    <row r="2591" spans="1:7" hidden="1" x14ac:dyDescent="0.25">
      <c r="A2591">
        <v>76</v>
      </c>
      <c r="B2591">
        <v>727</v>
      </c>
      <c r="C2591" t="s">
        <v>5066</v>
      </c>
      <c r="D2591" t="s">
        <v>4529</v>
      </c>
      <c r="E2591">
        <v>1395</v>
      </c>
      <c r="F2591" t="s">
        <v>4627</v>
      </c>
      <c r="G2591">
        <v>22</v>
      </c>
    </row>
    <row r="2592" spans="1:7" hidden="1" x14ac:dyDescent="0.25">
      <c r="A2592">
        <v>76</v>
      </c>
      <c r="B2592">
        <v>727</v>
      </c>
      <c r="C2592" t="s">
        <v>5066</v>
      </c>
      <c r="D2592" t="s">
        <v>4529</v>
      </c>
      <c r="E2592">
        <v>222</v>
      </c>
      <c r="F2592" t="s">
        <v>4624</v>
      </c>
      <c r="G2592">
        <v>23</v>
      </c>
    </row>
    <row r="2593" spans="1:8" hidden="1" x14ac:dyDescent="0.25">
      <c r="A2593">
        <v>76</v>
      </c>
      <c r="B2593">
        <v>727</v>
      </c>
      <c r="C2593" t="s">
        <v>5066</v>
      </c>
      <c r="D2593" t="s">
        <v>4529</v>
      </c>
      <c r="E2593">
        <v>1567</v>
      </c>
      <c r="F2593" t="s">
        <v>4626</v>
      </c>
      <c r="G2593">
        <v>24</v>
      </c>
    </row>
    <row r="2594" spans="1:8" hidden="1" x14ac:dyDescent="0.25">
      <c r="A2594">
        <v>76</v>
      </c>
      <c r="B2594">
        <v>727</v>
      </c>
      <c r="C2594" t="s">
        <v>5066</v>
      </c>
      <c r="D2594" t="s">
        <v>4529</v>
      </c>
      <c r="E2594">
        <v>1488</v>
      </c>
      <c r="F2594" t="s">
        <v>4625</v>
      </c>
      <c r="G2594">
        <v>25</v>
      </c>
    </row>
    <row r="2595" spans="1:8" hidden="1" x14ac:dyDescent="0.25">
      <c r="A2595">
        <v>76</v>
      </c>
      <c r="B2595">
        <v>727</v>
      </c>
      <c r="C2595" t="s">
        <v>5066</v>
      </c>
      <c r="D2595" t="s">
        <v>4529</v>
      </c>
      <c r="E2595">
        <v>405</v>
      </c>
      <c r="F2595" t="s">
        <v>4623</v>
      </c>
      <c r="G2595">
        <v>26</v>
      </c>
    </row>
    <row r="2596" spans="1:8" hidden="1" x14ac:dyDescent="0.25">
      <c r="A2596">
        <v>76</v>
      </c>
      <c r="B2596">
        <v>727</v>
      </c>
      <c r="C2596" t="s">
        <v>5066</v>
      </c>
      <c r="D2596" t="s">
        <v>4529</v>
      </c>
      <c r="E2596">
        <v>1490</v>
      </c>
      <c r="F2596" t="s">
        <v>4622</v>
      </c>
      <c r="G2596">
        <v>27</v>
      </c>
    </row>
    <row r="2597" spans="1:8" hidden="1" x14ac:dyDescent="0.25">
      <c r="A2597">
        <v>76</v>
      </c>
      <c r="B2597">
        <v>727</v>
      </c>
      <c r="C2597" t="s">
        <v>5066</v>
      </c>
      <c r="D2597" t="s">
        <v>4529</v>
      </c>
      <c r="E2597">
        <v>223</v>
      </c>
      <c r="F2597" t="s">
        <v>4621</v>
      </c>
      <c r="G2597">
        <v>28</v>
      </c>
    </row>
    <row r="2598" spans="1:8" hidden="1" x14ac:dyDescent="0.25">
      <c r="A2598">
        <v>76</v>
      </c>
      <c r="B2598">
        <v>727</v>
      </c>
      <c r="C2598" t="s">
        <v>5066</v>
      </c>
      <c r="D2598" t="s">
        <v>4529</v>
      </c>
      <c r="E2598">
        <v>225</v>
      </c>
      <c r="F2598" t="s">
        <v>4550</v>
      </c>
      <c r="G2598">
        <v>29</v>
      </c>
    </row>
    <row r="2599" spans="1:8" hidden="1" x14ac:dyDescent="0.25">
      <c r="A2599">
        <v>76</v>
      </c>
      <c r="B2599">
        <v>727</v>
      </c>
      <c r="C2599" t="s">
        <v>5066</v>
      </c>
      <c r="D2599" t="s">
        <v>4529</v>
      </c>
      <c r="E2599">
        <v>1577</v>
      </c>
      <c r="F2599" t="s">
        <v>4572</v>
      </c>
      <c r="G2599">
        <v>30</v>
      </c>
    </row>
    <row r="2600" spans="1:8" hidden="1" x14ac:dyDescent="0.25">
      <c r="A2600">
        <v>76</v>
      </c>
      <c r="B2600">
        <v>727</v>
      </c>
      <c r="C2600" t="s">
        <v>5066</v>
      </c>
      <c r="D2600" t="s">
        <v>4529</v>
      </c>
      <c r="E2600">
        <v>1579</v>
      </c>
      <c r="F2600" t="s">
        <v>4574</v>
      </c>
      <c r="G2600">
        <v>31</v>
      </c>
    </row>
    <row r="2601" spans="1:8" hidden="1" x14ac:dyDescent="0.25">
      <c r="A2601">
        <v>76</v>
      </c>
      <c r="B2601">
        <v>727</v>
      </c>
      <c r="C2601" t="s">
        <v>5066</v>
      </c>
      <c r="D2601" t="s">
        <v>4529</v>
      </c>
      <c r="E2601">
        <v>1074</v>
      </c>
      <c r="F2601" t="s">
        <v>4575</v>
      </c>
      <c r="G2601">
        <v>32</v>
      </c>
    </row>
    <row r="2602" spans="1:8" hidden="1" x14ac:dyDescent="0.25">
      <c r="A2602">
        <v>76</v>
      </c>
      <c r="B2602">
        <v>727</v>
      </c>
      <c r="C2602" t="s">
        <v>5066</v>
      </c>
      <c r="D2602" t="s">
        <v>4529</v>
      </c>
      <c r="E2602">
        <v>622</v>
      </c>
      <c r="F2602" t="s">
        <v>4577</v>
      </c>
      <c r="G2602">
        <v>33</v>
      </c>
    </row>
    <row r="2603" spans="1:8" hidden="1" x14ac:dyDescent="0.25">
      <c r="A2603">
        <v>76</v>
      </c>
      <c r="B2603">
        <v>727</v>
      </c>
      <c r="C2603" t="s">
        <v>5066</v>
      </c>
      <c r="D2603" t="s">
        <v>4529</v>
      </c>
      <c r="E2603">
        <v>1581</v>
      </c>
      <c r="F2603" t="s">
        <v>4578</v>
      </c>
      <c r="G2603">
        <v>34</v>
      </c>
    </row>
    <row r="2604" spans="1:8" hidden="1" x14ac:dyDescent="0.25">
      <c r="A2604">
        <v>76</v>
      </c>
      <c r="B2604">
        <v>727</v>
      </c>
      <c r="C2604" t="s">
        <v>5066</v>
      </c>
      <c r="D2604" t="s">
        <v>4529</v>
      </c>
      <c r="E2604">
        <v>1582</v>
      </c>
      <c r="F2604" t="s">
        <v>4576</v>
      </c>
      <c r="G2604">
        <v>35</v>
      </c>
    </row>
    <row r="2605" spans="1:8" hidden="1" x14ac:dyDescent="0.25">
      <c r="A2605">
        <v>76</v>
      </c>
      <c r="B2605">
        <v>727</v>
      </c>
      <c r="C2605" t="s">
        <v>5066</v>
      </c>
      <c r="D2605" t="s">
        <v>4529</v>
      </c>
      <c r="E2605">
        <v>1583</v>
      </c>
      <c r="F2605" t="s">
        <v>4576</v>
      </c>
      <c r="G2605" t="s">
        <v>5279</v>
      </c>
      <c r="H2605">
        <v>36</v>
      </c>
    </row>
    <row r="2606" spans="1:8" hidden="1" x14ac:dyDescent="0.25">
      <c r="A2606">
        <v>78</v>
      </c>
      <c r="B2606">
        <v>729</v>
      </c>
      <c r="C2606" t="s">
        <v>5066</v>
      </c>
      <c r="D2606" t="s">
        <v>4529</v>
      </c>
      <c r="E2606">
        <v>573</v>
      </c>
      <c r="F2606" t="s">
        <v>4636</v>
      </c>
      <c r="G2606">
        <v>1</v>
      </c>
    </row>
    <row r="2607" spans="1:8" hidden="1" x14ac:dyDescent="0.25">
      <c r="A2607">
        <v>78</v>
      </c>
      <c r="B2607">
        <v>729</v>
      </c>
      <c r="C2607" t="s">
        <v>5066</v>
      </c>
      <c r="D2607" t="s">
        <v>4529</v>
      </c>
      <c r="E2607">
        <v>1439</v>
      </c>
      <c r="F2607" t="s">
        <v>5355</v>
      </c>
      <c r="G2607">
        <v>2</v>
      </c>
    </row>
    <row r="2608" spans="1:8" hidden="1" x14ac:dyDescent="0.25">
      <c r="A2608">
        <v>78</v>
      </c>
      <c r="B2608">
        <v>729</v>
      </c>
      <c r="C2608" t="s">
        <v>5066</v>
      </c>
      <c r="D2608" t="s">
        <v>4529</v>
      </c>
      <c r="E2608">
        <v>575</v>
      </c>
      <c r="F2608" t="s">
        <v>4635</v>
      </c>
      <c r="G2608">
        <v>3</v>
      </c>
    </row>
    <row r="2609" spans="1:7" hidden="1" x14ac:dyDescent="0.25">
      <c r="A2609">
        <v>78</v>
      </c>
      <c r="B2609">
        <v>729</v>
      </c>
      <c r="C2609" t="s">
        <v>5066</v>
      </c>
      <c r="D2609" t="s">
        <v>4529</v>
      </c>
      <c r="E2609">
        <v>576</v>
      </c>
      <c r="F2609" t="s">
        <v>4634</v>
      </c>
      <c r="G2609">
        <v>4</v>
      </c>
    </row>
    <row r="2610" spans="1:7" hidden="1" x14ac:dyDescent="0.25">
      <c r="A2610">
        <v>78</v>
      </c>
      <c r="B2610">
        <v>729</v>
      </c>
      <c r="C2610" t="s">
        <v>5066</v>
      </c>
      <c r="D2610" t="s">
        <v>4529</v>
      </c>
      <c r="E2610">
        <v>1437</v>
      </c>
      <c r="F2610" t="s">
        <v>5091</v>
      </c>
      <c r="G2610">
        <v>5</v>
      </c>
    </row>
    <row r="2611" spans="1:7" hidden="1" x14ac:dyDescent="0.25">
      <c r="A2611">
        <v>78</v>
      </c>
      <c r="B2611">
        <v>729</v>
      </c>
      <c r="C2611" t="s">
        <v>5066</v>
      </c>
      <c r="D2611" t="s">
        <v>4529</v>
      </c>
      <c r="E2611">
        <v>535</v>
      </c>
      <c r="F2611" t="s">
        <v>5262</v>
      </c>
      <c r="G2611">
        <v>6</v>
      </c>
    </row>
    <row r="2612" spans="1:7" hidden="1" x14ac:dyDescent="0.25">
      <c r="A2612">
        <v>78</v>
      </c>
      <c r="B2612">
        <v>729</v>
      </c>
      <c r="C2612" t="s">
        <v>5066</v>
      </c>
      <c r="D2612" t="s">
        <v>4529</v>
      </c>
      <c r="E2612">
        <v>1</v>
      </c>
      <c r="F2612" t="s">
        <v>4599</v>
      </c>
      <c r="G2612">
        <v>7</v>
      </c>
    </row>
    <row r="2613" spans="1:7" hidden="1" x14ac:dyDescent="0.25">
      <c r="A2613">
        <v>78</v>
      </c>
      <c r="B2613">
        <v>729</v>
      </c>
      <c r="C2613" t="s">
        <v>5066</v>
      </c>
      <c r="D2613" t="s">
        <v>4529</v>
      </c>
      <c r="E2613">
        <v>1558</v>
      </c>
      <c r="F2613" t="s">
        <v>4733</v>
      </c>
      <c r="G2613">
        <v>8</v>
      </c>
    </row>
    <row r="2614" spans="1:7" hidden="1" x14ac:dyDescent="0.25">
      <c r="A2614">
        <v>78</v>
      </c>
      <c r="B2614">
        <v>729</v>
      </c>
      <c r="C2614" t="s">
        <v>5066</v>
      </c>
      <c r="D2614" t="s">
        <v>4529</v>
      </c>
      <c r="E2614">
        <v>579</v>
      </c>
      <c r="F2614" t="s">
        <v>5263</v>
      </c>
      <c r="G2614">
        <v>9</v>
      </c>
    </row>
    <row r="2615" spans="1:7" hidden="1" x14ac:dyDescent="0.25">
      <c r="A2615">
        <v>78</v>
      </c>
      <c r="B2615">
        <v>729</v>
      </c>
      <c r="C2615" t="s">
        <v>5066</v>
      </c>
      <c r="D2615" t="s">
        <v>4529</v>
      </c>
      <c r="E2615">
        <v>84</v>
      </c>
      <c r="F2615" t="s">
        <v>4732</v>
      </c>
      <c r="G2615">
        <v>10</v>
      </c>
    </row>
    <row r="2616" spans="1:7" hidden="1" x14ac:dyDescent="0.25">
      <c r="A2616">
        <v>78</v>
      </c>
      <c r="B2616">
        <v>729</v>
      </c>
      <c r="C2616" t="s">
        <v>5066</v>
      </c>
      <c r="D2616" t="s">
        <v>4529</v>
      </c>
      <c r="E2616">
        <v>2</v>
      </c>
      <c r="F2616" t="s">
        <v>4731</v>
      </c>
      <c r="G2616">
        <v>11</v>
      </c>
    </row>
    <row r="2617" spans="1:7" hidden="1" x14ac:dyDescent="0.25">
      <c r="A2617">
        <v>78</v>
      </c>
      <c r="B2617">
        <v>729</v>
      </c>
      <c r="C2617" t="s">
        <v>5066</v>
      </c>
      <c r="D2617" t="s">
        <v>4529</v>
      </c>
      <c r="E2617">
        <v>4</v>
      </c>
      <c r="F2617" t="s">
        <v>4729</v>
      </c>
      <c r="G2617">
        <v>12</v>
      </c>
    </row>
    <row r="2618" spans="1:7" hidden="1" x14ac:dyDescent="0.25">
      <c r="A2618">
        <v>78</v>
      </c>
      <c r="B2618">
        <v>729</v>
      </c>
      <c r="C2618" t="s">
        <v>5066</v>
      </c>
      <c r="D2618" t="s">
        <v>4529</v>
      </c>
      <c r="E2618">
        <v>6</v>
      </c>
      <c r="F2618" t="s">
        <v>4697</v>
      </c>
      <c r="G2618">
        <v>13</v>
      </c>
    </row>
    <row r="2619" spans="1:7" hidden="1" x14ac:dyDescent="0.25">
      <c r="A2619">
        <v>78</v>
      </c>
      <c r="B2619">
        <v>729</v>
      </c>
      <c r="C2619" t="s">
        <v>5066</v>
      </c>
      <c r="D2619" t="s">
        <v>4529</v>
      </c>
      <c r="E2619">
        <v>8</v>
      </c>
      <c r="F2619" t="s">
        <v>4695</v>
      </c>
      <c r="G2619">
        <v>14</v>
      </c>
    </row>
    <row r="2620" spans="1:7" hidden="1" x14ac:dyDescent="0.25">
      <c r="A2620">
        <v>78</v>
      </c>
      <c r="B2620">
        <v>729</v>
      </c>
      <c r="C2620" t="s">
        <v>5066</v>
      </c>
      <c r="D2620" t="s">
        <v>4529</v>
      </c>
      <c r="E2620">
        <v>10</v>
      </c>
      <c r="F2620" t="s">
        <v>4693</v>
      </c>
      <c r="G2620">
        <v>15</v>
      </c>
    </row>
    <row r="2621" spans="1:7" hidden="1" x14ac:dyDescent="0.25">
      <c r="A2621">
        <v>78</v>
      </c>
      <c r="B2621">
        <v>729</v>
      </c>
      <c r="C2621" t="s">
        <v>5066</v>
      </c>
      <c r="D2621" t="s">
        <v>4529</v>
      </c>
      <c r="E2621">
        <v>13</v>
      </c>
      <c r="F2621" t="s">
        <v>4692</v>
      </c>
      <c r="G2621">
        <v>16</v>
      </c>
    </row>
    <row r="2622" spans="1:7" hidden="1" x14ac:dyDescent="0.25">
      <c r="A2622">
        <v>78</v>
      </c>
      <c r="B2622">
        <v>729</v>
      </c>
      <c r="C2622" t="s">
        <v>5066</v>
      </c>
      <c r="D2622" t="s">
        <v>4529</v>
      </c>
      <c r="E2622">
        <v>14</v>
      </c>
      <c r="F2622" t="s">
        <v>4728</v>
      </c>
      <c r="G2622">
        <v>17</v>
      </c>
    </row>
    <row r="2623" spans="1:7" hidden="1" x14ac:dyDescent="0.25">
      <c r="A2623">
        <v>78</v>
      </c>
      <c r="B2623">
        <v>729</v>
      </c>
      <c r="C2623" t="s">
        <v>5066</v>
      </c>
      <c r="D2623" t="s">
        <v>4529</v>
      </c>
      <c r="E2623">
        <v>266</v>
      </c>
      <c r="F2623" t="s">
        <v>4727</v>
      </c>
      <c r="G2623">
        <v>18</v>
      </c>
    </row>
    <row r="2624" spans="1:7" hidden="1" x14ac:dyDescent="0.25">
      <c r="A2624">
        <v>78</v>
      </c>
      <c r="B2624">
        <v>729</v>
      </c>
      <c r="C2624" t="s">
        <v>5066</v>
      </c>
      <c r="D2624" t="s">
        <v>4529</v>
      </c>
      <c r="E2624">
        <v>16</v>
      </c>
      <c r="F2624" t="s">
        <v>4691</v>
      </c>
      <c r="G2624">
        <v>19</v>
      </c>
    </row>
    <row r="2625" spans="1:8" hidden="1" x14ac:dyDescent="0.25">
      <c r="A2625">
        <v>78</v>
      </c>
      <c r="B2625">
        <v>729</v>
      </c>
      <c r="C2625" t="s">
        <v>5066</v>
      </c>
      <c r="D2625" t="s">
        <v>4529</v>
      </c>
      <c r="E2625">
        <v>18</v>
      </c>
      <c r="F2625" t="s">
        <v>4690</v>
      </c>
      <c r="G2625">
        <v>20</v>
      </c>
    </row>
    <row r="2626" spans="1:8" hidden="1" x14ac:dyDescent="0.25">
      <c r="A2626">
        <v>78</v>
      </c>
      <c r="B2626">
        <v>729</v>
      </c>
      <c r="C2626" t="s">
        <v>5066</v>
      </c>
      <c r="D2626" t="s">
        <v>4529</v>
      </c>
      <c r="E2626">
        <v>20</v>
      </c>
      <c r="F2626" t="s">
        <v>4726</v>
      </c>
      <c r="G2626">
        <v>21</v>
      </c>
    </row>
    <row r="2627" spans="1:8" hidden="1" x14ac:dyDescent="0.25">
      <c r="A2627">
        <v>78</v>
      </c>
      <c r="B2627">
        <v>729</v>
      </c>
      <c r="C2627" t="s">
        <v>5066</v>
      </c>
      <c r="D2627" t="s">
        <v>4529</v>
      </c>
      <c r="E2627">
        <v>86</v>
      </c>
      <c r="F2627" t="s">
        <v>4724</v>
      </c>
      <c r="G2627">
        <v>22</v>
      </c>
    </row>
    <row r="2628" spans="1:8" hidden="1" x14ac:dyDescent="0.25">
      <c r="A2628">
        <v>78</v>
      </c>
      <c r="B2628">
        <v>729</v>
      </c>
      <c r="C2628" t="s">
        <v>5066</v>
      </c>
      <c r="D2628" t="s">
        <v>4529</v>
      </c>
      <c r="E2628">
        <v>22</v>
      </c>
      <c r="F2628" t="s">
        <v>4689</v>
      </c>
      <c r="G2628">
        <v>23</v>
      </c>
    </row>
    <row r="2629" spans="1:8" hidden="1" x14ac:dyDescent="0.25">
      <c r="A2629">
        <v>78</v>
      </c>
      <c r="B2629">
        <v>729</v>
      </c>
      <c r="C2629" t="s">
        <v>5066</v>
      </c>
      <c r="D2629" t="s">
        <v>4529</v>
      </c>
      <c r="E2629">
        <v>24</v>
      </c>
      <c r="F2629" t="s">
        <v>4894</v>
      </c>
      <c r="G2629">
        <v>24</v>
      </c>
    </row>
    <row r="2630" spans="1:8" hidden="1" x14ac:dyDescent="0.25">
      <c r="A2630">
        <v>78</v>
      </c>
      <c r="B2630">
        <v>729</v>
      </c>
      <c r="C2630" t="s">
        <v>5066</v>
      </c>
      <c r="D2630" t="s">
        <v>4529</v>
      </c>
      <c r="E2630">
        <v>1510</v>
      </c>
      <c r="F2630" t="s">
        <v>4721</v>
      </c>
      <c r="G2630" t="s">
        <v>4768</v>
      </c>
      <c r="H2630">
        <v>25</v>
      </c>
    </row>
    <row r="2631" spans="1:8" hidden="1" x14ac:dyDescent="0.25">
      <c r="A2631">
        <v>78</v>
      </c>
      <c r="B2631">
        <v>729</v>
      </c>
      <c r="C2631" t="s">
        <v>5066</v>
      </c>
      <c r="D2631" t="s">
        <v>4529</v>
      </c>
      <c r="E2631">
        <v>1512</v>
      </c>
      <c r="F2631" t="s">
        <v>4769</v>
      </c>
      <c r="G2631">
        <v>26</v>
      </c>
    </row>
    <row r="2632" spans="1:8" hidden="1" x14ac:dyDescent="0.25">
      <c r="A2632">
        <v>78</v>
      </c>
      <c r="B2632">
        <v>729</v>
      </c>
      <c r="C2632" t="s">
        <v>5066</v>
      </c>
      <c r="D2632" t="s">
        <v>4529</v>
      </c>
      <c r="E2632">
        <v>1504</v>
      </c>
      <c r="F2632" t="s">
        <v>4771</v>
      </c>
      <c r="G2632">
        <v>27</v>
      </c>
    </row>
    <row r="2633" spans="1:8" hidden="1" x14ac:dyDescent="0.25">
      <c r="A2633">
        <v>78</v>
      </c>
      <c r="B2633">
        <v>729</v>
      </c>
      <c r="C2633" t="s">
        <v>5066</v>
      </c>
      <c r="D2633" t="s">
        <v>4529</v>
      </c>
      <c r="E2633">
        <v>25</v>
      </c>
      <c r="F2633" t="s">
        <v>4770</v>
      </c>
      <c r="G2633">
        <v>28</v>
      </c>
    </row>
    <row r="2634" spans="1:8" hidden="1" x14ac:dyDescent="0.25">
      <c r="A2634">
        <v>78</v>
      </c>
      <c r="B2634">
        <v>729</v>
      </c>
      <c r="C2634" t="s">
        <v>5066</v>
      </c>
      <c r="D2634" t="s">
        <v>4529</v>
      </c>
      <c r="E2634">
        <v>1514</v>
      </c>
      <c r="F2634" t="s">
        <v>4773</v>
      </c>
      <c r="G2634" t="s">
        <v>4772</v>
      </c>
      <c r="H2634">
        <v>29</v>
      </c>
    </row>
    <row r="2635" spans="1:8" hidden="1" x14ac:dyDescent="0.25">
      <c r="A2635">
        <v>78</v>
      </c>
      <c r="B2635">
        <v>729</v>
      </c>
      <c r="C2635" t="s">
        <v>5066</v>
      </c>
      <c r="D2635" t="s">
        <v>4529</v>
      </c>
      <c r="E2635">
        <v>1516</v>
      </c>
      <c r="F2635" t="s">
        <v>4774</v>
      </c>
      <c r="G2635">
        <v>30</v>
      </c>
    </row>
    <row r="2636" spans="1:8" hidden="1" x14ac:dyDescent="0.25">
      <c r="A2636">
        <v>78</v>
      </c>
      <c r="B2636">
        <v>729</v>
      </c>
      <c r="C2636" t="s">
        <v>5066</v>
      </c>
      <c r="D2636" t="s">
        <v>4529</v>
      </c>
      <c r="E2636">
        <v>27</v>
      </c>
      <c r="F2636" t="s">
        <v>4776</v>
      </c>
      <c r="G2636">
        <v>31</v>
      </c>
    </row>
    <row r="2637" spans="1:8" hidden="1" x14ac:dyDescent="0.25">
      <c r="A2637">
        <v>78</v>
      </c>
      <c r="B2637">
        <v>729</v>
      </c>
      <c r="C2637" t="s">
        <v>5066</v>
      </c>
      <c r="D2637" t="s">
        <v>4529</v>
      </c>
      <c r="E2637">
        <v>1532</v>
      </c>
      <c r="F2637" t="s">
        <v>4777</v>
      </c>
      <c r="G2637">
        <v>32</v>
      </c>
    </row>
    <row r="2638" spans="1:8" hidden="1" x14ac:dyDescent="0.25">
      <c r="A2638">
        <v>78</v>
      </c>
      <c r="B2638">
        <v>729</v>
      </c>
      <c r="C2638" t="s">
        <v>5066</v>
      </c>
      <c r="D2638" t="s">
        <v>4529</v>
      </c>
      <c r="E2638">
        <v>1518</v>
      </c>
      <c r="F2638" t="s">
        <v>3871</v>
      </c>
      <c r="G2638" t="s">
        <v>4778</v>
      </c>
      <c r="H2638">
        <v>33</v>
      </c>
    </row>
    <row r="2639" spans="1:8" hidden="1" x14ac:dyDescent="0.25">
      <c r="A2639">
        <v>78</v>
      </c>
      <c r="B2639">
        <v>729</v>
      </c>
      <c r="C2639" t="s">
        <v>5066</v>
      </c>
      <c r="D2639" t="s">
        <v>4529</v>
      </c>
      <c r="E2639">
        <v>29</v>
      </c>
      <c r="F2639" t="s">
        <v>4780</v>
      </c>
      <c r="G2639">
        <v>34</v>
      </c>
    </row>
    <row r="2640" spans="1:8" hidden="1" x14ac:dyDescent="0.25">
      <c r="A2640">
        <v>78</v>
      </c>
      <c r="B2640">
        <v>729</v>
      </c>
      <c r="C2640" t="s">
        <v>5066</v>
      </c>
      <c r="D2640" t="s">
        <v>4529</v>
      </c>
      <c r="E2640">
        <v>1520</v>
      </c>
      <c r="F2640" t="s">
        <v>4782</v>
      </c>
      <c r="G2640" t="s">
        <v>4781</v>
      </c>
      <c r="H2640">
        <v>35</v>
      </c>
    </row>
    <row r="2641" spans="1:8" hidden="1" x14ac:dyDescent="0.25">
      <c r="A2641">
        <v>78</v>
      </c>
      <c r="B2641">
        <v>729</v>
      </c>
      <c r="C2641" t="s">
        <v>5066</v>
      </c>
      <c r="D2641" t="s">
        <v>4529</v>
      </c>
      <c r="E2641">
        <v>31</v>
      </c>
      <c r="F2641" t="s">
        <v>4783</v>
      </c>
      <c r="G2641">
        <v>36</v>
      </c>
    </row>
    <row r="2642" spans="1:8" hidden="1" x14ac:dyDescent="0.25">
      <c r="A2642">
        <v>78</v>
      </c>
      <c r="B2642">
        <v>729</v>
      </c>
      <c r="C2642" t="s">
        <v>5066</v>
      </c>
      <c r="D2642" t="s">
        <v>4529</v>
      </c>
      <c r="E2642">
        <v>1506</v>
      </c>
      <c r="F2642" t="s">
        <v>4784</v>
      </c>
      <c r="G2642">
        <v>37</v>
      </c>
    </row>
    <row r="2643" spans="1:8" hidden="1" x14ac:dyDescent="0.25">
      <c r="A2643">
        <v>78</v>
      </c>
      <c r="B2643">
        <v>729</v>
      </c>
      <c r="C2643" t="s">
        <v>5066</v>
      </c>
      <c r="D2643" t="s">
        <v>4529</v>
      </c>
      <c r="E2643">
        <v>33</v>
      </c>
      <c r="F2643" t="s">
        <v>4786</v>
      </c>
      <c r="G2643">
        <v>38</v>
      </c>
    </row>
    <row r="2644" spans="1:8" hidden="1" x14ac:dyDescent="0.25">
      <c r="A2644">
        <v>78</v>
      </c>
      <c r="B2644">
        <v>729</v>
      </c>
      <c r="C2644" t="s">
        <v>5066</v>
      </c>
      <c r="D2644" t="s">
        <v>4529</v>
      </c>
      <c r="E2644">
        <v>1523</v>
      </c>
      <c r="F2644" t="s">
        <v>4785</v>
      </c>
      <c r="G2644" t="s">
        <v>4787</v>
      </c>
      <c r="H2644">
        <v>39</v>
      </c>
    </row>
    <row r="2645" spans="1:8" hidden="1" x14ac:dyDescent="0.25">
      <c r="A2645">
        <v>78</v>
      </c>
      <c r="B2645">
        <v>729</v>
      </c>
      <c r="C2645" t="s">
        <v>5066</v>
      </c>
      <c r="D2645" t="s">
        <v>4529</v>
      </c>
      <c r="E2645">
        <v>1508</v>
      </c>
      <c r="F2645" t="s">
        <v>4788</v>
      </c>
      <c r="G2645">
        <v>40</v>
      </c>
    </row>
    <row r="2646" spans="1:8" hidden="1" x14ac:dyDescent="0.25">
      <c r="A2646">
        <v>78</v>
      </c>
      <c r="B2646">
        <v>729</v>
      </c>
      <c r="C2646" t="s">
        <v>5066</v>
      </c>
      <c r="D2646" t="s">
        <v>4529</v>
      </c>
      <c r="E2646">
        <v>35</v>
      </c>
      <c r="F2646" t="s">
        <v>4789</v>
      </c>
      <c r="G2646">
        <v>41</v>
      </c>
    </row>
    <row r="2647" spans="1:8" hidden="1" x14ac:dyDescent="0.25">
      <c r="A2647">
        <v>78</v>
      </c>
      <c r="B2647">
        <v>729</v>
      </c>
      <c r="C2647" t="s">
        <v>5066</v>
      </c>
      <c r="D2647" t="s">
        <v>4529</v>
      </c>
      <c r="E2647">
        <v>36</v>
      </c>
      <c r="F2647" t="s">
        <v>4790</v>
      </c>
      <c r="G2647">
        <v>42</v>
      </c>
    </row>
    <row r="2648" spans="1:8" hidden="1" x14ac:dyDescent="0.25">
      <c r="A2648">
        <v>78</v>
      </c>
      <c r="B2648">
        <v>729</v>
      </c>
      <c r="C2648" t="s">
        <v>5066</v>
      </c>
      <c r="D2648" t="s">
        <v>4529</v>
      </c>
      <c r="E2648">
        <v>38</v>
      </c>
      <c r="F2648" t="s">
        <v>4791</v>
      </c>
      <c r="G2648">
        <v>43</v>
      </c>
    </row>
    <row r="2649" spans="1:8" hidden="1" x14ac:dyDescent="0.25">
      <c r="A2649">
        <v>78</v>
      </c>
      <c r="B2649">
        <v>729</v>
      </c>
      <c r="C2649" t="s">
        <v>5066</v>
      </c>
      <c r="D2649" t="s">
        <v>4529</v>
      </c>
      <c r="E2649">
        <v>40</v>
      </c>
      <c r="F2649" t="s">
        <v>4792</v>
      </c>
      <c r="G2649">
        <v>44</v>
      </c>
    </row>
    <row r="2650" spans="1:8" hidden="1" x14ac:dyDescent="0.25">
      <c r="A2650">
        <v>78</v>
      </c>
      <c r="B2650">
        <v>729</v>
      </c>
      <c r="C2650" t="s">
        <v>5066</v>
      </c>
      <c r="D2650" t="s">
        <v>4529</v>
      </c>
      <c r="E2650">
        <v>1294</v>
      </c>
      <c r="F2650" t="s">
        <v>4794</v>
      </c>
      <c r="G2650" t="s">
        <v>4793</v>
      </c>
      <c r="H2650">
        <v>45</v>
      </c>
    </row>
    <row r="2651" spans="1:8" hidden="1" x14ac:dyDescent="0.25">
      <c r="A2651">
        <v>78</v>
      </c>
      <c r="B2651">
        <v>729</v>
      </c>
      <c r="C2651" t="s">
        <v>5066</v>
      </c>
      <c r="D2651" t="s">
        <v>4529</v>
      </c>
      <c r="E2651">
        <v>42</v>
      </c>
      <c r="F2651" t="s">
        <v>4795</v>
      </c>
      <c r="G2651">
        <v>46</v>
      </c>
    </row>
    <row r="2652" spans="1:8" hidden="1" x14ac:dyDescent="0.25">
      <c r="A2652">
        <v>78</v>
      </c>
      <c r="B2652">
        <v>729</v>
      </c>
      <c r="C2652" t="s">
        <v>5066</v>
      </c>
      <c r="D2652" t="s">
        <v>4529</v>
      </c>
      <c r="E2652">
        <v>44</v>
      </c>
      <c r="F2652" t="s">
        <v>4796</v>
      </c>
      <c r="G2652">
        <v>47</v>
      </c>
    </row>
    <row r="2653" spans="1:8" hidden="1" x14ac:dyDescent="0.25">
      <c r="A2653">
        <v>78</v>
      </c>
      <c r="B2653">
        <v>729</v>
      </c>
      <c r="C2653" t="s">
        <v>5066</v>
      </c>
      <c r="D2653" t="s">
        <v>4529</v>
      </c>
      <c r="E2653">
        <v>1524</v>
      </c>
      <c r="F2653" t="s">
        <v>4797</v>
      </c>
      <c r="G2653">
        <v>48</v>
      </c>
    </row>
    <row r="2654" spans="1:8" hidden="1" x14ac:dyDescent="0.25">
      <c r="A2654">
        <v>78</v>
      </c>
      <c r="B2654">
        <v>729</v>
      </c>
      <c r="C2654" t="s">
        <v>5066</v>
      </c>
      <c r="D2654" t="s">
        <v>4529</v>
      </c>
      <c r="E2654">
        <v>46</v>
      </c>
      <c r="F2654" t="s">
        <v>4798</v>
      </c>
      <c r="G2654">
        <v>49</v>
      </c>
    </row>
    <row r="2655" spans="1:8" hidden="1" x14ac:dyDescent="0.25">
      <c r="A2655">
        <v>78</v>
      </c>
      <c r="B2655">
        <v>729</v>
      </c>
      <c r="C2655" t="s">
        <v>5066</v>
      </c>
      <c r="D2655" t="s">
        <v>4529</v>
      </c>
      <c r="E2655">
        <v>48</v>
      </c>
      <c r="F2655" t="s">
        <v>4799</v>
      </c>
      <c r="G2655">
        <v>50</v>
      </c>
    </row>
    <row r="2656" spans="1:8" hidden="1" x14ac:dyDescent="0.25">
      <c r="A2656">
        <v>78</v>
      </c>
      <c r="B2656">
        <v>729</v>
      </c>
      <c r="C2656" t="s">
        <v>5066</v>
      </c>
      <c r="D2656" t="s">
        <v>4529</v>
      </c>
      <c r="E2656">
        <v>50</v>
      </c>
      <c r="F2656" t="s">
        <v>4683</v>
      </c>
      <c r="G2656">
        <v>51</v>
      </c>
    </row>
    <row r="2657" spans="1:8" hidden="1" x14ac:dyDescent="0.25">
      <c r="A2657">
        <v>78</v>
      </c>
      <c r="B2657">
        <v>729</v>
      </c>
      <c r="C2657" t="s">
        <v>5066</v>
      </c>
      <c r="D2657" t="s">
        <v>4529</v>
      </c>
      <c r="E2657">
        <v>1526</v>
      </c>
      <c r="F2657" t="s">
        <v>4682</v>
      </c>
      <c r="G2657">
        <v>52</v>
      </c>
    </row>
    <row r="2658" spans="1:8" hidden="1" x14ac:dyDescent="0.25">
      <c r="A2658">
        <v>78</v>
      </c>
      <c r="B2658">
        <v>729</v>
      </c>
      <c r="C2658" t="s">
        <v>5066</v>
      </c>
      <c r="D2658" t="s">
        <v>4529</v>
      </c>
      <c r="E2658">
        <v>51</v>
      </c>
      <c r="F2658" t="s">
        <v>4681</v>
      </c>
      <c r="G2658">
        <v>53</v>
      </c>
    </row>
    <row r="2659" spans="1:8" hidden="1" x14ac:dyDescent="0.25">
      <c r="A2659">
        <v>78</v>
      </c>
      <c r="B2659">
        <v>729</v>
      </c>
      <c r="C2659" t="s">
        <v>5066</v>
      </c>
      <c r="D2659" t="s">
        <v>4529</v>
      </c>
      <c r="E2659">
        <v>1528</v>
      </c>
      <c r="F2659" t="s">
        <v>4679</v>
      </c>
      <c r="G2659">
        <v>54</v>
      </c>
    </row>
    <row r="2660" spans="1:8" hidden="1" x14ac:dyDescent="0.25">
      <c r="A2660">
        <v>78</v>
      </c>
      <c r="B2660">
        <v>729</v>
      </c>
      <c r="C2660" t="s">
        <v>5066</v>
      </c>
      <c r="D2660" t="s">
        <v>4529</v>
      </c>
      <c r="E2660">
        <v>53</v>
      </c>
      <c r="F2660" t="s">
        <v>4678</v>
      </c>
      <c r="G2660">
        <v>55</v>
      </c>
    </row>
    <row r="2661" spans="1:8" hidden="1" x14ac:dyDescent="0.25">
      <c r="A2661">
        <v>78</v>
      </c>
      <c r="B2661">
        <v>729</v>
      </c>
      <c r="C2661" t="s">
        <v>5066</v>
      </c>
      <c r="D2661" t="s">
        <v>4529</v>
      </c>
      <c r="E2661">
        <v>1530</v>
      </c>
      <c r="F2661" t="s">
        <v>4677</v>
      </c>
      <c r="G2661" t="s">
        <v>4676</v>
      </c>
      <c r="H2661">
        <v>56</v>
      </c>
    </row>
    <row r="2662" spans="1:8" hidden="1" x14ac:dyDescent="0.25">
      <c r="A2662">
        <v>78</v>
      </c>
      <c r="B2662">
        <v>729</v>
      </c>
      <c r="C2662" t="s">
        <v>5066</v>
      </c>
      <c r="D2662" t="s">
        <v>4529</v>
      </c>
      <c r="E2662">
        <v>55</v>
      </c>
      <c r="F2662" t="s">
        <v>4674</v>
      </c>
      <c r="G2662">
        <v>57</v>
      </c>
    </row>
    <row r="2663" spans="1:8" hidden="1" x14ac:dyDescent="0.25">
      <c r="A2663">
        <v>78</v>
      </c>
      <c r="B2663">
        <v>729</v>
      </c>
      <c r="C2663" t="s">
        <v>5066</v>
      </c>
      <c r="D2663" t="s">
        <v>4529</v>
      </c>
      <c r="E2663">
        <v>57</v>
      </c>
      <c r="F2663" t="s">
        <v>4673</v>
      </c>
      <c r="G2663">
        <v>58</v>
      </c>
    </row>
    <row r="2664" spans="1:8" hidden="1" x14ac:dyDescent="0.25">
      <c r="A2664">
        <v>78</v>
      </c>
      <c r="B2664">
        <v>729</v>
      </c>
      <c r="C2664" t="s">
        <v>5066</v>
      </c>
      <c r="D2664" t="s">
        <v>4529</v>
      </c>
      <c r="E2664">
        <v>59</v>
      </c>
      <c r="F2664" t="s">
        <v>4672</v>
      </c>
      <c r="G2664">
        <v>59</v>
      </c>
    </row>
    <row r="2665" spans="1:8" hidden="1" x14ac:dyDescent="0.25">
      <c r="A2665">
        <v>78</v>
      </c>
      <c r="B2665">
        <v>729</v>
      </c>
      <c r="C2665" t="s">
        <v>5066</v>
      </c>
      <c r="D2665" t="s">
        <v>4529</v>
      </c>
      <c r="E2665">
        <v>61</v>
      </c>
      <c r="F2665" t="s">
        <v>4671</v>
      </c>
      <c r="G2665">
        <v>60</v>
      </c>
    </row>
    <row r="2666" spans="1:8" hidden="1" x14ac:dyDescent="0.25">
      <c r="A2666">
        <v>78</v>
      </c>
      <c r="B2666">
        <v>729</v>
      </c>
      <c r="C2666" t="s">
        <v>5066</v>
      </c>
      <c r="D2666" t="s">
        <v>4529</v>
      </c>
      <c r="E2666">
        <v>62</v>
      </c>
      <c r="F2666" t="s">
        <v>4851</v>
      </c>
      <c r="G2666">
        <v>61</v>
      </c>
    </row>
    <row r="2667" spans="1:8" hidden="1" x14ac:dyDescent="0.25">
      <c r="A2667">
        <v>78</v>
      </c>
      <c r="B2667">
        <v>729</v>
      </c>
      <c r="C2667" t="s">
        <v>5066</v>
      </c>
      <c r="D2667" t="s">
        <v>4529</v>
      </c>
      <c r="E2667">
        <v>64</v>
      </c>
      <c r="F2667" t="s">
        <v>4850</v>
      </c>
      <c r="G2667">
        <v>62</v>
      </c>
    </row>
    <row r="2668" spans="1:8" hidden="1" x14ac:dyDescent="0.25">
      <c r="A2668">
        <v>78</v>
      </c>
      <c r="B2668">
        <v>729</v>
      </c>
      <c r="C2668" t="s">
        <v>5066</v>
      </c>
      <c r="D2668" t="s">
        <v>4529</v>
      </c>
      <c r="E2668">
        <v>66</v>
      </c>
      <c r="F2668" t="s">
        <v>4849</v>
      </c>
      <c r="G2668">
        <v>63</v>
      </c>
    </row>
    <row r="2669" spans="1:8" hidden="1" x14ac:dyDescent="0.25">
      <c r="A2669">
        <v>78</v>
      </c>
      <c r="B2669">
        <v>729</v>
      </c>
      <c r="C2669" t="s">
        <v>5066</v>
      </c>
      <c r="D2669" t="s">
        <v>4529</v>
      </c>
      <c r="E2669">
        <v>68</v>
      </c>
      <c r="F2669" t="s">
        <v>4847</v>
      </c>
      <c r="G2669">
        <v>64</v>
      </c>
    </row>
    <row r="2670" spans="1:8" hidden="1" x14ac:dyDescent="0.25">
      <c r="A2670">
        <v>78</v>
      </c>
      <c r="B2670">
        <v>729</v>
      </c>
      <c r="C2670" t="s">
        <v>5066</v>
      </c>
      <c r="D2670" t="s">
        <v>4529</v>
      </c>
      <c r="E2670">
        <v>69</v>
      </c>
      <c r="F2670" t="s">
        <v>4827</v>
      </c>
      <c r="G2670">
        <v>65</v>
      </c>
    </row>
    <row r="2671" spans="1:8" hidden="1" x14ac:dyDescent="0.25">
      <c r="A2671">
        <v>78</v>
      </c>
      <c r="B2671">
        <v>729</v>
      </c>
      <c r="C2671" t="s">
        <v>5066</v>
      </c>
      <c r="D2671" t="s">
        <v>4529</v>
      </c>
      <c r="E2671">
        <v>71</v>
      </c>
      <c r="F2671" t="s">
        <v>4825</v>
      </c>
      <c r="G2671">
        <v>66</v>
      </c>
    </row>
    <row r="2672" spans="1:8" hidden="1" x14ac:dyDescent="0.25">
      <c r="A2672">
        <v>78</v>
      </c>
      <c r="B2672">
        <v>729</v>
      </c>
      <c r="C2672" t="s">
        <v>5066</v>
      </c>
      <c r="D2672" t="s">
        <v>4529</v>
      </c>
      <c r="E2672">
        <v>73</v>
      </c>
      <c r="F2672" t="s">
        <v>4845</v>
      </c>
      <c r="G2672">
        <v>67</v>
      </c>
    </row>
    <row r="2673" spans="1:7" hidden="1" x14ac:dyDescent="0.25">
      <c r="A2673">
        <v>78</v>
      </c>
      <c r="B2673">
        <v>729</v>
      </c>
      <c r="C2673" t="s">
        <v>5066</v>
      </c>
      <c r="D2673" t="s">
        <v>4529</v>
      </c>
      <c r="E2673">
        <v>75</v>
      </c>
      <c r="F2673" t="s">
        <v>4843</v>
      </c>
      <c r="G2673">
        <v>68</v>
      </c>
    </row>
    <row r="2674" spans="1:7" hidden="1" x14ac:dyDescent="0.25">
      <c r="A2674">
        <v>78</v>
      </c>
      <c r="B2674">
        <v>729</v>
      </c>
      <c r="C2674" t="s">
        <v>5066</v>
      </c>
      <c r="D2674" t="s">
        <v>4529</v>
      </c>
      <c r="E2674">
        <v>77</v>
      </c>
      <c r="F2674" t="s">
        <v>4842</v>
      </c>
      <c r="G2674">
        <v>69</v>
      </c>
    </row>
    <row r="2675" spans="1:7" hidden="1" x14ac:dyDescent="0.25">
      <c r="A2675">
        <v>78</v>
      </c>
      <c r="B2675">
        <v>729</v>
      </c>
      <c r="C2675" t="s">
        <v>5066</v>
      </c>
      <c r="D2675" t="s">
        <v>4529</v>
      </c>
      <c r="E2675">
        <v>457</v>
      </c>
      <c r="F2675" t="s">
        <v>4841</v>
      </c>
      <c r="G2675">
        <v>70</v>
      </c>
    </row>
    <row r="2676" spans="1:7" hidden="1" x14ac:dyDescent="0.25">
      <c r="A2676">
        <v>78</v>
      </c>
      <c r="B2676">
        <v>729</v>
      </c>
      <c r="C2676" t="s">
        <v>5066</v>
      </c>
      <c r="D2676" t="s">
        <v>4529</v>
      </c>
      <c r="E2676">
        <v>79</v>
      </c>
      <c r="F2676" t="s">
        <v>4803</v>
      </c>
      <c r="G2676">
        <v>71</v>
      </c>
    </row>
    <row r="2677" spans="1:7" hidden="1" x14ac:dyDescent="0.25">
      <c r="A2677">
        <v>78</v>
      </c>
      <c r="B2677">
        <v>729</v>
      </c>
      <c r="C2677" t="s">
        <v>5066</v>
      </c>
      <c r="D2677" t="s">
        <v>4529</v>
      </c>
      <c r="E2677">
        <v>82</v>
      </c>
      <c r="F2677" t="s">
        <v>4838</v>
      </c>
      <c r="G2677">
        <v>72</v>
      </c>
    </row>
    <row r="2678" spans="1:7" hidden="1" x14ac:dyDescent="0.25">
      <c r="A2678">
        <v>78</v>
      </c>
      <c r="B2678">
        <v>729</v>
      </c>
      <c r="C2678" t="s">
        <v>5066</v>
      </c>
      <c r="D2678" t="s">
        <v>4529</v>
      </c>
      <c r="E2678">
        <v>83</v>
      </c>
      <c r="F2678" t="s">
        <v>4836</v>
      </c>
      <c r="G2678">
        <v>73</v>
      </c>
    </row>
    <row r="2679" spans="1:7" hidden="1" x14ac:dyDescent="0.25">
      <c r="A2679">
        <v>78</v>
      </c>
      <c r="B2679">
        <v>729</v>
      </c>
      <c r="C2679" t="s">
        <v>5066</v>
      </c>
      <c r="D2679" t="s">
        <v>4529</v>
      </c>
      <c r="E2679">
        <v>448</v>
      </c>
      <c r="F2679" t="s">
        <v>5192</v>
      </c>
      <c r="G2679">
        <v>74</v>
      </c>
    </row>
    <row r="2680" spans="1:7" hidden="1" x14ac:dyDescent="0.25">
      <c r="A2680">
        <v>78</v>
      </c>
      <c r="B2680">
        <v>729</v>
      </c>
      <c r="C2680" t="s">
        <v>5066</v>
      </c>
      <c r="D2680" t="s">
        <v>4529</v>
      </c>
      <c r="E2680">
        <v>263</v>
      </c>
      <c r="F2680" t="s">
        <v>5191</v>
      </c>
      <c r="G2680">
        <v>75</v>
      </c>
    </row>
    <row r="2681" spans="1:7" hidden="1" x14ac:dyDescent="0.25">
      <c r="A2681">
        <v>78</v>
      </c>
      <c r="B2681">
        <v>729</v>
      </c>
      <c r="C2681" t="s">
        <v>5066</v>
      </c>
      <c r="D2681" t="s">
        <v>4529</v>
      </c>
      <c r="E2681">
        <v>450</v>
      </c>
      <c r="F2681" t="s">
        <v>5274</v>
      </c>
      <c r="G2681">
        <v>76</v>
      </c>
    </row>
    <row r="2682" spans="1:7" hidden="1" x14ac:dyDescent="0.25">
      <c r="A2682">
        <v>78</v>
      </c>
      <c r="B2682">
        <v>729</v>
      </c>
      <c r="C2682" t="s">
        <v>5066</v>
      </c>
      <c r="D2682" t="s">
        <v>4529</v>
      </c>
      <c r="E2682">
        <v>452</v>
      </c>
      <c r="F2682" t="s">
        <v>5273</v>
      </c>
      <c r="G2682">
        <v>77</v>
      </c>
    </row>
    <row r="2683" spans="1:7" hidden="1" x14ac:dyDescent="0.25">
      <c r="A2683">
        <v>78</v>
      </c>
      <c r="B2683">
        <v>729</v>
      </c>
      <c r="C2683" t="s">
        <v>5066</v>
      </c>
      <c r="D2683" t="s">
        <v>4529</v>
      </c>
      <c r="E2683">
        <v>454</v>
      </c>
      <c r="F2683" t="s">
        <v>5272</v>
      </c>
      <c r="G2683">
        <v>78</v>
      </c>
    </row>
    <row r="2684" spans="1:7" hidden="1" x14ac:dyDescent="0.25">
      <c r="A2684">
        <v>79</v>
      </c>
      <c r="B2684">
        <v>730</v>
      </c>
      <c r="C2684" t="s">
        <v>5066</v>
      </c>
      <c r="D2684" t="s">
        <v>4529</v>
      </c>
      <c r="E2684">
        <v>1</v>
      </c>
      <c r="F2684" t="s">
        <v>4599</v>
      </c>
      <c r="G2684">
        <v>1</v>
      </c>
    </row>
    <row r="2685" spans="1:7" hidden="1" x14ac:dyDescent="0.25">
      <c r="A2685">
        <v>79</v>
      </c>
      <c r="B2685">
        <v>730</v>
      </c>
      <c r="C2685" t="s">
        <v>5066</v>
      </c>
      <c r="D2685" t="s">
        <v>4529</v>
      </c>
      <c r="E2685">
        <v>1558</v>
      </c>
      <c r="F2685" t="s">
        <v>4733</v>
      </c>
      <c r="G2685">
        <v>2</v>
      </c>
    </row>
    <row r="2686" spans="1:7" hidden="1" x14ac:dyDescent="0.25">
      <c r="A2686">
        <v>79</v>
      </c>
      <c r="B2686">
        <v>730</v>
      </c>
      <c r="C2686" t="s">
        <v>5066</v>
      </c>
      <c r="D2686" t="s">
        <v>4529</v>
      </c>
      <c r="E2686">
        <v>84</v>
      </c>
      <c r="F2686" t="s">
        <v>4732</v>
      </c>
      <c r="G2686">
        <v>3</v>
      </c>
    </row>
    <row r="2687" spans="1:7" hidden="1" x14ac:dyDescent="0.25">
      <c r="A2687">
        <v>79</v>
      </c>
      <c r="B2687">
        <v>730</v>
      </c>
      <c r="C2687" t="s">
        <v>5066</v>
      </c>
      <c r="D2687" t="s">
        <v>4529</v>
      </c>
      <c r="E2687">
        <v>2</v>
      </c>
      <c r="F2687" t="s">
        <v>4731</v>
      </c>
      <c r="G2687">
        <v>4</v>
      </c>
    </row>
    <row r="2688" spans="1:7" hidden="1" x14ac:dyDescent="0.25">
      <c r="A2688">
        <v>79</v>
      </c>
      <c r="B2688">
        <v>730</v>
      </c>
      <c r="C2688" t="s">
        <v>5066</v>
      </c>
      <c r="D2688" t="s">
        <v>4529</v>
      </c>
      <c r="E2688">
        <v>4</v>
      </c>
      <c r="F2688" t="s">
        <v>4729</v>
      </c>
      <c r="G2688">
        <v>5</v>
      </c>
    </row>
    <row r="2689" spans="1:8" hidden="1" x14ac:dyDescent="0.25">
      <c r="A2689">
        <v>79</v>
      </c>
      <c r="B2689">
        <v>730</v>
      </c>
      <c r="C2689" t="s">
        <v>5066</v>
      </c>
      <c r="D2689" t="s">
        <v>4529</v>
      </c>
      <c r="E2689">
        <v>6</v>
      </c>
      <c r="F2689" t="s">
        <v>4697</v>
      </c>
      <c r="G2689">
        <v>6</v>
      </c>
    </row>
    <row r="2690" spans="1:8" hidden="1" x14ac:dyDescent="0.25">
      <c r="A2690">
        <v>79</v>
      </c>
      <c r="B2690">
        <v>730</v>
      </c>
      <c r="C2690" t="s">
        <v>5066</v>
      </c>
      <c r="D2690" t="s">
        <v>4529</v>
      </c>
      <c r="E2690">
        <v>8</v>
      </c>
      <c r="F2690" t="s">
        <v>4695</v>
      </c>
      <c r="G2690">
        <v>7</v>
      </c>
    </row>
    <row r="2691" spans="1:8" hidden="1" x14ac:dyDescent="0.25">
      <c r="A2691">
        <v>79</v>
      </c>
      <c r="B2691">
        <v>730</v>
      </c>
      <c r="C2691" t="s">
        <v>5066</v>
      </c>
      <c r="D2691" t="s">
        <v>4529</v>
      </c>
      <c r="E2691">
        <v>10</v>
      </c>
      <c r="F2691" t="s">
        <v>4693</v>
      </c>
      <c r="G2691">
        <v>8</v>
      </c>
    </row>
    <row r="2692" spans="1:8" hidden="1" x14ac:dyDescent="0.25">
      <c r="A2692">
        <v>79</v>
      </c>
      <c r="B2692">
        <v>730</v>
      </c>
      <c r="C2692" t="s">
        <v>5066</v>
      </c>
      <c r="D2692" t="s">
        <v>4529</v>
      </c>
      <c r="E2692">
        <v>13</v>
      </c>
      <c r="F2692" t="s">
        <v>4692</v>
      </c>
      <c r="G2692">
        <v>9</v>
      </c>
    </row>
    <row r="2693" spans="1:8" hidden="1" x14ac:dyDescent="0.25">
      <c r="A2693">
        <v>79</v>
      </c>
      <c r="B2693">
        <v>730</v>
      </c>
      <c r="C2693" t="s">
        <v>5066</v>
      </c>
      <c r="D2693" t="s">
        <v>4529</v>
      </c>
      <c r="E2693">
        <v>14</v>
      </c>
      <c r="F2693" t="s">
        <v>4728</v>
      </c>
      <c r="G2693">
        <v>10</v>
      </c>
    </row>
    <row r="2694" spans="1:8" hidden="1" x14ac:dyDescent="0.25">
      <c r="A2694">
        <v>79</v>
      </c>
      <c r="B2694">
        <v>730</v>
      </c>
      <c r="C2694" t="s">
        <v>5066</v>
      </c>
      <c r="D2694" t="s">
        <v>4529</v>
      </c>
      <c r="E2694">
        <v>266</v>
      </c>
      <c r="F2694" t="s">
        <v>4727</v>
      </c>
      <c r="G2694">
        <v>11</v>
      </c>
    </row>
    <row r="2695" spans="1:8" hidden="1" x14ac:dyDescent="0.25">
      <c r="A2695">
        <v>79</v>
      </c>
      <c r="B2695">
        <v>730</v>
      </c>
      <c r="C2695" t="s">
        <v>5066</v>
      </c>
      <c r="D2695" t="s">
        <v>4529</v>
      </c>
      <c r="E2695">
        <v>16</v>
      </c>
      <c r="F2695" t="s">
        <v>4691</v>
      </c>
      <c r="G2695">
        <v>12</v>
      </c>
    </row>
    <row r="2696" spans="1:8" hidden="1" x14ac:dyDescent="0.25">
      <c r="A2696">
        <v>79</v>
      </c>
      <c r="B2696">
        <v>730</v>
      </c>
      <c r="C2696" t="s">
        <v>5066</v>
      </c>
      <c r="D2696" t="s">
        <v>4529</v>
      </c>
      <c r="E2696">
        <v>19</v>
      </c>
      <c r="F2696" t="s">
        <v>4690</v>
      </c>
      <c r="G2696">
        <v>13</v>
      </c>
    </row>
    <row r="2697" spans="1:8" hidden="1" x14ac:dyDescent="0.25">
      <c r="A2697">
        <v>79</v>
      </c>
      <c r="B2697">
        <v>730</v>
      </c>
      <c r="C2697" t="s">
        <v>5066</v>
      </c>
      <c r="D2697" t="s">
        <v>4529</v>
      </c>
      <c r="E2697">
        <v>20</v>
      </c>
      <c r="F2697" t="s">
        <v>4726</v>
      </c>
      <c r="G2697">
        <v>14</v>
      </c>
    </row>
    <row r="2698" spans="1:8" hidden="1" x14ac:dyDescent="0.25">
      <c r="A2698">
        <v>79</v>
      </c>
      <c r="B2698">
        <v>730</v>
      </c>
      <c r="C2698" t="s">
        <v>5066</v>
      </c>
      <c r="D2698" t="s">
        <v>4529</v>
      </c>
      <c r="E2698">
        <v>86</v>
      </c>
      <c r="F2698" t="s">
        <v>4724</v>
      </c>
      <c r="G2698">
        <v>15</v>
      </c>
    </row>
    <row r="2699" spans="1:8" hidden="1" x14ac:dyDescent="0.25">
      <c r="A2699">
        <v>79</v>
      </c>
      <c r="B2699">
        <v>730</v>
      </c>
      <c r="C2699" t="s">
        <v>5066</v>
      </c>
      <c r="D2699" t="s">
        <v>4529</v>
      </c>
      <c r="E2699">
        <v>22</v>
      </c>
      <c r="F2699" t="s">
        <v>4689</v>
      </c>
      <c r="G2699">
        <v>16</v>
      </c>
    </row>
    <row r="2700" spans="1:8" hidden="1" x14ac:dyDescent="0.25">
      <c r="A2700">
        <v>79</v>
      </c>
      <c r="B2700">
        <v>730</v>
      </c>
      <c r="C2700" t="s">
        <v>5066</v>
      </c>
      <c r="D2700" t="s">
        <v>4529</v>
      </c>
      <c r="E2700">
        <v>24</v>
      </c>
      <c r="F2700" t="s">
        <v>4894</v>
      </c>
      <c r="G2700">
        <v>17</v>
      </c>
    </row>
    <row r="2701" spans="1:8" hidden="1" x14ac:dyDescent="0.25">
      <c r="A2701">
        <v>79</v>
      </c>
      <c r="B2701">
        <v>730</v>
      </c>
      <c r="C2701" t="s">
        <v>5066</v>
      </c>
      <c r="D2701" t="s">
        <v>4529</v>
      </c>
      <c r="E2701">
        <v>1510</v>
      </c>
      <c r="F2701" t="s">
        <v>4721</v>
      </c>
      <c r="G2701" t="s">
        <v>4768</v>
      </c>
      <c r="H2701">
        <v>18</v>
      </c>
    </row>
    <row r="2702" spans="1:8" hidden="1" x14ac:dyDescent="0.25">
      <c r="A2702">
        <v>79</v>
      </c>
      <c r="B2702">
        <v>730</v>
      </c>
      <c r="C2702" t="s">
        <v>5066</v>
      </c>
      <c r="D2702" t="s">
        <v>4529</v>
      </c>
      <c r="E2702">
        <v>1512</v>
      </c>
      <c r="F2702" t="s">
        <v>4769</v>
      </c>
      <c r="G2702">
        <v>19</v>
      </c>
    </row>
    <row r="2703" spans="1:8" hidden="1" x14ac:dyDescent="0.25">
      <c r="A2703">
        <v>79</v>
      </c>
      <c r="B2703">
        <v>730</v>
      </c>
      <c r="C2703" t="s">
        <v>5066</v>
      </c>
      <c r="D2703" t="s">
        <v>4529</v>
      </c>
      <c r="E2703">
        <v>1504</v>
      </c>
      <c r="F2703" t="s">
        <v>4771</v>
      </c>
      <c r="G2703">
        <v>20</v>
      </c>
    </row>
    <row r="2704" spans="1:8" hidden="1" x14ac:dyDescent="0.25">
      <c r="A2704">
        <v>79</v>
      </c>
      <c r="B2704">
        <v>730</v>
      </c>
      <c r="C2704" t="s">
        <v>5066</v>
      </c>
      <c r="D2704" t="s">
        <v>4529</v>
      </c>
      <c r="E2704">
        <v>25</v>
      </c>
      <c r="F2704" t="s">
        <v>4770</v>
      </c>
      <c r="G2704">
        <v>21</v>
      </c>
    </row>
    <row r="2705" spans="1:8" hidden="1" x14ac:dyDescent="0.25">
      <c r="A2705">
        <v>79</v>
      </c>
      <c r="B2705">
        <v>730</v>
      </c>
      <c r="C2705" t="s">
        <v>5066</v>
      </c>
      <c r="D2705" t="s">
        <v>4529</v>
      </c>
      <c r="E2705">
        <v>1514</v>
      </c>
      <c r="F2705" t="s">
        <v>4773</v>
      </c>
      <c r="G2705" t="s">
        <v>4772</v>
      </c>
      <c r="H2705">
        <v>22</v>
      </c>
    </row>
    <row r="2706" spans="1:8" hidden="1" x14ac:dyDescent="0.25">
      <c r="A2706">
        <v>79</v>
      </c>
      <c r="B2706">
        <v>730</v>
      </c>
      <c r="C2706" t="s">
        <v>5066</v>
      </c>
      <c r="D2706" t="s">
        <v>4529</v>
      </c>
      <c r="E2706">
        <v>1516</v>
      </c>
      <c r="F2706" t="s">
        <v>4774</v>
      </c>
      <c r="G2706">
        <v>23</v>
      </c>
    </row>
    <row r="2707" spans="1:8" hidden="1" x14ac:dyDescent="0.25">
      <c r="A2707">
        <v>79</v>
      </c>
      <c r="B2707">
        <v>730</v>
      </c>
      <c r="C2707" t="s">
        <v>5066</v>
      </c>
      <c r="D2707" t="s">
        <v>4529</v>
      </c>
      <c r="E2707">
        <v>27</v>
      </c>
      <c r="F2707" t="s">
        <v>4776</v>
      </c>
      <c r="G2707">
        <v>24</v>
      </c>
    </row>
    <row r="2708" spans="1:8" hidden="1" x14ac:dyDescent="0.25">
      <c r="A2708">
        <v>79</v>
      </c>
      <c r="B2708">
        <v>730</v>
      </c>
      <c r="C2708" t="s">
        <v>5066</v>
      </c>
      <c r="D2708" t="s">
        <v>4529</v>
      </c>
      <c r="E2708">
        <v>1532</v>
      </c>
      <c r="F2708" t="s">
        <v>4777</v>
      </c>
      <c r="G2708">
        <v>25</v>
      </c>
    </row>
    <row r="2709" spans="1:8" hidden="1" x14ac:dyDescent="0.25">
      <c r="A2709">
        <v>79</v>
      </c>
      <c r="B2709">
        <v>730</v>
      </c>
      <c r="C2709" t="s">
        <v>5066</v>
      </c>
      <c r="D2709" t="s">
        <v>4529</v>
      </c>
      <c r="E2709">
        <v>1518</v>
      </c>
      <c r="F2709" t="s">
        <v>3871</v>
      </c>
      <c r="G2709" t="s">
        <v>4778</v>
      </c>
      <c r="H2709">
        <v>26</v>
      </c>
    </row>
    <row r="2710" spans="1:8" hidden="1" x14ac:dyDescent="0.25">
      <c r="A2710">
        <v>79</v>
      </c>
      <c r="B2710">
        <v>730</v>
      </c>
      <c r="C2710" t="s">
        <v>5066</v>
      </c>
      <c r="D2710" t="s">
        <v>4529</v>
      </c>
      <c r="E2710">
        <v>29</v>
      </c>
      <c r="F2710" t="s">
        <v>4780</v>
      </c>
      <c r="G2710">
        <v>27</v>
      </c>
    </row>
    <row r="2711" spans="1:8" hidden="1" x14ac:dyDescent="0.25">
      <c r="A2711">
        <v>79</v>
      </c>
      <c r="B2711">
        <v>730</v>
      </c>
      <c r="C2711" t="s">
        <v>5066</v>
      </c>
      <c r="D2711" t="s">
        <v>4529</v>
      </c>
      <c r="E2711">
        <v>1520</v>
      </c>
      <c r="F2711" t="s">
        <v>4782</v>
      </c>
      <c r="G2711" t="s">
        <v>4781</v>
      </c>
      <c r="H2711">
        <v>28</v>
      </c>
    </row>
    <row r="2712" spans="1:8" hidden="1" x14ac:dyDescent="0.25">
      <c r="A2712">
        <v>79</v>
      </c>
      <c r="B2712">
        <v>730</v>
      </c>
      <c r="C2712" t="s">
        <v>5066</v>
      </c>
      <c r="D2712" t="s">
        <v>4529</v>
      </c>
      <c r="E2712">
        <v>31</v>
      </c>
      <c r="F2712" t="s">
        <v>4783</v>
      </c>
      <c r="G2712">
        <v>29</v>
      </c>
    </row>
    <row r="2713" spans="1:8" hidden="1" x14ac:dyDescent="0.25">
      <c r="A2713">
        <v>79</v>
      </c>
      <c r="B2713">
        <v>730</v>
      </c>
      <c r="C2713" t="s">
        <v>5066</v>
      </c>
      <c r="D2713" t="s">
        <v>4529</v>
      </c>
      <c r="E2713">
        <v>1506</v>
      </c>
      <c r="F2713" t="s">
        <v>4784</v>
      </c>
      <c r="G2713">
        <v>30</v>
      </c>
    </row>
    <row r="2714" spans="1:8" hidden="1" x14ac:dyDescent="0.25">
      <c r="A2714">
        <v>79</v>
      </c>
      <c r="B2714">
        <v>730</v>
      </c>
      <c r="C2714" t="s">
        <v>5066</v>
      </c>
      <c r="D2714" t="s">
        <v>4529</v>
      </c>
      <c r="E2714">
        <v>33</v>
      </c>
      <c r="F2714" t="s">
        <v>4786</v>
      </c>
      <c r="G2714">
        <v>31</v>
      </c>
    </row>
    <row r="2715" spans="1:8" hidden="1" x14ac:dyDescent="0.25">
      <c r="A2715">
        <v>79</v>
      </c>
      <c r="B2715">
        <v>730</v>
      </c>
      <c r="C2715" t="s">
        <v>5066</v>
      </c>
      <c r="D2715" t="s">
        <v>4529</v>
      </c>
      <c r="E2715">
        <v>1523</v>
      </c>
      <c r="F2715" t="s">
        <v>4785</v>
      </c>
      <c r="G2715" t="s">
        <v>4787</v>
      </c>
      <c r="H2715">
        <v>32</v>
      </c>
    </row>
    <row r="2716" spans="1:8" hidden="1" x14ac:dyDescent="0.25">
      <c r="A2716">
        <v>79</v>
      </c>
      <c r="B2716">
        <v>730</v>
      </c>
      <c r="C2716" t="s">
        <v>5066</v>
      </c>
      <c r="D2716" t="s">
        <v>4529</v>
      </c>
      <c r="E2716">
        <v>1508</v>
      </c>
      <c r="F2716" t="s">
        <v>4788</v>
      </c>
      <c r="G2716">
        <v>33</v>
      </c>
    </row>
    <row r="2717" spans="1:8" hidden="1" x14ac:dyDescent="0.25">
      <c r="A2717">
        <v>79</v>
      </c>
      <c r="B2717">
        <v>730</v>
      </c>
      <c r="C2717" t="s">
        <v>5066</v>
      </c>
      <c r="D2717" t="s">
        <v>4529</v>
      </c>
      <c r="E2717">
        <v>35</v>
      </c>
      <c r="F2717" t="s">
        <v>4789</v>
      </c>
      <c r="G2717">
        <v>34</v>
      </c>
    </row>
    <row r="2718" spans="1:8" hidden="1" x14ac:dyDescent="0.25">
      <c r="A2718">
        <v>79</v>
      </c>
      <c r="B2718">
        <v>730</v>
      </c>
      <c r="C2718" t="s">
        <v>5066</v>
      </c>
      <c r="D2718" t="s">
        <v>4529</v>
      </c>
      <c r="E2718">
        <v>36</v>
      </c>
      <c r="F2718" t="s">
        <v>4790</v>
      </c>
      <c r="G2718">
        <v>35</v>
      </c>
    </row>
    <row r="2719" spans="1:8" hidden="1" x14ac:dyDescent="0.25">
      <c r="A2719">
        <v>79</v>
      </c>
      <c r="B2719">
        <v>730</v>
      </c>
      <c r="C2719" t="s">
        <v>5066</v>
      </c>
      <c r="D2719" t="s">
        <v>4529</v>
      </c>
      <c r="E2719">
        <v>38</v>
      </c>
      <c r="F2719" t="s">
        <v>4791</v>
      </c>
      <c r="G2719">
        <v>36</v>
      </c>
    </row>
    <row r="2720" spans="1:8" hidden="1" x14ac:dyDescent="0.25">
      <c r="A2720">
        <v>79</v>
      </c>
      <c r="B2720">
        <v>730</v>
      </c>
      <c r="C2720" t="s">
        <v>5066</v>
      </c>
      <c r="D2720" t="s">
        <v>4529</v>
      </c>
      <c r="E2720">
        <v>40</v>
      </c>
      <c r="F2720" t="s">
        <v>4792</v>
      </c>
      <c r="G2720">
        <v>37</v>
      </c>
    </row>
    <row r="2721" spans="1:8" hidden="1" x14ac:dyDescent="0.25">
      <c r="A2721">
        <v>79</v>
      </c>
      <c r="B2721">
        <v>730</v>
      </c>
      <c r="C2721" t="s">
        <v>5066</v>
      </c>
      <c r="D2721" t="s">
        <v>4529</v>
      </c>
      <c r="E2721">
        <v>1294</v>
      </c>
      <c r="F2721" t="s">
        <v>4794</v>
      </c>
      <c r="G2721" t="s">
        <v>4793</v>
      </c>
      <c r="H2721">
        <v>38</v>
      </c>
    </row>
    <row r="2722" spans="1:8" hidden="1" x14ac:dyDescent="0.25">
      <c r="A2722">
        <v>79</v>
      </c>
      <c r="B2722">
        <v>730</v>
      </c>
      <c r="C2722" t="s">
        <v>5066</v>
      </c>
      <c r="D2722" t="s">
        <v>4529</v>
      </c>
      <c r="E2722">
        <v>42</v>
      </c>
      <c r="F2722" t="s">
        <v>4795</v>
      </c>
      <c r="G2722">
        <v>39</v>
      </c>
    </row>
    <row r="2723" spans="1:8" hidden="1" x14ac:dyDescent="0.25">
      <c r="A2723">
        <v>79</v>
      </c>
      <c r="B2723">
        <v>730</v>
      </c>
      <c r="C2723" t="s">
        <v>5066</v>
      </c>
      <c r="D2723" t="s">
        <v>4529</v>
      </c>
      <c r="E2723">
        <v>44</v>
      </c>
      <c r="F2723" t="s">
        <v>4796</v>
      </c>
      <c r="G2723">
        <v>40</v>
      </c>
    </row>
    <row r="2724" spans="1:8" hidden="1" x14ac:dyDescent="0.25">
      <c r="A2724">
        <v>79</v>
      </c>
      <c r="B2724">
        <v>730</v>
      </c>
      <c r="C2724" t="s">
        <v>5066</v>
      </c>
      <c r="D2724" t="s">
        <v>4529</v>
      </c>
      <c r="E2724">
        <v>1524</v>
      </c>
      <c r="F2724" t="s">
        <v>4797</v>
      </c>
      <c r="G2724">
        <v>41</v>
      </c>
    </row>
    <row r="2725" spans="1:8" hidden="1" x14ac:dyDescent="0.25">
      <c r="A2725">
        <v>79</v>
      </c>
      <c r="B2725">
        <v>730</v>
      </c>
      <c r="C2725" t="s">
        <v>5066</v>
      </c>
      <c r="D2725" t="s">
        <v>4529</v>
      </c>
      <c r="E2725">
        <v>46</v>
      </c>
      <c r="F2725" t="s">
        <v>4798</v>
      </c>
      <c r="G2725">
        <v>42</v>
      </c>
    </row>
    <row r="2726" spans="1:8" hidden="1" x14ac:dyDescent="0.25">
      <c r="A2726">
        <v>79</v>
      </c>
      <c r="B2726">
        <v>730</v>
      </c>
      <c r="C2726" t="s">
        <v>5066</v>
      </c>
      <c r="D2726" t="s">
        <v>4529</v>
      </c>
      <c r="E2726">
        <v>48</v>
      </c>
      <c r="F2726" t="s">
        <v>4799</v>
      </c>
      <c r="G2726">
        <v>43</v>
      </c>
    </row>
    <row r="2727" spans="1:8" hidden="1" x14ac:dyDescent="0.25">
      <c r="A2727">
        <v>79</v>
      </c>
      <c r="B2727">
        <v>730</v>
      </c>
      <c r="C2727" t="s">
        <v>5066</v>
      </c>
      <c r="D2727" t="s">
        <v>4529</v>
      </c>
      <c r="E2727">
        <v>50</v>
      </c>
      <c r="F2727" t="s">
        <v>4683</v>
      </c>
      <c r="G2727">
        <v>44</v>
      </c>
    </row>
    <row r="2728" spans="1:8" hidden="1" x14ac:dyDescent="0.25">
      <c r="A2728">
        <v>79</v>
      </c>
      <c r="B2728">
        <v>730</v>
      </c>
      <c r="C2728" t="s">
        <v>5066</v>
      </c>
      <c r="D2728" t="s">
        <v>4529</v>
      </c>
      <c r="E2728">
        <v>1705</v>
      </c>
      <c r="F2728" t="s">
        <v>5248</v>
      </c>
      <c r="G2728" t="s">
        <v>5247</v>
      </c>
      <c r="H2728">
        <v>45</v>
      </c>
    </row>
    <row r="2729" spans="1:8" hidden="1" x14ac:dyDescent="0.25">
      <c r="A2729">
        <v>79</v>
      </c>
      <c r="B2729">
        <v>730</v>
      </c>
      <c r="C2729" t="s">
        <v>5066</v>
      </c>
      <c r="D2729" t="s">
        <v>4529</v>
      </c>
      <c r="E2729">
        <v>1707</v>
      </c>
      <c r="F2729" t="s">
        <v>5246</v>
      </c>
      <c r="G2729">
        <v>46</v>
      </c>
    </row>
    <row r="2730" spans="1:8" hidden="1" x14ac:dyDescent="0.25">
      <c r="A2730">
        <v>79</v>
      </c>
      <c r="B2730">
        <v>730</v>
      </c>
      <c r="C2730" t="s">
        <v>5066</v>
      </c>
      <c r="D2730" t="s">
        <v>4529</v>
      </c>
      <c r="E2730">
        <v>1709</v>
      </c>
      <c r="F2730" t="s">
        <v>5245</v>
      </c>
      <c r="G2730">
        <v>47</v>
      </c>
    </row>
    <row r="2731" spans="1:8" hidden="1" x14ac:dyDescent="0.25">
      <c r="A2731">
        <v>79</v>
      </c>
      <c r="B2731">
        <v>730</v>
      </c>
      <c r="C2731" t="s">
        <v>5066</v>
      </c>
      <c r="D2731" t="s">
        <v>4529</v>
      </c>
      <c r="E2731">
        <v>447</v>
      </c>
      <c r="F2731" t="s">
        <v>5228</v>
      </c>
      <c r="G2731">
        <v>48</v>
      </c>
    </row>
    <row r="2732" spans="1:8" hidden="1" x14ac:dyDescent="0.25">
      <c r="A2732">
        <v>79</v>
      </c>
      <c r="B2732">
        <v>730</v>
      </c>
      <c r="C2732" t="s">
        <v>5066</v>
      </c>
      <c r="D2732" t="s">
        <v>4529</v>
      </c>
      <c r="E2732">
        <v>1750</v>
      </c>
      <c r="F2732" t="s">
        <v>4964</v>
      </c>
      <c r="G2732">
        <v>49</v>
      </c>
    </row>
    <row r="2733" spans="1:8" hidden="1" x14ac:dyDescent="0.25">
      <c r="A2733">
        <v>79</v>
      </c>
      <c r="B2733">
        <v>730</v>
      </c>
      <c r="C2733" t="s">
        <v>5066</v>
      </c>
      <c r="D2733" t="s">
        <v>4529</v>
      </c>
      <c r="E2733">
        <v>1205</v>
      </c>
      <c r="F2733" t="s">
        <v>5230</v>
      </c>
      <c r="G2733">
        <v>50</v>
      </c>
    </row>
    <row r="2734" spans="1:8" hidden="1" x14ac:dyDescent="0.25">
      <c r="A2734">
        <v>79</v>
      </c>
      <c r="B2734">
        <v>730</v>
      </c>
      <c r="C2734" t="s">
        <v>5066</v>
      </c>
      <c r="D2734" t="s">
        <v>4529</v>
      </c>
      <c r="E2734">
        <v>1633</v>
      </c>
      <c r="F2734" t="s">
        <v>5365</v>
      </c>
      <c r="G2734">
        <v>51</v>
      </c>
    </row>
    <row r="2735" spans="1:8" hidden="1" x14ac:dyDescent="0.25">
      <c r="A2735">
        <v>79</v>
      </c>
      <c r="B2735">
        <v>730</v>
      </c>
      <c r="C2735" t="s">
        <v>5066</v>
      </c>
      <c r="D2735" t="s">
        <v>4529</v>
      </c>
      <c r="E2735">
        <v>1635</v>
      </c>
      <c r="F2735" t="s">
        <v>5364</v>
      </c>
      <c r="G2735">
        <v>52</v>
      </c>
    </row>
    <row r="2736" spans="1:8" hidden="1" x14ac:dyDescent="0.25">
      <c r="A2736">
        <v>80</v>
      </c>
      <c r="B2736">
        <v>731</v>
      </c>
      <c r="C2736" t="s">
        <v>5066</v>
      </c>
      <c r="D2736" t="s">
        <v>4529</v>
      </c>
      <c r="E2736">
        <v>1</v>
      </c>
      <c r="F2736" t="s">
        <v>4599</v>
      </c>
      <c r="G2736">
        <v>1</v>
      </c>
    </row>
    <row r="2737" spans="1:8" hidden="1" x14ac:dyDescent="0.25">
      <c r="A2737">
        <v>80</v>
      </c>
      <c r="B2737">
        <v>731</v>
      </c>
      <c r="C2737" t="s">
        <v>5066</v>
      </c>
      <c r="D2737" t="s">
        <v>4529</v>
      </c>
      <c r="E2737">
        <v>84</v>
      </c>
      <c r="F2737" t="s">
        <v>4732</v>
      </c>
      <c r="G2737">
        <v>2</v>
      </c>
    </row>
    <row r="2738" spans="1:8" hidden="1" x14ac:dyDescent="0.25">
      <c r="A2738">
        <v>80</v>
      </c>
      <c r="B2738">
        <v>731</v>
      </c>
      <c r="C2738" t="s">
        <v>5066</v>
      </c>
      <c r="D2738" t="s">
        <v>4529</v>
      </c>
      <c r="E2738">
        <v>2</v>
      </c>
      <c r="F2738" t="s">
        <v>4731</v>
      </c>
      <c r="G2738">
        <v>3</v>
      </c>
    </row>
    <row r="2739" spans="1:8" hidden="1" x14ac:dyDescent="0.25">
      <c r="A2739">
        <v>80</v>
      </c>
      <c r="B2739">
        <v>731</v>
      </c>
      <c r="C2739" t="s">
        <v>5066</v>
      </c>
      <c r="D2739" t="s">
        <v>4529</v>
      </c>
      <c r="E2739">
        <v>4</v>
      </c>
      <c r="F2739" t="s">
        <v>4729</v>
      </c>
      <c r="G2739">
        <v>4</v>
      </c>
    </row>
    <row r="2740" spans="1:8" hidden="1" x14ac:dyDescent="0.25">
      <c r="A2740">
        <v>80</v>
      </c>
      <c r="B2740">
        <v>731</v>
      </c>
      <c r="C2740" t="s">
        <v>5066</v>
      </c>
      <c r="D2740" t="s">
        <v>4529</v>
      </c>
      <c r="E2740">
        <v>6</v>
      </c>
      <c r="F2740" t="s">
        <v>4697</v>
      </c>
      <c r="G2740">
        <v>5</v>
      </c>
    </row>
    <row r="2741" spans="1:8" hidden="1" x14ac:dyDescent="0.25">
      <c r="A2741">
        <v>80</v>
      </c>
      <c r="B2741">
        <v>731</v>
      </c>
      <c r="C2741" t="s">
        <v>5066</v>
      </c>
      <c r="D2741" t="s">
        <v>4529</v>
      </c>
      <c r="E2741">
        <v>8</v>
      </c>
      <c r="F2741" t="s">
        <v>4695</v>
      </c>
      <c r="G2741">
        <v>6</v>
      </c>
    </row>
    <row r="2742" spans="1:8" hidden="1" x14ac:dyDescent="0.25">
      <c r="A2742">
        <v>80</v>
      </c>
      <c r="B2742">
        <v>731</v>
      </c>
      <c r="C2742" t="s">
        <v>5066</v>
      </c>
      <c r="D2742" t="s">
        <v>4529</v>
      </c>
      <c r="E2742">
        <v>10</v>
      </c>
      <c r="F2742" t="s">
        <v>4693</v>
      </c>
      <c r="G2742">
        <v>7</v>
      </c>
    </row>
    <row r="2743" spans="1:8" hidden="1" x14ac:dyDescent="0.25">
      <c r="A2743">
        <v>80</v>
      </c>
      <c r="B2743">
        <v>731</v>
      </c>
      <c r="C2743" t="s">
        <v>5066</v>
      </c>
      <c r="D2743" t="s">
        <v>4529</v>
      </c>
      <c r="E2743">
        <v>13</v>
      </c>
      <c r="F2743" t="s">
        <v>4692</v>
      </c>
      <c r="G2743">
        <v>8</v>
      </c>
    </row>
    <row r="2744" spans="1:8" hidden="1" x14ac:dyDescent="0.25">
      <c r="A2744">
        <v>80</v>
      </c>
      <c r="B2744">
        <v>731</v>
      </c>
      <c r="C2744" t="s">
        <v>5066</v>
      </c>
      <c r="D2744" t="s">
        <v>4529</v>
      </c>
      <c r="E2744">
        <v>14</v>
      </c>
      <c r="F2744" t="s">
        <v>4728</v>
      </c>
      <c r="G2744">
        <v>9</v>
      </c>
    </row>
    <row r="2745" spans="1:8" hidden="1" x14ac:dyDescent="0.25">
      <c r="A2745">
        <v>80</v>
      </c>
      <c r="B2745">
        <v>731</v>
      </c>
      <c r="C2745" t="s">
        <v>5066</v>
      </c>
      <c r="D2745" t="s">
        <v>4529</v>
      </c>
      <c r="E2745">
        <v>266</v>
      </c>
      <c r="F2745" t="s">
        <v>4727</v>
      </c>
      <c r="G2745">
        <v>10</v>
      </c>
    </row>
    <row r="2746" spans="1:8" hidden="1" x14ac:dyDescent="0.25">
      <c r="A2746">
        <v>80</v>
      </c>
      <c r="B2746">
        <v>731</v>
      </c>
      <c r="C2746" t="s">
        <v>5066</v>
      </c>
      <c r="D2746" t="s">
        <v>4529</v>
      </c>
      <c r="E2746">
        <v>16</v>
      </c>
      <c r="F2746" t="s">
        <v>4691</v>
      </c>
      <c r="G2746">
        <v>11</v>
      </c>
    </row>
    <row r="2747" spans="1:8" hidden="1" x14ac:dyDescent="0.25">
      <c r="A2747">
        <v>80</v>
      </c>
      <c r="B2747">
        <v>731</v>
      </c>
      <c r="C2747" t="s">
        <v>5066</v>
      </c>
      <c r="D2747" t="s">
        <v>4529</v>
      </c>
      <c r="E2747">
        <v>18</v>
      </c>
      <c r="F2747" t="s">
        <v>4690</v>
      </c>
      <c r="G2747">
        <v>12</v>
      </c>
    </row>
    <row r="2748" spans="1:8" hidden="1" x14ac:dyDescent="0.25">
      <c r="A2748">
        <v>80</v>
      </c>
      <c r="B2748">
        <v>731</v>
      </c>
      <c r="C2748" t="s">
        <v>5066</v>
      </c>
      <c r="D2748" t="s">
        <v>4529</v>
      </c>
      <c r="E2748">
        <v>20</v>
      </c>
      <c r="F2748" t="s">
        <v>4726</v>
      </c>
      <c r="G2748">
        <v>13</v>
      </c>
    </row>
    <row r="2749" spans="1:8" hidden="1" x14ac:dyDescent="0.25">
      <c r="A2749">
        <v>80</v>
      </c>
      <c r="B2749">
        <v>731</v>
      </c>
      <c r="C2749" t="s">
        <v>5066</v>
      </c>
      <c r="D2749" t="s">
        <v>4529</v>
      </c>
      <c r="E2749">
        <v>86</v>
      </c>
      <c r="F2749" t="s">
        <v>4724</v>
      </c>
      <c r="G2749">
        <v>14</v>
      </c>
    </row>
    <row r="2750" spans="1:8" hidden="1" x14ac:dyDescent="0.25">
      <c r="A2750">
        <v>80</v>
      </c>
      <c r="B2750">
        <v>731</v>
      </c>
      <c r="C2750" t="s">
        <v>5066</v>
      </c>
      <c r="D2750" t="s">
        <v>4529</v>
      </c>
      <c r="E2750">
        <v>22</v>
      </c>
      <c r="F2750" t="s">
        <v>4689</v>
      </c>
      <c r="G2750">
        <v>15</v>
      </c>
    </row>
    <row r="2751" spans="1:8" hidden="1" x14ac:dyDescent="0.25">
      <c r="A2751">
        <v>80</v>
      </c>
      <c r="B2751">
        <v>731</v>
      </c>
      <c r="C2751" t="s">
        <v>5066</v>
      </c>
      <c r="D2751" t="s">
        <v>4529</v>
      </c>
      <c r="E2751">
        <v>24</v>
      </c>
      <c r="F2751" t="s">
        <v>4894</v>
      </c>
      <c r="G2751">
        <v>16</v>
      </c>
    </row>
    <row r="2752" spans="1:8" hidden="1" x14ac:dyDescent="0.25">
      <c r="A2752">
        <v>80</v>
      </c>
      <c r="B2752">
        <v>731</v>
      </c>
      <c r="C2752" t="s">
        <v>5066</v>
      </c>
      <c r="D2752" t="s">
        <v>4529</v>
      </c>
      <c r="E2752">
        <v>1510</v>
      </c>
      <c r="F2752" t="s">
        <v>4721</v>
      </c>
      <c r="G2752" t="s">
        <v>4768</v>
      </c>
      <c r="H2752">
        <v>17</v>
      </c>
    </row>
    <row r="2753" spans="1:8" hidden="1" x14ac:dyDescent="0.25">
      <c r="A2753">
        <v>80</v>
      </c>
      <c r="B2753">
        <v>731</v>
      </c>
      <c r="C2753" t="s">
        <v>5066</v>
      </c>
      <c r="D2753" t="s">
        <v>4529</v>
      </c>
      <c r="E2753">
        <v>1512</v>
      </c>
      <c r="F2753" t="s">
        <v>4769</v>
      </c>
      <c r="G2753">
        <v>18</v>
      </c>
    </row>
    <row r="2754" spans="1:8" hidden="1" x14ac:dyDescent="0.25">
      <c r="A2754">
        <v>80</v>
      </c>
      <c r="B2754">
        <v>731</v>
      </c>
      <c r="C2754" t="s">
        <v>5066</v>
      </c>
      <c r="D2754" t="s">
        <v>4529</v>
      </c>
      <c r="E2754">
        <v>1504</v>
      </c>
      <c r="F2754" t="s">
        <v>4771</v>
      </c>
      <c r="G2754">
        <v>19</v>
      </c>
    </row>
    <row r="2755" spans="1:8" hidden="1" x14ac:dyDescent="0.25">
      <c r="A2755">
        <v>80</v>
      </c>
      <c r="B2755">
        <v>731</v>
      </c>
      <c r="C2755" t="s">
        <v>5066</v>
      </c>
      <c r="D2755" t="s">
        <v>4529</v>
      </c>
      <c r="E2755">
        <v>25</v>
      </c>
      <c r="F2755" t="s">
        <v>4770</v>
      </c>
      <c r="G2755">
        <v>20</v>
      </c>
    </row>
    <row r="2756" spans="1:8" hidden="1" x14ac:dyDescent="0.25">
      <c r="A2756">
        <v>80</v>
      </c>
      <c r="B2756">
        <v>731</v>
      </c>
      <c r="C2756" t="s">
        <v>5066</v>
      </c>
      <c r="D2756" t="s">
        <v>4529</v>
      </c>
      <c r="E2756">
        <v>1514</v>
      </c>
      <c r="F2756" t="s">
        <v>4773</v>
      </c>
      <c r="G2756" t="s">
        <v>4772</v>
      </c>
      <c r="H2756">
        <v>21</v>
      </c>
    </row>
    <row r="2757" spans="1:8" hidden="1" x14ac:dyDescent="0.25">
      <c r="A2757">
        <v>80</v>
      </c>
      <c r="B2757">
        <v>731</v>
      </c>
      <c r="C2757" t="s">
        <v>5066</v>
      </c>
      <c r="D2757" t="s">
        <v>4529</v>
      </c>
      <c r="E2757">
        <v>1516</v>
      </c>
      <c r="F2757" t="s">
        <v>4774</v>
      </c>
      <c r="G2757">
        <v>22</v>
      </c>
    </row>
    <row r="2758" spans="1:8" hidden="1" x14ac:dyDescent="0.25">
      <c r="A2758">
        <v>80</v>
      </c>
      <c r="B2758">
        <v>731</v>
      </c>
      <c r="C2758" t="s">
        <v>5066</v>
      </c>
      <c r="D2758" t="s">
        <v>4529</v>
      </c>
      <c r="E2758">
        <v>27</v>
      </c>
      <c r="F2758" t="s">
        <v>4776</v>
      </c>
      <c r="G2758">
        <v>23</v>
      </c>
    </row>
    <row r="2759" spans="1:8" hidden="1" x14ac:dyDescent="0.25">
      <c r="A2759">
        <v>80</v>
      </c>
      <c r="B2759">
        <v>731</v>
      </c>
      <c r="C2759" t="s">
        <v>5066</v>
      </c>
      <c r="D2759" t="s">
        <v>4529</v>
      </c>
      <c r="E2759">
        <v>1532</v>
      </c>
      <c r="F2759" t="s">
        <v>4777</v>
      </c>
      <c r="G2759">
        <v>24</v>
      </c>
    </row>
    <row r="2760" spans="1:8" hidden="1" x14ac:dyDescent="0.25">
      <c r="A2760">
        <v>80</v>
      </c>
      <c r="B2760">
        <v>731</v>
      </c>
      <c r="C2760" t="s">
        <v>5066</v>
      </c>
      <c r="D2760" t="s">
        <v>4529</v>
      </c>
      <c r="E2760">
        <v>1518</v>
      </c>
      <c r="F2760" t="s">
        <v>3871</v>
      </c>
      <c r="G2760" t="s">
        <v>4778</v>
      </c>
      <c r="H2760">
        <v>25</v>
      </c>
    </row>
    <row r="2761" spans="1:8" hidden="1" x14ac:dyDescent="0.25">
      <c r="A2761">
        <v>80</v>
      </c>
      <c r="B2761">
        <v>731</v>
      </c>
      <c r="C2761" t="s">
        <v>5066</v>
      </c>
      <c r="D2761" t="s">
        <v>4529</v>
      </c>
      <c r="E2761">
        <v>29</v>
      </c>
      <c r="F2761" t="s">
        <v>4780</v>
      </c>
      <c r="G2761">
        <v>26</v>
      </c>
    </row>
    <row r="2762" spans="1:8" hidden="1" x14ac:dyDescent="0.25">
      <c r="A2762">
        <v>80</v>
      </c>
      <c r="B2762">
        <v>731</v>
      </c>
      <c r="C2762" t="s">
        <v>5066</v>
      </c>
      <c r="D2762" t="s">
        <v>4529</v>
      </c>
      <c r="E2762">
        <v>1520</v>
      </c>
      <c r="F2762" t="s">
        <v>4782</v>
      </c>
      <c r="G2762" t="s">
        <v>4781</v>
      </c>
      <c r="H2762">
        <v>27</v>
      </c>
    </row>
    <row r="2763" spans="1:8" hidden="1" x14ac:dyDescent="0.25">
      <c r="A2763">
        <v>80</v>
      </c>
      <c r="B2763">
        <v>731</v>
      </c>
      <c r="C2763" t="s">
        <v>5066</v>
      </c>
      <c r="D2763" t="s">
        <v>4529</v>
      </c>
      <c r="E2763">
        <v>31</v>
      </c>
      <c r="F2763" t="s">
        <v>4783</v>
      </c>
      <c r="G2763">
        <v>28</v>
      </c>
    </row>
    <row r="2764" spans="1:8" hidden="1" x14ac:dyDescent="0.25">
      <c r="A2764">
        <v>80</v>
      </c>
      <c r="B2764">
        <v>731</v>
      </c>
      <c r="C2764" t="s">
        <v>5066</v>
      </c>
      <c r="D2764" t="s">
        <v>4529</v>
      </c>
      <c r="E2764">
        <v>1506</v>
      </c>
      <c r="F2764" t="s">
        <v>4784</v>
      </c>
      <c r="G2764">
        <v>29</v>
      </c>
    </row>
    <row r="2765" spans="1:8" hidden="1" x14ac:dyDescent="0.25">
      <c r="A2765">
        <v>80</v>
      </c>
      <c r="B2765">
        <v>731</v>
      </c>
      <c r="C2765" t="s">
        <v>5066</v>
      </c>
      <c r="D2765" t="s">
        <v>4529</v>
      </c>
      <c r="E2765">
        <v>33</v>
      </c>
      <c r="F2765" t="s">
        <v>4786</v>
      </c>
      <c r="G2765">
        <v>30</v>
      </c>
    </row>
    <row r="2766" spans="1:8" hidden="1" x14ac:dyDescent="0.25">
      <c r="A2766">
        <v>80</v>
      </c>
      <c r="B2766">
        <v>731</v>
      </c>
      <c r="C2766" t="s">
        <v>5066</v>
      </c>
      <c r="D2766" t="s">
        <v>4529</v>
      </c>
      <c r="E2766">
        <v>1523</v>
      </c>
      <c r="F2766" t="s">
        <v>4785</v>
      </c>
      <c r="G2766" t="s">
        <v>4787</v>
      </c>
      <c r="H2766">
        <v>31</v>
      </c>
    </row>
    <row r="2767" spans="1:8" hidden="1" x14ac:dyDescent="0.25">
      <c r="A2767">
        <v>80</v>
      </c>
      <c r="B2767">
        <v>731</v>
      </c>
      <c r="C2767" t="s">
        <v>5066</v>
      </c>
      <c r="D2767" t="s">
        <v>4529</v>
      </c>
      <c r="E2767">
        <v>1508</v>
      </c>
      <c r="F2767" t="s">
        <v>4788</v>
      </c>
      <c r="G2767">
        <v>32</v>
      </c>
    </row>
    <row r="2768" spans="1:8" hidden="1" x14ac:dyDescent="0.25">
      <c r="A2768">
        <v>80</v>
      </c>
      <c r="B2768">
        <v>731</v>
      </c>
      <c r="C2768" t="s">
        <v>5066</v>
      </c>
      <c r="D2768" t="s">
        <v>4529</v>
      </c>
      <c r="E2768">
        <v>35</v>
      </c>
      <c r="F2768" t="s">
        <v>4789</v>
      </c>
      <c r="G2768">
        <v>33</v>
      </c>
    </row>
    <row r="2769" spans="1:8" hidden="1" x14ac:dyDescent="0.25">
      <c r="A2769">
        <v>80</v>
      </c>
      <c r="B2769">
        <v>731</v>
      </c>
      <c r="C2769" t="s">
        <v>5066</v>
      </c>
      <c r="D2769" t="s">
        <v>4529</v>
      </c>
      <c r="E2769">
        <v>36</v>
      </c>
      <c r="F2769" t="s">
        <v>4790</v>
      </c>
      <c r="G2769">
        <v>34</v>
      </c>
    </row>
    <row r="2770" spans="1:8" hidden="1" x14ac:dyDescent="0.25">
      <c r="A2770">
        <v>80</v>
      </c>
      <c r="B2770">
        <v>731</v>
      </c>
      <c r="C2770" t="s">
        <v>5066</v>
      </c>
      <c r="D2770" t="s">
        <v>4529</v>
      </c>
      <c r="E2770">
        <v>38</v>
      </c>
      <c r="F2770" t="s">
        <v>4791</v>
      </c>
      <c r="G2770">
        <v>35</v>
      </c>
    </row>
    <row r="2771" spans="1:8" hidden="1" x14ac:dyDescent="0.25">
      <c r="A2771">
        <v>80</v>
      </c>
      <c r="B2771">
        <v>731</v>
      </c>
      <c r="C2771" t="s">
        <v>5066</v>
      </c>
      <c r="D2771" t="s">
        <v>4529</v>
      </c>
      <c r="E2771">
        <v>40</v>
      </c>
      <c r="F2771" t="s">
        <v>4792</v>
      </c>
      <c r="G2771">
        <v>36</v>
      </c>
    </row>
    <row r="2772" spans="1:8" hidden="1" x14ac:dyDescent="0.25">
      <c r="A2772">
        <v>80</v>
      </c>
      <c r="B2772">
        <v>731</v>
      </c>
      <c r="C2772" t="s">
        <v>5066</v>
      </c>
      <c r="D2772" t="s">
        <v>4529</v>
      </c>
      <c r="E2772">
        <v>1294</v>
      </c>
      <c r="F2772" t="s">
        <v>4794</v>
      </c>
      <c r="G2772" t="s">
        <v>4793</v>
      </c>
      <c r="H2772">
        <v>37</v>
      </c>
    </row>
    <row r="2773" spans="1:8" hidden="1" x14ac:dyDescent="0.25">
      <c r="A2773">
        <v>80</v>
      </c>
      <c r="B2773">
        <v>731</v>
      </c>
      <c r="C2773" t="s">
        <v>5066</v>
      </c>
      <c r="D2773" t="s">
        <v>4529</v>
      </c>
      <c r="E2773">
        <v>42</v>
      </c>
      <c r="F2773" t="s">
        <v>4795</v>
      </c>
      <c r="G2773">
        <v>38</v>
      </c>
    </row>
    <row r="2774" spans="1:8" hidden="1" x14ac:dyDescent="0.25">
      <c r="A2774">
        <v>80</v>
      </c>
      <c r="B2774">
        <v>731</v>
      </c>
      <c r="C2774" t="s">
        <v>5066</v>
      </c>
      <c r="D2774" t="s">
        <v>4529</v>
      </c>
      <c r="E2774">
        <v>44</v>
      </c>
      <c r="F2774" t="s">
        <v>4796</v>
      </c>
      <c r="G2774">
        <v>39</v>
      </c>
    </row>
    <row r="2775" spans="1:8" hidden="1" x14ac:dyDescent="0.25">
      <c r="A2775">
        <v>80</v>
      </c>
      <c r="B2775">
        <v>731</v>
      </c>
      <c r="C2775" t="s">
        <v>5066</v>
      </c>
      <c r="D2775" t="s">
        <v>4529</v>
      </c>
      <c r="E2775">
        <v>1524</v>
      </c>
      <c r="F2775" t="s">
        <v>4797</v>
      </c>
      <c r="G2775">
        <v>40</v>
      </c>
    </row>
    <row r="2776" spans="1:8" hidden="1" x14ac:dyDescent="0.25">
      <c r="A2776">
        <v>80</v>
      </c>
      <c r="B2776">
        <v>731</v>
      </c>
      <c r="C2776" t="s">
        <v>5066</v>
      </c>
      <c r="D2776" t="s">
        <v>4529</v>
      </c>
      <c r="E2776">
        <v>46</v>
      </c>
      <c r="F2776" t="s">
        <v>4798</v>
      </c>
      <c r="G2776">
        <v>41</v>
      </c>
    </row>
    <row r="2777" spans="1:8" hidden="1" x14ac:dyDescent="0.25">
      <c r="A2777">
        <v>80</v>
      </c>
      <c r="B2777">
        <v>731</v>
      </c>
      <c r="C2777" t="s">
        <v>5066</v>
      </c>
      <c r="D2777" t="s">
        <v>4529</v>
      </c>
      <c r="E2777">
        <v>48</v>
      </c>
      <c r="F2777" t="s">
        <v>4799</v>
      </c>
      <c r="G2777">
        <v>42</v>
      </c>
    </row>
    <row r="2778" spans="1:8" hidden="1" x14ac:dyDescent="0.25">
      <c r="A2778">
        <v>80</v>
      </c>
      <c r="B2778">
        <v>731</v>
      </c>
      <c r="C2778" t="s">
        <v>5066</v>
      </c>
      <c r="D2778" t="s">
        <v>4529</v>
      </c>
      <c r="E2778">
        <v>50</v>
      </c>
      <c r="F2778" t="s">
        <v>4683</v>
      </c>
      <c r="G2778">
        <v>43</v>
      </c>
    </row>
    <row r="2779" spans="1:8" hidden="1" x14ac:dyDescent="0.25">
      <c r="A2779">
        <v>80</v>
      </c>
      <c r="B2779">
        <v>731</v>
      </c>
      <c r="C2779" t="s">
        <v>5066</v>
      </c>
      <c r="D2779" t="s">
        <v>4529</v>
      </c>
      <c r="E2779">
        <v>1705</v>
      </c>
      <c r="F2779" t="s">
        <v>5248</v>
      </c>
      <c r="G2779" t="s">
        <v>5247</v>
      </c>
      <c r="H2779">
        <v>44</v>
      </c>
    </row>
    <row r="2780" spans="1:8" hidden="1" x14ac:dyDescent="0.25">
      <c r="A2780">
        <v>80</v>
      </c>
      <c r="B2780">
        <v>731</v>
      </c>
      <c r="C2780" t="s">
        <v>5066</v>
      </c>
      <c r="D2780" t="s">
        <v>4529</v>
      </c>
      <c r="E2780">
        <v>446</v>
      </c>
      <c r="F2780" t="s">
        <v>5228</v>
      </c>
      <c r="G2780">
        <v>45</v>
      </c>
    </row>
    <row r="2781" spans="1:8" hidden="1" x14ac:dyDescent="0.25">
      <c r="A2781">
        <v>80</v>
      </c>
      <c r="B2781">
        <v>731</v>
      </c>
      <c r="C2781" t="s">
        <v>5066</v>
      </c>
      <c r="D2781" t="s">
        <v>4529</v>
      </c>
      <c r="E2781">
        <v>516</v>
      </c>
      <c r="F2781" t="s">
        <v>5224</v>
      </c>
      <c r="G2781">
        <v>46</v>
      </c>
    </row>
    <row r="2782" spans="1:8" hidden="1" x14ac:dyDescent="0.25">
      <c r="A2782">
        <v>80</v>
      </c>
      <c r="B2782">
        <v>731</v>
      </c>
      <c r="C2782" t="s">
        <v>5066</v>
      </c>
      <c r="D2782" t="s">
        <v>4529</v>
      </c>
      <c r="E2782">
        <v>1293</v>
      </c>
      <c r="F2782" t="s">
        <v>5223</v>
      </c>
      <c r="G2782">
        <v>47</v>
      </c>
    </row>
    <row r="2783" spans="1:8" hidden="1" x14ac:dyDescent="0.25">
      <c r="A2783">
        <v>80</v>
      </c>
      <c r="B2783">
        <v>731</v>
      </c>
      <c r="C2783" t="s">
        <v>5066</v>
      </c>
      <c r="D2783" t="s">
        <v>4529</v>
      </c>
      <c r="E2783">
        <v>1299</v>
      </c>
      <c r="F2783" t="s">
        <v>5286</v>
      </c>
      <c r="G2783">
        <v>48</v>
      </c>
    </row>
    <row r="2784" spans="1:8" hidden="1" x14ac:dyDescent="0.25">
      <c r="A2784">
        <v>80</v>
      </c>
      <c r="B2784">
        <v>731</v>
      </c>
      <c r="C2784" t="s">
        <v>5066</v>
      </c>
      <c r="D2784" t="s">
        <v>4529</v>
      </c>
      <c r="E2784">
        <v>1297</v>
      </c>
      <c r="F2784" t="s">
        <v>5284</v>
      </c>
      <c r="G2784">
        <v>49</v>
      </c>
    </row>
    <row r="2785" spans="1:7" hidden="1" x14ac:dyDescent="0.25">
      <c r="A2785">
        <v>81</v>
      </c>
      <c r="B2785">
        <v>732</v>
      </c>
      <c r="C2785" t="s">
        <v>4598</v>
      </c>
      <c r="D2785" t="s">
        <v>4529</v>
      </c>
      <c r="E2785">
        <v>1</v>
      </c>
      <c r="F2785" t="s">
        <v>4599</v>
      </c>
      <c r="G2785">
        <v>1</v>
      </c>
    </row>
    <row r="2786" spans="1:7" hidden="1" x14ac:dyDescent="0.25">
      <c r="A2786">
        <v>81</v>
      </c>
      <c r="B2786">
        <v>732</v>
      </c>
      <c r="C2786" t="s">
        <v>4598</v>
      </c>
      <c r="D2786" t="s">
        <v>4529</v>
      </c>
      <c r="E2786">
        <v>1558</v>
      </c>
      <c r="F2786" t="s">
        <v>4733</v>
      </c>
      <c r="G2786">
        <v>2</v>
      </c>
    </row>
    <row r="2787" spans="1:7" hidden="1" x14ac:dyDescent="0.25">
      <c r="A2787">
        <v>81</v>
      </c>
      <c r="B2787">
        <v>733</v>
      </c>
      <c r="C2787" t="s">
        <v>4731</v>
      </c>
      <c r="D2787" t="s">
        <v>4529</v>
      </c>
      <c r="E2787">
        <v>84</v>
      </c>
      <c r="F2787" t="s">
        <v>4732</v>
      </c>
      <c r="G2787">
        <v>3</v>
      </c>
    </row>
    <row r="2788" spans="1:7" hidden="1" x14ac:dyDescent="0.25">
      <c r="A2788">
        <v>81</v>
      </c>
      <c r="B2788">
        <v>733</v>
      </c>
      <c r="C2788" t="s">
        <v>4731</v>
      </c>
      <c r="D2788" t="s">
        <v>4529</v>
      </c>
      <c r="E2788">
        <v>2</v>
      </c>
      <c r="F2788" t="s">
        <v>4731</v>
      </c>
      <c r="G2788">
        <v>4</v>
      </c>
    </row>
    <row r="2789" spans="1:7" hidden="1" x14ac:dyDescent="0.25">
      <c r="A2789">
        <v>81</v>
      </c>
      <c r="B2789">
        <v>733</v>
      </c>
      <c r="C2789" t="s">
        <v>4731</v>
      </c>
      <c r="D2789" t="s">
        <v>4529</v>
      </c>
      <c r="E2789">
        <v>4</v>
      </c>
      <c r="F2789" t="s">
        <v>4729</v>
      </c>
      <c r="G2789">
        <v>5</v>
      </c>
    </row>
    <row r="2790" spans="1:7" hidden="1" x14ac:dyDescent="0.25">
      <c r="A2790">
        <v>81</v>
      </c>
      <c r="B2790">
        <v>734</v>
      </c>
      <c r="C2790" t="s">
        <v>4695</v>
      </c>
      <c r="D2790" t="s">
        <v>4529</v>
      </c>
      <c r="E2790">
        <v>6</v>
      </c>
      <c r="F2790" t="s">
        <v>4697</v>
      </c>
      <c r="G2790">
        <v>6</v>
      </c>
    </row>
    <row r="2791" spans="1:7" hidden="1" x14ac:dyDescent="0.25">
      <c r="A2791">
        <v>81</v>
      </c>
      <c r="B2791">
        <v>734</v>
      </c>
      <c r="C2791" t="s">
        <v>4695</v>
      </c>
      <c r="D2791" t="s">
        <v>4529</v>
      </c>
      <c r="E2791">
        <v>8</v>
      </c>
      <c r="F2791" t="s">
        <v>4695</v>
      </c>
      <c r="G2791">
        <v>7</v>
      </c>
    </row>
    <row r="2792" spans="1:7" hidden="1" x14ac:dyDescent="0.25">
      <c r="A2792">
        <v>81</v>
      </c>
      <c r="B2792">
        <v>735</v>
      </c>
      <c r="C2792" t="s">
        <v>4694</v>
      </c>
      <c r="D2792" t="s">
        <v>4529</v>
      </c>
      <c r="E2792">
        <v>10</v>
      </c>
      <c r="F2792" t="s">
        <v>4693</v>
      </c>
      <c r="G2792">
        <v>8</v>
      </c>
    </row>
    <row r="2793" spans="1:7" hidden="1" x14ac:dyDescent="0.25">
      <c r="A2793">
        <v>81</v>
      </c>
      <c r="B2793">
        <v>735</v>
      </c>
      <c r="C2793" t="s">
        <v>4694</v>
      </c>
      <c r="D2793" t="s">
        <v>4529</v>
      </c>
      <c r="E2793">
        <v>13</v>
      </c>
      <c r="F2793" t="s">
        <v>4692</v>
      </c>
      <c r="G2793">
        <v>9</v>
      </c>
    </row>
    <row r="2794" spans="1:7" hidden="1" x14ac:dyDescent="0.25">
      <c r="A2794">
        <v>81</v>
      </c>
      <c r="B2794">
        <v>736</v>
      </c>
      <c r="C2794" t="s">
        <v>4748</v>
      </c>
      <c r="D2794" t="s">
        <v>4529</v>
      </c>
      <c r="E2794">
        <v>14</v>
      </c>
      <c r="F2794" t="s">
        <v>4728</v>
      </c>
      <c r="G2794">
        <v>10</v>
      </c>
    </row>
    <row r="2795" spans="1:7" hidden="1" x14ac:dyDescent="0.25">
      <c r="A2795">
        <v>81</v>
      </c>
      <c r="B2795">
        <v>736</v>
      </c>
      <c r="C2795" t="s">
        <v>4748</v>
      </c>
      <c r="D2795" t="s">
        <v>4529</v>
      </c>
      <c r="E2795">
        <v>266</v>
      </c>
      <c r="F2795" t="s">
        <v>4727</v>
      </c>
      <c r="G2795">
        <v>11</v>
      </c>
    </row>
    <row r="2796" spans="1:7" hidden="1" x14ac:dyDescent="0.25">
      <c r="A2796">
        <v>81</v>
      </c>
      <c r="B2796">
        <v>736</v>
      </c>
      <c r="C2796" t="s">
        <v>4748</v>
      </c>
      <c r="D2796" t="s">
        <v>4529</v>
      </c>
      <c r="E2796">
        <v>16</v>
      </c>
      <c r="F2796" t="s">
        <v>4691</v>
      </c>
      <c r="G2796">
        <v>12</v>
      </c>
    </row>
    <row r="2797" spans="1:7" hidden="1" x14ac:dyDescent="0.25">
      <c r="A2797">
        <v>81</v>
      </c>
      <c r="B2797">
        <v>736</v>
      </c>
      <c r="C2797" t="s">
        <v>4748</v>
      </c>
      <c r="D2797" t="s">
        <v>4529</v>
      </c>
      <c r="E2797">
        <v>18</v>
      </c>
      <c r="F2797" t="s">
        <v>4690</v>
      </c>
      <c r="G2797">
        <v>13</v>
      </c>
    </row>
    <row r="2798" spans="1:7" hidden="1" x14ac:dyDescent="0.25">
      <c r="A2798">
        <v>81</v>
      </c>
      <c r="B2798">
        <v>737</v>
      </c>
      <c r="C2798" t="s">
        <v>4725</v>
      </c>
      <c r="D2798" t="s">
        <v>4529</v>
      </c>
      <c r="E2798">
        <v>20</v>
      </c>
      <c r="F2798" t="s">
        <v>4726</v>
      </c>
      <c r="G2798">
        <v>14</v>
      </c>
    </row>
    <row r="2799" spans="1:7" hidden="1" x14ac:dyDescent="0.25">
      <c r="A2799">
        <v>81</v>
      </c>
      <c r="B2799">
        <v>737</v>
      </c>
      <c r="C2799" t="s">
        <v>4725</v>
      </c>
      <c r="D2799" t="s">
        <v>4529</v>
      </c>
      <c r="E2799">
        <v>86</v>
      </c>
      <c r="F2799" t="s">
        <v>4724</v>
      </c>
      <c r="G2799">
        <v>15</v>
      </c>
    </row>
    <row r="2800" spans="1:7" hidden="1" x14ac:dyDescent="0.25">
      <c r="A2800">
        <v>81</v>
      </c>
      <c r="B2800">
        <v>737</v>
      </c>
      <c r="C2800" t="s">
        <v>4725</v>
      </c>
      <c r="D2800" t="s">
        <v>4529</v>
      </c>
      <c r="E2800">
        <v>22</v>
      </c>
      <c r="F2800" t="s">
        <v>4689</v>
      </c>
      <c r="G2800">
        <v>16</v>
      </c>
    </row>
    <row r="2801" spans="1:8" hidden="1" x14ac:dyDescent="0.25">
      <c r="A2801">
        <v>81</v>
      </c>
      <c r="B2801">
        <v>737</v>
      </c>
      <c r="C2801" t="s">
        <v>4725</v>
      </c>
      <c r="D2801" t="s">
        <v>4529</v>
      </c>
      <c r="E2801">
        <v>24</v>
      </c>
      <c r="F2801" t="s">
        <v>4894</v>
      </c>
      <c r="G2801">
        <v>17</v>
      </c>
    </row>
    <row r="2802" spans="1:8" hidden="1" x14ac:dyDescent="0.25">
      <c r="A2802">
        <v>81</v>
      </c>
      <c r="B2802">
        <v>737</v>
      </c>
      <c r="C2802" t="s">
        <v>4725</v>
      </c>
      <c r="D2802" t="s">
        <v>4529</v>
      </c>
      <c r="E2802">
        <v>1510</v>
      </c>
      <c r="F2802" t="s">
        <v>4721</v>
      </c>
      <c r="G2802" t="s">
        <v>4768</v>
      </c>
      <c r="H2802">
        <v>18</v>
      </c>
    </row>
    <row r="2803" spans="1:8" hidden="1" x14ac:dyDescent="0.25">
      <c r="A2803">
        <v>81</v>
      </c>
      <c r="B2803">
        <v>737</v>
      </c>
      <c r="C2803" t="s">
        <v>4725</v>
      </c>
      <c r="D2803" t="s">
        <v>4529</v>
      </c>
      <c r="E2803">
        <v>1512</v>
      </c>
      <c r="F2803" t="s">
        <v>4769</v>
      </c>
      <c r="G2803">
        <v>19</v>
      </c>
    </row>
    <row r="2804" spans="1:8" hidden="1" x14ac:dyDescent="0.25">
      <c r="A2804">
        <v>81</v>
      </c>
      <c r="B2804">
        <v>737</v>
      </c>
      <c r="C2804" t="s">
        <v>4725</v>
      </c>
      <c r="D2804" t="s">
        <v>4529</v>
      </c>
      <c r="E2804">
        <v>1504</v>
      </c>
      <c r="F2804" t="s">
        <v>4771</v>
      </c>
      <c r="G2804">
        <v>20</v>
      </c>
    </row>
    <row r="2805" spans="1:8" hidden="1" x14ac:dyDescent="0.25">
      <c r="A2805">
        <v>81</v>
      </c>
      <c r="B2805">
        <v>737</v>
      </c>
      <c r="C2805" t="s">
        <v>4725</v>
      </c>
      <c r="D2805" t="s">
        <v>4529</v>
      </c>
      <c r="E2805">
        <v>25</v>
      </c>
      <c r="F2805" t="s">
        <v>4770</v>
      </c>
      <c r="G2805">
        <v>21</v>
      </c>
    </row>
    <row r="2806" spans="1:8" hidden="1" x14ac:dyDescent="0.25">
      <c r="A2806">
        <v>81</v>
      </c>
      <c r="B2806">
        <v>737</v>
      </c>
      <c r="C2806" t="s">
        <v>4725</v>
      </c>
      <c r="D2806" t="s">
        <v>4529</v>
      </c>
      <c r="E2806">
        <v>1514</v>
      </c>
      <c r="F2806" t="s">
        <v>4773</v>
      </c>
      <c r="G2806" t="s">
        <v>4772</v>
      </c>
      <c r="H2806">
        <v>22</v>
      </c>
    </row>
    <row r="2807" spans="1:8" hidden="1" x14ac:dyDescent="0.25">
      <c r="A2807">
        <v>81</v>
      </c>
      <c r="B2807">
        <v>737</v>
      </c>
      <c r="C2807" t="s">
        <v>4725</v>
      </c>
      <c r="D2807" t="s">
        <v>4529</v>
      </c>
      <c r="E2807">
        <v>1516</v>
      </c>
      <c r="F2807" t="s">
        <v>4774</v>
      </c>
      <c r="G2807">
        <v>23</v>
      </c>
    </row>
    <row r="2808" spans="1:8" hidden="1" x14ac:dyDescent="0.25">
      <c r="A2808">
        <v>81</v>
      </c>
      <c r="B2808">
        <v>737</v>
      </c>
      <c r="C2808" t="s">
        <v>4725</v>
      </c>
      <c r="D2808" t="s">
        <v>4529</v>
      </c>
      <c r="E2808">
        <v>27</v>
      </c>
      <c r="F2808" t="s">
        <v>4776</v>
      </c>
      <c r="G2808">
        <v>24</v>
      </c>
    </row>
    <row r="2809" spans="1:8" hidden="1" x14ac:dyDescent="0.25">
      <c r="A2809">
        <v>81</v>
      </c>
      <c r="B2809">
        <v>737</v>
      </c>
      <c r="C2809" t="s">
        <v>4725</v>
      </c>
      <c r="D2809" t="s">
        <v>4529</v>
      </c>
      <c r="E2809">
        <v>1532</v>
      </c>
      <c r="F2809" t="s">
        <v>4777</v>
      </c>
      <c r="G2809">
        <v>25</v>
      </c>
    </row>
    <row r="2810" spans="1:8" hidden="1" x14ac:dyDescent="0.25">
      <c r="A2810">
        <v>81</v>
      </c>
      <c r="B2810">
        <v>737</v>
      </c>
      <c r="C2810" t="s">
        <v>4725</v>
      </c>
      <c r="D2810" t="s">
        <v>4529</v>
      </c>
      <c r="E2810">
        <v>1518</v>
      </c>
      <c r="F2810" t="s">
        <v>3871</v>
      </c>
      <c r="G2810" t="s">
        <v>4778</v>
      </c>
      <c r="H2810">
        <v>26</v>
      </c>
    </row>
    <row r="2811" spans="1:8" hidden="1" x14ac:dyDescent="0.25">
      <c r="A2811">
        <v>81</v>
      </c>
      <c r="B2811">
        <v>737</v>
      </c>
      <c r="C2811" t="s">
        <v>4725</v>
      </c>
      <c r="D2811" t="s">
        <v>4529</v>
      </c>
      <c r="E2811">
        <v>29</v>
      </c>
      <c r="F2811" t="s">
        <v>4780</v>
      </c>
      <c r="G2811">
        <v>27</v>
      </c>
    </row>
    <row r="2812" spans="1:8" hidden="1" x14ac:dyDescent="0.25">
      <c r="A2812">
        <v>81</v>
      </c>
      <c r="B2812">
        <v>737</v>
      </c>
      <c r="C2812" t="s">
        <v>4725</v>
      </c>
      <c r="D2812" t="s">
        <v>4529</v>
      </c>
      <c r="E2812">
        <v>1520</v>
      </c>
      <c r="F2812" t="s">
        <v>4782</v>
      </c>
      <c r="G2812" t="s">
        <v>4781</v>
      </c>
      <c r="H2812">
        <v>28</v>
      </c>
    </row>
    <row r="2813" spans="1:8" hidden="1" x14ac:dyDescent="0.25">
      <c r="A2813">
        <v>81</v>
      </c>
      <c r="B2813">
        <v>737</v>
      </c>
      <c r="C2813" t="s">
        <v>4725</v>
      </c>
      <c r="D2813" t="s">
        <v>4529</v>
      </c>
      <c r="E2813">
        <v>31</v>
      </c>
      <c r="F2813" t="s">
        <v>4783</v>
      </c>
      <c r="G2813">
        <v>29</v>
      </c>
    </row>
    <row r="2814" spans="1:8" hidden="1" x14ac:dyDescent="0.25">
      <c r="A2814">
        <v>81</v>
      </c>
      <c r="B2814">
        <v>737</v>
      </c>
      <c r="C2814" t="s">
        <v>4725</v>
      </c>
      <c r="D2814" t="s">
        <v>4529</v>
      </c>
      <c r="E2814">
        <v>1506</v>
      </c>
      <c r="F2814" t="s">
        <v>4784</v>
      </c>
      <c r="G2814">
        <v>30</v>
      </c>
    </row>
    <row r="2815" spans="1:8" hidden="1" x14ac:dyDescent="0.25">
      <c r="A2815">
        <v>81</v>
      </c>
      <c r="B2815">
        <v>737</v>
      </c>
      <c r="C2815" t="s">
        <v>4725</v>
      </c>
      <c r="D2815" t="s">
        <v>4529</v>
      </c>
      <c r="E2815">
        <v>33</v>
      </c>
      <c r="F2815" t="s">
        <v>4786</v>
      </c>
      <c r="G2815">
        <v>31</v>
      </c>
    </row>
    <row r="2816" spans="1:8" hidden="1" x14ac:dyDescent="0.25">
      <c r="A2816">
        <v>81</v>
      </c>
      <c r="B2816">
        <v>737</v>
      </c>
      <c r="C2816" t="s">
        <v>4725</v>
      </c>
      <c r="D2816" t="s">
        <v>4529</v>
      </c>
      <c r="E2816">
        <v>1523</v>
      </c>
      <c r="F2816" t="s">
        <v>4785</v>
      </c>
      <c r="G2816" t="s">
        <v>4787</v>
      </c>
      <c r="H2816">
        <v>32</v>
      </c>
    </row>
    <row r="2817" spans="1:8" hidden="1" x14ac:dyDescent="0.25">
      <c r="A2817">
        <v>81</v>
      </c>
      <c r="B2817">
        <v>737</v>
      </c>
      <c r="C2817" t="s">
        <v>4725</v>
      </c>
      <c r="D2817" t="s">
        <v>4529</v>
      </c>
      <c r="E2817">
        <v>1508</v>
      </c>
      <c r="F2817" t="s">
        <v>4788</v>
      </c>
      <c r="G2817">
        <v>33</v>
      </c>
    </row>
    <row r="2818" spans="1:8" hidden="1" x14ac:dyDescent="0.25">
      <c r="A2818">
        <v>81</v>
      </c>
      <c r="B2818">
        <v>737</v>
      </c>
      <c r="C2818" t="s">
        <v>4725</v>
      </c>
      <c r="D2818" t="s">
        <v>4529</v>
      </c>
      <c r="E2818">
        <v>35</v>
      </c>
      <c r="F2818" t="s">
        <v>4789</v>
      </c>
      <c r="G2818">
        <v>34</v>
      </c>
    </row>
    <row r="2819" spans="1:8" hidden="1" x14ac:dyDescent="0.25">
      <c r="A2819">
        <v>81</v>
      </c>
      <c r="B2819">
        <v>737</v>
      </c>
      <c r="C2819" t="s">
        <v>4725</v>
      </c>
      <c r="D2819" t="s">
        <v>4529</v>
      </c>
      <c r="E2819">
        <v>36</v>
      </c>
      <c r="F2819" t="s">
        <v>4790</v>
      </c>
      <c r="G2819">
        <v>35</v>
      </c>
    </row>
    <row r="2820" spans="1:8" hidden="1" x14ac:dyDescent="0.25">
      <c r="A2820">
        <v>81</v>
      </c>
      <c r="B2820">
        <v>737</v>
      </c>
      <c r="C2820" t="s">
        <v>4725</v>
      </c>
      <c r="D2820" t="s">
        <v>4529</v>
      </c>
      <c r="E2820">
        <v>38</v>
      </c>
      <c r="F2820" t="s">
        <v>4791</v>
      </c>
      <c r="G2820">
        <v>36</v>
      </c>
    </row>
    <row r="2821" spans="1:8" hidden="1" x14ac:dyDescent="0.25">
      <c r="A2821">
        <v>81</v>
      </c>
      <c r="B2821">
        <v>737</v>
      </c>
      <c r="C2821" t="s">
        <v>4725</v>
      </c>
      <c r="D2821" t="s">
        <v>4529</v>
      </c>
      <c r="E2821">
        <v>40</v>
      </c>
      <c r="F2821" t="s">
        <v>4792</v>
      </c>
      <c r="G2821">
        <v>37</v>
      </c>
    </row>
    <row r="2822" spans="1:8" hidden="1" x14ac:dyDescent="0.25">
      <c r="A2822">
        <v>81</v>
      </c>
      <c r="B2822">
        <v>737</v>
      </c>
      <c r="C2822" t="s">
        <v>4725</v>
      </c>
      <c r="D2822" t="s">
        <v>4529</v>
      </c>
      <c r="E2822">
        <v>1294</v>
      </c>
      <c r="F2822" t="s">
        <v>4794</v>
      </c>
      <c r="G2822" t="s">
        <v>4793</v>
      </c>
      <c r="H2822">
        <v>38</v>
      </c>
    </row>
    <row r="2823" spans="1:8" hidden="1" x14ac:dyDescent="0.25">
      <c r="A2823">
        <v>81</v>
      </c>
      <c r="B2823">
        <v>737</v>
      </c>
      <c r="C2823" t="s">
        <v>4725</v>
      </c>
      <c r="D2823" t="s">
        <v>4529</v>
      </c>
      <c r="E2823">
        <v>42</v>
      </c>
      <c r="F2823" t="s">
        <v>4795</v>
      </c>
      <c r="G2823">
        <v>39</v>
      </c>
    </row>
    <row r="2824" spans="1:8" hidden="1" x14ac:dyDescent="0.25">
      <c r="A2824">
        <v>81</v>
      </c>
      <c r="B2824">
        <v>737</v>
      </c>
      <c r="C2824" t="s">
        <v>4725</v>
      </c>
      <c r="D2824" t="s">
        <v>4529</v>
      </c>
      <c r="E2824">
        <v>44</v>
      </c>
      <c r="F2824" t="s">
        <v>4796</v>
      </c>
      <c r="G2824">
        <v>40</v>
      </c>
    </row>
    <row r="2825" spans="1:8" hidden="1" x14ac:dyDescent="0.25">
      <c r="A2825">
        <v>81</v>
      </c>
      <c r="B2825">
        <v>737</v>
      </c>
      <c r="C2825" t="s">
        <v>4725</v>
      </c>
      <c r="D2825" t="s">
        <v>4529</v>
      </c>
      <c r="E2825">
        <v>1524</v>
      </c>
      <c r="F2825" t="s">
        <v>4797</v>
      </c>
      <c r="G2825">
        <v>41</v>
      </c>
    </row>
    <row r="2826" spans="1:8" hidden="1" x14ac:dyDescent="0.25">
      <c r="A2826">
        <v>81</v>
      </c>
      <c r="B2826">
        <v>737</v>
      </c>
      <c r="C2826" t="s">
        <v>4725</v>
      </c>
      <c r="D2826" t="s">
        <v>4529</v>
      </c>
      <c r="E2826">
        <v>46</v>
      </c>
      <c r="F2826" t="s">
        <v>4798</v>
      </c>
      <c r="G2826">
        <v>42</v>
      </c>
    </row>
    <row r="2827" spans="1:8" hidden="1" x14ac:dyDescent="0.25">
      <c r="A2827">
        <v>81</v>
      </c>
      <c r="B2827">
        <v>737</v>
      </c>
      <c r="C2827" t="s">
        <v>4725</v>
      </c>
      <c r="D2827" t="s">
        <v>4529</v>
      </c>
      <c r="E2827">
        <v>48</v>
      </c>
      <c r="F2827" t="s">
        <v>4799</v>
      </c>
      <c r="G2827">
        <v>43</v>
      </c>
    </row>
    <row r="2828" spans="1:8" hidden="1" x14ac:dyDescent="0.25">
      <c r="A2828">
        <v>81</v>
      </c>
      <c r="B2828">
        <v>737</v>
      </c>
      <c r="C2828" t="s">
        <v>4725</v>
      </c>
      <c r="D2828" t="s">
        <v>4529</v>
      </c>
      <c r="E2828">
        <v>50</v>
      </c>
      <c r="F2828" t="s">
        <v>4683</v>
      </c>
      <c r="G2828">
        <v>44</v>
      </c>
    </row>
    <row r="2829" spans="1:8" hidden="1" x14ac:dyDescent="0.25">
      <c r="A2829">
        <v>81</v>
      </c>
      <c r="B2829">
        <v>737</v>
      </c>
      <c r="C2829" t="s">
        <v>4725</v>
      </c>
      <c r="D2829" t="s">
        <v>4529</v>
      </c>
      <c r="E2829">
        <v>1705</v>
      </c>
      <c r="F2829" t="s">
        <v>5248</v>
      </c>
      <c r="G2829" t="s">
        <v>5247</v>
      </c>
      <c r="H2829">
        <v>45</v>
      </c>
    </row>
    <row r="2830" spans="1:8" hidden="1" x14ac:dyDescent="0.25">
      <c r="A2830">
        <v>81</v>
      </c>
      <c r="B2830">
        <v>737</v>
      </c>
      <c r="C2830" t="s">
        <v>4725</v>
      </c>
      <c r="D2830" t="s">
        <v>4529</v>
      </c>
      <c r="E2830">
        <v>446</v>
      </c>
      <c r="F2830" t="s">
        <v>5228</v>
      </c>
      <c r="G2830">
        <v>46</v>
      </c>
    </row>
    <row r="2831" spans="1:8" hidden="1" x14ac:dyDescent="0.25">
      <c r="A2831">
        <v>81</v>
      </c>
      <c r="B2831">
        <v>737</v>
      </c>
      <c r="C2831" t="s">
        <v>4725</v>
      </c>
      <c r="D2831" t="s">
        <v>4529</v>
      </c>
      <c r="E2831">
        <v>1555</v>
      </c>
      <c r="F2831" t="s">
        <v>5224</v>
      </c>
      <c r="G2831">
        <v>47</v>
      </c>
    </row>
    <row r="2832" spans="1:8" hidden="1" x14ac:dyDescent="0.25">
      <c r="A2832">
        <v>81</v>
      </c>
      <c r="B2832">
        <v>737</v>
      </c>
      <c r="C2832" t="s">
        <v>4725</v>
      </c>
      <c r="D2832" t="s">
        <v>4529</v>
      </c>
      <c r="E2832">
        <v>1293</v>
      </c>
      <c r="F2832" t="s">
        <v>5223</v>
      </c>
      <c r="G2832">
        <v>48</v>
      </c>
    </row>
    <row r="2833" spans="1:11" hidden="1" x14ac:dyDescent="0.25">
      <c r="A2833">
        <v>81</v>
      </c>
      <c r="B2833">
        <v>737</v>
      </c>
      <c r="C2833" t="s">
        <v>4725</v>
      </c>
      <c r="D2833" t="s">
        <v>4529</v>
      </c>
      <c r="E2833">
        <v>514</v>
      </c>
      <c r="F2833" t="s">
        <v>5220</v>
      </c>
      <c r="G2833">
        <v>49</v>
      </c>
    </row>
    <row r="2834" spans="1:11" hidden="1" x14ac:dyDescent="0.25">
      <c r="A2834">
        <v>81</v>
      </c>
      <c r="B2834">
        <v>737</v>
      </c>
      <c r="C2834" t="s">
        <v>4725</v>
      </c>
      <c r="D2834" t="s">
        <v>4529</v>
      </c>
      <c r="E2834">
        <v>512</v>
      </c>
      <c r="F2834" t="s">
        <v>4911</v>
      </c>
      <c r="G2834" t="s">
        <v>4910</v>
      </c>
      <c r="H2834">
        <v>50</v>
      </c>
    </row>
    <row r="2835" spans="1:11" ht="29.25" hidden="1" customHeight="1" x14ac:dyDescent="0.25">
      <c r="A2835">
        <v>83</v>
      </c>
      <c r="B2835">
        <v>744</v>
      </c>
      <c r="C2835" t="s">
        <v>4598</v>
      </c>
      <c r="D2835" t="s">
        <v>4529</v>
      </c>
      <c r="E2835">
        <v>1438</v>
      </c>
      <c r="F2835" t="s">
        <v>4635</v>
      </c>
      <c r="G2835">
        <v>1</v>
      </c>
      <c r="K2835" t="s">
        <v>118</v>
      </c>
    </row>
    <row r="2836" spans="1:11" hidden="1" x14ac:dyDescent="0.25">
      <c r="A2836">
        <v>83</v>
      </c>
      <c r="B2836">
        <v>744</v>
      </c>
      <c r="C2836" t="s">
        <v>4598</v>
      </c>
      <c r="D2836" t="s">
        <v>4529</v>
      </c>
      <c r="E2836">
        <v>576</v>
      </c>
      <c r="F2836" t="s">
        <v>4634</v>
      </c>
      <c r="G2836">
        <v>2</v>
      </c>
      <c r="K2836" t="s">
        <v>1077</v>
      </c>
    </row>
    <row r="2837" spans="1:11" hidden="1" x14ac:dyDescent="0.25">
      <c r="A2837">
        <v>83</v>
      </c>
      <c r="B2837">
        <v>744</v>
      </c>
      <c r="C2837" t="s">
        <v>4598</v>
      </c>
      <c r="D2837" t="s">
        <v>4529</v>
      </c>
      <c r="E2837">
        <v>1437</v>
      </c>
      <c r="F2837" t="s">
        <v>5091</v>
      </c>
      <c r="G2837">
        <v>3</v>
      </c>
      <c r="K2837" t="s">
        <v>10</v>
      </c>
    </row>
    <row r="2838" spans="1:11" hidden="1" x14ac:dyDescent="0.25">
      <c r="A2838">
        <v>83</v>
      </c>
      <c r="B2838">
        <v>744</v>
      </c>
      <c r="C2838" t="s">
        <v>4598</v>
      </c>
      <c r="D2838" t="s">
        <v>4529</v>
      </c>
      <c r="E2838">
        <v>1</v>
      </c>
      <c r="F2838" t="s">
        <v>4599</v>
      </c>
      <c r="G2838">
        <v>4</v>
      </c>
      <c r="K2838" t="s">
        <v>1879</v>
      </c>
    </row>
    <row r="2839" spans="1:11" hidden="1" x14ac:dyDescent="0.25">
      <c r="A2839">
        <v>83</v>
      </c>
      <c r="B2839">
        <v>979</v>
      </c>
      <c r="C2839" t="s">
        <v>5363</v>
      </c>
      <c r="D2839" t="s">
        <v>4529</v>
      </c>
      <c r="E2839">
        <v>506</v>
      </c>
      <c r="F2839" t="s">
        <v>5362</v>
      </c>
      <c r="G2839">
        <v>5</v>
      </c>
      <c r="K2839" t="s">
        <v>1878</v>
      </c>
    </row>
    <row r="2840" spans="1:11" hidden="1" x14ac:dyDescent="0.25">
      <c r="A2840">
        <v>83</v>
      </c>
      <c r="B2840">
        <v>980</v>
      </c>
      <c r="C2840" t="s">
        <v>5361</v>
      </c>
      <c r="D2840" t="s">
        <v>4529</v>
      </c>
      <c r="E2840">
        <v>1254</v>
      </c>
      <c r="F2840" t="s">
        <v>5361</v>
      </c>
      <c r="G2840">
        <v>6</v>
      </c>
      <c r="K2840" t="s">
        <v>433</v>
      </c>
    </row>
    <row r="2841" spans="1:11" hidden="1" x14ac:dyDescent="0.25">
      <c r="A2841">
        <v>83</v>
      </c>
      <c r="B2841">
        <v>981</v>
      </c>
      <c r="C2841" t="s">
        <v>5360</v>
      </c>
      <c r="D2841" t="s">
        <v>4529</v>
      </c>
      <c r="E2841">
        <v>1206</v>
      </c>
      <c r="F2841" t="s">
        <v>5360</v>
      </c>
      <c r="G2841">
        <v>7</v>
      </c>
      <c r="K2841" t="s">
        <v>1877</v>
      </c>
    </row>
    <row r="2842" spans="1:11" hidden="1" x14ac:dyDescent="0.25">
      <c r="A2842">
        <v>83</v>
      </c>
      <c r="B2842">
        <v>982</v>
      </c>
      <c r="C2842" t="s">
        <v>4748</v>
      </c>
      <c r="D2842" t="s">
        <v>4529</v>
      </c>
      <c r="E2842">
        <v>16</v>
      </c>
      <c r="F2842" t="s">
        <v>4691</v>
      </c>
      <c r="G2842">
        <v>8</v>
      </c>
      <c r="K2842" t="s">
        <v>1876</v>
      </c>
    </row>
    <row r="2843" spans="1:11" hidden="1" x14ac:dyDescent="0.25">
      <c r="A2843">
        <v>83</v>
      </c>
      <c r="B2843">
        <v>982</v>
      </c>
      <c r="C2843" t="s">
        <v>4748</v>
      </c>
      <c r="D2843" t="s">
        <v>4529</v>
      </c>
      <c r="E2843">
        <v>18</v>
      </c>
      <c r="F2843" t="s">
        <v>4690</v>
      </c>
      <c r="G2843">
        <v>9</v>
      </c>
      <c r="K2843" t="s">
        <v>1874</v>
      </c>
    </row>
    <row r="2844" spans="1:11" hidden="1" x14ac:dyDescent="0.25">
      <c r="A2844">
        <v>83</v>
      </c>
      <c r="B2844">
        <v>983</v>
      </c>
      <c r="C2844" t="s">
        <v>4725</v>
      </c>
      <c r="D2844" t="s">
        <v>4529</v>
      </c>
      <c r="E2844">
        <v>20</v>
      </c>
      <c r="F2844" t="s">
        <v>4726</v>
      </c>
      <c r="G2844">
        <v>10</v>
      </c>
      <c r="K2844" t="s">
        <v>1873</v>
      </c>
    </row>
    <row r="2845" spans="1:11" ht="32.25" hidden="1" customHeight="1" x14ac:dyDescent="0.25">
      <c r="A2845">
        <v>84</v>
      </c>
      <c r="B2845">
        <v>745</v>
      </c>
      <c r="C2845" t="s">
        <v>5066</v>
      </c>
      <c r="D2845" t="s">
        <v>4529</v>
      </c>
      <c r="E2845">
        <v>1</v>
      </c>
      <c r="F2845" t="s">
        <v>4599</v>
      </c>
      <c r="G2845">
        <v>1</v>
      </c>
      <c r="K2845" t="s">
        <v>1249</v>
      </c>
    </row>
    <row r="2846" spans="1:11" hidden="1" x14ac:dyDescent="0.25">
      <c r="A2846">
        <v>84</v>
      </c>
      <c r="B2846">
        <v>745</v>
      </c>
      <c r="C2846" t="s">
        <v>5066</v>
      </c>
      <c r="D2846" t="s">
        <v>4529</v>
      </c>
      <c r="E2846">
        <v>579</v>
      </c>
      <c r="F2846" t="s">
        <v>5263</v>
      </c>
      <c r="G2846">
        <v>2</v>
      </c>
      <c r="K2846" t="s">
        <v>1871</v>
      </c>
    </row>
    <row r="2847" spans="1:11" hidden="1" x14ac:dyDescent="0.25">
      <c r="A2847">
        <v>84</v>
      </c>
      <c r="B2847">
        <v>745</v>
      </c>
      <c r="C2847" t="s">
        <v>5066</v>
      </c>
      <c r="D2847" t="s">
        <v>4529</v>
      </c>
      <c r="E2847">
        <v>84</v>
      </c>
      <c r="F2847" t="s">
        <v>4732</v>
      </c>
      <c r="G2847">
        <v>3</v>
      </c>
      <c r="K2847" t="s">
        <v>1870</v>
      </c>
    </row>
    <row r="2848" spans="1:11" hidden="1" x14ac:dyDescent="0.25">
      <c r="A2848">
        <v>84</v>
      </c>
      <c r="B2848">
        <v>745</v>
      </c>
      <c r="C2848" t="s">
        <v>5066</v>
      </c>
      <c r="D2848" t="s">
        <v>4529</v>
      </c>
      <c r="E2848">
        <v>2</v>
      </c>
      <c r="F2848" t="s">
        <v>4731</v>
      </c>
      <c r="G2848">
        <v>4</v>
      </c>
      <c r="K2848" t="s">
        <v>1869</v>
      </c>
    </row>
    <row r="2849" spans="1:11" hidden="1" x14ac:dyDescent="0.25">
      <c r="A2849">
        <v>84</v>
      </c>
      <c r="B2849">
        <v>745</v>
      </c>
      <c r="C2849" t="s">
        <v>5066</v>
      </c>
      <c r="D2849" t="s">
        <v>4529</v>
      </c>
      <c r="E2849">
        <v>4</v>
      </c>
      <c r="F2849" t="s">
        <v>4729</v>
      </c>
      <c r="G2849">
        <v>5</v>
      </c>
      <c r="K2849" t="s">
        <v>106</v>
      </c>
    </row>
    <row r="2850" spans="1:11" hidden="1" x14ac:dyDescent="0.25">
      <c r="A2850">
        <v>84</v>
      </c>
      <c r="B2850">
        <v>745</v>
      </c>
      <c r="C2850" t="s">
        <v>5066</v>
      </c>
      <c r="D2850" t="s">
        <v>4529</v>
      </c>
      <c r="E2850">
        <v>6</v>
      </c>
      <c r="F2850" t="s">
        <v>4697</v>
      </c>
      <c r="G2850">
        <v>6</v>
      </c>
    </row>
    <row r="2851" spans="1:11" hidden="1" x14ac:dyDescent="0.25">
      <c r="A2851">
        <v>84</v>
      </c>
      <c r="B2851">
        <v>745</v>
      </c>
      <c r="C2851" t="s">
        <v>5066</v>
      </c>
      <c r="D2851" t="s">
        <v>4529</v>
      </c>
      <c r="E2851">
        <v>8</v>
      </c>
      <c r="F2851" t="s">
        <v>4695</v>
      </c>
      <c r="G2851">
        <v>7</v>
      </c>
    </row>
    <row r="2852" spans="1:11" hidden="1" x14ac:dyDescent="0.25">
      <c r="A2852">
        <v>84</v>
      </c>
      <c r="B2852">
        <v>745</v>
      </c>
      <c r="C2852" t="s">
        <v>5066</v>
      </c>
      <c r="D2852" t="s">
        <v>4529</v>
      </c>
      <c r="E2852">
        <v>10</v>
      </c>
      <c r="F2852" t="s">
        <v>4693</v>
      </c>
      <c r="G2852">
        <v>8</v>
      </c>
    </row>
    <row r="2853" spans="1:11" hidden="1" x14ac:dyDescent="0.25">
      <c r="A2853">
        <v>84</v>
      </c>
      <c r="B2853">
        <v>745</v>
      </c>
      <c r="C2853" t="s">
        <v>5066</v>
      </c>
      <c r="D2853" t="s">
        <v>4529</v>
      </c>
      <c r="E2853">
        <v>13</v>
      </c>
      <c r="F2853" t="s">
        <v>4692</v>
      </c>
      <c r="G2853">
        <v>9</v>
      </c>
    </row>
    <row r="2854" spans="1:11" hidden="1" x14ac:dyDescent="0.25">
      <c r="A2854">
        <v>84</v>
      </c>
      <c r="B2854">
        <v>745</v>
      </c>
      <c r="C2854" t="s">
        <v>5066</v>
      </c>
      <c r="D2854" t="s">
        <v>4529</v>
      </c>
      <c r="E2854">
        <v>14</v>
      </c>
      <c r="F2854" t="s">
        <v>4728</v>
      </c>
      <c r="G2854">
        <v>10</v>
      </c>
    </row>
    <row r="2855" spans="1:11" hidden="1" x14ac:dyDescent="0.25">
      <c r="A2855">
        <v>84</v>
      </c>
      <c r="B2855">
        <v>745</v>
      </c>
      <c r="C2855" t="s">
        <v>5066</v>
      </c>
      <c r="D2855" t="s">
        <v>4529</v>
      </c>
      <c r="E2855">
        <v>266</v>
      </c>
      <c r="F2855" t="s">
        <v>4727</v>
      </c>
      <c r="G2855">
        <v>11</v>
      </c>
    </row>
    <row r="2856" spans="1:11" hidden="1" x14ac:dyDescent="0.25">
      <c r="A2856">
        <v>84</v>
      </c>
      <c r="B2856">
        <v>745</v>
      </c>
      <c r="C2856" t="s">
        <v>5066</v>
      </c>
      <c r="D2856" t="s">
        <v>4529</v>
      </c>
      <c r="E2856">
        <v>17</v>
      </c>
      <c r="F2856" t="s">
        <v>4691</v>
      </c>
      <c r="G2856">
        <v>12</v>
      </c>
    </row>
    <row r="2857" spans="1:11" hidden="1" x14ac:dyDescent="0.25">
      <c r="A2857">
        <v>84</v>
      </c>
      <c r="B2857">
        <v>745</v>
      </c>
      <c r="C2857" t="s">
        <v>5066</v>
      </c>
      <c r="D2857" t="s">
        <v>4529</v>
      </c>
      <c r="E2857">
        <v>19</v>
      </c>
      <c r="F2857" t="s">
        <v>4690</v>
      </c>
      <c r="G2857">
        <v>13</v>
      </c>
    </row>
    <row r="2858" spans="1:11" hidden="1" x14ac:dyDescent="0.25">
      <c r="A2858">
        <v>84</v>
      </c>
      <c r="B2858">
        <v>745</v>
      </c>
      <c r="C2858" t="s">
        <v>5066</v>
      </c>
      <c r="D2858" t="s">
        <v>4529</v>
      </c>
      <c r="E2858">
        <v>20</v>
      </c>
      <c r="F2858" t="s">
        <v>4726</v>
      </c>
      <c r="G2858">
        <v>14</v>
      </c>
    </row>
    <row r="2859" spans="1:11" hidden="1" x14ac:dyDescent="0.25">
      <c r="A2859">
        <v>84</v>
      </c>
      <c r="B2859">
        <v>745</v>
      </c>
      <c r="C2859" t="s">
        <v>5066</v>
      </c>
      <c r="D2859" t="s">
        <v>4529</v>
      </c>
      <c r="E2859">
        <v>392</v>
      </c>
      <c r="F2859" t="s">
        <v>5359</v>
      </c>
      <c r="G2859">
        <v>15</v>
      </c>
    </row>
    <row r="2860" spans="1:11" hidden="1" x14ac:dyDescent="0.25">
      <c r="A2860">
        <v>84</v>
      </c>
      <c r="B2860">
        <v>745</v>
      </c>
      <c r="C2860" t="s">
        <v>5066</v>
      </c>
      <c r="D2860" t="s">
        <v>4529</v>
      </c>
      <c r="E2860">
        <v>393</v>
      </c>
      <c r="F2860" t="s">
        <v>5358</v>
      </c>
      <c r="G2860">
        <v>16</v>
      </c>
    </row>
    <row r="2861" spans="1:11" hidden="1" x14ac:dyDescent="0.25">
      <c r="A2861">
        <v>84</v>
      </c>
      <c r="B2861">
        <v>745</v>
      </c>
      <c r="C2861" t="s">
        <v>5066</v>
      </c>
      <c r="D2861" t="s">
        <v>4529</v>
      </c>
      <c r="E2861">
        <v>395</v>
      </c>
      <c r="F2861" t="s">
        <v>5042</v>
      </c>
      <c r="G2861">
        <v>17</v>
      </c>
    </row>
    <row r="2862" spans="1:11" hidden="1" x14ac:dyDescent="0.25">
      <c r="A2862">
        <v>84</v>
      </c>
      <c r="B2862">
        <v>745</v>
      </c>
      <c r="C2862" t="s">
        <v>5066</v>
      </c>
      <c r="D2862" t="s">
        <v>4529</v>
      </c>
      <c r="E2862">
        <v>397</v>
      </c>
      <c r="F2862" t="s">
        <v>5044</v>
      </c>
      <c r="G2862">
        <v>18</v>
      </c>
    </row>
    <row r="2863" spans="1:11" hidden="1" x14ac:dyDescent="0.25">
      <c r="A2863">
        <v>84</v>
      </c>
      <c r="B2863">
        <v>745</v>
      </c>
      <c r="C2863" t="s">
        <v>5066</v>
      </c>
      <c r="D2863" t="s">
        <v>4529</v>
      </c>
      <c r="E2863">
        <v>399</v>
      </c>
      <c r="F2863" t="s">
        <v>5357</v>
      </c>
      <c r="G2863">
        <v>19</v>
      </c>
    </row>
    <row r="2864" spans="1:11" hidden="1" x14ac:dyDescent="0.25">
      <c r="A2864">
        <v>85</v>
      </c>
      <c r="B2864">
        <v>746</v>
      </c>
      <c r="C2864" t="s">
        <v>5066</v>
      </c>
      <c r="D2864" t="s">
        <v>4529</v>
      </c>
      <c r="E2864">
        <v>1</v>
      </c>
      <c r="F2864" t="s">
        <v>4599</v>
      </c>
      <c r="G2864">
        <v>1</v>
      </c>
    </row>
    <row r="2865" spans="1:7" hidden="1" x14ac:dyDescent="0.25">
      <c r="A2865">
        <v>85</v>
      </c>
      <c r="B2865">
        <v>746</v>
      </c>
      <c r="C2865" t="s">
        <v>5066</v>
      </c>
      <c r="D2865" t="s">
        <v>4529</v>
      </c>
      <c r="E2865">
        <v>244</v>
      </c>
      <c r="F2865" t="s">
        <v>4597</v>
      </c>
      <c r="G2865">
        <v>2</v>
      </c>
    </row>
    <row r="2866" spans="1:7" hidden="1" x14ac:dyDescent="0.25">
      <c r="A2866">
        <v>85</v>
      </c>
      <c r="B2866">
        <v>746</v>
      </c>
      <c r="C2866" t="s">
        <v>5066</v>
      </c>
      <c r="D2866" t="s">
        <v>4529</v>
      </c>
      <c r="E2866">
        <v>197</v>
      </c>
      <c r="F2866" t="s">
        <v>4570</v>
      </c>
      <c r="G2866">
        <v>3</v>
      </c>
    </row>
    <row r="2867" spans="1:7" hidden="1" x14ac:dyDescent="0.25">
      <c r="A2867">
        <v>85</v>
      </c>
      <c r="B2867">
        <v>746</v>
      </c>
      <c r="C2867" t="s">
        <v>5066</v>
      </c>
      <c r="D2867" t="s">
        <v>4529</v>
      </c>
      <c r="E2867">
        <v>199</v>
      </c>
      <c r="F2867" t="s">
        <v>4568</v>
      </c>
      <c r="G2867">
        <v>4</v>
      </c>
    </row>
    <row r="2868" spans="1:7" hidden="1" x14ac:dyDescent="0.25">
      <c r="A2868">
        <v>85</v>
      </c>
      <c r="B2868">
        <v>746</v>
      </c>
      <c r="C2868" t="s">
        <v>5066</v>
      </c>
      <c r="D2868" t="s">
        <v>4529</v>
      </c>
      <c r="E2868">
        <v>1448</v>
      </c>
      <c r="F2868" t="s">
        <v>4566</v>
      </c>
      <c r="G2868">
        <v>5</v>
      </c>
    </row>
    <row r="2869" spans="1:7" hidden="1" x14ac:dyDescent="0.25">
      <c r="A2869">
        <v>85</v>
      </c>
      <c r="B2869">
        <v>746</v>
      </c>
      <c r="C2869" t="s">
        <v>5066</v>
      </c>
      <c r="D2869" t="s">
        <v>4529</v>
      </c>
      <c r="E2869">
        <v>246</v>
      </c>
      <c r="F2869" t="s">
        <v>4565</v>
      </c>
      <c r="G2869">
        <v>6</v>
      </c>
    </row>
    <row r="2870" spans="1:7" hidden="1" x14ac:dyDescent="0.25">
      <c r="A2870">
        <v>85</v>
      </c>
      <c r="B2870">
        <v>746</v>
      </c>
      <c r="C2870" t="s">
        <v>5066</v>
      </c>
      <c r="D2870" t="s">
        <v>4529</v>
      </c>
      <c r="E2870">
        <v>200</v>
      </c>
      <c r="F2870" t="s">
        <v>4563</v>
      </c>
      <c r="G2870">
        <v>7</v>
      </c>
    </row>
    <row r="2871" spans="1:7" hidden="1" x14ac:dyDescent="0.25">
      <c r="A2871">
        <v>85</v>
      </c>
      <c r="B2871">
        <v>746</v>
      </c>
      <c r="C2871" t="s">
        <v>5066</v>
      </c>
      <c r="D2871" t="s">
        <v>4529</v>
      </c>
      <c r="E2871">
        <v>1484</v>
      </c>
      <c r="F2871" t="s">
        <v>4596</v>
      </c>
      <c r="G2871">
        <v>8</v>
      </c>
    </row>
    <row r="2872" spans="1:7" hidden="1" x14ac:dyDescent="0.25">
      <c r="A2872">
        <v>85</v>
      </c>
      <c r="B2872">
        <v>746</v>
      </c>
      <c r="C2872" t="s">
        <v>5066</v>
      </c>
      <c r="D2872" t="s">
        <v>4529</v>
      </c>
      <c r="E2872">
        <v>202</v>
      </c>
      <c r="F2872" t="s">
        <v>4594</v>
      </c>
      <c r="G2872">
        <v>9</v>
      </c>
    </row>
    <row r="2873" spans="1:7" hidden="1" x14ac:dyDescent="0.25">
      <c r="A2873">
        <v>85</v>
      </c>
      <c r="B2873">
        <v>746</v>
      </c>
      <c r="C2873" t="s">
        <v>5066</v>
      </c>
      <c r="D2873" t="s">
        <v>4529</v>
      </c>
      <c r="E2873">
        <v>251</v>
      </c>
      <c r="F2873" t="s">
        <v>4592</v>
      </c>
      <c r="G2873">
        <v>10</v>
      </c>
    </row>
    <row r="2874" spans="1:7" hidden="1" x14ac:dyDescent="0.25">
      <c r="A2874">
        <v>85</v>
      </c>
      <c r="B2874">
        <v>746</v>
      </c>
      <c r="C2874" t="s">
        <v>5066</v>
      </c>
      <c r="D2874" t="s">
        <v>4529</v>
      </c>
      <c r="E2874">
        <v>204</v>
      </c>
      <c r="F2874" t="s">
        <v>4593</v>
      </c>
      <c r="G2874">
        <v>11</v>
      </c>
    </row>
    <row r="2875" spans="1:7" hidden="1" x14ac:dyDescent="0.25">
      <c r="A2875">
        <v>85</v>
      </c>
      <c r="B2875">
        <v>746</v>
      </c>
      <c r="C2875" t="s">
        <v>5066</v>
      </c>
      <c r="D2875" t="s">
        <v>4529</v>
      </c>
      <c r="E2875">
        <v>1480</v>
      </c>
      <c r="F2875" t="s">
        <v>4591</v>
      </c>
      <c r="G2875">
        <v>12</v>
      </c>
    </row>
    <row r="2876" spans="1:7" hidden="1" x14ac:dyDescent="0.25">
      <c r="A2876">
        <v>85</v>
      </c>
      <c r="B2876">
        <v>746</v>
      </c>
      <c r="C2876" t="s">
        <v>5066</v>
      </c>
      <c r="D2876" t="s">
        <v>4529</v>
      </c>
      <c r="E2876">
        <v>1482</v>
      </c>
      <c r="F2876" t="s">
        <v>4590</v>
      </c>
      <c r="G2876">
        <v>13</v>
      </c>
    </row>
    <row r="2877" spans="1:7" hidden="1" x14ac:dyDescent="0.25">
      <c r="A2877">
        <v>85</v>
      </c>
      <c r="B2877">
        <v>746</v>
      </c>
      <c r="C2877" t="s">
        <v>5066</v>
      </c>
      <c r="D2877" t="s">
        <v>4529</v>
      </c>
      <c r="E2877">
        <v>206</v>
      </c>
      <c r="F2877" t="s">
        <v>4589</v>
      </c>
      <c r="G2877">
        <v>14</v>
      </c>
    </row>
    <row r="2878" spans="1:7" hidden="1" x14ac:dyDescent="0.25">
      <c r="A2878">
        <v>85</v>
      </c>
      <c r="B2878">
        <v>746</v>
      </c>
      <c r="C2878" t="s">
        <v>5066</v>
      </c>
      <c r="D2878" t="s">
        <v>4529</v>
      </c>
      <c r="E2878">
        <v>210</v>
      </c>
      <c r="F2878" t="s">
        <v>4587</v>
      </c>
      <c r="G2878">
        <v>15</v>
      </c>
    </row>
    <row r="2879" spans="1:7" hidden="1" x14ac:dyDescent="0.25">
      <c r="A2879">
        <v>85</v>
      </c>
      <c r="B2879">
        <v>746</v>
      </c>
      <c r="C2879" t="s">
        <v>5066</v>
      </c>
      <c r="D2879" t="s">
        <v>4529</v>
      </c>
      <c r="E2879">
        <v>364</v>
      </c>
      <c r="F2879" t="s">
        <v>4586</v>
      </c>
      <c r="G2879">
        <v>16</v>
      </c>
    </row>
    <row r="2880" spans="1:7" hidden="1" x14ac:dyDescent="0.25">
      <c r="A2880">
        <v>85</v>
      </c>
      <c r="B2880">
        <v>746</v>
      </c>
      <c r="C2880" t="s">
        <v>5066</v>
      </c>
      <c r="D2880" t="s">
        <v>4529</v>
      </c>
      <c r="E2880">
        <v>214</v>
      </c>
      <c r="F2880" t="s">
        <v>4585</v>
      </c>
      <c r="G2880">
        <v>17</v>
      </c>
    </row>
    <row r="2881" spans="1:7" hidden="1" x14ac:dyDescent="0.25">
      <c r="A2881">
        <v>85</v>
      </c>
      <c r="B2881">
        <v>746</v>
      </c>
      <c r="C2881" t="s">
        <v>5066</v>
      </c>
      <c r="D2881" t="s">
        <v>4529</v>
      </c>
      <c r="E2881">
        <v>1560</v>
      </c>
      <c r="F2881" t="s">
        <v>4584</v>
      </c>
      <c r="G2881">
        <v>18</v>
      </c>
    </row>
    <row r="2882" spans="1:7" hidden="1" x14ac:dyDescent="0.25">
      <c r="A2882">
        <v>85</v>
      </c>
      <c r="B2882">
        <v>746</v>
      </c>
      <c r="C2882" t="s">
        <v>5066</v>
      </c>
      <c r="D2882" t="s">
        <v>4529</v>
      </c>
      <c r="E2882">
        <v>247</v>
      </c>
      <c r="F2882" t="s">
        <v>4583</v>
      </c>
      <c r="G2882">
        <v>19</v>
      </c>
    </row>
    <row r="2883" spans="1:7" hidden="1" x14ac:dyDescent="0.25">
      <c r="A2883">
        <v>85</v>
      </c>
      <c r="B2883">
        <v>746</v>
      </c>
      <c r="C2883" t="s">
        <v>5066</v>
      </c>
      <c r="D2883" t="s">
        <v>4529</v>
      </c>
      <c r="E2883">
        <v>1406</v>
      </c>
      <c r="F2883" t="s">
        <v>4582</v>
      </c>
      <c r="G2883">
        <v>20</v>
      </c>
    </row>
    <row r="2884" spans="1:7" hidden="1" x14ac:dyDescent="0.25">
      <c r="A2884">
        <v>85</v>
      </c>
      <c r="B2884">
        <v>746</v>
      </c>
      <c r="C2884" t="s">
        <v>5066</v>
      </c>
      <c r="D2884" t="s">
        <v>4529</v>
      </c>
      <c r="E2884">
        <v>249</v>
      </c>
      <c r="F2884" t="s">
        <v>4581</v>
      </c>
      <c r="G2884">
        <v>21</v>
      </c>
    </row>
    <row r="2885" spans="1:7" hidden="1" x14ac:dyDescent="0.25">
      <c r="A2885">
        <v>85</v>
      </c>
      <c r="B2885">
        <v>746</v>
      </c>
      <c r="C2885" t="s">
        <v>5066</v>
      </c>
      <c r="D2885" t="s">
        <v>4529</v>
      </c>
      <c r="E2885">
        <v>253</v>
      </c>
      <c r="F2885" t="s">
        <v>4661</v>
      </c>
      <c r="G2885">
        <v>22</v>
      </c>
    </row>
    <row r="2886" spans="1:7" hidden="1" x14ac:dyDescent="0.25">
      <c r="A2886">
        <v>85</v>
      </c>
      <c r="B2886">
        <v>746</v>
      </c>
      <c r="C2886" t="s">
        <v>5066</v>
      </c>
      <c r="D2886" t="s">
        <v>4529</v>
      </c>
      <c r="E2886">
        <v>255</v>
      </c>
      <c r="F2886" t="s">
        <v>4662</v>
      </c>
      <c r="G2886">
        <v>23</v>
      </c>
    </row>
    <row r="2887" spans="1:7" hidden="1" x14ac:dyDescent="0.25">
      <c r="A2887">
        <v>85</v>
      </c>
      <c r="B2887">
        <v>746</v>
      </c>
      <c r="C2887" t="s">
        <v>5066</v>
      </c>
      <c r="D2887" t="s">
        <v>4529</v>
      </c>
      <c r="E2887">
        <v>257</v>
      </c>
      <c r="F2887" t="s">
        <v>4663</v>
      </c>
      <c r="G2887">
        <v>24</v>
      </c>
    </row>
    <row r="2888" spans="1:7" hidden="1" x14ac:dyDescent="0.25">
      <c r="A2888">
        <v>85</v>
      </c>
      <c r="B2888">
        <v>746</v>
      </c>
      <c r="C2888" t="s">
        <v>5066</v>
      </c>
      <c r="D2888" t="s">
        <v>4529</v>
      </c>
      <c r="E2888">
        <v>259</v>
      </c>
      <c r="F2888" t="s">
        <v>4666</v>
      </c>
      <c r="G2888">
        <v>25</v>
      </c>
    </row>
    <row r="2889" spans="1:7" hidden="1" x14ac:dyDescent="0.25">
      <c r="A2889">
        <v>85</v>
      </c>
      <c r="B2889">
        <v>746</v>
      </c>
      <c r="C2889" t="s">
        <v>5066</v>
      </c>
      <c r="D2889" t="s">
        <v>4529</v>
      </c>
      <c r="E2889">
        <v>261</v>
      </c>
      <c r="F2889" t="s">
        <v>4668</v>
      </c>
      <c r="G2889">
        <v>26</v>
      </c>
    </row>
    <row r="2890" spans="1:7" hidden="1" x14ac:dyDescent="0.25">
      <c r="A2890">
        <v>85</v>
      </c>
      <c r="B2890">
        <v>746</v>
      </c>
      <c r="C2890" t="s">
        <v>5066</v>
      </c>
      <c r="D2890" t="s">
        <v>4529</v>
      </c>
      <c r="E2890">
        <v>59</v>
      </c>
      <c r="F2890" t="s">
        <v>4672</v>
      </c>
      <c r="G2890">
        <v>27</v>
      </c>
    </row>
    <row r="2891" spans="1:7" hidden="1" x14ac:dyDescent="0.25">
      <c r="A2891">
        <v>85</v>
      </c>
      <c r="B2891">
        <v>746</v>
      </c>
      <c r="C2891" t="s">
        <v>5066</v>
      </c>
      <c r="D2891" t="s">
        <v>4529</v>
      </c>
      <c r="E2891">
        <v>61</v>
      </c>
      <c r="F2891" t="s">
        <v>4671</v>
      </c>
      <c r="G2891">
        <v>28</v>
      </c>
    </row>
    <row r="2892" spans="1:7" hidden="1" x14ac:dyDescent="0.25">
      <c r="A2892">
        <v>85</v>
      </c>
      <c r="B2892">
        <v>746</v>
      </c>
      <c r="C2892" t="s">
        <v>5066</v>
      </c>
      <c r="D2892" t="s">
        <v>4529</v>
      </c>
      <c r="E2892">
        <v>62</v>
      </c>
      <c r="F2892" t="s">
        <v>4851</v>
      </c>
      <c r="G2892">
        <v>29</v>
      </c>
    </row>
    <row r="2893" spans="1:7" hidden="1" x14ac:dyDescent="0.25">
      <c r="A2893">
        <v>85</v>
      </c>
      <c r="B2893">
        <v>746</v>
      </c>
      <c r="C2893" t="s">
        <v>5066</v>
      </c>
      <c r="D2893" t="s">
        <v>4529</v>
      </c>
      <c r="E2893">
        <v>64</v>
      </c>
      <c r="F2893" t="s">
        <v>4850</v>
      </c>
      <c r="G2893">
        <v>30</v>
      </c>
    </row>
    <row r="2894" spans="1:7" hidden="1" x14ac:dyDescent="0.25">
      <c r="A2894">
        <v>85</v>
      </c>
      <c r="B2894">
        <v>746</v>
      </c>
      <c r="C2894" t="s">
        <v>5066</v>
      </c>
      <c r="D2894" t="s">
        <v>4529</v>
      </c>
      <c r="E2894">
        <v>66</v>
      </c>
      <c r="F2894" t="s">
        <v>4849</v>
      </c>
      <c r="G2894">
        <v>31</v>
      </c>
    </row>
    <row r="2895" spans="1:7" hidden="1" x14ac:dyDescent="0.25">
      <c r="A2895">
        <v>85</v>
      </c>
      <c r="B2895">
        <v>746</v>
      </c>
      <c r="C2895" t="s">
        <v>5066</v>
      </c>
      <c r="D2895" t="s">
        <v>4529</v>
      </c>
      <c r="E2895">
        <v>68</v>
      </c>
      <c r="F2895" t="s">
        <v>4847</v>
      </c>
      <c r="G2895">
        <v>32</v>
      </c>
    </row>
    <row r="2896" spans="1:7" hidden="1" x14ac:dyDescent="0.25">
      <c r="A2896">
        <v>85</v>
      </c>
      <c r="B2896">
        <v>746</v>
      </c>
      <c r="C2896" t="s">
        <v>5066</v>
      </c>
      <c r="D2896" t="s">
        <v>4529</v>
      </c>
      <c r="E2896">
        <v>69</v>
      </c>
      <c r="F2896" t="s">
        <v>4827</v>
      </c>
      <c r="G2896">
        <v>33</v>
      </c>
    </row>
    <row r="2897" spans="1:7" hidden="1" x14ac:dyDescent="0.25">
      <c r="A2897">
        <v>85</v>
      </c>
      <c r="B2897">
        <v>746</v>
      </c>
      <c r="C2897" t="s">
        <v>5066</v>
      </c>
      <c r="D2897" t="s">
        <v>4529</v>
      </c>
      <c r="E2897">
        <v>71</v>
      </c>
      <c r="F2897" t="s">
        <v>4825</v>
      </c>
      <c r="G2897">
        <v>34</v>
      </c>
    </row>
    <row r="2898" spans="1:7" hidden="1" x14ac:dyDescent="0.25">
      <c r="A2898">
        <v>85</v>
      </c>
      <c r="B2898">
        <v>746</v>
      </c>
      <c r="C2898" t="s">
        <v>5066</v>
      </c>
      <c r="D2898" t="s">
        <v>4529</v>
      </c>
      <c r="E2898">
        <v>1436</v>
      </c>
      <c r="F2898" t="s">
        <v>5264</v>
      </c>
      <c r="G2898">
        <v>35</v>
      </c>
    </row>
    <row r="2899" spans="1:7" hidden="1" x14ac:dyDescent="0.25">
      <c r="A2899">
        <v>85</v>
      </c>
      <c r="B2899">
        <v>746</v>
      </c>
      <c r="C2899" t="s">
        <v>5066</v>
      </c>
      <c r="D2899" t="s">
        <v>4529</v>
      </c>
      <c r="E2899">
        <v>473</v>
      </c>
      <c r="F2899" t="s">
        <v>5265</v>
      </c>
      <c r="G2899">
        <v>36</v>
      </c>
    </row>
    <row r="2900" spans="1:7" hidden="1" x14ac:dyDescent="0.25">
      <c r="A2900">
        <v>85</v>
      </c>
      <c r="B2900">
        <v>746</v>
      </c>
      <c r="C2900" t="s">
        <v>5066</v>
      </c>
      <c r="D2900" t="s">
        <v>4529</v>
      </c>
      <c r="E2900">
        <v>475</v>
      </c>
      <c r="F2900" t="s">
        <v>5266</v>
      </c>
      <c r="G2900">
        <v>37</v>
      </c>
    </row>
    <row r="2901" spans="1:7" hidden="1" x14ac:dyDescent="0.25">
      <c r="A2901">
        <v>85</v>
      </c>
      <c r="B2901">
        <v>746</v>
      </c>
      <c r="C2901" t="s">
        <v>5066</v>
      </c>
      <c r="D2901" t="s">
        <v>4529</v>
      </c>
      <c r="E2901">
        <v>478</v>
      </c>
      <c r="F2901" t="s">
        <v>4610</v>
      </c>
      <c r="G2901">
        <v>38</v>
      </c>
    </row>
    <row r="2902" spans="1:7" hidden="1" x14ac:dyDescent="0.25">
      <c r="A2902">
        <v>85</v>
      </c>
      <c r="B2902">
        <v>746</v>
      </c>
      <c r="C2902" t="s">
        <v>5066</v>
      </c>
      <c r="D2902" t="s">
        <v>4529</v>
      </c>
      <c r="E2902">
        <v>1317</v>
      </c>
      <c r="F2902" t="s">
        <v>5356</v>
      </c>
      <c r="G2902">
        <v>39</v>
      </c>
    </row>
    <row r="2903" spans="1:7" hidden="1" x14ac:dyDescent="0.25">
      <c r="A2903">
        <v>86</v>
      </c>
      <c r="B2903">
        <v>747</v>
      </c>
      <c r="C2903" t="s">
        <v>5066</v>
      </c>
      <c r="D2903" t="s">
        <v>4529</v>
      </c>
      <c r="E2903">
        <v>1438</v>
      </c>
      <c r="F2903" t="s">
        <v>4635</v>
      </c>
      <c r="G2903">
        <v>1</v>
      </c>
    </row>
    <row r="2904" spans="1:7" hidden="1" x14ac:dyDescent="0.25">
      <c r="A2904">
        <v>86</v>
      </c>
      <c r="B2904">
        <v>747</v>
      </c>
      <c r="C2904" t="s">
        <v>5066</v>
      </c>
      <c r="D2904" t="s">
        <v>4529</v>
      </c>
      <c r="E2904">
        <v>576</v>
      </c>
      <c r="F2904" t="s">
        <v>4634</v>
      </c>
      <c r="G2904">
        <v>2</v>
      </c>
    </row>
    <row r="2905" spans="1:7" hidden="1" x14ac:dyDescent="0.25">
      <c r="A2905">
        <v>86</v>
      </c>
      <c r="B2905">
        <v>747</v>
      </c>
      <c r="C2905" t="s">
        <v>5066</v>
      </c>
      <c r="D2905" t="s">
        <v>4529</v>
      </c>
      <c r="E2905">
        <v>1437</v>
      </c>
      <c r="F2905" t="s">
        <v>5091</v>
      </c>
      <c r="G2905">
        <v>3</v>
      </c>
    </row>
    <row r="2906" spans="1:7" hidden="1" x14ac:dyDescent="0.25">
      <c r="A2906">
        <v>86</v>
      </c>
      <c r="B2906">
        <v>747</v>
      </c>
      <c r="C2906" t="s">
        <v>5066</v>
      </c>
      <c r="D2906" t="s">
        <v>4529</v>
      </c>
      <c r="E2906">
        <v>535</v>
      </c>
      <c r="F2906" t="s">
        <v>5262</v>
      </c>
      <c r="G2906">
        <v>4</v>
      </c>
    </row>
    <row r="2907" spans="1:7" hidden="1" x14ac:dyDescent="0.25">
      <c r="A2907">
        <v>86</v>
      </c>
      <c r="B2907">
        <v>747</v>
      </c>
      <c r="C2907" t="s">
        <v>5066</v>
      </c>
      <c r="D2907" t="s">
        <v>4529</v>
      </c>
      <c r="E2907">
        <v>579</v>
      </c>
      <c r="F2907" t="s">
        <v>5263</v>
      </c>
      <c r="G2907">
        <v>5</v>
      </c>
    </row>
    <row r="2908" spans="1:7" hidden="1" x14ac:dyDescent="0.25">
      <c r="A2908">
        <v>86</v>
      </c>
      <c r="B2908">
        <v>747</v>
      </c>
      <c r="C2908" t="s">
        <v>5066</v>
      </c>
      <c r="D2908" t="s">
        <v>4529</v>
      </c>
      <c r="E2908">
        <v>244</v>
      </c>
      <c r="F2908" t="s">
        <v>4597</v>
      </c>
      <c r="G2908">
        <v>6</v>
      </c>
    </row>
    <row r="2909" spans="1:7" hidden="1" x14ac:dyDescent="0.25">
      <c r="A2909">
        <v>86</v>
      </c>
      <c r="B2909">
        <v>747</v>
      </c>
      <c r="C2909" t="s">
        <v>5066</v>
      </c>
      <c r="D2909" t="s">
        <v>4529</v>
      </c>
      <c r="E2909">
        <v>1</v>
      </c>
      <c r="F2909" t="s">
        <v>4599</v>
      </c>
      <c r="G2909">
        <v>7</v>
      </c>
    </row>
    <row r="2910" spans="1:7" hidden="1" x14ac:dyDescent="0.25">
      <c r="A2910">
        <v>86</v>
      </c>
      <c r="B2910">
        <v>747</v>
      </c>
      <c r="C2910" t="s">
        <v>5066</v>
      </c>
      <c r="D2910" t="s">
        <v>4529</v>
      </c>
      <c r="E2910">
        <v>197</v>
      </c>
      <c r="F2910" t="s">
        <v>4570</v>
      </c>
      <c r="G2910">
        <v>8</v>
      </c>
    </row>
    <row r="2911" spans="1:7" hidden="1" x14ac:dyDescent="0.25">
      <c r="A2911">
        <v>86</v>
      </c>
      <c r="B2911">
        <v>747</v>
      </c>
      <c r="C2911" t="s">
        <v>5066</v>
      </c>
      <c r="D2911" t="s">
        <v>4529</v>
      </c>
      <c r="E2911">
        <v>199</v>
      </c>
      <c r="F2911" t="s">
        <v>4568</v>
      </c>
      <c r="G2911">
        <v>9</v>
      </c>
    </row>
    <row r="2912" spans="1:7" hidden="1" x14ac:dyDescent="0.25">
      <c r="A2912">
        <v>86</v>
      </c>
      <c r="B2912">
        <v>747</v>
      </c>
      <c r="C2912" t="s">
        <v>5066</v>
      </c>
      <c r="D2912" t="s">
        <v>4529</v>
      </c>
      <c r="E2912">
        <v>1575</v>
      </c>
      <c r="F2912" t="s">
        <v>4567</v>
      </c>
      <c r="G2912">
        <v>10</v>
      </c>
    </row>
    <row r="2913" spans="1:7" hidden="1" x14ac:dyDescent="0.25">
      <c r="A2913">
        <v>86</v>
      </c>
      <c r="B2913">
        <v>747</v>
      </c>
      <c r="C2913" t="s">
        <v>5066</v>
      </c>
      <c r="D2913" t="s">
        <v>4529</v>
      </c>
      <c r="E2913">
        <v>1448</v>
      </c>
      <c r="F2913" t="s">
        <v>4566</v>
      </c>
      <c r="G2913">
        <v>11</v>
      </c>
    </row>
    <row r="2914" spans="1:7" hidden="1" x14ac:dyDescent="0.25">
      <c r="A2914">
        <v>86</v>
      </c>
      <c r="B2914">
        <v>747</v>
      </c>
      <c r="C2914" t="s">
        <v>5066</v>
      </c>
      <c r="D2914" t="s">
        <v>4529</v>
      </c>
      <c r="E2914">
        <v>246</v>
      </c>
      <c r="F2914" t="s">
        <v>4565</v>
      </c>
      <c r="G2914">
        <v>12</v>
      </c>
    </row>
    <row r="2915" spans="1:7" hidden="1" x14ac:dyDescent="0.25">
      <c r="A2915">
        <v>86</v>
      </c>
      <c r="B2915">
        <v>747</v>
      </c>
      <c r="C2915" t="s">
        <v>5066</v>
      </c>
      <c r="D2915" t="s">
        <v>4529</v>
      </c>
      <c r="E2915">
        <v>200</v>
      </c>
      <c r="F2915" t="s">
        <v>4563</v>
      </c>
      <c r="G2915">
        <v>13</v>
      </c>
    </row>
    <row r="2916" spans="1:7" hidden="1" x14ac:dyDescent="0.25">
      <c r="A2916">
        <v>86</v>
      </c>
      <c r="B2916">
        <v>747</v>
      </c>
      <c r="C2916" t="s">
        <v>5066</v>
      </c>
      <c r="D2916" t="s">
        <v>4529</v>
      </c>
      <c r="E2916">
        <v>202</v>
      </c>
      <c r="F2916" t="s">
        <v>4594</v>
      </c>
      <c r="G2916">
        <v>14</v>
      </c>
    </row>
    <row r="2917" spans="1:7" hidden="1" x14ac:dyDescent="0.25">
      <c r="A2917">
        <v>86</v>
      </c>
      <c r="B2917">
        <v>747</v>
      </c>
      <c r="C2917" t="s">
        <v>5066</v>
      </c>
      <c r="D2917" t="s">
        <v>4529</v>
      </c>
      <c r="E2917">
        <v>251</v>
      </c>
      <c r="F2917" t="s">
        <v>4592</v>
      </c>
      <c r="G2917">
        <v>15</v>
      </c>
    </row>
    <row r="2918" spans="1:7" hidden="1" x14ac:dyDescent="0.25">
      <c r="A2918">
        <v>86</v>
      </c>
      <c r="B2918">
        <v>747</v>
      </c>
      <c r="C2918" t="s">
        <v>5066</v>
      </c>
      <c r="D2918" t="s">
        <v>4529</v>
      </c>
      <c r="E2918">
        <v>204</v>
      </c>
      <c r="F2918" t="s">
        <v>4593</v>
      </c>
      <c r="G2918">
        <v>16</v>
      </c>
    </row>
    <row r="2919" spans="1:7" hidden="1" x14ac:dyDescent="0.25">
      <c r="A2919">
        <v>86</v>
      </c>
      <c r="B2919">
        <v>747</v>
      </c>
      <c r="C2919" t="s">
        <v>5066</v>
      </c>
      <c r="D2919" t="s">
        <v>4529</v>
      </c>
      <c r="E2919">
        <v>1480</v>
      </c>
      <c r="F2919" t="s">
        <v>4591</v>
      </c>
      <c r="G2919">
        <v>17</v>
      </c>
    </row>
    <row r="2920" spans="1:7" hidden="1" x14ac:dyDescent="0.25">
      <c r="A2920">
        <v>86</v>
      </c>
      <c r="B2920">
        <v>747</v>
      </c>
      <c r="C2920" t="s">
        <v>5066</v>
      </c>
      <c r="D2920" t="s">
        <v>4529</v>
      </c>
      <c r="E2920">
        <v>1482</v>
      </c>
      <c r="F2920" t="s">
        <v>4590</v>
      </c>
      <c r="G2920">
        <v>18</v>
      </c>
    </row>
    <row r="2921" spans="1:7" hidden="1" x14ac:dyDescent="0.25">
      <c r="A2921">
        <v>86</v>
      </c>
      <c r="B2921">
        <v>747</v>
      </c>
      <c r="C2921" t="s">
        <v>5066</v>
      </c>
      <c r="D2921" t="s">
        <v>4529</v>
      </c>
      <c r="E2921">
        <v>206</v>
      </c>
      <c r="F2921" t="s">
        <v>4589</v>
      </c>
      <c r="G2921">
        <v>19</v>
      </c>
    </row>
    <row r="2922" spans="1:7" hidden="1" x14ac:dyDescent="0.25">
      <c r="A2922">
        <v>86</v>
      </c>
      <c r="B2922">
        <v>747</v>
      </c>
      <c r="C2922" t="s">
        <v>5066</v>
      </c>
      <c r="D2922" t="s">
        <v>4529</v>
      </c>
      <c r="E2922">
        <v>210</v>
      </c>
      <c r="F2922" t="s">
        <v>4587</v>
      </c>
      <c r="G2922">
        <v>20</v>
      </c>
    </row>
    <row r="2923" spans="1:7" hidden="1" x14ac:dyDescent="0.25">
      <c r="A2923">
        <v>86</v>
      </c>
      <c r="B2923">
        <v>747</v>
      </c>
      <c r="C2923" t="s">
        <v>5066</v>
      </c>
      <c r="D2923" t="s">
        <v>4529</v>
      </c>
      <c r="E2923">
        <v>364</v>
      </c>
      <c r="F2923" t="s">
        <v>4586</v>
      </c>
      <c r="G2923">
        <v>21</v>
      </c>
    </row>
    <row r="2924" spans="1:7" hidden="1" x14ac:dyDescent="0.25">
      <c r="A2924">
        <v>86</v>
      </c>
      <c r="B2924">
        <v>747</v>
      </c>
      <c r="C2924" t="s">
        <v>5066</v>
      </c>
      <c r="D2924" t="s">
        <v>4529</v>
      </c>
      <c r="E2924">
        <v>214</v>
      </c>
      <c r="F2924" t="s">
        <v>4585</v>
      </c>
      <c r="G2924">
        <v>22</v>
      </c>
    </row>
    <row r="2925" spans="1:7" hidden="1" x14ac:dyDescent="0.25">
      <c r="A2925">
        <v>86</v>
      </c>
      <c r="B2925">
        <v>747</v>
      </c>
      <c r="C2925" t="s">
        <v>5066</v>
      </c>
      <c r="D2925" t="s">
        <v>4529</v>
      </c>
      <c r="E2925">
        <v>1560</v>
      </c>
      <c r="F2925" t="s">
        <v>4584</v>
      </c>
      <c r="G2925">
        <v>23</v>
      </c>
    </row>
    <row r="2926" spans="1:7" hidden="1" x14ac:dyDescent="0.25">
      <c r="A2926">
        <v>86</v>
      </c>
      <c r="B2926">
        <v>747</v>
      </c>
      <c r="C2926" t="s">
        <v>5066</v>
      </c>
      <c r="D2926" t="s">
        <v>4529</v>
      </c>
      <c r="E2926">
        <v>247</v>
      </c>
      <c r="F2926" t="s">
        <v>4583</v>
      </c>
      <c r="G2926">
        <v>24</v>
      </c>
    </row>
    <row r="2927" spans="1:7" hidden="1" x14ac:dyDescent="0.25">
      <c r="A2927">
        <v>86</v>
      </c>
      <c r="B2927">
        <v>747</v>
      </c>
      <c r="C2927" t="s">
        <v>5066</v>
      </c>
      <c r="D2927" t="s">
        <v>4529</v>
      </c>
      <c r="E2927">
        <v>1406</v>
      </c>
      <c r="F2927" t="s">
        <v>4582</v>
      </c>
      <c r="G2927">
        <v>25</v>
      </c>
    </row>
    <row r="2928" spans="1:7" hidden="1" x14ac:dyDescent="0.25">
      <c r="A2928">
        <v>86</v>
      </c>
      <c r="B2928">
        <v>747</v>
      </c>
      <c r="C2928" t="s">
        <v>5066</v>
      </c>
      <c r="D2928" t="s">
        <v>4529</v>
      </c>
      <c r="E2928">
        <v>249</v>
      </c>
      <c r="F2928" t="s">
        <v>4581</v>
      </c>
      <c r="G2928">
        <v>26</v>
      </c>
    </row>
    <row r="2929" spans="1:7" hidden="1" x14ac:dyDescent="0.25">
      <c r="A2929">
        <v>86</v>
      </c>
      <c r="B2929">
        <v>747</v>
      </c>
      <c r="C2929" t="s">
        <v>5066</v>
      </c>
      <c r="D2929" t="s">
        <v>4529</v>
      </c>
      <c r="E2929">
        <v>253</v>
      </c>
      <c r="F2929" t="s">
        <v>4661</v>
      </c>
      <c r="G2929">
        <v>27</v>
      </c>
    </row>
    <row r="2930" spans="1:7" hidden="1" x14ac:dyDescent="0.25">
      <c r="A2930">
        <v>86</v>
      </c>
      <c r="B2930">
        <v>747</v>
      </c>
      <c r="C2930" t="s">
        <v>5066</v>
      </c>
      <c r="D2930" t="s">
        <v>4529</v>
      </c>
      <c r="E2930">
        <v>255</v>
      </c>
      <c r="F2930" t="s">
        <v>4662</v>
      </c>
      <c r="G2930">
        <v>28</v>
      </c>
    </row>
    <row r="2931" spans="1:7" hidden="1" x14ac:dyDescent="0.25">
      <c r="A2931">
        <v>86</v>
      </c>
      <c r="B2931">
        <v>747</v>
      </c>
      <c r="C2931" t="s">
        <v>5066</v>
      </c>
      <c r="D2931" t="s">
        <v>4529</v>
      </c>
      <c r="E2931">
        <v>257</v>
      </c>
      <c r="F2931" t="s">
        <v>4663</v>
      </c>
      <c r="G2931">
        <v>29</v>
      </c>
    </row>
    <row r="2932" spans="1:7" hidden="1" x14ac:dyDescent="0.25">
      <c r="A2932">
        <v>86</v>
      </c>
      <c r="B2932">
        <v>747</v>
      </c>
      <c r="C2932" t="s">
        <v>5066</v>
      </c>
      <c r="D2932" t="s">
        <v>4529</v>
      </c>
      <c r="E2932">
        <v>259</v>
      </c>
      <c r="F2932" t="s">
        <v>4666</v>
      </c>
      <c r="G2932">
        <v>30</v>
      </c>
    </row>
    <row r="2933" spans="1:7" hidden="1" x14ac:dyDescent="0.25">
      <c r="A2933">
        <v>86</v>
      </c>
      <c r="B2933">
        <v>747</v>
      </c>
      <c r="C2933" t="s">
        <v>5066</v>
      </c>
      <c r="D2933" t="s">
        <v>4529</v>
      </c>
      <c r="E2933">
        <v>261</v>
      </c>
      <c r="F2933" t="s">
        <v>4668</v>
      </c>
      <c r="G2933">
        <v>31</v>
      </c>
    </row>
    <row r="2934" spans="1:7" hidden="1" x14ac:dyDescent="0.25">
      <c r="A2934">
        <v>86</v>
      </c>
      <c r="B2934">
        <v>747</v>
      </c>
      <c r="C2934" t="s">
        <v>5066</v>
      </c>
      <c r="D2934" t="s">
        <v>4529</v>
      </c>
      <c r="E2934">
        <v>1562</v>
      </c>
      <c r="F2934" t="s">
        <v>4669</v>
      </c>
      <c r="G2934">
        <v>32</v>
      </c>
    </row>
    <row r="2935" spans="1:7" hidden="1" x14ac:dyDescent="0.25">
      <c r="A2935">
        <v>86</v>
      </c>
      <c r="B2935">
        <v>747</v>
      </c>
      <c r="C2935" t="s">
        <v>5066</v>
      </c>
      <c r="D2935" t="s">
        <v>4529</v>
      </c>
      <c r="E2935">
        <v>61</v>
      </c>
      <c r="F2935" t="s">
        <v>4671</v>
      </c>
      <c r="G2935">
        <v>33</v>
      </c>
    </row>
    <row r="2936" spans="1:7" hidden="1" x14ac:dyDescent="0.25">
      <c r="A2936">
        <v>86</v>
      </c>
      <c r="B2936">
        <v>747</v>
      </c>
      <c r="C2936" t="s">
        <v>5066</v>
      </c>
      <c r="D2936" t="s">
        <v>4529</v>
      </c>
      <c r="E2936">
        <v>62</v>
      </c>
      <c r="F2936" t="s">
        <v>4851</v>
      </c>
      <c r="G2936">
        <v>34</v>
      </c>
    </row>
    <row r="2937" spans="1:7" hidden="1" x14ac:dyDescent="0.25">
      <c r="A2937">
        <v>86</v>
      </c>
      <c r="B2937">
        <v>747</v>
      </c>
      <c r="C2937" t="s">
        <v>5066</v>
      </c>
      <c r="D2937" t="s">
        <v>4529</v>
      </c>
      <c r="E2937">
        <v>64</v>
      </c>
      <c r="F2937" t="s">
        <v>4850</v>
      </c>
      <c r="G2937">
        <v>35</v>
      </c>
    </row>
    <row r="2938" spans="1:7" hidden="1" x14ac:dyDescent="0.25">
      <c r="A2938">
        <v>86</v>
      </c>
      <c r="B2938">
        <v>747</v>
      </c>
      <c r="C2938" t="s">
        <v>5066</v>
      </c>
      <c r="D2938" t="s">
        <v>4529</v>
      </c>
      <c r="E2938">
        <v>66</v>
      </c>
      <c r="F2938" t="s">
        <v>4849</v>
      </c>
      <c r="G2938">
        <v>36</v>
      </c>
    </row>
    <row r="2939" spans="1:7" hidden="1" x14ac:dyDescent="0.25">
      <c r="A2939">
        <v>86</v>
      </c>
      <c r="B2939">
        <v>747</v>
      </c>
      <c r="C2939" t="s">
        <v>5066</v>
      </c>
      <c r="D2939" t="s">
        <v>4529</v>
      </c>
      <c r="E2939">
        <v>68</v>
      </c>
      <c r="F2939" t="s">
        <v>4847</v>
      </c>
      <c r="G2939">
        <v>37</v>
      </c>
    </row>
    <row r="2940" spans="1:7" hidden="1" x14ac:dyDescent="0.25">
      <c r="A2940">
        <v>86</v>
      </c>
      <c r="B2940">
        <v>747</v>
      </c>
      <c r="C2940" t="s">
        <v>5066</v>
      </c>
      <c r="D2940" t="s">
        <v>4529</v>
      </c>
      <c r="E2940">
        <v>69</v>
      </c>
      <c r="F2940" t="s">
        <v>4827</v>
      </c>
      <c r="G2940">
        <v>38</v>
      </c>
    </row>
    <row r="2941" spans="1:7" hidden="1" x14ac:dyDescent="0.25">
      <c r="A2941">
        <v>86</v>
      </c>
      <c r="B2941">
        <v>747</v>
      </c>
      <c r="C2941" t="s">
        <v>5066</v>
      </c>
      <c r="D2941" t="s">
        <v>4529</v>
      </c>
      <c r="E2941">
        <v>71</v>
      </c>
      <c r="F2941" t="s">
        <v>4825</v>
      </c>
      <c r="G2941">
        <v>39</v>
      </c>
    </row>
    <row r="2942" spans="1:7" hidden="1" x14ac:dyDescent="0.25">
      <c r="A2942">
        <v>86</v>
      </c>
      <c r="B2942">
        <v>747</v>
      </c>
      <c r="C2942" t="s">
        <v>5066</v>
      </c>
      <c r="D2942" t="s">
        <v>4529</v>
      </c>
      <c r="E2942">
        <v>73</v>
      </c>
      <c r="F2942" t="s">
        <v>4845</v>
      </c>
      <c r="G2942">
        <v>40</v>
      </c>
    </row>
    <row r="2943" spans="1:7" hidden="1" x14ac:dyDescent="0.25">
      <c r="A2943">
        <v>86</v>
      </c>
      <c r="B2943">
        <v>747</v>
      </c>
      <c r="C2943" t="s">
        <v>5066</v>
      </c>
      <c r="D2943" t="s">
        <v>4529</v>
      </c>
      <c r="E2943">
        <v>75</v>
      </c>
      <c r="F2943" t="s">
        <v>4843</v>
      </c>
      <c r="G2943">
        <v>41</v>
      </c>
    </row>
    <row r="2944" spans="1:7" hidden="1" x14ac:dyDescent="0.25">
      <c r="A2944">
        <v>86</v>
      </c>
      <c r="B2944">
        <v>747</v>
      </c>
      <c r="C2944" t="s">
        <v>5066</v>
      </c>
      <c r="D2944" t="s">
        <v>4529</v>
      </c>
      <c r="E2944">
        <v>77</v>
      </c>
      <c r="F2944" t="s">
        <v>4842</v>
      </c>
      <c r="G2944">
        <v>42</v>
      </c>
    </row>
    <row r="2945" spans="1:7" hidden="1" x14ac:dyDescent="0.25">
      <c r="A2945">
        <v>86</v>
      </c>
      <c r="B2945">
        <v>747</v>
      </c>
      <c r="C2945" t="s">
        <v>5066</v>
      </c>
      <c r="D2945" t="s">
        <v>4529</v>
      </c>
      <c r="E2945">
        <v>457</v>
      </c>
      <c r="F2945" t="s">
        <v>4841</v>
      </c>
      <c r="G2945">
        <v>43</v>
      </c>
    </row>
    <row r="2946" spans="1:7" hidden="1" x14ac:dyDescent="0.25">
      <c r="A2946">
        <v>86</v>
      </c>
      <c r="B2946">
        <v>747</v>
      </c>
      <c r="C2946" t="s">
        <v>5066</v>
      </c>
      <c r="D2946" t="s">
        <v>4529</v>
      </c>
      <c r="E2946">
        <v>79</v>
      </c>
      <c r="F2946" t="s">
        <v>4803</v>
      </c>
      <c r="G2946">
        <v>44</v>
      </c>
    </row>
    <row r="2947" spans="1:7" hidden="1" x14ac:dyDescent="0.25">
      <c r="A2947">
        <v>86</v>
      </c>
      <c r="B2947">
        <v>747</v>
      </c>
      <c r="C2947" t="s">
        <v>5066</v>
      </c>
      <c r="D2947" t="s">
        <v>4529</v>
      </c>
      <c r="E2947">
        <v>82</v>
      </c>
      <c r="F2947" t="s">
        <v>4838</v>
      </c>
      <c r="G2947">
        <v>45</v>
      </c>
    </row>
    <row r="2948" spans="1:7" hidden="1" x14ac:dyDescent="0.25">
      <c r="A2948">
        <v>86</v>
      </c>
      <c r="B2948">
        <v>747</v>
      </c>
      <c r="C2948" t="s">
        <v>5066</v>
      </c>
      <c r="D2948" t="s">
        <v>4529</v>
      </c>
      <c r="E2948">
        <v>83</v>
      </c>
      <c r="F2948" t="s">
        <v>4836</v>
      </c>
      <c r="G2948">
        <v>46</v>
      </c>
    </row>
    <row r="2949" spans="1:7" hidden="1" x14ac:dyDescent="0.25">
      <c r="A2949">
        <v>86</v>
      </c>
      <c r="B2949">
        <v>747</v>
      </c>
      <c r="C2949" t="s">
        <v>5066</v>
      </c>
      <c r="D2949" t="s">
        <v>4529</v>
      </c>
      <c r="E2949">
        <v>448</v>
      </c>
      <c r="F2949" t="s">
        <v>5192</v>
      </c>
      <c r="G2949">
        <v>47</v>
      </c>
    </row>
    <row r="2950" spans="1:7" hidden="1" x14ac:dyDescent="0.25">
      <c r="A2950">
        <v>86</v>
      </c>
      <c r="B2950">
        <v>747</v>
      </c>
      <c r="C2950" t="s">
        <v>5066</v>
      </c>
      <c r="D2950" t="s">
        <v>4529</v>
      </c>
      <c r="E2950">
        <v>263</v>
      </c>
      <c r="F2950" t="s">
        <v>5191</v>
      </c>
      <c r="G2950">
        <v>48</v>
      </c>
    </row>
    <row r="2951" spans="1:7" hidden="1" x14ac:dyDescent="0.25">
      <c r="A2951">
        <v>86</v>
      </c>
      <c r="B2951">
        <v>747</v>
      </c>
      <c r="C2951" t="s">
        <v>5066</v>
      </c>
      <c r="D2951" t="s">
        <v>4529</v>
      </c>
      <c r="E2951">
        <v>1306</v>
      </c>
      <c r="F2951" t="s">
        <v>5190</v>
      </c>
      <c r="G2951">
        <v>49</v>
      </c>
    </row>
    <row r="2952" spans="1:7" hidden="1" x14ac:dyDescent="0.25">
      <c r="A2952">
        <v>86</v>
      </c>
      <c r="B2952">
        <v>747</v>
      </c>
      <c r="C2952" t="s">
        <v>5066</v>
      </c>
      <c r="D2952" t="s">
        <v>4529</v>
      </c>
      <c r="E2952">
        <v>1601</v>
      </c>
      <c r="F2952" t="s">
        <v>4832</v>
      </c>
      <c r="G2952">
        <v>50</v>
      </c>
    </row>
    <row r="2953" spans="1:7" hidden="1" x14ac:dyDescent="0.25">
      <c r="A2953">
        <v>87</v>
      </c>
      <c r="B2953">
        <v>748</v>
      </c>
      <c r="C2953" t="s">
        <v>5066</v>
      </c>
      <c r="D2953" t="s">
        <v>4529</v>
      </c>
      <c r="E2953">
        <v>573</v>
      </c>
      <c r="F2953" t="s">
        <v>4636</v>
      </c>
      <c r="G2953">
        <v>1</v>
      </c>
    </row>
    <row r="2954" spans="1:7" hidden="1" x14ac:dyDescent="0.25">
      <c r="A2954">
        <v>87</v>
      </c>
      <c r="B2954">
        <v>748</v>
      </c>
      <c r="C2954" t="s">
        <v>5066</v>
      </c>
      <c r="D2954" t="s">
        <v>4529</v>
      </c>
      <c r="E2954">
        <v>1439</v>
      </c>
      <c r="F2954" t="s">
        <v>5355</v>
      </c>
      <c r="G2954">
        <v>2</v>
      </c>
    </row>
    <row r="2955" spans="1:7" hidden="1" x14ac:dyDescent="0.25">
      <c r="A2955">
        <v>87</v>
      </c>
      <c r="B2955">
        <v>748</v>
      </c>
      <c r="C2955" t="s">
        <v>5066</v>
      </c>
      <c r="D2955" t="s">
        <v>4529</v>
      </c>
      <c r="E2955">
        <v>1438</v>
      </c>
      <c r="F2955" t="s">
        <v>4635</v>
      </c>
      <c r="G2955">
        <v>3</v>
      </c>
    </row>
    <row r="2956" spans="1:7" hidden="1" x14ac:dyDescent="0.25">
      <c r="A2956">
        <v>87</v>
      </c>
      <c r="B2956">
        <v>748</v>
      </c>
      <c r="C2956" t="s">
        <v>5066</v>
      </c>
      <c r="D2956" t="s">
        <v>4529</v>
      </c>
      <c r="E2956">
        <v>576</v>
      </c>
      <c r="F2956" t="s">
        <v>4634</v>
      </c>
      <c r="G2956">
        <v>4</v>
      </c>
    </row>
    <row r="2957" spans="1:7" hidden="1" x14ac:dyDescent="0.25">
      <c r="A2957">
        <v>87</v>
      </c>
      <c r="B2957">
        <v>748</v>
      </c>
      <c r="C2957" t="s">
        <v>5066</v>
      </c>
      <c r="D2957" t="s">
        <v>4529</v>
      </c>
      <c r="E2957">
        <v>1437</v>
      </c>
      <c r="F2957" t="s">
        <v>5091</v>
      </c>
      <c r="G2957">
        <v>5</v>
      </c>
    </row>
    <row r="2958" spans="1:7" hidden="1" x14ac:dyDescent="0.25">
      <c r="A2958">
        <v>87</v>
      </c>
      <c r="B2958">
        <v>748</v>
      </c>
      <c r="C2958" t="s">
        <v>5066</v>
      </c>
      <c r="D2958" t="s">
        <v>4529</v>
      </c>
      <c r="E2958">
        <v>535</v>
      </c>
      <c r="F2958" t="s">
        <v>5262</v>
      </c>
      <c r="G2958">
        <v>6</v>
      </c>
    </row>
    <row r="2959" spans="1:7" hidden="1" x14ac:dyDescent="0.25">
      <c r="A2959">
        <v>87</v>
      </c>
      <c r="B2959">
        <v>748</v>
      </c>
      <c r="C2959" t="s">
        <v>5066</v>
      </c>
      <c r="D2959" t="s">
        <v>4529</v>
      </c>
      <c r="E2959">
        <v>579</v>
      </c>
      <c r="F2959" t="s">
        <v>5263</v>
      </c>
      <c r="G2959">
        <v>7</v>
      </c>
    </row>
    <row r="2960" spans="1:7" hidden="1" x14ac:dyDescent="0.25">
      <c r="A2960">
        <v>87</v>
      </c>
      <c r="B2960">
        <v>748</v>
      </c>
      <c r="C2960" t="s">
        <v>5066</v>
      </c>
      <c r="D2960" t="s">
        <v>4529</v>
      </c>
      <c r="E2960">
        <v>1</v>
      </c>
      <c r="F2960" t="s">
        <v>4599</v>
      </c>
      <c r="G2960">
        <v>8</v>
      </c>
    </row>
    <row r="2961" spans="1:7" hidden="1" x14ac:dyDescent="0.25">
      <c r="A2961">
        <v>87</v>
      </c>
      <c r="B2961">
        <v>748</v>
      </c>
      <c r="C2961" t="s">
        <v>5066</v>
      </c>
      <c r="D2961" t="s">
        <v>4529</v>
      </c>
      <c r="E2961">
        <v>244</v>
      </c>
      <c r="F2961" t="s">
        <v>4597</v>
      </c>
      <c r="G2961">
        <v>9</v>
      </c>
    </row>
    <row r="2962" spans="1:7" hidden="1" x14ac:dyDescent="0.25">
      <c r="A2962">
        <v>87</v>
      </c>
      <c r="B2962">
        <v>748</v>
      </c>
      <c r="C2962" t="s">
        <v>5066</v>
      </c>
      <c r="D2962" t="s">
        <v>4529</v>
      </c>
      <c r="E2962">
        <v>197</v>
      </c>
      <c r="F2962" t="s">
        <v>4570</v>
      </c>
      <c r="G2962">
        <v>10</v>
      </c>
    </row>
    <row r="2963" spans="1:7" hidden="1" x14ac:dyDescent="0.25">
      <c r="A2963">
        <v>87</v>
      </c>
      <c r="B2963">
        <v>748</v>
      </c>
      <c r="C2963" t="s">
        <v>5066</v>
      </c>
      <c r="D2963" t="s">
        <v>4529</v>
      </c>
      <c r="E2963">
        <v>199</v>
      </c>
      <c r="F2963" t="s">
        <v>4568</v>
      </c>
      <c r="G2963">
        <v>11</v>
      </c>
    </row>
    <row r="2964" spans="1:7" hidden="1" x14ac:dyDescent="0.25">
      <c r="A2964">
        <v>87</v>
      </c>
      <c r="B2964">
        <v>748</v>
      </c>
      <c r="C2964" t="s">
        <v>5066</v>
      </c>
      <c r="D2964" t="s">
        <v>4529</v>
      </c>
      <c r="E2964">
        <v>1575</v>
      </c>
      <c r="F2964" t="s">
        <v>4567</v>
      </c>
      <c r="G2964">
        <v>12</v>
      </c>
    </row>
    <row r="2965" spans="1:7" hidden="1" x14ac:dyDescent="0.25">
      <c r="A2965">
        <v>87</v>
      </c>
      <c r="B2965">
        <v>748</v>
      </c>
      <c r="C2965" t="s">
        <v>5066</v>
      </c>
      <c r="D2965" t="s">
        <v>4529</v>
      </c>
      <c r="E2965">
        <v>1448</v>
      </c>
      <c r="F2965" t="s">
        <v>4566</v>
      </c>
      <c r="G2965">
        <v>13</v>
      </c>
    </row>
    <row r="2966" spans="1:7" hidden="1" x14ac:dyDescent="0.25">
      <c r="A2966">
        <v>87</v>
      </c>
      <c r="B2966">
        <v>748</v>
      </c>
      <c r="C2966" t="s">
        <v>5066</v>
      </c>
      <c r="D2966" t="s">
        <v>4529</v>
      </c>
      <c r="E2966">
        <v>246</v>
      </c>
      <c r="F2966" t="s">
        <v>4565</v>
      </c>
      <c r="G2966">
        <v>14</v>
      </c>
    </row>
    <row r="2967" spans="1:7" hidden="1" x14ac:dyDescent="0.25">
      <c r="A2967">
        <v>87</v>
      </c>
      <c r="B2967">
        <v>748</v>
      </c>
      <c r="C2967" t="s">
        <v>5066</v>
      </c>
      <c r="D2967" t="s">
        <v>4529</v>
      </c>
      <c r="E2967">
        <v>200</v>
      </c>
      <c r="F2967" t="s">
        <v>4563</v>
      </c>
      <c r="G2967">
        <v>15</v>
      </c>
    </row>
    <row r="2968" spans="1:7" hidden="1" x14ac:dyDescent="0.25">
      <c r="A2968">
        <v>87</v>
      </c>
      <c r="B2968">
        <v>748</v>
      </c>
      <c r="C2968" t="s">
        <v>5066</v>
      </c>
      <c r="D2968" t="s">
        <v>4529</v>
      </c>
      <c r="E2968">
        <v>1484</v>
      </c>
      <c r="F2968" t="s">
        <v>4596</v>
      </c>
      <c r="G2968">
        <v>16</v>
      </c>
    </row>
    <row r="2969" spans="1:7" hidden="1" x14ac:dyDescent="0.25">
      <c r="A2969">
        <v>87</v>
      </c>
      <c r="B2969">
        <v>748</v>
      </c>
      <c r="C2969" t="s">
        <v>5066</v>
      </c>
      <c r="D2969" t="s">
        <v>4529</v>
      </c>
      <c r="E2969">
        <v>202</v>
      </c>
      <c r="F2969" t="s">
        <v>4594</v>
      </c>
      <c r="G2969">
        <v>17</v>
      </c>
    </row>
    <row r="2970" spans="1:7" hidden="1" x14ac:dyDescent="0.25">
      <c r="A2970">
        <v>87</v>
      </c>
      <c r="B2970">
        <v>748</v>
      </c>
      <c r="C2970" t="s">
        <v>5066</v>
      </c>
      <c r="D2970" t="s">
        <v>4529</v>
      </c>
      <c r="E2970">
        <v>251</v>
      </c>
      <c r="F2970" t="s">
        <v>4592</v>
      </c>
      <c r="G2970">
        <v>18</v>
      </c>
    </row>
    <row r="2971" spans="1:7" hidden="1" x14ac:dyDescent="0.25">
      <c r="A2971">
        <v>87</v>
      </c>
      <c r="B2971">
        <v>748</v>
      </c>
      <c r="C2971" t="s">
        <v>5066</v>
      </c>
      <c r="D2971" t="s">
        <v>4529</v>
      </c>
      <c r="E2971">
        <v>204</v>
      </c>
      <c r="F2971" t="s">
        <v>4593</v>
      </c>
      <c r="G2971">
        <v>19</v>
      </c>
    </row>
    <row r="2972" spans="1:7" hidden="1" x14ac:dyDescent="0.25">
      <c r="A2972">
        <v>87</v>
      </c>
      <c r="B2972">
        <v>748</v>
      </c>
      <c r="C2972" t="s">
        <v>5066</v>
      </c>
      <c r="D2972" t="s">
        <v>4529</v>
      </c>
      <c r="E2972">
        <v>1480</v>
      </c>
      <c r="F2972" t="s">
        <v>4591</v>
      </c>
      <c r="G2972">
        <v>20</v>
      </c>
    </row>
    <row r="2973" spans="1:7" hidden="1" x14ac:dyDescent="0.25">
      <c r="A2973">
        <v>87</v>
      </c>
      <c r="B2973">
        <v>748</v>
      </c>
      <c r="C2973" t="s">
        <v>5066</v>
      </c>
      <c r="D2973" t="s">
        <v>4529</v>
      </c>
      <c r="E2973">
        <v>1482</v>
      </c>
      <c r="F2973" t="s">
        <v>4590</v>
      </c>
      <c r="G2973">
        <v>21</v>
      </c>
    </row>
    <row r="2974" spans="1:7" hidden="1" x14ac:dyDescent="0.25">
      <c r="A2974">
        <v>87</v>
      </c>
      <c r="B2974">
        <v>748</v>
      </c>
      <c r="C2974" t="s">
        <v>5066</v>
      </c>
      <c r="D2974" t="s">
        <v>4529</v>
      </c>
      <c r="E2974">
        <v>206</v>
      </c>
      <c r="F2974" t="s">
        <v>4589</v>
      </c>
      <c r="G2974">
        <v>22</v>
      </c>
    </row>
    <row r="2975" spans="1:7" hidden="1" x14ac:dyDescent="0.25">
      <c r="A2975">
        <v>87</v>
      </c>
      <c r="B2975">
        <v>748</v>
      </c>
      <c r="C2975" t="s">
        <v>5066</v>
      </c>
      <c r="D2975" t="s">
        <v>4529</v>
      </c>
      <c r="E2975">
        <v>210</v>
      </c>
      <c r="F2975" t="s">
        <v>4587</v>
      </c>
      <c r="G2975">
        <v>23</v>
      </c>
    </row>
    <row r="2976" spans="1:7" hidden="1" x14ac:dyDescent="0.25">
      <c r="A2976">
        <v>87</v>
      </c>
      <c r="B2976">
        <v>748</v>
      </c>
      <c r="C2976" t="s">
        <v>5066</v>
      </c>
      <c r="D2976" t="s">
        <v>4529</v>
      </c>
      <c r="E2976">
        <v>364</v>
      </c>
      <c r="F2976" t="s">
        <v>4586</v>
      </c>
      <c r="G2976">
        <v>24</v>
      </c>
    </row>
    <row r="2977" spans="1:7" hidden="1" x14ac:dyDescent="0.25">
      <c r="A2977">
        <v>87</v>
      </c>
      <c r="B2977">
        <v>748</v>
      </c>
      <c r="C2977" t="s">
        <v>5066</v>
      </c>
      <c r="D2977" t="s">
        <v>4529</v>
      </c>
      <c r="E2977">
        <v>214</v>
      </c>
      <c r="F2977" t="s">
        <v>4585</v>
      </c>
      <c r="G2977">
        <v>25</v>
      </c>
    </row>
    <row r="2978" spans="1:7" hidden="1" x14ac:dyDescent="0.25">
      <c r="A2978">
        <v>87</v>
      </c>
      <c r="B2978">
        <v>748</v>
      </c>
      <c r="C2978" t="s">
        <v>5066</v>
      </c>
      <c r="D2978" t="s">
        <v>4529</v>
      </c>
      <c r="E2978">
        <v>1560</v>
      </c>
      <c r="F2978" t="s">
        <v>4584</v>
      </c>
      <c r="G2978">
        <v>26</v>
      </c>
    </row>
    <row r="2979" spans="1:7" hidden="1" x14ac:dyDescent="0.25">
      <c r="A2979">
        <v>87</v>
      </c>
      <c r="B2979">
        <v>748</v>
      </c>
      <c r="C2979" t="s">
        <v>5066</v>
      </c>
      <c r="D2979" t="s">
        <v>4529</v>
      </c>
      <c r="E2979">
        <v>247</v>
      </c>
      <c r="F2979" t="s">
        <v>4583</v>
      </c>
      <c r="G2979">
        <v>27</v>
      </c>
    </row>
    <row r="2980" spans="1:7" hidden="1" x14ac:dyDescent="0.25">
      <c r="A2980">
        <v>87</v>
      </c>
      <c r="B2980">
        <v>748</v>
      </c>
      <c r="C2980" t="s">
        <v>5066</v>
      </c>
      <c r="D2980" t="s">
        <v>4529</v>
      </c>
      <c r="E2980">
        <v>1406</v>
      </c>
      <c r="F2980" t="s">
        <v>4582</v>
      </c>
      <c r="G2980">
        <v>28</v>
      </c>
    </row>
    <row r="2981" spans="1:7" hidden="1" x14ac:dyDescent="0.25">
      <c r="A2981">
        <v>87</v>
      </c>
      <c r="B2981">
        <v>748</v>
      </c>
      <c r="C2981" t="s">
        <v>5066</v>
      </c>
      <c r="D2981" t="s">
        <v>4529</v>
      </c>
      <c r="E2981">
        <v>249</v>
      </c>
      <c r="F2981" t="s">
        <v>4581</v>
      </c>
      <c r="G2981">
        <v>29</v>
      </c>
    </row>
    <row r="2982" spans="1:7" hidden="1" x14ac:dyDescent="0.25">
      <c r="A2982">
        <v>87</v>
      </c>
      <c r="B2982">
        <v>748</v>
      </c>
      <c r="C2982" t="s">
        <v>5066</v>
      </c>
      <c r="D2982" t="s">
        <v>4529</v>
      </c>
      <c r="E2982">
        <v>253</v>
      </c>
      <c r="F2982" t="s">
        <v>4661</v>
      </c>
      <c r="G2982">
        <v>30</v>
      </c>
    </row>
    <row r="2983" spans="1:7" hidden="1" x14ac:dyDescent="0.25">
      <c r="A2983">
        <v>87</v>
      </c>
      <c r="B2983">
        <v>748</v>
      </c>
      <c r="C2983" t="s">
        <v>5066</v>
      </c>
      <c r="D2983" t="s">
        <v>4529</v>
      </c>
      <c r="E2983">
        <v>255</v>
      </c>
      <c r="F2983" t="s">
        <v>4662</v>
      </c>
      <c r="G2983">
        <v>31</v>
      </c>
    </row>
    <row r="2984" spans="1:7" hidden="1" x14ac:dyDescent="0.25">
      <c r="A2984">
        <v>87</v>
      </c>
      <c r="B2984">
        <v>748</v>
      </c>
      <c r="C2984" t="s">
        <v>5066</v>
      </c>
      <c r="D2984" t="s">
        <v>4529</v>
      </c>
      <c r="E2984">
        <v>257</v>
      </c>
      <c r="F2984" t="s">
        <v>4663</v>
      </c>
      <c r="G2984">
        <v>32</v>
      </c>
    </row>
    <row r="2985" spans="1:7" hidden="1" x14ac:dyDescent="0.25">
      <c r="A2985">
        <v>87</v>
      </c>
      <c r="B2985">
        <v>748</v>
      </c>
      <c r="C2985" t="s">
        <v>5066</v>
      </c>
      <c r="D2985" t="s">
        <v>4529</v>
      </c>
      <c r="E2985">
        <v>259</v>
      </c>
      <c r="F2985" t="s">
        <v>4666</v>
      </c>
      <c r="G2985">
        <v>33</v>
      </c>
    </row>
    <row r="2986" spans="1:7" hidden="1" x14ac:dyDescent="0.25">
      <c r="A2986">
        <v>87</v>
      </c>
      <c r="B2986">
        <v>748</v>
      </c>
      <c r="C2986" t="s">
        <v>5066</v>
      </c>
      <c r="D2986" t="s">
        <v>4529</v>
      </c>
      <c r="E2986">
        <v>261</v>
      </c>
      <c r="F2986" t="s">
        <v>4668</v>
      </c>
      <c r="G2986">
        <v>34</v>
      </c>
    </row>
    <row r="2987" spans="1:7" hidden="1" x14ac:dyDescent="0.25">
      <c r="A2987">
        <v>87</v>
      </c>
      <c r="B2987">
        <v>748</v>
      </c>
      <c r="C2987" t="s">
        <v>5066</v>
      </c>
      <c r="D2987" t="s">
        <v>4529</v>
      </c>
      <c r="E2987">
        <v>1562</v>
      </c>
      <c r="F2987" t="s">
        <v>4669</v>
      </c>
      <c r="G2987">
        <v>35</v>
      </c>
    </row>
    <row r="2988" spans="1:7" hidden="1" x14ac:dyDescent="0.25">
      <c r="A2988">
        <v>87</v>
      </c>
      <c r="B2988">
        <v>748</v>
      </c>
      <c r="C2988" t="s">
        <v>5066</v>
      </c>
      <c r="D2988" t="s">
        <v>4529</v>
      </c>
      <c r="E2988">
        <v>61</v>
      </c>
      <c r="F2988" t="s">
        <v>4671</v>
      </c>
      <c r="G2988">
        <v>36</v>
      </c>
    </row>
    <row r="2989" spans="1:7" hidden="1" x14ac:dyDescent="0.25">
      <c r="A2989">
        <v>87</v>
      </c>
      <c r="B2989">
        <v>748</v>
      </c>
      <c r="C2989" t="s">
        <v>5066</v>
      </c>
      <c r="D2989" t="s">
        <v>4529</v>
      </c>
      <c r="E2989">
        <v>59</v>
      </c>
      <c r="F2989" t="s">
        <v>4672</v>
      </c>
      <c r="G2989">
        <v>37</v>
      </c>
    </row>
    <row r="2990" spans="1:7" hidden="1" x14ac:dyDescent="0.25">
      <c r="A2990">
        <v>87</v>
      </c>
      <c r="B2990">
        <v>748</v>
      </c>
      <c r="C2990" t="s">
        <v>5066</v>
      </c>
      <c r="D2990" t="s">
        <v>4529</v>
      </c>
      <c r="E2990">
        <v>58</v>
      </c>
      <c r="F2990" t="s">
        <v>4673</v>
      </c>
      <c r="G2990">
        <v>38</v>
      </c>
    </row>
    <row r="2991" spans="1:7" hidden="1" x14ac:dyDescent="0.25">
      <c r="A2991">
        <v>87</v>
      </c>
      <c r="B2991">
        <v>748</v>
      </c>
      <c r="C2991" t="s">
        <v>5066</v>
      </c>
      <c r="D2991" t="s">
        <v>4529</v>
      </c>
      <c r="E2991">
        <v>1556</v>
      </c>
      <c r="F2991" t="s">
        <v>5011</v>
      </c>
      <c r="G2991">
        <v>39</v>
      </c>
    </row>
    <row r="2992" spans="1:7" hidden="1" x14ac:dyDescent="0.25">
      <c r="A2992">
        <v>87</v>
      </c>
      <c r="B2992">
        <v>748</v>
      </c>
      <c r="C2992" t="s">
        <v>5066</v>
      </c>
      <c r="D2992" t="s">
        <v>4529</v>
      </c>
      <c r="E2992">
        <v>1345</v>
      </c>
      <c r="F2992" t="s">
        <v>4908</v>
      </c>
      <c r="G2992">
        <v>40</v>
      </c>
    </row>
    <row r="2993" spans="1:7" hidden="1" x14ac:dyDescent="0.25">
      <c r="A2993">
        <v>87</v>
      </c>
      <c r="B2993">
        <v>748</v>
      </c>
      <c r="C2993" t="s">
        <v>5066</v>
      </c>
      <c r="D2993" t="s">
        <v>4529</v>
      </c>
      <c r="E2993">
        <v>497</v>
      </c>
      <c r="F2993" t="s">
        <v>5354</v>
      </c>
      <c r="G2993">
        <v>41</v>
      </c>
    </row>
    <row r="2994" spans="1:7" hidden="1" x14ac:dyDescent="0.25">
      <c r="A2994">
        <v>87</v>
      </c>
      <c r="B2994">
        <v>748</v>
      </c>
      <c r="C2994" t="s">
        <v>5066</v>
      </c>
      <c r="D2994" t="s">
        <v>4529</v>
      </c>
      <c r="E2994">
        <v>1272</v>
      </c>
      <c r="F2994" t="s">
        <v>5009</v>
      </c>
      <c r="G2994">
        <v>42</v>
      </c>
    </row>
    <row r="2995" spans="1:7" hidden="1" x14ac:dyDescent="0.25">
      <c r="A2995">
        <v>87</v>
      </c>
      <c r="B2995">
        <v>748</v>
      </c>
      <c r="C2995" t="s">
        <v>5066</v>
      </c>
      <c r="D2995" t="s">
        <v>4529</v>
      </c>
      <c r="E2995">
        <v>1274</v>
      </c>
      <c r="F2995" t="s">
        <v>5000</v>
      </c>
      <c r="G2995">
        <v>43</v>
      </c>
    </row>
    <row r="2996" spans="1:7" hidden="1" x14ac:dyDescent="0.25">
      <c r="A2996">
        <v>87</v>
      </c>
      <c r="B2996">
        <v>748</v>
      </c>
      <c r="C2996" t="s">
        <v>5066</v>
      </c>
      <c r="D2996" t="s">
        <v>4529</v>
      </c>
      <c r="E2996">
        <v>1638</v>
      </c>
      <c r="F2996" t="s">
        <v>4907</v>
      </c>
      <c r="G2996">
        <v>44</v>
      </c>
    </row>
    <row r="2997" spans="1:7" hidden="1" x14ac:dyDescent="0.25">
      <c r="A2997">
        <v>87</v>
      </c>
      <c r="B2997">
        <v>748</v>
      </c>
      <c r="C2997" t="s">
        <v>5066</v>
      </c>
      <c r="D2997" t="s">
        <v>4529</v>
      </c>
      <c r="E2997">
        <v>1640</v>
      </c>
      <c r="F2997" t="s">
        <v>5007</v>
      </c>
      <c r="G2997">
        <v>45</v>
      </c>
    </row>
    <row r="2998" spans="1:7" hidden="1" x14ac:dyDescent="0.25">
      <c r="A2998">
        <v>87</v>
      </c>
      <c r="B2998">
        <v>748</v>
      </c>
      <c r="C2998" t="s">
        <v>5066</v>
      </c>
      <c r="D2998" t="s">
        <v>4529</v>
      </c>
      <c r="E2998">
        <v>1326</v>
      </c>
      <c r="F2998" t="s">
        <v>4905</v>
      </c>
      <c r="G2998">
        <v>46</v>
      </c>
    </row>
    <row r="2999" spans="1:7" hidden="1" x14ac:dyDescent="0.25">
      <c r="A2999">
        <v>87</v>
      </c>
      <c r="B2999">
        <v>748</v>
      </c>
      <c r="C2999" t="s">
        <v>5066</v>
      </c>
      <c r="D2999" t="s">
        <v>4529</v>
      </c>
      <c r="E2999">
        <v>1642</v>
      </c>
      <c r="F2999" t="s">
        <v>4904</v>
      </c>
      <c r="G2999">
        <v>47</v>
      </c>
    </row>
    <row r="3000" spans="1:7" hidden="1" x14ac:dyDescent="0.25">
      <c r="A3000">
        <v>87</v>
      </c>
      <c r="B3000">
        <v>748</v>
      </c>
      <c r="C3000" t="s">
        <v>5066</v>
      </c>
      <c r="D3000" t="s">
        <v>4529</v>
      </c>
      <c r="E3000">
        <v>1327</v>
      </c>
      <c r="F3000" t="s">
        <v>5006</v>
      </c>
      <c r="G3000">
        <v>48</v>
      </c>
    </row>
    <row r="3001" spans="1:7" hidden="1" x14ac:dyDescent="0.25">
      <c r="A3001">
        <v>88</v>
      </c>
      <c r="B3001">
        <v>749</v>
      </c>
      <c r="C3001" t="s">
        <v>5066</v>
      </c>
      <c r="D3001" t="s">
        <v>4529</v>
      </c>
      <c r="E3001">
        <v>1</v>
      </c>
      <c r="F3001" t="s">
        <v>4599</v>
      </c>
      <c r="G3001">
        <v>1</v>
      </c>
    </row>
    <row r="3002" spans="1:7" hidden="1" x14ac:dyDescent="0.25">
      <c r="A3002">
        <v>88</v>
      </c>
      <c r="B3002">
        <v>749</v>
      </c>
      <c r="C3002" t="s">
        <v>5066</v>
      </c>
      <c r="D3002" t="s">
        <v>4529</v>
      </c>
      <c r="E3002">
        <v>1558</v>
      </c>
      <c r="F3002" t="s">
        <v>4733</v>
      </c>
      <c r="G3002">
        <v>2</v>
      </c>
    </row>
    <row r="3003" spans="1:7" hidden="1" x14ac:dyDescent="0.25">
      <c r="A3003">
        <v>88</v>
      </c>
      <c r="B3003">
        <v>749</v>
      </c>
      <c r="C3003" t="s">
        <v>5066</v>
      </c>
      <c r="D3003" t="s">
        <v>4529</v>
      </c>
      <c r="E3003">
        <v>84</v>
      </c>
      <c r="F3003" t="s">
        <v>4732</v>
      </c>
      <c r="G3003">
        <v>3</v>
      </c>
    </row>
    <row r="3004" spans="1:7" hidden="1" x14ac:dyDescent="0.25">
      <c r="A3004">
        <v>88</v>
      </c>
      <c r="B3004">
        <v>749</v>
      </c>
      <c r="C3004" t="s">
        <v>5066</v>
      </c>
      <c r="D3004" t="s">
        <v>4529</v>
      </c>
      <c r="E3004">
        <v>2</v>
      </c>
      <c r="F3004" t="s">
        <v>4731</v>
      </c>
      <c r="G3004">
        <v>4</v>
      </c>
    </row>
    <row r="3005" spans="1:7" hidden="1" x14ac:dyDescent="0.25">
      <c r="A3005">
        <v>88</v>
      </c>
      <c r="B3005">
        <v>749</v>
      </c>
      <c r="C3005" t="s">
        <v>5066</v>
      </c>
      <c r="D3005" t="s">
        <v>4529</v>
      </c>
      <c r="E3005">
        <v>4</v>
      </c>
      <c r="F3005" t="s">
        <v>4729</v>
      </c>
      <c r="G3005">
        <v>5</v>
      </c>
    </row>
    <row r="3006" spans="1:7" hidden="1" x14ac:dyDescent="0.25">
      <c r="A3006">
        <v>88</v>
      </c>
      <c r="B3006">
        <v>749</v>
      </c>
      <c r="C3006" t="s">
        <v>5066</v>
      </c>
      <c r="D3006" t="s">
        <v>4529</v>
      </c>
      <c r="E3006">
        <v>6</v>
      </c>
      <c r="F3006" t="s">
        <v>4697</v>
      </c>
      <c r="G3006">
        <v>6</v>
      </c>
    </row>
    <row r="3007" spans="1:7" hidden="1" x14ac:dyDescent="0.25">
      <c r="A3007">
        <v>88</v>
      </c>
      <c r="B3007">
        <v>749</v>
      </c>
      <c r="C3007" t="s">
        <v>5066</v>
      </c>
      <c r="D3007" t="s">
        <v>4529</v>
      </c>
      <c r="E3007">
        <v>8</v>
      </c>
      <c r="F3007" t="s">
        <v>4695</v>
      </c>
      <c r="G3007">
        <v>7</v>
      </c>
    </row>
    <row r="3008" spans="1:7" hidden="1" x14ac:dyDescent="0.25">
      <c r="A3008">
        <v>88</v>
      </c>
      <c r="B3008">
        <v>749</v>
      </c>
      <c r="C3008" t="s">
        <v>5066</v>
      </c>
      <c r="D3008" t="s">
        <v>4529</v>
      </c>
      <c r="E3008">
        <v>10</v>
      </c>
      <c r="F3008" t="s">
        <v>4693</v>
      </c>
      <c r="G3008">
        <v>8</v>
      </c>
    </row>
    <row r="3009" spans="1:8" hidden="1" x14ac:dyDescent="0.25">
      <c r="A3009">
        <v>88</v>
      </c>
      <c r="B3009">
        <v>749</v>
      </c>
      <c r="C3009" t="s">
        <v>5066</v>
      </c>
      <c r="D3009" t="s">
        <v>4529</v>
      </c>
      <c r="E3009">
        <v>13</v>
      </c>
      <c r="F3009" t="s">
        <v>4692</v>
      </c>
      <c r="G3009">
        <v>9</v>
      </c>
    </row>
    <row r="3010" spans="1:8" hidden="1" x14ac:dyDescent="0.25">
      <c r="A3010">
        <v>88</v>
      </c>
      <c r="B3010">
        <v>749</v>
      </c>
      <c r="C3010" t="s">
        <v>5066</v>
      </c>
      <c r="D3010" t="s">
        <v>4529</v>
      </c>
      <c r="E3010">
        <v>14</v>
      </c>
      <c r="F3010" t="s">
        <v>4728</v>
      </c>
      <c r="G3010">
        <v>10</v>
      </c>
    </row>
    <row r="3011" spans="1:8" hidden="1" x14ac:dyDescent="0.25">
      <c r="A3011">
        <v>88</v>
      </c>
      <c r="B3011">
        <v>749</v>
      </c>
      <c r="C3011" t="s">
        <v>5066</v>
      </c>
      <c r="D3011" t="s">
        <v>4529</v>
      </c>
      <c r="E3011">
        <v>266</v>
      </c>
      <c r="F3011" t="s">
        <v>4727</v>
      </c>
      <c r="G3011">
        <v>11</v>
      </c>
    </row>
    <row r="3012" spans="1:8" hidden="1" x14ac:dyDescent="0.25">
      <c r="A3012">
        <v>88</v>
      </c>
      <c r="B3012">
        <v>749</v>
      </c>
      <c r="C3012" t="s">
        <v>5066</v>
      </c>
      <c r="D3012" t="s">
        <v>4529</v>
      </c>
      <c r="E3012">
        <v>16</v>
      </c>
      <c r="F3012" t="s">
        <v>4691</v>
      </c>
      <c r="G3012">
        <v>12</v>
      </c>
    </row>
    <row r="3013" spans="1:8" hidden="1" x14ac:dyDescent="0.25">
      <c r="A3013">
        <v>88</v>
      </c>
      <c r="B3013">
        <v>749</v>
      </c>
      <c r="C3013" t="s">
        <v>5066</v>
      </c>
      <c r="D3013" t="s">
        <v>4529</v>
      </c>
      <c r="E3013">
        <v>18</v>
      </c>
      <c r="F3013" t="s">
        <v>4690</v>
      </c>
      <c r="G3013">
        <v>13</v>
      </c>
    </row>
    <row r="3014" spans="1:8" hidden="1" x14ac:dyDescent="0.25">
      <c r="A3014">
        <v>88</v>
      </c>
      <c r="B3014">
        <v>749</v>
      </c>
      <c r="C3014" t="s">
        <v>5066</v>
      </c>
      <c r="D3014" t="s">
        <v>4529</v>
      </c>
      <c r="E3014">
        <v>20</v>
      </c>
      <c r="F3014" t="s">
        <v>4726</v>
      </c>
      <c r="G3014">
        <v>14</v>
      </c>
    </row>
    <row r="3015" spans="1:8" hidden="1" x14ac:dyDescent="0.25">
      <c r="A3015">
        <v>88</v>
      </c>
      <c r="B3015">
        <v>749</v>
      </c>
      <c r="C3015" t="s">
        <v>5066</v>
      </c>
      <c r="D3015" t="s">
        <v>4529</v>
      </c>
      <c r="E3015">
        <v>86</v>
      </c>
      <c r="F3015" t="s">
        <v>4724</v>
      </c>
      <c r="G3015">
        <v>15</v>
      </c>
    </row>
    <row r="3016" spans="1:8" hidden="1" x14ac:dyDescent="0.25">
      <c r="A3016">
        <v>88</v>
      </c>
      <c r="B3016">
        <v>749</v>
      </c>
      <c r="C3016" t="s">
        <v>5066</v>
      </c>
      <c r="D3016" t="s">
        <v>4529</v>
      </c>
      <c r="E3016">
        <v>22</v>
      </c>
      <c r="F3016" t="s">
        <v>4689</v>
      </c>
      <c r="G3016">
        <v>16</v>
      </c>
    </row>
    <row r="3017" spans="1:8" hidden="1" x14ac:dyDescent="0.25">
      <c r="A3017">
        <v>88</v>
      </c>
      <c r="B3017">
        <v>749</v>
      </c>
      <c r="C3017" t="s">
        <v>5066</v>
      </c>
      <c r="D3017" t="s">
        <v>4529</v>
      </c>
      <c r="E3017">
        <v>24</v>
      </c>
      <c r="F3017" t="s">
        <v>4894</v>
      </c>
      <c r="G3017">
        <v>17</v>
      </c>
    </row>
    <row r="3018" spans="1:8" hidden="1" x14ac:dyDescent="0.25">
      <c r="A3018">
        <v>88</v>
      </c>
      <c r="B3018">
        <v>749</v>
      </c>
      <c r="C3018" t="s">
        <v>5066</v>
      </c>
      <c r="D3018" t="s">
        <v>4529</v>
      </c>
      <c r="E3018">
        <v>1510</v>
      </c>
      <c r="F3018" t="s">
        <v>4721</v>
      </c>
      <c r="G3018" t="s">
        <v>4768</v>
      </c>
      <c r="H3018">
        <v>18</v>
      </c>
    </row>
    <row r="3019" spans="1:8" hidden="1" x14ac:dyDescent="0.25">
      <c r="A3019">
        <v>88</v>
      </c>
      <c r="B3019">
        <v>749</v>
      </c>
      <c r="C3019" t="s">
        <v>5066</v>
      </c>
      <c r="D3019" t="s">
        <v>4529</v>
      </c>
      <c r="E3019">
        <v>1504</v>
      </c>
      <c r="F3019" t="s">
        <v>4771</v>
      </c>
      <c r="G3019">
        <v>19</v>
      </c>
    </row>
    <row r="3020" spans="1:8" hidden="1" x14ac:dyDescent="0.25">
      <c r="A3020">
        <v>88</v>
      </c>
      <c r="B3020">
        <v>749</v>
      </c>
      <c r="C3020" t="s">
        <v>5066</v>
      </c>
      <c r="D3020" t="s">
        <v>4529</v>
      </c>
      <c r="E3020">
        <v>25</v>
      </c>
      <c r="F3020" t="s">
        <v>4770</v>
      </c>
      <c r="G3020">
        <v>20</v>
      </c>
    </row>
    <row r="3021" spans="1:8" hidden="1" x14ac:dyDescent="0.25">
      <c r="A3021">
        <v>88</v>
      </c>
      <c r="B3021">
        <v>749</v>
      </c>
      <c r="C3021" t="s">
        <v>5066</v>
      </c>
      <c r="D3021" t="s">
        <v>4529</v>
      </c>
      <c r="E3021">
        <v>1514</v>
      </c>
      <c r="F3021" t="s">
        <v>4773</v>
      </c>
      <c r="G3021" t="s">
        <v>4772</v>
      </c>
      <c r="H3021">
        <v>21</v>
      </c>
    </row>
    <row r="3022" spans="1:8" hidden="1" x14ac:dyDescent="0.25">
      <c r="A3022">
        <v>88</v>
      </c>
      <c r="B3022">
        <v>749</v>
      </c>
      <c r="C3022" t="s">
        <v>5066</v>
      </c>
      <c r="D3022" t="s">
        <v>4529</v>
      </c>
      <c r="E3022">
        <v>1516</v>
      </c>
      <c r="F3022" t="s">
        <v>4774</v>
      </c>
      <c r="G3022">
        <v>22</v>
      </c>
    </row>
    <row r="3023" spans="1:8" hidden="1" x14ac:dyDescent="0.25">
      <c r="A3023">
        <v>88</v>
      </c>
      <c r="B3023">
        <v>749</v>
      </c>
      <c r="C3023" t="s">
        <v>5066</v>
      </c>
      <c r="D3023" t="s">
        <v>4529</v>
      </c>
      <c r="E3023">
        <v>27</v>
      </c>
      <c r="F3023" t="s">
        <v>4776</v>
      </c>
      <c r="G3023">
        <v>23</v>
      </c>
    </row>
    <row r="3024" spans="1:8" hidden="1" x14ac:dyDescent="0.25">
      <c r="A3024">
        <v>88</v>
      </c>
      <c r="B3024">
        <v>749</v>
      </c>
      <c r="C3024" t="s">
        <v>5066</v>
      </c>
      <c r="D3024" t="s">
        <v>4529</v>
      </c>
      <c r="E3024">
        <v>1532</v>
      </c>
      <c r="F3024" t="s">
        <v>4777</v>
      </c>
      <c r="G3024">
        <v>24</v>
      </c>
    </row>
    <row r="3025" spans="1:8" hidden="1" x14ac:dyDescent="0.25">
      <c r="A3025">
        <v>88</v>
      </c>
      <c r="B3025">
        <v>749</v>
      </c>
      <c r="C3025" t="s">
        <v>5066</v>
      </c>
      <c r="D3025" t="s">
        <v>4529</v>
      </c>
      <c r="E3025">
        <v>1518</v>
      </c>
      <c r="F3025" t="s">
        <v>3871</v>
      </c>
      <c r="G3025" t="s">
        <v>4778</v>
      </c>
      <c r="H3025">
        <v>25</v>
      </c>
    </row>
    <row r="3026" spans="1:8" hidden="1" x14ac:dyDescent="0.25">
      <c r="A3026">
        <v>88</v>
      </c>
      <c r="B3026">
        <v>749</v>
      </c>
      <c r="C3026" t="s">
        <v>5066</v>
      </c>
      <c r="D3026" t="s">
        <v>4529</v>
      </c>
      <c r="E3026">
        <v>29</v>
      </c>
      <c r="F3026" t="s">
        <v>4780</v>
      </c>
      <c r="G3026">
        <v>26</v>
      </c>
    </row>
    <row r="3027" spans="1:8" hidden="1" x14ac:dyDescent="0.25">
      <c r="A3027">
        <v>88</v>
      </c>
      <c r="B3027">
        <v>749</v>
      </c>
      <c r="C3027" t="s">
        <v>5066</v>
      </c>
      <c r="D3027" t="s">
        <v>4529</v>
      </c>
      <c r="E3027">
        <v>1520</v>
      </c>
      <c r="F3027" t="s">
        <v>4782</v>
      </c>
      <c r="G3027" t="s">
        <v>4781</v>
      </c>
      <c r="H3027">
        <v>27</v>
      </c>
    </row>
    <row r="3028" spans="1:8" hidden="1" x14ac:dyDescent="0.25">
      <c r="A3028">
        <v>88</v>
      </c>
      <c r="B3028">
        <v>749</v>
      </c>
      <c r="C3028" t="s">
        <v>5066</v>
      </c>
      <c r="D3028" t="s">
        <v>4529</v>
      </c>
      <c r="E3028">
        <v>31</v>
      </c>
      <c r="F3028" t="s">
        <v>4783</v>
      </c>
      <c r="G3028">
        <v>28</v>
      </c>
    </row>
    <row r="3029" spans="1:8" hidden="1" x14ac:dyDescent="0.25">
      <c r="A3029">
        <v>88</v>
      </c>
      <c r="B3029">
        <v>749</v>
      </c>
      <c r="C3029" t="s">
        <v>5066</v>
      </c>
      <c r="D3029" t="s">
        <v>4529</v>
      </c>
      <c r="E3029">
        <v>1506</v>
      </c>
      <c r="F3029" t="s">
        <v>4784</v>
      </c>
      <c r="G3029">
        <v>29</v>
      </c>
    </row>
    <row r="3030" spans="1:8" hidden="1" x14ac:dyDescent="0.25">
      <c r="A3030">
        <v>88</v>
      </c>
      <c r="B3030">
        <v>749</v>
      </c>
      <c r="C3030" t="s">
        <v>5066</v>
      </c>
      <c r="D3030" t="s">
        <v>4529</v>
      </c>
      <c r="E3030">
        <v>33</v>
      </c>
      <c r="F3030" t="s">
        <v>4786</v>
      </c>
      <c r="G3030">
        <v>30</v>
      </c>
    </row>
    <row r="3031" spans="1:8" hidden="1" x14ac:dyDescent="0.25">
      <c r="A3031">
        <v>88</v>
      </c>
      <c r="B3031">
        <v>749</v>
      </c>
      <c r="C3031" t="s">
        <v>5066</v>
      </c>
      <c r="D3031" t="s">
        <v>4529</v>
      </c>
      <c r="E3031">
        <v>1508</v>
      </c>
      <c r="F3031" t="s">
        <v>4788</v>
      </c>
      <c r="G3031">
        <v>31</v>
      </c>
    </row>
    <row r="3032" spans="1:8" hidden="1" x14ac:dyDescent="0.25">
      <c r="A3032">
        <v>88</v>
      </c>
      <c r="B3032">
        <v>749</v>
      </c>
      <c r="C3032" t="s">
        <v>5066</v>
      </c>
      <c r="D3032" t="s">
        <v>4529</v>
      </c>
      <c r="E3032">
        <v>35</v>
      </c>
      <c r="F3032" t="s">
        <v>4789</v>
      </c>
      <c r="G3032">
        <v>32</v>
      </c>
    </row>
    <row r="3033" spans="1:8" hidden="1" x14ac:dyDescent="0.25">
      <c r="A3033">
        <v>88</v>
      </c>
      <c r="B3033">
        <v>749</v>
      </c>
      <c r="C3033" t="s">
        <v>5066</v>
      </c>
      <c r="D3033" t="s">
        <v>4529</v>
      </c>
      <c r="E3033">
        <v>36</v>
      </c>
      <c r="F3033" t="s">
        <v>4790</v>
      </c>
      <c r="G3033">
        <v>33</v>
      </c>
    </row>
    <row r="3034" spans="1:8" hidden="1" x14ac:dyDescent="0.25">
      <c r="A3034">
        <v>88</v>
      </c>
      <c r="B3034">
        <v>749</v>
      </c>
      <c r="C3034" t="s">
        <v>5066</v>
      </c>
      <c r="D3034" t="s">
        <v>4529</v>
      </c>
      <c r="E3034">
        <v>321</v>
      </c>
      <c r="F3034" t="s">
        <v>5348</v>
      </c>
      <c r="G3034">
        <v>34</v>
      </c>
    </row>
    <row r="3035" spans="1:8" hidden="1" x14ac:dyDescent="0.25">
      <c r="A3035">
        <v>88</v>
      </c>
      <c r="B3035">
        <v>749</v>
      </c>
      <c r="C3035" t="s">
        <v>5066</v>
      </c>
      <c r="D3035" t="s">
        <v>4529</v>
      </c>
      <c r="E3035">
        <v>325</v>
      </c>
      <c r="F3035" t="s">
        <v>5347</v>
      </c>
      <c r="G3035">
        <v>35</v>
      </c>
    </row>
    <row r="3036" spans="1:8" hidden="1" x14ac:dyDescent="0.25">
      <c r="A3036">
        <v>88</v>
      </c>
      <c r="B3036">
        <v>749</v>
      </c>
      <c r="C3036" t="s">
        <v>5066</v>
      </c>
      <c r="D3036" t="s">
        <v>4529</v>
      </c>
      <c r="E3036">
        <v>327</v>
      </c>
      <c r="F3036" t="s">
        <v>5138</v>
      </c>
      <c r="G3036">
        <v>36</v>
      </c>
    </row>
    <row r="3037" spans="1:8" hidden="1" x14ac:dyDescent="0.25">
      <c r="A3037">
        <v>88</v>
      </c>
      <c r="B3037">
        <v>749</v>
      </c>
      <c r="C3037" t="s">
        <v>5066</v>
      </c>
      <c r="D3037" t="s">
        <v>4529</v>
      </c>
      <c r="E3037">
        <v>324</v>
      </c>
      <c r="F3037" t="s">
        <v>5346</v>
      </c>
      <c r="G3037">
        <v>37</v>
      </c>
    </row>
    <row r="3038" spans="1:8" hidden="1" x14ac:dyDescent="0.25">
      <c r="A3038">
        <v>88</v>
      </c>
      <c r="B3038">
        <v>749</v>
      </c>
      <c r="C3038" t="s">
        <v>5066</v>
      </c>
      <c r="D3038" t="s">
        <v>4529</v>
      </c>
      <c r="E3038">
        <v>1332</v>
      </c>
      <c r="F3038" t="s">
        <v>5353</v>
      </c>
      <c r="G3038">
        <v>38</v>
      </c>
    </row>
    <row r="3039" spans="1:8" hidden="1" x14ac:dyDescent="0.25">
      <c r="A3039">
        <v>88</v>
      </c>
      <c r="B3039">
        <v>749</v>
      </c>
      <c r="C3039" t="s">
        <v>5066</v>
      </c>
      <c r="D3039" t="s">
        <v>4529</v>
      </c>
      <c r="E3039">
        <v>1333</v>
      </c>
      <c r="F3039" t="s">
        <v>5352</v>
      </c>
      <c r="G3039">
        <v>39</v>
      </c>
    </row>
    <row r="3040" spans="1:8" ht="34.5" hidden="1" customHeight="1" x14ac:dyDescent="0.25">
      <c r="A3040">
        <v>89</v>
      </c>
      <c r="B3040">
        <v>750</v>
      </c>
      <c r="C3040" t="s">
        <v>5066</v>
      </c>
      <c r="D3040" t="s">
        <v>4529</v>
      </c>
      <c r="E3040">
        <v>1</v>
      </c>
      <c r="F3040" t="s">
        <v>4599</v>
      </c>
      <c r="G3040">
        <v>1</v>
      </c>
    </row>
    <row r="3041" spans="1:7" hidden="1" x14ac:dyDescent="0.25">
      <c r="A3041">
        <v>89</v>
      </c>
      <c r="B3041">
        <v>750</v>
      </c>
      <c r="C3041" t="s">
        <v>5066</v>
      </c>
      <c r="D3041" t="s">
        <v>4529</v>
      </c>
      <c r="E3041">
        <v>84</v>
      </c>
      <c r="F3041" t="s">
        <v>4732</v>
      </c>
      <c r="G3041">
        <v>2</v>
      </c>
    </row>
    <row r="3042" spans="1:7" hidden="1" x14ac:dyDescent="0.25">
      <c r="A3042">
        <v>89</v>
      </c>
      <c r="B3042">
        <v>750</v>
      </c>
      <c r="C3042" t="s">
        <v>5066</v>
      </c>
      <c r="D3042" t="s">
        <v>4529</v>
      </c>
      <c r="E3042">
        <v>2</v>
      </c>
      <c r="F3042" t="s">
        <v>4731</v>
      </c>
      <c r="G3042">
        <v>3</v>
      </c>
    </row>
    <row r="3043" spans="1:7" hidden="1" x14ac:dyDescent="0.25">
      <c r="A3043">
        <v>89</v>
      </c>
      <c r="B3043">
        <v>750</v>
      </c>
      <c r="C3043" t="s">
        <v>5066</v>
      </c>
      <c r="D3043" t="s">
        <v>4529</v>
      </c>
      <c r="E3043">
        <v>4</v>
      </c>
      <c r="F3043" t="s">
        <v>4729</v>
      </c>
      <c r="G3043">
        <v>4</v>
      </c>
    </row>
    <row r="3044" spans="1:7" hidden="1" x14ac:dyDescent="0.25">
      <c r="A3044">
        <v>89</v>
      </c>
      <c r="B3044">
        <v>750</v>
      </c>
      <c r="C3044" t="s">
        <v>5066</v>
      </c>
      <c r="D3044" t="s">
        <v>4529</v>
      </c>
      <c r="E3044">
        <v>6</v>
      </c>
      <c r="F3044" t="s">
        <v>4697</v>
      </c>
      <c r="G3044">
        <v>5</v>
      </c>
    </row>
    <row r="3045" spans="1:7" hidden="1" x14ac:dyDescent="0.25">
      <c r="A3045">
        <v>89</v>
      </c>
      <c r="B3045">
        <v>750</v>
      </c>
      <c r="C3045" t="s">
        <v>5066</v>
      </c>
      <c r="D3045" t="s">
        <v>4529</v>
      </c>
      <c r="E3045">
        <v>8</v>
      </c>
      <c r="F3045" t="s">
        <v>4695</v>
      </c>
      <c r="G3045">
        <v>6</v>
      </c>
    </row>
    <row r="3046" spans="1:7" hidden="1" x14ac:dyDescent="0.25">
      <c r="A3046">
        <v>89</v>
      </c>
      <c r="B3046">
        <v>750</v>
      </c>
      <c r="C3046" t="s">
        <v>5066</v>
      </c>
      <c r="D3046" t="s">
        <v>4529</v>
      </c>
      <c r="E3046">
        <v>10</v>
      </c>
      <c r="F3046" t="s">
        <v>4693</v>
      </c>
      <c r="G3046">
        <v>7</v>
      </c>
    </row>
    <row r="3047" spans="1:7" hidden="1" x14ac:dyDescent="0.25">
      <c r="A3047">
        <v>89</v>
      </c>
      <c r="B3047">
        <v>750</v>
      </c>
      <c r="C3047" t="s">
        <v>5066</v>
      </c>
      <c r="D3047" t="s">
        <v>4529</v>
      </c>
      <c r="E3047">
        <v>13</v>
      </c>
      <c r="F3047" t="s">
        <v>4692</v>
      </c>
      <c r="G3047">
        <v>8</v>
      </c>
    </row>
    <row r="3048" spans="1:7" hidden="1" x14ac:dyDescent="0.25">
      <c r="A3048">
        <v>89</v>
      </c>
      <c r="B3048">
        <v>750</v>
      </c>
      <c r="C3048" t="s">
        <v>5066</v>
      </c>
      <c r="D3048" t="s">
        <v>4529</v>
      </c>
      <c r="E3048">
        <v>14</v>
      </c>
      <c r="F3048" t="s">
        <v>4728</v>
      </c>
      <c r="G3048">
        <v>9</v>
      </c>
    </row>
    <row r="3049" spans="1:7" hidden="1" x14ac:dyDescent="0.25">
      <c r="A3049">
        <v>89</v>
      </c>
      <c r="B3049">
        <v>750</v>
      </c>
      <c r="C3049" t="s">
        <v>5066</v>
      </c>
      <c r="D3049" t="s">
        <v>4529</v>
      </c>
      <c r="E3049">
        <v>266</v>
      </c>
      <c r="F3049" t="s">
        <v>4727</v>
      </c>
      <c r="G3049">
        <v>10</v>
      </c>
    </row>
    <row r="3050" spans="1:7" hidden="1" x14ac:dyDescent="0.25">
      <c r="A3050">
        <v>89</v>
      </c>
      <c r="B3050">
        <v>750</v>
      </c>
      <c r="C3050" t="s">
        <v>5066</v>
      </c>
      <c r="D3050" t="s">
        <v>4529</v>
      </c>
      <c r="E3050">
        <v>16</v>
      </c>
      <c r="F3050" t="s">
        <v>4691</v>
      </c>
      <c r="G3050">
        <v>11</v>
      </c>
    </row>
    <row r="3051" spans="1:7" hidden="1" x14ac:dyDescent="0.25">
      <c r="A3051">
        <v>89</v>
      </c>
      <c r="B3051">
        <v>750</v>
      </c>
      <c r="C3051" t="s">
        <v>5066</v>
      </c>
      <c r="D3051" t="s">
        <v>4529</v>
      </c>
      <c r="E3051">
        <v>18</v>
      </c>
      <c r="F3051" t="s">
        <v>4690</v>
      </c>
      <c r="G3051">
        <v>12</v>
      </c>
    </row>
    <row r="3052" spans="1:7" hidden="1" x14ac:dyDescent="0.25">
      <c r="A3052">
        <v>89</v>
      </c>
      <c r="B3052">
        <v>750</v>
      </c>
      <c r="C3052" t="s">
        <v>5066</v>
      </c>
      <c r="D3052" t="s">
        <v>4529</v>
      </c>
      <c r="E3052">
        <v>20</v>
      </c>
      <c r="F3052" t="s">
        <v>4726</v>
      </c>
      <c r="G3052">
        <v>13</v>
      </c>
    </row>
    <row r="3053" spans="1:7" hidden="1" x14ac:dyDescent="0.25">
      <c r="A3053">
        <v>89</v>
      </c>
      <c r="B3053">
        <v>750</v>
      </c>
      <c r="C3053" t="s">
        <v>5066</v>
      </c>
      <c r="D3053" t="s">
        <v>4529</v>
      </c>
      <c r="E3053">
        <v>86</v>
      </c>
      <c r="F3053" t="s">
        <v>4724</v>
      </c>
      <c r="G3053">
        <v>14</v>
      </c>
    </row>
    <row r="3054" spans="1:7" hidden="1" x14ac:dyDescent="0.25">
      <c r="A3054">
        <v>89</v>
      </c>
      <c r="B3054">
        <v>750</v>
      </c>
      <c r="C3054" t="s">
        <v>5066</v>
      </c>
      <c r="D3054" t="s">
        <v>4529</v>
      </c>
      <c r="E3054">
        <v>22</v>
      </c>
      <c r="F3054" t="s">
        <v>4689</v>
      </c>
      <c r="G3054">
        <v>15</v>
      </c>
    </row>
    <row r="3055" spans="1:7" hidden="1" x14ac:dyDescent="0.25">
      <c r="A3055">
        <v>89</v>
      </c>
      <c r="B3055">
        <v>750</v>
      </c>
      <c r="C3055" t="s">
        <v>5066</v>
      </c>
      <c r="D3055" t="s">
        <v>4529</v>
      </c>
      <c r="E3055">
        <v>1785</v>
      </c>
      <c r="F3055" t="s">
        <v>5351</v>
      </c>
      <c r="G3055">
        <v>16</v>
      </c>
    </row>
    <row r="3056" spans="1:7" hidden="1" x14ac:dyDescent="0.25">
      <c r="A3056">
        <v>89</v>
      </c>
      <c r="B3056">
        <v>750</v>
      </c>
      <c r="C3056" t="s">
        <v>5066</v>
      </c>
      <c r="D3056" t="s">
        <v>4529</v>
      </c>
      <c r="E3056">
        <v>230</v>
      </c>
      <c r="F3056" t="s">
        <v>4746</v>
      </c>
      <c r="G3056">
        <v>17</v>
      </c>
    </row>
    <row r="3057" spans="1:7" hidden="1" x14ac:dyDescent="0.25">
      <c r="A3057">
        <v>89</v>
      </c>
      <c r="B3057">
        <v>750</v>
      </c>
      <c r="C3057" t="s">
        <v>5066</v>
      </c>
      <c r="D3057" t="s">
        <v>4529</v>
      </c>
      <c r="E3057">
        <v>275</v>
      </c>
      <c r="F3057" t="s">
        <v>4745</v>
      </c>
      <c r="G3057">
        <v>18</v>
      </c>
    </row>
    <row r="3058" spans="1:7" hidden="1" x14ac:dyDescent="0.25">
      <c r="A3058">
        <v>89</v>
      </c>
      <c r="B3058">
        <v>750</v>
      </c>
      <c r="C3058" t="s">
        <v>5066</v>
      </c>
      <c r="D3058" t="s">
        <v>4529</v>
      </c>
      <c r="E3058">
        <v>277</v>
      </c>
      <c r="F3058" t="s">
        <v>4744</v>
      </c>
      <c r="G3058">
        <v>19</v>
      </c>
    </row>
    <row r="3059" spans="1:7" hidden="1" x14ac:dyDescent="0.25">
      <c r="A3059">
        <v>89</v>
      </c>
      <c r="B3059">
        <v>750</v>
      </c>
      <c r="C3059" t="s">
        <v>5066</v>
      </c>
      <c r="D3059" t="s">
        <v>4529</v>
      </c>
      <c r="E3059">
        <v>279</v>
      </c>
      <c r="F3059" t="s">
        <v>4743</v>
      </c>
      <c r="G3059">
        <v>20</v>
      </c>
    </row>
    <row r="3060" spans="1:7" hidden="1" x14ac:dyDescent="0.25">
      <c r="A3060">
        <v>89</v>
      </c>
      <c r="B3060">
        <v>750</v>
      </c>
      <c r="C3060" t="s">
        <v>5066</v>
      </c>
      <c r="D3060" t="s">
        <v>4529</v>
      </c>
      <c r="E3060">
        <v>281</v>
      </c>
      <c r="F3060" t="s">
        <v>4742</v>
      </c>
      <c r="G3060">
        <v>21</v>
      </c>
    </row>
    <row r="3061" spans="1:7" hidden="1" x14ac:dyDescent="0.25">
      <c r="A3061">
        <v>89</v>
      </c>
      <c r="B3061">
        <v>750</v>
      </c>
      <c r="C3061" t="s">
        <v>5066</v>
      </c>
      <c r="D3061" t="s">
        <v>4529</v>
      </c>
      <c r="E3061">
        <v>299</v>
      </c>
      <c r="F3061" t="s">
        <v>5303</v>
      </c>
      <c r="G3061">
        <v>22</v>
      </c>
    </row>
    <row r="3062" spans="1:7" hidden="1" x14ac:dyDescent="0.25">
      <c r="A3062">
        <v>89</v>
      </c>
      <c r="B3062">
        <v>750</v>
      </c>
      <c r="C3062" t="s">
        <v>5066</v>
      </c>
      <c r="D3062" t="s">
        <v>4529</v>
      </c>
      <c r="E3062">
        <v>284</v>
      </c>
      <c r="F3062" t="s">
        <v>4741</v>
      </c>
      <c r="G3062">
        <v>23</v>
      </c>
    </row>
    <row r="3063" spans="1:7" hidden="1" x14ac:dyDescent="0.25">
      <c r="A3063">
        <v>89</v>
      </c>
      <c r="B3063">
        <v>750</v>
      </c>
      <c r="C3063" t="s">
        <v>5066</v>
      </c>
      <c r="D3063" t="s">
        <v>4529</v>
      </c>
      <c r="E3063">
        <v>1401</v>
      </c>
      <c r="F3063" t="s">
        <v>4740</v>
      </c>
      <c r="G3063">
        <v>24</v>
      </c>
    </row>
    <row r="3064" spans="1:7" hidden="1" x14ac:dyDescent="0.25">
      <c r="A3064">
        <v>89</v>
      </c>
      <c r="B3064">
        <v>750</v>
      </c>
      <c r="C3064" t="s">
        <v>5066</v>
      </c>
      <c r="D3064" t="s">
        <v>4529</v>
      </c>
      <c r="E3064">
        <v>285</v>
      </c>
      <c r="F3064" t="s">
        <v>4738</v>
      </c>
      <c r="G3064">
        <v>25</v>
      </c>
    </row>
    <row r="3065" spans="1:7" hidden="1" x14ac:dyDescent="0.25">
      <c r="A3065">
        <v>89</v>
      </c>
      <c r="B3065">
        <v>750</v>
      </c>
      <c r="C3065" t="s">
        <v>5066</v>
      </c>
      <c r="D3065" t="s">
        <v>4529</v>
      </c>
      <c r="E3065">
        <v>300</v>
      </c>
      <c r="F3065" t="s">
        <v>4735</v>
      </c>
      <c r="G3065">
        <v>26</v>
      </c>
    </row>
    <row r="3066" spans="1:7" hidden="1" x14ac:dyDescent="0.25">
      <c r="A3066">
        <v>89</v>
      </c>
      <c r="B3066">
        <v>750</v>
      </c>
      <c r="C3066" t="s">
        <v>5066</v>
      </c>
      <c r="D3066" t="s">
        <v>4529</v>
      </c>
      <c r="E3066">
        <v>302</v>
      </c>
      <c r="F3066" t="s">
        <v>4737</v>
      </c>
      <c r="G3066">
        <v>27</v>
      </c>
    </row>
    <row r="3067" spans="1:7" hidden="1" x14ac:dyDescent="0.25">
      <c r="A3067">
        <v>89</v>
      </c>
      <c r="B3067">
        <v>750</v>
      </c>
      <c r="C3067" t="s">
        <v>5066</v>
      </c>
      <c r="D3067" t="s">
        <v>4529</v>
      </c>
      <c r="E3067">
        <v>305</v>
      </c>
      <c r="F3067" t="s">
        <v>4736</v>
      </c>
      <c r="G3067">
        <v>28</v>
      </c>
    </row>
    <row r="3068" spans="1:7" hidden="1" x14ac:dyDescent="0.25">
      <c r="A3068">
        <v>89</v>
      </c>
      <c r="B3068">
        <v>750</v>
      </c>
      <c r="C3068" t="s">
        <v>5066</v>
      </c>
      <c r="D3068" t="s">
        <v>4529</v>
      </c>
      <c r="E3068">
        <v>304</v>
      </c>
      <c r="F3068" t="s">
        <v>4698</v>
      </c>
      <c r="G3068">
        <v>29</v>
      </c>
    </row>
    <row r="3069" spans="1:7" hidden="1" x14ac:dyDescent="0.25">
      <c r="A3069">
        <v>89</v>
      </c>
      <c r="B3069">
        <v>750</v>
      </c>
      <c r="C3069" t="s">
        <v>5066</v>
      </c>
      <c r="D3069" t="s">
        <v>4529</v>
      </c>
      <c r="E3069">
        <v>308</v>
      </c>
      <c r="F3069" t="s">
        <v>5350</v>
      </c>
      <c r="G3069">
        <v>30</v>
      </c>
    </row>
    <row r="3070" spans="1:7" hidden="1" x14ac:dyDescent="0.25">
      <c r="A3070">
        <v>89</v>
      </c>
      <c r="B3070">
        <v>750</v>
      </c>
      <c r="C3070" t="s">
        <v>5066</v>
      </c>
      <c r="D3070" t="s">
        <v>4529</v>
      </c>
      <c r="E3070">
        <v>309</v>
      </c>
      <c r="F3070" t="s">
        <v>5349</v>
      </c>
      <c r="G3070">
        <v>31</v>
      </c>
    </row>
    <row r="3071" spans="1:7" hidden="1" x14ac:dyDescent="0.25">
      <c r="A3071">
        <v>89</v>
      </c>
      <c r="B3071">
        <v>750</v>
      </c>
      <c r="C3071" t="s">
        <v>5066</v>
      </c>
      <c r="D3071" t="s">
        <v>4529</v>
      </c>
      <c r="E3071">
        <v>312</v>
      </c>
      <c r="F3071" t="s">
        <v>4576</v>
      </c>
      <c r="G3071">
        <v>32</v>
      </c>
    </row>
    <row r="3072" spans="1:7" hidden="1" x14ac:dyDescent="0.25">
      <c r="A3072">
        <v>90</v>
      </c>
      <c r="B3072">
        <v>751</v>
      </c>
      <c r="C3072" t="s">
        <v>5066</v>
      </c>
      <c r="D3072" t="s">
        <v>4529</v>
      </c>
      <c r="E3072">
        <v>1</v>
      </c>
      <c r="F3072" t="s">
        <v>4599</v>
      </c>
      <c r="G3072">
        <v>1</v>
      </c>
    </row>
    <row r="3073" spans="1:7" hidden="1" x14ac:dyDescent="0.25">
      <c r="A3073">
        <v>90</v>
      </c>
      <c r="B3073">
        <v>751</v>
      </c>
      <c r="C3073" t="s">
        <v>5066</v>
      </c>
      <c r="D3073" t="s">
        <v>4529</v>
      </c>
      <c r="E3073">
        <v>1558</v>
      </c>
      <c r="F3073" t="s">
        <v>4733</v>
      </c>
      <c r="G3073">
        <v>2</v>
      </c>
    </row>
    <row r="3074" spans="1:7" hidden="1" x14ac:dyDescent="0.25">
      <c r="A3074">
        <v>90</v>
      </c>
      <c r="B3074">
        <v>751</v>
      </c>
      <c r="C3074" t="s">
        <v>5066</v>
      </c>
      <c r="D3074" t="s">
        <v>4529</v>
      </c>
      <c r="E3074">
        <v>84</v>
      </c>
      <c r="F3074" t="s">
        <v>4732</v>
      </c>
      <c r="G3074">
        <v>3</v>
      </c>
    </row>
    <row r="3075" spans="1:7" hidden="1" x14ac:dyDescent="0.25">
      <c r="A3075">
        <v>90</v>
      </c>
      <c r="B3075">
        <v>751</v>
      </c>
      <c r="C3075" t="s">
        <v>5066</v>
      </c>
      <c r="D3075" t="s">
        <v>4529</v>
      </c>
      <c r="E3075">
        <v>2</v>
      </c>
      <c r="F3075" t="s">
        <v>4731</v>
      </c>
      <c r="G3075">
        <v>4</v>
      </c>
    </row>
    <row r="3076" spans="1:7" hidden="1" x14ac:dyDescent="0.25">
      <c r="A3076">
        <v>90</v>
      </c>
      <c r="B3076">
        <v>751</v>
      </c>
      <c r="C3076" t="s">
        <v>5066</v>
      </c>
      <c r="D3076" t="s">
        <v>4529</v>
      </c>
      <c r="E3076">
        <v>4</v>
      </c>
      <c r="F3076" t="s">
        <v>4729</v>
      </c>
      <c r="G3076">
        <v>5</v>
      </c>
    </row>
    <row r="3077" spans="1:7" hidden="1" x14ac:dyDescent="0.25">
      <c r="A3077">
        <v>90</v>
      </c>
      <c r="B3077">
        <v>751</v>
      </c>
      <c r="C3077" t="s">
        <v>5066</v>
      </c>
      <c r="D3077" t="s">
        <v>4529</v>
      </c>
      <c r="E3077">
        <v>6</v>
      </c>
      <c r="F3077" t="s">
        <v>4697</v>
      </c>
      <c r="G3077">
        <v>6</v>
      </c>
    </row>
    <row r="3078" spans="1:7" hidden="1" x14ac:dyDescent="0.25">
      <c r="A3078">
        <v>90</v>
      </c>
      <c r="B3078">
        <v>751</v>
      </c>
      <c r="C3078" t="s">
        <v>5066</v>
      </c>
      <c r="D3078" t="s">
        <v>4529</v>
      </c>
      <c r="E3078">
        <v>8</v>
      </c>
      <c r="F3078" t="s">
        <v>4695</v>
      </c>
      <c r="G3078">
        <v>7</v>
      </c>
    </row>
    <row r="3079" spans="1:7" hidden="1" x14ac:dyDescent="0.25">
      <c r="A3079">
        <v>90</v>
      </c>
      <c r="B3079">
        <v>751</v>
      </c>
      <c r="C3079" t="s">
        <v>5066</v>
      </c>
      <c r="D3079" t="s">
        <v>4529</v>
      </c>
      <c r="E3079">
        <v>10</v>
      </c>
      <c r="F3079" t="s">
        <v>4693</v>
      </c>
      <c r="G3079">
        <v>8</v>
      </c>
    </row>
    <row r="3080" spans="1:7" hidden="1" x14ac:dyDescent="0.25">
      <c r="A3080">
        <v>90</v>
      </c>
      <c r="B3080">
        <v>751</v>
      </c>
      <c r="C3080" t="s">
        <v>5066</v>
      </c>
      <c r="D3080" t="s">
        <v>4529</v>
      </c>
      <c r="E3080">
        <v>13</v>
      </c>
      <c r="F3080" t="s">
        <v>4692</v>
      </c>
      <c r="G3080">
        <v>9</v>
      </c>
    </row>
    <row r="3081" spans="1:7" hidden="1" x14ac:dyDescent="0.25">
      <c r="A3081">
        <v>90</v>
      </c>
      <c r="B3081">
        <v>751</v>
      </c>
      <c r="C3081" t="s">
        <v>5066</v>
      </c>
      <c r="D3081" t="s">
        <v>4529</v>
      </c>
      <c r="E3081">
        <v>14</v>
      </c>
      <c r="F3081" t="s">
        <v>4728</v>
      </c>
      <c r="G3081">
        <v>10</v>
      </c>
    </row>
    <row r="3082" spans="1:7" hidden="1" x14ac:dyDescent="0.25">
      <c r="A3082">
        <v>90</v>
      </c>
      <c r="B3082">
        <v>751</v>
      </c>
      <c r="C3082" t="s">
        <v>5066</v>
      </c>
      <c r="D3082" t="s">
        <v>4529</v>
      </c>
      <c r="E3082">
        <v>266</v>
      </c>
      <c r="F3082" t="s">
        <v>4727</v>
      </c>
      <c r="G3082">
        <v>11</v>
      </c>
    </row>
    <row r="3083" spans="1:7" hidden="1" x14ac:dyDescent="0.25">
      <c r="A3083">
        <v>90</v>
      </c>
      <c r="B3083">
        <v>751</v>
      </c>
      <c r="C3083" t="s">
        <v>5066</v>
      </c>
      <c r="D3083" t="s">
        <v>4529</v>
      </c>
      <c r="E3083">
        <v>16</v>
      </c>
      <c r="F3083" t="s">
        <v>4691</v>
      </c>
      <c r="G3083">
        <v>12</v>
      </c>
    </row>
    <row r="3084" spans="1:7" hidden="1" x14ac:dyDescent="0.25">
      <c r="A3084">
        <v>90</v>
      </c>
      <c r="B3084">
        <v>751</v>
      </c>
      <c r="C3084" t="s">
        <v>5066</v>
      </c>
      <c r="D3084" t="s">
        <v>4529</v>
      </c>
      <c r="E3084">
        <v>18</v>
      </c>
      <c r="F3084" t="s">
        <v>4690</v>
      </c>
      <c r="G3084">
        <v>13</v>
      </c>
    </row>
    <row r="3085" spans="1:7" hidden="1" x14ac:dyDescent="0.25">
      <c r="A3085">
        <v>90</v>
      </c>
      <c r="B3085">
        <v>751</v>
      </c>
      <c r="C3085" t="s">
        <v>5066</v>
      </c>
      <c r="D3085" t="s">
        <v>4529</v>
      </c>
      <c r="E3085">
        <v>20</v>
      </c>
      <c r="F3085" t="s">
        <v>4726</v>
      </c>
      <c r="G3085">
        <v>14</v>
      </c>
    </row>
    <row r="3086" spans="1:7" hidden="1" x14ac:dyDescent="0.25">
      <c r="A3086">
        <v>90</v>
      </c>
      <c r="B3086">
        <v>751</v>
      </c>
      <c r="C3086" t="s">
        <v>5066</v>
      </c>
      <c r="D3086" t="s">
        <v>4529</v>
      </c>
      <c r="E3086">
        <v>86</v>
      </c>
      <c r="F3086" t="s">
        <v>4724</v>
      </c>
      <c r="G3086">
        <v>15</v>
      </c>
    </row>
    <row r="3087" spans="1:7" hidden="1" x14ac:dyDescent="0.25">
      <c r="A3087">
        <v>90</v>
      </c>
      <c r="B3087">
        <v>751</v>
      </c>
      <c r="C3087" t="s">
        <v>5066</v>
      </c>
      <c r="D3087" t="s">
        <v>4529</v>
      </c>
      <c r="E3087">
        <v>22</v>
      </c>
      <c r="F3087" t="s">
        <v>4689</v>
      </c>
      <c r="G3087">
        <v>16</v>
      </c>
    </row>
    <row r="3088" spans="1:7" hidden="1" x14ac:dyDescent="0.25">
      <c r="A3088">
        <v>90</v>
      </c>
      <c r="B3088">
        <v>751</v>
      </c>
      <c r="C3088" t="s">
        <v>5066</v>
      </c>
      <c r="D3088" t="s">
        <v>4529</v>
      </c>
      <c r="E3088">
        <v>24</v>
      </c>
      <c r="F3088" t="s">
        <v>4894</v>
      </c>
      <c r="G3088">
        <v>17</v>
      </c>
    </row>
    <row r="3089" spans="1:8" hidden="1" x14ac:dyDescent="0.25">
      <c r="A3089">
        <v>90</v>
      </c>
      <c r="B3089">
        <v>751</v>
      </c>
      <c r="C3089" t="s">
        <v>5066</v>
      </c>
      <c r="D3089" t="s">
        <v>4529</v>
      </c>
      <c r="E3089">
        <v>1510</v>
      </c>
      <c r="F3089" t="s">
        <v>4721</v>
      </c>
      <c r="G3089" t="s">
        <v>4768</v>
      </c>
      <c r="H3089">
        <v>18</v>
      </c>
    </row>
    <row r="3090" spans="1:8" hidden="1" x14ac:dyDescent="0.25">
      <c r="A3090">
        <v>90</v>
      </c>
      <c r="B3090">
        <v>751</v>
      </c>
      <c r="C3090" t="s">
        <v>5066</v>
      </c>
      <c r="D3090" t="s">
        <v>4529</v>
      </c>
      <c r="E3090">
        <v>1504</v>
      </c>
      <c r="F3090" t="s">
        <v>4771</v>
      </c>
      <c r="G3090">
        <v>19</v>
      </c>
    </row>
    <row r="3091" spans="1:8" hidden="1" x14ac:dyDescent="0.25">
      <c r="A3091">
        <v>90</v>
      </c>
      <c r="B3091">
        <v>751</v>
      </c>
      <c r="C3091" t="s">
        <v>5066</v>
      </c>
      <c r="D3091" t="s">
        <v>4529</v>
      </c>
      <c r="E3091">
        <v>25</v>
      </c>
      <c r="F3091" t="s">
        <v>4770</v>
      </c>
      <c r="G3091">
        <v>20</v>
      </c>
    </row>
    <row r="3092" spans="1:8" hidden="1" x14ac:dyDescent="0.25">
      <c r="A3092">
        <v>90</v>
      </c>
      <c r="B3092">
        <v>751</v>
      </c>
      <c r="C3092" t="s">
        <v>5066</v>
      </c>
      <c r="D3092" t="s">
        <v>4529</v>
      </c>
      <c r="E3092">
        <v>27</v>
      </c>
      <c r="F3092" t="s">
        <v>4776</v>
      </c>
      <c r="G3092">
        <v>21</v>
      </c>
    </row>
    <row r="3093" spans="1:8" hidden="1" x14ac:dyDescent="0.25">
      <c r="A3093">
        <v>90</v>
      </c>
      <c r="B3093">
        <v>751</v>
      </c>
      <c r="C3093" t="s">
        <v>5066</v>
      </c>
      <c r="D3093" t="s">
        <v>4529</v>
      </c>
      <c r="E3093">
        <v>1518</v>
      </c>
      <c r="F3093" t="s">
        <v>3871</v>
      </c>
      <c r="G3093" t="s">
        <v>4778</v>
      </c>
      <c r="H3093">
        <v>22</v>
      </c>
    </row>
    <row r="3094" spans="1:8" hidden="1" x14ac:dyDescent="0.25">
      <c r="A3094">
        <v>90</v>
      </c>
      <c r="B3094">
        <v>751</v>
      </c>
      <c r="C3094" t="s">
        <v>5066</v>
      </c>
      <c r="D3094" t="s">
        <v>4529</v>
      </c>
      <c r="E3094">
        <v>29</v>
      </c>
      <c r="F3094" t="s">
        <v>4780</v>
      </c>
      <c r="G3094">
        <v>23</v>
      </c>
    </row>
    <row r="3095" spans="1:8" hidden="1" x14ac:dyDescent="0.25">
      <c r="A3095">
        <v>90</v>
      </c>
      <c r="B3095">
        <v>751</v>
      </c>
      <c r="C3095" t="s">
        <v>5066</v>
      </c>
      <c r="D3095" t="s">
        <v>4529</v>
      </c>
      <c r="E3095">
        <v>1520</v>
      </c>
      <c r="F3095" t="s">
        <v>4782</v>
      </c>
      <c r="G3095" t="s">
        <v>4781</v>
      </c>
      <c r="H3095">
        <v>24</v>
      </c>
    </row>
    <row r="3096" spans="1:8" hidden="1" x14ac:dyDescent="0.25">
      <c r="A3096">
        <v>90</v>
      </c>
      <c r="B3096">
        <v>751</v>
      </c>
      <c r="C3096" t="s">
        <v>5066</v>
      </c>
      <c r="D3096" t="s">
        <v>4529</v>
      </c>
      <c r="E3096">
        <v>31</v>
      </c>
      <c r="F3096" t="s">
        <v>4783</v>
      </c>
      <c r="G3096">
        <v>25</v>
      </c>
    </row>
    <row r="3097" spans="1:8" hidden="1" x14ac:dyDescent="0.25">
      <c r="A3097">
        <v>90</v>
      </c>
      <c r="B3097">
        <v>751</v>
      </c>
      <c r="C3097" t="s">
        <v>5066</v>
      </c>
      <c r="D3097" t="s">
        <v>4529</v>
      </c>
      <c r="E3097">
        <v>1506</v>
      </c>
      <c r="F3097" t="s">
        <v>4784</v>
      </c>
      <c r="G3097">
        <v>26</v>
      </c>
    </row>
    <row r="3098" spans="1:8" hidden="1" x14ac:dyDescent="0.25">
      <c r="A3098">
        <v>90</v>
      </c>
      <c r="B3098">
        <v>751</v>
      </c>
      <c r="C3098" t="s">
        <v>5066</v>
      </c>
      <c r="D3098" t="s">
        <v>4529</v>
      </c>
      <c r="E3098">
        <v>33</v>
      </c>
      <c r="F3098" t="s">
        <v>4786</v>
      </c>
      <c r="G3098">
        <v>27</v>
      </c>
    </row>
    <row r="3099" spans="1:8" hidden="1" x14ac:dyDescent="0.25">
      <c r="A3099">
        <v>90</v>
      </c>
      <c r="B3099">
        <v>751</v>
      </c>
      <c r="C3099" t="s">
        <v>5066</v>
      </c>
      <c r="D3099" t="s">
        <v>4529</v>
      </c>
      <c r="E3099">
        <v>35</v>
      </c>
      <c r="F3099" t="s">
        <v>4789</v>
      </c>
      <c r="G3099">
        <v>28</v>
      </c>
    </row>
    <row r="3100" spans="1:8" hidden="1" x14ac:dyDescent="0.25">
      <c r="A3100">
        <v>90</v>
      </c>
      <c r="B3100">
        <v>751</v>
      </c>
      <c r="C3100" t="s">
        <v>5066</v>
      </c>
      <c r="D3100" t="s">
        <v>4529</v>
      </c>
      <c r="E3100">
        <v>36</v>
      </c>
      <c r="F3100" t="s">
        <v>4790</v>
      </c>
      <c r="G3100">
        <v>29</v>
      </c>
    </row>
    <row r="3101" spans="1:8" hidden="1" x14ac:dyDescent="0.25">
      <c r="A3101">
        <v>90</v>
      </c>
      <c r="B3101">
        <v>751</v>
      </c>
      <c r="C3101" t="s">
        <v>5066</v>
      </c>
      <c r="D3101" t="s">
        <v>4529</v>
      </c>
      <c r="E3101">
        <v>321</v>
      </c>
      <c r="F3101" t="s">
        <v>5348</v>
      </c>
      <c r="G3101">
        <v>30</v>
      </c>
    </row>
    <row r="3102" spans="1:8" hidden="1" x14ac:dyDescent="0.25">
      <c r="A3102">
        <v>90</v>
      </c>
      <c r="B3102">
        <v>751</v>
      </c>
      <c r="C3102" t="s">
        <v>5066</v>
      </c>
      <c r="D3102" t="s">
        <v>4529</v>
      </c>
      <c r="E3102">
        <v>327</v>
      </c>
      <c r="F3102" t="s">
        <v>5138</v>
      </c>
      <c r="G3102">
        <v>31</v>
      </c>
    </row>
    <row r="3103" spans="1:8" hidden="1" x14ac:dyDescent="0.25">
      <c r="A3103">
        <v>90</v>
      </c>
      <c r="B3103">
        <v>751</v>
      </c>
      <c r="C3103" t="s">
        <v>5066</v>
      </c>
      <c r="D3103" t="s">
        <v>4529</v>
      </c>
      <c r="E3103">
        <v>325</v>
      </c>
      <c r="F3103" t="s">
        <v>5347</v>
      </c>
      <c r="G3103">
        <v>32</v>
      </c>
    </row>
    <row r="3104" spans="1:8" hidden="1" x14ac:dyDescent="0.25">
      <c r="A3104">
        <v>90</v>
      </c>
      <c r="B3104">
        <v>751</v>
      </c>
      <c r="C3104" t="s">
        <v>5066</v>
      </c>
      <c r="D3104" t="s">
        <v>4529</v>
      </c>
      <c r="E3104">
        <v>324</v>
      </c>
      <c r="F3104" t="s">
        <v>5346</v>
      </c>
      <c r="G3104">
        <v>33</v>
      </c>
    </row>
    <row r="3105" spans="1:7" hidden="1" x14ac:dyDescent="0.25">
      <c r="A3105">
        <v>90</v>
      </c>
      <c r="B3105">
        <v>751</v>
      </c>
      <c r="C3105" t="s">
        <v>5066</v>
      </c>
      <c r="D3105" t="s">
        <v>4529</v>
      </c>
      <c r="E3105">
        <v>1369</v>
      </c>
      <c r="F3105" t="s">
        <v>5345</v>
      </c>
      <c r="G3105">
        <v>34</v>
      </c>
    </row>
    <row r="3106" spans="1:7" hidden="1" x14ac:dyDescent="0.25">
      <c r="A3106">
        <v>90</v>
      </c>
      <c r="B3106">
        <v>751</v>
      </c>
      <c r="C3106" t="s">
        <v>5066</v>
      </c>
      <c r="D3106" t="s">
        <v>4529</v>
      </c>
      <c r="E3106">
        <v>1371</v>
      </c>
      <c r="F3106" t="s">
        <v>5344</v>
      </c>
      <c r="G3106">
        <v>35</v>
      </c>
    </row>
    <row r="3107" spans="1:7" hidden="1" x14ac:dyDescent="0.25">
      <c r="A3107">
        <v>90</v>
      </c>
      <c r="B3107">
        <v>751</v>
      </c>
      <c r="C3107" t="s">
        <v>5066</v>
      </c>
      <c r="D3107" t="s">
        <v>4529</v>
      </c>
      <c r="E3107">
        <v>1373</v>
      </c>
      <c r="F3107" t="s">
        <v>5343</v>
      </c>
      <c r="G3107">
        <v>36</v>
      </c>
    </row>
    <row r="3108" spans="1:7" hidden="1" x14ac:dyDescent="0.25">
      <c r="A3108">
        <v>90</v>
      </c>
      <c r="B3108">
        <v>751</v>
      </c>
      <c r="C3108" t="s">
        <v>5066</v>
      </c>
      <c r="D3108" t="s">
        <v>4529</v>
      </c>
      <c r="E3108">
        <v>1377</v>
      </c>
      <c r="F3108" t="s">
        <v>5342</v>
      </c>
      <c r="G3108">
        <v>37</v>
      </c>
    </row>
    <row r="3109" spans="1:7" hidden="1" x14ac:dyDescent="0.25">
      <c r="A3109">
        <v>90</v>
      </c>
      <c r="B3109">
        <v>751</v>
      </c>
      <c r="C3109" t="s">
        <v>5066</v>
      </c>
      <c r="D3109" t="s">
        <v>4529</v>
      </c>
      <c r="E3109">
        <v>1375</v>
      </c>
      <c r="F3109" t="s">
        <v>5341</v>
      </c>
      <c r="G3109">
        <v>38</v>
      </c>
    </row>
    <row r="3110" spans="1:7" hidden="1" x14ac:dyDescent="0.25">
      <c r="A3110">
        <v>90</v>
      </c>
      <c r="B3110">
        <v>751</v>
      </c>
      <c r="C3110" t="s">
        <v>5066</v>
      </c>
      <c r="D3110" t="s">
        <v>4529</v>
      </c>
      <c r="E3110">
        <v>1379</v>
      </c>
      <c r="F3110" t="s">
        <v>5340</v>
      </c>
      <c r="G3110">
        <v>39</v>
      </c>
    </row>
    <row r="3111" spans="1:7" hidden="1" x14ac:dyDescent="0.25">
      <c r="A3111">
        <v>90</v>
      </c>
      <c r="B3111">
        <v>751</v>
      </c>
      <c r="C3111" t="s">
        <v>5066</v>
      </c>
      <c r="D3111" t="s">
        <v>4529</v>
      </c>
      <c r="E3111">
        <v>1588</v>
      </c>
      <c r="F3111" t="s">
        <v>5339</v>
      </c>
      <c r="G3111">
        <v>40</v>
      </c>
    </row>
    <row r="3112" spans="1:7" hidden="1" x14ac:dyDescent="0.25">
      <c r="A3112">
        <v>90</v>
      </c>
      <c r="B3112">
        <v>751</v>
      </c>
      <c r="C3112" t="s">
        <v>5066</v>
      </c>
      <c r="D3112" t="s">
        <v>4529</v>
      </c>
      <c r="E3112">
        <v>1381</v>
      </c>
      <c r="F3112" t="s">
        <v>5338</v>
      </c>
      <c r="G3112">
        <v>41</v>
      </c>
    </row>
    <row r="3113" spans="1:7" hidden="1" x14ac:dyDescent="0.25">
      <c r="A3113">
        <v>90</v>
      </c>
      <c r="B3113">
        <v>751</v>
      </c>
      <c r="C3113" t="s">
        <v>5066</v>
      </c>
      <c r="D3113" t="s">
        <v>4529</v>
      </c>
      <c r="E3113">
        <v>1472</v>
      </c>
      <c r="F3113" t="s">
        <v>5337</v>
      </c>
      <c r="G3113">
        <v>42</v>
      </c>
    </row>
    <row r="3114" spans="1:7" hidden="1" x14ac:dyDescent="0.25">
      <c r="A3114">
        <v>90</v>
      </c>
      <c r="B3114">
        <v>751</v>
      </c>
      <c r="C3114" t="s">
        <v>5066</v>
      </c>
      <c r="D3114" t="s">
        <v>4529</v>
      </c>
      <c r="E3114">
        <v>1590</v>
      </c>
      <c r="F3114" t="s">
        <v>5336</v>
      </c>
      <c r="G3114">
        <v>43</v>
      </c>
    </row>
    <row r="3115" spans="1:7" hidden="1" x14ac:dyDescent="0.25">
      <c r="A3115">
        <v>90</v>
      </c>
      <c r="B3115">
        <v>751</v>
      </c>
      <c r="C3115" t="s">
        <v>5066</v>
      </c>
      <c r="D3115" t="s">
        <v>4529</v>
      </c>
      <c r="E3115">
        <v>1591</v>
      </c>
      <c r="F3115" t="s">
        <v>5001</v>
      </c>
      <c r="G3115">
        <v>44</v>
      </c>
    </row>
    <row r="3116" spans="1:7" hidden="1" x14ac:dyDescent="0.25">
      <c r="A3116">
        <v>90</v>
      </c>
      <c r="B3116">
        <v>751</v>
      </c>
      <c r="C3116" t="s">
        <v>5066</v>
      </c>
      <c r="D3116" t="s">
        <v>4529</v>
      </c>
      <c r="E3116">
        <v>1592</v>
      </c>
      <c r="F3116" t="s">
        <v>5335</v>
      </c>
      <c r="G3116">
        <v>45</v>
      </c>
    </row>
    <row r="3117" spans="1:7" hidden="1" x14ac:dyDescent="0.25">
      <c r="A3117">
        <v>92</v>
      </c>
      <c r="B3117">
        <v>753</v>
      </c>
      <c r="C3117" t="s">
        <v>5066</v>
      </c>
      <c r="D3117" t="s">
        <v>4529</v>
      </c>
      <c r="E3117">
        <v>1</v>
      </c>
      <c r="F3117" t="s">
        <v>4599</v>
      </c>
      <c r="G3117">
        <v>1</v>
      </c>
    </row>
    <row r="3118" spans="1:7" hidden="1" x14ac:dyDescent="0.25">
      <c r="A3118">
        <v>92</v>
      </c>
      <c r="B3118">
        <v>753</v>
      </c>
      <c r="C3118" t="s">
        <v>5066</v>
      </c>
      <c r="D3118" t="s">
        <v>4529</v>
      </c>
      <c r="E3118">
        <v>107</v>
      </c>
      <c r="F3118" t="s">
        <v>4882</v>
      </c>
      <c r="G3118">
        <v>2</v>
      </c>
    </row>
    <row r="3119" spans="1:7" hidden="1" x14ac:dyDescent="0.25">
      <c r="A3119">
        <v>92</v>
      </c>
      <c r="B3119">
        <v>753</v>
      </c>
      <c r="C3119" t="s">
        <v>5066</v>
      </c>
      <c r="D3119" t="s">
        <v>4529</v>
      </c>
      <c r="E3119">
        <v>1383</v>
      </c>
      <c r="F3119" t="s">
        <v>4880</v>
      </c>
      <c r="G3119">
        <v>3</v>
      </c>
    </row>
    <row r="3120" spans="1:7" hidden="1" x14ac:dyDescent="0.25">
      <c r="A3120">
        <v>92</v>
      </c>
      <c r="B3120">
        <v>753</v>
      </c>
      <c r="C3120" t="s">
        <v>5066</v>
      </c>
      <c r="D3120" t="s">
        <v>4529</v>
      </c>
      <c r="E3120">
        <v>109</v>
      </c>
      <c r="F3120" t="s">
        <v>4879</v>
      </c>
      <c r="G3120">
        <v>4</v>
      </c>
    </row>
    <row r="3121" spans="1:7" hidden="1" x14ac:dyDescent="0.25">
      <c r="A3121">
        <v>92</v>
      </c>
      <c r="B3121">
        <v>753</v>
      </c>
      <c r="C3121" t="s">
        <v>5066</v>
      </c>
      <c r="D3121" t="s">
        <v>4529</v>
      </c>
      <c r="E3121">
        <v>111</v>
      </c>
      <c r="F3121" t="s">
        <v>4878</v>
      </c>
      <c r="G3121">
        <v>5</v>
      </c>
    </row>
    <row r="3122" spans="1:7" hidden="1" x14ac:dyDescent="0.25">
      <c r="A3122">
        <v>92</v>
      </c>
      <c r="B3122">
        <v>753</v>
      </c>
      <c r="C3122" t="s">
        <v>5066</v>
      </c>
      <c r="D3122" t="s">
        <v>4529</v>
      </c>
      <c r="E3122">
        <v>1426</v>
      </c>
      <c r="F3122" t="s">
        <v>4877</v>
      </c>
      <c r="G3122">
        <v>6</v>
      </c>
    </row>
    <row r="3123" spans="1:7" hidden="1" x14ac:dyDescent="0.25">
      <c r="A3123">
        <v>92</v>
      </c>
      <c r="B3123">
        <v>753</v>
      </c>
      <c r="C3123" t="s">
        <v>5066</v>
      </c>
      <c r="D3123" t="s">
        <v>4529</v>
      </c>
      <c r="E3123">
        <v>114</v>
      </c>
      <c r="F3123" t="s">
        <v>4875</v>
      </c>
      <c r="G3123">
        <v>7</v>
      </c>
    </row>
    <row r="3124" spans="1:7" hidden="1" x14ac:dyDescent="0.25">
      <c r="A3124">
        <v>92</v>
      </c>
      <c r="B3124">
        <v>753</v>
      </c>
      <c r="C3124" t="s">
        <v>5066</v>
      </c>
      <c r="D3124" t="s">
        <v>4529</v>
      </c>
      <c r="E3124">
        <v>116</v>
      </c>
      <c r="F3124" t="s">
        <v>4855</v>
      </c>
      <c r="G3124">
        <v>8</v>
      </c>
    </row>
    <row r="3125" spans="1:7" hidden="1" x14ac:dyDescent="0.25">
      <c r="A3125">
        <v>92</v>
      </c>
      <c r="B3125">
        <v>753</v>
      </c>
      <c r="C3125" t="s">
        <v>5066</v>
      </c>
      <c r="D3125" t="s">
        <v>4529</v>
      </c>
      <c r="E3125">
        <v>118</v>
      </c>
      <c r="F3125" t="s">
        <v>4874</v>
      </c>
      <c r="G3125">
        <v>9</v>
      </c>
    </row>
    <row r="3126" spans="1:7" hidden="1" x14ac:dyDescent="0.25">
      <c r="A3126">
        <v>92</v>
      </c>
      <c r="B3126">
        <v>753</v>
      </c>
      <c r="C3126" t="s">
        <v>5066</v>
      </c>
      <c r="D3126" t="s">
        <v>4529</v>
      </c>
      <c r="E3126">
        <v>1535</v>
      </c>
      <c r="F3126" t="s">
        <v>4873</v>
      </c>
      <c r="G3126">
        <v>10</v>
      </c>
    </row>
    <row r="3127" spans="1:7" hidden="1" x14ac:dyDescent="0.25">
      <c r="A3127">
        <v>92</v>
      </c>
      <c r="B3127">
        <v>753</v>
      </c>
      <c r="C3127" t="s">
        <v>5066</v>
      </c>
      <c r="D3127" t="s">
        <v>4529</v>
      </c>
      <c r="E3127">
        <v>120</v>
      </c>
      <c r="F3127" t="s">
        <v>4872</v>
      </c>
      <c r="G3127">
        <v>11</v>
      </c>
    </row>
    <row r="3128" spans="1:7" hidden="1" x14ac:dyDescent="0.25">
      <c r="A3128">
        <v>92</v>
      </c>
      <c r="B3128">
        <v>753</v>
      </c>
      <c r="C3128" t="s">
        <v>5066</v>
      </c>
      <c r="D3128" t="s">
        <v>4529</v>
      </c>
      <c r="E3128">
        <v>122</v>
      </c>
      <c r="F3128" t="s">
        <v>4871</v>
      </c>
      <c r="G3128">
        <v>12</v>
      </c>
    </row>
    <row r="3129" spans="1:7" hidden="1" x14ac:dyDescent="0.25">
      <c r="A3129">
        <v>92</v>
      </c>
      <c r="B3129">
        <v>753</v>
      </c>
      <c r="C3129" t="s">
        <v>5066</v>
      </c>
      <c r="D3129" t="s">
        <v>4529</v>
      </c>
      <c r="E3129">
        <v>167</v>
      </c>
      <c r="F3129" t="s">
        <v>4870</v>
      </c>
      <c r="G3129">
        <v>13</v>
      </c>
    </row>
    <row r="3130" spans="1:7" hidden="1" x14ac:dyDescent="0.25">
      <c r="A3130">
        <v>92</v>
      </c>
      <c r="B3130">
        <v>753</v>
      </c>
      <c r="C3130" t="s">
        <v>5066</v>
      </c>
      <c r="D3130" t="s">
        <v>4529</v>
      </c>
      <c r="E3130">
        <v>124</v>
      </c>
      <c r="F3130" t="s">
        <v>4870</v>
      </c>
      <c r="G3130">
        <v>14</v>
      </c>
    </row>
    <row r="3131" spans="1:7" hidden="1" x14ac:dyDescent="0.25">
      <c r="A3131">
        <v>92</v>
      </c>
      <c r="B3131">
        <v>753</v>
      </c>
      <c r="C3131" t="s">
        <v>5066</v>
      </c>
      <c r="D3131" t="s">
        <v>4529</v>
      </c>
      <c r="E3131">
        <v>126</v>
      </c>
      <c r="F3131" t="s">
        <v>4869</v>
      </c>
      <c r="G3131">
        <v>15</v>
      </c>
    </row>
    <row r="3132" spans="1:7" hidden="1" x14ac:dyDescent="0.25">
      <c r="A3132">
        <v>92</v>
      </c>
      <c r="B3132">
        <v>753</v>
      </c>
      <c r="C3132" t="s">
        <v>5066</v>
      </c>
      <c r="D3132" t="s">
        <v>4529</v>
      </c>
      <c r="E3132">
        <v>128</v>
      </c>
      <c r="F3132" t="s">
        <v>4868</v>
      </c>
      <c r="G3132">
        <v>16</v>
      </c>
    </row>
    <row r="3133" spans="1:7" hidden="1" x14ac:dyDescent="0.25">
      <c r="A3133">
        <v>92</v>
      </c>
      <c r="B3133">
        <v>753</v>
      </c>
      <c r="C3133" t="s">
        <v>5066</v>
      </c>
      <c r="D3133" t="s">
        <v>4529</v>
      </c>
      <c r="E3133">
        <v>168</v>
      </c>
      <c r="F3133" t="s">
        <v>4867</v>
      </c>
      <c r="G3133">
        <v>17</v>
      </c>
    </row>
    <row r="3134" spans="1:7" hidden="1" x14ac:dyDescent="0.25">
      <c r="A3134">
        <v>92</v>
      </c>
      <c r="B3134">
        <v>753</v>
      </c>
      <c r="C3134" t="s">
        <v>5066</v>
      </c>
      <c r="D3134" t="s">
        <v>4529</v>
      </c>
      <c r="E3134">
        <v>130</v>
      </c>
      <c r="F3134" t="s">
        <v>4865</v>
      </c>
      <c r="G3134">
        <v>18</v>
      </c>
    </row>
    <row r="3135" spans="1:7" hidden="1" x14ac:dyDescent="0.25">
      <c r="A3135">
        <v>92</v>
      </c>
      <c r="B3135">
        <v>753</v>
      </c>
      <c r="C3135" t="s">
        <v>5066</v>
      </c>
      <c r="D3135" t="s">
        <v>4529</v>
      </c>
      <c r="E3135">
        <v>132</v>
      </c>
      <c r="F3135" t="s">
        <v>5160</v>
      </c>
      <c r="G3135">
        <v>19</v>
      </c>
    </row>
    <row r="3136" spans="1:7" hidden="1" x14ac:dyDescent="0.25">
      <c r="A3136">
        <v>92</v>
      </c>
      <c r="B3136">
        <v>753</v>
      </c>
      <c r="C3136" t="s">
        <v>5066</v>
      </c>
      <c r="D3136" t="s">
        <v>4529</v>
      </c>
      <c r="E3136">
        <v>135</v>
      </c>
      <c r="F3136" t="s">
        <v>4864</v>
      </c>
      <c r="G3136">
        <v>20</v>
      </c>
    </row>
    <row r="3137" spans="1:7" hidden="1" x14ac:dyDescent="0.25">
      <c r="A3137">
        <v>92</v>
      </c>
      <c r="B3137">
        <v>753</v>
      </c>
      <c r="C3137" t="s">
        <v>5066</v>
      </c>
      <c r="D3137" t="s">
        <v>4529</v>
      </c>
      <c r="E3137">
        <v>777</v>
      </c>
      <c r="F3137" t="s">
        <v>4862</v>
      </c>
      <c r="G3137">
        <v>21</v>
      </c>
    </row>
    <row r="3138" spans="1:7" hidden="1" x14ac:dyDescent="0.25">
      <c r="A3138">
        <v>92</v>
      </c>
      <c r="B3138">
        <v>753</v>
      </c>
      <c r="C3138" t="s">
        <v>5066</v>
      </c>
      <c r="D3138" t="s">
        <v>4529</v>
      </c>
      <c r="E3138">
        <v>909</v>
      </c>
      <c r="F3138" t="s">
        <v>5334</v>
      </c>
      <c r="G3138">
        <v>22</v>
      </c>
    </row>
    <row r="3139" spans="1:7" hidden="1" x14ac:dyDescent="0.25">
      <c r="A3139">
        <v>92</v>
      </c>
      <c r="B3139">
        <v>753</v>
      </c>
      <c r="C3139" t="s">
        <v>5066</v>
      </c>
      <c r="D3139" t="s">
        <v>4529</v>
      </c>
      <c r="E3139">
        <v>1636</v>
      </c>
      <c r="F3139" t="s">
        <v>5333</v>
      </c>
      <c r="G3139">
        <v>23</v>
      </c>
    </row>
    <row r="3140" spans="1:7" hidden="1" x14ac:dyDescent="0.25">
      <c r="A3140">
        <v>92</v>
      </c>
      <c r="B3140">
        <v>753</v>
      </c>
      <c r="C3140" t="s">
        <v>5066</v>
      </c>
      <c r="D3140" t="s">
        <v>4529</v>
      </c>
      <c r="E3140">
        <v>911</v>
      </c>
      <c r="F3140" t="s">
        <v>5332</v>
      </c>
      <c r="G3140">
        <v>24</v>
      </c>
    </row>
    <row r="3141" spans="1:7" hidden="1" x14ac:dyDescent="0.25">
      <c r="A3141">
        <v>92</v>
      </c>
      <c r="B3141">
        <v>753</v>
      </c>
      <c r="C3141" t="s">
        <v>5066</v>
      </c>
      <c r="D3141" t="s">
        <v>4529</v>
      </c>
      <c r="E3141">
        <v>1416</v>
      </c>
      <c r="F3141" t="s">
        <v>5331</v>
      </c>
      <c r="G3141">
        <v>25</v>
      </c>
    </row>
    <row r="3142" spans="1:7" hidden="1" x14ac:dyDescent="0.25">
      <c r="A3142">
        <v>92</v>
      </c>
      <c r="B3142">
        <v>753</v>
      </c>
      <c r="C3142" t="s">
        <v>5066</v>
      </c>
      <c r="D3142" t="s">
        <v>4529</v>
      </c>
      <c r="E3142">
        <v>913</v>
      </c>
      <c r="F3142" t="s">
        <v>5330</v>
      </c>
      <c r="G3142">
        <v>26</v>
      </c>
    </row>
    <row r="3143" spans="1:7" hidden="1" x14ac:dyDescent="0.25">
      <c r="A3143">
        <v>92</v>
      </c>
      <c r="B3143">
        <v>753</v>
      </c>
      <c r="C3143" t="s">
        <v>5066</v>
      </c>
      <c r="D3143" t="s">
        <v>4529</v>
      </c>
      <c r="E3143">
        <v>1414</v>
      </c>
      <c r="F3143" t="s">
        <v>5329</v>
      </c>
      <c r="G3143">
        <v>27</v>
      </c>
    </row>
    <row r="3144" spans="1:7" hidden="1" x14ac:dyDescent="0.25">
      <c r="A3144">
        <v>92</v>
      </c>
      <c r="B3144">
        <v>753</v>
      </c>
      <c r="C3144" t="s">
        <v>5066</v>
      </c>
      <c r="D3144" t="s">
        <v>4529</v>
      </c>
      <c r="E3144">
        <v>442</v>
      </c>
      <c r="F3144" t="s">
        <v>5187</v>
      </c>
      <c r="G3144">
        <v>28</v>
      </c>
    </row>
    <row r="3145" spans="1:7" hidden="1" x14ac:dyDescent="0.25">
      <c r="A3145">
        <v>92</v>
      </c>
      <c r="B3145">
        <v>753</v>
      </c>
      <c r="C3145" t="s">
        <v>5066</v>
      </c>
      <c r="D3145" t="s">
        <v>4529</v>
      </c>
      <c r="E3145">
        <v>1412</v>
      </c>
      <c r="F3145" t="s">
        <v>5328</v>
      </c>
      <c r="G3145">
        <v>29</v>
      </c>
    </row>
    <row r="3146" spans="1:7" hidden="1" x14ac:dyDescent="0.25">
      <c r="A3146">
        <v>92</v>
      </c>
      <c r="B3146">
        <v>753</v>
      </c>
      <c r="C3146" t="s">
        <v>5066</v>
      </c>
      <c r="D3146" t="s">
        <v>4529</v>
      </c>
      <c r="E3146">
        <v>146</v>
      </c>
      <c r="F3146" t="s">
        <v>5182</v>
      </c>
      <c r="G3146">
        <v>30</v>
      </c>
    </row>
    <row r="3147" spans="1:7" hidden="1" x14ac:dyDescent="0.25">
      <c r="A3147">
        <v>92</v>
      </c>
      <c r="B3147">
        <v>753</v>
      </c>
      <c r="C3147" t="s">
        <v>5066</v>
      </c>
      <c r="D3147" t="s">
        <v>4529</v>
      </c>
      <c r="E3147">
        <v>148</v>
      </c>
      <c r="F3147" t="s">
        <v>5183</v>
      </c>
      <c r="G3147">
        <v>31</v>
      </c>
    </row>
    <row r="3148" spans="1:7" hidden="1" x14ac:dyDescent="0.25">
      <c r="A3148">
        <v>92</v>
      </c>
      <c r="B3148">
        <v>753</v>
      </c>
      <c r="C3148" t="s">
        <v>5066</v>
      </c>
      <c r="D3148" t="s">
        <v>4529</v>
      </c>
      <c r="E3148">
        <v>151</v>
      </c>
      <c r="F3148" t="s">
        <v>5184</v>
      </c>
      <c r="G3148">
        <v>32</v>
      </c>
    </row>
    <row r="3149" spans="1:7" hidden="1" x14ac:dyDescent="0.25">
      <c r="A3149">
        <v>92</v>
      </c>
      <c r="B3149">
        <v>753</v>
      </c>
      <c r="C3149" t="s">
        <v>5066</v>
      </c>
      <c r="D3149" t="s">
        <v>4529</v>
      </c>
      <c r="E3149">
        <v>152</v>
      </c>
      <c r="F3149" t="s">
        <v>5185</v>
      </c>
      <c r="G3149">
        <v>33</v>
      </c>
    </row>
    <row r="3150" spans="1:7" hidden="1" x14ac:dyDescent="0.25">
      <c r="A3150">
        <v>94</v>
      </c>
      <c r="B3150">
        <v>755</v>
      </c>
      <c r="C3150" t="s">
        <v>5066</v>
      </c>
      <c r="D3150" t="s">
        <v>4529</v>
      </c>
      <c r="E3150">
        <v>1</v>
      </c>
      <c r="F3150" t="s">
        <v>4599</v>
      </c>
      <c r="G3150">
        <v>1</v>
      </c>
    </row>
    <row r="3151" spans="1:7" hidden="1" x14ac:dyDescent="0.25">
      <c r="A3151">
        <v>94</v>
      </c>
      <c r="B3151">
        <v>755</v>
      </c>
      <c r="C3151" t="s">
        <v>5066</v>
      </c>
      <c r="D3151" t="s">
        <v>4529</v>
      </c>
      <c r="E3151">
        <v>107</v>
      </c>
      <c r="F3151" t="s">
        <v>4882</v>
      </c>
      <c r="G3151">
        <v>2</v>
      </c>
    </row>
    <row r="3152" spans="1:7" hidden="1" x14ac:dyDescent="0.25">
      <c r="A3152">
        <v>94</v>
      </c>
      <c r="B3152">
        <v>755</v>
      </c>
      <c r="C3152" t="s">
        <v>5066</v>
      </c>
      <c r="D3152" t="s">
        <v>4529</v>
      </c>
      <c r="E3152">
        <v>1383</v>
      </c>
      <c r="F3152" t="s">
        <v>4880</v>
      </c>
      <c r="G3152">
        <v>3</v>
      </c>
    </row>
    <row r="3153" spans="1:7" hidden="1" x14ac:dyDescent="0.25">
      <c r="A3153">
        <v>94</v>
      </c>
      <c r="B3153">
        <v>755</v>
      </c>
      <c r="C3153" t="s">
        <v>5066</v>
      </c>
      <c r="D3153" t="s">
        <v>4529</v>
      </c>
      <c r="E3153">
        <v>109</v>
      </c>
      <c r="F3153" t="s">
        <v>4879</v>
      </c>
      <c r="G3153">
        <v>4</v>
      </c>
    </row>
    <row r="3154" spans="1:7" hidden="1" x14ac:dyDescent="0.25">
      <c r="A3154">
        <v>94</v>
      </c>
      <c r="B3154">
        <v>755</v>
      </c>
      <c r="C3154" t="s">
        <v>5066</v>
      </c>
      <c r="D3154" t="s">
        <v>4529</v>
      </c>
      <c r="E3154">
        <v>111</v>
      </c>
      <c r="F3154" t="s">
        <v>4878</v>
      </c>
      <c r="G3154">
        <v>5</v>
      </c>
    </row>
    <row r="3155" spans="1:7" hidden="1" x14ac:dyDescent="0.25">
      <c r="A3155">
        <v>94</v>
      </c>
      <c r="B3155">
        <v>755</v>
      </c>
      <c r="C3155" t="s">
        <v>5066</v>
      </c>
      <c r="D3155" t="s">
        <v>4529</v>
      </c>
      <c r="E3155">
        <v>1426</v>
      </c>
      <c r="F3155" t="s">
        <v>4877</v>
      </c>
      <c r="G3155">
        <v>6</v>
      </c>
    </row>
    <row r="3156" spans="1:7" hidden="1" x14ac:dyDescent="0.25">
      <c r="A3156">
        <v>94</v>
      </c>
      <c r="B3156">
        <v>755</v>
      </c>
      <c r="C3156" t="s">
        <v>5066</v>
      </c>
      <c r="D3156" t="s">
        <v>4529</v>
      </c>
      <c r="E3156">
        <v>114</v>
      </c>
      <c r="F3156" t="s">
        <v>4875</v>
      </c>
      <c r="G3156">
        <v>7</v>
      </c>
    </row>
    <row r="3157" spans="1:7" hidden="1" x14ac:dyDescent="0.25">
      <c r="A3157">
        <v>94</v>
      </c>
      <c r="B3157">
        <v>755</v>
      </c>
      <c r="C3157" t="s">
        <v>5066</v>
      </c>
      <c r="D3157" t="s">
        <v>4529</v>
      </c>
      <c r="E3157">
        <v>116</v>
      </c>
      <c r="F3157" t="s">
        <v>4855</v>
      </c>
      <c r="G3157">
        <v>8</v>
      </c>
    </row>
    <row r="3158" spans="1:7" hidden="1" x14ac:dyDescent="0.25">
      <c r="A3158">
        <v>94</v>
      </c>
      <c r="B3158">
        <v>755</v>
      </c>
      <c r="C3158" t="s">
        <v>5066</v>
      </c>
      <c r="D3158" t="s">
        <v>4529</v>
      </c>
      <c r="E3158">
        <v>118</v>
      </c>
      <c r="F3158" t="s">
        <v>4874</v>
      </c>
      <c r="G3158">
        <v>9</v>
      </c>
    </row>
    <row r="3159" spans="1:7" hidden="1" x14ac:dyDescent="0.25">
      <c r="A3159">
        <v>94</v>
      </c>
      <c r="B3159">
        <v>755</v>
      </c>
      <c r="C3159" t="s">
        <v>5066</v>
      </c>
      <c r="D3159" t="s">
        <v>4529</v>
      </c>
      <c r="E3159">
        <v>1535</v>
      </c>
      <c r="F3159" t="s">
        <v>4873</v>
      </c>
      <c r="G3159">
        <v>10</v>
      </c>
    </row>
    <row r="3160" spans="1:7" hidden="1" x14ac:dyDescent="0.25">
      <c r="A3160">
        <v>94</v>
      </c>
      <c r="B3160">
        <v>755</v>
      </c>
      <c r="C3160" t="s">
        <v>5066</v>
      </c>
      <c r="D3160" t="s">
        <v>4529</v>
      </c>
      <c r="E3160">
        <v>120</v>
      </c>
      <c r="F3160" t="s">
        <v>4872</v>
      </c>
      <c r="G3160">
        <v>11</v>
      </c>
    </row>
    <row r="3161" spans="1:7" hidden="1" x14ac:dyDescent="0.25">
      <c r="A3161">
        <v>94</v>
      </c>
      <c r="B3161">
        <v>755</v>
      </c>
      <c r="C3161" t="s">
        <v>5066</v>
      </c>
      <c r="D3161" t="s">
        <v>4529</v>
      </c>
      <c r="E3161">
        <v>122</v>
      </c>
      <c r="F3161" t="s">
        <v>4871</v>
      </c>
      <c r="G3161">
        <v>12</v>
      </c>
    </row>
    <row r="3162" spans="1:7" hidden="1" x14ac:dyDescent="0.25">
      <c r="A3162">
        <v>94</v>
      </c>
      <c r="B3162">
        <v>755</v>
      </c>
      <c r="C3162" t="s">
        <v>5066</v>
      </c>
      <c r="D3162" t="s">
        <v>4529</v>
      </c>
      <c r="E3162">
        <v>124</v>
      </c>
      <c r="F3162" t="s">
        <v>4870</v>
      </c>
      <c r="G3162">
        <v>13</v>
      </c>
    </row>
    <row r="3163" spans="1:7" hidden="1" x14ac:dyDescent="0.25">
      <c r="A3163">
        <v>94</v>
      </c>
      <c r="B3163">
        <v>755</v>
      </c>
      <c r="C3163" t="s">
        <v>5066</v>
      </c>
      <c r="D3163" t="s">
        <v>4529</v>
      </c>
      <c r="E3163">
        <v>126</v>
      </c>
      <c r="F3163" t="s">
        <v>4869</v>
      </c>
      <c r="G3163">
        <v>14</v>
      </c>
    </row>
    <row r="3164" spans="1:7" hidden="1" x14ac:dyDescent="0.25">
      <c r="A3164">
        <v>94</v>
      </c>
      <c r="B3164">
        <v>755</v>
      </c>
      <c r="C3164" t="s">
        <v>5066</v>
      </c>
      <c r="D3164" t="s">
        <v>4529</v>
      </c>
      <c r="E3164">
        <v>128</v>
      </c>
      <c r="F3164" t="s">
        <v>4868</v>
      </c>
      <c r="G3164">
        <v>15</v>
      </c>
    </row>
    <row r="3165" spans="1:7" hidden="1" x14ac:dyDescent="0.25">
      <c r="A3165">
        <v>94</v>
      </c>
      <c r="B3165">
        <v>755</v>
      </c>
      <c r="C3165" t="s">
        <v>5066</v>
      </c>
      <c r="D3165" t="s">
        <v>4529</v>
      </c>
      <c r="E3165">
        <v>168</v>
      </c>
      <c r="F3165" t="s">
        <v>4867</v>
      </c>
      <c r="G3165">
        <v>16</v>
      </c>
    </row>
    <row r="3166" spans="1:7" hidden="1" x14ac:dyDescent="0.25">
      <c r="A3166">
        <v>94</v>
      </c>
      <c r="B3166">
        <v>755</v>
      </c>
      <c r="C3166" t="s">
        <v>5066</v>
      </c>
      <c r="D3166" t="s">
        <v>4529</v>
      </c>
      <c r="E3166">
        <v>130</v>
      </c>
      <c r="F3166" t="s">
        <v>4865</v>
      </c>
      <c r="G3166">
        <v>17</v>
      </c>
    </row>
    <row r="3167" spans="1:7" hidden="1" x14ac:dyDescent="0.25">
      <c r="A3167">
        <v>94</v>
      </c>
      <c r="B3167">
        <v>755</v>
      </c>
      <c r="C3167" t="s">
        <v>5066</v>
      </c>
      <c r="D3167" t="s">
        <v>4529</v>
      </c>
      <c r="E3167">
        <v>132</v>
      </c>
      <c r="F3167" t="s">
        <v>5160</v>
      </c>
      <c r="G3167">
        <v>18</v>
      </c>
    </row>
    <row r="3168" spans="1:7" hidden="1" x14ac:dyDescent="0.25">
      <c r="A3168">
        <v>94</v>
      </c>
      <c r="B3168">
        <v>755</v>
      </c>
      <c r="C3168" t="s">
        <v>5066</v>
      </c>
      <c r="D3168" t="s">
        <v>4529</v>
      </c>
      <c r="E3168">
        <v>135</v>
      </c>
      <c r="F3168" t="s">
        <v>4864</v>
      </c>
      <c r="G3168">
        <v>19</v>
      </c>
    </row>
    <row r="3169" spans="1:7" hidden="1" x14ac:dyDescent="0.25">
      <c r="A3169">
        <v>94</v>
      </c>
      <c r="B3169">
        <v>755</v>
      </c>
      <c r="C3169" t="s">
        <v>5066</v>
      </c>
      <c r="D3169" t="s">
        <v>4529</v>
      </c>
      <c r="E3169">
        <v>776</v>
      </c>
      <c r="F3169" t="s">
        <v>4862</v>
      </c>
      <c r="G3169">
        <v>20</v>
      </c>
    </row>
    <row r="3170" spans="1:7" hidden="1" x14ac:dyDescent="0.25">
      <c r="A3170">
        <v>94</v>
      </c>
      <c r="B3170">
        <v>755</v>
      </c>
      <c r="C3170" t="s">
        <v>5066</v>
      </c>
      <c r="D3170" t="s">
        <v>4529</v>
      </c>
      <c r="E3170">
        <v>1140</v>
      </c>
      <c r="F3170" t="s">
        <v>4853</v>
      </c>
      <c r="G3170">
        <v>21</v>
      </c>
    </row>
    <row r="3171" spans="1:7" hidden="1" x14ac:dyDescent="0.25">
      <c r="A3171">
        <v>94</v>
      </c>
      <c r="B3171">
        <v>755</v>
      </c>
      <c r="C3171" t="s">
        <v>5066</v>
      </c>
      <c r="D3171" t="s">
        <v>4529</v>
      </c>
      <c r="E3171">
        <v>423</v>
      </c>
      <c r="F3171" t="s">
        <v>5281</v>
      </c>
      <c r="G3171">
        <v>22</v>
      </c>
    </row>
    <row r="3172" spans="1:7" hidden="1" x14ac:dyDescent="0.25">
      <c r="A3172">
        <v>94</v>
      </c>
      <c r="B3172">
        <v>755</v>
      </c>
      <c r="C3172" t="s">
        <v>5066</v>
      </c>
      <c r="D3172" t="s">
        <v>4529</v>
      </c>
      <c r="E3172">
        <v>175</v>
      </c>
      <c r="F3172" t="s">
        <v>4860</v>
      </c>
      <c r="G3172">
        <v>23</v>
      </c>
    </row>
    <row r="3173" spans="1:7" hidden="1" x14ac:dyDescent="0.25">
      <c r="A3173">
        <v>94</v>
      </c>
      <c r="B3173">
        <v>755</v>
      </c>
      <c r="C3173" t="s">
        <v>5066</v>
      </c>
      <c r="D3173" t="s">
        <v>4529</v>
      </c>
      <c r="E3173">
        <v>177</v>
      </c>
      <c r="F3173" t="s">
        <v>4859</v>
      </c>
      <c r="G3173">
        <v>24</v>
      </c>
    </row>
    <row r="3174" spans="1:7" hidden="1" x14ac:dyDescent="0.25">
      <c r="A3174">
        <v>94</v>
      </c>
      <c r="B3174">
        <v>755</v>
      </c>
      <c r="C3174" t="s">
        <v>5066</v>
      </c>
      <c r="D3174" t="s">
        <v>4529</v>
      </c>
      <c r="E3174">
        <v>179</v>
      </c>
      <c r="F3174" t="s">
        <v>4857</v>
      </c>
      <c r="G3174">
        <v>25</v>
      </c>
    </row>
    <row r="3175" spans="1:7" hidden="1" x14ac:dyDescent="0.25">
      <c r="A3175">
        <v>95</v>
      </c>
      <c r="B3175">
        <v>756</v>
      </c>
      <c r="C3175" t="s">
        <v>5066</v>
      </c>
      <c r="D3175" t="s">
        <v>4529</v>
      </c>
      <c r="E3175">
        <v>1</v>
      </c>
      <c r="F3175" t="s">
        <v>4599</v>
      </c>
      <c r="G3175">
        <v>1</v>
      </c>
    </row>
    <row r="3176" spans="1:7" hidden="1" x14ac:dyDescent="0.25">
      <c r="A3176">
        <v>95</v>
      </c>
      <c r="B3176">
        <v>756</v>
      </c>
      <c r="C3176" t="s">
        <v>5066</v>
      </c>
      <c r="D3176" t="s">
        <v>4529</v>
      </c>
      <c r="E3176">
        <v>244</v>
      </c>
      <c r="F3176" t="s">
        <v>4597</v>
      </c>
      <c r="G3176">
        <v>2</v>
      </c>
    </row>
    <row r="3177" spans="1:7" hidden="1" x14ac:dyDescent="0.25">
      <c r="A3177">
        <v>95</v>
      </c>
      <c r="B3177">
        <v>756</v>
      </c>
      <c r="C3177" t="s">
        <v>5066</v>
      </c>
      <c r="D3177" t="s">
        <v>4529</v>
      </c>
      <c r="E3177">
        <v>197</v>
      </c>
      <c r="F3177" t="s">
        <v>4570</v>
      </c>
      <c r="G3177">
        <v>3</v>
      </c>
    </row>
    <row r="3178" spans="1:7" hidden="1" x14ac:dyDescent="0.25">
      <c r="A3178">
        <v>95</v>
      </c>
      <c r="B3178">
        <v>756</v>
      </c>
      <c r="C3178" t="s">
        <v>5066</v>
      </c>
      <c r="D3178" t="s">
        <v>4529</v>
      </c>
      <c r="E3178">
        <v>199</v>
      </c>
      <c r="F3178" t="s">
        <v>4568</v>
      </c>
      <c r="G3178">
        <v>4</v>
      </c>
    </row>
    <row r="3179" spans="1:7" hidden="1" x14ac:dyDescent="0.25">
      <c r="A3179">
        <v>95</v>
      </c>
      <c r="B3179">
        <v>756</v>
      </c>
      <c r="C3179" t="s">
        <v>5066</v>
      </c>
      <c r="D3179" t="s">
        <v>4529</v>
      </c>
      <c r="E3179">
        <v>1479</v>
      </c>
      <c r="F3179" t="s">
        <v>4567</v>
      </c>
      <c r="G3179">
        <v>5</v>
      </c>
    </row>
    <row r="3180" spans="1:7" hidden="1" x14ac:dyDescent="0.25">
      <c r="A3180">
        <v>95</v>
      </c>
      <c r="B3180">
        <v>756</v>
      </c>
      <c r="C3180" t="s">
        <v>5066</v>
      </c>
      <c r="D3180" t="s">
        <v>4529</v>
      </c>
      <c r="E3180">
        <v>1448</v>
      </c>
      <c r="F3180" t="s">
        <v>4566</v>
      </c>
      <c r="G3180">
        <v>6</v>
      </c>
    </row>
    <row r="3181" spans="1:7" hidden="1" x14ac:dyDescent="0.25">
      <c r="A3181">
        <v>95</v>
      </c>
      <c r="B3181">
        <v>756</v>
      </c>
      <c r="C3181" t="s">
        <v>5066</v>
      </c>
      <c r="D3181" t="s">
        <v>4529</v>
      </c>
      <c r="E3181">
        <v>246</v>
      </c>
      <c r="F3181" t="s">
        <v>4565</v>
      </c>
      <c r="G3181">
        <v>7</v>
      </c>
    </row>
    <row r="3182" spans="1:7" hidden="1" x14ac:dyDescent="0.25">
      <c r="A3182">
        <v>95</v>
      </c>
      <c r="B3182">
        <v>756</v>
      </c>
      <c r="C3182" t="s">
        <v>5066</v>
      </c>
      <c r="D3182" t="s">
        <v>4529</v>
      </c>
      <c r="E3182">
        <v>200</v>
      </c>
      <c r="F3182" t="s">
        <v>4563</v>
      </c>
      <c r="G3182">
        <v>8</v>
      </c>
    </row>
    <row r="3183" spans="1:7" hidden="1" x14ac:dyDescent="0.25">
      <c r="A3183">
        <v>95</v>
      </c>
      <c r="B3183">
        <v>756</v>
      </c>
      <c r="C3183" t="s">
        <v>5066</v>
      </c>
      <c r="D3183" t="s">
        <v>4529</v>
      </c>
      <c r="E3183">
        <v>1484</v>
      </c>
      <c r="F3183" t="s">
        <v>4596</v>
      </c>
      <c r="G3183">
        <v>9</v>
      </c>
    </row>
    <row r="3184" spans="1:7" hidden="1" x14ac:dyDescent="0.25">
      <c r="A3184">
        <v>95</v>
      </c>
      <c r="B3184">
        <v>756</v>
      </c>
      <c r="C3184" t="s">
        <v>5066</v>
      </c>
      <c r="D3184" t="s">
        <v>4529</v>
      </c>
      <c r="E3184">
        <v>202</v>
      </c>
      <c r="F3184" t="s">
        <v>4594</v>
      </c>
      <c r="G3184">
        <v>10</v>
      </c>
    </row>
    <row r="3185" spans="1:7" hidden="1" x14ac:dyDescent="0.25">
      <c r="A3185">
        <v>95</v>
      </c>
      <c r="B3185">
        <v>756</v>
      </c>
      <c r="C3185" t="s">
        <v>5066</v>
      </c>
      <c r="D3185" t="s">
        <v>4529</v>
      </c>
      <c r="E3185">
        <v>251</v>
      </c>
      <c r="F3185" t="s">
        <v>4592</v>
      </c>
      <c r="G3185">
        <v>11</v>
      </c>
    </row>
    <row r="3186" spans="1:7" hidden="1" x14ac:dyDescent="0.25">
      <c r="A3186">
        <v>95</v>
      </c>
      <c r="B3186">
        <v>756</v>
      </c>
      <c r="C3186" t="s">
        <v>5066</v>
      </c>
      <c r="D3186" t="s">
        <v>4529</v>
      </c>
      <c r="E3186">
        <v>204</v>
      </c>
      <c r="F3186" t="s">
        <v>4593</v>
      </c>
      <c r="G3186">
        <v>12</v>
      </c>
    </row>
    <row r="3187" spans="1:7" hidden="1" x14ac:dyDescent="0.25">
      <c r="A3187">
        <v>95</v>
      </c>
      <c r="B3187">
        <v>756</v>
      </c>
      <c r="C3187" t="s">
        <v>5066</v>
      </c>
      <c r="D3187" t="s">
        <v>4529</v>
      </c>
      <c r="E3187">
        <v>1480</v>
      </c>
      <c r="F3187" t="s">
        <v>4591</v>
      </c>
      <c r="G3187">
        <v>13</v>
      </c>
    </row>
    <row r="3188" spans="1:7" hidden="1" x14ac:dyDescent="0.25">
      <c r="A3188">
        <v>95</v>
      </c>
      <c r="B3188">
        <v>756</v>
      </c>
      <c r="C3188" t="s">
        <v>5066</v>
      </c>
      <c r="D3188" t="s">
        <v>4529</v>
      </c>
      <c r="E3188">
        <v>1482</v>
      </c>
      <c r="F3188" t="s">
        <v>4590</v>
      </c>
      <c r="G3188">
        <v>14</v>
      </c>
    </row>
    <row r="3189" spans="1:7" hidden="1" x14ac:dyDescent="0.25">
      <c r="A3189">
        <v>95</v>
      </c>
      <c r="B3189">
        <v>756</v>
      </c>
      <c r="C3189" t="s">
        <v>5066</v>
      </c>
      <c r="D3189" t="s">
        <v>4529</v>
      </c>
      <c r="E3189">
        <v>206</v>
      </c>
      <c r="F3189" t="s">
        <v>4589</v>
      </c>
      <c r="G3189">
        <v>15</v>
      </c>
    </row>
    <row r="3190" spans="1:7" hidden="1" x14ac:dyDescent="0.25">
      <c r="A3190">
        <v>95</v>
      </c>
      <c r="B3190">
        <v>756</v>
      </c>
      <c r="C3190" t="s">
        <v>5066</v>
      </c>
      <c r="D3190" t="s">
        <v>4529</v>
      </c>
      <c r="E3190">
        <v>210</v>
      </c>
      <c r="F3190" t="s">
        <v>4587</v>
      </c>
      <c r="G3190">
        <v>16</v>
      </c>
    </row>
    <row r="3191" spans="1:7" hidden="1" x14ac:dyDescent="0.25">
      <c r="A3191">
        <v>95</v>
      </c>
      <c r="B3191">
        <v>756</v>
      </c>
      <c r="C3191" t="s">
        <v>5066</v>
      </c>
      <c r="D3191" t="s">
        <v>4529</v>
      </c>
      <c r="E3191">
        <v>364</v>
      </c>
      <c r="F3191" t="s">
        <v>4586</v>
      </c>
      <c r="G3191">
        <v>17</v>
      </c>
    </row>
    <row r="3192" spans="1:7" hidden="1" x14ac:dyDescent="0.25">
      <c r="A3192">
        <v>95</v>
      </c>
      <c r="B3192">
        <v>756</v>
      </c>
      <c r="C3192" t="s">
        <v>5066</v>
      </c>
      <c r="D3192" t="s">
        <v>4529</v>
      </c>
      <c r="E3192">
        <v>214</v>
      </c>
      <c r="F3192" t="s">
        <v>4585</v>
      </c>
      <c r="G3192">
        <v>18</v>
      </c>
    </row>
    <row r="3193" spans="1:7" hidden="1" x14ac:dyDescent="0.25">
      <c r="A3193">
        <v>95</v>
      </c>
      <c r="B3193">
        <v>756</v>
      </c>
      <c r="C3193" t="s">
        <v>5066</v>
      </c>
      <c r="D3193" t="s">
        <v>4529</v>
      </c>
      <c r="E3193">
        <v>215</v>
      </c>
      <c r="F3193" t="s">
        <v>4630</v>
      </c>
      <c r="G3193">
        <v>19</v>
      </c>
    </row>
    <row r="3194" spans="1:7" hidden="1" x14ac:dyDescent="0.25">
      <c r="A3194">
        <v>95</v>
      </c>
      <c r="B3194">
        <v>756</v>
      </c>
      <c r="C3194" t="s">
        <v>5066</v>
      </c>
      <c r="D3194" t="s">
        <v>4529</v>
      </c>
      <c r="E3194">
        <v>1486</v>
      </c>
      <c r="F3194" t="s">
        <v>4629</v>
      </c>
      <c r="G3194">
        <v>20</v>
      </c>
    </row>
    <row r="3195" spans="1:7" hidden="1" x14ac:dyDescent="0.25">
      <c r="A3195">
        <v>95</v>
      </c>
      <c r="B3195">
        <v>756</v>
      </c>
      <c r="C3195" t="s">
        <v>5066</v>
      </c>
      <c r="D3195" t="s">
        <v>4529</v>
      </c>
      <c r="E3195">
        <v>217</v>
      </c>
      <c r="F3195" t="s">
        <v>4628</v>
      </c>
      <c r="G3195">
        <v>21</v>
      </c>
    </row>
    <row r="3196" spans="1:7" hidden="1" x14ac:dyDescent="0.25">
      <c r="A3196">
        <v>95</v>
      </c>
      <c r="B3196">
        <v>756</v>
      </c>
      <c r="C3196" t="s">
        <v>5066</v>
      </c>
      <c r="D3196" t="s">
        <v>4529</v>
      </c>
      <c r="E3196">
        <v>1395</v>
      </c>
      <c r="F3196" t="s">
        <v>4627</v>
      </c>
      <c r="G3196">
        <v>22</v>
      </c>
    </row>
    <row r="3197" spans="1:7" hidden="1" x14ac:dyDescent="0.25">
      <c r="A3197">
        <v>95</v>
      </c>
      <c r="B3197">
        <v>756</v>
      </c>
      <c r="C3197" t="s">
        <v>5066</v>
      </c>
      <c r="D3197" t="s">
        <v>4529</v>
      </c>
      <c r="E3197">
        <v>222</v>
      </c>
      <c r="F3197" t="s">
        <v>4624</v>
      </c>
      <c r="G3197">
        <v>23</v>
      </c>
    </row>
    <row r="3198" spans="1:7" hidden="1" x14ac:dyDescent="0.25">
      <c r="A3198">
        <v>95</v>
      </c>
      <c r="B3198">
        <v>756</v>
      </c>
      <c r="C3198" t="s">
        <v>5066</v>
      </c>
      <c r="D3198" t="s">
        <v>4529</v>
      </c>
      <c r="E3198">
        <v>1567</v>
      </c>
      <c r="F3198" t="s">
        <v>4626</v>
      </c>
      <c r="G3198">
        <v>24</v>
      </c>
    </row>
    <row r="3199" spans="1:7" hidden="1" x14ac:dyDescent="0.25">
      <c r="A3199">
        <v>95</v>
      </c>
      <c r="B3199">
        <v>756</v>
      </c>
      <c r="C3199" t="s">
        <v>5066</v>
      </c>
      <c r="D3199" t="s">
        <v>4529</v>
      </c>
      <c r="E3199">
        <v>1488</v>
      </c>
      <c r="F3199" t="s">
        <v>4625</v>
      </c>
      <c r="G3199">
        <v>25</v>
      </c>
    </row>
    <row r="3200" spans="1:7" hidden="1" x14ac:dyDescent="0.25">
      <c r="A3200">
        <v>95</v>
      </c>
      <c r="B3200">
        <v>756</v>
      </c>
      <c r="C3200" t="s">
        <v>5066</v>
      </c>
      <c r="D3200" t="s">
        <v>4529</v>
      </c>
      <c r="E3200">
        <v>405</v>
      </c>
      <c r="F3200" t="s">
        <v>4623</v>
      </c>
      <c r="G3200">
        <v>26</v>
      </c>
    </row>
    <row r="3201" spans="1:7" hidden="1" x14ac:dyDescent="0.25">
      <c r="A3201">
        <v>95</v>
      </c>
      <c r="B3201">
        <v>756</v>
      </c>
      <c r="C3201" t="s">
        <v>5066</v>
      </c>
      <c r="D3201" t="s">
        <v>4529</v>
      </c>
      <c r="E3201">
        <v>1490</v>
      </c>
      <c r="F3201" t="s">
        <v>4622</v>
      </c>
      <c r="G3201">
        <v>27</v>
      </c>
    </row>
    <row r="3202" spans="1:7" hidden="1" x14ac:dyDescent="0.25">
      <c r="A3202">
        <v>95</v>
      </c>
      <c r="B3202">
        <v>756</v>
      </c>
      <c r="C3202" t="s">
        <v>5066</v>
      </c>
      <c r="D3202" t="s">
        <v>4529</v>
      </c>
      <c r="E3202">
        <v>223</v>
      </c>
      <c r="F3202" t="s">
        <v>4621</v>
      </c>
      <c r="G3202">
        <v>28</v>
      </c>
    </row>
    <row r="3203" spans="1:7" hidden="1" x14ac:dyDescent="0.25">
      <c r="A3203">
        <v>95</v>
      </c>
      <c r="B3203">
        <v>756</v>
      </c>
      <c r="C3203" t="s">
        <v>5066</v>
      </c>
      <c r="D3203" t="s">
        <v>4529</v>
      </c>
      <c r="E3203">
        <v>225</v>
      </c>
      <c r="F3203" t="s">
        <v>4550</v>
      </c>
      <c r="G3203">
        <v>29</v>
      </c>
    </row>
    <row r="3204" spans="1:7" hidden="1" x14ac:dyDescent="0.25">
      <c r="A3204">
        <v>95</v>
      </c>
      <c r="B3204">
        <v>756</v>
      </c>
      <c r="C3204" t="s">
        <v>5066</v>
      </c>
      <c r="D3204" t="s">
        <v>4529</v>
      </c>
      <c r="E3204">
        <v>1544</v>
      </c>
      <c r="F3204" t="s">
        <v>4549</v>
      </c>
      <c r="G3204">
        <v>30</v>
      </c>
    </row>
    <row r="3205" spans="1:7" hidden="1" x14ac:dyDescent="0.25">
      <c r="A3205">
        <v>95</v>
      </c>
      <c r="B3205">
        <v>756</v>
      </c>
      <c r="C3205" t="s">
        <v>5066</v>
      </c>
      <c r="D3205" t="s">
        <v>4529</v>
      </c>
      <c r="E3205">
        <v>969</v>
      </c>
      <c r="F3205" t="s">
        <v>4548</v>
      </c>
      <c r="G3205">
        <v>31</v>
      </c>
    </row>
    <row r="3206" spans="1:7" hidden="1" x14ac:dyDescent="0.25">
      <c r="A3206">
        <v>95</v>
      </c>
      <c r="B3206">
        <v>756</v>
      </c>
      <c r="C3206" t="s">
        <v>5066</v>
      </c>
      <c r="D3206" t="s">
        <v>4529</v>
      </c>
      <c r="E3206">
        <v>407</v>
      </c>
      <c r="F3206" t="s">
        <v>4546</v>
      </c>
      <c r="G3206">
        <v>32</v>
      </c>
    </row>
    <row r="3207" spans="1:7" hidden="1" x14ac:dyDescent="0.25">
      <c r="A3207">
        <v>95</v>
      </c>
      <c r="B3207">
        <v>756</v>
      </c>
      <c r="C3207" t="s">
        <v>5066</v>
      </c>
      <c r="D3207" t="s">
        <v>4529</v>
      </c>
      <c r="E3207">
        <v>1492</v>
      </c>
      <c r="F3207" t="s">
        <v>4659</v>
      </c>
      <c r="G3207">
        <v>33</v>
      </c>
    </row>
    <row r="3208" spans="1:7" hidden="1" x14ac:dyDescent="0.25">
      <c r="A3208">
        <v>95</v>
      </c>
      <c r="B3208">
        <v>756</v>
      </c>
      <c r="C3208" t="s">
        <v>5066</v>
      </c>
      <c r="D3208" t="s">
        <v>4529</v>
      </c>
      <c r="E3208">
        <v>411</v>
      </c>
      <c r="F3208" t="s">
        <v>4644</v>
      </c>
      <c r="G3208">
        <v>34</v>
      </c>
    </row>
    <row r="3209" spans="1:7" hidden="1" x14ac:dyDescent="0.25">
      <c r="A3209">
        <v>95</v>
      </c>
      <c r="B3209">
        <v>756</v>
      </c>
      <c r="C3209" t="s">
        <v>5066</v>
      </c>
      <c r="D3209" t="s">
        <v>4529</v>
      </c>
      <c r="E3209">
        <v>414</v>
      </c>
      <c r="F3209" t="s">
        <v>4641</v>
      </c>
      <c r="G3209">
        <v>35</v>
      </c>
    </row>
    <row r="3210" spans="1:7" hidden="1" x14ac:dyDescent="0.25">
      <c r="A3210">
        <v>95</v>
      </c>
      <c r="B3210">
        <v>756</v>
      </c>
      <c r="C3210" t="s">
        <v>5066</v>
      </c>
      <c r="D3210" t="s">
        <v>4529</v>
      </c>
      <c r="E3210">
        <v>1070</v>
      </c>
      <c r="F3210" t="s">
        <v>4658</v>
      </c>
      <c r="G3210">
        <v>36</v>
      </c>
    </row>
    <row r="3211" spans="1:7" hidden="1" x14ac:dyDescent="0.25">
      <c r="A3211">
        <v>95</v>
      </c>
      <c r="B3211">
        <v>756</v>
      </c>
      <c r="C3211" t="s">
        <v>5066</v>
      </c>
      <c r="D3211" t="s">
        <v>4529</v>
      </c>
      <c r="E3211">
        <v>409</v>
      </c>
      <c r="F3211" t="s">
        <v>4657</v>
      </c>
      <c r="G3211">
        <v>37</v>
      </c>
    </row>
    <row r="3212" spans="1:7" hidden="1" x14ac:dyDescent="0.25">
      <c r="A3212">
        <v>95</v>
      </c>
      <c r="B3212">
        <v>756</v>
      </c>
      <c r="C3212" t="s">
        <v>5066</v>
      </c>
      <c r="D3212" t="s">
        <v>4529</v>
      </c>
      <c r="E3212">
        <v>759</v>
      </c>
      <c r="F3212" t="s">
        <v>4656</v>
      </c>
      <c r="G3212">
        <v>38</v>
      </c>
    </row>
    <row r="3213" spans="1:7" hidden="1" x14ac:dyDescent="0.25">
      <c r="A3213">
        <v>95</v>
      </c>
      <c r="B3213">
        <v>756</v>
      </c>
      <c r="C3213" t="s">
        <v>5066</v>
      </c>
      <c r="D3213" t="s">
        <v>4529</v>
      </c>
      <c r="E3213">
        <v>761</v>
      </c>
      <c r="F3213" t="s">
        <v>5327</v>
      </c>
      <c r="G3213">
        <v>39</v>
      </c>
    </row>
    <row r="3214" spans="1:7" hidden="1" x14ac:dyDescent="0.25">
      <c r="A3214">
        <v>95</v>
      </c>
      <c r="B3214">
        <v>756</v>
      </c>
      <c r="C3214" t="s">
        <v>5066</v>
      </c>
      <c r="D3214" t="s">
        <v>4529</v>
      </c>
      <c r="E3214">
        <v>763</v>
      </c>
      <c r="F3214" t="s">
        <v>5326</v>
      </c>
      <c r="G3214">
        <v>40</v>
      </c>
    </row>
    <row r="3215" spans="1:7" hidden="1" x14ac:dyDescent="0.25">
      <c r="A3215">
        <v>95</v>
      </c>
      <c r="B3215">
        <v>756</v>
      </c>
      <c r="C3215" t="s">
        <v>5066</v>
      </c>
      <c r="D3215" t="s">
        <v>4529</v>
      </c>
      <c r="E3215">
        <v>537</v>
      </c>
      <c r="F3215" t="s">
        <v>5325</v>
      </c>
      <c r="G3215">
        <v>41</v>
      </c>
    </row>
    <row r="3216" spans="1:7" hidden="1" x14ac:dyDescent="0.25">
      <c r="A3216">
        <v>95</v>
      </c>
      <c r="B3216">
        <v>756</v>
      </c>
      <c r="C3216" t="s">
        <v>5066</v>
      </c>
      <c r="D3216" t="s">
        <v>4529</v>
      </c>
      <c r="E3216">
        <v>765</v>
      </c>
      <c r="F3216" t="s">
        <v>5324</v>
      </c>
      <c r="G3216">
        <v>42</v>
      </c>
    </row>
    <row r="3217" spans="1:8" hidden="1" x14ac:dyDescent="0.25">
      <c r="A3217">
        <v>95</v>
      </c>
      <c r="B3217">
        <v>756</v>
      </c>
      <c r="C3217" t="s">
        <v>5066</v>
      </c>
      <c r="D3217" t="s">
        <v>4529</v>
      </c>
      <c r="E3217">
        <v>767</v>
      </c>
      <c r="F3217" t="s">
        <v>5323</v>
      </c>
      <c r="G3217">
        <v>43</v>
      </c>
    </row>
    <row r="3218" spans="1:8" hidden="1" x14ac:dyDescent="0.25">
      <c r="A3218">
        <v>95</v>
      </c>
      <c r="B3218">
        <v>756</v>
      </c>
      <c r="C3218" t="s">
        <v>5066</v>
      </c>
      <c r="D3218" t="s">
        <v>4529</v>
      </c>
      <c r="E3218">
        <v>539</v>
      </c>
      <c r="F3218" t="s">
        <v>5322</v>
      </c>
      <c r="G3218">
        <v>44</v>
      </c>
    </row>
    <row r="3219" spans="1:8" hidden="1" x14ac:dyDescent="0.25">
      <c r="A3219">
        <v>95</v>
      </c>
      <c r="B3219">
        <v>756</v>
      </c>
      <c r="C3219" t="s">
        <v>5066</v>
      </c>
      <c r="D3219" t="s">
        <v>4529</v>
      </c>
      <c r="E3219">
        <v>768</v>
      </c>
      <c r="F3219" t="s">
        <v>5321</v>
      </c>
      <c r="G3219">
        <v>45</v>
      </c>
    </row>
    <row r="3220" spans="1:8" hidden="1" x14ac:dyDescent="0.25">
      <c r="A3220">
        <v>95</v>
      </c>
      <c r="B3220">
        <v>756</v>
      </c>
      <c r="C3220" t="s">
        <v>5066</v>
      </c>
      <c r="D3220" t="s">
        <v>4529</v>
      </c>
      <c r="E3220">
        <v>770</v>
      </c>
      <c r="F3220" t="s">
        <v>5320</v>
      </c>
      <c r="G3220">
        <v>46</v>
      </c>
    </row>
    <row r="3221" spans="1:8" hidden="1" x14ac:dyDescent="0.25">
      <c r="A3221">
        <v>95</v>
      </c>
      <c r="B3221">
        <v>756</v>
      </c>
      <c r="C3221" t="s">
        <v>5066</v>
      </c>
      <c r="D3221" t="s">
        <v>4529</v>
      </c>
      <c r="E3221">
        <v>773</v>
      </c>
      <c r="F3221" t="s">
        <v>5319</v>
      </c>
      <c r="G3221">
        <v>47</v>
      </c>
    </row>
    <row r="3222" spans="1:8" hidden="1" x14ac:dyDescent="0.25">
      <c r="A3222">
        <v>95</v>
      </c>
      <c r="B3222">
        <v>756</v>
      </c>
      <c r="C3222" t="s">
        <v>5066</v>
      </c>
      <c r="D3222" t="s">
        <v>4529</v>
      </c>
      <c r="E3222">
        <v>540</v>
      </c>
      <c r="F3222" t="s">
        <v>5318</v>
      </c>
      <c r="G3222">
        <v>48</v>
      </c>
    </row>
    <row r="3223" spans="1:8" hidden="1" x14ac:dyDescent="0.25">
      <c r="A3223">
        <v>95</v>
      </c>
      <c r="B3223">
        <v>756</v>
      </c>
      <c r="C3223" t="s">
        <v>5066</v>
      </c>
      <c r="D3223" t="s">
        <v>4529</v>
      </c>
      <c r="E3223">
        <v>542</v>
      </c>
      <c r="F3223" t="s">
        <v>5317</v>
      </c>
      <c r="G3223">
        <v>49</v>
      </c>
    </row>
    <row r="3224" spans="1:8" hidden="1" x14ac:dyDescent="0.25">
      <c r="A3224">
        <v>95</v>
      </c>
      <c r="B3224">
        <v>756</v>
      </c>
      <c r="C3224" t="s">
        <v>5066</v>
      </c>
      <c r="D3224" t="s">
        <v>4529</v>
      </c>
      <c r="E3224">
        <v>874</v>
      </c>
      <c r="F3224" t="s">
        <v>5316</v>
      </c>
      <c r="G3224">
        <v>50</v>
      </c>
    </row>
    <row r="3225" spans="1:8" hidden="1" x14ac:dyDescent="0.25">
      <c r="A3225">
        <v>95</v>
      </c>
      <c r="B3225">
        <v>756</v>
      </c>
      <c r="C3225" t="s">
        <v>5066</v>
      </c>
      <c r="D3225" t="s">
        <v>4529</v>
      </c>
      <c r="E3225">
        <v>858</v>
      </c>
      <c r="F3225" t="s">
        <v>5315</v>
      </c>
      <c r="G3225">
        <v>51</v>
      </c>
    </row>
    <row r="3226" spans="1:8" hidden="1" x14ac:dyDescent="0.25">
      <c r="A3226">
        <v>95</v>
      </c>
      <c r="B3226">
        <v>756</v>
      </c>
      <c r="C3226" t="s">
        <v>5066</v>
      </c>
      <c r="D3226" t="s">
        <v>4529</v>
      </c>
      <c r="E3226">
        <v>1769</v>
      </c>
      <c r="F3226" t="s">
        <v>4533</v>
      </c>
      <c r="G3226" t="s">
        <v>4532</v>
      </c>
      <c r="H3226">
        <v>52</v>
      </c>
    </row>
    <row r="3227" spans="1:8" hidden="1" x14ac:dyDescent="0.25">
      <c r="A3227">
        <v>95</v>
      </c>
      <c r="B3227">
        <v>756</v>
      </c>
      <c r="C3227" t="s">
        <v>5066</v>
      </c>
      <c r="D3227" t="s">
        <v>4529</v>
      </c>
      <c r="E3227">
        <v>1782</v>
      </c>
      <c r="F3227" t="s">
        <v>5314</v>
      </c>
      <c r="G3227">
        <v>53</v>
      </c>
    </row>
    <row r="3228" spans="1:8" hidden="1" x14ac:dyDescent="0.25">
      <c r="A3228">
        <v>95</v>
      </c>
      <c r="B3228">
        <v>756</v>
      </c>
      <c r="C3228" t="s">
        <v>5066</v>
      </c>
      <c r="D3228" t="s">
        <v>4529</v>
      </c>
      <c r="E3228">
        <v>676</v>
      </c>
      <c r="F3228" t="s">
        <v>4535</v>
      </c>
      <c r="G3228">
        <v>54</v>
      </c>
    </row>
    <row r="3229" spans="1:8" hidden="1" x14ac:dyDescent="0.25">
      <c r="A3229">
        <v>95</v>
      </c>
      <c r="B3229">
        <v>756</v>
      </c>
      <c r="C3229" t="s">
        <v>5066</v>
      </c>
      <c r="D3229" t="s">
        <v>4529</v>
      </c>
      <c r="E3229">
        <v>1784</v>
      </c>
      <c r="F3229" t="s">
        <v>5313</v>
      </c>
      <c r="G3229">
        <v>55</v>
      </c>
    </row>
    <row r="3230" spans="1:8" hidden="1" x14ac:dyDescent="0.25">
      <c r="A3230">
        <v>95</v>
      </c>
      <c r="B3230">
        <v>756</v>
      </c>
      <c r="C3230" t="s">
        <v>5066</v>
      </c>
      <c r="D3230" t="s">
        <v>4529</v>
      </c>
      <c r="E3230">
        <v>1773</v>
      </c>
      <c r="F3230" t="s">
        <v>5312</v>
      </c>
      <c r="G3230">
        <v>56</v>
      </c>
    </row>
    <row r="3231" spans="1:8" hidden="1" x14ac:dyDescent="0.25">
      <c r="A3231">
        <v>95</v>
      </c>
      <c r="B3231">
        <v>756</v>
      </c>
      <c r="C3231" t="s">
        <v>5066</v>
      </c>
      <c r="D3231" t="s">
        <v>4529</v>
      </c>
      <c r="E3231">
        <v>680</v>
      </c>
      <c r="F3231" t="s">
        <v>5311</v>
      </c>
      <c r="G3231">
        <v>57</v>
      </c>
    </row>
    <row r="3232" spans="1:8" hidden="1" x14ac:dyDescent="0.25">
      <c r="A3232">
        <v>95</v>
      </c>
      <c r="B3232">
        <v>756</v>
      </c>
      <c r="C3232" t="s">
        <v>5066</v>
      </c>
      <c r="D3232" t="s">
        <v>4529</v>
      </c>
      <c r="E3232">
        <v>1776</v>
      </c>
      <c r="F3232" t="s">
        <v>5310</v>
      </c>
      <c r="G3232">
        <v>58</v>
      </c>
    </row>
    <row r="3233" spans="1:7" hidden="1" x14ac:dyDescent="0.25">
      <c r="A3233">
        <v>95</v>
      </c>
      <c r="B3233">
        <v>756</v>
      </c>
      <c r="C3233" t="s">
        <v>5066</v>
      </c>
      <c r="D3233" t="s">
        <v>4529</v>
      </c>
      <c r="E3233">
        <v>1778</v>
      </c>
      <c r="F3233" t="s">
        <v>5309</v>
      </c>
      <c r="G3233">
        <v>59</v>
      </c>
    </row>
    <row r="3234" spans="1:7" hidden="1" x14ac:dyDescent="0.25">
      <c r="A3234">
        <v>95</v>
      </c>
      <c r="B3234">
        <v>756</v>
      </c>
      <c r="C3234" t="s">
        <v>5066</v>
      </c>
      <c r="D3234" t="s">
        <v>4529</v>
      </c>
      <c r="E3234">
        <v>1780</v>
      </c>
      <c r="F3234" t="s">
        <v>5308</v>
      </c>
      <c r="G3234">
        <v>60</v>
      </c>
    </row>
    <row r="3235" spans="1:7" hidden="1" x14ac:dyDescent="0.25">
      <c r="A3235">
        <v>96</v>
      </c>
      <c r="B3235">
        <v>757</v>
      </c>
      <c r="C3235" t="s">
        <v>5066</v>
      </c>
      <c r="D3235" t="s">
        <v>4529</v>
      </c>
      <c r="E3235">
        <v>1</v>
      </c>
      <c r="F3235" t="s">
        <v>4599</v>
      </c>
      <c r="G3235">
        <v>1</v>
      </c>
    </row>
    <row r="3236" spans="1:7" hidden="1" x14ac:dyDescent="0.25">
      <c r="A3236">
        <v>96</v>
      </c>
      <c r="B3236">
        <v>757</v>
      </c>
      <c r="C3236" t="s">
        <v>5066</v>
      </c>
      <c r="D3236" t="s">
        <v>4529</v>
      </c>
      <c r="E3236">
        <v>1558</v>
      </c>
      <c r="F3236" t="s">
        <v>4733</v>
      </c>
      <c r="G3236">
        <v>2</v>
      </c>
    </row>
    <row r="3237" spans="1:7" hidden="1" x14ac:dyDescent="0.25">
      <c r="A3237">
        <v>96</v>
      </c>
      <c r="B3237">
        <v>757</v>
      </c>
      <c r="C3237" t="s">
        <v>5066</v>
      </c>
      <c r="D3237" t="s">
        <v>4529</v>
      </c>
      <c r="E3237">
        <v>84</v>
      </c>
      <c r="F3237" t="s">
        <v>4732</v>
      </c>
      <c r="G3237">
        <v>3</v>
      </c>
    </row>
    <row r="3238" spans="1:7" hidden="1" x14ac:dyDescent="0.25">
      <c r="A3238">
        <v>96</v>
      </c>
      <c r="B3238">
        <v>757</v>
      </c>
      <c r="C3238" t="s">
        <v>5066</v>
      </c>
      <c r="D3238" t="s">
        <v>4529</v>
      </c>
      <c r="E3238">
        <v>2</v>
      </c>
      <c r="F3238" t="s">
        <v>4731</v>
      </c>
      <c r="G3238">
        <v>4</v>
      </c>
    </row>
    <row r="3239" spans="1:7" hidden="1" x14ac:dyDescent="0.25">
      <c r="A3239">
        <v>96</v>
      </c>
      <c r="B3239">
        <v>757</v>
      </c>
      <c r="C3239" t="s">
        <v>5066</v>
      </c>
      <c r="D3239" t="s">
        <v>4529</v>
      </c>
      <c r="E3239">
        <v>4</v>
      </c>
      <c r="F3239" t="s">
        <v>4729</v>
      </c>
      <c r="G3239">
        <v>5</v>
      </c>
    </row>
    <row r="3240" spans="1:7" hidden="1" x14ac:dyDescent="0.25">
      <c r="A3240">
        <v>96</v>
      </c>
      <c r="B3240">
        <v>757</v>
      </c>
      <c r="C3240" t="s">
        <v>5066</v>
      </c>
      <c r="D3240" t="s">
        <v>4529</v>
      </c>
      <c r="E3240">
        <v>6</v>
      </c>
      <c r="F3240" t="s">
        <v>4697</v>
      </c>
      <c r="G3240">
        <v>6</v>
      </c>
    </row>
    <row r="3241" spans="1:7" hidden="1" x14ac:dyDescent="0.25">
      <c r="A3241">
        <v>96</v>
      </c>
      <c r="B3241">
        <v>757</v>
      </c>
      <c r="C3241" t="s">
        <v>5066</v>
      </c>
      <c r="D3241" t="s">
        <v>4529</v>
      </c>
      <c r="E3241">
        <v>8</v>
      </c>
      <c r="F3241" t="s">
        <v>4695</v>
      </c>
      <c r="G3241">
        <v>7</v>
      </c>
    </row>
    <row r="3242" spans="1:7" hidden="1" x14ac:dyDescent="0.25">
      <c r="A3242">
        <v>96</v>
      </c>
      <c r="B3242">
        <v>757</v>
      </c>
      <c r="C3242" t="s">
        <v>5066</v>
      </c>
      <c r="D3242" t="s">
        <v>4529</v>
      </c>
      <c r="E3242">
        <v>10</v>
      </c>
      <c r="F3242" t="s">
        <v>4693</v>
      </c>
      <c r="G3242">
        <v>8</v>
      </c>
    </row>
    <row r="3243" spans="1:7" hidden="1" x14ac:dyDescent="0.25">
      <c r="A3243">
        <v>96</v>
      </c>
      <c r="B3243">
        <v>757</v>
      </c>
      <c r="C3243" t="s">
        <v>5066</v>
      </c>
      <c r="D3243" t="s">
        <v>4529</v>
      </c>
      <c r="E3243">
        <v>13</v>
      </c>
      <c r="F3243" t="s">
        <v>4692</v>
      </c>
      <c r="G3243">
        <v>9</v>
      </c>
    </row>
    <row r="3244" spans="1:7" hidden="1" x14ac:dyDescent="0.25">
      <c r="A3244">
        <v>96</v>
      </c>
      <c r="B3244">
        <v>757</v>
      </c>
      <c r="C3244" t="s">
        <v>5066</v>
      </c>
      <c r="D3244" t="s">
        <v>4529</v>
      </c>
      <c r="E3244">
        <v>14</v>
      </c>
      <c r="F3244" t="s">
        <v>4728</v>
      </c>
      <c r="G3244">
        <v>10</v>
      </c>
    </row>
    <row r="3245" spans="1:7" hidden="1" x14ac:dyDescent="0.25">
      <c r="A3245">
        <v>96</v>
      </c>
      <c r="B3245">
        <v>757</v>
      </c>
      <c r="C3245" t="s">
        <v>5066</v>
      </c>
      <c r="D3245" t="s">
        <v>4529</v>
      </c>
      <c r="E3245">
        <v>266</v>
      </c>
      <c r="F3245" t="s">
        <v>4727</v>
      </c>
      <c r="G3245">
        <v>11</v>
      </c>
    </row>
    <row r="3246" spans="1:7" hidden="1" x14ac:dyDescent="0.25">
      <c r="A3246">
        <v>96</v>
      </c>
      <c r="B3246">
        <v>757</v>
      </c>
      <c r="C3246" t="s">
        <v>5066</v>
      </c>
      <c r="D3246" t="s">
        <v>4529</v>
      </c>
      <c r="E3246">
        <v>16</v>
      </c>
      <c r="F3246" t="s">
        <v>4691</v>
      </c>
      <c r="G3246">
        <v>12</v>
      </c>
    </row>
    <row r="3247" spans="1:7" hidden="1" x14ac:dyDescent="0.25">
      <c r="A3247">
        <v>96</v>
      </c>
      <c r="B3247">
        <v>757</v>
      </c>
      <c r="C3247" t="s">
        <v>5066</v>
      </c>
      <c r="D3247" t="s">
        <v>4529</v>
      </c>
      <c r="E3247">
        <v>18</v>
      </c>
      <c r="F3247" t="s">
        <v>4690</v>
      </c>
      <c r="G3247">
        <v>13</v>
      </c>
    </row>
    <row r="3248" spans="1:7" hidden="1" x14ac:dyDescent="0.25">
      <c r="A3248">
        <v>96</v>
      </c>
      <c r="B3248">
        <v>757</v>
      </c>
      <c r="C3248" t="s">
        <v>5066</v>
      </c>
      <c r="D3248" t="s">
        <v>4529</v>
      </c>
      <c r="E3248">
        <v>20</v>
      </c>
      <c r="F3248" t="s">
        <v>4726</v>
      </c>
      <c r="G3248">
        <v>14</v>
      </c>
    </row>
    <row r="3249" spans="1:7" hidden="1" x14ac:dyDescent="0.25">
      <c r="A3249">
        <v>96</v>
      </c>
      <c r="B3249">
        <v>757</v>
      </c>
      <c r="C3249" t="s">
        <v>5066</v>
      </c>
      <c r="D3249" t="s">
        <v>4529</v>
      </c>
      <c r="E3249">
        <v>86</v>
      </c>
      <c r="F3249" t="s">
        <v>4724</v>
      </c>
      <c r="G3249">
        <v>15</v>
      </c>
    </row>
    <row r="3250" spans="1:7" hidden="1" x14ac:dyDescent="0.25">
      <c r="A3250">
        <v>96</v>
      </c>
      <c r="B3250">
        <v>757</v>
      </c>
      <c r="C3250" t="s">
        <v>5066</v>
      </c>
      <c r="D3250" t="s">
        <v>4529</v>
      </c>
      <c r="E3250">
        <v>21</v>
      </c>
      <c r="F3250" t="s">
        <v>4689</v>
      </c>
      <c r="G3250">
        <v>16</v>
      </c>
    </row>
    <row r="3251" spans="1:7" hidden="1" x14ac:dyDescent="0.25">
      <c r="A3251">
        <v>96</v>
      </c>
      <c r="B3251">
        <v>757</v>
      </c>
      <c r="C3251" t="s">
        <v>5066</v>
      </c>
      <c r="D3251" t="s">
        <v>4529</v>
      </c>
      <c r="E3251">
        <v>1503</v>
      </c>
      <c r="F3251" t="s">
        <v>4723</v>
      </c>
      <c r="G3251">
        <v>17</v>
      </c>
    </row>
    <row r="3252" spans="1:7" hidden="1" x14ac:dyDescent="0.25">
      <c r="A3252">
        <v>96</v>
      </c>
      <c r="B3252">
        <v>757</v>
      </c>
      <c r="C3252" t="s">
        <v>5066</v>
      </c>
      <c r="D3252" t="s">
        <v>4529</v>
      </c>
      <c r="E3252">
        <v>88</v>
      </c>
      <c r="F3252" t="s">
        <v>4722</v>
      </c>
      <c r="G3252">
        <v>18</v>
      </c>
    </row>
    <row r="3253" spans="1:7" hidden="1" x14ac:dyDescent="0.25">
      <c r="A3253">
        <v>96</v>
      </c>
      <c r="B3253">
        <v>757</v>
      </c>
      <c r="C3253" t="s">
        <v>5066</v>
      </c>
      <c r="D3253" t="s">
        <v>4529</v>
      </c>
      <c r="E3253">
        <v>90</v>
      </c>
      <c r="F3253" t="s">
        <v>4720</v>
      </c>
      <c r="G3253">
        <v>19</v>
      </c>
    </row>
    <row r="3254" spans="1:7" hidden="1" x14ac:dyDescent="0.25">
      <c r="A3254">
        <v>96</v>
      </c>
      <c r="B3254">
        <v>757</v>
      </c>
      <c r="C3254" t="s">
        <v>5066</v>
      </c>
      <c r="D3254" t="s">
        <v>4529</v>
      </c>
      <c r="E3254">
        <v>92</v>
      </c>
      <c r="F3254" t="s">
        <v>4688</v>
      </c>
      <c r="G3254">
        <v>20</v>
      </c>
    </row>
    <row r="3255" spans="1:7" hidden="1" x14ac:dyDescent="0.25">
      <c r="A3255">
        <v>96</v>
      </c>
      <c r="B3255">
        <v>757</v>
      </c>
      <c r="C3255" t="s">
        <v>5066</v>
      </c>
      <c r="D3255" t="s">
        <v>4529</v>
      </c>
      <c r="E3255">
        <v>94</v>
      </c>
      <c r="F3255" t="s">
        <v>4717</v>
      </c>
      <c r="G3255">
        <v>21</v>
      </c>
    </row>
    <row r="3256" spans="1:7" hidden="1" x14ac:dyDescent="0.25">
      <c r="A3256">
        <v>96</v>
      </c>
      <c r="B3256">
        <v>757</v>
      </c>
      <c r="C3256" t="s">
        <v>5066</v>
      </c>
      <c r="D3256" t="s">
        <v>4529</v>
      </c>
      <c r="E3256">
        <v>97</v>
      </c>
      <c r="F3256" t="s">
        <v>4715</v>
      </c>
      <c r="G3256">
        <v>22</v>
      </c>
    </row>
    <row r="3257" spans="1:7" hidden="1" x14ac:dyDescent="0.25">
      <c r="A3257">
        <v>96</v>
      </c>
      <c r="B3257">
        <v>757</v>
      </c>
      <c r="C3257" t="s">
        <v>5066</v>
      </c>
      <c r="D3257" t="s">
        <v>4529</v>
      </c>
      <c r="E3257">
        <v>1231</v>
      </c>
      <c r="F3257" t="s">
        <v>4958</v>
      </c>
      <c r="G3257">
        <v>23</v>
      </c>
    </row>
    <row r="3258" spans="1:7" hidden="1" x14ac:dyDescent="0.25">
      <c r="A3258">
        <v>96</v>
      </c>
      <c r="B3258">
        <v>757</v>
      </c>
      <c r="C3258" t="s">
        <v>5066</v>
      </c>
      <c r="D3258" t="s">
        <v>4529</v>
      </c>
      <c r="E3258">
        <v>98</v>
      </c>
      <c r="F3258" t="s">
        <v>4712</v>
      </c>
      <c r="G3258">
        <v>24</v>
      </c>
    </row>
    <row r="3259" spans="1:7" hidden="1" x14ac:dyDescent="0.25">
      <c r="A3259">
        <v>96</v>
      </c>
      <c r="B3259">
        <v>757</v>
      </c>
      <c r="C3259" t="s">
        <v>5066</v>
      </c>
      <c r="D3259" t="s">
        <v>4529</v>
      </c>
      <c r="E3259">
        <v>100</v>
      </c>
      <c r="F3259" t="s">
        <v>4711</v>
      </c>
      <c r="G3259">
        <v>25</v>
      </c>
    </row>
    <row r="3260" spans="1:7" hidden="1" x14ac:dyDescent="0.25">
      <c r="A3260">
        <v>96</v>
      </c>
      <c r="B3260">
        <v>757</v>
      </c>
      <c r="C3260" t="s">
        <v>5066</v>
      </c>
      <c r="D3260" t="s">
        <v>4529</v>
      </c>
      <c r="E3260">
        <v>102</v>
      </c>
      <c r="F3260" t="s">
        <v>4710</v>
      </c>
      <c r="G3260">
        <v>26</v>
      </c>
    </row>
    <row r="3261" spans="1:7" hidden="1" x14ac:dyDescent="0.25">
      <c r="A3261">
        <v>96</v>
      </c>
      <c r="B3261">
        <v>757</v>
      </c>
      <c r="C3261" t="s">
        <v>5066</v>
      </c>
      <c r="D3261" t="s">
        <v>4529</v>
      </c>
      <c r="E3261">
        <v>745</v>
      </c>
      <c r="F3261" t="s">
        <v>4709</v>
      </c>
      <c r="G3261">
        <v>27</v>
      </c>
    </row>
    <row r="3262" spans="1:7" hidden="1" x14ac:dyDescent="0.25">
      <c r="A3262">
        <v>96</v>
      </c>
      <c r="B3262">
        <v>757</v>
      </c>
      <c r="C3262" t="s">
        <v>5066</v>
      </c>
      <c r="D3262" t="s">
        <v>4529</v>
      </c>
      <c r="E3262">
        <v>104</v>
      </c>
      <c r="F3262" t="s">
        <v>4708</v>
      </c>
      <c r="G3262">
        <v>28</v>
      </c>
    </row>
    <row r="3263" spans="1:7" hidden="1" x14ac:dyDescent="0.25">
      <c r="A3263">
        <v>96</v>
      </c>
      <c r="B3263">
        <v>757</v>
      </c>
      <c r="C3263" t="s">
        <v>5066</v>
      </c>
      <c r="D3263" t="s">
        <v>4529</v>
      </c>
      <c r="E3263">
        <v>106</v>
      </c>
      <c r="F3263" t="s">
        <v>4707</v>
      </c>
      <c r="G3263">
        <v>29</v>
      </c>
    </row>
    <row r="3264" spans="1:7" hidden="1" x14ac:dyDescent="0.25">
      <c r="A3264">
        <v>96</v>
      </c>
      <c r="B3264">
        <v>757</v>
      </c>
      <c r="C3264" t="s">
        <v>5066</v>
      </c>
      <c r="D3264" t="s">
        <v>4529</v>
      </c>
      <c r="E3264">
        <v>427</v>
      </c>
      <c r="F3264" t="s">
        <v>4883</v>
      </c>
      <c r="G3264">
        <v>30</v>
      </c>
    </row>
    <row r="3265" spans="1:7" hidden="1" x14ac:dyDescent="0.25">
      <c r="A3265">
        <v>96</v>
      </c>
      <c r="B3265">
        <v>757</v>
      </c>
      <c r="C3265" t="s">
        <v>5066</v>
      </c>
      <c r="D3265" t="s">
        <v>4529</v>
      </c>
      <c r="E3265">
        <v>559</v>
      </c>
      <c r="F3265" t="s">
        <v>4888</v>
      </c>
      <c r="G3265">
        <v>31</v>
      </c>
    </row>
    <row r="3266" spans="1:7" hidden="1" x14ac:dyDescent="0.25">
      <c r="A3266">
        <v>96</v>
      </c>
      <c r="B3266">
        <v>757</v>
      </c>
      <c r="C3266" t="s">
        <v>5066</v>
      </c>
      <c r="D3266" t="s">
        <v>4529</v>
      </c>
      <c r="E3266">
        <v>550</v>
      </c>
      <c r="F3266" t="s">
        <v>4887</v>
      </c>
      <c r="G3266">
        <v>32</v>
      </c>
    </row>
    <row r="3267" spans="1:7" hidden="1" x14ac:dyDescent="0.25">
      <c r="A3267">
        <v>96</v>
      </c>
      <c r="B3267">
        <v>757</v>
      </c>
      <c r="C3267" t="s">
        <v>5066</v>
      </c>
      <c r="D3267" t="s">
        <v>4529</v>
      </c>
      <c r="E3267">
        <v>553</v>
      </c>
      <c r="F3267" t="s">
        <v>4886</v>
      </c>
      <c r="G3267">
        <v>33</v>
      </c>
    </row>
    <row r="3268" spans="1:7" hidden="1" x14ac:dyDescent="0.25">
      <c r="A3268">
        <v>96</v>
      </c>
      <c r="B3268">
        <v>757</v>
      </c>
      <c r="C3268" t="s">
        <v>5066</v>
      </c>
      <c r="D3268" t="s">
        <v>4529</v>
      </c>
      <c r="E3268">
        <v>555</v>
      </c>
      <c r="F3268" t="s">
        <v>5206</v>
      </c>
      <c r="G3268">
        <v>34</v>
      </c>
    </row>
    <row r="3269" spans="1:7" hidden="1" x14ac:dyDescent="0.25">
      <c r="A3269">
        <v>96</v>
      </c>
      <c r="B3269">
        <v>757</v>
      </c>
      <c r="C3269" t="s">
        <v>5066</v>
      </c>
      <c r="D3269" t="s">
        <v>4529</v>
      </c>
      <c r="E3269">
        <v>429</v>
      </c>
      <c r="F3269" t="s">
        <v>5117</v>
      </c>
      <c r="G3269">
        <v>35</v>
      </c>
    </row>
    <row r="3270" spans="1:7" hidden="1" x14ac:dyDescent="0.25">
      <c r="A3270">
        <v>96</v>
      </c>
      <c r="B3270">
        <v>757</v>
      </c>
      <c r="C3270" t="s">
        <v>5066</v>
      </c>
      <c r="D3270" t="s">
        <v>4529</v>
      </c>
      <c r="E3270">
        <v>336</v>
      </c>
      <c r="F3270" t="s">
        <v>5116</v>
      </c>
      <c r="G3270">
        <v>36</v>
      </c>
    </row>
    <row r="3271" spans="1:7" hidden="1" x14ac:dyDescent="0.25">
      <c r="A3271">
        <v>96</v>
      </c>
      <c r="B3271">
        <v>757</v>
      </c>
      <c r="C3271" t="s">
        <v>5066</v>
      </c>
      <c r="D3271" t="s">
        <v>4529</v>
      </c>
      <c r="E3271">
        <v>332</v>
      </c>
      <c r="F3271" t="s">
        <v>5115</v>
      </c>
      <c r="G3271">
        <v>37</v>
      </c>
    </row>
    <row r="3272" spans="1:7" hidden="1" x14ac:dyDescent="0.25">
      <c r="A3272">
        <v>96</v>
      </c>
      <c r="B3272">
        <v>757</v>
      </c>
      <c r="C3272" t="s">
        <v>5066</v>
      </c>
      <c r="D3272" t="s">
        <v>4529</v>
      </c>
      <c r="E3272">
        <v>1618</v>
      </c>
      <c r="F3272" t="s">
        <v>5204</v>
      </c>
      <c r="G3272">
        <v>38</v>
      </c>
    </row>
    <row r="3273" spans="1:7" hidden="1" x14ac:dyDescent="0.25">
      <c r="A3273">
        <v>96</v>
      </c>
      <c r="B3273">
        <v>757</v>
      </c>
      <c r="C3273" t="s">
        <v>5066</v>
      </c>
      <c r="D3273" t="s">
        <v>4529</v>
      </c>
      <c r="E3273">
        <v>1620</v>
      </c>
      <c r="F3273" t="s">
        <v>5203</v>
      </c>
      <c r="G3273">
        <v>39</v>
      </c>
    </row>
    <row r="3274" spans="1:7" hidden="1" x14ac:dyDescent="0.25">
      <c r="A3274">
        <v>96</v>
      </c>
      <c r="B3274">
        <v>757</v>
      </c>
      <c r="C3274" t="s">
        <v>5066</v>
      </c>
      <c r="D3274" t="s">
        <v>4529</v>
      </c>
      <c r="E3274">
        <v>1623</v>
      </c>
      <c r="F3274" t="s">
        <v>5202</v>
      </c>
      <c r="G3274">
        <v>40</v>
      </c>
    </row>
    <row r="3275" spans="1:7" hidden="1" x14ac:dyDescent="0.25">
      <c r="A3275">
        <v>96</v>
      </c>
      <c r="B3275">
        <v>757</v>
      </c>
      <c r="C3275" t="s">
        <v>5066</v>
      </c>
      <c r="D3275" t="s">
        <v>4529</v>
      </c>
      <c r="E3275">
        <v>1616</v>
      </c>
      <c r="F3275" t="s">
        <v>5201</v>
      </c>
      <c r="G3275">
        <v>41</v>
      </c>
    </row>
    <row r="3276" spans="1:7" hidden="1" x14ac:dyDescent="0.25">
      <c r="A3276">
        <v>96</v>
      </c>
      <c r="B3276">
        <v>757</v>
      </c>
      <c r="C3276" t="s">
        <v>5066</v>
      </c>
      <c r="D3276" t="s">
        <v>4529</v>
      </c>
      <c r="E3276">
        <v>1625</v>
      </c>
      <c r="F3276" t="s">
        <v>5200</v>
      </c>
      <c r="G3276">
        <v>42</v>
      </c>
    </row>
    <row r="3277" spans="1:7" hidden="1" x14ac:dyDescent="0.25">
      <c r="A3277">
        <v>96</v>
      </c>
      <c r="B3277">
        <v>757</v>
      </c>
      <c r="C3277" t="s">
        <v>5066</v>
      </c>
      <c r="D3277" t="s">
        <v>4529</v>
      </c>
      <c r="E3277">
        <v>330</v>
      </c>
      <c r="F3277" t="s">
        <v>5114</v>
      </c>
      <c r="G3277">
        <v>43</v>
      </c>
    </row>
    <row r="3278" spans="1:7" hidden="1" x14ac:dyDescent="0.25">
      <c r="A3278">
        <v>96</v>
      </c>
      <c r="B3278">
        <v>757</v>
      </c>
      <c r="C3278" t="s">
        <v>5066</v>
      </c>
      <c r="D3278" t="s">
        <v>4529</v>
      </c>
      <c r="E3278">
        <v>1626</v>
      </c>
      <c r="F3278" t="s">
        <v>5199</v>
      </c>
      <c r="G3278">
        <v>44</v>
      </c>
    </row>
    <row r="3279" spans="1:7" hidden="1" x14ac:dyDescent="0.25">
      <c r="A3279">
        <v>96</v>
      </c>
      <c r="B3279">
        <v>757</v>
      </c>
      <c r="C3279" t="s">
        <v>5066</v>
      </c>
      <c r="D3279" t="s">
        <v>4529</v>
      </c>
      <c r="E3279">
        <v>1628</v>
      </c>
      <c r="F3279" t="s">
        <v>5113</v>
      </c>
      <c r="G3279">
        <v>45</v>
      </c>
    </row>
    <row r="3280" spans="1:7" hidden="1" x14ac:dyDescent="0.25">
      <c r="A3280">
        <v>96</v>
      </c>
      <c r="B3280">
        <v>757</v>
      </c>
      <c r="C3280" t="s">
        <v>5066</v>
      </c>
      <c r="D3280" t="s">
        <v>4529</v>
      </c>
      <c r="E3280">
        <v>1631</v>
      </c>
      <c r="F3280" t="s">
        <v>5112</v>
      </c>
      <c r="G3280">
        <v>46</v>
      </c>
    </row>
    <row r="3281" spans="1:7" hidden="1" x14ac:dyDescent="0.25">
      <c r="A3281">
        <v>96</v>
      </c>
      <c r="B3281">
        <v>757</v>
      </c>
      <c r="C3281" t="s">
        <v>5066</v>
      </c>
      <c r="D3281" t="s">
        <v>4529</v>
      </c>
      <c r="E3281">
        <v>1632</v>
      </c>
      <c r="F3281" t="s">
        <v>5111</v>
      </c>
      <c r="G3281">
        <v>47</v>
      </c>
    </row>
    <row r="3282" spans="1:7" hidden="1" x14ac:dyDescent="0.25">
      <c r="A3282">
        <v>96</v>
      </c>
      <c r="B3282">
        <v>757</v>
      </c>
      <c r="C3282" t="s">
        <v>5066</v>
      </c>
      <c r="D3282" t="s">
        <v>4529</v>
      </c>
      <c r="E3282">
        <v>329</v>
      </c>
      <c r="F3282" t="s">
        <v>4948</v>
      </c>
      <c r="G3282">
        <v>48</v>
      </c>
    </row>
    <row r="3283" spans="1:7" hidden="1" x14ac:dyDescent="0.25">
      <c r="A3283">
        <v>97</v>
      </c>
      <c r="B3283">
        <v>758</v>
      </c>
      <c r="C3283" t="s">
        <v>5066</v>
      </c>
      <c r="D3283" t="s">
        <v>4529</v>
      </c>
      <c r="E3283">
        <v>1</v>
      </c>
      <c r="F3283" t="s">
        <v>4599</v>
      </c>
      <c r="G3283">
        <v>1</v>
      </c>
    </row>
    <row r="3284" spans="1:7" hidden="1" x14ac:dyDescent="0.25">
      <c r="A3284">
        <v>97</v>
      </c>
      <c r="B3284">
        <v>758</v>
      </c>
      <c r="C3284" t="s">
        <v>5066</v>
      </c>
      <c r="D3284" t="s">
        <v>4529</v>
      </c>
      <c r="E3284">
        <v>1558</v>
      </c>
      <c r="F3284" t="s">
        <v>4733</v>
      </c>
      <c r="G3284">
        <v>2</v>
      </c>
    </row>
    <row r="3285" spans="1:7" hidden="1" x14ac:dyDescent="0.25">
      <c r="A3285">
        <v>97</v>
      </c>
      <c r="B3285">
        <v>758</v>
      </c>
      <c r="C3285" t="s">
        <v>5066</v>
      </c>
      <c r="D3285" t="s">
        <v>4529</v>
      </c>
      <c r="E3285">
        <v>84</v>
      </c>
      <c r="F3285" t="s">
        <v>4732</v>
      </c>
      <c r="G3285">
        <v>3</v>
      </c>
    </row>
    <row r="3286" spans="1:7" hidden="1" x14ac:dyDescent="0.25">
      <c r="A3286">
        <v>97</v>
      </c>
      <c r="B3286">
        <v>758</v>
      </c>
      <c r="C3286" t="s">
        <v>5066</v>
      </c>
      <c r="D3286" t="s">
        <v>4529</v>
      </c>
      <c r="E3286">
        <v>2</v>
      </c>
      <c r="F3286" t="s">
        <v>4731</v>
      </c>
      <c r="G3286">
        <v>4</v>
      </c>
    </row>
    <row r="3287" spans="1:7" hidden="1" x14ac:dyDescent="0.25">
      <c r="A3287">
        <v>97</v>
      </c>
      <c r="B3287">
        <v>758</v>
      </c>
      <c r="C3287" t="s">
        <v>5066</v>
      </c>
      <c r="D3287" t="s">
        <v>4529</v>
      </c>
      <c r="E3287">
        <v>4</v>
      </c>
      <c r="F3287" t="s">
        <v>4729</v>
      </c>
      <c r="G3287">
        <v>5</v>
      </c>
    </row>
    <row r="3288" spans="1:7" hidden="1" x14ac:dyDescent="0.25">
      <c r="A3288">
        <v>97</v>
      </c>
      <c r="B3288">
        <v>758</v>
      </c>
      <c r="C3288" t="s">
        <v>5066</v>
      </c>
      <c r="D3288" t="s">
        <v>4529</v>
      </c>
      <c r="E3288">
        <v>6</v>
      </c>
      <c r="F3288" t="s">
        <v>4697</v>
      </c>
      <c r="G3288">
        <v>6</v>
      </c>
    </row>
    <row r="3289" spans="1:7" hidden="1" x14ac:dyDescent="0.25">
      <c r="A3289">
        <v>97</v>
      </c>
      <c r="B3289">
        <v>758</v>
      </c>
      <c r="C3289" t="s">
        <v>5066</v>
      </c>
      <c r="D3289" t="s">
        <v>4529</v>
      </c>
      <c r="E3289">
        <v>8</v>
      </c>
      <c r="F3289" t="s">
        <v>4695</v>
      </c>
      <c r="G3289">
        <v>7</v>
      </c>
    </row>
    <row r="3290" spans="1:7" hidden="1" x14ac:dyDescent="0.25">
      <c r="A3290">
        <v>97</v>
      </c>
      <c r="B3290">
        <v>758</v>
      </c>
      <c r="C3290" t="s">
        <v>5066</v>
      </c>
      <c r="D3290" t="s">
        <v>4529</v>
      </c>
      <c r="E3290">
        <v>10</v>
      </c>
      <c r="F3290" t="s">
        <v>4693</v>
      </c>
      <c r="G3290">
        <v>8</v>
      </c>
    </row>
    <row r="3291" spans="1:7" hidden="1" x14ac:dyDescent="0.25">
      <c r="A3291">
        <v>97</v>
      </c>
      <c r="B3291">
        <v>758</v>
      </c>
      <c r="C3291" t="s">
        <v>5066</v>
      </c>
      <c r="D3291" t="s">
        <v>4529</v>
      </c>
      <c r="E3291">
        <v>13</v>
      </c>
      <c r="F3291" t="s">
        <v>4692</v>
      </c>
      <c r="G3291">
        <v>9</v>
      </c>
    </row>
    <row r="3292" spans="1:7" hidden="1" x14ac:dyDescent="0.25">
      <c r="A3292">
        <v>97</v>
      </c>
      <c r="B3292">
        <v>758</v>
      </c>
      <c r="C3292" t="s">
        <v>5066</v>
      </c>
      <c r="D3292" t="s">
        <v>4529</v>
      </c>
      <c r="E3292">
        <v>14</v>
      </c>
      <c r="F3292" t="s">
        <v>4728</v>
      </c>
      <c r="G3292">
        <v>10</v>
      </c>
    </row>
    <row r="3293" spans="1:7" hidden="1" x14ac:dyDescent="0.25">
      <c r="A3293">
        <v>97</v>
      </c>
      <c r="B3293">
        <v>758</v>
      </c>
      <c r="C3293" t="s">
        <v>5066</v>
      </c>
      <c r="D3293" t="s">
        <v>4529</v>
      </c>
      <c r="E3293">
        <v>266</v>
      </c>
      <c r="F3293" t="s">
        <v>4727</v>
      </c>
      <c r="G3293">
        <v>11</v>
      </c>
    </row>
    <row r="3294" spans="1:7" hidden="1" x14ac:dyDescent="0.25">
      <c r="A3294">
        <v>97</v>
      </c>
      <c r="B3294">
        <v>758</v>
      </c>
      <c r="C3294" t="s">
        <v>5066</v>
      </c>
      <c r="D3294" t="s">
        <v>4529</v>
      </c>
      <c r="E3294">
        <v>16</v>
      </c>
      <c r="F3294" t="s">
        <v>4691</v>
      </c>
      <c r="G3294">
        <v>12</v>
      </c>
    </row>
    <row r="3295" spans="1:7" hidden="1" x14ac:dyDescent="0.25">
      <c r="A3295">
        <v>97</v>
      </c>
      <c r="B3295">
        <v>758</v>
      </c>
      <c r="C3295" t="s">
        <v>5066</v>
      </c>
      <c r="D3295" t="s">
        <v>4529</v>
      </c>
      <c r="E3295">
        <v>18</v>
      </c>
      <c r="F3295" t="s">
        <v>4690</v>
      </c>
      <c r="G3295">
        <v>13</v>
      </c>
    </row>
    <row r="3296" spans="1:7" hidden="1" x14ac:dyDescent="0.25">
      <c r="A3296">
        <v>97</v>
      </c>
      <c r="B3296">
        <v>758</v>
      </c>
      <c r="C3296" t="s">
        <v>5066</v>
      </c>
      <c r="D3296" t="s">
        <v>4529</v>
      </c>
      <c r="E3296">
        <v>20</v>
      </c>
      <c r="F3296" t="s">
        <v>4726</v>
      </c>
      <c r="G3296">
        <v>14</v>
      </c>
    </row>
    <row r="3297" spans="1:8" hidden="1" x14ac:dyDescent="0.25">
      <c r="A3297">
        <v>97</v>
      </c>
      <c r="B3297">
        <v>758</v>
      </c>
      <c r="C3297" t="s">
        <v>5066</v>
      </c>
      <c r="D3297" t="s">
        <v>4529</v>
      </c>
      <c r="E3297">
        <v>86</v>
      </c>
      <c r="F3297" t="s">
        <v>4724</v>
      </c>
      <c r="G3297">
        <v>15</v>
      </c>
    </row>
    <row r="3298" spans="1:8" hidden="1" x14ac:dyDescent="0.25">
      <c r="A3298">
        <v>97</v>
      </c>
      <c r="B3298">
        <v>758</v>
      </c>
      <c r="C3298" t="s">
        <v>5066</v>
      </c>
      <c r="D3298" t="s">
        <v>4529</v>
      </c>
      <c r="E3298">
        <v>22</v>
      </c>
      <c r="F3298" t="s">
        <v>4689</v>
      </c>
      <c r="G3298">
        <v>16</v>
      </c>
    </row>
    <row r="3299" spans="1:8" hidden="1" x14ac:dyDescent="0.25">
      <c r="A3299">
        <v>97</v>
      </c>
      <c r="B3299">
        <v>758</v>
      </c>
      <c r="C3299" t="s">
        <v>5066</v>
      </c>
      <c r="D3299" t="s">
        <v>4529</v>
      </c>
      <c r="E3299">
        <v>24</v>
      </c>
      <c r="F3299" t="s">
        <v>4894</v>
      </c>
      <c r="G3299">
        <v>17</v>
      </c>
    </row>
    <row r="3300" spans="1:8" hidden="1" x14ac:dyDescent="0.25">
      <c r="A3300">
        <v>97</v>
      </c>
      <c r="B3300">
        <v>758</v>
      </c>
      <c r="C3300" t="s">
        <v>5066</v>
      </c>
      <c r="D3300" t="s">
        <v>4529</v>
      </c>
      <c r="E3300">
        <v>1510</v>
      </c>
      <c r="F3300" t="s">
        <v>4721</v>
      </c>
      <c r="G3300" t="s">
        <v>4768</v>
      </c>
      <c r="H3300">
        <v>18</v>
      </c>
    </row>
    <row r="3301" spans="1:8" hidden="1" x14ac:dyDescent="0.25">
      <c r="A3301">
        <v>97</v>
      </c>
      <c r="B3301">
        <v>758</v>
      </c>
      <c r="C3301" t="s">
        <v>5066</v>
      </c>
      <c r="D3301" t="s">
        <v>4529</v>
      </c>
      <c r="E3301">
        <v>1512</v>
      </c>
      <c r="F3301" t="s">
        <v>4769</v>
      </c>
      <c r="G3301">
        <v>19</v>
      </c>
    </row>
    <row r="3302" spans="1:8" hidden="1" x14ac:dyDescent="0.25">
      <c r="A3302">
        <v>97</v>
      </c>
      <c r="B3302">
        <v>758</v>
      </c>
      <c r="C3302" t="s">
        <v>5066</v>
      </c>
      <c r="D3302" t="s">
        <v>4529</v>
      </c>
      <c r="E3302">
        <v>1504</v>
      </c>
      <c r="F3302" t="s">
        <v>4771</v>
      </c>
      <c r="G3302">
        <v>20</v>
      </c>
    </row>
    <row r="3303" spans="1:8" hidden="1" x14ac:dyDescent="0.25">
      <c r="A3303">
        <v>97</v>
      </c>
      <c r="B3303">
        <v>758</v>
      </c>
      <c r="C3303" t="s">
        <v>5066</v>
      </c>
      <c r="D3303" t="s">
        <v>4529</v>
      </c>
      <c r="E3303">
        <v>25</v>
      </c>
      <c r="F3303" t="s">
        <v>4770</v>
      </c>
      <c r="G3303">
        <v>21</v>
      </c>
    </row>
    <row r="3304" spans="1:8" hidden="1" x14ac:dyDescent="0.25">
      <c r="A3304">
        <v>97</v>
      </c>
      <c r="B3304">
        <v>758</v>
      </c>
      <c r="C3304" t="s">
        <v>5066</v>
      </c>
      <c r="D3304" t="s">
        <v>4529</v>
      </c>
      <c r="E3304">
        <v>1514</v>
      </c>
      <c r="F3304" t="s">
        <v>4773</v>
      </c>
      <c r="G3304" t="s">
        <v>4772</v>
      </c>
      <c r="H3304">
        <v>22</v>
      </c>
    </row>
    <row r="3305" spans="1:8" hidden="1" x14ac:dyDescent="0.25">
      <c r="A3305">
        <v>97</v>
      </c>
      <c r="B3305">
        <v>758</v>
      </c>
      <c r="C3305" t="s">
        <v>5066</v>
      </c>
      <c r="D3305" t="s">
        <v>4529</v>
      </c>
      <c r="E3305">
        <v>27</v>
      </c>
      <c r="F3305" t="s">
        <v>4776</v>
      </c>
      <c r="G3305">
        <v>23</v>
      </c>
    </row>
    <row r="3306" spans="1:8" hidden="1" x14ac:dyDescent="0.25">
      <c r="A3306">
        <v>97</v>
      </c>
      <c r="B3306">
        <v>758</v>
      </c>
      <c r="C3306" t="s">
        <v>5066</v>
      </c>
      <c r="D3306" t="s">
        <v>4529</v>
      </c>
      <c r="E3306">
        <v>1532</v>
      </c>
      <c r="F3306" t="s">
        <v>4777</v>
      </c>
      <c r="G3306">
        <v>24</v>
      </c>
    </row>
    <row r="3307" spans="1:8" hidden="1" x14ac:dyDescent="0.25">
      <c r="A3307">
        <v>97</v>
      </c>
      <c r="B3307">
        <v>758</v>
      </c>
      <c r="C3307" t="s">
        <v>5066</v>
      </c>
      <c r="D3307" t="s">
        <v>4529</v>
      </c>
      <c r="E3307">
        <v>1518</v>
      </c>
      <c r="F3307" t="s">
        <v>3871</v>
      </c>
      <c r="G3307" t="s">
        <v>4778</v>
      </c>
      <c r="H3307">
        <v>25</v>
      </c>
    </row>
    <row r="3308" spans="1:8" hidden="1" x14ac:dyDescent="0.25">
      <c r="A3308">
        <v>97</v>
      </c>
      <c r="B3308">
        <v>758</v>
      </c>
      <c r="C3308" t="s">
        <v>5066</v>
      </c>
      <c r="D3308" t="s">
        <v>4529</v>
      </c>
      <c r="E3308">
        <v>29</v>
      </c>
      <c r="F3308" t="s">
        <v>4780</v>
      </c>
      <c r="G3308">
        <v>26</v>
      </c>
    </row>
    <row r="3309" spans="1:8" hidden="1" x14ac:dyDescent="0.25">
      <c r="A3309">
        <v>97</v>
      </c>
      <c r="B3309">
        <v>758</v>
      </c>
      <c r="C3309" t="s">
        <v>5066</v>
      </c>
      <c r="D3309" t="s">
        <v>4529</v>
      </c>
      <c r="E3309">
        <v>1520</v>
      </c>
      <c r="F3309" t="s">
        <v>4782</v>
      </c>
      <c r="G3309" t="s">
        <v>4781</v>
      </c>
      <c r="H3309">
        <v>27</v>
      </c>
    </row>
    <row r="3310" spans="1:8" hidden="1" x14ac:dyDescent="0.25">
      <c r="A3310">
        <v>97</v>
      </c>
      <c r="B3310">
        <v>758</v>
      </c>
      <c r="C3310" t="s">
        <v>5066</v>
      </c>
      <c r="D3310" t="s">
        <v>4529</v>
      </c>
      <c r="E3310">
        <v>31</v>
      </c>
      <c r="F3310" t="s">
        <v>4783</v>
      </c>
      <c r="G3310">
        <v>28</v>
      </c>
    </row>
    <row r="3311" spans="1:8" hidden="1" x14ac:dyDescent="0.25">
      <c r="A3311">
        <v>97</v>
      </c>
      <c r="B3311">
        <v>758</v>
      </c>
      <c r="C3311" t="s">
        <v>5066</v>
      </c>
      <c r="D3311" t="s">
        <v>4529</v>
      </c>
      <c r="E3311">
        <v>1506</v>
      </c>
      <c r="F3311" t="s">
        <v>4784</v>
      </c>
      <c r="G3311">
        <v>29</v>
      </c>
    </row>
    <row r="3312" spans="1:8" hidden="1" x14ac:dyDescent="0.25">
      <c r="A3312">
        <v>97</v>
      </c>
      <c r="B3312">
        <v>758</v>
      </c>
      <c r="C3312" t="s">
        <v>5066</v>
      </c>
      <c r="D3312" t="s">
        <v>4529</v>
      </c>
      <c r="E3312">
        <v>33</v>
      </c>
      <c r="F3312" t="s">
        <v>4786</v>
      </c>
      <c r="G3312">
        <v>30</v>
      </c>
    </row>
    <row r="3313" spans="1:8" hidden="1" x14ac:dyDescent="0.25">
      <c r="A3313">
        <v>97</v>
      </c>
      <c r="B3313">
        <v>758</v>
      </c>
      <c r="C3313" t="s">
        <v>5066</v>
      </c>
      <c r="D3313" t="s">
        <v>4529</v>
      </c>
      <c r="E3313">
        <v>35</v>
      </c>
      <c r="F3313" t="s">
        <v>4789</v>
      </c>
      <c r="G3313">
        <v>31</v>
      </c>
    </row>
    <row r="3314" spans="1:8" hidden="1" x14ac:dyDescent="0.25">
      <c r="A3314">
        <v>97</v>
      </c>
      <c r="B3314">
        <v>758</v>
      </c>
      <c r="C3314" t="s">
        <v>5066</v>
      </c>
      <c r="D3314" t="s">
        <v>4529</v>
      </c>
      <c r="E3314">
        <v>36</v>
      </c>
      <c r="F3314" t="s">
        <v>4790</v>
      </c>
      <c r="G3314">
        <v>32</v>
      </c>
    </row>
    <row r="3315" spans="1:8" hidden="1" x14ac:dyDescent="0.25">
      <c r="A3315">
        <v>97</v>
      </c>
      <c r="B3315">
        <v>758</v>
      </c>
      <c r="C3315" t="s">
        <v>5066</v>
      </c>
      <c r="D3315" t="s">
        <v>4529</v>
      </c>
      <c r="E3315">
        <v>38</v>
      </c>
      <c r="F3315" t="s">
        <v>4791</v>
      </c>
      <c r="G3315">
        <v>33</v>
      </c>
    </row>
    <row r="3316" spans="1:8" hidden="1" x14ac:dyDescent="0.25">
      <c r="A3316">
        <v>97</v>
      </c>
      <c r="B3316">
        <v>758</v>
      </c>
      <c r="C3316" t="s">
        <v>5066</v>
      </c>
      <c r="D3316" t="s">
        <v>4529</v>
      </c>
      <c r="E3316">
        <v>40</v>
      </c>
      <c r="F3316" t="s">
        <v>4792</v>
      </c>
      <c r="G3316">
        <v>34</v>
      </c>
    </row>
    <row r="3317" spans="1:8" hidden="1" x14ac:dyDescent="0.25">
      <c r="A3317">
        <v>97</v>
      </c>
      <c r="B3317">
        <v>758</v>
      </c>
      <c r="C3317" t="s">
        <v>5066</v>
      </c>
      <c r="D3317" t="s">
        <v>4529</v>
      </c>
      <c r="E3317">
        <v>1294</v>
      </c>
      <c r="F3317" t="s">
        <v>4794</v>
      </c>
      <c r="G3317" t="s">
        <v>4793</v>
      </c>
      <c r="H3317">
        <v>35</v>
      </c>
    </row>
    <row r="3318" spans="1:8" hidden="1" x14ac:dyDescent="0.25">
      <c r="A3318">
        <v>97</v>
      </c>
      <c r="B3318">
        <v>758</v>
      </c>
      <c r="C3318" t="s">
        <v>5066</v>
      </c>
      <c r="D3318" t="s">
        <v>4529</v>
      </c>
      <c r="E3318">
        <v>42</v>
      </c>
      <c r="F3318" t="s">
        <v>4795</v>
      </c>
      <c r="G3318">
        <v>36</v>
      </c>
    </row>
    <row r="3319" spans="1:8" hidden="1" x14ac:dyDescent="0.25">
      <c r="A3319">
        <v>97</v>
      </c>
      <c r="B3319">
        <v>758</v>
      </c>
      <c r="C3319" t="s">
        <v>5066</v>
      </c>
      <c r="D3319" t="s">
        <v>4529</v>
      </c>
      <c r="E3319">
        <v>44</v>
      </c>
      <c r="F3319" t="s">
        <v>4796</v>
      </c>
      <c r="G3319">
        <v>37</v>
      </c>
    </row>
    <row r="3320" spans="1:8" hidden="1" x14ac:dyDescent="0.25">
      <c r="A3320">
        <v>97</v>
      </c>
      <c r="B3320">
        <v>758</v>
      </c>
      <c r="C3320" t="s">
        <v>5066</v>
      </c>
      <c r="D3320" t="s">
        <v>4529</v>
      </c>
      <c r="E3320">
        <v>1524</v>
      </c>
      <c r="F3320" t="s">
        <v>4797</v>
      </c>
      <c r="G3320">
        <v>38</v>
      </c>
    </row>
    <row r="3321" spans="1:8" hidden="1" x14ac:dyDescent="0.25">
      <c r="A3321">
        <v>97</v>
      </c>
      <c r="B3321">
        <v>758</v>
      </c>
      <c r="C3321" t="s">
        <v>5066</v>
      </c>
      <c r="D3321" t="s">
        <v>4529</v>
      </c>
      <c r="E3321">
        <v>46</v>
      </c>
      <c r="F3321" t="s">
        <v>4798</v>
      </c>
      <c r="G3321">
        <v>39</v>
      </c>
    </row>
    <row r="3322" spans="1:8" hidden="1" x14ac:dyDescent="0.25">
      <c r="A3322">
        <v>97</v>
      </c>
      <c r="B3322">
        <v>758</v>
      </c>
      <c r="C3322" t="s">
        <v>5066</v>
      </c>
      <c r="D3322" t="s">
        <v>4529</v>
      </c>
      <c r="E3322">
        <v>49</v>
      </c>
      <c r="F3322" t="s">
        <v>4799</v>
      </c>
      <c r="G3322">
        <v>40</v>
      </c>
    </row>
    <row r="3323" spans="1:8" hidden="1" x14ac:dyDescent="0.25">
      <c r="A3323">
        <v>97</v>
      </c>
      <c r="B3323">
        <v>758</v>
      </c>
      <c r="C3323" t="s">
        <v>5066</v>
      </c>
      <c r="D3323" t="s">
        <v>4529</v>
      </c>
      <c r="E3323">
        <v>50</v>
      </c>
      <c r="F3323" t="s">
        <v>4683</v>
      </c>
      <c r="G3323">
        <v>41</v>
      </c>
    </row>
    <row r="3324" spans="1:8" hidden="1" x14ac:dyDescent="0.25">
      <c r="A3324">
        <v>97</v>
      </c>
      <c r="B3324">
        <v>758</v>
      </c>
      <c r="C3324" t="s">
        <v>5066</v>
      </c>
      <c r="D3324" t="s">
        <v>4529</v>
      </c>
      <c r="E3324">
        <v>1526</v>
      </c>
      <c r="F3324" t="s">
        <v>4682</v>
      </c>
      <c r="G3324">
        <v>42</v>
      </c>
    </row>
    <row r="3325" spans="1:8" hidden="1" x14ac:dyDescent="0.25">
      <c r="A3325">
        <v>97</v>
      </c>
      <c r="B3325">
        <v>758</v>
      </c>
      <c r="C3325" t="s">
        <v>5066</v>
      </c>
      <c r="D3325" t="s">
        <v>4529</v>
      </c>
      <c r="E3325">
        <v>51</v>
      </c>
      <c r="F3325" t="s">
        <v>4681</v>
      </c>
      <c r="G3325">
        <v>43</v>
      </c>
    </row>
    <row r="3326" spans="1:8" hidden="1" x14ac:dyDescent="0.25">
      <c r="A3326">
        <v>97</v>
      </c>
      <c r="B3326">
        <v>758</v>
      </c>
      <c r="C3326" t="s">
        <v>5066</v>
      </c>
      <c r="D3326" t="s">
        <v>4529</v>
      </c>
      <c r="E3326">
        <v>53</v>
      </c>
      <c r="F3326" t="s">
        <v>4678</v>
      </c>
      <c r="G3326">
        <v>44</v>
      </c>
    </row>
    <row r="3327" spans="1:8" hidden="1" x14ac:dyDescent="0.25">
      <c r="A3327">
        <v>97</v>
      </c>
      <c r="B3327">
        <v>758</v>
      </c>
      <c r="C3327" t="s">
        <v>5066</v>
      </c>
      <c r="D3327" t="s">
        <v>4529</v>
      </c>
      <c r="E3327">
        <v>55</v>
      </c>
      <c r="F3327" t="s">
        <v>4674</v>
      </c>
      <c r="G3327">
        <v>45</v>
      </c>
    </row>
    <row r="3328" spans="1:8" hidden="1" x14ac:dyDescent="0.25">
      <c r="A3328">
        <v>97</v>
      </c>
      <c r="B3328">
        <v>758</v>
      </c>
      <c r="C3328" t="s">
        <v>5066</v>
      </c>
      <c r="D3328" t="s">
        <v>4529</v>
      </c>
      <c r="E3328">
        <v>57</v>
      </c>
      <c r="F3328" t="s">
        <v>4673</v>
      </c>
      <c r="G3328">
        <v>46</v>
      </c>
    </row>
    <row r="3329" spans="1:7" hidden="1" x14ac:dyDescent="0.25">
      <c r="A3329">
        <v>97</v>
      </c>
      <c r="B3329">
        <v>758</v>
      </c>
      <c r="C3329" t="s">
        <v>5066</v>
      </c>
      <c r="D3329" t="s">
        <v>4529</v>
      </c>
      <c r="E3329">
        <v>59</v>
      </c>
      <c r="F3329" t="s">
        <v>4672</v>
      </c>
      <c r="G3329">
        <v>47</v>
      </c>
    </row>
    <row r="3330" spans="1:7" hidden="1" x14ac:dyDescent="0.25">
      <c r="A3330">
        <v>97</v>
      </c>
      <c r="B3330">
        <v>758</v>
      </c>
      <c r="C3330" t="s">
        <v>5066</v>
      </c>
      <c r="D3330" t="s">
        <v>4529</v>
      </c>
      <c r="E3330">
        <v>61</v>
      </c>
      <c r="F3330" t="s">
        <v>4671</v>
      </c>
      <c r="G3330">
        <v>48</v>
      </c>
    </row>
    <row r="3331" spans="1:7" hidden="1" x14ac:dyDescent="0.25">
      <c r="A3331">
        <v>97</v>
      </c>
      <c r="B3331">
        <v>758</v>
      </c>
      <c r="C3331" t="s">
        <v>5066</v>
      </c>
      <c r="D3331" t="s">
        <v>4529</v>
      </c>
      <c r="E3331">
        <v>62</v>
      </c>
      <c r="F3331" t="s">
        <v>4851</v>
      </c>
      <c r="G3331">
        <v>49</v>
      </c>
    </row>
    <row r="3332" spans="1:7" hidden="1" x14ac:dyDescent="0.25">
      <c r="A3332">
        <v>97</v>
      </c>
      <c r="B3332">
        <v>758</v>
      </c>
      <c r="C3332" t="s">
        <v>5066</v>
      </c>
      <c r="D3332" t="s">
        <v>4529</v>
      </c>
      <c r="E3332">
        <v>64</v>
      </c>
      <c r="F3332" t="s">
        <v>4850</v>
      </c>
      <c r="G3332">
        <v>50</v>
      </c>
    </row>
    <row r="3333" spans="1:7" hidden="1" x14ac:dyDescent="0.25">
      <c r="A3333">
        <v>97</v>
      </c>
      <c r="B3333">
        <v>758</v>
      </c>
      <c r="C3333" t="s">
        <v>5066</v>
      </c>
      <c r="D3333" t="s">
        <v>4529</v>
      </c>
      <c r="E3333">
        <v>66</v>
      </c>
      <c r="F3333" t="s">
        <v>4849</v>
      </c>
      <c r="G3333">
        <v>51</v>
      </c>
    </row>
    <row r="3334" spans="1:7" hidden="1" x14ac:dyDescent="0.25">
      <c r="A3334">
        <v>97</v>
      </c>
      <c r="B3334">
        <v>758</v>
      </c>
      <c r="C3334" t="s">
        <v>5066</v>
      </c>
      <c r="D3334" t="s">
        <v>4529</v>
      </c>
      <c r="E3334">
        <v>68</v>
      </c>
      <c r="F3334" t="s">
        <v>4847</v>
      </c>
      <c r="G3334">
        <v>52</v>
      </c>
    </row>
    <row r="3335" spans="1:7" hidden="1" x14ac:dyDescent="0.25">
      <c r="A3335">
        <v>97</v>
      </c>
      <c r="B3335">
        <v>758</v>
      </c>
      <c r="C3335" t="s">
        <v>5066</v>
      </c>
      <c r="D3335" t="s">
        <v>4529</v>
      </c>
      <c r="E3335">
        <v>69</v>
      </c>
      <c r="F3335" t="s">
        <v>4827</v>
      </c>
      <c r="G3335">
        <v>53</v>
      </c>
    </row>
    <row r="3336" spans="1:7" hidden="1" x14ac:dyDescent="0.25">
      <c r="A3336">
        <v>97</v>
      </c>
      <c r="B3336">
        <v>758</v>
      </c>
      <c r="C3336" t="s">
        <v>5066</v>
      </c>
      <c r="D3336" t="s">
        <v>4529</v>
      </c>
      <c r="E3336">
        <v>71</v>
      </c>
      <c r="F3336" t="s">
        <v>4825</v>
      </c>
      <c r="G3336">
        <v>54</v>
      </c>
    </row>
    <row r="3337" spans="1:7" hidden="1" x14ac:dyDescent="0.25">
      <c r="A3337">
        <v>97</v>
      </c>
      <c r="B3337">
        <v>758</v>
      </c>
      <c r="C3337" t="s">
        <v>5066</v>
      </c>
      <c r="D3337" t="s">
        <v>4529</v>
      </c>
      <c r="E3337">
        <v>73</v>
      </c>
      <c r="F3337" t="s">
        <v>4845</v>
      </c>
      <c r="G3337">
        <v>55</v>
      </c>
    </row>
    <row r="3338" spans="1:7" hidden="1" x14ac:dyDescent="0.25">
      <c r="A3338">
        <v>97</v>
      </c>
      <c r="B3338">
        <v>758</v>
      </c>
      <c r="C3338" t="s">
        <v>5066</v>
      </c>
      <c r="D3338" t="s">
        <v>4529</v>
      </c>
      <c r="E3338">
        <v>75</v>
      </c>
      <c r="F3338" t="s">
        <v>4843</v>
      </c>
      <c r="G3338">
        <v>56</v>
      </c>
    </row>
    <row r="3339" spans="1:7" hidden="1" x14ac:dyDescent="0.25">
      <c r="A3339">
        <v>97</v>
      </c>
      <c r="B3339">
        <v>758</v>
      </c>
      <c r="C3339" t="s">
        <v>5066</v>
      </c>
      <c r="D3339" t="s">
        <v>4529</v>
      </c>
      <c r="E3339">
        <v>77</v>
      </c>
      <c r="F3339" t="s">
        <v>4842</v>
      </c>
      <c r="G3339">
        <v>57</v>
      </c>
    </row>
    <row r="3340" spans="1:7" hidden="1" x14ac:dyDescent="0.25">
      <c r="A3340">
        <v>97</v>
      </c>
      <c r="B3340">
        <v>758</v>
      </c>
      <c r="C3340" t="s">
        <v>5066</v>
      </c>
      <c r="D3340" t="s">
        <v>4529</v>
      </c>
      <c r="E3340">
        <v>457</v>
      </c>
      <c r="F3340" t="s">
        <v>4841</v>
      </c>
      <c r="G3340">
        <v>58</v>
      </c>
    </row>
    <row r="3341" spans="1:7" hidden="1" x14ac:dyDescent="0.25">
      <c r="A3341">
        <v>97</v>
      </c>
      <c r="B3341">
        <v>758</v>
      </c>
      <c r="C3341" t="s">
        <v>5066</v>
      </c>
      <c r="D3341" t="s">
        <v>4529</v>
      </c>
      <c r="E3341">
        <v>79</v>
      </c>
      <c r="F3341" t="s">
        <v>4803</v>
      </c>
      <c r="G3341">
        <v>59</v>
      </c>
    </row>
    <row r="3342" spans="1:7" hidden="1" x14ac:dyDescent="0.25">
      <c r="A3342">
        <v>97</v>
      </c>
      <c r="B3342">
        <v>758</v>
      </c>
      <c r="C3342" t="s">
        <v>5066</v>
      </c>
      <c r="D3342" t="s">
        <v>4529</v>
      </c>
      <c r="E3342">
        <v>82</v>
      </c>
      <c r="F3342" t="s">
        <v>4838</v>
      </c>
      <c r="G3342">
        <v>60</v>
      </c>
    </row>
    <row r="3343" spans="1:7" hidden="1" x14ac:dyDescent="0.25">
      <c r="A3343">
        <v>97</v>
      </c>
      <c r="B3343">
        <v>758</v>
      </c>
      <c r="C3343" t="s">
        <v>5066</v>
      </c>
      <c r="D3343" t="s">
        <v>4529</v>
      </c>
      <c r="E3343">
        <v>83</v>
      </c>
      <c r="F3343" t="s">
        <v>4836</v>
      </c>
      <c r="G3343">
        <v>61</v>
      </c>
    </row>
    <row r="3344" spans="1:7" hidden="1" x14ac:dyDescent="0.25">
      <c r="A3344">
        <v>98</v>
      </c>
      <c r="B3344">
        <v>759</v>
      </c>
      <c r="C3344" t="s">
        <v>5066</v>
      </c>
      <c r="D3344" t="s">
        <v>4529</v>
      </c>
      <c r="E3344">
        <v>1</v>
      </c>
      <c r="F3344" t="s">
        <v>4599</v>
      </c>
      <c r="G3344">
        <v>1</v>
      </c>
    </row>
    <row r="3345" spans="1:7" hidden="1" x14ac:dyDescent="0.25">
      <c r="A3345">
        <v>98</v>
      </c>
      <c r="B3345">
        <v>759</v>
      </c>
      <c r="C3345" t="s">
        <v>5066</v>
      </c>
      <c r="D3345" t="s">
        <v>4529</v>
      </c>
      <c r="E3345">
        <v>244</v>
      </c>
      <c r="F3345" t="s">
        <v>4597</v>
      </c>
      <c r="G3345">
        <v>2</v>
      </c>
    </row>
    <row r="3346" spans="1:7" hidden="1" x14ac:dyDescent="0.25">
      <c r="A3346">
        <v>98</v>
      </c>
      <c r="B3346">
        <v>759</v>
      </c>
      <c r="C3346" t="s">
        <v>5066</v>
      </c>
      <c r="D3346" t="s">
        <v>4529</v>
      </c>
      <c r="E3346">
        <v>197</v>
      </c>
      <c r="F3346" t="s">
        <v>4570</v>
      </c>
      <c r="G3346">
        <v>3</v>
      </c>
    </row>
    <row r="3347" spans="1:7" hidden="1" x14ac:dyDescent="0.25">
      <c r="A3347">
        <v>98</v>
      </c>
      <c r="B3347">
        <v>759</v>
      </c>
      <c r="C3347" t="s">
        <v>5066</v>
      </c>
      <c r="D3347" t="s">
        <v>4529</v>
      </c>
      <c r="E3347">
        <v>199</v>
      </c>
      <c r="F3347" t="s">
        <v>4568</v>
      </c>
      <c r="G3347">
        <v>4</v>
      </c>
    </row>
    <row r="3348" spans="1:7" hidden="1" x14ac:dyDescent="0.25">
      <c r="A3348">
        <v>98</v>
      </c>
      <c r="B3348">
        <v>759</v>
      </c>
      <c r="C3348" t="s">
        <v>5066</v>
      </c>
      <c r="D3348" t="s">
        <v>4529</v>
      </c>
      <c r="E3348">
        <v>1479</v>
      </c>
      <c r="F3348" t="s">
        <v>4567</v>
      </c>
      <c r="G3348">
        <v>5</v>
      </c>
    </row>
    <row r="3349" spans="1:7" hidden="1" x14ac:dyDescent="0.25">
      <c r="A3349">
        <v>98</v>
      </c>
      <c r="B3349">
        <v>759</v>
      </c>
      <c r="C3349" t="s">
        <v>5066</v>
      </c>
      <c r="D3349" t="s">
        <v>4529</v>
      </c>
      <c r="E3349">
        <v>1448</v>
      </c>
      <c r="F3349" t="s">
        <v>4566</v>
      </c>
      <c r="G3349">
        <v>6</v>
      </c>
    </row>
    <row r="3350" spans="1:7" hidden="1" x14ac:dyDescent="0.25">
      <c r="A3350">
        <v>98</v>
      </c>
      <c r="B3350">
        <v>759</v>
      </c>
      <c r="C3350" t="s">
        <v>5066</v>
      </c>
      <c r="D3350" t="s">
        <v>4529</v>
      </c>
      <c r="E3350">
        <v>246</v>
      </c>
      <c r="F3350" t="s">
        <v>4565</v>
      </c>
      <c r="G3350">
        <v>7</v>
      </c>
    </row>
    <row r="3351" spans="1:7" hidden="1" x14ac:dyDescent="0.25">
      <c r="A3351">
        <v>98</v>
      </c>
      <c r="B3351">
        <v>759</v>
      </c>
      <c r="C3351" t="s">
        <v>5066</v>
      </c>
      <c r="D3351" t="s">
        <v>4529</v>
      </c>
      <c r="E3351">
        <v>200</v>
      </c>
      <c r="F3351" t="s">
        <v>4563</v>
      </c>
      <c r="G3351">
        <v>8</v>
      </c>
    </row>
    <row r="3352" spans="1:7" hidden="1" x14ac:dyDescent="0.25">
      <c r="A3352">
        <v>98</v>
      </c>
      <c r="B3352">
        <v>759</v>
      </c>
      <c r="C3352" t="s">
        <v>5066</v>
      </c>
      <c r="D3352" t="s">
        <v>4529</v>
      </c>
      <c r="E3352">
        <v>1484</v>
      </c>
      <c r="F3352" t="s">
        <v>4596</v>
      </c>
      <c r="G3352">
        <v>9</v>
      </c>
    </row>
    <row r="3353" spans="1:7" hidden="1" x14ac:dyDescent="0.25">
      <c r="A3353">
        <v>98</v>
      </c>
      <c r="B3353">
        <v>759</v>
      </c>
      <c r="C3353" t="s">
        <v>5066</v>
      </c>
      <c r="D3353" t="s">
        <v>4529</v>
      </c>
      <c r="E3353">
        <v>202</v>
      </c>
      <c r="F3353" t="s">
        <v>4594</v>
      </c>
      <c r="G3353">
        <v>10</v>
      </c>
    </row>
    <row r="3354" spans="1:7" hidden="1" x14ac:dyDescent="0.25">
      <c r="A3354">
        <v>98</v>
      </c>
      <c r="B3354">
        <v>759</v>
      </c>
      <c r="C3354" t="s">
        <v>5066</v>
      </c>
      <c r="D3354" t="s">
        <v>4529</v>
      </c>
      <c r="E3354">
        <v>251</v>
      </c>
      <c r="F3354" t="s">
        <v>4592</v>
      </c>
      <c r="G3354">
        <v>11</v>
      </c>
    </row>
    <row r="3355" spans="1:7" hidden="1" x14ac:dyDescent="0.25">
      <c r="A3355">
        <v>98</v>
      </c>
      <c r="B3355">
        <v>759</v>
      </c>
      <c r="C3355" t="s">
        <v>5066</v>
      </c>
      <c r="D3355" t="s">
        <v>4529</v>
      </c>
      <c r="E3355">
        <v>204</v>
      </c>
      <c r="F3355" t="s">
        <v>4593</v>
      </c>
      <c r="G3355">
        <v>12</v>
      </c>
    </row>
    <row r="3356" spans="1:7" hidden="1" x14ac:dyDescent="0.25">
      <c r="A3356">
        <v>98</v>
      </c>
      <c r="B3356">
        <v>759</v>
      </c>
      <c r="C3356" t="s">
        <v>5066</v>
      </c>
      <c r="D3356" t="s">
        <v>4529</v>
      </c>
      <c r="E3356">
        <v>1480</v>
      </c>
      <c r="F3356" t="s">
        <v>4591</v>
      </c>
      <c r="G3356">
        <v>13</v>
      </c>
    </row>
    <row r="3357" spans="1:7" hidden="1" x14ac:dyDescent="0.25">
      <c r="A3357">
        <v>98</v>
      </c>
      <c r="B3357">
        <v>759</v>
      </c>
      <c r="C3357" t="s">
        <v>5066</v>
      </c>
      <c r="D3357" t="s">
        <v>4529</v>
      </c>
      <c r="E3357">
        <v>1482</v>
      </c>
      <c r="F3357" t="s">
        <v>4590</v>
      </c>
      <c r="G3357">
        <v>14</v>
      </c>
    </row>
    <row r="3358" spans="1:7" hidden="1" x14ac:dyDescent="0.25">
      <c r="A3358">
        <v>98</v>
      </c>
      <c r="B3358">
        <v>759</v>
      </c>
      <c r="C3358" t="s">
        <v>5066</v>
      </c>
      <c r="D3358" t="s">
        <v>4529</v>
      </c>
      <c r="E3358">
        <v>206</v>
      </c>
      <c r="F3358" t="s">
        <v>4589</v>
      </c>
      <c r="G3358">
        <v>15</v>
      </c>
    </row>
    <row r="3359" spans="1:7" hidden="1" x14ac:dyDescent="0.25">
      <c r="A3359">
        <v>98</v>
      </c>
      <c r="B3359">
        <v>759</v>
      </c>
      <c r="C3359" t="s">
        <v>5066</v>
      </c>
      <c r="D3359" t="s">
        <v>4529</v>
      </c>
      <c r="E3359">
        <v>210</v>
      </c>
      <c r="F3359" t="s">
        <v>4587</v>
      </c>
      <c r="G3359">
        <v>16</v>
      </c>
    </row>
    <row r="3360" spans="1:7" hidden="1" x14ac:dyDescent="0.25">
      <c r="A3360">
        <v>98</v>
      </c>
      <c r="B3360">
        <v>759</v>
      </c>
      <c r="C3360" t="s">
        <v>5066</v>
      </c>
      <c r="D3360" t="s">
        <v>4529</v>
      </c>
      <c r="E3360">
        <v>364</v>
      </c>
      <c r="F3360" t="s">
        <v>4586</v>
      </c>
      <c r="G3360">
        <v>17</v>
      </c>
    </row>
    <row r="3361" spans="1:7" hidden="1" x14ac:dyDescent="0.25">
      <c r="A3361">
        <v>98</v>
      </c>
      <c r="B3361">
        <v>759</v>
      </c>
      <c r="C3361" t="s">
        <v>5066</v>
      </c>
      <c r="D3361" t="s">
        <v>4529</v>
      </c>
      <c r="E3361">
        <v>214</v>
      </c>
      <c r="F3361" t="s">
        <v>4585</v>
      </c>
      <c r="G3361">
        <v>18</v>
      </c>
    </row>
    <row r="3362" spans="1:7" hidden="1" x14ac:dyDescent="0.25">
      <c r="A3362">
        <v>98</v>
      </c>
      <c r="B3362">
        <v>759</v>
      </c>
      <c r="C3362" t="s">
        <v>5066</v>
      </c>
      <c r="D3362" t="s">
        <v>4529</v>
      </c>
      <c r="E3362">
        <v>215</v>
      </c>
      <c r="F3362" t="s">
        <v>4630</v>
      </c>
      <c r="G3362">
        <v>19</v>
      </c>
    </row>
    <row r="3363" spans="1:7" hidden="1" x14ac:dyDescent="0.25">
      <c r="A3363">
        <v>98</v>
      </c>
      <c r="B3363">
        <v>759</v>
      </c>
      <c r="C3363" t="s">
        <v>5066</v>
      </c>
      <c r="D3363" t="s">
        <v>4529</v>
      </c>
      <c r="E3363">
        <v>217</v>
      </c>
      <c r="F3363" t="s">
        <v>4628</v>
      </c>
      <c r="G3363">
        <v>20</v>
      </c>
    </row>
    <row r="3364" spans="1:7" hidden="1" x14ac:dyDescent="0.25">
      <c r="A3364">
        <v>98</v>
      </c>
      <c r="B3364">
        <v>759</v>
      </c>
      <c r="C3364" t="s">
        <v>5066</v>
      </c>
      <c r="D3364" t="s">
        <v>4529</v>
      </c>
      <c r="E3364">
        <v>1395</v>
      </c>
      <c r="F3364" t="s">
        <v>4627</v>
      </c>
      <c r="G3364">
        <v>21</v>
      </c>
    </row>
    <row r="3365" spans="1:7" hidden="1" x14ac:dyDescent="0.25">
      <c r="A3365">
        <v>98</v>
      </c>
      <c r="B3365">
        <v>759</v>
      </c>
      <c r="C3365" t="s">
        <v>5066</v>
      </c>
      <c r="D3365" t="s">
        <v>4529</v>
      </c>
      <c r="E3365">
        <v>222</v>
      </c>
      <c r="F3365" t="s">
        <v>4624</v>
      </c>
      <c r="G3365">
        <v>22</v>
      </c>
    </row>
    <row r="3366" spans="1:7" hidden="1" x14ac:dyDescent="0.25">
      <c r="A3366">
        <v>98</v>
      </c>
      <c r="B3366">
        <v>759</v>
      </c>
      <c r="C3366" t="s">
        <v>5066</v>
      </c>
      <c r="D3366" t="s">
        <v>4529</v>
      </c>
      <c r="E3366">
        <v>1567</v>
      </c>
      <c r="F3366" t="s">
        <v>4626</v>
      </c>
      <c r="G3366">
        <v>23</v>
      </c>
    </row>
    <row r="3367" spans="1:7" hidden="1" x14ac:dyDescent="0.25">
      <c r="A3367">
        <v>98</v>
      </c>
      <c r="B3367">
        <v>759</v>
      </c>
      <c r="C3367" t="s">
        <v>5066</v>
      </c>
      <c r="D3367" t="s">
        <v>4529</v>
      </c>
      <c r="E3367">
        <v>1488</v>
      </c>
      <c r="F3367" t="s">
        <v>4625</v>
      </c>
      <c r="G3367">
        <v>24</v>
      </c>
    </row>
    <row r="3368" spans="1:7" hidden="1" x14ac:dyDescent="0.25">
      <c r="A3368">
        <v>98</v>
      </c>
      <c r="B3368">
        <v>759</v>
      </c>
      <c r="C3368" t="s">
        <v>5066</v>
      </c>
      <c r="D3368" t="s">
        <v>4529</v>
      </c>
      <c r="E3368">
        <v>405</v>
      </c>
      <c r="F3368" t="s">
        <v>4623</v>
      </c>
      <c r="G3368">
        <v>25</v>
      </c>
    </row>
    <row r="3369" spans="1:7" hidden="1" x14ac:dyDescent="0.25">
      <c r="A3369">
        <v>98</v>
      </c>
      <c r="B3369">
        <v>759</v>
      </c>
      <c r="C3369" t="s">
        <v>5066</v>
      </c>
      <c r="D3369" t="s">
        <v>4529</v>
      </c>
      <c r="E3369">
        <v>1490</v>
      </c>
      <c r="F3369" t="s">
        <v>4622</v>
      </c>
      <c r="G3369">
        <v>26</v>
      </c>
    </row>
    <row r="3370" spans="1:7" hidden="1" x14ac:dyDescent="0.25">
      <c r="A3370">
        <v>98</v>
      </c>
      <c r="B3370">
        <v>759</v>
      </c>
      <c r="C3370" t="s">
        <v>5066</v>
      </c>
      <c r="D3370" t="s">
        <v>4529</v>
      </c>
      <c r="E3370">
        <v>223</v>
      </c>
      <c r="F3370" t="s">
        <v>4621</v>
      </c>
      <c r="G3370">
        <v>27</v>
      </c>
    </row>
    <row r="3371" spans="1:7" hidden="1" x14ac:dyDescent="0.25">
      <c r="A3371">
        <v>98</v>
      </c>
      <c r="B3371">
        <v>759</v>
      </c>
      <c r="C3371" t="s">
        <v>5066</v>
      </c>
      <c r="D3371" t="s">
        <v>4529</v>
      </c>
      <c r="E3371">
        <v>225</v>
      </c>
      <c r="F3371" t="s">
        <v>4550</v>
      </c>
      <c r="G3371">
        <v>28</v>
      </c>
    </row>
    <row r="3372" spans="1:7" hidden="1" x14ac:dyDescent="0.25">
      <c r="A3372">
        <v>98</v>
      </c>
      <c r="B3372">
        <v>759</v>
      </c>
      <c r="C3372" t="s">
        <v>5066</v>
      </c>
      <c r="D3372" t="s">
        <v>4529</v>
      </c>
      <c r="E3372">
        <v>623</v>
      </c>
      <c r="F3372" t="s">
        <v>4573</v>
      </c>
      <c r="G3372">
        <v>29</v>
      </c>
    </row>
    <row r="3373" spans="1:7" hidden="1" x14ac:dyDescent="0.25">
      <c r="A3373">
        <v>98</v>
      </c>
      <c r="B3373">
        <v>759</v>
      </c>
      <c r="C3373" t="s">
        <v>5066</v>
      </c>
      <c r="D3373" t="s">
        <v>4529</v>
      </c>
      <c r="E3373">
        <v>700</v>
      </c>
      <c r="F3373" t="s">
        <v>4617</v>
      </c>
      <c r="G3373">
        <v>30</v>
      </c>
    </row>
    <row r="3374" spans="1:7" hidden="1" x14ac:dyDescent="0.25">
      <c r="A3374">
        <v>98</v>
      </c>
      <c r="B3374">
        <v>759</v>
      </c>
      <c r="C3374" t="s">
        <v>5066</v>
      </c>
      <c r="D3374" t="s">
        <v>4529</v>
      </c>
      <c r="E3374">
        <v>705</v>
      </c>
      <c r="F3374" t="s">
        <v>4618</v>
      </c>
      <c r="G3374">
        <v>31</v>
      </c>
    </row>
    <row r="3375" spans="1:7" hidden="1" x14ac:dyDescent="0.25">
      <c r="A3375">
        <v>98</v>
      </c>
      <c r="B3375">
        <v>759</v>
      </c>
      <c r="C3375" t="s">
        <v>5066</v>
      </c>
      <c r="D3375" t="s">
        <v>4529</v>
      </c>
      <c r="E3375">
        <v>1051</v>
      </c>
      <c r="F3375" t="s">
        <v>4616</v>
      </c>
      <c r="G3375">
        <v>32</v>
      </c>
    </row>
    <row r="3376" spans="1:7" hidden="1" x14ac:dyDescent="0.25">
      <c r="A3376">
        <v>98</v>
      </c>
      <c r="B3376">
        <v>759</v>
      </c>
      <c r="C3376" t="s">
        <v>5066</v>
      </c>
      <c r="D3376" t="s">
        <v>4529</v>
      </c>
      <c r="E3376">
        <v>1053</v>
      </c>
      <c r="F3376" t="s">
        <v>4615</v>
      </c>
      <c r="G3376">
        <v>33</v>
      </c>
    </row>
    <row r="3377" spans="1:7" hidden="1" x14ac:dyDescent="0.25">
      <c r="A3377">
        <v>98</v>
      </c>
      <c r="B3377">
        <v>759</v>
      </c>
      <c r="C3377" t="s">
        <v>5066</v>
      </c>
      <c r="D3377" t="s">
        <v>4529</v>
      </c>
      <c r="E3377">
        <v>701</v>
      </c>
      <c r="F3377" t="s">
        <v>2837</v>
      </c>
      <c r="G3377">
        <v>34</v>
      </c>
    </row>
    <row r="3378" spans="1:7" hidden="1" x14ac:dyDescent="0.25">
      <c r="A3378">
        <v>98</v>
      </c>
      <c r="B3378">
        <v>759</v>
      </c>
      <c r="C3378" t="s">
        <v>5066</v>
      </c>
      <c r="D3378" t="s">
        <v>4529</v>
      </c>
      <c r="E3378">
        <v>703</v>
      </c>
      <c r="F3378" t="s">
        <v>4614</v>
      </c>
      <c r="G3378">
        <v>35</v>
      </c>
    </row>
    <row r="3379" spans="1:7" hidden="1" x14ac:dyDescent="0.25">
      <c r="A3379">
        <v>98</v>
      </c>
      <c r="B3379">
        <v>759</v>
      </c>
      <c r="C3379" t="s">
        <v>5066</v>
      </c>
      <c r="D3379" t="s">
        <v>4529</v>
      </c>
      <c r="E3379">
        <v>1055</v>
      </c>
      <c r="F3379" t="s">
        <v>4819</v>
      </c>
      <c r="G3379">
        <v>36</v>
      </c>
    </row>
    <row r="3380" spans="1:7" hidden="1" x14ac:dyDescent="0.25">
      <c r="A3380">
        <v>98</v>
      </c>
      <c r="B3380">
        <v>759</v>
      </c>
      <c r="C3380" t="s">
        <v>5066</v>
      </c>
      <c r="D3380" t="s">
        <v>4529</v>
      </c>
      <c r="E3380">
        <v>707</v>
      </c>
      <c r="F3380" t="s">
        <v>4817</v>
      </c>
      <c r="G3380">
        <v>37</v>
      </c>
    </row>
    <row r="3381" spans="1:7" hidden="1" x14ac:dyDescent="0.25">
      <c r="A3381">
        <v>98</v>
      </c>
      <c r="B3381">
        <v>759</v>
      </c>
      <c r="C3381" t="s">
        <v>5066</v>
      </c>
      <c r="D3381" t="s">
        <v>4529</v>
      </c>
      <c r="E3381">
        <v>1160</v>
      </c>
      <c r="F3381" t="s">
        <v>5141</v>
      </c>
      <c r="G3381">
        <v>38</v>
      </c>
    </row>
    <row r="3382" spans="1:7" hidden="1" x14ac:dyDescent="0.25">
      <c r="A3382">
        <v>98</v>
      </c>
      <c r="B3382">
        <v>759</v>
      </c>
      <c r="C3382" t="s">
        <v>5066</v>
      </c>
      <c r="D3382" t="s">
        <v>4529</v>
      </c>
      <c r="E3382">
        <v>877</v>
      </c>
      <c r="F3382" t="s">
        <v>5139</v>
      </c>
      <c r="G3382">
        <v>39</v>
      </c>
    </row>
    <row r="3383" spans="1:7" hidden="1" x14ac:dyDescent="0.25">
      <c r="A3383">
        <v>99</v>
      </c>
      <c r="B3383">
        <v>760</v>
      </c>
      <c r="C3383" t="s">
        <v>5066</v>
      </c>
      <c r="D3383" t="s">
        <v>4529</v>
      </c>
      <c r="E3383">
        <v>20</v>
      </c>
      <c r="F3383" t="s">
        <v>4726</v>
      </c>
      <c r="G3383">
        <v>1</v>
      </c>
    </row>
    <row r="3384" spans="1:7" hidden="1" x14ac:dyDescent="0.25">
      <c r="A3384">
        <v>99</v>
      </c>
      <c r="B3384">
        <v>760</v>
      </c>
      <c r="C3384" t="s">
        <v>5066</v>
      </c>
      <c r="D3384" t="s">
        <v>4529</v>
      </c>
      <c r="E3384">
        <v>18</v>
      </c>
      <c r="F3384" t="s">
        <v>4690</v>
      </c>
      <c r="G3384">
        <v>2</v>
      </c>
    </row>
    <row r="3385" spans="1:7" hidden="1" x14ac:dyDescent="0.25">
      <c r="A3385">
        <v>99</v>
      </c>
      <c r="B3385">
        <v>760</v>
      </c>
      <c r="C3385" t="s">
        <v>5066</v>
      </c>
      <c r="D3385" t="s">
        <v>4529</v>
      </c>
      <c r="E3385">
        <v>1671</v>
      </c>
      <c r="F3385" t="s">
        <v>4691</v>
      </c>
      <c r="G3385">
        <v>3</v>
      </c>
    </row>
    <row r="3386" spans="1:7" hidden="1" x14ac:dyDescent="0.25">
      <c r="A3386">
        <v>99</v>
      </c>
      <c r="B3386">
        <v>760</v>
      </c>
      <c r="C3386" t="s">
        <v>5066</v>
      </c>
      <c r="D3386" t="s">
        <v>4529</v>
      </c>
      <c r="E3386">
        <v>1665</v>
      </c>
      <c r="F3386" t="s">
        <v>5241</v>
      </c>
      <c r="G3386">
        <v>4</v>
      </c>
    </row>
    <row r="3387" spans="1:7" hidden="1" x14ac:dyDescent="0.25">
      <c r="A3387">
        <v>99</v>
      </c>
      <c r="B3387">
        <v>760</v>
      </c>
      <c r="C3387" t="s">
        <v>5066</v>
      </c>
      <c r="D3387" t="s">
        <v>4529</v>
      </c>
      <c r="E3387">
        <v>1667</v>
      </c>
      <c r="F3387" t="s">
        <v>5242</v>
      </c>
      <c r="G3387">
        <v>5</v>
      </c>
    </row>
    <row r="3388" spans="1:7" hidden="1" x14ac:dyDescent="0.25">
      <c r="A3388">
        <v>99</v>
      </c>
      <c r="B3388">
        <v>760</v>
      </c>
      <c r="C3388" t="s">
        <v>5066</v>
      </c>
      <c r="D3388" t="s">
        <v>4529</v>
      </c>
      <c r="E3388">
        <v>1673</v>
      </c>
      <c r="F3388" t="s">
        <v>5240</v>
      </c>
      <c r="G3388">
        <v>6</v>
      </c>
    </row>
    <row r="3389" spans="1:7" hidden="1" x14ac:dyDescent="0.25">
      <c r="A3389">
        <v>99</v>
      </c>
      <c r="B3389">
        <v>760</v>
      </c>
      <c r="C3389" t="s">
        <v>5066</v>
      </c>
      <c r="D3389" t="s">
        <v>4529</v>
      </c>
      <c r="E3389">
        <v>634</v>
      </c>
      <c r="F3389" t="s">
        <v>5239</v>
      </c>
      <c r="G3389">
        <v>7</v>
      </c>
    </row>
    <row r="3390" spans="1:7" hidden="1" x14ac:dyDescent="0.25">
      <c r="A3390">
        <v>99</v>
      </c>
      <c r="B3390">
        <v>760</v>
      </c>
      <c r="C3390" t="s">
        <v>5066</v>
      </c>
      <c r="D3390" t="s">
        <v>4529</v>
      </c>
      <c r="E3390">
        <v>500</v>
      </c>
      <c r="F3390" t="s">
        <v>5238</v>
      </c>
      <c r="G3390">
        <v>8</v>
      </c>
    </row>
    <row r="3391" spans="1:7" hidden="1" x14ac:dyDescent="0.25">
      <c r="A3391">
        <v>99</v>
      </c>
      <c r="B3391">
        <v>760</v>
      </c>
      <c r="C3391" t="s">
        <v>5066</v>
      </c>
      <c r="D3391" t="s">
        <v>4529</v>
      </c>
      <c r="E3391">
        <v>1675</v>
      </c>
      <c r="F3391" t="s">
        <v>5237</v>
      </c>
      <c r="G3391">
        <v>9</v>
      </c>
    </row>
    <row r="3392" spans="1:7" hidden="1" x14ac:dyDescent="0.25">
      <c r="A3392">
        <v>99</v>
      </c>
      <c r="B3392">
        <v>760</v>
      </c>
      <c r="C3392" t="s">
        <v>5066</v>
      </c>
      <c r="D3392" t="s">
        <v>4529</v>
      </c>
      <c r="E3392">
        <v>502</v>
      </c>
      <c r="F3392" t="s">
        <v>5236</v>
      </c>
      <c r="G3392">
        <v>10</v>
      </c>
    </row>
    <row r="3393" spans="1:7" hidden="1" x14ac:dyDescent="0.25">
      <c r="A3393">
        <v>99</v>
      </c>
      <c r="B3393">
        <v>760</v>
      </c>
      <c r="C3393" t="s">
        <v>5066</v>
      </c>
      <c r="D3393" t="s">
        <v>4529</v>
      </c>
      <c r="E3393">
        <v>1257</v>
      </c>
      <c r="F3393" t="s">
        <v>5243</v>
      </c>
      <c r="G3393">
        <v>11</v>
      </c>
    </row>
    <row r="3394" spans="1:7" hidden="1" x14ac:dyDescent="0.25">
      <c r="A3394">
        <v>99</v>
      </c>
      <c r="B3394">
        <v>760</v>
      </c>
      <c r="C3394" t="s">
        <v>5066</v>
      </c>
      <c r="D3394" t="s">
        <v>4529</v>
      </c>
      <c r="E3394">
        <v>1430</v>
      </c>
      <c r="F3394" t="s">
        <v>5244</v>
      </c>
      <c r="G3394">
        <v>12</v>
      </c>
    </row>
    <row r="3395" spans="1:7" hidden="1" x14ac:dyDescent="0.25">
      <c r="A3395">
        <v>99</v>
      </c>
      <c r="B3395">
        <v>760</v>
      </c>
      <c r="C3395" t="s">
        <v>5066</v>
      </c>
      <c r="D3395" t="s">
        <v>4529</v>
      </c>
      <c r="E3395">
        <v>505</v>
      </c>
      <c r="F3395" t="s">
        <v>5307</v>
      </c>
      <c r="G3395">
        <v>13</v>
      </c>
    </row>
    <row r="3396" spans="1:7" hidden="1" x14ac:dyDescent="0.25">
      <c r="A3396">
        <v>100</v>
      </c>
      <c r="B3396">
        <v>761</v>
      </c>
      <c r="C3396" t="s">
        <v>5066</v>
      </c>
      <c r="D3396" t="s">
        <v>4529</v>
      </c>
      <c r="E3396">
        <v>1</v>
      </c>
      <c r="F3396" t="s">
        <v>4599</v>
      </c>
      <c r="G3396">
        <v>1</v>
      </c>
    </row>
    <row r="3397" spans="1:7" hidden="1" x14ac:dyDescent="0.25">
      <c r="A3397">
        <v>100</v>
      </c>
      <c r="B3397">
        <v>761</v>
      </c>
      <c r="C3397" t="s">
        <v>5066</v>
      </c>
      <c r="D3397" t="s">
        <v>4529</v>
      </c>
      <c r="E3397">
        <v>244</v>
      </c>
      <c r="F3397" t="s">
        <v>4597</v>
      </c>
      <c r="G3397">
        <v>2</v>
      </c>
    </row>
    <row r="3398" spans="1:7" hidden="1" x14ac:dyDescent="0.25">
      <c r="A3398">
        <v>100</v>
      </c>
      <c r="B3398">
        <v>761</v>
      </c>
      <c r="C3398" t="s">
        <v>5066</v>
      </c>
      <c r="D3398" t="s">
        <v>4529</v>
      </c>
      <c r="E3398">
        <v>197</v>
      </c>
      <c r="F3398" t="s">
        <v>4570</v>
      </c>
      <c r="G3398">
        <v>3</v>
      </c>
    </row>
    <row r="3399" spans="1:7" hidden="1" x14ac:dyDescent="0.25">
      <c r="A3399">
        <v>100</v>
      </c>
      <c r="B3399">
        <v>761</v>
      </c>
      <c r="C3399" t="s">
        <v>5066</v>
      </c>
      <c r="D3399" t="s">
        <v>4529</v>
      </c>
      <c r="E3399">
        <v>199</v>
      </c>
      <c r="F3399" t="s">
        <v>4568</v>
      </c>
      <c r="G3399">
        <v>4</v>
      </c>
    </row>
    <row r="3400" spans="1:7" hidden="1" x14ac:dyDescent="0.25">
      <c r="A3400">
        <v>100</v>
      </c>
      <c r="B3400">
        <v>761</v>
      </c>
      <c r="C3400" t="s">
        <v>5066</v>
      </c>
      <c r="D3400" t="s">
        <v>4529</v>
      </c>
      <c r="E3400">
        <v>1479</v>
      </c>
      <c r="F3400" t="s">
        <v>4567</v>
      </c>
      <c r="G3400">
        <v>5</v>
      </c>
    </row>
    <row r="3401" spans="1:7" hidden="1" x14ac:dyDescent="0.25">
      <c r="A3401">
        <v>100</v>
      </c>
      <c r="B3401">
        <v>761</v>
      </c>
      <c r="C3401" t="s">
        <v>5066</v>
      </c>
      <c r="D3401" t="s">
        <v>4529</v>
      </c>
      <c r="E3401">
        <v>1448</v>
      </c>
      <c r="F3401" t="s">
        <v>4566</v>
      </c>
      <c r="G3401">
        <v>6</v>
      </c>
    </row>
    <row r="3402" spans="1:7" hidden="1" x14ac:dyDescent="0.25">
      <c r="A3402">
        <v>100</v>
      </c>
      <c r="B3402">
        <v>761</v>
      </c>
      <c r="C3402" t="s">
        <v>5066</v>
      </c>
      <c r="D3402" t="s">
        <v>4529</v>
      </c>
      <c r="E3402">
        <v>246</v>
      </c>
      <c r="F3402" t="s">
        <v>4565</v>
      </c>
      <c r="G3402">
        <v>7</v>
      </c>
    </row>
    <row r="3403" spans="1:7" hidden="1" x14ac:dyDescent="0.25">
      <c r="A3403">
        <v>100</v>
      </c>
      <c r="B3403">
        <v>761</v>
      </c>
      <c r="C3403" t="s">
        <v>5066</v>
      </c>
      <c r="D3403" t="s">
        <v>4529</v>
      </c>
      <c r="E3403">
        <v>200</v>
      </c>
      <c r="F3403" t="s">
        <v>4563</v>
      </c>
      <c r="G3403">
        <v>8</v>
      </c>
    </row>
    <row r="3404" spans="1:7" hidden="1" x14ac:dyDescent="0.25">
      <c r="A3404">
        <v>100</v>
      </c>
      <c r="B3404">
        <v>761</v>
      </c>
      <c r="C3404" t="s">
        <v>5066</v>
      </c>
      <c r="D3404" t="s">
        <v>4529</v>
      </c>
      <c r="E3404">
        <v>1484</v>
      </c>
      <c r="F3404" t="s">
        <v>4596</v>
      </c>
      <c r="G3404">
        <v>9</v>
      </c>
    </row>
    <row r="3405" spans="1:7" hidden="1" x14ac:dyDescent="0.25">
      <c r="A3405">
        <v>100</v>
      </c>
      <c r="B3405">
        <v>761</v>
      </c>
      <c r="C3405" t="s">
        <v>5066</v>
      </c>
      <c r="D3405" t="s">
        <v>4529</v>
      </c>
      <c r="E3405">
        <v>202</v>
      </c>
      <c r="F3405" t="s">
        <v>4594</v>
      </c>
      <c r="G3405">
        <v>10</v>
      </c>
    </row>
    <row r="3406" spans="1:7" hidden="1" x14ac:dyDescent="0.25">
      <c r="A3406">
        <v>100</v>
      </c>
      <c r="B3406">
        <v>761</v>
      </c>
      <c r="C3406" t="s">
        <v>5066</v>
      </c>
      <c r="D3406" t="s">
        <v>4529</v>
      </c>
      <c r="E3406">
        <v>251</v>
      </c>
      <c r="F3406" t="s">
        <v>4592</v>
      </c>
      <c r="G3406">
        <v>11</v>
      </c>
    </row>
    <row r="3407" spans="1:7" hidden="1" x14ac:dyDescent="0.25">
      <c r="A3407">
        <v>100</v>
      </c>
      <c r="B3407">
        <v>761</v>
      </c>
      <c r="C3407" t="s">
        <v>5066</v>
      </c>
      <c r="D3407" t="s">
        <v>4529</v>
      </c>
      <c r="E3407">
        <v>204</v>
      </c>
      <c r="F3407" t="s">
        <v>4593</v>
      </c>
      <c r="G3407">
        <v>12</v>
      </c>
    </row>
    <row r="3408" spans="1:7" hidden="1" x14ac:dyDescent="0.25">
      <c r="A3408">
        <v>100</v>
      </c>
      <c r="B3408">
        <v>761</v>
      </c>
      <c r="C3408" t="s">
        <v>5066</v>
      </c>
      <c r="D3408" t="s">
        <v>4529</v>
      </c>
      <c r="E3408">
        <v>1480</v>
      </c>
      <c r="F3408" t="s">
        <v>4591</v>
      </c>
      <c r="G3408">
        <v>13</v>
      </c>
    </row>
    <row r="3409" spans="1:7" hidden="1" x14ac:dyDescent="0.25">
      <c r="A3409">
        <v>100</v>
      </c>
      <c r="B3409">
        <v>761</v>
      </c>
      <c r="C3409" t="s">
        <v>5066</v>
      </c>
      <c r="D3409" t="s">
        <v>4529</v>
      </c>
      <c r="E3409">
        <v>1482</v>
      </c>
      <c r="F3409" t="s">
        <v>4590</v>
      </c>
      <c r="G3409">
        <v>14</v>
      </c>
    </row>
    <row r="3410" spans="1:7" hidden="1" x14ac:dyDescent="0.25">
      <c r="A3410">
        <v>100</v>
      </c>
      <c r="B3410">
        <v>761</v>
      </c>
      <c r="C3410" t="s">
        <v>5066</v>
      </c>
      <c r="D3410" t="s">
        <v>4529</v>
      </c>
      <c r="E3410">
        <v>206</v>
      </c>
      <c r="F3410" t="s">
        <v>4589</v>
      </c>
      <c r="G3410">
        <v>15</v>
      </c>
    </row>
    <row r="3411" spans="1:7" hidden="1" x14ac:dyDescent="0.25">
      <c r="A3411">
        <v>100</v>
      </c>
      <c r="B3411">
        <v>761</v>
      </c>
      <c r="C3411" t="s">
        <v>5066</v>
      </c>
      <c r="D3411" t="s">
        <v>4529</v>
      </c>
      <c r="E3411">
        <v>210</v>
      </c>
      <c r="F3411" t="s">
        <v>4587</v>
      </c>
      <c r="G3411">
        <v>16</v>
      </c>
    </row>
    <row r="3412" spans="1:7" hidden="1" x14ac:dyDescent="0.25">
      <c r="A3412">
        <v>100</v>
      </c>
      <c r="B3412">
        <v>761</v>
      </c>
      <c r="C3412" t="s">
        <v>5066</v>
      </c>
      <c r="D3412" t="s">
        <v>4529</v>
      </c>
      <c r="E3412">
        <v>364</v>
      </c>
      <c r="F3412" t="s">
        <v>4586</v>
      </c>
      <c r="G3412">
        <v>17</v>
      </c>
    </row>
    <row r="3413" spans="1:7" hidden="1" x14ac:dyDescent="0.25">
      <c r="A3413">
        <v>100</v>
      </c>
      <c r="B3413">
        <v>761</v>
      </c>
      <c r="C3413" t="s">
        <v>5066</v>
      </c>
      <c r="D3413" t="s">
        <v>4529</v>
      </c>
      <c r="E3413">
        <v>214</v>
      </c>
      <c r="F3413" t="s">
        <v>4585</v>
      </c>
      <c r="G3413">
        <v>18</v>
      </c>
    </row>
    <row r="3414" spans="1:7" hidden="1" x14ac:dyDescent="0.25">
      <c r="A3414">
        <v>100</v>
      </c>
      <c r="B3414">
        <v>761</v>
      </c>
      <c r="C3414" t="s">
        <v>5066</v>
      </c>
      <c r="D3414" t="s">
        <v>4529</v>
      </c>
      <c r="E3414">
        <v>1560</v>
      </c>
      <c r="F3414" t="s">
        <v>4584</v>
      </c>
      <c r="G3414">
        <v>19</v>
      </c>
    </row>
    <row r="3415" spans="1:7" hidden="1" x14ac:dyDescent="0.25">
      <c r="A3415">
        <v>100</v>
      </c>
      <c r="B3415">
        <v>761</v>
      </c>
      <c r="C3415" t="s">
        <v>5066</v>
      </c>
      <c r="D3415" t="s">
        <v>4529</v>
      </c>
      <c r="E3415">
        <v>247</v>
      </c>
      <c r="F3415" t="s">
        <v>4583</v>
      </c>
      <c r="G3415">
        <v>20</v>
      </c>
    </row>
    <row r="3416" spans="1:7" hidden="1" x14ac:dyDescent="0.25">
      <c r="A3416">
        <v>100</v>
      </c>
      <c r="B3416">
        <v>761</v>
      </c>
      <c r="C3416" t="s">
        <v>5066</v>
      </c>
      <c r="D3416" t="s">
        <v>4529</v>
      </c>
      <c r="E3416">
        <v>1406</v>
      </c>
      <c r="F3416" t="s">
        <v>4582</v>
      </c>
      <c r="G3416">
        <v>21</v>
      </c>
    </row>
    <row r="3417" spans="1:7" hidden="1" x14ac:dyDescent="0.25">
      <c r="A3417">
        <v>100</v>
      </c>
      <c r="B3417">
        <v>761</v>
      </c>
      <c r="C3417" t="s">
        <v>5066</v>
      </c>
      <c r="D3417" t="s">
        <v>4529</v>
      </c>
      <c r="E3417">
        <v>249</v>
      </c>
      <c r="F3417" t="s">
        <v>4581</v>
      </c>
      <c r="G3417">
        <v>22</v>
      </c>
    </row>
    <row r="3418" spans="1:7" hidden="1" x14ac:dyDescent="0.25">
      <c r="A3418">
        <v>100</v>
      </c>
      <c r="B3418">
        <v>761</v>
      </c>
      <c r="C3418" t="s">
        <v>5066</v>
      </c>
      <c r="D3418" t="s">
        <v>4529</v>
      </c>
      <c r="E3418">
        <v>253</v>
      </c>
      <c r="F3418" t="s">
        <v>4661</v>
      </c>
      <c r="G3418">
        <v>23</v>
      </c>
    </row>
    <row r="3419" spans="1:7" hidden="1" x14ac:dyDescent="0.25">
      <c r="A3419">
        <v>100</v>
      </c>
      <c r="B3419">
        <v>761</v>
      </c>
      <c r="C3419" t="s">
        <v>5066</v>
      </c>
      <c r="D3419" t="s">
        <v>4529</v>
      </c>
      <c r="E3419">
        <v>255</v>
      </c>
      <c r="F3419" t="s">
        <v>4662</v>
      </c>
      <c r="G3419">
        <v>24</v>
      </c>
    </row>
    <row r="3420" spans="1:7" hidden="1" x14ac:dyDescent="0.25">
      <c r="A3420">
        <v>100</v>
      </c>
      <c r="B3420">
        <v>761</v>
      </c>
      <c r="C3420" t="s">
        <v>5066</v>
      </c>
      <c r="D3420" t="s">
        <v>4529</v>
      </c>
      <c r="E3420">
        <v>257</v>
      </c>
      <c r="F3420" t="s">
        <v>4663</v>
      </c>
      <c r="G3420">
        <v>25</v>
      </c>
    </row>
    <row r="3421" spans="1:7" hidden="1" x14ac:dyDescent="0.25">
      <c r="A3421">
        <v>100</v>
      </c>
      <c r="B3421">
        <v>761</v>
      </c>
      <c r="C3421" t="s">
        <v>5066</v>
      </c>
      <c r="D3421" t="s">
        <v>4529</v>
      </c>
      <c r="E3421">
        <v>259</v>
      </c>
      <c r="F3421" t="s">
        <v>4666</v>
      </c>
      <c r="G3421">
        <v>26</v>
      </c>
    </row>
    <row r="3422" spans="1:7" hidden="1" x14ac:dyDescent="0.25">
      <c r="A3422">
        <v>100</v>
      </c>
      <c r="B3422">
        <v>761</v>
      </c>
      <c r="C3422" t="s">
        <v>5066</v>
      </c>
      <c r="D3422" t="s">
        <v>4529</v>
      </c>
      <c r="E3422">
        <v>261</v>
      </c>
      <c r="F3422" t="s">
        <v>4668</v>
      </c>
      <c r="G3422">
        <v>27</v>
      </c>
    </row>
    <row r="3423" spans="1:7" hidden="1" x14ac:dyDescent="0.25">
      <c r="A3423">
        <v>100</v>
      </c>
      <c r="B3423">
        <v>761</v>
      </c>
      <c r="C3423" t="s">
        <v>5066</v>
      </c>
      <c r="D3423" t="s">
        <v>4529</v>
      </c>
      <c r="E3423">
        <v>1562</v>
      </c>
      <c r="F3423" t="s">
        <v>4669</v>
      </c>
      <c r="G3423">
        <v>28</v>
      </c>
    </row>
    <row r="3424" spans="1:7" hidden="1" x14ac:dyDescent="0.25">
      <c r="A3424">
        <v>100</v>
      </c>
      <c r="B3424">
        <v>761</v>
      </c>
      <c r="C3424" t="s">
        <v>5066</v>
      </c>
      <c r="D3424" t="s">
        <v>4529</v>
      </c>
      <c r="E3424">
        <v>1606</v>
      </c>
      <c r="F3424" t="s">
        <v>4671</v>
      </c>
      <c r="G3424">
        <v>29</v>
      </c>
    </row>
    <row r="3425" spans="1:7" hidden="1" x14ac:dyDescent="0.25">
      <c r="A3425">
        <v>100</v>
      </c>
      <c r="B3425">
        <v>761</v>
      </c>
      <c r="C3425" t="s">
        <v>5066</v>
      </c>
      <c r="D3425" t="s">
        <v>4529</v>
      </c>
      <c r="E3425">
        <v>59</v>
      </c>
      <c r="F3425" t="s">
        <v>4672</v>
      </c>
      <c r="G3425">
        <v>30</v>
      </c>
    </row>
    <row r="3426" spans="1:7" hidden="1" x14ac:dyDescent="0.25">
      <c r="A3426">
        <v>100</v>
      </c>
      <c r="B3426">
        <v>761</v>
      </c>
      <c r="C3426" t="s">
        <v>5066</v>
      </c>
      <c r="D3426" t="s">
        <v>4529</v>
      </c>
      <c r="E3426">
        <v>62</v>
      </c>
      <c r="F3426" t="s">
        <v>4851</v>
      </c>
      <c r="G3426">
        <v>31</v>
      </c>
    </row>
    <row r="3427" spans="1:7" hidden="1" x14ac:dyDescent="0.25">
      <c r="A3427">
        <v>100</v>
      </c>
      <c r="B3427">
        <v>761</v>
      </c>
      <c r="C3427" t="s">
        <v>5066</v>
      </c>
      <c r="D3427" t="s">
        <v>4529</v>
      </c>
      <c r="E3427">
        <v>64</v>
      </c>
      <c r="F3427" t="s">
        <v>4850</v>
      </c>
      <c r="G3427">
        <v>32</v>
      </c>
    </row>
    <row r="3428" spans="1:7" hidden="1" x14ac:dyDescent="0.25">
      <c r="A3428">
        <v>100</v>
      </c>
      <c r="B3428">
        <v>761</v>
      </c>
      <c r="C3428" t="s">
        <v>5066</v>
      </c>
      <c r="D3428" t="s">
        <v>4529</v>
      </c>
      <c r="E3428">
        <v>66</v>
      </c>
      <c r="F3428" t="s">
        <v>4849</v>
      </c>
      <c r="G3428">
        <v>33</v>
      </c>
    </row>
    <row r="3429" spans="1:7" hidden="1" x14ac:dyDescent="0.25">
      <c r="A3429">
        <v>100</v>
      </c>
      <c r="B3429">
        <v>761</v>
      </c>
      <c r="C3429" t="s">
        <v>5066</v>
      </c>
      <c r="D3429" t="s">
        <v>4529</v>
      </c>
      <c r="E3429">
        <v>68</v>
      </c>
      <c r="F3429" t="s">
        <v>4847</v>
      </c>
      <c r="G3429">
        <v>34</v>
      </c>
    </row>
    <row r="3430" spans="1:7" hidden="1" x14ac:dyDescent="0.25">
      <c r="A3430">
        <v>100</v>
      </c>
      <c r="B3430">
        <v>761</v>
      </c>
      <c r="C3430" t="s">
        <v>5066</v>
      </c>
      <c r="D3430" t="s">
        <v>4529</v>
      </c>
      <c r="E3430">
        <v>69</v>
      </c>
      <c r="F3430" t="s">
        <v>4827</v>
      </c>
      <c r="G3430">
        <v>35</v>
      </c>
    </row>
    <row r="3431" spans="1:7" hidden="1" x14ac:dyDescent="0.25">
      <c r="A3431">
        <v>100</v>
      </c>
      <c r="B3431">
        <v>761</v>
      </c>
      <c r="C3431" t="s">
        <v>5066</v>
      </c>
      <c r="D3431" t="s">
        <v>4529</v>
      </c>
      <c r="E3431">
        <v>71</v>
      </c>
      <c r="F3431" t="s">
        <v>4825</v>
      </c>
      <c r="G3431">
        <v>36</v>
      </c>
    </row>
    <row r="3432" spans="1:7" hidden="1" x14ac:dyDescent="0.25">
      <c r="A3432">
        <v>100</v>
      </c>
      <c r="B3432">
        <v>761</v>
      </c>
      <c r="C3432" t="s">
        <v>5066</v>
      </c>
      <c r="D3432" t="s">
        <v>4529</v>
      </c>
      <c r="E3432">
        <v>73</v>
      </c>
      <c r="F3432" t="s">
        <v>4845</v>
      </c>
      <c r="G3432">
        <v>37</v>
      </c>
    </row>
    <row r="3433" spans="1:7" hidden="1" x14ac:dyDescent="0.25">
      <c r="A3433">
        <v>100</v>
      </c>
      <c r="B3433">
        <v>761</v>
      </c>
      <c r="C3433" t="s">
        <v>5066</v>
      </c>
      <c r="D3433" t="s">
        <v>4529</v>
      </c>
      <c r="E3433">
        <v>75</v>
      </c>
      <c r="F3433" t="s">
        <v>4843</v>
      </c>
      <c r="G3433">
        <v>38</v>
      </c>
    </row>
    <row r="3434" spans="1:7" hidden="1" x14ac:dyDescent="0.25">
      <c r="A3434">
        <v>100</v>
      </c>
      <c r="B3434">
        <v>761</v>
      </c>
      <c r="C3434" t="s">
        <v>5066</v>
      </c>
      <c r="D3434" t="s">
        <v>4529</v>
      </c>
      <c r="E3434">
        <v>77</v>
      </c>
      <c r="F3434" t="s">
        <v>4842</v>
      </c>
      <c r="G3434">
        <v>39</v>
      </c>
    </row>
    <row r="3435" spans="1:7" hidden="1" x14ac:dyDescent="0.25">
      <c r="A3435">
        <v>100</v>
      </c>
      <c r="B3435">
        <v>761</v>
      </c>
      <c r="C3435" t="s">
        <v>5066</v>
      </c>
      <c r="D3435" t="s">
        <v>4529</v>
      </c>
      <c r="E3435">
        <v>457</v>
      </c>
      <c r="F3435" t="s">
        <v>4841</v>
      </c>
      <c r="G3435">
        <v>40</v>
      </c>
    </row>
    <row r="3436" spans="1:7" hidden="1" x14ac:dyDescent="0.25">
      <c r="A3436">
        <v>100</v>
      </c>
      <c r="B3436">
        <v>761</v>
      </c>
      <c r="C3436" t="s">
        <v>5066</v>
      </c>
      <c r="D3436" t="s">
        <v>4529</v>
      </c>
      <c r="E3436">
        <v>82</v>
      </c>
      <c r="F3436" t="s">
        <v>4838</v>
      </c>
      <c r="G3436">
        <v>41</v>
      </c>
    </row>
    <row r="3437" spans="1:7" hidden="1" x14ac:dyDescent="0.25">
      <c r="A3437">
        <v>100</v>
      </c>
      <c r="B3437">
        <v>761</v>
      </c>
      <c r="C3437" t="s">
        <v>5066</v>
      </c>
      <c r="D3437" t="s">
        <v>4529</v>
      </c>
      <c r="E3437">
        <v>83</v>
      </c>
      <c r="F3437" t="s">
        <v>4836</v>
      </c>
      <c r="G3437">
        <v>42</v>
      </c>
    </row>
    <row r="3438" spans="1:7" hidden="1" x14ac:dyDescent="0.25">
      <c r="A3438">
        <v>100</v>
      </c>
      <c r="B3438">
        <v>761</v>
      </c>
      <c r="C3438" t="s">
        <v>5066</v>
      </c>
      <c r="D3438" t="s">
        <v>4529</v>
      </c>
      <c r="E3438">
        <v>1610</v>
      </c>
      <c r="F3438" t="s">
        <v>4803</v>
      </c>
      <c r="G3438">
        <v>43</v>
      </c>
    </row>
    <row r="3439" spans="1:7" hidden="1" x14ac:dyDescent="0.25">
      <c r="A3439">
        <v>100</v>
      </c>
      <c r="B3439">
        <v>761</v>
      </c>
      <c r="C3439" t="s">
        <v>5066</v>
      </c>
      <c r="D3439" t="s">
        <v>4529</v>
      </c>
      <c r="E3439">
        <v>1603</v>
      </c>
      <c r="F3439" t="s">
        <v>5261</v>
      </c>
      <c r="G3439">
        <v>44</v>
      </c>
    </row>
    <row r="3440" spans="1:7" hidden="1" x14ac:dyDescent="0.25">
      <c r="A3440">
        <v>100</v>
      </c>
      <c r="B3440">
        <v>761</v>
      </c>
      <c r="C3440" t="s">
        <v>5066</v>
      </c>
      <c r="D3440" t="s">
        <v>4529</v>
      </c>
      <c r="E3440">
        <v>1605</v>
      </c>
      <c r="F3440" t="s">
        <v>5267</v>
      </c>
      <c r="G3440">
        <v>45</v>
      </c>
    </row>
    <row r="3441" spans="1:7" hidden="1" x14ac:dyDescent="0.25">
      <c r="A3441">
        <v>100</v>
      </c>
      <c r="B3441">
        <v>761</v>
      </c>
      <c r="C3441" t="s">
        <v>5066</v>
      </c>
      <c r="D3441" t="s">
        <v>4529</v>
      </c>
      <c r="E3441">
        <v>475</v>
      </c>
      <c r="F3441" t="s">
        <v>5266</v>
      </c>
      <c r="G3441">
        <v>46</v>
      </c>
    </row>
    <row r="3442" spans="1:7" hidden="1" x14ac:dyDescent="0.25">
      <c r="A3442">
        <v>100</v>
      </c>
      <c r="B3442">
        <v>761</v>
      </c>
      <c r="C3442" t="s">
        <v>5066</v>
      </c>
      <c r="D3442" t="s">
        <v>4529</v>
      </c>
      <c r="E3442">
        <v>473</v>
      </c>
      <c r="F3442" t="s">
        <v>5265</v>
      </c>
      <c r="G3442">
        <v>47</v>
      </c>
    </row>
    <row r="3443" spans="1:7" hidden="1" x14ac:dyDescent="0.25">
      <c r="A3443">
        <v>101</v>
      </c>
      <c r="B3443">
        <v>762</v>
      </c>
      <c r="C3443" t="s">
        <v>5066</v>
      </c>
      <c r="D3443" t="s">
        <v>4529</v>
      </c>
      <c r="E3443">
        <v>1</v>
      </c>
      <c r="F3443" t="s">
        <v>4599</v>
      </c>
      <c r="G3443">
        <v>1</v>
      </c>
    </row>
    <row r="3444" spans="1:7" hidden="1" x14ac:dyDescent="0.25">
      <c r="A3444">
        <v>101</v>
      </c>
      <c r="B3444">
        <v>762</v>
      </c>
      <c r="C3444" t="s">
        <v>5066</v>
      </c>
      <c r="D3444" t="s">
        <v>4529</v>
      </c>
      <c r="E3444">
        <v>1558</v>
      </c>
      <c r="F3444" t="s">
        <v>4733</v>
      </c>
      <c r="G3444">
        <v>2</v>
      </c>
    </row>
    <row r="3445" spans="1:7" hidden="1" x14ac:dyDescent="0.25">
      <c r="A3445">
        <v>101</v>
      </c>
      <c r="B3445">
        <v>762</v>
      </c>
      <c r="C3445" t="s">
        <v>5066</v>
      </c>
      <c r="D3445" t="s">
        <v>4529</v>
      </c>
      <c r="E3445">
        <v>84</v>
      </c>
      <c r="F3445" t="s">
        <v>4732</v>
      </c>
      <c r="G3445">
        <v>3</v>
      </c>
    </row>
    <row r="3446" spans="1:7" hidden="1" x14ac:dyDescent="0.25">
      <c r="A3446">
        <v>101</v>
      </c>
      <c r="B3446">
        <v>762</v>
      </c>
      <c r="C3446" t="s">
        <v>5066</v>
      </c>
      <c r="D3446" t="s">
        <v>4529</v>
      </c>
      <c r="E3446">
        <v>2</v>
      </c>
      <c r="F3446" t="s">
        <v>4731</v>
      </c>
      <c r="G3446">
        <v>4</v>
      </c>
    </row>
    <row r="3447" spans="1:7" hidden="1" x14ac:dyDescent="0.25">
      <c r="A3447">
        <v>101</v>
      </c>
      <c r="B3447">
        <v>762</v>
      </c>
      <c r="C3447" t="s">
        <v>5066</v>
      </c>
      <c r="D3447" t="s">
        <v>4529</v>
      </c>
      <c r="E3447">
        <v>4</v>
      </c>
      <c r="F3447" t="s">
        <v>4729</v>
      </c>
      <c r="G3447">
        <v>5</v>
      </c>
    </row>
    <row r="3448" spans="1:7" hidden="1" x14ac:dyDescent="0.25">
      <c r="A3448">
        <v>101</v>
      </c>
      <c r="B3448">
        <v>762</v>
      </c>
      <c r="C3448" t="s">
        <v>5066</v>
      </c>
      <c r="D3448" t="s">
        <v>4529</v>
      </c>
      <c r="E3448">
        <v>6</v>
      </c>
      <c r="F3448" t="s">
        <v>4697</v>
      </c>
      <c r="G3448">
        <v>6</v>
      </c>
    </row>
    <row r="3449" spans="1:7" hidden="1" x14ac:dyDescent="0.25">
      <c r="A3449">
        <v>101</v>
      </c>
      <c r="B3449">
        <v>762</v>
      </c>
      <c r="C3449" t="s">
        <v>5066</v>
      </c>
      <c r="D3449" t="s">
        <v>4529</v>
      </c>
      <c r="E3449">
        <v>8</v>
      </c>
      <c r="F3449" t="s">
        <v>4695</v>
      </c>
      <c r="G3449">
        <v>7</v>
      </c>
    </row>
    <row r="3450" spans="1:7" hidden="1" x14ac:dyDescent="0.25">
      <c r="A3450">
        <v>101</v>
      </c>
      <c r="B3450">
        <v>762</v>
      </c>
      <c r="C3450" t="s">
        <v>5066</v>
      </c>
      <c r="D3450" t="s">
        <v>4529</v>
      </c>
      <c r="E3450">
        <v>10</v>
      </c>
      <c r="F3450" t="s">
        <v>4693</v>
      </c>
      <c r="G3450">
        <v>8</v>
      </c>
    </row>
    <row r="3451" spans="1:7" hidden="1" x14ac:dyDescent="0.25">
      <c r="A3451">
        <v>101</v>
      </c>
      <c r="B3451">
        <v>762</v>
      </c>
      <c r="C3451" t="s">
        <v>5066</v>
      </c>
      <c r="D3451" t="s">
        <v>4529</v>
      </c>
      <c r="E3451">
        <v>13</v>
      </c>
      <c r="F3451" t="s">
        <v>4692</v>
      </c>
      <c r="G3451">
        <v>9</v>
      </c>
    </row>
    <row r="3452" spans="1:7" hidden="1" x14ac:dyDescent="0.25">
      <c r="A3452">
        <v>101</v>
      </c>
      <c r="B3452">
        <v>762</v>
      </c>
      <c r="C3452" t="s">
        <v>5066</v>
      </c>
      <c r="D3452" t="s">
        <v>4529</v>
      </c>
      <c r="E3452">
        <v>14</v>
      </c>
      <c r="F3452" t="s">
        <v>4728</v>
      </c>
      <c r="G3452">
        <v>10</v>
      </c>
    </row>
    <row r="3453" spans="1:7" hidden="1" x14ac:dyDescent="0.25">
      <c r="A3453">
        <v>101</v>
      </c>
      <c r="B3453">
        <v>762</v>
      </c>
      <c r="C3453" t="s">
        <v>5066</v>
      </c>
      <c r="D3453" t="s">
        <v>4529</v>
      </c>
      <c r="E3453">
        <v>266</v>
      </c>
      <c r="F3453" t="s">
        <v>4727</v>
      </c>
      <c r="G3453">
        <v>11</v>
      </c>
    </row>
    <row r="3454" spans="1:7" hidden="1" x14ac:dyDescent="0.25">
      <c r="A3454">
        <v>101</v>
      </c>
      <c r="B3454">
        <v>762</v>
      </c>
      <c r="C3454" t="s">
        <v>5066</v>
      </c>
      <c r="D3454" t="s">
        <v>4529</v>
      </c>
      <c r="E3454">
        <v>16</v>
      </c>
      <c r="F3454" t="s">
        <v>4691</v>
      </c>
      <c r="G3454">
        <v>12</v>
      </c>
    </row>
    <row r="3455" spans="1:7" hidden="1" x14ac:dyDescent="0.25">
      <c r="A3455">
        <v>101</v>
      </c>
      <c r="B3455">
        <v>762</v>
      </c>
      <c r="C3455" t="s">
        <v>5066</v>
      </c>
      <c r="D3455" t="s">
        <v>4529</v>
      </c>
      <c r="E3455">
        <v>18</v>
      </c>
      <c r="F3455" t="s">
        <v>4690</v>
      </c>
      <c r="G3455">
        <v>13</v>
      </c>
    </row>
    <row r="3456" spans="1:7" hidden="1" x14ac:dyDescent="0.25">
      <c r="A3456">
        <v>101</v>
      </c>
      <c r="B3456">
        <v>762</v>
      </c>
      <c r="C3456" t="s">
        <v>5066</v>
      </c>
      <c r="D3456" t="s">
        <v>4529</v>
      </c>
      <c r="E3456">
        <v>20</v>
      </c>
      <c r="F3456" t="s">
        <v>4726</v>
      </c>
      <c r="G3456">
        <v>14</v>
      </c>
    </row>
    <row r="3457" spans="1:8" hidden="1" x14ac:dyDescent="0.25">
      <c r="A3457">
        <v>101</v>
      </c>
      <c r="B3457">
        <v>762</v>
      </c>
      <c r="C3457" t="s">
        <v>5066</v>
      </c>
      <c r="D3457" t="s">
        <v>4529</v>
      </c>
      <c r="E3457">
        <v>86</v>
      </c>
      <c r="F3457" t="s">
        <v>4724</v>
      </c>
      <c r="G3457">
        <v>15</v>
      </c>
    </row>
    <row r="3458" spans="1:8" hidden="1" x14ac:dyDescent="0.25">
      <c r="A3458">
        <v>101</v>
      </c>
      <c r="B3458">
        <v>762</v>
      </c>
      <c r="C3458" t="s">
        <v>5066</v>
      </c>
      <c r="D3458" t="s">
        <v>4529</v>
      </c>
      <c r="E3458">
        <v>22</v>
      </c>
      <c r="F3458" t="s">
        <v>4689</v>
      </c>
      <c r="G3458">
        <v>16</v>
      </c>
    </row>
    <row r="3459" spans="1:8" hidden="1" x14ac:dyDescent="0.25">
      <c r="A3459">
        <v>101</v>
      </c>
      <c r="B3459">
        <v>762</v>
      </c>
      <c r="C3459" t="s">
        <v>5066</v>
      </c>
      <c r="D3459" t="s">
        <v>4529</v>
      </c>
      <c r="E3459">
        <v>24</v>
      </c>
      <c r="F3459" t="s">
        <v>4894</v>
      </c>
      <c r="G3459">
        <v>17</v>
      </c>
    </row>
    <row r="3460" spans="1:8" hidden="1" x14ac:dyDescent="0.25">
      <c r="A3460">
        <v>101</v>
      </c>
      <c r="B3460">
        <v>762</v>
      </c>
      <c r="C3460" t="s">
        <v>5066</v>
      </c>
      <c r="D3460" t="s">
        <v>4529</v>
      </c>
      <c r="E3460">
        <v>1510</v>
      </c>
      <c r="F3460" t="s">
        <v>4721</v>
      </c>
      <c r="G3460" t="s">
        <v>4768</v>
      </c>
      <c r="H3460">
        <v>18</v>
      </c>
    </row>
    <row r="3461" spans="1:8" hidden="1" x14ac:dyDescent="0.25">
      <c r="A3461">
        <v>101</v>
      </c>
      <c r="B3461">
        <v>762</v>
      </c>
      <c r="C3461" t="s">
        <v>5066</v>
      </c>
      <c r="D3461" t="s">
        <v>4529</v>
      </c>
      <c r="E3461">
        <v>1512</v>
      </c>
      <c r="F3461" t="s">
        <v>4769</v>
      </c>
      <c r="G3461">
        <v>19</v>
      </c>
    </row>
    <row r="3462" spans="1:8" hidden="1" x14ac:dyDescent="0.25">
      <c r="A3462">
        <v>101</v>
      </c>
      <c r="B3462">
        <v>762</v>
      </c>
      <c r="C3462" t="s">
        <v>5066</v>
      </c>
      <c r="D3462" t="s">
        <v>4529</v>
      </c>
      <c r="E3462">
        <v>1504</v>
      </c>
      <c r="F3462" t="s">
        <v>4771</v>
      </c>
      <c r="G3462">
        <v>20</v>
      </c>
    </row>
    <row r="3463" spans="1:8" hidden="1" x14ac:dyDescent="0.25">
      <c r="A3463">
        <v>101</v>
      </c>
      <c r="B3463">
        <v>762</v>
      </c>
      <c r="C3463" t="s">
        <v>5066</v>
      </c>
      <c r="D3463" t="s">
        <v>4529</v>
      </c>
      <c r="E3463">
        <v>25</v>
      </c>
      <c r="F3463" t="s">
        <v>4770</v>
      </c>
      <c r="G3463">
        <v>21</v>
      </c>
    </row>
    <row r="3464" spans="1:8" hidden="1" x14ac:dyDescent="0.25">
      <c r="A3464">
        <v>101</v>
      </c>
      <c r="B3464">
        <v>762</v>
      </c>
      <c r="C3464" t="s">
        <v>5066</v>
      </c>
      <c r="D3464" t="s">
        <v>4529</v>
      </c>
      <c r="E3464">
        <v>1514</v>
      </c>
      <c r="F3464" t="s">
        <v>4773</v>
      </c>
      <c r="G3464" t="s">
        <v>4772</v>
      </c>
      <c r="H3464">
        <v>22</v>
      </c>
    </row>
    <row r="3465" spans="1:8" hidden="1" x14ac:dyDescent="0.25">
      <c r="A3465">
        <v>101</v>
      </c>
      <c r="B3465">
        <v>762</v>
      </c>
      <c r="C3465" t="s">
        <v>5066</v>
      </c>
      <c r="D3465" t="s">
        <v>4529</v>
      </c>
      <c r="E3465">
        <v>1516</v>
      </c>
      <c r="F3465" t="s">
        <v>4774</v>
      </c>
      <c r="G3465">
        <v>23</v>
      </c>
    </row>
    <row r="3466" spans="1:8" hidden="1" x14ac:dyDescent="0.25">
      <c r="A3466">
        <v>101</v>
      </c>
      <c r="B3466">
        <v>762</v>
      </c>
      <c r="C3466" t="s">
        <v>5066</v>
      </c>
      <c r="D3466" t="s">
        <v>4529</v>
      </c>
      <c r="E3466">
        <v>27</v>
      </c>
      <c r="F3466" t="s">
        <v>4776</v>
      </c>
      <c r="G3466">
        <v>24</v>
      </c>
    </row>
    <row r="3467" spans="1:8" hidden="1" x14ac:dyDescent="0.25">
      <c r="A3467">
        <v>101</v>
      </c>
      <c r="B3467">
        <v>762</v>
      </c>
      <c r="C3467" t="s">
        <v>5066</v>
      </c>
      <c r="D3467" t="s">
        <v>4529</v>
      </c>
      <c r="E3467">
        <v>1532</v>
      </c>
      <c r="F3467" t="s">
        <v>4777</v>
      </c>
      <c r="G3467">
        <v>25</v>
      </c>
    </row>
    <row r="3468" spans="1:8" hidden="1" x14ac:dyDescent="0.25">
      <c r="A3468">
        <v>101</v>
      </c>
      <c r="B3468">
        <v>762</v>
      </c>
      <c r="C3468" t="s">
        <v>5066</v>
      </c>
      <c r="D3468" t="s">
        <v>4529</v>
      </c>
      <c r="E3468">
        <v>1518</v>
      </c>
      <c r="F3468" t="s">
        <v>3871</v>
      </c>
      <c r="G3468" t="s">
        <v>4778</v>
      </c>
      <c r="H3468">
        <v>26</v>
      </c>
    </row>
    <row r="3469" spans="1:8" hidden="1" x14ac:dyDescent="0.25">
      <c r="A3469">
        <v>101</v>
      </c>
      <c r="B3469">
        <v>762</v>
      </c>
      <c r="C3469" t="s">
        <v>5066</v>
      </c>
      <c r="D3469" t="s">
        <v>4529</v>
      </c>
      <c r="E3469">
        <v>29</v>
      </c>
      <c r="F3469" t="s">
        <v>4780</v>
      </c>
      <c r="G3469">
        <v>27</v>
      </c>
    </row>
    <row r="3470" spans="1:8" hidden="1" x14ac:dyDescent="0.25">
      <c r="A3470">
        <v>101</v>
      </c>
      <c r="B3470">
        <v>762</v>
      </c>
      <c r="C3470" t="s">
        <v>5066</v>
      </c>
      <c r="D3470" t="s">
        <v>4529</v>
      </c>
      <c r="E3470">
        <v>1520</v>
      </c>
      <c r="F3470" t="s">
        <v>4782</v>
      </c>
      <c r="G3470" t="s">
        <v>4781</v>
      </c>
      <c r="H3470">
        <v>28</v>
      </c>
    </row>
    <row r="3471" spans="1:8" hidden="1" x14ac:dyDescent="0.25">
      <c r="A3471">
        <v>101</v>
      </c>
      <c r="B3471">
        <v>762</v>
      </c>
      <c r="C3471" t="s">
        <v>5066</v>
      </c>
      <c r="D3471" t="s">
        <v>4529</v>
      </c>
      <c r="E3471">
        <v>31</v>
      </c>
      <c r="F3471" t="s">
        <v>4783</v>
      </c>
      <c r="G3471">
        <v>29</v>
      </c>
    </row>
    <row r="3472" spans="1:8" hidden="1" x14ac:dyDescent="0.25">
      <c r="A3472">
        <v>101</v>
      </c>
      <c r="B3472">
        <v>762</v>
      </c>
      <c r="C3472" t="s">
        <v>5066</v>
      </c>
      <c r="D3472" t="s">
        <v>4529</v>
      </c>
      <c r="E3472">
        <v>1506</v>
      </c>
      <c r="F3472" t="s">
        <v>4784</v>
      </c>
      <c r="G3472">
        <v>30</v>
      </c>
    </row>
    <row r="3473" spans="1:8" hidden="1" x14ac:dyDescent="0.25">
      <c r="A3473">
        <v>101</v>
      </c>
      <c r="B3473">
        <v>762</v>
      </c>
      <c r="C3473" t="s">
        <v>5066</v>
      </c>
      <c r="D3473" t="s">
        <v>4529</v>
      </c>
      <c r="E3473">
        <v>33</v>
      </c>
      <c r="F3473" t="s">
        <v>4786</v>
      </c>
      <c r="G3473">
        <v>31</v>
      </c>
    </row>
    <row r="3474" spans="1:8" hidden="1" x14ac:dyDescent="0.25">
      <c r="A3474">
        <v>101</v>
      </c>
      <c r="B3474">
        <v>762</v>
      </c>
      <c r="C3474" t="s">
        <v>5066</v>
      </c>
      <c r="D3474" t="s">
        <v>4529</v>
      </c>
      <c r="E3474">
        <v>1523</v>
      </c>
      <c r="F3474" t="s">
        <v>4785</v>
      </c>
      <c r="G3474" t="s">
        <v>4787</v>
      </c>
      <c r="H3474">
        <v>32</v>
      </c>
    </row>
    <row r="3475" spans="1:8" hidden="1" x14ac:dyDescent="0.25">
      <c r="A3475">
        <v>101</v>
      </c>
      <c r="B3475">
        <v>762</v>
      </c>
      <c r="C3475" t="s">
        <v>5066</v>
      </c>
      <c r="D3475" t="s">
        <v>4529</v>
      </c>
      <c r="E3475">
        <v>1508</v>
      </c>
      <c r="F3475" t="s">
        <v>4788</v>
      </c>
      <c r="G3475">
        <v>33</v>
      </c>
    </row>
    <row r="3476" spans="1:8" hidden="1" x14ac:dyDescent="0.25">
      <c r="A3476">
        <v>101</v>
      </c>
      <c r="B3476">
        <v>762</v>
      </c>
      <c r="C3476" t="s">
        <v>5066</v>
      </c>
      <c r="D3476" t="s">
        <v>4529</v>
      </c>
      <c r="E3476">
        <v>35</v>
      </c>
      <c r="F3476" t="s">
        <v>4789</v>
      </c>
      <c r="G3476">
        <v>34</v>
      </c>
    </row>
    <row r="3477" spans="1:8" hidden="1" x14ac:dyDescent="0.25">
      <c r="A3477">
        <v>101</v>
      </c>
      <c r="B3477">
        <v>762</v>
      </c>
      <c r="C3477" t="s">
        <v>5066</v>
      </c>
      <c r="D3477" t="s">
        <v>4529</v>
      </c>
      <c r="E3477">
        <v>36</v>
      </c>
      <c r="F3477" t="s">
        <v>4790</v>
      </c>
      <c r="G3477">
        <v>35</v>
      </c>
    </row>
    <row r="3478" spans="1:8" hidden="1" x14ac:dyDescent="0.25">
      <c r="A3478">
        <v>101</v>
      </c>
      <c r="B3478">
        <v>762</v>
      </c>
      <c r="C3478" t="s">
        <v>5066</v>
      </c>
      <c r="D3478" t="s">
        <v>4529</v>
      </c>
      <c r="E3478">
        <v>38</v>
      </c>
      <c r="F3478" t="s">
        <v>4791</v>
      </c>
      <c r="G3478">
        <v>36</v>
      </c>
    </row>
    <row r="3479" spans="1:8" hidden="1" x14ac:dyDescent="0.25">
      <c r="A3479">
        <v>101</v>
      </c>
      <c r="B3479">
        <v>762</v>
      </c>
      <c r="C3479" t="s">
        <v>5066</v>
      </c>
      <c r="D3479" t="s">
        <v>4529</v>
      </c>
      <c r="E3479">
        <v>40</v>
      </c>
      <c r="F3479" t="s">
        <v>4792</v>
      </c>
      <c r="G3479">
        <v>37</v>
      </c>
    </row>
    <row r="3480" spans="1:8" hidden="1" x14ac:dyDescent="0.25">
      <c r="A3480">
        <v>101</v>
      </c>
      <c r="B3480">
        <v>762</v>
      </c>
      <c r="C3480" t="s">
        <v>5066</v>
      </c>
      <c r="D3480" t="s">
        <v>4529</v>
      </c>
      <c r="E3480">
        <v>1294</v>
      </c>
      <c r="F3480" t="s">
        <v>4794</v>
      </c>
      <c r="G3480" t="s">
        <v>4793</v>
      </c>
      <c r="H3480">
        <v>38</v>
      </c>
    </row>
    <row r="3481" spans="1:8" hidden="1" x14ac:dyDescent="0.25">
      <c r="A3481">
        <v>101</v>
      </c>
      <c r="B3481">
        <v>762</v>
      </c>
      <c r="C3481" t="s">
        <v>5066</v>
      </c>
      <c r="D3481" t="s">
        <v>4529</v>
      </c>
      <c r="E3481">
        <v>42</v>
      </c>
      <c r="F3481" t="s">
        <v>4795</v>
      </c>
      <c r="G3481">
        <v>39</v>
      </c>
    </row>
    <row r="3482" spans="1:8" hidden="1" x14ac:dyDescent="0.25">
      <c r="A3482">
        <v>101</v>
      </c>
      <c r="B3482">
        <v>762</v>
      </c>
      <c r="C3482" t="s">
        <v>5066</v>
      </c>
      <c r="D3482" t="s">
        <v>4529</v>
      </c>
      <c r="E3482">
        <v>44</v>
      </c>
      <c r="F3482" t="s">
        <v>4796</v>
      </c>
      <c r="G3482">
        <v>40</v>
      </c>
    </row>
    <row r="3483" spans="1:8" hidden="1" x14ac:dyDescent="0.25">
      <c r="A3483">
        <v>101</v>
      </c>
      <c r="B3483">
        <v>762</v>
      </c>
      <c r="C3483" t="s">
        <v>5066</v>
      </c>
      <c r="D3483" t="s">
        <v>4529</v>
      </c>
      <c r="E3483">
        <v>1524</v>
      </c>
      <c r="F3483" t="s">
        <v>4797</v>
      </c>
      <c r="G3483">
        <v>41</v>
      </c>
    </row>
    <row r="3484" spans="1:8" hidden="1" x14ac:dyDescent="0.25">
      <c r="A3484">
        <v>101</v>
      </c>
      <c r="B3484">
        <v>762</v>
      </c>
      <c r="C3484" t="s">
        <v>5066</v>
      </c>
      <c r="D3484" t="s">
        <v>4529</v>
      </c>
      <c r="E3484">
        <v>46</v>
      </c>
      <c r="F3484" t="s">
        <v>4798</v>
      </c>
      <c r="G3484">
        <v>42</v>
      </c>
    </row>
    <row r="3485" spans="1:8" hidden="1" x14ac:dyDescent="0.25">
      <c r="A3485">
        <v>101</v>
      </c>
      <c r="B3485">
        <v>762</v>
      </c>
      <c r="C3485" t="s">
        <v>5066</v>
      </c>
      <c r="D3485" t="s">
        <v>4529</v>
      </c>
      <c r="E3485">
        <v>48</v>
      </c>
      <c r="F3485" t="s">
        <v>4799</v>
      </c>
      <c r="G3485">
        <v>43</v>
      </c>
    </row>
    <row r="3486" spans="1:8" hidden="1" x14ac:dyDescent="0.25">
      <c r="A3486">
        <v>101</v>
      </c>
      <c r="B3486">
        <v>762</v>
      </c>
      <c r="C3486" t="s">
        <v>5066</v>
      </c>
      <c r="D3486" t="s">
        <v>4529</v>
      </c>
      <c r="E3486">
        <v>50</v>
      </c>
      <c r="F3486" t="s">
        <v>4683</v>
      </c>
      <c r="G3486">
        <v>44</v>
      </c>
    </row>
    <row r="3487" spans="1:8" hidden="1" x14ac:dyDescent="0.25">
      <c r="A3487">
        <v>101</v>
      </c>
      <c r="B3487">
        <v>762</v>
      </c>
      <c r="C3487" t="s">
        <v>5066</v>
      </c>
      <c r="D3487" t="s">
        <v>4529</v>
      </c>
      <c r="E3487">
        <v>1526</v>
      </c>
      <c r="F3487" t="s">
        <v>4682</v>
      </c>
      <c r="G3487">
        <v>45</v>
      </c>
    </row>
    <row r="3488" spans="1:8" hidden="1" x14ac:dyDescent="0.25">
      <c r="A3488">
        <v>101</v>
      </c>
      <c r="B3488">
        <v>762</v>
      </c>
      <c r="C3488" t="s">
        <v>5066</v>
      </c>
      <c r="D3488" t="s">
        <v>4529</v>
      </c>
      <c r="E3488">
        <v>51</v>
      </c>
      <c r="F3488" t="s">
        <v>4681</v>
      </c>
      <c r="G3488">
        <v>46</v>
      </c>
    </row>
    <row r="3489" spans="1:8" hidden="1" x14ac:dyDescent="0.25">
      <c r="A3489">
        <v>101</v>
      </c>
      <c r="B3489">
        <v>762</v>
      </c>
      <c r="C3489" t="s">
        <v>5066</v>
      </c>
      <c r="D3489" t="s">
        <v>4529</v>
      </c>
      <c r="E3489">
        <v>53</v>
      </c>
      <c r="F3489" t="s">
        <v>4678</v>
      </c>
      <c r="G3489">
        <v>47</v>
      </c>
    </row>
    <row r="3490" spans="1:8" hidden="1" x14ac:dyDescent="0.25">
      <c r="A3490">
        <v>101</v>
      </c>
      <c r="B3490">
        <v>762</v>
      </c>
      <c r="C3490" t="s">
        <v>5066</v>
      </c>
      <c r="D3490" t="s">
        <v>4529</v>
      </c>
      <c r="E3490">
        <v>1530</v>
      </c>
      <c r="F3490" t="s">
        <v>4677</v>
      </c>
      <c r="G3490" t="s">
        <v>4676</v>
      </c>
      <c r="H3490">
        <v>48</v>
      </c>
    </row>
    <row r="3491" spans="1:8" hidden="1" x14ac:dyDescent="0.25">
      <c r="A3491">
        <v>101</v>
      </c>
      <c r="B3491">
        <v>762</v>
      </c>
      <c r="C3491" t="s">
        <v>5066</v>
      </c>
      <c r="D3491" t="s">
        <v>4529</v>
      </c>
      <c r="E3491">
        <v>55</v>
      </c>
      <c r="F3491" t="s">
        <v>4674</v>
      </c>
      <c r="G3491">
        <v>49</v>
      </c>
    </row>
    <row r="3492" spans="1:8" hidden="1" x14ac:dyDescent="0.25">
      <c r="A3492">
        <v>101</v>
      </c>
      <c r="B3492">
        <v>762</v>
      </c>
      <c r="C3492" t="s">
        <v>5066</v>
      </c>
      <c r="D3492" t="s">
        <v>4529</v>
      </c>
      <c r="E3492">
        <v>57</v>
      </c>
      <c r="F3492" t="s">
        <v>4673</v>
      </c>
      <c r="G3492">
        <v>50</v>
      </c>
    </row>
    <row r="3493" spans="1:8" hidden="1" x14ac:dyDescent="0.25">
      <c r="A3493">
        <v>101</v>
      </c>
      <c r="B3493">
        <v>762</v>
      </c>
      <c r="C3493" t="s">
        <v>5066</v>
      </c>
      <c r="D3493" t="s">
        <v>4529</v>
      </c>
      <c r="E3493">
        <v>59</v>
      </c>
      <c r="F3493" t="s">
        <v>4672</v>
      </c>
      <c r="G3493">
        <v>51</v>
      </c>
    </row>
    <row r="3494" spans="1:8" hidden="1" x14ac:dyDescent="0.25">
      <c r="A3494">
        <v>101</v>
      </c>
      <c r="B3494">
        <v>762</v>
      </c>
      <c r="C3494" t="s">
        <v>5066</v>
      </c>
      <c r="D3494" t="s">
        <v>4529</v>
      </c>
      <c r="E3494">
        <v>61</v>
      </c>
      <c r="F3494" t="s">
        <v>4671</v>
      </c>
      <c r="G3494">
        <v>52</v>
      </c>
    </row>
    <row r="3495" spans="1:8" hidden="1" x14ac:dyDescent="0.25">
      <c r="A3495">
        <v>101</v>
      </c>
      <c r="B3495">
        <v>762</v>
      </c>
      <c r="C3495" t="s">
        <v>5066</v>
      </c>
      <c r="D3495" t="s">
        <v>4529</v>
      </c>
      <c r="E3495">
        <v>62</v>
      </c>
      <c r="F3495" t="s">
        <v>4851</v>
      </c>
      <c r="G3495">
        <v>53</v>
      </c>
    </row>
    <row r="3496" spans="1:8" hidden="1" x14ac:dyDescent="0.25">
      <c r="A3496">
        <v>101</v>
      </c>
      <c r="B3496">
        <v>762</v>
      </c>
      <c r="C3496" t="s">
        <v>5066</v>
      </c>
      <c r="D3496" t="s">
        <v>4529</v>
      </c>
      <c r="E3496">
        <v>64</v>
      </c>
      <c r="F3496" t="s">
        <v>4850</v>
      </c>
      <c r="G3496">
        <v>54</v>
      </c>
    </row>
    <row r="3497" spans="1:8" hidden="1" x14ac:dyDescent="0.25">
      <c r="A3497">
        <v>101</v>
      </c>
      <c r="B3497">
        <v>762</v>
      </c>
      <c r="C3497" t="s">
        <v>5066</v>
      </c>
      <c r="D3497" t="s">
        <v>4529</v>
      </c>
      <c r="E3497">
        <v>66</v>
      </c>
      <c r="F3497" t="s">
        <v>4849</v>
      </c>
      <c r="G3497">
        <v>55</v>
      </c>
    </row>
    <row r="3498" spans="1:8" hidden="1" x14ac:dyDescent="0.25">
      <c r="A3498">
        <v>101</v>
      </c>
      <c r="B3498">
        <v>762</v>
      </c>
      <c r="C3498" t="s">
        <v>5066</v>
      </c>
      <c r="D3498" t="s">
        <v>4529</v>
      </c>
      <c r="E3498">
        <v>68</v>
      </c>
      <c r="F3498" t="s">
        <v>4847</v>
      </c>
      <c r="G3498">
        <v>56</v>
      </c>
    </row>
    <row r="3499" spans="1:8" hidden="1" x14ac:dyDescent="0.25">
      <c r="A3499">
        <v>101</v>
      </c>
      <c r="B3499">
        <v>762</v>
      </c>
      <c r="C3499" t="s">
        <v>5066</v>
      </c>
      <c r="D3499" t="s">
        <v>4529</v>
      </c>
      <c r="E3499">
        <v>70</v>
      </c>
      <c r="F3499" t="s">
        <v>4827</v>
      </c>
      <c r="G3499">
        <v>57</v>
      </c>
    </row>
    <row r="3500" spans="1:8" hidden="1" x14ac:dyDescent="0.25">
      <c r="A3500">
        <v>101</v>
      </c>
      <c r="B3500">
        <v>762</v>
      </c>
      <c r="C3500" t="s">
        <v>5066</v>
      </c>
      <c r="D3500" t="s">
        <v>4529</v>
      </c>
      <c r="E3500">
        <v>1436</v>
      </c>
      <c r="F3500" t="s">
        <v>5264</v>
      </c>
      <c r="G3500">
        <v>58</v>
      </c>
    </row>
    <row r="3501" spans="1:8" hidden="1" x14ac:dyDescent="0.25">
      <c r="A3501">
        <v>101</v>
      </c>
      <c r="B3501">
        <v>762</v>
      </c>
      <c r="C3501" t="s">
        <v>5066</v>
      </c>
      <c r="D3501" t="s">
        <v>4529</v>
      </c>
      <c r="E3501">
        <v>473</v>
      </c>
      <c r="F3501" t="s">
        <v>5265</v>
      </c>
      <c r="G3501">
        <v>59</v>
      </c>
    </row>
    <row r="3502" spans="1:8" hidden="1" x14ac:dyDescent="0.25">
      <c r="A3502">
        <v>102</v>
      </c>
      <c r="B3502">
        <v>763</v>
      </c>
      <c r="C3502" t="s">
        <v>4598</v>
      </c>
      <c r="D3502" t="s">
        <v>4529</v>
      </c>
      <c r="E3502">
        <v>1438</v>
      </c>
      <c r="F3502" t="s">
        <v>4635</v>
      </c>
      <c r="G3502">
        <v>1</v>
      </c>
    </row>
    <row r="3503" spans="1:8" hidden="1" x14ac:dyDescent="0.25">
      <c r="A3503">
        <v>102</v>
      </c>
      <c r="B3503">
        <v>763</v>
      </c>
      <c r="C3503" t="s">
        <v>4598</v>
      </c>
      <c r="D3503" t="s">
        <v>4529</v>
      </c>
      <c r="E3503">
        <v>576</v>
      </c>
      <c r="F3503" t="s">
        <v>4634</v>
      </c>
      <c r="G3503">
        <v>2</v>
      </c>
    </row>
    <row r="3504" spans="1:8" hidden="1" x14ac:dyDescent="0.25">
      <c r="A3504">
        <v>102</v>
      </c>
      <c r="B3504">
        <v>763</v>
      </c>
      <c r="C3504" t="s">
        <v>4598</v>
      </c>
      <c r="D3504" t="s">
        <v>4529</v>
      </c>
      <c r="E3504">
        <v>1437</v>
      </c>
      <c r="F3504" t="s">
        <v>5091</v>
      </c>
      <c r="G3504">
        <v>3</v>
      </c>
    </row>
    <row r="3505" spans="1:7" hidden="1" x14ac:dyDescent="0.25">
      <c r="A3505">
        <v>102</v>
      </c>
      <c r="B3505">
        <v>763</v>
      </c>
      <c r="C3505" t="s">
        <v>4598</v>
      </c>
      <c r="D3505" t="s">
        <v>4529</v>
      </c>
      <c r="E3505">
        <v>1608</v>
      </c>
      <c r="F3505" t="s">
        <v>5262</v>
      </c>
      <c r="G3505">
        <v>4</v>
      </c>
    </row>
    <row r="3506" spans="1:7" hidden="1" x14ac:dyDescent="0.25">
      <c r="A3506">
        <v>102</v>
      </c>
      <c r="B3506">
        <v>763</v>
      </c>
      <c r="C3506" t="s">
        <v>4598</v>
      </c>
      <c r="D3506" t="s">
        <v>4529</v>
      </c>
      <c r="E3506">
        <v>579</v>
      </c>
      <c r="F3506" t="s">
        <v>5263</v>
      </c>
      <c r="G3506">
        <v>5</v>
      </c>
    </row>
    <row r="3507" spans="1:7" hidden="1" x14ac:dyDescent="0.25">
      <c r="A3507">
        <v>102</v>
      </c>
      <c r="B3507">
        <v>763</v>
      </c>
      <c r="C3507" t="s">
        <v>4598</v>
      </c>
      <c r="D3507" t="s">
        <v>4529</v>
      </c>
      <c r="E3507">
        <v>1</v>
      </c>
      <c r="F3507" t="s">
        <v>4599</v>
      </c>
      <c r="G3507">
        <v>6</v>
      </c>
    </row>
    <row r="3508" spans="1:7" hidden="1" x14ac:dyDescent="0.25">
      <c r="A3508">
        <v>102</v>
      </c>
      <c r="B3508">
        <v>763</v>
      </c>
      <c r="C3508" t="s">
        <v>4598</v>
      </c>
      <c r="D3508" t="s">
        <v>4529</v>
      </c>
      <c r="E3508">
        <v>1558</v>
      </c>
      <c r="F3508" t="s">
        <v>4733</v>
      </c>
      <c r="G3508">
        <v>7</v>
      </c>
    </row>
    <row r="3509" spans="1:7" hidden="1" x14ac:dyDescent="0.25">
      <c r="A3509">
        <v>102</v>
      </c>
      <c r="B3509">
        <v>974</v>
      </c>
      <c r="C3509" t="s">
        <v>4731</v>
      </c>
      <c r="D3509" t="s">
        <v>4529</v>
      </c>
      <c r="E3509">
        <v>84</v>
      </c>
      <c r="F3509" t="s">
        <v>4732</v>
      </c>
      <c r="G3509">
        <v>8</v>
      </c>
    </row>
    <row r="3510" spans="1:7" hidden="1" x14ac:dyDescent="0.25">
      <c r="A3510">
        <v>102</v>
      </c>
      <c r="B3510">
        <v>974</v>
      </c>
      <c r="C3510" t="s">
        <v>4731</v>
      </c>
      <c r="D3510" t="s">
        <v>4529</v>
      </c>
      <c r="E3510">
        <v>2</v>
      </c>
      <c r="F3510" t="s">
        <v>4731</v>
      </c>
      <c r="G3510">
        <v>9</v>
      </c>
    </row>
    <row r="3511" spans="1:7" hidden="1" x14ac:dyDescent="0.25">
      <c r="A3511">
        <v>102</v>
      </c>
      <c r="B3511">
        <v>974</v>
      </c>
      <c r="C3511" t="s">
        <v>4731</v>
      </c>
      <c r="D3511" t="s">
        <v>4529</v>
      </c>
      <c r="E3511">
        <v>4</v>
      </c>
      <c r="F3511" t="s">
        <v>4729</v>
      </c>
      <c r="G3511">
        <v>10</v>
      </c>
    </row>
    <row r="3512" spans="1:7" hidden="1" x14ac:dyDescent="0.25">
      <c r="A3512">
        <v>102</v>
      </c>
      <c r="B3512">
        <v>975</v>
      </c>
      <c r="C3512" t="s">
        <v>4695</v>
      </c>
      <c r="D3512" t="s">
        <v>4529</v>
      </c>
      <c r="E3512">
        <v>6</v>
      </c>
      <c r="F3512" t="s">
        <v>4697</v>
      </c>
      <c r="G3512">
        <v>11</v>
      </c>
    </row>
    <row r="3513" spans="1:7" hidden="1" x14ac:dyDescent="0.25">
      <c r="A3513">
        <v>102</v>
      </c>
      <c r="B3513">
        <v>975</v>
      </c>
      <c r="C3513" t="s">
        <v>4695</v>
      </c>
      <c r="D3513" t="s">
        <v>4529</v>
      </c>
      <c r="E3513">
        <v>8</v>
      </c>
      <c r="F3513" t="s">
        <v>4695</v>
      </c>
      <c r="G3513">
        <v>12</v>
      </c>
    </row>
    <row r="3514" spans="1:7" hidden="1" x14ac:dyDescent="0.25">
      <c r="A3514">
        <v>102</v>
      </c>
      <c r="B3514">
        <v>976</v>
      </c>
      <c r="C3514" t="s">
        <v>4694</v>
      </c>
      <c r="D3514" t="s">
        <v>4529</v>
      </c>
      <c r="E3514">
        <v>10</v>
      </c>
      <c r="F3514" t="s">
        <v>4693</v>
      </c>
      <c r="G3514">
        <v>13</v>
      </c>
    </row>
    <row r="3515" spans="1:7" hidden="1" x14ac:dyDescent="0.25">
      <c r="A3515">
        <v>102</v>
      </c>
      <c r="B3515">
        <v>976</v>
      </c>
      <c r="C3515" t="s">
        <v>4694</v>
      </c>
      <c r="D3515" t="s">
        <v>4529</v>
      </c>
      <c r="E3515">
        <v>13</v>
      </c>
      <c r="F3515" t="s">
        <v>4692</v>
      </c>
      <c r="G3515">
        <v>14</v>
      </c>
    </row>
    <row r="3516" spans="1:7" hidden="1" x14ac:dyDescent="0.25">
      <c r="A3516">
        <v>102</v>
      </c>
      <c r="B3516">
        <v>977</v>
      </c>
      <c r="C3516" t="s">
        <v>4748</v>
      </c>
      <c r="D3516" t="s">
        <v>4529</v>
      </c>
      <c r="E3516">
        <v>14</v>
      </c>
      <c r="F3516" t="s">
        <v>4728</v>
      </c>
      <c r="G3516">
        <v>15</v>
      </c>
    </row>
    <row r="3517" spans="1:7" hidden="1" x14ac:dyDescent="0.25">
      <c r="A3517">
        <v>102</v>
      </c>
      <c r="B3517">
        <v>977</v>
      </c>
      <c r="C3517" t="s">
        <v>4748</v>
      </c>
      <c r="D3517" t="s">
        <v>4529</v>
      </c>
      <c r="E3517">
        <v>266</v>
      </c>
      <c r="F3517" t="s">
        <v>4727</v>
      </c>
      <c r="G3517">
        <v>16</v>
      </c>
    </row>
    <row r="3518" spans="1:7" hidden="1" x14ac:dyDescent="0.25">
      <c r="A3518">
        <v>102</v>
      </c>
      <c r="B3518">
        <v>977</v>
      </c>
      <c r="C3518" t="s">
        <v>4748</v>
      </c>
      <c r="D3518" t="s">
        <v>4529</v>
      </c>
      <c r="E3518">
        <v>16</v>
      </c>
      <c r="F3518" t="s">
        <v>4691</v>
      </c>
      <c r="G3518">
        <v>17</v>
      </c>
    </row>
    <row r="3519" spans="1:7" hidden="1" x14ac:dyDescent="0.25">
      <c r="A3519">
        <v>102</v>
      </c>
      <c r="B3519">
        <v>977</v>
      </c>
      <c r="C3519" t="s">
        <v>4748</v>
      </c>
      <c r="D3519" t="s">
        <v>4529</v>
      </c>
      <c r="E3519">
        <v>18</v>
      </c>
      <c r="F3519" t="s">
        <v>4690</v>
      </c>
      <c r="G3519">
        <v>18</v>
      </c>
    </row>
    <row r="3520" spans="1:7" hidden="1" x14ac:dyDescent="0.25">
      <c r="A3520">
        <v>102</v>
      </c>
      <c r="B3520">
        <v>978</v>
      </c>
      <c r="C3520" t="s">
        <v>4725</v>
      </c>
      <c r="D3520" t="s">
        <v>4529</v>
      </c>
      <c r="E3520">
        <v>20</v>
      </c>
      <c r="F3520" t="s">
        <v>4726</v>
      </c>
      <c r="G3520">
        <v>19</v>
      </c>
    </row>
    <row r="3521" spans="1:7" hidden="1" x14ac:dyDescent="0.25">
      <c r="A3521">
        <v>104</v>
      </c>
      <c r="B3521">
        <v>765</v>
      </c>
      <c r="C3521" t="s">
        <v>14</v>
      </c>
      <c r="D3521" t="s">
        <v>4529</v>
      </c>
      <c r="E3521">
        <v>1</v>
      </c>
      <c r="F3521" t="s">
        <v>4599</v>
      </c>
      <c r="G3521">
        <v>1</v>
      </c>
    </row>
    <row r="3522" spans="1:7" hidden="1" x14ac:dyDescent="0.25">
      <c r="A3522">
        <v>104</v>
      </c>
      <c r="B3522">
        <v>765</v>
      </c>
      <c r="C3522" t="s">
        <v>14</v>
      </c>
      <c r="D3522" t="s">
        <v>4529</v>
      </c>
      <c r="E3522">
        <v>1559</v>
      </c>
      <c r="F3522" t="s">
        <v>4733</v>
      </c>
      <c r="G3522">
        <v>2</v>
      </c>
    </row>
    <row r="3523" spans="1:7" hidden="1" x14ac:dyDescent="0.25">
      <c r="A3523">
        <v>104</v>
      </c>
      <c r="B3523">
        <v>766</v>
      </c>
      <c r="C3523" t="s">
        <v>232</v>
      </c>
      <c r="D3523" t="s">
        <v>4529</v>
      </c>
      <c r="E3523">
        <v>84</v>
      </c>
      <c r="F3523" t="s">
        <v>4732</v>
      </c>
      <c r="G3523">
        <v>3</v>
      </c>
    </row>
    <row r="3524" spans="1:7" hidden="1" x14ac:dyDescent="0.25">
      <c r="A3524">
        <v>104</v>
      </c>
      <c r="B3524">
        <v>766</v>
      </c>
      <c r="C3524" t="s">
        <v>232</v>
      </c>
      <c r="D3524" t="s">
        <v>4529</v>
      </c>
      <c r="E3524">
        <v>2</v>
      </c>
      <c r="F3524" t="s">
        <v>4731</v>
      </c>
      <c r="G3524">
        <v>4</v>
      </c>
    </row>
    <row r="3525" spans="1:7" hidden="1" x14ac:dyDescent="0.25">
      <c r="A3525">
        <v>104</v>
      </c>
      <c r="B3525">
        <v>766</v>
      </c>
      <c r="C3525" t="s">
        <v>232</v>
      </c>
      <c r="D3525" t="s">
        <v>4529</v>
      </c>
      <c r="E3525">
        <v>4</v>
      </c>
      <c r="F3525" t="s">
        <v>4729</v>
      </c>
      <c r="G3525">
        <v>5</v>
      </c>
    </row>
    <row r="3526" spans="1:7" hidden="1" x14ac:dyDescent="0.25">
      <c r="A3526">
        <v>104</v>
      </c>
      <c r="B3526">
        <v>767</v>
      </c>
      <c r="C3526" t="s">
        <v>5306</v>
      </c>
      <c r="D3526" t="s">
        <v>4529</v>
      </c>
      <c r="E3526">
        <v>6</v>
      </c>
      <c r="F3526" t="s">
        <v>4697</v>
      </c>
      <c r="G3526">
        <v>6</v>
      </c>
    </row>
    <row r="3527" spans="1:7" hidden="1" x14ac:dyDescent="0.25">
      <c r="A3527">
        <v>104</v>
      </c>
      <c r="B3527">
        <v>767</v>
      </c>
      <c r="C3527" t="s">
        <v>5306</v>
      </c>
      <c r="D3527" t="s">
        <v>4529</v>
      </c>
      <c r="E3527">
        <v>8</v>
      </c>
      <c r="F3527" t="s">
        <v>4695</v>
      </c>
      <c r="G3527">
        <v>7</v>
      </c>
    </row>
    <row r="3528" spans="1:7" hidden="1" x14ac:dyDescent="0.25">
      <c r="A3528">
        <v>104</v>
      </c>
      <c r="B3528">
        <v>768</v>
      </c>
      <c r="C3528" t="s">
        <v>5305</v>
      </c>
      <c r="D3528" t="s">
        <v>4529</v>
      </c>
      <c r="E3528">
        <v>10</v>
      </c>
      <c r="F3528" t="s">
        <v>4693</v>
      </c>
      <c r="G3528">
        <v>8</v>
      </c>
    </row>
    <row r="3529" spans="1:7" hidden="1" x14ac:dyDescent="0.25">
      <c r="A3529">
        <v>104</v>
      </c>
      <c r="B3529">
        <v>768</v>
      </c>
      <c r="C3529" t="s">
        <v>5305</v>
      </c>
      <c r="D3529" t="s">
        <v>4529</v>
      </c>
      <c r="E3529">
        <v>13</v>
      </c>
      <c r="F3529" t="s">
        <v>4692</v>
      </c>
      <c r="G3529">
        <v>9</v>
      </c>
    </row>
    <row r="3530" spans="1:7" hidden="1" x14ac:dyDescent="0.25">
      <c r="A3530">
        <v>104</v>
      </c>
      <c r="B3530">
        <v>769</v>
      </c>
      <c r="C3530" t="s">
        <v>1667</v>
      </c>
      <c r="D3530" t="s">
        <v>4529</v>
      </c>
      <c r="E3530">
        <v>14</v>
      </c>
      <c r="F3530" t="s">
        <v>4728</v>
      </c>
      <c r="G3530">
        <v>10</v>
      </c>
    </row>
    <row r="3531" spans="1:7" hidden="1" x14ac:dyDescent="0.25">
      <c r="A3531">
        <v>104</v>
      </c>
      <c r="B3531">
        <v>769</v>
      </c>
      <c r="C3531" t="s">
        <v>1667</v>
      </c>
      <c r="D3531" t="s">
        <v>4529</v>
      </c>
      <c r="E3531">
        <v>266</v>
      </c>
      <c r="F3531" t="s">
        <v>4727</v>
      </c>
      <c r="G3531">
        <v>11</v>
      </c>
    </row>
    <row r="3532" spans="1:7" hidden="1" x14ac:dyDescent="0.25">
      <c r="A3532">
        <v>104</v>
      </c>
      <c r="B3532">
        <v>769</v>
      </c>
      <c r="C3532" t="s">
        <v>1667</v>
      </c>
      <c r="D3532" t="s">
        <v>4529</v>
      </c>
      <c r="E3532">
        <v>16</v>
      </c>
      <c r="F3532" t="s">
        <v>4691</v>
      </c>
      <c r="G3532">
        <v>12</v>
      </c>
    </row>
    <row r="3533" spans="1:7" hidden="1" x14ac:dyDescent="0.25">
      <c r="A3533">
        <v>104</v>
      </c>
      <c r="B3533">
        <v>769</v>
      </c>
      <c r="C3533" t="s">
        <v>1667</v>
      </c>
      <c r="D3533" t="s">
        <v>4529</v>
      </c>
      <c r="E3533">
        <v>18</v>
      </c>
      <c r="F3533" t="s">
        <v>4690</v>
      </c>
      <c r="G3533">
        <v>13</v>
      </c>
    </row>
    <row r="3534" spans="1:7" hidden="1" x14ac:dyDescent="0.25">
      <c r="A3534">
        <v>104</v>
      </c>
      <c r="B3534">
        <v>770</v>
      </c>
      <c r="C3534" t="s">
        <v>106</v>
      </c>
      <c r="D3534" t="s">
        <v>4529</v>
      </c>
      <c r="E3534">
        <v>20</v>
      </c>
      <c r="F3534" t="s">
        <v>4726</v>
      </c>
      <c r="G3534">
        <v>14</v>
      </c>
    </row>
    <row r="3535" spans="1:7" hidden="1" x14ac:dyDescent="0.25">
      <c r="A3535">
        <v>104</v>
      </c>
      <c r="B3535">
        <v>770</v>
      </c>
      <c r="C3535" t="s">
        <v>106</v>
      </c>
      <c r="D3535" t="s">
        <v>4529</v>
      </c>
      <c r="E3535">
        <v>86</v>
      </c>
      <c r="F3535" t="s">
        <v>4724</v>
      </c>
      <c r="G3535">
        <v>15</v>
      </c>
    </row>
    <row r="3536" spans="1:7" hidden="1" x14ac:dyDescent="0.25">
      <c r="A3536">
        <v>104</v>
      </c>
      <c r="B3536">
        <v>771</v>
      </c>
      <c r="C3536" t="s">
        <v>920</v>
      </c>
      <c r="D3536" t="s">
        <v>4529</v>
      </c>
      <c r="E3536">
        <v>22</v>
      </c>
      <c r="F3536" t="s">
        <v>4689</v>
      </c>
      <c r="G3536">
        <v>16</v>
      </c>
    </row>
    <row r="3537" spans="1:7" hidden="1" x14ac:dyDescent="0.25">
      <c r="A3537">
        <v>104</v>
      </c>
      <c r="B3537">
        <v>771</v>
      </c>
      <c r="C3537" t="s">
        <v>920</v>
      </c>
      <c r="D3537" t="s">
        <v>4529</v>
      </c>
      <c r="E3537">
        <v>227</v>
      </c>
      <c r="F3537" t="s">
        <v>4747</v>
      </c>
      <c r="G3537">
        <v>17</v>
      </c>
    </row>
    <row r="3538" spans="1:7" hidden="1" x14ac:dyDescent="0.25">
      <c r="A3538">
        <v>104</v>
      </c>
      <c r="B3538">
        <v>771</v>
      </c>
      <c r="C3538" t="s">
        <v>920</v>
      </c>
      <c r="D3538" t="s">
        <v>4529</v>
      </c>
      <c r="E3538">
        <v>230</v>
      </c>
      <c r="F3538" t="s">
        <v>4746</v>
      </c>
      <c r="G3538">
        <v>18</v>
      </c>
    </row>
    <row r="3539" spans="1:7" hidden="1" x14ac:dyDescent="0.25">
      <c r="A3539">
        <v>104</v>
      </c>
      <c r="B3539">
        <v>772</v>
      </c>
      <c r="C3539" t="s">
        <v>5304</v>
      </c>
      <c r="D3539" t="s">
        <v>4529</v>
      </c>
      <c r="E3539">
        <v>275</v>
      </c>
      <c r="F3539" t="s">
        <v>4745</v>
      </c>
      <c r="G3539">
        <v>19</v>
      </c>
    </row>
    <row r="3540" spans="1:7" hidden="1" x14ac:dyDescent="0.25">
      <c r="A3540">
        <v>104</v>
      </c>
      <c r="B3540">
        <v>773</v>
      </c>
      <c r="C3540" t="s">
        <v>115</v>
      </c>
      <c r="D3540" t="s">
        <v>4529</v>
      </c>
      <c r="E3540">
        <v>277</v>
      </c>
      <c r="F3540" t="s">
        <v>4744</v>
      </c>
      <c r="G3540">
        <v>20</v>
      </c>
    </row>
    <row r="3541" spans="1:7" hidden="1" x14ac:dyDescent="0.25">
      <c r="A3541">
        <v>104</v>
      </c>
      <c r="B3541">
        <v>773</v>
      </c>
      <c r="C3541" t="s">
        <v>115</v>
      </c>
      <c r="D3541" t="s">
        <v>4529</v>
      </c>
      <c r="E3541">
        <v>279</v>
      </c>
      <c r="F3541" t="s">
        <v>4743</v>
      </c>
      <c r="G3541">
        <v>21</v>
      </c>
    </row>
    <row r="3542" spans="1:7" hidden="1" x14ac:dyDescent="0.25">
      <c r="A3542">
        <v>104</v>
      </c>
      <c r="B3542">
        <v>773</v>
      </c>
      <c r="C3542" t="s">
        <v>115</v>
      </c>
      <c r="D3542" t="s">
        <v>4529</v>
      </c>
      <c r="E3542">
        <v>281</v>
      </c>
      <c r="F3542" t="s">
        <v>4742</v>
      </c>
      <c r="G3542">
        <v>22</v>
      </c>
    </row>
    <row r="3543" spans="1:7" hidden="1" x14ac:dyDescent="0.25">
      <c r="A3543">
        <v>104</v>
      </c>
      <c r="B3543">
        <v>773</v>
      </c>
      <c r="C3543" t="s">
        <v>115</v>
      </c>
      <c r="D3543" t="s">
        <v>4529</v>
      </c>
      <c r="E3543">
        <v>299</v>
      </c>
      <c r="F3543" t="s">
        <v>5303</v>
      </c>
      <c r="G3543">
        <v>23</v>
      </c>
    </row>
    <row r="3544" spans="1:7" hidden="1" x14ac:dyDescent="0.25">
      <c r="A3544">
        <v>104</v>
      </c>
      <c r="B3544">
        <v>774</v>
      </c>
      <c r="C3544" t="s">
        <v>1968</v>
      </c>
      <c r="D3544" t="s">
        <v>4529</v>
      </c>
      <c r="E3544">
        <v>284</v>
      </c>
      <c r="F3544" t="s">
        <v>4741</v>
      </c>
      <c r="G3544">
        <v>24</v>
      </c>
    </row>
    <row r="3545" spans="1:7" hidden="1" x14ac:dyDescent="0.25">
      <c r="A3545">
        <v>104</v>
      </c>
      <c r="B3545">
        <v>777</v>
      </c>
      <c r="C3545" t="s">
        <v>214</v>
      </c>
      <c r="D3545" t="s">
        <v>4529</v>
      </c>
      <c r="E3545">
        <v>298</v>
      </c>
      <c r="F3545" t="s">
        <v>4740</v>
      </c>
      <c r="G3545">
        <v>25</v>
      </c>
    </row>
    <row r="3546" spans="1:7" hidden="1" x14ac:dyDescent="0.25">
      <c r="A3546">
        <v>104</v>
      </c>
      <c r="B3546">
        <v>777</v>
      </c>
      <c r="C3546" t="s">
        <v>214</v>
      </c>
      <c r="D3546" t="s">
        <v>4529</v>
      </c>
      <c r="E3546">
        <v>285</v>
      </c>
      <c r="F3546" t="s">
        <v>4738</v>
      </c>
      <c r="G3546">
        <v>26</v>
      </c>
    </row>
    <row r="3547" spans="1:7" hidden="1" x14ac:dyDescent="0.25">
      <c r="A3547">
        <v>104</v>
      </c>
      <c r="B3547">
        <v>777</v>
      </c>
      <c r="C3547" t="s">
        <v>214</v>
      </c>
      <c r="D3547" t="s">
        <v>4529</v>
      </c>
      <c r="E3547">
        <v>287</v>
      </c>
      <c r="F3547" t="s">
        <v>5302</v>
      </c>
      <c r="G3547">
        <v>27</v>
      </c>
    </row>
    <row r="3548" spans="1:7" hidden="1" x14ac:dyDescent="0.25">
      <c r="A3548">
        <v>104</v>
      </c>
      <c r="B3548">
        <v>777</v>
      </c>
      <c r="C3548" t="s">
        <v>214</v>
      </c>
      <c r="D3548" t="s">
        <v>4529</v>
      </c>
      <c r="E3548">
        <v>289</v>
      </c>
      <c r="F3548" t="s">
        <v>5301</v>
      </c>
      <c r="G3548">
        <v>28</v>
      </c>
    </row>
    <row r="3549" spans="1:7" hidden="1" x14ac:dyDescent="0.25">
      <c r="A3549">
        <v>104</v>
      </c>
      <c r="B3549">
        <v>777</v>
      </c>
      <c r="C3549" t="s">
        <v>214</v>
      </c>
      <c r="D3549" t="s">
        <v>4529</v>
      </c>
      <c r="E3549">
        <v>1264</v>
      </c>
      <c r="F3549" t="s">
        <v>5300</v>
      </c>
      <c r="G3549">
        <v>29</v>
      </c>
    </row>
    <row r="3550" spans="1:7" hidden="1" x14ac:dyDescent="0.25">
      <c r="A3550">
        <v>104</v>
      </c>
      <c r="B3550">
        <v>777</v>
      </c>
      <c r="C3550" t="s">
        <v>214</v>
      </c>
      <c r="D3550" t="s">
        <v>4529</v>
      </c>
      <c r="E3550">
        <v>373</v>
      </c>
      <c r="F3550" t="s">
        <v>4971</v>
      </c>
      <c r="G3550">
        <v>30</v>
      </c>
    </row>
    <row r="3551" spans="1:7" hidden="1" x14ac:dyDescent="0.25">
      <c r="A3551">
        <v>104</v>
      </c>
      <c r="B3551">
        <v>777</v>
      </c>
      <c r="C3551" t="s">
        <v>214</v>
      </c>
      <c r="D3551" t="s">
        <v>4529</v>
      </c>
      <c r="E3551">
        <v>1402</v>
      </c>
      <c r="F3551" t="s">
        <v>4973</v>
      </c>
      <c r="G3551">
        <v>31</v>
      </c>
    </row>
    <row r="3552" spans="1:7" hidden="1" x14ac:dyDescent="0.25">
      <c r="A3552">
        <v>104</v>
      </c>
      <c r="B3552">
        <v>777</v>
      </c>
      <c r="C3552" t="s">
        <v>214</v>
      </c>
      <c r="D3552" t="s">
        <v>4529</v>
      </c>
      <c r="E3552">
        <v>1404</v>
      </c>
      <c r="F3552" t="s">
        <v>4968</v>
      </c>
      <c r="G3552">
        <v>32</v>
      </c>
    </row>
    <row r="3553" spans="1:7" hidden="1" x14ac:dyDescent="0.25">
      <c r="A3553">
        <v>104</v>
      </c>
      <c r="B3553">
        <v>777</v>
      </c>
      <c r="C3553" t="s">
        <v>214</v>
      </c>
      <c r="D3553" t="s">
        <v>4529</v>
      </c>
      <c r="E3553">
        <v>292</v>
      </c>
      <c r="F3553" t="s">
        <v>5213</v>
      </c>
      <c r="G3553">
        <v>33</v>
      </c>
    </row>
    <row r="3554" spans="1:7" hidden="1" x14ac:dyDescent="0.25">
      <c r="A3554">
        <v>104</v>
      </c>
      <c r="B3554">
        <v>777</v>
      </c>
      <c r="C3554" t="s">
        <v>214</v>
      </c>
      <c r="D3554" t="s">
        <v>4529</v>
      </c>
      <c r="E3554">
        <v>294</v>
      </c>
      <c r="F3554" t="s">
        <v>4734</v>
      </c>
      <c r="G3554">
        <v>34</v>
      </c>
    </row>
    <row r="3555" spans="1:7" hidden="1" x14ac:dyDescent="0.25">
      <c r="A3555">
        <v>104</v>
      </c>
      <c r="B3555">
        <v>777</v>
      </c>
      <c r="C3555" t="s">
        <v>214</v>
      </c>
      <c r="D3555" t="s">
        <v>4529</v>
      </c>
      <c r="E3555">
        <v>296</v>
      </c>
      <c r="F3555" t="s">
        <v>5299</v>
      </c>
      <c r="G3555">
        <v>35</v>
      </c>
    </row>
    <row r="3556" spans="1:7" hidden="1" x14ac:dyDescent="0.25">
      <c r="A3556">
        <v>105</v>
      </c>
      <c r="B3556">
        <v>778</v>
      </c>
      <c r="C3556" t="s">
        <v>14</v>
      </c>
      <c r="D3556" t="s">
        <v>4529</v>
      </c>
      <c r="E3556">
        <v>1</v>
      </c>
      <c r="F3556" t="s">
        <v>4599</v>
      </c>
      <c r="G3556">
        <v>1</v>
      </c>
    </row>
    <row r="3557" spans="1:7" hidden="1" x14ac:dyDescent="0.25">
      <c r="A3557">
        <v>105</v>
      </c>
      <c r="B3557">
        <v>778</v>
      </c>
      <c r="C3557" t="s">
        <v>14</v>
      </c>
      <c r="D3557" t="s">
        <v>4529</v>
      </c>
      <c r="E3557">
        <v>244</v>
      </c>
      <c r="F3557" t="s">
        <v>4597</v>
      </c>
      <c r="G3557">
        <v>2</v>
      </c>
    </row>
    <row r="3558" spans="1:7" hidden="1" x14ac:dyDescent="0.25">
      <c r="A3558">
        <v>105</v>
      </c>
      <c r="B3558">
        <v>778</v>
      </c>
      <c r="C3558" t="s">
        <v>14</v>
      </c>
      <c r="D3558" t="s">
        <v>4529</v>
      </c>
      <c r="E3558">
        <v>197</v>
      </c>
      <c r="F3558" t="s">
        <v>4570</v>
      </c>
      <c r="G3558">
        <v>3</v>
      </c>
    </row>
    <row r="3559" spans="1:7" hidden="1" x14ac:dyDescent="0.25">
      <c r="A3559">
        <v>105</v>
      </c>
      <c r="B3559">
        <v>778</v>
      </c>
      <c r="C3559" t="s">
        <v>14</v>
      </c>
      <c r="D3559" t="s">
        <v>4529</v>
      </c>
      <c r="E3559">
        <v>199</v>
      </c>
      <c r="F3559" t="s">
        <v>4568</v>
      </c>
      <c r="G3559">
        <v>4</v>
      </c>
    </row>
    <row r="3560" spans="1:7" hidden="1" x14ac:dyDescent="0.25">
      <c r="A3560">
        <v>105</v>
      </c>
      <c r="B3560">
        <v>778</v>
      </c>
      <c r="C3560" t="s">
        <v>14</v>
      </c>
      <c r="D3560" t="s">
        <v>4529</v>
      </c>
      <c r="E3560">
        <v>1479</v>
      </c>
      <c r="F3560" t="s">
        <v>4567</v>
      </c>
      <c r="G3560">
        <v>5</v>
      </c>
    </row>
    <row r="3561" spans="1:7" hidden="1" x14ac:dyDescent="0.25">
      <c r="A3561">
        <v>105</v>
      </c>
      <c r="B3561">
        <v>778</v>
      </c>
      <c r="C3561" t="s">
        <v>14</v>
      </c>
      <c r="D3561" t="s">
        <v>4529</v>
      </c>
      <c r="E3561">
        <v>1448</v>
      </c>
      <c r="F3561" t="s">
        <v>4566</v>
      </c>
      <c r="G3561">
        <v>6</v>
      </c>
    </row>
    <row r="3562" spans="1:7" hidden="1" x14ac:dyDescent="0.25">
      <c r="A3562">
        <v>105</v>
      </c>
      <c r="B3562">
        <v>778</v>
      </c>
      <c r="C3562" t="s">
        <v>14</v>
      </c>
      <c r="D3562" t="s">
        <v>4529</v>
      </c>
      <c r="E3562">
        <v>246</v>
      </c>
      <c r="F3562" t="s">
        <v>4565</v>
      </c>
      <c r="G3562">
        <v>7</v>
      </c>
    </row>
    <row r="3563" spans="1:7" hidden="1" x14ac:dyDescent="0.25">
      <c r="A3563">
        <v>105</v>
      </c>
      <c r="B3563">
        <v>778</v>
      </c>
      <c r="C3563" t="s">
        <v>14</v>
      </c>
      <c r="D3563" t="s">
        <v>4529</v>
      </c>
      <c r="E3563">
        <v>200</v>
      </c>
      <c r="F3563" t="s">
        <v>4563</v>
      </c>
      <c r="G3563">
        <v>8</v>
      </c>
    </row>
    <row r="3564" spans="1:7" hidden="1" x14ac:dyDescent="0.25">
      <c r="A3564">
        <v>105</v>
      </c>
      <c r="B3564">
        <v>778</v>
      </c>
      <c r="C3564" t="s">
        <v>14</v>
      </c>
      <c r="D3564" t="s">
        <v>4529</v>
      </c>
      <c r="E3564">
        <v>1484</v>
      </c>
      <c r="F3564" t="s">
        <v>4596</v>
      </c>
      <c r="G3564">
        <v>9</v>
      </c>
    </row>
    <row r="3565" spans="1:7" hidden="1" x14ac:dyDescent="0.25">
      <c r="A3565">
        <v>105</v>
      </c>
      <c r="B3565">
        <v>778</v>
      </c>
      <c r="C3565" t="s">
        <v>14</v>
      </c>
      <c r="D3565" t="s">
        <v>4529</v>
      </c>
      <c r="E3565">
        <v>202</v>
      </c>
      <c r="F3565" t="s">
        <v>4594</v>
      </c>
      <c r="G3565">
        <v>10</v>
      </c>
    </row>
    <row r="3566" spans="1:7" hidden="1" x14ac:dyDescent="0.25">
      <c r="A3566">
        <v>105</v>
      </c>
      <c r="B3566">
        <v>778</v>
      </c>
      <c r="C3566" t="s">
        <v>14</v>
      </c>
      <c r="D3566" t="s">
        <v>4529</v>
      </c>
      <c r="E3566">
        <v>251</v>
      </c>
      <c r="F3566" t="s">
        <v>4592</v>
      </c>
      <c r="G3566">
        <v>11</v>
      </c>
    </row>
    <row r="3567" spans="1:7" hidden="1" x14ac:dyDescent="0.25">
      <c r="A3567">
        <v>105</v>
      </c>
      <c r="B3567">
        <v>778</v>
      </c>
      <c r="C3567" t="s">
        <v>14</v>
      </c>
      <c r="D3567" t="s">
        <v>4529</v>
      </c>
      <c r="E3567">
        <v>204</v>
      </c>
      <c r="F3567" t="s">
        <v>4593</v>
      </c>
      <c r="G3567">
        <v>12</v>
      </c>
    </row>
    <row r="3568" spans="1:7" hidden="1" x14ac:dyDescent="0.25">
      <c r="A3568">
        <v>105</v>
      </c>
      <c r="B3568">
        <v>778</v>
      </c>
      <c r="C3568" t="s">
        <v>14</v>
      </c>
      <c r="D3568" t="s">
        <v>4529</v>
      </c>
      <c r="E3568">
        <v>1480</v>
      </c>
      <c r="F3568" t="s">
        <v>4591</v>
      </c>
      <c r="G3568">
        <v>13</v>
      </c>
    </row>
    <row r="3569" spans="1:7" hidden="1" x14ac:dyDescent="0.25">
      <c r="A3569">
        <v>105</v>
      </c>
      <c r="B3569">
        <v>778</v>
      </c>
      <c r="C3569" t="s">
        <v>14</v>
      </c>
      <c r="D3569" t="s">
        <v>4529</v>
      </c>
      <c r="E3569">
        <v>1482</v>
      </c>
      <c r="F3569" t="s">
        <v>4590</v>
      </c>
      <c r="G3569">
        <v>14</v>
      </c>
    </row>
    <row r="3570" spans="1:7" hidden="1" x14ac:dyDescent="0.25">
      <c r="A3570">
        <v>105</v>
      </c>
      <c r="B3570">
        <v>778</v>
      </c>
      <c r="C3570" t="s">
        <v>14</v>
      </c>
      <c r="D3570" t="s">
        <v>4529</v>
      </c>
      <c r="E3570">
        <v>206</v>
      </c>
      <c r="F3570" t="s">
        <v>4589</v>
      </c>
      <c r="G3570">
        <v>15</v>
      </c>
    </row>
    <row r="3571" spans="1:7" hidden="1" x14ac:dyDescent="0.25">
      <c r="A3571">
        <v>105</v>
      </c>
      <c r="B3571">
        <v>778</v>
      </c>
      <c r="C3571" t="s">
        <v>14</v>
      </c>
      <c r="D3571" t="s">
        <v>4529</v>
      </c>
      <c r="E3571">
        <v>210</v>
      </c>
      <c r="F3571" t="s">
        <v>4587</v>
      </c>
      <c r="G3571">
        <v>16</v>
      </c>
    </row>
    <row r="3572" spans="1:7" hidden="1" x14ac:dyDescent="0.25">
      <c r="A3572">
        <v>105</v>
      </c>
      <c r="B3572">
        <v>778</v>
      </c>
      <c r="C3572" t="s">
        <v>14</v>
      </c>
      <c r="D3572" t="s">
        <v>4529</v>
      </c>
      <c r="E3572">
        <v>364</v>
      </c>
      <c r="F3572" t="s">
        <v>4586</v>
      </c>
      <c r="G3572">
        <v>17</v>
      </c>
    </row>
    <row r="3573" spans="1:7" hidden="1" x14ac:dyDescent="0.25">
      <c r="A3573">
        <v>105</v>
      </c>
      <c r="B3573">
        <v>778</v>
      </c>
      <c r="C3573" t="s">
        <v>14</v>
      </c>
      <c r="D3573" t="s">
        <v>4529</v>
      </c>
      <c r="E3573">
        <v>214</v>
      </c>
      <c r="F3573" t="s">
        <v>4585</v>
      </c>
      <c r="G3573">
        <v>18</v>
      </c>
    </row>
    <row r="3574" spans="1:7" hidden="1" x14ac:dyDescent="0.25">
      <c r="A3574">
        <v>105</v>
      </c>
      <c r="B3574">
        <v>778</v>
      </c>
      <c r="C3574" t="s">
        <v>14</v>
      </c>
      <c r="D3574" t="s">
        <v>4529</v>
      </c>
      <c r="E3574">
        <v>1560</v>
      </c>
      <c r="F3574" t="s">
        <v>4584</v>
      </c>
      <c r="G3574">
        <v>19</v>
      </c>
    </row>
    <row r="3575" spans="1:7" hidden="1" x14ac:dyDescent="0.25">
      <c r="A3575">
        <v>105</v>
      </c>
      <c r="B3575">
        <v>778</v>
      </c>
      <c r="C3575" t="s">
        <v>14</v>
      </c>
      <c r="D3575" t="s">
        <v>4529</v>
      </c>
      <c r="E3575">
        <v>247</v>
      </c>
      <c r="F3575" t="s">
        <v>4583</v>
      </c>
      <c r="G3575">
        <v>20</v>
      </c>
    </row>
    <row r="3576" spans="1:7" hidden="1" x14ac:dyDescent="0.25">
      <c r="A3576">
        <v>105</v>
      </c>
      <c r="B3576">
        <v>778</v>
      </c>
      <c r="C3576" t="s">
        <v>14</v>
      </c>
      <c r="D3576" t="s">
        <v>4529</v>
      </c>
      <c r="E3576">
        <v>1407</v>
      </c>
      <c r="F3576" t="s">
        <v>4582</v>
      </c>
      <c r="G3576">
        <v>21</v>
      </c>
    </row>
    <row r="3577" spans="1:7" hidden="1" x14ac:dyDescent="0.25">
      <c r="A3577">
        <v>105</v>
      </c>
      <c r="B3577">
        <v>778</v>
      </c>
      <c r="C3577" t="s">
        <v>14</v>
      </c>
      <c r="D3577" t="s">
        <v>4529</v>
      </c>
      <c r="E3577">
        <v>249</v>
      </c>
      <c r="F3577" t="s">
        <v>4581</v>
      </c>
      <c r="G3577">
        <v>22</v>
      </c>
    </row>
    <row r="3578" spans="1:7" hidden="1" x14ac:dyDescent="0.25">
      <c r="A3578">
        <v>105</v>
      </c>
      <c r="B3578">
        <v>778</v>
      </c>
      <c r="C3578" t="s">
        <v>14</v>
      </c>
      <c r="D3578" t="s">
        <v>4529</v>
      </c>
      <c r="E3578">
        <v>253</v>
      </c>
      <c r="F3578" t="s">
        <v>4661</v>
      </c>
      <c r="G3578">
        <v>23</v>
      </c>
    </row>
    <row r="3579" spans="1:7" hidden="1" x14ac:dyDescent="0.25">
      <c r="A3579">
        <v>105</v>
      </c>
      <c r="B3579">
        <v>778</v>
      </c>
      <c r="C3579" t="s">
        <v>14</v>
      </c>
      <c r="D3579" t="s">
        <v>4529</v>
      </c>
      <c r="E3579">
        <v>255</v>
      </c>
      <c r="F3579" t="s">
        <v>4662</v>
      </c>
      <c r="G3579">
        <v>24</v>
      </c>
    </row>
    <row r="3580" spans="1:7" hidden="1" x14ac:dyDescent="0.25">
      <c r="A3580">
        <v>105</v>
      </c>
      <c r="B3580">
        <v>778</v>
      </c>
      <c r="C3580" t="s">
        <v>14</v>
      </c>
      <c r="D3580" t="s">
        <v>4529</v>
      </c>
      <c r="E3580">
        <v>257</v>
      </c>
      <c r="F3580" t="s">
        <v>4663</v>
      </c>
      <c r="G3580">
        <v>25</v>
      </c>
    </row>
    <row r="3581" spans="1:7" hidden="1" x14ac:dyDescent="0.25">
      <c r="A3581">
        <v>105</v>
      </c>
      <c r="B3581">
        <v>778</v>
      </c>
      <c r="C3581" t="s">
        <v>14</v>
      </c>
      <c r="D3581" t="s">
        <v>4529</v>
      </c>
      <c r="E3581">
        <v>259</v>
      </c>
      <c r="F3581" t="s">
        <v>4666</v>
      </c>
      <c r="G3581">
        <v>26</v>
      </c>
    </row>
    <row r="3582" spans="1:7" hidden="1" x14ac:dyDescent="0.25">
      <c r="A3582">
        <v>105</v>
      </c>
      <c r="B3582">
        <v>778</v>
      </c>
      <c r="C3582" t="s">
        <v>14</v>
      </c>
      <c r="D3582" t="s">
        <v>4529</v>
      </c>
      <c r="E3582">
        <v>262</v>
      </c>
      <c r="F3582" t="s">
        <v>4668</v>
      </c>
      <c r="G3582">
        <v>27</v>
      </c>
    </row>
    <row r="3583" spans="1:7" hidden="1" x14ac:dyDescent="0.25">
      <c r="A3583">
        <v>105</v>
      </c>
      <c r="B3583">
        <v>778</v>
      </c>
      <c r="C3583" t="s">
        <v>14</v>
      </c>
      <c r="D3583" t="s">
        <v>4529</v>
      </c>
      <c r="E3583">
        <v>1562</v>
      </c>
      <c r="F3583" t="s">
        <v>4669</v>
      </c>
      <c r="G3583">
        <v>28</v>
      </c>
    </row>
    <row r="3584" spans="1:7" hidden="1" x14ac:dyDescent="0.25">
      <c r="A3584">
        <v>105</v>
      </c>
      <c r="B3584">
        <v>778</v>
      </c>
      <c r="C3584" t="s">
        <v>14</v>
      </c>
      <c r="D3584" t="s">
        <v>4529</v>
      </c>
      <c r="E3584">
        <v>61</v>
      </c>
      <c r="F3584" t="s">
        <v>4671</v>
      </c>
      <c r="G3584">
        <v>29</v>
      </c>
    </row>
    <row r="3585" spans="1:7" hidden="1" x14ac:dyDescent="0.25">
      <c r="A3585">
        <v>105</v>
      </c>
      <c r="B3585">
        <v>778</v>
      </c>
      <c r="C3585" t="s">
        <v>14</v>
      </c>
      <c r="D3585" t="s">
        <v>4529</v>
      </c>
      <c r="E3585">
        <v>59</v>
      </c>
      <c r="F3585" t="s">
        <v>4672</v>
      </c>
      <c r="G3585">
        <v>30</v>
      </c>
    </row>
    <row r="3586" spans="1:7" hidden="1" x14ac:dyDescent="0.25">
      <c r="A3586">
        <v>105</v>
      </c>
      <c r="B3586">
        <v>778</v>
      </c>
      <c r="C3586" t="s">
        <v>14</v>
      </c>
      <c r="D3586" t="s">
        <v>4529</v>
      </c>
      <c r="E3586">
        <v>62</v>
      </c>
      <c r="F3586" t="s">
        <v>4851</v>
      </c>
      <c r="G3586">
        <v>31</v>
      </c>
    </row>
    <row r="3587" spans="1:7" hidden="1" x14ac:dyDescent="0.25">
      <c r="A3587">
        <v>105</v>
      </c>
      <c r="B3587">
        <v>778</v>
      </c>
      <c r="C3587" t="s">
        <v>14</v>
      </c>
      <c r="D3587" t="s">
        <v>4529</v>
      </c>
      <c r="E3587">
        <v>64</v>
      </c>
      <c r="F3587" t="s">
        <v>4850</v>
      </c>
      <c r="G3587">
        <v>32</v>
      </c>
    </row>
    <row r="3588" spans="1:7" hidden="1" x14ac:dyDescent="0.25">
      <c r="A3588">
        <v>105</v>
      </c>
      <c r="B3588">
        <v>778</v>
      </c>
      <c r="C3588" t="s">
        <v>14</v>
      </c>
      <c r="D3588" t="s">
        <v>4529</v>
      </c>
      <c r="E3588">
        <v>66</v>
      </c>
      <c r="F3588" t="s">
        <v>4849</v>
      </c>
      <c r="G3588">
        <v>33</v>
      </c>
    </row>
    <row r="3589" spans="1:7" hidden="1" x14ac:dyDescent="0.25">
      <c r="A3589">
        <v>105</v>
      </c>
      <c r="B3589">
        <v>778</v>
      </c>
      <c r="C3589" t="s">
        <v>14</v>
      </c>
      <c r="D3589" t="s">
        <v>4529</v>
      </c>
      <c r="E3589">
        <v>68</v>
      </c>
      <c r="F3589" t="s">
        <v>4847</v>
      </c>
      <c r="G3589">
        <v>34</v>
      </c>
    </row>
    <row r="3590" spans="1:7" hidden="1" x14ac:dyDescent="0.25">
      <c r="A3590">
        <v>105</v>
      </c>
      <c r="B3590">
        <v>778</v>
      </c>
      <c r="C3590" t="s">
        <v>14</v>
      </c>
      <c r="D3590" t="s">
        <v>4529</v>
      </c>
      <c r="E3590">
        <v>69</v>
      </c>
      <c r="F3590" t="s">
        <v>4827</v>
      </c>
      <c r="G3590">
        <v>35</v>
      </c>
    </row>
    <row r="3591" spans="1:7" hidden="1" x14ac:dyDescent="0.25">
      <c r="A3591">
        <v>105</v>
      </c>
      <c r="B3591">
        <v>778</v>
      </c>
      <c r="C3591" t="s">
        <v>14</v>
      </c>
      <c r="D3591" t="s">
        <v>4529</v>
      </c>
      <c r="E3591">
        <v>1436</v>
      </c>
      <c r="F3591" t="s">
        <v>5264</v>
      </c>
      <c r="G3591">
        <v>36</v>
      </c>
    </row>
    <row r="3592" spans="1:7" hidden="1" x14ac:dyDescent="0.25">
      <c r="A3592">
        <v>105</v>
      </c>
      <c r="B3592">
        <v>778</v>
      </c>
      <c r="C3592" t="s">
        <v>14</v>
      </c>
      <c r="D3592" t="s">
        <v>4529</v>
      </c>
      <c r="E3592">
        <v>473</v>
      </c>
      <c r="F3592" t="s">
        <v>5265</v>
      </c>
      <c r="G3592">
        <v>37</v>
      </c>
    </row>
    <row r="3593" spans="1:7" hidden="1" x14ac:dyDescent="0.25">
      <c r="A3593">
        <v>105</v>
      </c>
      <c r="B3593">
        <v>778</v>
      </c>
      <c r="C3593" t="s">
        <v>14</v>
      </c>
      <c r="D3593" t="s">
        <v>4529</v>
      </c>
      <c r="E3593">
        <v>475</v>
      </c>
      <c r="F3593" t="s">
        <v>5266</v>
      </c>
      <c r="G3593">
        <v>38</v>
      </c>
    </row>
    <row r="3594" spans="1:7" hidden="1" x14ac:dyDescent="0.25">
      <c r="A3594">
        <v>105</v>
      </c>
      <c r="B3594">
        <v>778</v>
      </c>
      <c r="C3594" t="s">
        <v>14</v>
      </c>
      <c r="D3594" t="s">
        <v>4529</v>
      </c>
      <c r="E3594">
        <v>1282</v>
      </c>
      <c r="F3594" t="s">
        <v>5267</v>
      </c>
      <c r="G3594">
        <v>39</v>
      </c>
    </row>
    <row r="3595" spans="1:7" hidden="1" x14ac:dyDescent="0.25">
      <c r="A3595">
        <v>105</v>
      </c>
      <c r="B3595">
        <v>778</v>
      </c>
      <c r="C3595" t="s">
        <v>14</v>
      </c>
      <c r="D3595" t="s">
        <v>4529</v>
      </c>
      <c r="E3595">
        <v>464</v>
      </c>
      <c r="F3595" t="s">
        <v>5261</v>
      </c>
      <c r="G3595">
        <v>40</v>
      </c>
    </row>
    <row r="3596" spans="1:7" hidden="1" x14ac:dyDescent="0.25">
      <c r="A3596">
        <v>105</v>
      </c>
      <c r="B3596">
        <v>778</v>
      </c>
      <c r="C3596" t="s">
        <v>14</v>
      </c>
      <c r="D3596" t="s">
        <v>4529</v>
      </c>
      <c r="E3596">
        <v>79</v>
      </c>
      <c r="F3596" t="s">
        <v>4803</v>
      </c>
      <c r="G3596">
        <v>41</v>
      </c>
    </row>
    <row r="3597" spans="1:7" hidden="1" x14ac:dyDescent="0.25">
      <c r="A3597">
        <v>105</v>
      </c>
      <c r="B3597">
        <v>778</v>
      </c>
      <c r="C3597" t="s">
        <v>14</v>
      </c>
      <c r="D3597" t="s">
        <v>4529</v>
      </c>
      <c r="E3597">
        <v>82</v>
      </c>
      <c r="F3597" t="s">
        <v>4838</v>
      </c>
      <c r="G3597">
        <v>42</v>
      </c>
    </row>
    <row r="3598" spans="1:7" hidden="1" x14ac:dyDescent="0.25">
      <c r="A3598">
        <v>105</v>
      </c>
      <c r="B3598">
        <v>778</v>
      </c>
      <c r="C3598" t="s">
        <v>14</v>
      </c>
      <c r="D3598" t="s">
        <v>4529</v>
      </c>
      <c r="E3598">
        <v>83</v>
      </c>
      <c r="F3598" t="s">
        <v>4836</v>
      </c>
      <c r="G3598">
        <v>43</v>
      </c>
    </row>
    <row r="3599" spans="1:7" hidden="1" x14ac:dyDescent="0.25">
      <c r="A3599">
        <v>106</v>
      </c>
      <c r="B3599">
        <v>779</v>
      </c>
      <c r="C3599" t="s">
        <v>5066</v>
      </c>
      <c r="D3599" t="s">
        <v>4529</v>
      </c>
      <c r="E3599">
        <v>20</v>
      </c>
      <c r="F3599" t="s">
        <v>4726</v>
      </c>
      <c r="G3599">
        <v>1</v>
      </c>
    </row>
    <row r="3600" spans="1:7" hidden="1" x14ac:dyDescent="0.25">
      <c r="A3600">
        <v>106</v>
      </c>
      <c r="B3600">
        <v>779</v>
      </c>
      <c r="C3600" t="s">
        <v>5066</v>
      </c>
      <c r="D3600" t="s">
        <v>4529</v>
      </c>
      <c r="E3600">
        <v>86</v>
      </c>
      <c r="F3600" t="s">
        <v>4724</v>
      </c>
      <c r="G3600">
        <v>2</v>
      </c>
    </row>
    <row r="3601" spans="1:7" hidden="1" x14ac:dyDescent="0.25">
      <c r="A3601">
        <v>106</v>
      </c>
      <c r="B3601">
        <v>779</v>
      </c>
      <c r="C3601" t="s">
        <v>5066</v>
      </c>
      <c r="D3601" t="s">
        <v>4529</v>
      </c>
      <c r="E3601">
        <v>1611</v>
      </c>
      <c r="F3601" t="s">
        <v>4689</v>
      </c>
      <c r="G3601">
        <v>3</v>
      </c>
    </row>
    <row r="3602" spans="1:7" hidden="1" x14ac:dyDescent="0.25">
      <c r="A3602">
        <v>106</v>
      </c>
      <c r="B3602">
        <v>779</v>
      </c>
      <c r="C3602" t="s">
        <v>5066</v>
      </c>
      <c r="D3602" t="s">
        <v>4529</v>
      </c>
      <c r="E3602">
        <v>227</v>
      </c>
      <c r="F3602" t="s">
        <v>4747</v>
      </c>
      <c r="G3602">
        <v>4</v>
      </c>
    </row>
    <row r="3603" spans="1:7" hidden="1" x14ac:dyDescent="0.25">
      <c r="A3603">
        <v>106</v>
      </c>
      <c r="B3603">
        <v>779</v>
      </c>
      <c r="C3603" t="s">
        <v>5066</v>
      </c>
      <c r="D3603" t="s">
        <v>4529</v>
      </c>
      <c r="E3603">
        <v>230</v>
      </c>
      <c r="F3603" t="s">
        <v>4746</v>
      </c>
      <c r="G3603">
        <v>5</v>
      </c>
    </row>
    <row r="3604" spans="1:7" hidden="1" x14ac:dyDescent="0.25">
      <c r="A3604">
        <v>106</v>
      </c>
      <c r="B3604">
        <v>779</v>
      </c>
      <c r="C3604" t="s">
        <v>5066</v>
      </c>
      <c r="D3604" t="s">
        <v>4529</v>
      </c>
      <c r="E3604">
        <v>229</v>
      </c>
      <c r="F3604" t="s">
        <v>5298</v>
      </c>
      <c r="G3604">
        <v>6</v>
      </c>
    </row>
    <row r="3605" spans="1:7" hidden="1" x14ac:dyDescent="0.25">
      <c r="A3605">
        <v>106</v>
      </c>
      <c r="B3605">
        <v>779</v>
      </c>
      <c r="C3605" t="s">
        <v>5066</v>
      </c>
      <c r="D3605" t="s">
        <v>4529</v>
      </c>
      <c r="E3605">
        <v>231</v>
      </c>
      <c r="F3605" t="s">
        <v>5297</v>
      </c>
      <c r="G3605">
        <v>7</v>
      </c>
    </row>
    <row r="3606" spans="1:7" hidden="1" x14ac:dyDescent="0.25">
      <c r="A3606">
        <v>106</v>
      </c>
      <c r="B3606">
        <v>779</v>
      </c>
      <c r="C3606" t="s">
        <v>5066</v>
      </c>
      <c r="D3606" t="s">
        <v>4529</v>
      </c>
      <c r="E3606">
        <v>233</v>
      </c>
      <c r="F3606" t="s">
        <v>5296</v>
      </c>
      <c r="G3606">
        <v>8</v>
      </c>
    </row>
    <row r="3607" spans="1:7" hidden="1" x14ac:dyDescent="0.25">
      <c r="A3607">
        <v>106</v>
      </c>
      <c r="B3607">
        <v>779</v>
      </c>
      <c r="C3607" t="s">
        <v>5066</v>
      </c>
      <c r="D3607" t="s">
        <v>4529</v>
      </c>
      <c r="E3607">
        <v>235</v>
      </c>
      <c r="F3607" t="s">
        <v>5295</v>
      </c>
      <c r="G3607">
        <v>9</v>
      </c>
    </row>
    <row r="3608" spans="1:7" hidden="1" x14ac:dyDescent="0.25">
      <c r="A3608">
        <v>106</v>
      </c>
      <c r="B3608">
        <v>779</v>
      </c>
      <c r="C3608" t="s">
        <v>5066</v>
      </c>
      <c r="D3608" t="s">
        <v>4529</v>
      </c>
      <c r="E3608">
        <v>242</v>
      </c>
      <c r="F3608" t="s">
        <v>5294</v>
      </c>
      <c r="G3608">
        <v>10</v>
      </c>
    </row>
    <row r="3609" spans="1:7" hidden="1" x14ac:dyDescent="0.25">
      <c r="A3609">
        <v>106</v>
      </c>
      <c r="B3609">
        <v>779</v>
      </c>
      <c r="C3609" t="s">
        <v>5066</v>
      </c>
      <c r="D3609" t="s">
        <v>4529</v>
      </c>
      <c r="E3609">
        <v>1678</v>
      </c>
      <c r="F3609" t="s">
        <v>5293</v>
      </c>
      <c r="G3609">
        <v>11</v>
      </c>
    </row>
    <row r="3610" spans="1:7" hidden="1" x14ac:dyDescent="0.25">
      <c r="A3610">
        <v>106</v>
      </c>
      <c r="B3610">
        <v>779</v>
      </c>
      <c r="C3610" t="s">
        <v>5066</v>
      </c>
      <c r="D3610" t="s">
        <v>4529</v>
      </c>
      <c r="E3610">
        <v>1680</v>
      </c>
      <c r="F3610" t="s">
        <v>5292</v>
      </c>
      <c r="G3610">
        <v>12</v>
      </c>
    </row>
    <row r="3611" spans="1:7" hidden="1" x14ac:dyDescent="0.25">
      <c r="A3611">
        <v>106</v>
      </c>
      <c r="B3611">
        <v>779</v>
      </c>
      <c r="C3611" t="s">
        <v>5066</v>
      </c>
      <c r="D3611" t="s">
        <v>4529</v>
      </c>
      <c r="E3611">
        <v>591</v>
      </c>
      <c r="F3611" t="s">
        <v>5291</v>
      </c>
      <c r="G3611">
        <v>13</v>
      </c>
    </row>
    <row r="3612" spans="1:7" hidden="1" x14ac:dyDescent="0.25">
      <c r="A3612">
        <v>106</v>
      </c>
      <c r="B3612">
        <v>779</v>
      </c>
      <c r="C3612" t="s">
        <v>5066</v>
      </c>
      <c r="D3612" t="s">
        <v>4529</v>
      </c>
      <c r="E3612">
        <v>593</v>
      </c>
      <c r="F3612" t="s">
        <v>5290</v>
      </c>
      <c r="G3612">
        <v>14</v>
      </c>
    </row>
    <row r="3613" spans="1:7" hidden="1" x14ac:dyDescent="0.25">
      <c r="A3613">
        <v>106</v>
      </c>
      <c r="B3613">
        <v>779</v>
      </c>
      <c r="C3613" t="s">
        <v>5066</v>
      </c>
      <c r="D3613" t="s">
        <v>4529</v>
      </c>
      <c r="E3613">
        <v>1682</v>
      </c>
      <c r="F3613" t="s">
        <v>5289</v>
      </c>
      <c r="G3613">
        <v>15</v>
      </c>
    </row>
    <row r="3614" spans="1:7" hidden="1" x14ac:dyDescent="0.25">
      <c r="A3614">
        <v>106</v>
      </c>
      <c r="B3614">
        <v>779</v>
      </c>
      <c r="C3614" t="s">
        <v>5066</v>
      </c>
      <c r="D3614" t="s">
        <v>4529</v>
      </c>
      <c r="E3614">
        <v>596</v>
      </c>
      <c r="F3614" t="s">
        <v>5288</v>
      </c>
      <c r="G3614">
        <v>16</v>
      </c>
    </row>
    <row r="3615" spans="1:7" ht="26.25" hidden="1" customHeight="1" x14ac:dyDescent="0.25">
      <c r="A3615">
        <v>109</v>
      </c>
      <c r="B3615">
        <v>782</v>
      </c>
      <c r="C3615" t="s">
        <v>5066</v>
      </c>
      <c r="D3615" t="s">
        <v>4529</v>
      </c>
      <c r="E3615">
        <v>1438</v>
      </c>
      <c r="F3615" t="s">
        <v>4635</v>
      </c>
      <c r="G3615">
        <v>1</v>
      </c>
    </row>
    <row r="3616" spans="1:7" hidden="1" x14ac:dyDescent="0.25">
      <c r="A3616">
        <v>109</v>
      </c>
      <c r="B3616">
        <v>782</v>
      </c>
      <c r="C3616" t="s">
        <v>5066</v>
      </c>
      <c r="D3616" t="s">
        <v>4529</v>
      </c>
      <c r="E3616">
        <v>576</v>
      </c>
      <c r="F3616" t="s">
        <v>4634</v>
      </c>
      <c r="G3616">
        <v>2</v>
      </c>
    </row>
    <row r="3617" spans="1:7" hidden="1" x14ac:dyDescent="0.25">
      <c r="A3617">
        <v>109</v>
      </c>
      <c r="B3617">
        <v>782</v>
      </c>
      <c r="C3617" t="s">
        <v>5066</v>
      </c>
      <c r="D3617" t="s">
        <v>4529</v>
      </c>
      <c r="E3617">
        <v>1437</v>
      </c>
      <c r="F3617" t="s">
        <v>5091</v>
      </c>
      <c r="G3617">
        <v>3</v>
      </c>
    </row>
    <row r="3618" spans="1:7" hidden="1" x14ac:dyDescent="0.25">
      <c r="A3618">
        <v>109</v>
      </c>
      <c r="B3618">
        <v>782</v>
      </c>
      <c r="C3618" t="s">
        <v>5066</v>
      </c>
      <c r="D3618" t="s">
        <v>4529</v>
      </c>
      <c r="E3618">
        <v>1608</v>
      </c>
      <c r="F3618" t="s">
        <v>5262</v>
      </c>
      <c r="G3618">
        <v>4</v>
      </c>
    </row>
    <row r="3619" spans="1:7" hidden="1" x14ac:dyDescent="0.25">
      <c r="A3619">
        <v>109</v>
      </c>
      <c r="B3619">
        <v>782</v>
      </c>
      <c r="C3619" t="s">
        <v>5066</v>
      </c>
      <c r="D3619" t="s">
        <v>4529</v>
      </c>
      <c r="E3619">
        <v>579</v>
      </c>
      <c r="F3619" t="s">
        <v>5263</v>
      </c>
      <c r="G3619">
        <v>5</v>
      </c>
    </row>
    <row r="3620" spans="1:7" hidden="1" x14ac:dyDescent="0.25">
      <c r="A3620">
        <v>109</v>
      </c>
      <c r="B3620">
        <v>782</v>
      </c>
      <c r="C3620" t="s">
        <v>5066</v>
      </c>
      <c r="D3620" t="s">
        <v>4529</v>
      </c>
      <c r="E3620">
        <v>1</v>
      </c>
      <c r="F3620" t="s">
        <v>4599</v>
      </c>
      <c r="G3620">
        <v>6</v>
      </c>
    </row>
    <row r="3621" spans="1:7" hidden="1" x14ac:dyDescent="0.25">
      <c r="A3621">
        <v>109</v>
      </c>
      <c r="B3621">
        <v>782</v>
      </c>
      <c r="C3621" t="s">
        <v>5066</v>
      </c>
      <c r="D3621" t="s">
        <v>4529</v>
      </c>
      <c r="E3621">
        <v>1558</v>
      </c>
      <c r="F3621" t="s">
        <v>4733</v>
      </c>
      <c r="G3621">
        <v>7</v>
      </c>
    </row>
    <row r="3622" spans="1:7" hidden="1" x14ac:dyDescent="0.25">
      <c r="A3622">
        <v>109</v>
      </c>
      <c r="B3622">
        <v>782</v>
      </c>
      <c r="C3622" t="s">
        <v>5066</v>
      </c>
      <c r="D3622" t="s">
        <v>4529</v>
      </c>
      <c r="E3622">
        <v>84</v>
      </c>
      <c r="F3622" t="s">
        <v>4732</v>
      </c>
      <c r="G3622">
        <v>8</v>
      </c>
    </row>
    <row r="3623" spans="1:7" hidden="1" x14ac:dyDescent="0.25">
      <c r="A3623">
        <v>109</v>
      </c>
      <c r="B3623">
        <v>782</v>
      </c>
      <c r="C3623" t="s">
        <v>5066</v>
      </c>
      <c r="D3623" t="s">
        <v>4529</v>
      </c>
      <c r="E3623">
        <v>2</v>
      </c>
      <c r="F3623" t="s">
        <v>4731</v>
      </c>
      <c r="G3623">
        <v>9</v>
      </c>
    </row>
    <row r="3624" spans="1:7" hidden="1" x14ac:dyDescent="0.25">
      <c r="A3624">
        <v>109</v>
      </c>
      <c r="B3624">
        <v>782</v>
      </c>
      <c r="C3624" t="s">
        <v>5066</v>
      </c>
      <c r="D3624" t="s">
        <v>4529</v>
      </c>
      <c r="E3624">
        <v>4</v>
      </c>
      <c r="F3624" t="s">
        <v>4729</v>
      </c>
      <c r="G3624">
        <v>10</v>
      </c>
    </row>
    <row r="3625" spans="1:7" hidden="1" x14ac:dyDescent="0.25">
      <c r="A3625">
        <v>109</v>
      </c>
      <c r="B3625">
        <v>782</v>
      </c>
      <c r="C3625" t="s">
        <v>5066</v>
      </c>
      <c r="D3625" t="s">
        <v>4529</v>
      </c>
      <c r="E3625">
        <v>6</v>
      </c>
      <c r="F3625" t="s">
        <v>4697</v>
      </c>
      <c r="G3625">
        <v>11</v>
      </c>
    </row>
    <row r="3626" spans="1:7" hidden="1" x14ac:dyDescent="0.25">
      <c r="A3626">
        <v>109</v>
      </c>
      <c r="B3626">
        <v>782</v>
      </c>
      <c r="C3626" t="s">
        <v>5066</v>
      </c>
      <c r="D3626" t="s">
        <v>4529</v>
      </c>
      <c r="E3626">
        <v>8</v>
      </c>
      <c r="F3626" t="s">
        <v>4695</v>
      </c>
      <c r="G3626">
        <v>12</v>
      </c>
    </row>
    <row r="3627" spans="1:7" hidden="1" x14ac:dyDescent="0.25">
      <c r="A3627">
        <v>109</v>
      </c>
      <c r="B3627">
        <v>782</v>
      </c>
      <c r="C3627" t="s">
        <v>5066</v>
      </c>
      <c r="D3627" t="s">
        <v>4529</v>
      </c>
      <c r="E3627">
        <v>10</v>
      </c>
      <c r="F3627" t="s">
        <v>4693</v>
      </c>
      <c r="G3627">
        <v>13</v>
      </c>
    </row>
    <row r="3628" spans="1:7" hidden="1" x14ac:dyDescent="0.25">
      <c r="A3628">
        <v>109</v>
      </c>
      <c r="B3628">
        <v>782</v>
      </c>
      <c r="C3628" t="s">
        <v>5066</v>
      </c>
      <c r="D3628" t="s">
        <v>4529</v>
      </c>
      <c r="E3628">
        <v>13</v>
      </c>
      <c r="F3628" t="s">
        <v>4692</v>
      </c>
      <c r="G3628">
        <v>14</v>
      </c>
    </row>
    <row r="3629" spans="1:7" hidden="1" x14ac:dyDescent="0.25">
      <c r="A3629">
        <v>109</v>
      </c>
      <c r="B3629">
        <v>782</v>
      </c>
      <c r="C3629" t="s">
        <v>5066</v>
      </c>
      <c r="D3629" t="s">
        <v>4529</v>
      </c>
      <c r="E3629">
        <v>14</v>
      </c>
      <c r="F3629" t="s">
        <v>4728</v>
      </c>
      <c r="G3629">
        <v>15</v>
      </c>
    </row>
    <row r="3630" spans="1:7" hidden="1" x14ac:dyDescent="0.25">
      <c r="A3630">
        <v>109</v>
      </c>
      <c r="B3630">
        <v>782</v>
      </c>
      <c r="C3630" t="s">
        <v>5066</v>
      </c>
      <c r="D3630" t="s">
        <v>4529</v>
      </c>
      <c r="E3630">
        <v>266</v>
      </c>
      <c r="F3630" t="s">
        <v>4727</v>
      </c>
      <c r="G3630">
        <v>16</v>
      </c>
    </row>
    <row r="3631" spans="1:7" hidden="1" x14ac:dyDescent="0.25">
      <c r="A3631">
        <v>109</v>
      </c>
      <c r="B3631">
        <v>782</v>
      </c>
      <c r="C3631" t="s">
        <v>5066</v>
      </c>
      <c r="D3631" t="s">
        <v>4529</v>
      </c>
      <c r="E3631">
        <v>16</v>
      </c>
      <c r="F3631" t="s">
        <v>4691</v>
      </c>
      <c r="G3631">
        <v>17</v>
      </c>
    </row>
    <row r="3632" spans="1:7" hidden="1" x14ac:dyDescent="0.25">
      <c r="A3632">
        <v>109</v>
      </c>
      <c r="B3632">
        <v>782</v>
      </c>
      <c r="C3632" t="s">
        <v>5066</v>
      </c>
      <c r="D3632" t="s">
        <v>4529</v>
      </c>
      <c r="E3632">
        <v>18</v>
      </c>
      <c r="F3632" t="s">
        <v>4690</v>
      </c>
      <c r="G3632">
        <v>18</v>
      </c>
    </row>
    <row r="3633" spans="1:7" hidden="1" x14ac:dyDescent="0.25">
      <c r="A3633">
        <v>109</v>
      </c>
      <c r="B3633">
        <v>782</v>
      </c>
      <c r="C3633" t="s">
        <v>5066</v>
      </c>
      <c r="D3633" t="s">
        <v>4529</v>
      </c>
      <c r="E3633">
        <v>20</v>
      </c>
      <c r="F3633" t="s">
        <v>4726</v>
      </c>
      <c r="G3633">
        <v>19</v>
      </c>
    </row>
    <row r="3634" spans="1:7" hidden="1" x14ac:dyDescent="0.25">
      <c r="A3634">
        <v>109</v>
      </c>
      <c r="B3634">
        <v>782</v>
      </c>
      <c r="C3634" t="s">
        <v>5066</v>
      </c>
      <c r="D3634" t="s">
        <v>4529</v>
      </c>
      <c r="E3634">
        <v>86</v>
      </c>
      <c r="F3634" t="s">
        <v>4724</v>
      </c>
      <c r="G3634">
        <v>20</v>
      </c>
    </row>
    <row r="3635" spans="1:7" hidden="1" x14ac:dyDescent="0.25">
      <c r="A3635">
        <v>109</v>
      </c>
      <c r="B3635">
        <v>782</v>
      </c>
      <c r="C3635" t="s">
        <v>5066</v>
      </c>
      <c r="D3635" t="s">
        <v>4529</v>
      </c>
      <c r="E3635">
        <v>1611</v>
      </c>
      <c r="F3635" t="s">
        <v>4689</v>
      </c>
      <c r="G3635">
        <v>21</v>
      </c>
    </row>
    <row r="3636" spans="1:7" hidden="1" x14ac:dyDescent="0.25">
      <c r="A3636">
        <v>109</v>
      </c>
      <c r="B3636">
        <v>782</v>
      </c>
      <c r="C3636" t="s">
        <v>5066</v>
      </c>
      <c r="D3636" t="s">
        <v>4529</v>
      </c>
      <c r="E3636">
        <v>227</v>
      </c>
      <c r="F3636" t="s">
        <v>4747</v>
      </c>
      <c r="G3636">
        <v>22</v>
      </c>
    </row>
    <row r="3637" spans="1:7" hidden="1" x14ac:dyDescent="0.25">
      <c r="A3637">
        <v>109</v>
      </c>
      <c r="B3637">
        <v>782</v>
      </c>
      <c r="C3637" t="s">
        <v>5066</v>
      </c>
      <c r="D3637" t="s">
        <v>4529</v>
      </c>
      <c r="E3637">
        <v>230</v>
      </c>
      <c r="F3637" t="s">
        <v>4746</v>
      </c>
      <c r="G3637">
        <v>23</v>
      </c>
    </row>
    <row r="3638" spans="1:7" hidden="1" x14ac:dyDescent="0.25">
      <c r="A3638">
        <v>109</v>
      </c>
      <c r="B3638">
        <v>782</v>
      </c>
      <c r="C3638" t="s">
        <v>5066</v>
      </c>
      <c r="D3638" t="s">
        <v>4529</v>
      </c>
      <c r="E3638">
        <v>231</v>
      </c>
      <c r="F3638" t="s">
        <v>5297</v>
      </c>
      <c r="G3638">
        <v>24</v>
      </c>
    </row>
    <row r="3639" spans="1:7" hidden="1" x14ac:dyDescent="0.25">
      <c r="A3639">
        <v>109</v>
      </c>
      <c r="B3639">
        <v>782</v>
      </c>
      <c r="C3639" t="s">
        <v>5066</v>
      </c>
      <c r="D3639" t="s">
        <v>4529</v>
      </c>
      <c r="E3639">
        <v>233</v>
      </c>
      <c r="F3639" t="s">
        <v>5296</v>
      </c>
      <c r="G3639">
        <v>25</v>
      </c>
    </row>
    <row r="3640" spans="1:7" hidden="1" x14ac:dyDescent="0.25">
      <c r="A3640">
        <v>109</v>
      </c>
      <c r="B3640">
        <v>782</v>
      </c>
      <c r="C3640" t="s">
        <v>5066</v>
      </c>
      <c r="D3640" t="s">
        <v>4529</v>
      </c>
      <c r="E3640">
        <v>235</v>
      </c>
      <c r="F3640" t="s">
        <v>5295</v>
      </c>
      <c r="G3640">
        <v>26</v>
      </c>
    </row>
    <row r="3641" spans="1:7" hidden="1" x14ac:dyDescent="0.25">
      <c r="A3641">
        <v>109</v>
      </c>
      <c r="B3641">
        <v>782</v>
      </c>
      <c r="C3641" t="s">
        <v>5066</v>
      </c>
      <c r="D3641" t="s">
        <v>4529</v>
      </c>
      <c r="E3641">
        <v>242</v>
      </c>
      <c r="F3641" t="s">
        <v>5294</v>
      </c>
      <c r="G3641">
        <v>27</v>
      </c>
    </row>
    <row r="3642" spans="1:7" hidden="1" x14ac:dyDescent="0.25">
      <c r="A3642">
        <v>109</v>
      </c>
      <c r="B3642">
        <v>782</v>
      </c>
      <c r="C3642" t="s">
        <v>5066</v>
      </c>
      <c r="D3642" t="s">
        <v>4529</v>
      </c>
      <c r="E3642">
        <v>1677</v>
      </c>
      <c r="F3642" t="s">
        <v>5293</v>
      </c>
      <c r="G3642">
        <v>28</v>
      </c>
    </row>
    <row r="3643" spans="1:7" hidden="1" x14ac:dyDescent="0.25">
      <c r="A3643">
        <v>109</v>
      </c>
      <c r="B3643">
        <v>782</v>
      </c>
      <c r="C3643" t="s">
        <v>5066</v>
      </c>
      <c r="D3643" t="s">
        <v>4529</v>
      </c>
      <c r="E3643">
        <v>1680</v>
      </c>
      <c r="F3643" t="s">
        <v>5292</v>
      </c>
      <c r="G3643">
        <v>29</v>
      </c>
    </row>
    <row r="3644" spans="1:7" hidden="1" x14ac:dyDescent="0.25">
      <c r="A3644">
        <v>109</v>
      </c>
      <c r="B3644">
        <v>782</v>
      </c>
      <c r="C3644" t="s">
        <v>5066</v>
      </c>
      <c r="D3644" t="s">
        <v>4529</v>
      </c>
      <c r="E3644">
        <v>592</v>
      </c>
      <c r="F3644" t="s">
        <v>5291</v>
      </c>
      <c r="G3644">
        <v>30</v>
      </c>
    </row>
    <row r="3645" spans="1:7" hidden="1" x14ac:dyDescent="0.25">
      <c r="A3645">
        <v>109</v>
      </c>
      <c r="B3645">
        <v>782</v>
      </c>
      <c r="C3645" t="s">
        <v>5066</v>
      </c>
      <c r="D3645" t="s">
        <v>4529</v>
      </c>
      <c r="E3645">
        <v>594</v>
      </c>
      <c r="F3645" t="s">
        <v>5290</v>
      </c>
      <c r="G3645">
        <v>31</v>
      </c>
    </row>
    <row r="3646" spans="1:7" hidden="1" x14ac:dyDescent="0.25">
      <c r="A3646">
        <v>109</v>
      </c>
      <c r="B3646">
        <v>782</v>
      </c>
      <c r="C3646" t="s">
        <v>5066</v>
      </c>
      <c r="D3646" t="s">
        <v>4529</v>
      </c>
      <c r="E3646">
        <v>1681</v>
      </c>
      <c r="F3646" t="s">
        <v>5289</v>
      </c>
      <c r="G3646">
        <v>32</v>
      </c>
    </row>
    <row r="3647" spans="1:7" hidden="1" x14ac:dyDescent="0.25">
      <c r="A3647">
        <v>109</v>
      </c>
      <c r="B3647">
        <v>782</v>
      </c>
      <c r="C3647" t="s">
        <v>5066</v>
      </c>
      <c r="D3647" t="s">
        <v>4529</v>
      </c>
      <c r="E3647">
        <v>595</v>
      </c>
      <c r="F3647" t="s">
        <v>5288</v>
      </c>
      <c r="G3647">
        <v>33</v>
      </c>
    </row>
    <row r="3648" spans="1:7" ht="15" hidden="1" customHeight="1" x14ac:dyDescent="0.25">
      <c r="A3648">
        <v>110</v>
      </c>
      <c r="B3648">
        <v>783</v>
      </c>
      <c r="C3648" t="s">
        <v>5066</v>
      </c>
      <c r="D3648" t="s">
        <v>4529</v>
      </c>
      <c r="E3648">
        <v>50</v>
      </c>
      <c r="F3648" t="s">
        <v>4683</v>
      </c>
      <c r="G3648">
        <v>1</v>
      </c>
    </row>
    <row r="3649" spans="1:8" hidden="1" x14ac:dyDescent="0.25">
      <c r="A3649">
        <v>110</v>
      </c>
      <c r="B3649">
        <v>783</v>
      </c>
      <c r="C3649" t="s">
        <v>5066</v>
      </c>
      <c r="D3649" t="s">
        <v>4529</v>
      </c>
      <c r="E3649">
        <v>49</v>
      </c>
      <c r="F3649" t="s">
        <v>4799</v>
      </c>
      <c r="G3649">
        <v>2</v>
      </c>
    </row>
    <row r="3650" spans="1:8" hidden="1" x14ac:dyDescent="0.25">
      <c r="A3650">
        <v>110</v>
      </c>
      <c r="B3650">
        <v>783</v>
      </c>
      <c r="C3650" t="s">
        <v>5066</v>
      </c>
      <c r="D3650" t="s">
        <v>4529</v>
      </c>
      <c r="E3650">
        <v>1705</v>
      </c>
      <c r="F3650" t="s">
        <v>5248</v>
      </c>
      <c r="G3650" t="s">
        <v>5247</v>
      </c>
      <c r="H3650">
        <v>3</v>
      </c>
    </row>
    <row r="3651" spans="1:8" hidden="1" x14ac:dyDescent="0.25">
      <c r="A3651">
        <v>110</v>
      </c>
      <c r="B3651">
        <v>783</v>
      </c>
      <c r="C3651" t="s">
        <v>5066</v>
      </c>
      <c r="D3651" t="s">
        <v>4529</v>
      </c>
      <c r="E3651">
        <v>1706</v>
      </c>
      <c r="F3651" t="s">
        <v>5246</v>
      </c>
      <c r="G3651">
        <v>4</v>
      </c>
    </row>
    <row r="3652" spans="1:8" hidden="1" x14ac:dyDescent="0.25">
      <c r="A3652">
        <v>110</v>
      </c>
      <c r="B3652">
        <v>783</v>
      </c>
      <c r="C3652" t="s">
        <v>5066</v>
      </c>
      <c r="D3652" t="s">
        <v>4529</v>
      </c>
      <c r="E3652">
        <v>1708</v>
      </c>
      <c r="F3652" t="s">
        <v>5245</v>
      </c>
      <c r="G3652">
        <v>5</v>
      </c>
    </row>
    <row r="3653" spans="1:8" hidden="1" x14ac:dyDescent="0.25">
      <c r="A3653">
        <v>110</v>
      </c>
      <c r="B3653">
        <v>783</v>
      </c>
      <c r="C3653" t="s">
        <v>5066</v>
      </c>
      <c r="D3653" t="s">
        <v>4529</v>
      </c>
      <c r="E3653">
        <v>446</v>
      </c>
      <c r="F3653" t="s">
        <v>5228</v>
      </c>
      <c r="G3653">
        <v>6</v>
      </c>
    </row>
    <row r="3654" spans="1:8" hidden="1" x14ac:dyDescent="0.25">
      <c r="A3654">
        <v>110</v>
      </c>
      <c r="B3654">
        <v>783</v>
      </c>
      <c r="C3654" t="s">
        <v>5066</v>
      </c>
      <c r="D3654" t="s">
        <v>4529</v>
      </c>
      <c r="E3654">
        <v>1751</v>
      </c>
      <c r="F3654" t="s">
        <v>4964</v>
      </c>
      <c r="G3654">
        <v>7</v>
      </c>
    </row>
    <row r="3655" spans="1:8" hidden="1" x14ac:dyDescent="0.25">
      <c r="A3655">
        <v>110</v>
      </c>
      <c r="B3655">
        <v>783</v>
      </c>
      <c r="C3655" t="s">
        <v>5066</v>
      </c>
      <c r="D3655" t="s">
        <v>4529</v>
      </c>
      <c r="E3655">
        <v>1749</v>
      </c>
      <c r="F3655" t="s">
        <v>5229</v>
      </c>
      <c r="G3655">
        <v>8</v>
      </c>
    </row>
    <row r="3656" spans="1:8" hidden="1" x14ac:dyDescent="0.25">
      <c r="A3656">
        <v>110</v>
      </c>
      <c r="B3656">
        <v>783</v>
      </c>
      <c r="C3656" t="s">
        <v>5066</v>
      </c>
      <c r="D3656" t="s">
        <v>4529</v>
      </c>
      <c r="E3656">
        <v>1205</v>
      </c>
      <c r="F3656" t="s">
        <v>5230</v>
      </c>
      <c r="G3656">
        <v>9</v>
      </c>
    </row>
    <row r="3657" spans="1:8" hidden="1" x14ac:dyDescent="0.25">
      <c r="A3657">
        <v>111</v>
      </c>
      <c r="B3657">
        <v>784</v>
      </c>
      <c r="C3657" t="s">
        <v>5066</v>
      </c>
      <c r="D3657" t="s">
        <v>4529</v>
      </c>
      <c r="E3657">
        <v>20</v>
      </c>
      <c r="F3657" t="s">
        <v>4726</v>
      </c>
      <c r="G3657">
        <v>1</v>
      </c>
    </row>
    <row r="3658" spans="1:8" hidden="1" x14ac:dyDescent="0.25">
      <c r="A3658">
        <v>111</v>
      </c>
      <c r="B3658">
        <v>784</v>
      </c>
      <c r="C3658" t="s">
        <v>5066</v>
      </c>
      <c r="D3658" t="s">
        <v>4529</v>
      </c>
      <c r="E3658">
        <v>18</v>
      </c>
      <c r="F3658" t="s">
        <v>4690</v>
      </c>
      <c r="G3658">
        <v>2</v>
      </c>
    </row>
    <row r="3659" spans="1:8" hidden="1" x14ac:dyDescent="0.25">
      <c r="A3659">
        <v>111</v>
      </c>
      <c r="B3659">
        <v>784</v>
      </c>
      <c r="C3659" t="s">
        <v>5066</v>
      </c>
      <c r="D3659" t="s">
        <v>4529</v>
      </c>
      <c r="E3659">
        <v>1671</v>
      </c>
      <c r="F3659" t="s">
        <v>4691</v>
      </c>
      <c r="G3659">
        <v>3</v>
      </c>
    </row>
    <row r="3660" spans="1:8" hidden="1" x14ac:dyDescent="0.25">
      <c r="A3660">
        <v>111</v>
      </c>
      <c r="B3660">
        <v>784</v>
      </c>
      <c r="C3660" t="s">
        <v>5066</v>
      </c>
      <c r="D3660" t="s">
        <v>4529</v>
      </c>
      <c r="E3660">
        <v>1665</v>
      </c>
      <c r="F3660" t="s">
        <v>5241</v>
      </c>
      <c r="G3660">
        <v>4</v>
      </c>
    </row>
    <row r="3661" spans="1:8" hidden="1" x14ac:dyDescent="0.25">
      <c r="A3661">
        <v>111</v>
      </c>
      <c r="B3661">
        <v>784</v>
      </c>
      <c r="C3661" t="s">
        <v>5066</v>
      </c>
      <c r="D3661" t="s">
        <v>4529</v>
      </c>
      <c r="E3661">
        <v>1673</v>
      </c>
      <c r="F3661" t="s">
        <v>5240</v>
      </c>
      <c r="G3661">
        <v>5</v>
      </c>
    </row>
    <row r="3662" spans="1:8" hidden="1" x14ac:dyDescent="0.25">
      <c r="A3662">
        <v>111</v>
      </c>
      <c r="B3662">
        <v>784</v>
      </c>
      <c r="C3662" t="s">
        <v>5066</v>
      </c>
      <c r="D3662" t="s">
        <v>4529</v>
      </c>
      <c r="E3662">
        <v>634</v>
      </c>
      <c r="F3662" t="s">
        <v>5239</v>
      </c>
      <c r="G3662">
        <v>6</v>
      </c>
    </row>
    <row r="3663" spans="1:8" hidden="1" x14ac:dyDescent="0.25">
      <c r="A3663">
        <v>111</v>
      </c>
      <c r="B3663">
        <v>784</v>
      </c>
      <c r="C3663" t="s">
        <v>5066</v>
      </c>
      <c r="D3663" t="s">
        <v>4529</v>
      </c>
      <c r="E3663">
        <v>500</v>
      </c>
      <c r="F3663" t="s">
        <v>5238</v>
      </c>
      <c r="G3663">
        <v>7</v>
      </c>
    </row>
    <row r="3664" spans="1:8" hidden="1" x14ac:dyDescent="0.25">
      <c r="A3664">
        <v>111</v>
      </c>
      <c r="B3664">
        <v>784</v>
      </c>
      <c r="C3664" t="s">
        <v>5066</v>
      </c>
      <c r="D3664" t="s">
        <v>4529</v>
      </c>
      <c r="E3664">
        <v>1675</v>
      </c>
      <c r="F3664" t="s">
        <v>5237</v>
      </c>
      <c r="G3664">
        <v>8</v>
      </c>
    </row>
    <row r="3665" spans="1:7" hidden="1" x14ac:dyDescent="0.25">
      <c r="A3665">
        <v>111</v>
      </c>
      <c r="B3665">
        <v>784</v>
      </c>
      <c r="C3665" t="s">
        <v>5066</v>
      </c>
      <c r="D3665" t="s">
        <v>4529</v>
      </c>
      <c r="E3665">
        <v>502</v>
      </c>
      <c r="F3665" t="s">
        <v>5236</v>
      </c>
      <c r="G3665">
        <v>9</v>
      </c>
    </row>
    <row r="3666" spans="1:7" hidden="1" x14ac:dyDescent="0.25">
      <c r="A3666">
        <v>111</v>
      </c>
      <c r="B3666">
        <v>784</v>
      </c>
      <c r="C3666" t="s">
        <v>5066</v>
      </c>
      <c r="D3666" t="s">
        <v>4529</v>
      </c>
      <c r="E3666">
        <v>1257</v>
      </c>
      <c r="F3666" t="s">
        <v>5243</v>
      </c>
      <c r="G3666">
        <v>10</v>
      </c>
    </row>
    <row r="3667" spans="1:7" hidden="1" x14ac:dyDescent="0.25">
      <c r="A3667">
        <v>111</v>
      </c>
      <c r="B3667">
        <v>784</v>
      </c>
      <c r="C3667" t="s">
        <v>5066</v>
      </c>
      <c r="D3667" t="s">
        <v>4529</v>
      </c>
      <c r="E3667">
        <v>1430</v>
      </c>
      <c r="F3667" t="s">
        <v>5244</v>
      </c>
      <c r="G3667">
        <v>11</v>
      </c>
    </row>
    <row r="3668" spans="1:7" hidden="1" x14ac:dyDescent="0.25">
      <c r="A3668">
        <v>111</v>
      </c>
      <c r="B3668">
        <v>784</v>
      </c>
      <c r="C3668" t="s">
        <v>5066</v>
      </c>
      <c r="D3668" t="s">
        <v>4529</v>
      </c>
      <c r="E3668">
        <v>636</v>
      </c>
      <c r="F3668" t="s">
        <v>4558</v>
      </c>
      <c r="G3668">
        <v>12</v>
      </c>
    </row>
    <row r="3669" spans="1:7" hidden="1" x14ac:dyDescent="0.25">
      <c r="A3669">
        <v>113</v>
      </c>
      <c r="B3669">
        <v>786</v>
      </c>
      <c r="C3669" t="s">
        <v>5066</v>
      </c>
      <c r="D3669" t="s">
        <v>4529</v>
      </c>
      <c r="E3669">
        <v>1</v>
      </c>
      <c r="F3669" t="s">
        <v>4599</v>
      </c>
      <c r="G3669">
        <v>1</v>
      </c>
    </row>
    <row r="3670" spans="1:7" hidden="1" x14ac:dyDescent="0.25">
      <c r="A3670">
        <v>113</v>
      </c>
      <c r="B3670">
        <v>786</v>
      </c>
      <c r="C3670" t="s">
        <v>5066</v>
      </c>
      <c r="D3670" t="s">
        <v>4529</v>
      </c>
      <c r="E3670">
        <v>244</v>
      </c>
      <c r="F3670" t="s">
        <v>4597</v>
      </c>
      <c r="G3670">
        <v>2</v>
      </c>
    </row>
    <row r="3671" spans="1:7" hidden="1" x14ac:dyDescent="0.25">
      <c r="A3671">
        <v>113</v>
      </c>
      <c r="B3671">
        <v>786</v>
      </c>
      <c r="C3671" t="s">
        <v>5066</v>
      </c>
      <c r="D3671" t="s">
        <v>4529</v>
      </c>
      <c r="E3671">
        <v>197</v>
      </c>
      <c r="F3671" t="s">
        <v>4570</v>
      </c>
      <c r="G3671">
        <v>3</v>
      </c>
    </row>
    <row r="3672" spans="1:7" hidden="1" x14ac:dyDescent="0.25">
      <c r="A3672">
        <v>113</v>
      </c>
      <c r="B3672">
        <v>786</v>
      </c>
      <c r="C3672" t="s">
        <v>5066</v>
      </c>
      <c r="D3672" t="s">
        <v>4529</v>
      </c>
      <c r="E3672">
        <v>199</v>
      </c>
      <c r="F3672" t="s">
        <v>4568</v>
      </c>
      <c r="G3672">
        <v>4</v>
      </c>
    </row>
    <row r="3673" spans="1:7" hidden="1" x14ac:dyDescent="0.25">
      <c r="A3673">
        <v>113</v>
      </c>
      <c r="B3673">
        <v>786</v>
      </c>
      <c r="C3673" t="s">
        <v>5066</v>
      </c>
      <c r="D3673" t="s">
        <v>4529</v>
      </c>
      <c r="E3673">
        <v>1479</v>
      </c>
      <c r="F3673" t="s">
        <v>4567</v>
      </c>
      <c r="G3673">
        <v>5</v>
      </c>
    </row>
    <row r="3674" spans="1:7" hidden="1" x14ac:dyDescent="0.25">
      <c r="A3674">
        <v>113</v>
      </c>
      <c r="B3674">
        <v>786</v>
      </c>
      <c r="C3674" t="s">
        <v>5066</v>
      </c>
      <c r="D3674" t="s">
        <v>4529</v>
      </c>
      <c r="E3674">
        <v>1448</v>
      </c>
      <c r="F3674" t="s">
        <v>4566</v>
      </c>
      <c r="G3674">
        <v>6</v>
      </c>
    </row>
    <row r="3675" spans="1:7" hidden="1" x14ac:dyDescent="0.25">
      <c r="A3675">
        <v>113</v>
      </c>
      <c r="B3675">
        <v>786</v>
      </c>
      <c r="C3675" t="s">
        <v>5066</v>
      </c>
      <c r="D3675" t="s">
        <v>4529</v>
      </c>
      <c r="E3675">
        <v>246</v>
      </c>
      <c r="F3675" t="s">
        <v>4565</v>
      </c>
      <c r="G3675">
        <v>7</v>
      </c>
    </row>
    <row r="3676" spans="1:7" hidden="1" x14ac:dyDescent="0.25">
      <c r="A3676">
        <v>113</v>
      </c>
      <c r="B3676">
        <v>786</v>
      </c>
      <c r="C3676" t="s">
        <v>5066</v>
      </c>
      <c r="D3676" t="s">
        <v>4529</v>
      </c>
      <c r="E3676">
        <v>200</v>
      </c>
      <c r="F3676" t="s">
        <v>4563</v>
      </c>
      <c r="G3676">
        <v>8</v>
      </c>
    </row>
    <row r="3677" spans="1:7" hidden="1" x14ac:dyDescent="0.25">
      <c r="A3677">
        <v>113</v>
      </c>
      <c r="B3677">
        <v>786</v>
      </c>
      <c r="C3677" t="s">
        <v>5066</v>
      </c>
      <c r="D3677" t="s">
        <v>4529</v>
      </c>
      <c r="E3677">
        <v>1484</v>
      </c>
      <c r="F3677" t="s">
        <v>4596</v>
      </c>
      <c r="G3677">
        <v>9</v>
      </c>
    </row>
    <row r="3678" spans="1:7" hidden="1" x14ac:dyDescent="0.25">
      <c r="A3678">
        <v>113</v>
      </c>
      <c r="B3678">
        <v>786</v>
      </c>
      <c r="C3678" t="s">
        <v>5066</v>
      </c>
      <c r="D3678" t="s">
        <v>4529</v>
      </c>
      <c r="E3678">
        <v>202</v>
      </c>
      <c r="F3678" t="s">
        <v>4594</v>
      </c>
      <c r="G3678">
        <v>10</v>
      </c>
    </row>
    <row r="3679" spans="1:7" hidden="1" x14ac:dyDescent="0.25">
      <c r="A3679">
        <v>113</v>
      </c>
      <c r="B3679">
        <v>786</v>
      </c>
      <c r="C3679" t="s">
        <v>5066</v>
      </c>
      <c r="D3679" t="s">
        <v>4529</v>
      </c>
      <c r="E3679">
        <v>251</v>
      </c>
      <c r="F3679" t="s">
        <v>4592</v>
      </c>
      <c r="G3679">
        <v>11</v>
      </c>
    </row>
    <row r="3680" spans="1:7" hidden="1" x14ac:dyDescent="0.25">
      <c r="A3680">
        <v>113</v>
      </c>
      <c r="B3680">
        <v>786</v>
      </c>
      <c r="C3680" t="s">
        <v>5066</v>
      </c>
      <c r="D3680" t="s">
        <v>4529</v>
      </c>
      <c r="E3680">
        <v>204</v>
      </c>
      <c r="F3680" t="s">
        <v>4593</v>
      </c>
      <c r="G3680">
        <v>12</v>
      </c>
    </row>
    <row r="3681" spans="1:7" hidden="1" x14ac:dyDescent="0.25">
      <c r="A3681">
        <v>113</v>
      </c>
      <c r="B3681">
        <v>786</v>
      </c>
      <c r="C3681" t="s">
        <v>5066</v>
      </c>
      <c r="D3681" t="s">
        <v>4529</v>
      </c>
      <c r="E3681">
        <v>1480</v>
      </c>
      <c r="F3681" t="s">
        <v>4591</v>
      </c>
      <c r="G3681">
        <v>13</v>
      </c>
    </row>
    <row r="3682" spans="1:7" hidden="1" x14ac:dyDescent="0.25">
      <c r="A3682">
        <v>113</v>
      </c>
      <c r="B3682">
        <v>786</v>
      </c>
      <c r="C3682" t="s">
        <v>5066</v>
      </c>
      <c r="D3682" t="s">
        <v>4529</v>
      </c>
      <c r="E3682">
        <v>1482</v>
      </c>
      <c r="F3682" t="s">
        <v>4590</v>
      </c>
      <c r="G3682">
        <v>14</v>
      </c>
    </row>
    <row r="3683" spans="1:7" hidden="1" x14ac:dyDescent="0.25">
      <c r="A3683">
        <v>113</v>
      </c>
      <c r="B3683">
        <v>786</v>
      </c>
      <c r="C3683" t="s">
        <v>5066</v>
      </c>
      <c r="D3683" t="s">
        <v>4529</v>
      </c>
      <c r="E3683">
        <v>206</v>
      </c>
      <c r="F3683" t="s">
        <v>4589</v>
      </c>
      <c r="G3683">
        <v>15</v>
      </c>
    </row>
    <row r="3684" spans="1:7" hidden="1" x14ac:dyDescent="0.25">
      <c r="A3684">
        <v>113</v>
      </c>
      <c r="B3684">
        <v>786</v>
      </c>
      <c r="C3684" t="s">
        <v>5066</v>
      </c>
      <c r="D3684" t="s">
        <v>4529</v>
      </c>
      <c r="E3684">
        <v>210</v>
      </c>
      <c r="F3684" t="s">
        <v>4587</v>
      </c>
      <c r="G3684">
        <v>16</v>
      </c>
    </row>
    <row r="3685" spans="1:7" hidden="1" x14ac:dyDescent="0.25">
      <c r="A3685">
        <v>113</v>
      </c>
      <c r="B3685">
        <v>786</v>
      </c>
      <c r="C3685" t="s">
        <v>5066</v>
      </c>
      <c r="D3685" t="s">
        <v>4529</v>
      </c>
      <c r="E3685">
        <v>364</v>
      </c>
      <c r="F3685" t="s">
        <v>4586</v>
      </c>
      <c r="G3685">
        <v>17</v>
      </c>
    </row>
    <row r="3686" spans="1:7" hidden="1" x14ac:dyDescent="0.25">
      <c r="A3686">
        <v>113</v>
      </c>
      <c r="B3686">
        <v>786</v>
      </c>
      <c r="C3686" t="s">
        <v>5066</v>
      </c>
      <c r="D3686" t="s">
        <v>4529</v>
      </c>
      <c r="E3686">
        <v>214</v>
      </c>
      <c r="F3686" t="s">
        <v>4585</v>
      </c>
      <c r="G3686">
        <v>18</v>
      </c>
    </row>
    <row r="3687" spans="1:7" hidden="1" x14ac:dyDescent="0.25">
      <c r="A3687">
        <v>113</v>
      </c>
      <c r="B3687">
        <v>786</v>
      </c>
      <c r="C3687" t="s">
        <v>5066</v>
      </c>
      <c r="D3687" t="s">
        <v>4529</v>
      </c>
      <c r="E3687">
        <v>215</v>
      </c>
      <c r="F3687" t="s">
        <v>4630</v>
      </c>
      <c r="G3687">
        <v>19</v>
      </c>
    </row>
    <row r="3688" spans="1:7" hidden="1" x14ac:dyDescent="0.25">
      <c r="A3688">
        <v>113</v>
      </c>
      <c r="B3688">
        <v>786</v>
      </c>
      <c r="C3688" t="s">
        <v>5066</v>
      </c>
      <c r="D3688" t="s">
        <v>4529</v>
      </c>
      <c r="E3688">
        <v>1486</v>
      </c>
      <c r="F3688" t="s">
        <v>4629</v>
      </c>
      <c r="G3688">
        <v>20</v>
      </c>
    </row>
    <row r="3689" spans="1:7" hidden="1" x14ac:dyDescent="0.25">
      <c r="A3689">
        <v>113</v>
      </c>
      <c r="B3689">
        <v>786</v>
      </c>
      <c r="C3689" t="s">
        <v>5066</v>
      </c>
      <c r="D3689" t="s">
        <v>4529</v>
      </c>
      <c r="E3689">
        <v>217</v>
      </c>
      <c r="F3689" t="s">
        <v>4628</v>
      </c>
      <c r="G3689">
        <v>21</v>
      </c>
    </row>
    <row r="3690" spans="1:7" hidden="1" x14ac:dyDescent="0.25">
      <c r="A3690">
        <v>113</v>
      </c>
      <c r="B3690">
        <v>786</v>
      </c>
      <c r="C3690" t="s">
        <v>5066</v>
      </c>
      <c r="D3690" t="s">
        <v>4529</v>
      </c>
      <c r="E3690">
        <v>1395</v>
      </c>
      <c r="F3690" t="s">
        <v>4627</v>
      </c>
      <c r="G3690">
        <v>22</v>
      </c>
    </row>
    <row r="3691" spans="1:7" hidden="1" x14ac:dyDescent="0.25">
      <c r="A3691">
        <v>113</v>
      </c>
      <c r="B3691">
        <v>786</v>
      </c>
      <c r="C3691" t="s">
        <v>5066</v>
      </c>
      <c r="D3691" t="s">
        <v>4529</v>
      </c>
      <c r="E3691">
        <v>222</v>
      </c>
      <c r="F3691" t="s">
        <v>4624</v>
      </c>
      <c r="G3691">
        <v>23</v>
      </c>
    </row>
    <row r="3692" spans="1:7" hidden="1" x14ac:dyDescent="0.25">
      <c r="A3692">
        <v>113</v>
      </c>
      <c r="B3692">
        <v>786</v>
      </c>
      <c r="C3692" t="s">
        <v>5066</v>
      </c>
      <c r="D3692" t="s">
        <v>4529</v>
      </c>
      <c r="E3692">
        <v>1567</v>
      </c>
      <c r="F3692" t="s">
        <v>4626</v>
      </c>
      <c r="G3692">
        <v>24</v>
      </c>
    </row>
    <row r="3693" spans="1:7" hidden="1" x14ac:dyDescent="0.25">
      <c r="A3693">
        <v>113</v>
      </c>
      <c r="B3693">
        <v>786</v>
      </c>
      <c r="C3693" t="s">
        <v>5066</v>
      </c>
      <c r="D3693" t="s">
        <v>4529</v>
      </c>
      <c r="E3693">
        <v>1488</v>
      </c>
      <c r="F3693" t="s">
        <v>4625</v>
      </c>
      <c r="G3693">
        <v>25</v>
      </c>
    </row>
    <row r="3694" spans="1:7" hidden="1" x14ac:dyDescent="0.25">
      <c r="A3694">
        <v>113</v>
      </c>
      <c r="B3694">
        <v>786</v>
      </c>
      <c r="C3694" t="s">
        <v>5066</v>
      </c>
      <c r="D3694" t="s">
        <v>4529</v>
      </c>
      <c r="E3694">
        <v>405</v>
      </c>
      <c r="F3694" t="s">
        <v>4623</v>
      </c>
      <c r="G3694">
        <v>26</v>
      </c>
    </row>
    <row r="3695" spans="1:7" hidden="1" x14ac:dyDescent="0.25">
      <c r="A3695">
        <v>113</v>
      </c>
      <c r="B3695">
        <v>786</v>
      </c>
      <c r="C3695" t="s">
        <v>5066</v>
      </c>
      <c r="D3695" t="s">
        <v>4529</v>
      </c>
      <c r="E3695">
        <v>1490</v>
      </c>
      <c r="F3695" t="s">
        <v>4622</v>
      </c>
      <c r="G3695">
        <v>27</v>
      </c>
    </row>
    <row r="3696" spans="1:7" hidden="1" x14ac:dyDescent="0.25">
      <c r="A3696">
        <v>113</v>
      </c>
      <c r="B3696">
        <v>786</v>
      </c>
      <c r="C3696" t="s">
        <v>5066</v>
      </c>
      <c r="D3696" t="s">
        <v>4529</v>
      </c>
      <c r="E3696">
        <v>223</v>
      </c>
      <c r="F3696" t="s">
        <v>4621</v>
      </c>
      <c r="G3696">
        <v>28</v>
      </c>
    </row>
    <row r="3697" spans="1:8" hidden="1" x14ac:dyDescent="0.25">
      <c r="A3697">
        <v>113</v>
      </c>
      <c r="B3697">
        <v>786</v>
      </c>
      <c r="C3697" t="s">
        <v>5066</v>
      </c>
      <c r="D3697" t="s">
        <v>4529</v>
      </c>
      <c r="E3697">
        <v>225</v>
      </c>
      <c r="F3697" t="s">
        <v>4550</v>
      </c>
      <c r="G3697">
        <v>29</v>
      </c>
    </row>
    <row r="3698" spans="1:8" hidden="1" x14ac:dyDescent="0.25">
      <c r="A3698">
        <v>114</v>
      </c>
      <c r="B3698">
        <v>787</v>
      </c>
      <c r="C3698" t="s">
        <v>5066</v>
      </c>
      <c r="D3698" t="s">
        <v>4529</v>
      </c>
      <c r="E3698">
        <v>50</v>
      </c>
      <c r="F3698" t="s">
        <v>4683</v>
      </c>
      <c r="G3698">
        <v>1</v>
      </c>
    </row>
    <row r="3699" spans="1:8" hidden="1" x14ac:dyDescent="0.25">
      <c r="A3699">
        <v>114</v>
      </c>
      <c r="B3699">
        <v>787</v>
      </c>
      <c r="C3699" t="s">
        <v>5066</v>
      </c>
      <c r="D3699" t="s">
        <v>4529</v>
      </c>
      <c r="E3699">
        <v>49</v>
      </c>
      <c r="F3699" t="s">
        <v>4799</v>
      </c>
      <c r="G3699">
        <v>2</v>
      </c>
    </row>
    <row r="3700" spans="1:8" hidden="1" x14ac:dyDescent="0.25">
      <c r="A3700">
        <v>114</v>
      </c>
      <c r="B3700">
        <v>787</v>
      </c>
      <c r="C3700" t="s">
        <v>5066</v>
      </c>
      <c r="D3700" t="s">
        <v>4529</v>
      </c>
      <c r="E3700">
        <v>1705</v>
      </c>
      <c r="F3700" t="s">
        <v>5248</v>
      </c>
      <c r="G3700" t="s">
        <v>5247</v>
      </c>
      <c r="H3700">
        <v>3</v>
      </c>
    </row>
    <row r="3701" spans="1:8" hidden="1" x14ac:dyDescent="0.25">
      <c r="A3701">
        <v>114</v>
      </c>
      <c r="B3701">
        <v>787</v>
      </c>
      <c r="C3701" t="s">
        <v>5066</v>
      </c>
      <c r="D3701" t="s">
        <v>4529</v>
      </c>
      <c r="E3701">
        <v>1706</v>
      </c>
      <c r="F3701" t="s">
        <v>5246</v>
      </c>
      <c r="G3701">
        <v>4</v>
      </c>
    </row>
    <row r="3702" spans="1:8" hidden="1" x14ac:dyDescent="0.25">
      <c r="A3702">
        <v>114</v>
      </c>
      <c r="B3702">
        <v>787</v>
      </c>
      <c r="C3702" t="s">
        <v>5066</v>
      </c>
      <c r="D3702" t="s">
        <v>4529</v>
      </c>
      <c r="E3702">
        <v>1708</v>
      </c>
      <c r="F3702" t="s">
        <v>5245</v>
      </c>
      <c r="G3702">
        <v>5</v>
      </c>
    </row>
    <row r="3703" spans="1:8" hidden="1" x14ac:dyDescent="0.25">
      <c r="A3703">
        <v>114</v>
      </c>
      <c r="B3703">
        <v>787</v>
      </c>
      <c r="C3703" t="s">
        <v>5066</v>
      </c>
      <c r="D3703" t="s">
        <v>4529</v>
      </c>
      <c r="E3703">
        <v>446</v>
      </c>
      <c r="F3703" t="s">
        <v>5228</v>
      </c>
      <c r="G3703">
        <v>6</v>
      </c>
    </row>
    <row r="3704" spans="1:8" hidden="1" x14ac:dyDescent="0.25">
      <c r="A3704">
        <v>114</v>
      </c>
      <c r="B3704">
        <v>787</v>
      </c>
      <c r="C3704" t="s">
        <v>5066</v>
      </c>
      <c r="D3704" t="s">
        <v>4529</v>
      </c>
      <c r="E3704">
        <v>1710</v>
      </c>
      <c r="F3704" t="s">
        <v>5227</v>
      </c>
      <c r="G3704">
        <v>7</v>
      </c>
    </row>
    <row r="3705" spans="1:8" hidden="1" x14ac:dyDescent="0.25">
      <c r="A3705">
        <v>114</v>
      </c>
      <c r="B3705">
        <v>787</v>
      </c>
      <c r="C3705" t="s">
        <v>5066</v>
      </c>
      <c r="D3705" t="s">
        <v>4529</v>
      </c>
      <c r="E3705">
        <v>1713</v>
      </c>
      <c r="F3705" t="s">
        <v>5226</v>
      </c>
      <c r="G3705">
        <v>8</v>
      </c>
    </row>
    <row r="3706" spans="1:8" hidden="1" x14ac:dyDescent="0.25">
      <c r="A3706">
        <v>114</v>
      </c>
      <c r="B3706">
        <v>787</v>
      </c>
      <c r="C3706" t="s">
        <v>5066</v>
      </c>
      <c r="D3706" t="s">
        <v>4529</v>
      </c>
      <c r="E3706">
        <v>1555</v>
      </c>
      <c r="F3706" t="s">
        <v>5224</v>
      </c>
      <c r="G3706">
        <v>9</v>
      </c>
    </row>
    <row r="3707" spans="1:8" hidden="1" x14ac:dyDescent="0.25">
      <c r="A3707">
        <v>114</v>
      </c>
      <c r="B3707">
        <v>787</v>
      </c>
      <c r="C3707" t="s">
        <v>5066</v>
      </c>
      <c r="D3707" t="s">
        <v>4529</v>
      </c>
      <c r="E3707">
        <v>1716</v>
      </c>
      <c r="F3707" t="s">
        <v>5225</v>
      </c>
      <c r="G3707">
        <v>10</v>
      </c>
    </row>
    <row r="3708" spans="1:8" hidden="1" x14ac:dyDescent="0.25">
      <c r="A3708">
        <v>114</v>
      </c>
      <c r="B3708">
        <v>787</v>
      </c>
      <c r="C3708" t="s">
        <v>5066</v>
      </c>
      <c r="D3708" t="s">
        <v>4529</v>
      </c>
      <c r="E3708">
        <v>515</v>
      </c>
      <c r="F3708" t="s">
        <v>5223</v>
      </c>
      <c r="G3708">
        <v>11</v>
      </c>
    </row>
    <row r="3709" spans="1:8" hidden="1" x14ac:dyDescent="0.25">
      <c r="A3709">
        <v>114</v>
      </c>
      <c r="B3709">
        <v>787</v>
      </c>
      <c r="C3709" t="s">
        <v>5066</v>
      </c>
      <c r="D3709" t="s">
        <v>4529</v>
      </c>
      <c r="E3709">
        <v>1718</v>
      </c>
      <c r="F3709" t="s">
        <v>4994</v>
      </c>
      <c r="G3709">
        <v>12</v>
      </c>
    </row>
    <row r="3710" spans="1:8" hidden="1" x14ac:dyDescent="0.25">
      <c r="A3710">
        <v>114</v>
      </c>
      <c r="B3710">
        <v>787</v>
      </c>
      <c r="C3710" t="s">
        <v>5066</v>
      </c>
      <c r="D3710" t="s">
        <v>4529</v>
      </c>
      <c r="E3710">
        <v>1721</v>
      </c>
      <c r="F3710" t="s">
        <v>5287</v>
      </c>
      <c r="G3710">
        <v>13</v>
      </c>
    </row>
    <row r="3711" spans="1:8" hidden="1" x14ac:dyDescent="0.25">
      <c r="A3711">
        <v>114</v>
      </c>
      <c r="B3711">
        <v>787</v>
      </c>
      <c r="C3711" t="s">
        <v>5066</v>
      </c>
      <c r="D3711" t="s">
        <v>4529</v>
      </c>
      <c r="E3711">
        <v>1298</v>
      </c>
      <c r="F3711" t="s">
        <v>5286</v>
      </c>
      <c r="G3711">
        <v>14</v>
      </c>
    </row>
    <row r="3712" spans="1:8" hidden="1" x14ac:dyDescent="0.25">
      <c r="A3712">
        <v>114</v>
      </c>
      <c r="B3712">
        <v>787</v>
      </c>
      <c r="C3712" t="s">
        <v>5066</v>
      </c>
      <c r="D3712" t="s">
        <v>4529</v>
      </c>
      <c r="E3712">
        <v>1715</v>
      </c>
      <c r="F3712" t="s">
        <v>5285</v>
      </c>
      <c r="G3712">
        <v>15</v>
      </c>
    </row>
    <row r="3713" spans="1:7" hidden="1" x14ac:dyDescent="0.25">
      <c r="A3713">
        <v>114</v>
      </c>
      <c r="B3713">
        <v>787</v>
      </c>
      <c r="C3713" t="s">
        <v>5066</v>
      </c>
      <c r="D3713" t="s">
        <v>4529</v>
      </c>
      <c r="E3713">
        <v>1297</v>
      </c>
      <c r="F3713" t="s">
        <v>5284</v>
      </c>
      <c r="G3713">
        <v>16</v>
      </c>
    </row>
    <row r="3714" spans="1:7" hidden="1" x14ac:dyDescent="0.25">
      <c r="A3714">
        <v>123</v>
      </c>
      <c r="B3714">
        <v>796</v>
      </c>
      <c r="C3714" t="s">
        <v>5066</v>
      </c>
      <c r="D3714" t="s">
        <v>4529</v>
      </c>
      <c r="E3714">
        <v>1</v>
      </c>
      <c r="F3714" t="s">
        <v>4599</v>
      </c>
      <c r="G3714">
        <v>1</v>
      </c>
    </row>
    <row r="3715" spans="1:7" hidden="1" x14ac:dyDescent="0.25">
      <c r="A3715">
        <v>123</v>
      </c>
      <c r="B3715">
        <v>796</v>
      </c>
      <c r="C3715" t="s">
        <v>5066</v>
      </c>
      <c r="D3715" t="s">
        <v>4529</v>
      </c>
      <c r="E3715">
        <v>244</v>
      </c>
      <c r="F3715" t="s">
        <v>4597</v>
      </c>
      <c r="G3715">
        <v>2</v>
      </c>
    </row>
    <row r="3716" spans="1:7" hidden="1" x14ac:dyDescent="0.25">
      <c r="A3716">
        <v>123</v>
      </c>
      <c r="B3716">
        <v>796</v>
      </c>
      <c r="C3716" t="s">
        <v>5066</v>
      </c>
      <c r="D3716" t="s">
        <v>4529</v>
      </c>
      <c r="E3716">
        <v>197</v>
      </c>
      <c r="F3716" t="s">
        <v>4570</v>
      </c>
      <c r="G3716">
        <v>3</v>
      </c>
    </row>
    <row r="3717" spans="1:7" hidden="1" x14ac:dyDescent="0.25">
      <c r="A3717">
        <v>123</v>
      </c>
      <c r="B3717">
        <v>796</v>
      </c>
      <c r="C3717" t="s">
        <v>5066</v>
      </c>
      <c r="D3717" t="s">
        <v>4529</v>
      </c>
      <c r="E3717">
        <v>199</v>
      </c>
      <c r="F3717" t="s">
        <v>4568</v>
      </c>
      <c r="G3717">
        <v>4</v>
      </c>
    </row>
    <row r="3718" spans="1:7" hidden="1" x14ac:dyDescent="0.25">
      <c r="A3718">
        <v>123</v>
      </c>
      <c r="B3718">
        <v>796</v>
      </c>
      <c r="C3718" t="s">
        <v>5066</v>
      </c>
      <c r="D3718" t="s">
        <v>4529</v>
      </c>
      <c r="E3718">
        <v>1575</v>
      </c>
      <c r="F3718" t="s">
        <v>4567</v>
      </c>
      <c r="G3718">
        <v>5</v>
      </c>
    </row>
    <row r="3719" spans="1:7" hidden="1" x14ac:dyDescent="0.25">
      <c r="A3719">
        <v>123</v>
      </c>
      <c r="B3719">
        <v>796</v>
      </c>
      <c r="C3719" t="s">
        <v>5066</v>
      </c>
      <c r="D3719" t="s">
        <v>4529</v>
      </c>
      <c r="E3719">
        <v>1448</v>
      </c>
      <c r="F3719" t="s">
        <v>4566</v>
      </c>
      <c r="G3719">
        <v>6</v>
      </c>
    </row>
    <row r="3720" spans="1:7" hidden="1" x14ac:dyDescent="0.25">
      <c r="A3720">
        <v>123</v>
      </c>
      <c r="B3720">
        <v>796</v>
      </c>
      <c r="C3720" t="s">
        <v>5066</v>
      </c>
      <c r="D3720" t="s">
        <v>4529</v>
      </c>
      <c r="E3720">
        <v>246</v>
      </c>
      <c r="F3720" t="s">
        <v>4565</v>
      </c>
      <c r="G3720">
        <v>7</v>
      </c>
    </row>
    <row r="3721" spans="1:7" hidden="1" x14ac:dyDescent="0.25">
      <c r="A3721">
        <v>123</v>
      </c>
      <c r="B3721">
        <v>796</v>
      </c>
      <c r="C3721" t="s">
        <v>5066</v>
      </c>
      <c r="D3721" t="s">
        <v>4529</v>
      </c>
      <c r="E3721">
        <v>200</v>
      </c>
      <c r="F3721" t="s">
        <v>4563</v>
      </c>
      <c r="G3721">
        <v>8</v>
      </c>
    </row>
    <row r="3722" spans="1:7" hidden="1" x14ac:dyDescent="0.25">
      <c r="A3722">
        <v>123</v>
      </c>
      <c r="B3722">
        <v>796</v>
      </c>
      <c r="C3722" t="s">
        <v>5066</v>
      </c>
      <c r="D3722" t="s">
        <v>4529</v>
      </c>
      <c r="E3722">
        <v>1484</v>
      </c>
      <c r="F3722" t="s">
        <v>4596</v>
      </c>
      <c r="G3722">
        <v>9</v>
      </c>
    </row>
    <row r="3723" spans="1:7" hidden="1" x14ac:dyDescent="0.25">
      <c r="A3723">
        <v>123</v>
      </c>
      <c r="B3723">
        <v>796</v>
      </c>
      <c r="C3723" t="s">
        <v>5066</v>
      </c>
      <c r="D3723" t="s">
        <v>4529</v>
      </c>
      <c r="E3723">
        <v>202</v>
      </c>
      <c r="F3723" t="s">
        <v>4594</v>
      </c>
      <c r="G3723">
        <v>10</v>
      </c>
    </row>
    <row r="3724" spans="1:7" hidden="1" x14ac:dyDescent="0.25">
      <c r="A3724">
        <v>123</v>
      </c>
      <c r="B3724">
        <v>796</v>
      </c>
      <c r="C3724" t="s">
        <v>5066</v>
      </c>
      <c r="D3724" t="s">
        <v>4529</v>
      </c>
      <c r="E3724">
        <v>251</v>
      </c>
      <c r="F3724" t="s">
        <v>4592</v>
      </c>
      <c r="G3724">
        <v>11</v>
      </c>
    </row>
    <row r="3725" spans="1:7" hidden="1" x14ac:dyDescent="0.25">
      <c r="A3725">
        <v>123</v>
      </c>
      <c r="B3725">
        <v>796</v>
      </c>
      <c r="C3725" t="s">
        <v>5066</v>
      </c>
      <c r="D3725" t="s">
        <v>4529</v>
      </c>
      <c r="E3725">
        <v>204</v>
      </c>
      <c r="F3725" t="s">
        <v>4593</v>
      </c>
      <c r="G3725">
        <v>12</v>
      </c>
    </row>
    <row r="3726" spans="1:7" hidden="1" x14ac:dyDescent="0.25">
      <c r="A3726">
        <v>123</v>
      </c>
      <c r="B3726">
        <v>796</v>
      </c>
      <c r="C3726" t="s">
        <v>5066</v>
      </c>
      <c r="D3726" t="s">
        <v>4529</v>
      </c>
      <c r="E3726">
        <v>1480</v>
      </c>
      <c r="F3726" t="s">
        <v>4591</v>
      </c>
      <c r="G3726">
        <v>13</v>
      </c>
    </row>
    <row r="3727" spans="1:7" hidden="1" x14ac:dyDescent="0.25">
      <c r="A3727">
        <v>123</v>
      </c>
      <c r="B3727">
        <v>796</v>
      </c>
      <c r="C3727" t="s">
        <v>5066</v>
      </c>
      <c r="D3727" t="s">
        <v>4529</v>
      </c>
      <c r="E3727">
        <v>1482</v>
      </c>
      <c r="F3727" t="s">
        <v>4590</v>
      </c>
      <c r="G3727">
        <v>14</v>
      </c>
    </row>
    <row r="3728" spans="1:7" hidden="1" x14ac:dyDescent="0.25">
      <c r="A3728">
        <v>123</v>
      </c>
      <c r="B3728">
        <v>796</v>
      </c>
      <c r="C3728" t="s">
        <v>5066</v>
      </c>
      <c r="D3728" t="s">
        <v>4529</v>
      </c>
      <c r="E3728">
        <v>206</v>
      </c>
      <c r="F3728" t="s">
        <v>4589</v>
      </c>
      <c r="G3728">
        <v>15</v>
      </c>
    </row>
    <row r="3729" spans="1:7" hidden="1" x14ac:dyDescent="0.25">
      <c r="A3729">
        <v>123</v>
      </c>
      <c r="B3729">
        <v>796</v>
      </c>
      <c r="C3729" t="s">
        <v>5066</v>
      </c>
      <c r="D3729" t="s">
        <v>4529</v>
      </c>
      <c r="E3729">
        <v>210</v>
      </c>
      <c r="F3729" t="s">
        <v>4587</v>
      </c>
      <c r="G3729">
        <v>16</v>
      </c>
    </row>
    <row r="3730" spans="1:7" hidden="1" x14ac:dyDescent="0.25">
      <c r="A3730">
        <v>123</v>
      </c>
      <c r="B3730">
        <v>796</v>
      </c>
      <c r="C3730" t="s">
        <v>5066</v>
      </c>
      <c r="D3730" t="s">
        <v>4529</v>
      </c>
      <c r="E3730">
        <v>364</v>
      </c>
      <c r="F3730" t="s">
        <v>4586</v>
      </c>
      <c r="G3730">
        <v>17</v>
      </c>
    </row>
    <row r="3731" spans="1:7" hidden="1" x14ac:dyDescent="0.25">
      <c r="A3731">
        <v>123</v>
      </c>
      <c r="B3731">
        <v>796</v>
      </c>
      <c r="C3731" t="s">
        <v>5066</v>
      </c>
      <c r="D3731" t="s">
        <v>4529</v>
      </c>
      <c r="E3731">
        <v>214</v>
      </c>
      <c r="F3731" t="s">
        <v>4585</v>
      </c>
      <c r="G3731">
        <v>18</v>
      </c>
    </row>
    <row r="3732" spans="1:7" hidden="1" x14ac:dyDescent="0.25">
      <c r="A3732">
        <v>123</v>
      </c>
      <c r="B3732">
        <v>796</v>
      </c>
      <c r="C3732" t="s">
        <v>5066</v>
      </c>
      <c r="D3732" t="s">
        <v>4529</v>
      </c>
      <c r="E3732">
        <v>1560</v>
      </c>
      <c r="F3732" t="s">
        <v>4584</v>
      </c>
      <c r="G3732">
        <v>19</v>
      </c>
    </row>
    <row r="3733" spans="1:7" hidden="1" x14ac:dyDescent="0.25">
      <c r="A3733">
        <v>123</v>
      </c>
      <c r="B3733">
        <v>796</v>
      </c>
      <c r="C3733" t="s">
        <v>5066</v>
      </c>
      <c r="D3733" t="s">
        <v>4529</v>
      </c>
      <c r="E3733">
        <v>247</v>
      </c>
      <c r="F3733" t="s">
        <v>4583</v>
      </c>
      <c r="G3733">
        <v>20</v>
      </c>
    </row>
    <row r="3734" spans="1:7" hidden="1" x14ac:dyDescent="0.25">
      <c r="A3734">
        <v>123</v>
      </c>
      <c r="B3734">
        <v>796</v>
      </c>
      <c r="C3734" t="s">
        <v>5066</v>
      </c>
      <c r="D3734" t="s">
        <v>4529</v>
      </c>
      <c r="E3734">
        <v>1406</v>
      </c>
      <c r="F3734" t="s">
        <v>4582</v>
      </c>
      <c r="G3734">
        <v>21</v>
      </c>
    </row>
    <row r="3735" spans="1:7" hidden="1" x14ac:dyDescent="0.25">
      <c r="A3735">
        <v>123</v>
      </c>
      <c r="B3735">
        <v>796</v>
      </c>
      <c r="C3735" t="s">
        <v>5066</v>
      </c>
      <c r="D3735" t="s">
        <v>4529</v>
      </c>
      <c r="E3735">
        <v>249</v>
      </c>
      <c r="F3735" t="s">
        <v>4581</v>
      </c>
      <c r="G3735">
        <v>22</v>
      </c>
    </row>
    <row r="3736" spans="1:7" hidden="1" x14ac:dyDescent="0.25">
      <c r="A3736">
        <v>123</v>
      </c>
      <c r="B3736">
        <v>796</v>
      </c>
      <c r="C3736" t="s">
        <v>5066</v>
      </c>
      <c r="D3736" t="s">
        <v>4529</v>
      </c>
      <c r="E3736">
        <v>253</v>
      </c>
      <c r="F3736" t="s">
        <v>4661</v>
      </c>
      <c r="G3736">
        <v>23</v>
      </c>
    </row>
    <row r="3737" spans="1:7" hidden="1" x14ac:dyDescent="0.25">
      <c r="A3737">
        <v>123</v>
      </c>
      <c r="B3737">
        <v>796</v>
      </c>
      <c r="C3737" t="s">
        <v>5066</v>
      </c>
      <c r="D3737" t="s">
        <v>4529</v>
      </c>
      <c r="E3737">
        <v>255</v>
      </c>
      <c r="F3737" t="s">
        <v>4662</v>
      </c>
      <c r="G3737">
        <v>24</v>
      </c>
    </row>
    <row r="3738" spans="1:7" hidden="1" x14ac:dyDescent="0.25">
      <c r="A3738">
        <v>123</v>
      </c>
      <c r="B3738">
        <v>796</v>
      </c>
      <c r="C3738" t="s">
        <v>5066</v>
      </c>
      <c r="D3738" t="s">
        <v>4529</v>
      </c>
      <c r="E3738">
        <v>257</v>
      </c>
      <c r="F3738" t="s">
        <v>4663</v>
      </c>
      <c r="G3738">
        <v>25</v>
      </c>
    </row>
    <row r="3739" spans="1:7" hidden="1" x14ac:dyDescent="0.25">
      <c r="A3739">
        <v>123</v>
      </c>
      <c r="B3739">
        <v>796</v>
      </c>
      <c r="C3739" t="s">
        <v>5066</v>
      </c>
      <c r="D3739" t="s">
        <v>4529</v>
      </c>
      <c r="E3739">
        <v>259</v>
      </c>
      <c r="F3739" t="s">
        <v>4666</v>
      </c>
      <c r="G3739">
        <v>26</v>
      </c>
    </row>
    <row r="3740" spans="1:7" hidden="1" x14ac:dyDescent="0.25">
      <c r="A3740">
        <v>123</v>
      </c>
      <c r="B3740">
        <v>796</v>
      </c>
      <c r="C3740" t="s">
        <v>5066</v>
      </c>
      <c r="D3740" t="s">
        <v>4529</v>
      </c>
      <c r="E3740">
        <v>261</v>
      </c>
      <c r="F3740" t="s">
        <v>4668</v>
      </c>
      <c r="G3740">
        <v>27</v>
      </c>
    </row>
    <row r="3741" spans="1:7" hidden="1" x14ac:dyDescent="0.25">
      <c r="A3741">
        <v>123</v>
      </c>
      <c r="B3741">
        <v>796</v>
      </c>
      <c r="C3741" t="s">
        <v>5066</v>
      </c>
      <c r="D3741" t="s">
        <v>4529</v>
      </c>
      <c r="E3741">
        <v>1562</v>
      </c>
      <c r="F3741" t="s">
        <v>4669</v>
      </c>
      <c r="G3741">
        <v>28</v>
      </c>
    </row>
    <row r="3742" spans="1:7" hidden="1" x14ac:dyDescent="0.25">
      <c r="A3742">
        <v>123</v>
      </c>
      <c r="B3742">
        <v>796</v>
      </c>
      <c r="C3742" t="s">
        <v>5066</v>
      </c>
      <c r="D3742" t="s">
        <v>4529</v>
      </c>
      <c r="E3742">
        <v>1606</v>
      </c>
      <c r="F3742" t="s">
        <v>4671</v>
      </c>
      <c r="G3742">
        <v>29</v>
      </c>
    </row>
    <row r="3743" spans="1:7" hidden="1" x14ac:dyDescent="0.25">
      <c r="A3743">
        <v>123</v>
      </c>
      <c r="B3743">
        <v>796</v>
      </c>
      <c r="C3743" t="s">
        <v>5066</v>
      </c>
      <c r="D3743" t="s">
        <v>4529</v>
      </c>
      <c r="E3743">
        <v>59</v>
      </c>
      <c r="F3743" t="s">
        <v>4672</v>
      </c>
      <c r="G3743">
        <v>30</v>
      </c>
    </row>
    <row r="3744" spans="1:7" hidden="1" x14ac:dyDescent="0.25">
      <c r="A3744">
        <v>123</v>
      </c>
      <c r="B3744">
        <v>796</v>
      </c>
      <c r="C3744" t="s">
        <v>5066</v>
      </c>
      <c r="D3744" t="s">
        <v>4529</v>
      </c>
      <c r="E3744">
        <v>58</v>
      </c>
      <c r="F3744" t="s">
        <v>4673</v>
      </c>
      <c r="G3744">
        <v>31</v>
      </c>
    </row>
    <row r="3745" spans="1:8" hidden="1" x14ac:dyDescent="0.25">
      <c r="A3745">
        <v>123</v>
      </c>
      <c r="B3745">
        <v>796</v>
      </c>
      <c r="C3745" t="s">
        <v>5066</v>
      </c>
      <c r="D3745" t="s">
        <v>4529</v>
      </c>
      <c r="E3745">
        <v>56</v>
      </c>
      <c r="F3745" t="s">
        <v>4674</v>
      </c>
      <c r="G3745">
        <v>32</v>
      </c>
    </row>
    <row r="3746" spans="1:8" hidden="1" x14ac:dyDescent="0.25">
      <c r="A3746">
        <v>123</v>
      </c>
      <c r="B3746">
        <v>796</v>
      </c>
      <c r="C3746" t="s">
        <v>5066</v>
      </c>
      <c r="D3746" t="s">
        <v>4529</v>
      </c>
      <c r="E3746">
        <v>1531</v>
      </c>
      <c r="F3746" t="s">
        <v>4677</v>
      </c>
      <c r="G3746" t="s">
        <v>4676</v>
      </c>
      <c r="H3746">
        <v>33</v>
      </c>
    </row>
    <row r="3747" spans="1:8" hidden="1" x14ac:dyDescent="0.25">
      <c r="A3747">
        <v>123</v>
      </c>
      <c r="B3747">
        <v>796</v>
      </c>
      <c r="C3747" t="s">
        <v>5066</v>
      </c>
      <c r="D3747" t="s">
        <v>4529</v>
      </c>
      <c r="E3747">
        <v>54</v>
      </c>
      <c r="F3747" t="s">
        <v>4678</v>
      </c>
      <c r="G3747">
        <v>34</v>
      </c>
    </row>
    <row r="3748" spans="1:8" hidden="1" x14ac:dyDescent="0.25">
      <c r="A3748">
        <v>123</v>
      </c>
      <c r="B3748">
        <v>796</v>
      </c>
      <c r="C3748" t="s">
        <v>5066</v>
      </c>
      <c r="D3748" t="s">
        <v>4529</v>
      </c>
      <c r="E3748">
        <v>1529</v>
      </c>
      <c r="F3748" t="s">
        <v>4679</v>
      </c>
      <c r="G3748">
        <v>35</v>
      </c>
    </row>
    <row r="3749" spans="1:8" hidden="1" x14ac:dyDescent="0.25">
      <c r="A3749">
        <v>123</v>
      </c>
      <c r="B3749">
        <v>796</v>
      </c>
      <c r="C3749" t="s">
        <v>5066</v>
      </c>
      <c r="D3749" t="s">
        <v>4529</v>
      </c>
      <c r="E3749">
        <v>52</v>
      </c>
      <c r="F3749" t="s">
        <v>4681</v>
      </c>
      <c r="G3749">
        <v>36</v>
      </c>
    </row>
    <row r="3750" spans="1:8" hidden="1" x14ac:dyDescent="0.25">
      <c r="A3750">
        <v>123</v>
      </c>
      <c r="B3750">
        <v>796</v>
      </c>
      <c r="C3750" t="s">
        <v>5066</v>
      </c>
      <c r="D3750" t="s">
        <v>4529</v>
      </c>
      <c r="E3750">
        <v>1527</v>
      </c>
      <c r="F3750" t="s">
        <v>4682</v>
      </c>
      <c r="G3750">
        <v>37</v>
      </c>
    </row>
    <row r="3751" spans="1:8" hidden="1" x14ac:dyDescent="0.25">
      <c r="A3751">
        <v>123</v>
      </c>
      <c r="B3751">
        <v>796</v>
      </c>
      <c r="C3751" t="s">
        <v>5066</v>
      </c>
      <c r="D3751" t="s">
        <v>4529</v>
      </c>
      <c r="E3751">
        <v>50</v>
      </c>
      <c r="F3751" t="s">
        <v>4683</v>
      </c>
      <c r="G3751">
        <v>38</v>
      </c>
    </row>
    <row r="3752" spans="1:8" hidden="1" x14ac:dyDescent="0.25">
      <c r="A3752">
        <v>124</v>
      </c>
      <c r="B3752">
        <v>797</v>
      </c>
      <c r="C3752" t="s">
        <v>5066</v>
      </c>
      <c r="D3752" t="s">
        <v>4529</v>
      </c>
      <c r="E3752">
        <v>1</v>
      </c>
      <c r="F3752" t="s">
        <v>4599</v>
      </c>
      <c r="G3752">
        <v>1</v>
      </c>
    </row>
    <row r="3753" spans="1:8" hidden="1" x14ac:dyDescent="0.25">
      <c r="A3753">
        <v>124</v>
      </c>
      <c r="B3753">
        <v>797</v>
      </c>
      <c r="C3753" t="s">
        <v>5066</v>
      </c>
      <c r="D3753" t="s">
        <v>4529</v>
      </c>
      <c r="E3753">
        <v>1558</v>
      </c>
      <c r="F3753" t="s">
        <v>4733</v>
      </c>
      <c r="G3753">
        <v>2</v>
      </c>
    </row>
    <row r="3754" spans="1:8" hidden="1" x14ac:dyDescent="0.25">
      <c r="A3754">
        <v>124</v>
      </c>
      <c r="B3754">
        <v>797</v>
      </c>
      <c r="C3754" t="s">
        <v>5066</v>
      </c>
      <c r="D3754" t="s">
        <v>4529</v>
      </c>
      <c r="E3754">
        <v>84</v>
      </c>
      <c r="F3754" t="s">
        <v>4732</v>
      </c>
      <c r="G3754">
        <v>3</v>
      </c>
    </row>
    <row r="3755" spans="1:8" hidden="1" x14ac:dyDescent="0.25">
      <c r="A3755">
        <v>124</v>
      </c>
      <c r="B3755">
        <v>797</v>
      </c>
      <c r="C3755" t="s">
        <v>5066</v>
      </c>
      <c r="D3755" t="s">
        <v>4529</v>
      </c>
      <c r="E3755">
        <v>2</v>
      </c>
      <c r="F3755" t="s">
        <v>4731</v>
      </c>
      <c r="G3755">
        <v>4</v>
      </c>
    </row>
    <row r="3756" spans="1:8" hidden="1" x14ac:dyDescent="0.25">
      <c r="A3756">
        <v>124</v>
      </c>
      <c r="B3756">
        <v>797</v>
      </c>
      <c r="C3756" t="s">
        <v>5066</v>
      </c>
      <c r="D3756" t="s">
        <v>4529</v>
      </c>
      <c r="E3756">
        <v>4</v>
      </c>
      <c r="F3756" t="s">
        <v>4729</v>
      </c>
      <c r="G3756">
        <v>5</v>
      </c>
    </row>
    <row r="3757" spans="1:8" hidden="1" x14ac:dyDescent="0.25">
      <c r="A3757">
        <v>124</v>
      </c>
      <c r="B3757">
        <v>797</v>
      </c>
      <c r="C3757" t="s">
        <v>5066</v>
      </c>
      <c r="D3757" t="s">
        <v>4529</v>
      </c>
      <c r="E3757">
        <v>6</v>
      </c>
      <c r="F3757" t="s">
        <v>4697</v>
      </c>
      <c r="G3757">
        <v>6</v>
      </c>
    </row>
    <row r="3758" spans="1:8" hidden="1" x14ac:dyDescent="0.25">
      <c r="A3758">
        <v>124</v>
      </c>
      <c r="B3758">
        <v>797</v>
      </c>
      <c r="C3758" t="s">
        <v>5066</v>
      </c>
      <c r="D3758" t="s">
        <v>4529</v>
      </c>
      <c r="E3758">
        <v>8</v>
      </c>
      <c r="F3758" t="s">
        <v>4695</v>
      </c>
      <c r="G3758">
        <v>7</v>
      </c>
    </row>
    <row r="3759" spans="1:8" hidden="1" x14ac:dyDescent="0.25">
      <c r="A3759">
        <v>124</v>
      </c>
      <c r="B3759">
        <v>797</v>
      </c>
      <c r="C3759" t="s">
        <v>5066</v>
      </c>
      <c r="D3759" t="s">
        <v>4529</v>
      </c>
      <c r="E3759">
        <v>10</v>
      </c>
      <c r="F3759" t="s">
        <v>4693</v>
      </c>
      <c r="G3759">
        <v>8</v>
      </c>
    </row>
    <row r="3760" spans="1:8" hidden="1" x14ac:dyDescent="0.25">
      <c r="A3760">
        <v>124</v>
      </c>
      <c r="B3760">
        <v>797</v>
      </c>
      <c r="C3760" t="s">
        <v>5066</v>
      </c>
      <c r="D3760" t="s">
        <v>4529</v>
      </c>
      <c r="E3760">
        <v>13</v>
      </c>
      <c r="F3760" t="s">
        <v>4692</v>
      </c>
      <c r="G3760">
        <v>9</v>
      </c>
    </row>
    <row r="3761" spans="1:8" hidden="1" x14ac:dyDescent="0.25">
      <c r="A3761">
        <v>124</v>
      </c>
      <c r="B3761">
        <v>797</v>
      </c>
      <c r="C3761" t="s">
        <v>5066</v>
      </c>
      <c r="D3761" t="s">
        <v>4529</v>
      </c>
      <c r="E3761">
        <v>14</v>
      </c>
      <c r="F3761" t="s">
        <v>4728</v>
      </c>
      <c r="G3761">
        <v>10</v>
      </c>
    </row>
    <row r="3762" spans="1:8" hidden="1" x14ac:dyDescent="0.25">
      <c r="A3762">
        <v>124</v>
      </c>
      <c r="B3762">
        <v>797</v>
      </c>
      <c r="C3762" t="s">
        <v>5066</v>
      </c>
      <c r="D3762" t="s">
        <v>4529</v>
      </c>
      <c r="E3762">
        <v>266</v>
      </c>
      <c r="F3762" t="s">
        <v>4727</v>
      </c>
      <c r="G3762">
        <v>11</v>
      </c>
    </row>
    <row r="3763" spans="1:8" hidden="1" x14ac:dyDescent="0.25">
      <c r="A3763">
        <v>124</v>
      </c>
      <c r="B3763">
        <v>797</v>
      </c>
      <c r="C3763" t="s">
        <v>5066</v>
      </c>
      <c r="D3763" t="s">
        <v>4529</v>
      </c>
      <c r="E3763">
        <v>16</v>
      </c>
      <c r="F3763" t="s">
        <v>4691</v>
      </c>
      <c r="G3763">
        <v>12</v>
      </c>
    </row>
    <row r="3764" spans="1:8" hidden="1" x14ac:dyDescent="0.25">
      <c r="A3764">
        <v>124</v>
      </c>
      <c r="B3764">
        <v>797</v>
      </c>
      <c r="C3764" t="s">
        <v>5066</v>
      </c>
      <c r="D3764" t="s">
        <v>4529</v>
      </c>
      <c r="E3764">
        <v>18</v>
      </c>
      <c r="F3764" t="s">
        <v>4690</v>
      </c>
      <c r="G3764">
        <v>13</v>
      </c>
    </row>
    <row r="3765" spans="1:8" hidden="1" x14ac:dyDescent="0.25">
      <c r="A3765">
        <v>124</v>
      </c>
      <c r="B3765">
        <v>797</v>
      </c>
      <c r="C3765" t="s">
        <v>5066</v>
      </c>
      <c r="D3765" t="s">
        <v>4529</v>
      </c>
      <c r="E3765">
        <v>20</v>
      </c>
      <c r="F3765" t="s">
        <v>4726</v>
      </c>
      <c r="G3765">
        <v>14</v>
      </c>
    </row>
    <row r="3766" spans="1:8" hidden="1" x14ac:dyDescent="0.25">
      <c r="A3766">
        <v>124</v>
      </c>
      <c r="B3766">
        <v>797</v>
      </c>
      <c r="C3766" t="s">
        <v>5066</v>
      </c>
      <c r="D3766" t="s">
        <v>4529</v>
      </c>
      <c r="E3766">
        <v>86</v>
      </c>
      <c r="F3766" t="s">
        <v>4724</v>
      </c>
      <c r="G3766">
        <v>15</v>
      </c>
    </row>
    <row r="3767" spans="1:8" hidden="1" x14ac:dyDescent="0.25">
      <c r="A3767">
        <v>124</v>
      </c>
      <c r="B3767">
        <v>797</v>
      </c>
      <c r="C3767" t="s">
        <v>5066</v>
      </c>
      <c r="D3767" t="s">
        <v>4529</v>
      </c>
      <c r="E3767">
        <v>22</v>
      </c>
      <c r="F3767" t="s">
        <v>4689</v>
      </c>
      <c r="G3767">
        <v>16</v>
      </c>
    </row>
    <row r="3768" spans="1:8" hidden="1" x14ac:dyDescent="0.25">
      <c r="A3768">
        <v>124</v>
      </c>
      <c r="B3768">
        <v>797</v>
      </c>
      <c r="C3768" t="s">
        <v>5066</v>
      </c>
      <c r="D3768" t="s">
        <v>4529</v>
      </c>
      <c r="E3768">
        <v>24</v>
      </c>
      <c r="F3768" t="s">
        <v>4894</v>
      </c>
      <c r="G3768">
        <v>17</v>
      </c>
    </row>
    <row r="3769" spans="1:8" hidden="1" x14ac:dyDescent="0.25">
      <c r="A3769">
        <v>124</v>
      </c>
      <c r="B3769">
        <v>797</v>
      </c>
      <c r="C3769" t="s">
        <v>5066</v>
      </c>
      <c r="D3769" t="s">
        <v>4529</v>
      </c>
      <c r="E3769">
        <v>1510</v>
      </c>
      <c r="F3769" t="s">
        <v>4721</v>
      </c>
      <c r="G3769" t="s">
        <v>4768</v>
      </c>
      <c r="H3769">
        <v>18</v>
      </c>
    </row>
    <row r="3770" spans="1:8" hidden="1" x14ac:dyDescent="0.25">
      <c r="A3770">
        <v>124</v>
      </c>
      <c r="B3770">
        <v>797</v>
      </c>
      <c r="C3770" t="s">
        <v>5066</v>
      </c>
      <c r="D3770" t="s">
        <v>4529</v>
      </c>
      <c r="E3770">
        <v>1512</v>
      </c>
      <c r="F3770" t="s">
        <v>4769</v>
      </c>
      <c r="G3770">
        <v>19</v>
      </c>
    </row>
    <row r="3771" spans="1:8" hidden="1" x14ac:dyDescent="0.25">
      <c r="A3771">
        <v>124</v>
      </c>
      <c r="B3771">
        <v>797</v>
      </c>
      <c r="C3771" t="s">
        <v>5066</v>
      </c>
      <c r="D3771" t="s">
        <v>4529</v>
      </c>
      <c r="E3771">
        <v>1504</v>
      </c>
      <c r="F3771" t="s">
        <v>4771</v>
      </c>
      <c r="G3771">
        <v>20</v>
      </c>
    </row>
    <row r="3772" spans="1:8" hidden="1" x14ac:dyDescent="0.25">
      <c r="A3772">
        <v>124</v>
      </c>
      <c r="B3772">
        <v>797</v>
      </c>
      <c r="C3772" t="s">
        <v>5066</v>
      </c>
      <c r="D3772" t="s">
        <v>4529</v>
      </c>
      <c r="E3772">
        <v>25</v>
      </c>
      <c r="F3772" t="s">
        <v>4770</v>
      </c>
      <c r="G3772">
        <v>21</v>
      </c>
    </row>
    <row r="3773" spans="1:8" hidden="1" x14ac:dyDescent="0.25">
      <c r="A3773">
        <v>124</v>
      </c>
      <c r="B3773">
        <v>797</v>
      </c>
      <c r="C3773" t="s">
        <v>5066</v>
      </c>
      <c r="D3773" t="s">
        <v>4529</v>
      </c>
      <c r="E3773">
        <v>1514</v>
      </c>
      <c r="F3773" t="s">
        <v>4773</v>
      </c>
      <c r="G3773" t="s">
        <v>4772</v>
      </c>
      <c r="H3773">
        <v>22</v>
      </c>
    </row>
    <row r="3774" spans="1:8" hidden="1" x14ac:dyDescent="0.25">
      <c r="A3774">
        <v>124</v>
      </c>
      <c r="B3774">
        <v>797</v>
      </c>
      <c r="C3774" t="s">
        <v>5066</v>
      </c>
      <c r="D3774" t="s">
        <v>4529</v>
      </c>
      <c r="E3774">
        <v>1516</v>
      </c>
      <c r="F3774" t="s">
        <v>4774</v>
      </c>
      <c r="G3774">
        <v>23</v>
      </c>
    </row>
    <row r="3775" spans="1:8" hidden="1" x14ac:dyDescent="0.25">
      <c r="A3775">
        <v>124</v>
      </c>
      <c r="B3775">
        <v>797</v>
      </c>
      <c r="C3775" t="s">
        <v>5066</v>
      </c>
      <c r="D3775" t="s">
        <v>4529</v>
      </c>
      <c r="E3775">
        <v>27</v>
      </c>
      <c r="F3775" t="s">
        <v>4776</v>
      </c>
      <c r="G3775">
        <v>24</v>
      </c>
    </row>
    <row r="3776" spans="1:8" hidden="1" x14ac:dyDescent="0.25">
      <c r="A3776">
        <v>124</v>
      </c>
      <c r="B3776">
        <v>797</v>
      </c>
      <c r="C3776" t="s">
        <v>5066</v>
      </c>
      <c r="D3776" t="s">
        <v>4529</v>
      </c>
      <c r="E3776">
        <v>1532</v>
      </c>
      <c r="F3776" t="s">
        <v>4777</v>
      </c>
      <c r="G3776">
        <v>25</v>
      </c>
    </row>
    <row r="3777" spans="1:8" hidden="1" x14ac:dyDescent="0.25">
      <c r="A3777">
        <v>124</v>
      </c>
      <c r="B3777">
        <v>797</v>
      </c>
      <c r="C3777" t="s">
        <v>5066</v>
      </c>
      <c r="D3777" t="s">
        <v>4529</v>
      </c>
      <c r="E3777">
        <v>1518</v>
      </c>
      <c r="F3777" t="s">
        <v>3871</v>
      </c>
      <c r="G3777" t="s">
        <v>4778</v>
      </c>
      <c r="H3777">
        <v>26</v>
      </c>
    </row>
    <row r="3778" spans="1:8" hidden="1" x14ac:dyDescent="0.25">
      <c r="A3778">
        <v>124</v>
      </c>
      <c r="B3778">
        <v>797</v>
      </c>
      <c r="C3778" t="s">
        <v>5066</v>
      </c>
      <c r="D3778" t="s">
        <v>4529</v>
      </c>
      <c r="E3778">
        <v>29</v>
      </c>
      <c r="F3778" t="s">
        <v>4780</v>
      </c>
      <c r="G3778">
        <v>27</v>
      </c>
    </row>
    <row r="3779" spans="1:8" hidden="1" x14ac:dyDescent="0.25">
      <c r="A3779">
        <v>124</v>
      </c>
      <c r="B3779">
        <v>797</v>
      </c>
      <c r="C3779" t="s">
        <v>5066</v>
      </c>
      <c r="D3779" t="s">
        <v>4529</v>
      </c>
      <c r="E3779">
        <v>1520</v>
      </c>
      <c r="F3779" t="s">
        <v>4782</v>
      </c>
      <c r="G3779" t="s">
        <v>4781</v>
      </c>
      <c r="H3779">
        <v>28</v>
      </c>
    </row>
    <row r="3780" spans="1:8" hidden="1" x14ac:dyDescent="0.25">
      <c r="A3780">
        <v>124</v>
      </c>
      <c r="B3780">
        <v>797</v>
      </c>
      <c r="C3780" t="s">
        <v>5066</v>
      </c>
      <c r="D3780" t="s">
        <v>4529</v>
      </c>
      <c r="E3780">
        <v>31</v>
      </c>
      <c r="F3780" t="s">
        <v>4783</v>
      </c>
      <c r="G3780">
        <v>29</v>
      </c>
    </row>
    <row r="3781" spans="1:8" hidden="1" x14ac:dyDescent="0.25">
      <c r="A3781">
        <v>124</v>
      </c>
      <c r="B3781">
        <v>797</v>
      </c>
      <c r="C3781" t="s">
        <v>5066</v>
      </c>
      <c r="D3781" t="s">
        <v>4529</v>
      </c>
      <c r="E3781">
        <v>1506</v>
      </c>
      <c r="F3781" t="s">
        <v>4784</v>
      </c>
      <c r="G3781">
        <v>30</v>
      </c>
    </row>
    <row r="3782" spans="1:8" hidden="1" x14ac:dyDescent="0.25">
      <c r="A3782">
        <v>124</v>
      </c>
      <c r="B3782">
        <v>797</v>
      </c>
      <c r="C3782" t="s">
        <v>5066</v>
      </c>
      <c r="D3782" t="s">
        <v>4529</v>
      </c>
      <c r="E3782">
        <v>33</v>
      </c>
      <c r="F3782" t="s">
        <v>4786</v>
      </c>
      <c r="G3782">
        <v>31</v>
      </c>
    </row>
    <row r="3783" spans="1:8" hidden="1" x14ac:dyDescent="0.25">
      <c r="A3783">
        <v>124</v>
      </c>
      <c r="B3783">
        <v>797</v>
      </c>
      <c r="C3783" t="s">
        <v>5066</v>
      </c>
      <c r="D3783" t="s">
        <v>4529</v>
      </c>
      <c r="E3783">
        <v>1523</v>
      </c>
      <c r="F3783" t="s">
        <v>4785</v>
      </c>
      <c r="G3783" t="s">
        <v>4787</v>
      </c>
      <c r="H3783">
        <v>32</v>
      </c>
    </row>
    <row r="3784" spans="1:8" hidden="1" x14ac:dyDescent="0.25">
      <c r="A3784">
        <v>124</v>
      </c>
      <c r="B3784">
        <v>797</v>
      </c>
      <c r="C3784" t="s">
        <v>5066</v>
      </c>
      <c r="D3784" t="s">
        <v>4529</v>
      </c>
      <c r="E3784">
        <v>35</v>
      </c>
      <c r="F3784" t="s">
        <v>4789</v>
      </c>
      <c r="G3784">
        <v>33</v>
      </c>
    </row>
    <row r="3785" spans="1:8" hidden="1" x14ac:dyDescent="0.25">
      <c r="A3785">
        <v>124</v>
      </c>
      <c r="B3785">
        <v>797</v>
      </c>
      <c r="C3785" t="s">
        <v>5066</v>
      </c>
      <c r="D3785" t="s">
        <v>4529</v>
      </c>
      <c r="E3785">
        <v>36</v>
      </c>
      <c r="F3785" t="s">
        <v>4790</v>
      </c>
      <c r="G3785">
        <v>34</v>
      </c>
    </row>
    <row r="3786" spans="1:8" hidden="1" x14ac:dyDescent="0.25">
      <c r="A3786">
        <v>124</v>
      </c>
      <c r="B3786">
        <v>797</v>
      </c>
      <c r="C3786" t="s">
        <v>5066</v>
      </c>
      <c r="D3786" t="s">
        <v>4529</v>
      </c>
      <c r="E3786">
        <v>38</v>
      </c>
      <c r="F3786" t="s">
        <v>4791</v>
      </c>
      <c r="G3786">
        <v>35</v>
      </c>
    </row>
    <row r="3787" spans="1:8" hidden="1" x14ac:dyDescent="0.25">
      <c r="A3787">
        <v>124</v>
      </c>
      <c r="B3787">
        <v>797</v>
      </c>
      <c r="C3787" t="s">
        <v>5066</v>
      </c>
      <c r="D3787" t="s">
        <v>4529</v>
      </c>
      <c r="E3787">
        <v>40</v>
      </c>
      <c r="F3787" t="s">
        <v>4792</v>
      </c>
      <c r="G3787">
        <v>36</v>
      </c>
    </row>
    <row r="3788" spans="1:8" hidden="1" x14ac:dyDescent="0.25">
      <c r="A3788">
        <v>124</v>
      </c>
      <c r="B3788">
        <v>797</v>
      </c>
      <c r="C3788" t="s">
        <v>5066</v>
      </c>
      <c r="D3788" t="s">
        <v>4529</v>
      </c>
      <c r="E3788">
        <v>1294</v>
      </c>
      <c r="F3788" t="s">
        <v>4794</v>
      </c>
      <c r="G3788" t="s">
        <v>4793</v>
      </c>
      <c r="H3788">
        <v>37</v>
      </c>
    </row>
    <row r="3789" spans="1:8" hidden="1" x14ac:dyDescent="0.25">
      <c r="A3789">
        <v>124</v>
      </c>
      <c r="B3789">
        <v>797</v>
      </c>
      <c r="C3789" t="s">
        <v>5066</v>
      </c>
      <c r="D3789" t="s">
        <v>4529</v>
      </c>
      <c r="E3789">
        <v>42</v>
      </c>
      <c r="F3789" t="s">
        <v>4795</v>
      </c>
      <c r="G3789">
        <v>38</v>
      </c>
    </row>
    <row r="3790" spans="1:8" hidden="1" x14ac:dyDescent="0.25">
      <c r="A3790">
        <v>124</v>
      </c>
      <c r="B3790">
        <v>797</v>
      </c>
      <c r="C3790" t="s">
        <v>5066</v>
      </c>
      <c r="D3790" t="s">
        <v>4529</v>
      </c>
      <c r="E3790">
        <v>44</v>
      </c>
      <c r="F3790" t="s">
        <v>4796</v>
      </c>
      <c r="G3790">
        <v>39</v>
      </c>
    </row>
    <row r="3791" spans="1:8" hidden="1" x14ac:dyDescent="0.25">
      <c r="A3791">
        <v>124</v>
      </c>
      <c r="B3791">
        <v>797</v>
      </c>
      <c r="C3791" t="s">
        <v>5066</v>
      </c>
      <c r="D3791" t="s">
        <v>4529</v>
      </c>
      <c r="E3791">
        <v>1524</v>
      </c>
      <c r="F3791" t="s">
        <v>4797</v>
      </c>
      <c r="G3791">
        <v>40</v>
      </c>
    </row>
    <row r="3792" spans="1:8" hidden="1" x14ac:dyDescent="0.25">
      <c r="A3792">
        <v>124</v>
      </c>
      <c r="B3792">
        <v>797</v>
      </c>
      <c r="C3792" t="s">
        <v>5066</v>
      </c>
      <c r="D3792" t="s">
        <v>4529</v>
      </c>
      <c r="E3792">
        <v>46</v>
      </c>
      <c r="F3792" t="s">
        <v>4798</v>
      </c>
      <c r="G3792">
        <v>41</v>
      </c>
    </row>
    <row r="3793" spans="1:8" hidden="1" x14ac:dyDescent="0.25">
      <c r="A3793">
        <v>124</v>
      </c>
      <c r="B3793">
        <v>797</v>
      </c>
      <c r="C3793" t="s">
        <v>5066</v>
      </c>
      <c r="D3793" t="s">
        <v>4529</v>
      </c>
      <c r="E3793">
        <v>48</v>
      </c>
      <c r="F3793" t="s">
        <v>4799</v>
      </c>
      <c r="G3793">
        <v>42</v>
      </c>
    </row>
    <row r="3794" spans="1:8" hidden="1" x14ac:dyDescent="0.25">
      <c r="A3794">
        <v>124</v>
      </c>
      <c r="B3794">
        <v>797</v>
      </c>
      <c r="C3794" t="s">
        <v>5066</v>
      </c>
      <c r="D3794" t="s">
        <v>4529</v>
      </c>
      <c r="E3794">
        <v>50</v>
      </c>
      <c r="F3794" t="s">
        <v>4683</v>
      </c>
      <c r="G3794">
        <v>43</v>
      </c>
    </row>
    <row r="3795" spans="1:8" hidden="1" x14ac:dyDescent="0.25">
      <c r="A3795">
        <v>124</v>
      </c>
      <c r="B3795">
        <v>797</v>
      </c>
      <c r="C3795" t="s">
        <v>5066</v>
      </c>
      <c r="D3795" t="s">
        <v>4529</v>
      </c>
      <c r="E3795">
        <v>1526</v>
      </c>
      <c r="F3795" t="s">
        <v>4682</v>
      </c>
      <c r="G3795">
        <v>44</v>
      </c>
    </row>
    <row r="3796" spans="1:8" hidden="1" x14ac:dyDescent="0.25">
      <c r="A3796">
        <v>124</v>
      </c>
      <c r="B3796">
        <v>797</v>
      </c>
      <c r="C3796" t="s">
        <v>5066</v>
      </c>
      <c r="D3796" t="s">
        <v>4529</v>
      </c>
      <c r="E3796">
        <v>51</v>
      </c>
      <c r="F3796" t="s">
        <v>4681</v>
      </c>
      <c r="G3796">
        <v>45</v>
      </c>
    </row>
    <row r="3797" spans="1:8" hidden="1" x14ac:dyDescent="0.25">
      <c r="A3797">
        <v>124</v>
      </c>
      <c r="B3797">
        <v>797</v>
      </c>
      <c r="C3797" t="s">
        <v>5066</v>
      </c>
      <c r="D3797" t="s">
        <v>4529</v>
      </c>
      <c r="E3797">
        <v>1528</v>
      </c>
      <c r="F3797" t="s">
        <v>4679</v>
      </c>
      <c r="G3797">
        <v>46</v>
      </c>
    </row>
    <row r="3798" spans="1:8" hidden="1" x14ac:dyDescent="0.25">
      <c r="A3798">
        <v>124</v>
      </c>
      <c r="B3798">
        <v>797</v>
      </c>
      <c r="C3798" t="s">
        <v>5066</v>
      </c>
      <c r="D3798" t="s">
        <v>4529</v>
      </c>
      <c r="E3798">
        <v>53</v>
      </c>
      <c r="F3798" t="s">
        <v>4678</v>
      </c>
      <c r="G3798">
        <v>47</v>
      </c>
    </row>
    <row r="3799" spans="1:8" hidden="1" x14ac:dyDescent="0.25">
      <c r="A3799">
        <v>124</v>
      </c>
      <c r="B3799">
        <v>797</v>
      </c>
      <c r="C3799" t="s">
        <v>5066</v>
      </c>
      <c r="D3799" t="s">
        <v>4529</v>
      </c>
      <c r="E3799">
        <v>1530</v>
      </c>
      <c r="F3799" t="s">
        <v>4677</v>
      </c>
      <c r="G3799" t="s">
        <v>4676</v>
      </c>
      <c r="H3799">
        <v>48</v>
      </c>
    </row>
    <row r="3800" spans="1:8" hidden="1" x14ac:dyDescent="0.25">
      <c r="A3800">
        <v>124</v>
      </c>
      <c r="B3800">
        <v>797</v>
      </c>
      <c r="C3800" t="s">
        <v>5066</v>
      </c>
      <c r="D3800" t="s">
        <v>4529</v>
      </c>
      <c r="E3800">
        <v>55</v>
      </c>
      <c r="F3800" t="s">
        <v>4674</v>
      </c>
      <c r="G3800">
        <v>49</v>
      </c>
    </row>
    <row r="3801" spans="1:8" hidden="1" x14ac:dyDescent="0.25">
      <c r="A3801">
        <v>124</v>
      </c>
      <c r="B3801">
        <v>797</v>
      </c>
      <c r="C3801" t="s">
        <v>5066</v>
      </c>
      <c r="D3801" t="s">
        <v>4529</v>
      </c>
      <c r="E3801">
        <v>57</v>
      </c>
      <c r="F3801" t="s">
        <v>4673</v>
      </c>
      <c r="G3801">
        <v>50</v>
      </c>
    </row>
    <row r="3802" spans="1:8" hidden="1" x14ac:dyDescent="0.25">
      <c r="A3802">
        <v>124</v>
      </c>
      <c r="B3802">
        <v>797</v>
      </c>
      <c r="C3802" t="s">
        <v>5066</v>
      </c>
      <c r="D3802" t="s">
        <v>4529</v>
      </c>
      <c r="E3802">
        <v>59</v>
      </c>
      <c r="F3802" t="s">
        <v>4672</v>
      </c>
      <c r="G3802">
        <v>51</v>
      </c>
    </row>
    <row r="3803" spans="1:8" hidden="1" x14ac:dyDescent="0.25">
      <c r="A3803">
        <v>124</v>
      </c>
      <c r="B3803">
        <v>797</v>
      </c>
      <c r="C3803" t="s">
        <v>5066</v>
      </c>
      <c r="D3803" t="s">
        <v>4529</v>
      </c>
      <c r="E3803">
        <v>61</v>
      </c>
      <c r="F3803" t="s">
        <v>4671</v>
      </c>
      <c r="G3803">
        <v>52</v>
      </c>
    </row>
    <row r="3804" spans="1:8" hidden="1" x14ac:dyDescent="0.25">
      <c r="A3804">
        <v>124</v>
      </c>
      <c r="B3804">
        <v>797</v>
      </c>
      <c r="C3804" t="s">
        <v>5066</v>
      </c>
      <c r="D3804" t="s">
        <v>4529</v>
      </c>
      <c r="E3804">
        <v>62</v>
      </c>
      <c r="F3804" t="s">
        <v>4851</v>
      </c>
      <c r="G3804">
        <v>53</v>
      </c>
    </row>
    <row r="3805" spans="1:8" hidden="1" x14ac:dyDescent="0.25">
      <c r="A3805">
        <v>124</v>
      </c>
      <c r="B3805">
        <v>797</v>
      </c>
      <c r="C3805" t="s">
        <v>5066</v>
      </c>
      <c r="D3805" t="s">
        <v>4529</v>
      </c>
      <c r="E3805">
        <v>64</v>
      </c>
      <c r="F3805" t="s">
        <v>4850</v>
      </c>
      <c r="G3805">
        <v>54</v>
      </c>
    </row>
    <row r="3806" spans="1:8" hidden="1" x14ac:dyDescent="0.25">
      <c r="A3806">
        <v>124</v>
      </c>
      <c r="B3806">
        <v>797</v>
      </c>
      <c r="C3806" t="s">
        <v>5066</v>
      </c>
      <c r="D3806" t="s">
        <v>4529</v>
      </c>
      <c r="E3806">
        <v>66</v>
      </c>
      <c r="F3806" t="s">
        <v>4849</v>
      </c>
      <c r="G3806">
        <v>55</v>
      </c>
    </row>
    <row r="3807" spans="1:8" hidden="1" x14ac:dyDescent="0.25">
      <c r="A3807">
        <v>124</v>
      </c>
      <c r="B3807">
        <v>797</v>
      </c>
      <c r="C3807" t="s">
        <v>5066</v>
      </c>
      <c r="D3807" t="s">
        <v>4529</v>
      </c>
      <c r="E3807">
        <v>68</v>
      </c>
      <c r="F3807" t="s">
        <v>4847</v>
      </c>
      <c r="G3807">
        <v>56</v>
      </c>
    </row>
    <row r="3808" spans="1:8" hidden="1" x14ac:dyDescent="0.25">
      <c r="A3808">
        <v>124</v>
      </c>
      <c r="B3808">
        <v>797</v>
      </c>
      <c r="C3808" t="s">
        <v>5066</v>
      </c>
      <c r="D3808" t="s">
        <v>4529</v>
      </c>
      <c r="E3808">
        <v>69</v>
      </c>
      <c r="F3808" t="s">
        <v>4827</v>
      </c>
      <c r="G3808">
        <v>57</v>
      </c>
    </row>
    <row r="3809" spans="1:7" hidden="1" x14ac:dyDescent="0.25">
      <c r="A3809">
        <v>124</v>
      </c>
      <c r="B3809">
        <v>797</v>
      </c>
      <c r="C3809" t="s">
        <v>5066</v>
      </c>
      <c r="D3809" t="s">
        <v>4529</v>
      </c>
      <c r="E3809">
        <v>71</v>
      </c>
      <c r="F3809" t="s">
        <v>4825</v>
      </c>
      <c r="G3809">
        <v>58</v>
      </c>
    </row>
    <row r="3810" spans="1:7" hidden="1" x14ac:dyDescent="0.25">
      <c r="A3810">
        <v>124</v>
      </c>
      <c r="B3810">
        <v>797</v>
      </c>
      <c r="C3810" t="s">
        <v>5066</v>
      </c>
      <c r="D3810" t="s">
        <v>4529</v>
      </c>
      <c r="E3810">
        <v>73</v>
      </c>
      <c r="F3810" t="s">
        <v>4845</v>
      </c>
      <c r="G3810">
        <v>59</v>
      </c>
    </row>
    <row r="3811" spans="1:7" hidden="1" x14ac:dyDescent="0.25">
      <c r="A3811">
        <v>124</v>
      </c>
      <c r="B3811">
        <v>797</v>
      </c>
      <c r="C3811" t="s">
        <v>5066</v>
      </c>
      <c r="D3811" t="s">
        <v>4529</v>
      </c>
      <c r="E3811">
        <v>75</v>
      </c>
      <c r="F3811" t="s">
        <v>4843</v>
      </c>
      <c r="G3811">
        <v>60</v>
      </c>
    </row>
    <row r="3812" spans="1:7" hidden="1" x14ac:dyDescent="0.25">
      <c r="A3812">
        <v>124</v>
      </c>
      <c r="B3812">
        <v>797</v>
      </c>
      <c r="C3812" t="s">
        <v>5066</v>
      </c>
      <c r="D3812" t="s">
        <v>4529</v>
      </c>
      <c r="E3812">
        <v>77</v>
      </c>
      <c r="F3812" t="s">
        <v>4842</v>
      </c>
      <c r="G3812">
        <v>61</v>
      </c>
    </row>
    <row r="3813" spans="1:7" hidden="1" x14ac:dyDescent="0.25">
      <c r="A3813">
        <v>124</v>
      </c>
      <c r="B3813">
        <v>797</v>
      </c>
      <c r="C3813" t="s">
        <v>5066</v>
      </c>
      <c r="D3813" t="s">
        <v>4529</v>
      </c>
      <c r="E3813">
        <v>457</v>
      </c>
      <c r="F3813" t="s">
        <v>4841</v>
      </c>
      <c r="G3813">
        <v>62</v>
      </c>
    </row>
    <row r="3814" spans="1:7" hidden="1" x14ac:dyDescent="0.25">
      <c r="A3814">
        <v>124</v>
      </c>
      <c r="B3814">
        <v>797</v>
      </c>
      <c r="C3814" t="s">
        <v>5066</v>
      </c>
      <c r="D3814" t="s">
        <v>4529</v>
      </c>
      <c r="E3814">
        <v>79</v>
      </c>
      <c r="F3814" t="s">
        <v>4803</v>
      </c>
      <c r="G3814">
        <v>63</v>
      </c>
    </row>
    <row r="3815" spans="1:7" hidden="1" x14ac:dyDescent="0.25">
      <c r="A3815">
        <v>124</v>
      </c>
      <c r="B3815">
        <v>797</v>
      </c>
      <c r="C3815" t="s">
        <v>5066</v>
      </c>
      <c r="D3815" t="s">
        <v>4529</v>
      </c>
      <c r="E3815">
        <v>82</v>
      </c>
      <c r="F3815" t="s">
        <v>4838</v>
      </c>
      <c r="G3815">
        <v>64</v>
      </c>
    </row>
    <row r="3816" spans="1:7" hidden="1" x14ac:dyDescent="0.25">
      <c r="A3816">
        <v>124</v>
      </c>
      <c r="B3816">
        <v>797</v>
      </c>
      <c r="C3816" t="s">
        <v>5066</v>
      </c>
      <c r="D3816" t="s">
        <v>4529</v>
      </c>
      <c r="E3816">
        <v>83</v>
      </c>
      <c r="F3816" t="s">
        <v>4836</v>
      </c>
      <c r="G3816">
        <v>65</v>
      </c>
    </row>
    <row r="3817" spans="1:7" hidden="1" x14ac:dyDescent="0.25">
      <c r="A3817">
        <v>124</v>
      </c>
      <c r="B3817">
        <v>797</v>
      </c>
      <c r="C3817" t="s">
        <v>5066</v>
      </c>
      <c r="D3817" t="s">
        <v>4529</v>
      </c>
      <c r="E3817">
        <v>1600</v>
      </c>
      <c r="F3817" t="s">
        <v>4835</v>
      </c>
      <c r="G3817">
        <v>66</v>
      </c>
    </row>
    <row r="3818" spans="1:7" hidden="1" x14ac:dyDescent="0.25">
      <c r="A3818">
        <v>124</v>
      </c>
      <c r="B3818">
        <v>797</v>
      </c>
      <c r="C3818" t="s">
        <v>5066</v>
      </c>
      <c r="D3818" t="s">
        <v>4529</v>
      </c>
      <c r="E3818">
        <v>1312</v>
      </c>
      <c r="F3818" t="s">
        <v>4833</v>
      </c>
      <c r="G3818">
        <v>67</v>
      </c>
    </row>
    <row r="3819" spans="1:7" hidden="1" x14ac:dyDescent="0.25">
      <c r="A3819">
        <v>124</v>
      </c>
      <c r="B3819">
        <v>797</v>
      </c>
      <c r="C3819" t="s">
        <v>5066</v>
      </c>
      <c r="D3819" t="s">
        <v>4529</v>
      </c>
      <c r="E3819">
        <v>1601</v>
      </c>
      <c r="F3819" t="s">
        <v>4832</v>
      </c>
      <c r="G3819">
        <v>68</v>
      </c>
    </row>
    <row r="3820" spans="1:7" hidden="1" x14ac:dyDescent="0.25">
      <c r="A3820">
        <v>124</v>
      </c>
      <c r="B3820">
        <v>797</v>
      </c>
      <c r="C3820" t="s">
        <v>5066</v>
      </c>
      <c r="D3820" t="s">
        <v>4529</v>
      </c>
      <c r="E3820">
        <v>1602</v>
      </c>
      <c r="F3820" t="s">
        <v>4831</v>
      </c>
      <c r="G3820">
        <v>69</v>
      </c>
    </row>
    <row r="3821" spans="1:7" hidden="1" x14ac:dyDescent="0.25">
      <c r="A3821">
        <v>124</v>
      </c>
      <c r="B3821">
        <v>797</v>
      </c>
      <c r="C3821" t="s">
        <v>5066</v>
      </c>
      <c r="D3821" t="s">
        <v>4529</v>
      </c>
      <c r="E3821">
        <v>1648</v>
      </c>
      <c r="F3821" t="s">
        <v>4830</v>
      </c>
      <c r="G3821">
        <v>70</v>
      </c>
    </row>
    <row r="3822" spans="1:7" hidden="1" x14ac:dyDescent="0.25">
      <c r="A3822">
        <v>124</v>
      </c>
      <c r="B3822">
        <v>797</v>
      </c>
      <c r="C3822" t="s">
        <v>5066</v>
      </c>
      <c r="D3822" t="s">
        <v>4529</v>
      </c>
      <c r="E3822">
        <v>1649</v>
      </c>
      <c r="F3822" t="s">
        <v>4829</v>
      </c>
      <c r="G3822">
        <v>71</v>
      </c>
    </row>
    <row r="3823" spans="1:7" hidden="1" x14ac:dyDescent="0.25">
      <c r="A3823">
        <v>124</v>
      </c>
      <c r="B3823">
        <v>797</v>
      </c>
      <c r="C3823" t="s">
        <v>5066</v>
      </c>
      <c r="D3823" t="s">
        <v>4529</v>
      </c>
      <c r="E3823">
        <v>1284</v>
      </c>
      <c r="F3823" t="s">
        <v>5268</v>
      </c>
      <c r="G3823">
        <v>72</v>
      </c>
    </row>
    <row r="3824" spans="1:7" hidden="1" x14ac:dyDescent="0.25">
      <c r="A3824">
        <v>125</v>
      </c>
      <c r="B3824">
        <v>798</v>
      </c>
      <c r="C3824" t="s">
        <v>5066</v>
      </c>
      <c r="D3824" t="s">
        <v>4529</v>
      </c>
      <c r="E3824">
        <v>83</v>
      </c>
      <c r="F3824" t="s">
        <v>4836</v>
      </c>
      <c r="G3824">
        <v>1</v>
      </c>
    </row>
    <row r="3825" spans="1:7" hidden="1" x14ac:dyDescent="0.25">
      <c r="A3825">
        <v>125</v>
      </c>
      <c r="B3825">
        <v>798</v>
      </c>
      <c r="C3825" t="s">
        <v>5066</v>
      </c>
      <c r="D3825" t="s">
        <v>4529</v>
      </c>
      <c r="E3825">
        <v>81</v>
      </c>
      <c r="F3825" t="s">
        <v>4838</v>
      </c>
      <c r="G3825">
        <v>2</v>
      </c>
    </row>
    <row r="3826" spans="1:7" hidden="1" x14ac:dyDescent="0.25">
      <c r="A3826">
        <v>125</v>
      </c>
      <c r="B3826">
        <v>798</v>
      </c>
      <c r="C3826" t="s">
        <v>5066</v>
      </c>
      <c r="D3826" t="s">
        <v>4529</v>
      </c>
      <c r="E3826">
        <v>1610</v>
      </c>
      <c r="F3826" t="s">
        <v>4803</v>
      </c>
      <c r="G3826">
        <v>3</v>
      </c>
    </row>
    <row r="3827" spans="1:7" hidden="1" x14ac:dyDescent="0.25">
      <c r="A3827">
        <v>125</v>
      </c>
      <c r="B3827">
        <v>798</v>
      </c>
      <c r="C3827" t="s">
        <v>5066</v>
      </c>
      <c r="D3827" t="s">
        <v>4529</v>
      </c>
      <c r="E3827">
        <v>464</v>
      </c>
      <c r="F3827" t="s">
        <v>5261</v>
      </c>
      <c r="G3827">
        <v>4</v>
      </c>
    </row>
    <row r="3828" spans="1:7" hidden="1" x14ac:dyDescent="0.25">
      <c r="A3828">
        <v>125</v>
      </c>
      <c r="B3828">
        <v>798</v>
      </c>
      <c r="C3828" t="s">
        <v>5066</v>
      </c>
      <c r="D3828" t="s">
        <v>4529</v>
      </c>
      <c r="E3828">
        <v>713</v>
      </c>
      <c r="F3828" t="s">
        <v>5260</v>
      </c>
      <c r="G3828">
        <v>5</v>
      </c>
    </row>
    <row r="3829" spans="1:7" hidden="1" x14ac:dyDescent="0.25">
      <c r="A3829">
        <v>125</v>
      </c>
      <c r="B3829">
        <v>798</v>
      </c>
      <c r="C3829" t="s">
        <v>5066</v>
      </c>
      <c r="D3829" t="s">
        <v>4529</v>
      </c>
      <c r="E3829">
        <v>463</v>
      </c>
      <c r="F3829" t="s">
        <v>5259</v>
      </c>
      <c r="G3829">
        <v>6</v>
      </c>
    </row>
    <row r="3830" spans="1:7" hidden="1" x14ac:dyDescent="0.25">
      <c r="A3830">
        <v>125</v>
      </c>
      <c r="B3830">
        <v>798</v>
      </c>
      <c r="C3830" t="s">
        <v>5066</v>
      </c>
      <c r="D3830" t="s">
        <v>4529</v>
      </c>
      <c r="E3830">
        <v>462</v>
      </c>
      <c r="F3830" t="s">
        <v>5258</v>
      </c>
      <c r="G3830">
        <v>7</v>
      </c>
    </row>
    <row r="3831" spans="1:7" hidden="1" x14ac:dyDescent="0.25">
      <c r="A3831">
        <v>125</v>
      </c>
      <c r="B3831">
        <v>798</v>
      </c>
      <c r="C3831" t="s">
        <v>5066</v>
      </c>
      <c r="D3831" t="s">
        <v>4529</v>
      </c>
      <c r="E3831">
        <v>1300</v>
      </c>
      <c r="F3831" t="s">
        <v>5190</v>
      </c>
      <c r="G3831">
        <v>8</v>
      </c>
    </row>
    <row r="3832" spans="1:7" hidden="1" x14ac:dyDescent="0.25">
      <c r="A3832">
        <v>125</v>
      </c>
      <c r="B3832">
        <v>798</v>
      </c>
      <c r="C3832" t="s">
        <v>5066</v>
      </c>
      <c r="D3832" t="s">
        <v>4529</v>
      </c>
      <c r="E3832">
        <v>1302</v>
      </c>
      <c r="F3832" t="s">
        <v>5283</v>
      </c>
      <c r="G3832">
        <v>9</v>
      </c>
    </row>
    <row r="3833" spans="1:7" hidden="1" x14ac:dyDescent="0.25">
      <c r="A3833">
        <v>125</v>
      </c>
      <c r="B3833">
        <v>798</v>
      </c>
      <c r="C3833" t="s">
        <v>5066</v>
      </c>
      <c r="D3833" t="s">
        <v>4529</v>
      </c>
      <c r="E3833">
        <v>1304</v>
      </c>
      <c r="F3833" t="s">
        <v>5282</v>
      </c>
      <c r="G3833">
        <v>10</v>
      </c>
    </row>
    <row r="3834" spans="1:7" ht="37.5" customHeight="1" x14ac:dyDescent="0.25">
      <c r="A3834">
        <v>126</v>
      </c>
      <c r="B3834">
        <v>799</v>
      </c>
      <c r="C3834" t="s">
        <v>5066</v>
      </c>
      <c r="D3834" t="s">
        <v>4529</v>
      </c>
      <c r="E3834">
        <v>59</v>
      </c>
      <c r="F3834" t="s">
        <v>4672</v>
      </c>
      <c r="G3834">
        <v>1</v>
      </c>
    </row>
    <row r="3835" spans="1:7" x14ac:dyDescent="0.25">
      <c r="A3835">
        <v>126</v>
      </c>
      <c r="B3835">
        <v>799</v>
      </c>
      <c r="C3835" t="s">
        <v>5066</v>
      </c>
      <c r="D3835" t="s">
        <v>4529</v>
      </c>
      <c r="E3835">
        <v>1607</v>
      </c>
      <c r="F3835" t="s">
        <v>4671</v>
      </c>
      <c r="G3835">
        <v>2</v>
      </c>
    </row>
    <row r="3836" spans="1:7" x14ac:dyDescent="0.25">
      <c r="A3836">
        <v>126</v>
      </c>
      <c r="B3836">
        <v>799</v>
      </c>
      <c r="C3836" t="s">
        <v>5066</v>
      </c>
      <c r="D3836" t="s">
        <v>4529</v>
      </c>
      <c r="E3836">
        <v>1563</v>
      </c>
      <c r="F3836" t="s">
        <v>4669</v>
      </c>
      <c r="G3836">
        <v>3</v>
      </c>
    </row>
    <row r="3837" spans="1:7" x14ac:dyDescent="0.25">
      <c r="A3837">
        <v>126</v>
      </c>
      <c r="B3837">
        <v>799</v>
      </c>
      <c r="C3837" t="s">
        <v>5066</v>
      </c>
      <c r="D3837" t="s">
        <v>4529</v>
      </c>
      <c r="E3837">
        <v>262</v>
      </c>
      <c r="F3837" t="s">
        <v>4668</v>
      </c>
      <c r="G3837">
        <v>4</v>
      </c>
    </row>
    <row r="3838" spans="1:7" x14ac:dyDescent="0.25">
      <c r="A3838">
        <v>126</v>
      </c>
      <c r="B3838">
        <v>799</v>
      </c>
      <c r="C3838" t="s">
        <v>5066</v>
      </c>
      <c r="D3838" t="s">
        <v>4529</v>
      </c>
      <c r="E3838">
        <v>260</v>
      </c>
      <c r="F3838" t="s">
        <v>4666</v>
      </c>
      <c r="G3838">
        <v>5</v>
      </c>
    </row>
    <row r="3839" spans="1:7" x14ac:dyDescent="0.25">
      <c r="A3839">
        <v>126</v>
      </c>
      <c r="B3839">
        <v>799</v>
      </c>
      <c r="C3839" t="s">
        <v>5066</v>
      </c>
      <c r="D3839" t="s">
        <v>4529</v>
      </c>
      <c r="E3839">
        <v>258</v>
      </c>
      <c r="F3839" t="s">
        <v>4663</v>
      </c>
      <c r="G3839">
        <v>6</v>
      </c>
    </row>
    <row r="3840" spans="1:7" x14ac:dyDescent="0.25">
      <c r="A3840">
        <v>126</v>
      </c>
      <c r="B3840">
        <v>799</v>
      </c>
      <c r="C3840" t="s">
        <v>5066</v>
      </c>
      <c r="D3840" t="s">
        <v>4529</v>
      </c>
      <c r="E3840">
        <v>256</v>
      </c>
      <c r="F3840" t="s">
        <v>4662</v>
      </c>
      <c r="G3840">
        <v>7</v>
      </c>
    </row>
    <row r="3841" spans="1:7" x14ac:dyDescent="0.25">
      <c r="A3841">
        <v>126</v>
      </c>
      <c r="B3841">
        <v>799</v>
      </c>
      <c r="C3841" t="s">
        <v>5066</v>
      </c>
      <c r="D3841" t="s">
        <v>4529</v>
      </c>
      <c r="E3841">
        <v>254</v>
      </c>
      <c r="F3841" t="s">
        <v>4661</v>
      </c>
      <c r="G3841">
        <v>8</v>
      </c>
    </row>
    <row r="3842" spans="1:7" x14ac:dyDescent="0.25">
      <c r="A3842">
        <v>126</v>
      </c>
      <c r="B3842">
        <v>799</v>
      </c>
      <c r="C3842" t="s">
        <v>5066</v>
      </c>
      <c r="D3842" t="s">
        <v>4529</v>
      </c>
      <c r="E3842">
        <v>250</v>
      </c>
      <c r="F3842" t="s">
        <v>4581</v>
      </c>
      <c r="G3842">
        <v>9</v>
      </c>
    </row>
    <row r="3843" spans="1:7" x14ac:dyDescent="0.25">
      <c r="A3843">
        <v>126</v>
      </c>
      <c r="B3843">
        <v>799</v>
      </c>
      <c r="C3843" t="s">
        <v>5066</v>
      </c>
      <c r="D3843" t="s">
        <v>4529</v>
      </c>
      <c r="E3843">
        <v>1407</v>
      </c>
      <c r="F3843" t="s">
        <v>4582</v>
      </c>
      <c r="G3843">
        <v>10</v>
      </c>
    </row>
    <row r="3844" spans="1:7" x14ac:dyDescent="0.25">
      <c r="A3844">
        <v>126</v>
      </c>
      <c r="B3844">
        <v>799</v>
      </c>
      <c r="C3844" t="s">
        <v>5066</v>
      </c>
      <c r="D3844" t="s">
        <v>4529</v>
      </c>
      <c r="E3844">
        <v>248</v>
      </c>
      <c r="F3844" t="s">
        <v>4583</v>
      </c>
      <c r="G3844">
        <v>11</v>
      </c>
    </row>
    <row r="3845" spans="1:7" x14ac:dyDescent="0.25">
      <c r="A3845">
        <v>126</v>
      </c>
      <c r="B3845">
        <v>799</v>
      </c>
      <c r="C3845" t="s">
        <v>5066</v>
      </c>
      <c r="D3845" t="s">
        <v>4529</v>
      </c>
      <c r="E3845">
        <v>1561</v>
      </c>
      <c r="F3845" t="s">
        <v>4584</v>
      </c>
      <c r="G3845">
        <v>12</v>
      </c>
    </row>
    <row r="3846" spans="1:7" x14ac:dyDescent="0.25">
      <c r="A3846">
        <v>126</v>
      </c>
      <c r="B3846">
        <v>799</v>
      </c>
      <c r="C3846" t="s">
        <v>5066</v>
      </c>
      <c r="D3846" t="s">
        <v>4529</v>
      </c>
      <c r="E3846">
        <v>212</v>
      </c>
      <c r="F3846" t="s">
        <v>4585</v>
      </c>
      <c r="G3846">
        <v>13</v>
      </c>
    </row>
    <row r="3847" spans="1:7" x14ac:dyDescent="0.25">
      <c r="A3847">
        <v>126</v>
      </c>
      <c r="B3847">
        <v>799</v>
      </c>
      <c r="C3847" t="s">
        <v>5066</v>
      </c>
      <c r="D3847" t="s">
        <v>4529</v>
      </c>
      <c r="E3847">
        <v>215</v>
      </c>
      <c r="F3847" t="s">
        <v>4630</v>
      </c>
      <c r="G3847">
        <v>14</v>
      </c>
    </row>
    <row r="3848" spans="1:7" x14ac:dyDescent="0.25">
      <c r="A3848">
        <v>126</v>
      </c>
      <c r="B3848">
        <v>799</v>
      </c>
      <c r="C3848" t="s">
        <v>5066</v>
      </c>
      <c r="D3848" t="s">
        <v>4529</v>
      </c>
      <c r="E3848">
        <v>1486</v>
      </c>
      <c r="F3848" t="s">
        <v>4629</v>
      </c>
      <c r="G3848">
        <v>15</v>
      </c>
    </row>
    <row r="3849" spans="1:7" x14ac:dyDescent="0.25">
      <c r="A3849">
        <v>126</v>
      </c>
      <c r="B3849">
        <v>799</v>
      </c>
      <c r="C3849" t="s">
        <v>5066</v>
      </c>
      <c r="D3849" t="s">
        <v>4529</v>
      </c>
      <c r="E3849">
        <v>217</v>
      </c>
      <c r="F3849" t="s">
        <v>4628</v>
      </c>
      <c r="G3849">
        <v>16</v>
      </c>
    </row>
    <row r="3850" spans="1:7" x14ac:dyDescent="0.25">
      <c r="A3850">
        <v>126</v>
      </c>
      <c r="B3850">
        <v>799</v>
      </c>
      <c r="C3850" t="s">
        <v>5066</v>
      </c>
      <c r="D3850" t="s">
        <v>4529</v>
      </c>
      <c r="E3850">
        <v>1395</v>
      </c>
      <c r="F3850" t="s">
        <v>4627</v>
      </c>
      <c r="G3850">
        <v>17</v>
      </c>
    </row>
    <row r="3851" spans="1:7" x14ac:dyDescent="0.25">
      <c r="A3851">
        <v>126</v>
      </c>
      <c r="B3851">
        <v>799</v>
      </c>
      <c r="C3851" t="s">
        <v>5066</v>
      </c>
      <c r="D3851" t="s">
        <v>4529</v>
      </c>
      <c r="E3851">
        <v>222</v>
      </c>
      <c r="F3851" t="s">
        <v>4624</v>
      </c>
      <c r="G3851">
        <v>18</v>
      </c>
    </row>
    <row r="3852" spans="1:7" x14ac:dyDescent="0.25">
      <c r="A3852">
        <v>126</v>
      </c>
      <c r="B3852">
        <v>799</v>
      </c>
      <c r="C3852" t="s">
        <v>5066</v>
      </c>
      <c r="D3852" t="s">
        <v>4529</v>
      </c>
      <c r="E3852">
        <v>1567</v>
      </c>
      <c r="F3852" t="s">
        <v>4626</v>
      </c>
      <c r="G3852">
        <v>19</v>
      </c>
    </row>
    <row r="3853" spans="1:7" x14ac:dyDescent="0.25">
      <c r="A3853">
        <v>126</v>
      </c>
      <c r="B3853">
        <v>799</v>
      </c>
      <c r="C3853" t="s">
        <v>5066</v>
      </c>
      <c r="D3853" t="s">
        <v>4529</v>
      </c>
      <c r="E3853">
        <v>1488</v>
      </c>
      <c r="F3853" t="s">
        <v>4625</v>
      </c>
      <c r="G3853">
        <v>20</v>
      </c>
    </row>
    <row r="3854" spans="1:7" x14ac:dyDescent="0.25">
      <c r="A3854">
        <v>126</v>
      </c>
      <c r="B3854">
        <v>799</v>
      </c>
      <c r="C3854" t="s">
        <v>5066</v>
      </c>
      <c r="D3854" t="s">
        <v>4529</v>
      </c>
      <c r="E3854">
        <v>1581</v>
      </c>
      <c r="F3854" t="s">
        <v>4578</v>
      </c>
      <c r="G3854">
        <v>21</v>
      </c>
    </row>
    <row r="3855" spans="1:7" x14ac:dyDescent="0.25">
      <c r="A3855">
        <v>126</v>
      </c>
      <c r="B3855">
        <v>799</v>
      </c>
      <c r="C3855" t="s">
        <v>5066</v>
      </c>
      <c r="D3855" t="s">
        <v>4529</v>
      </c>
      <c r="E3855">
        <v>1582</v>
      </c>
      <c r="F3855" t="s">
        <v>4576</v>
      </c>
      <c r="G3855">
        <v>22</v>
      </c>
    </row>
    <row r="3856" spans="1:7" hidden="1" x14ac:dyDescent="0.25">
      <c r="A3856">
        <v>127</v>
      </c>
      <c r="B3856">
        <v>800</v>
      </c>
      <c r="C3856" t="s">
        <v>5066</v>
      </c>
      <c r="D3856" t="s">
        <v>4529</v>
      </c>
      <c r="E3856">
        <v>225</v>
      </c>
      <c r="F3856" t="s">
        <v>4550</v>
      </c>
      <c r="G3856">
        <v>1</v>
      </c>
    </row>
    <row r="3857" spans="1:7" hidden="1" x14ac:dyDescent="0.25">
      <c r="A3857">
        <v>127</v>
      </c>
      <c r="B3857">
        <v>800</v>
      </c>
      <c r="C3857" t="s">
        <v>5066</v>
      </c>
      <c r="D3857" t="s">
        <v>4529</v>
      </c>
      <c r="E3857">
        <v>1544</v>
      </c>
      <c r="F3857" t="s">
        <v>4549</v>
      </c>
      <c r="G3857">
        <v>2</v>
      </c>
    </row>
    <row r="3858" spans="1:7" hidden="1" x14ac:dyDescent="0.25">
      <c r="A3858">
        <v>127</v>
      </c>
      <c r="B3858">
        <v>800</v>
      </c>
      <c r="C3858" t="s">
        <v>5066</v>
      </c>
      <c r="D3858" t="s">
        <v>4529</v>
      </c>
      <c r="E3858">
        <v>969</v>
      </c>
      <c r="F3858" t="s">
        <v>4548</v>
      </c>
      <c r="G3858">
        <v>3</v>
      </c>
    </row>
    <row r="3859" spans="1:7" hidden="1" x14ac:dyDescent="0.25">
      <c r="A3859">
        <v>127</v>
      </c>
      <c r="B3859">
        <v>800</v>
      </c>
      <c r="C3859" t="s">
        <v>5066</v>
      </c>
      <c r="D3859" t="s">
        <v>4529</v>
      </c>
      <c r="E3859">
        <v>226</v>
      </c>
      <c r="F3859" t="s">
        <v>4620</v>
      </c>
      <c r="G3859">
        <v>4</v>
      </c>
    </row>
    <row r="3860" spans="1:7" hidden="1" x14ac:dyDescent="0.25">
      <c r="A3860">
        <v>127</v>
      </c>
      <c r="B3860">
        <v>800</v>
      </c>
      <c r="C3860" t="s">
        <v>5066</v>
      </c>
      <c r="D3860" t="s">
        <v>4529</v>
      </c>
      <c r="E3860">
        <v>407</v>
      </c>
      <c r="F3860" t="s">
        <v>4546</v>
      </c>
      <c r="G3860">
        <v>5</v>
      </c>
    </row>
    <row r="3861" spans="1:7" hidden="1" x14ac:dyDescent="0.25">
      <c r="A3861">
        <v>127</v>
      </c>
      <c r="B3861">
        <v>800</v>
      </c>
      <c r="C3861" t="s">
        <v>5066</v>
      </c>
      <c r="D3861" t="s">
        <v>4529</v>
      </c>
      <c r="E3861">
        <v>1492</v>
      </c>
      <c r="F3861" t="s">
        <v>4659</v>
      </c>
      <c r="G3861">
        <v>6</v>
      </c>
    </row>
    <row r="3862" spans="1:7" hidden="1" x14ac:dyDescent="0.25">
      <c r="A3862">
        <v>127</v>
      </c>
      <c r="B3862">
        <v>800</v>
      </c>
      <c r="C3862" t="s">
        <v>5066</v>
      </c>
      <c r="D3862" t="s">
        <v>4529</v>
      </c>
      <c r="E3862">
        <v>411</v>
      </c>
      <c r="F3862" t="s">
        <v>4644</v>
      </c>
      <c r="G3862">
        <v>7</v>
      </c>
    </row>
    <row r="3863" spans="1:7" hidden="1" x14ac:dyDescent="0.25">
      <c r="A3863">
        <v>127</v>
      </c>
      <c r="B3863">
        <v>800</v>
      </c>
      <c r="C3863" t="s">
        <v>5066</v>
      </c>
      <c r="D3863" t="s">
        <v>4529</v>
      </c>
      <c r="E3863">
        <v>414</v>
      </c>
      <c r="F3863" t="s">
        <v>4641</v>
      </c>
      <c r="G3863">
        <v>8</v>
      </c>
    </row>
    <row r="3864" spans="1:7" hidden="1" x14ac:dyDescent="0.25">
      <c r="A3864">
        <v>127</v>
      </c>
      <c r="B3864">
        <v>800</v>
      </c>
      <c r="C3864" t="s">
        <v>5066</v>
      </c>
      <c r="D3864" t="s">
        <v>4529</v>
      </c>
      <c r="E3864">
        <v>1070</v>
      </c>
      <c r="F3864" t="s">
        <v>4658</v>
      </c>
      <c r="G3864">
        <v>9</v>
      </c>
    </row>
    <row r="3865" spans="1:7" hidden="1" x14ac:dyDescent="0.25">
      <c r="A3865">
        <v>127</v>
      </c>
      <c r="B3865">
        <v>800</v>
      </c>
      <c r="C3865" t="s">
        <v>5066</v>
      </c>
      <c r="D3865" t="s">
        <v>4529</v>
      </c>
      <c r="E3865">
        <v>409</v>
      </c>
      <c r="F3865" t="s">
        <v>4657</v>
      </c>
      <c r="G3865">
        <v>10</v>
      </c>
    </row>
    <row r="3866" spans="1:7" hidden="1" x14ac:dyDescent="0.25">
      <c r="A3866">
        <v>127</v>
      </c>
      <c r="B3866">
        <v>800</v>
      </c>
      <c r="C3866" t="s">
        <v>5066</v>
      </c>
      <c r="D3866" t="s">
        <v>4529</v>
      </c>
      <c r="E3866">
        <v>1494</v>
      </c>
      <c r="F3866" t="s">
        <v>4656</v>
      </c>
      <c r="G3866">
        <v>11</v>
      </c>
    </row>
    <row r="3867" spans="1:7" hidden="1" x14ac:dyDescent="0.25">
      <c r="A3867">
        <v>127</v>
      </c>
      <c r="B3867">
        <v>800</v>
      </c>
      <c r="C3867" t="s">
        <v>5066</v>
      </c>
      <c r="D3867" t="s">
        <v>4529</v>
      </c>
      <c r="E3867">
        <v>1496</v>
      </c>
      <c r="F3867" t="s">
        <v>4655</v>
      </c>
      <c r="G3867">
        <v>12</v>
      </c>
    </row>
    <row r="3868" spans="1:7" hidden="1" x14ac:dyDescent="0.25">
      <c r="A3868">
        <v>127</v>
      </c>
      <c r="B3868">
        <v>800</v>
      </c>
      <c r="C3868" t="s">
        <v>5066</v>
      </c>
      <c r="D3868" t="s">
        <v>4529</v>
      </c>
      <c r="E3868">
        <v>418</v>
      </c>
      <c r="F3868" t="s">
        <v>5257</v>
      </c>
      <c r="G3868">
        <v>13</v>
      </c>
    </row>
    <row r="3869" spans="1:7" hidden="1" x14ac:dyDescent="0.25">
      <c r="A3869">
        <v>127</v>
      </c>
      <c r="B3869">
        <v>800</v>
      </c>
      <c r="C3869" t="s">
        <v>5066</v>
      </c>
      <c r="D3869" t="s">
        <v>4529</v>
      </c>
      <c r="E3869">
        <v>416</v>
      </c>
      <c r="F3869" t="s">
        <v>5256</v>
      </c>
      <c r="G3869">
        <v>14</v>
      </c>
    </row>
    <row r="3870" spans="1:7" hidden="1" x14ac:dyDescent="0.25">
      <c r="A3870">
        <v>127</v>
      </c>
      <c r="B3870">
        <v>800</v>
      </c>
      <c r="C3870" t="s">
        <v>5066</v>
      </c>
      <c r="D3870" t="s">
        <v>4529</v>
      </c>
      <c r="E3870">
        <v>781</v>
      </c>
      <c r="F3870" t="s">
        <v>5255</v>
      </c>
      <c r="G3870">
        <v>15</v>
      </c>
    </row>
    <row r="3871" spans="1:7" hidden="1" x14ac:dyDescent="0.25">
      <c r="A3871">
        <v>127</v>
      </c>
      <c r="B3871">
        <v>800</v>
      </c>
      <c r="C3871" t="s">
        <v>5066</v>
      </c>
      <c r="D3871" t="s">
        <v>4529</v>
      </c>
      <c r="E3871">
        <v>420</v>
      </c>
      <c r="F3871" t="s">
        <v>5254</v>
      </c>
      <c r="G3871">
        <v>16</v>
      </c>
    </row>
    <row r="3872" spans="1:7" hidden="1" x14ac:dyDescent="0.25">
      <c r="A3872">
        <v>127</v>
      </c>
      <c r="B3872">
        <v>800</v>
      </c>
      <c r="C3872" t="s">
        <v>5066</v>
      </c>
      <c r="D3872" t="s">
        <v>4529</v>
      </c>
      <c r="E3872">
        <v>1235</v>
      </c>
      <c r="F3872" t="s">
        <v>5253</v>
      </c>
      <c r="G3872">
        <v>17</v>
      </c>
    </row>
    <row r="3873" spans="1:11" hidden="1" x14ac:dyDescent="0.25">
      <c r="A3873">
        <v>127</v>
      </c>
      <c r="B3873">
        <v>800</v>
      </c>
      <c r="C3873" t="s">
        <v>5066</v>
      </c>
      <c r="D3873" t="s">
        <v>4529</v>
      </c>
      <c r="E3873">
        <v>421</v>
      </c>
      <c r="F3873" t="s">
        <v>5252</v>
      </c>
      <c r="G3873">
        <v>18</v>
      </c>
    </row>
    <row r="3874" spans="1:11" hidden="1" x14ac:dyDescent="0.25">
      <c r="A3874">
        <v>127</v>
      </c>
      <c r="B3874">
        <v>800</v>
      </c>
      <c r="C3874" t="s">
        <v>5066</v>
      </c>
      <c r="D3874" t="s">
        <v>4529</v>
      </c>
      <c r="E3874">
        <v>1140</v>
      </c>
      <c r="F3874" t="s">
        <v>4853</v>
      </c>
      <c r="G3874">
        <v>19</v>
      </c>
    </row>
    <row r="3875" spans="1:11" hidden="1" x14ac:dyDescent="0.25">
      <c r="A3875">
        <v>127</v>
      </c>
      <c r="B3875">
        <v>800</v>
      </c>
      <c r="C3875" t="s">
        <v>5066</v>
      </c>
      <c r="D3875" t="s">
        <v>4529</v>
      </c>
      <c r="E3875">
        <v>423</v>
      </c>
      <c r="F3875" t="s">
        <v>5281</v>
      </c>
      <c r="G3875">
        <v>20</v>
      </c>
    </row>
    <row r="3876" spans="1:11" hidden="1" x14ac:dyDescent="0.25">
      <c r="A3876">
        <v>127</v>
      </c>
      <c r="B3876">
        <v>800</v>
      </c>
      <c r="C3876" t="s">
        <v>5066</v>
      </c>
      <c r="D3876" t="s">
        <v>4529</v>
      </c>
      <c r="E3876">
        <v>175</v>
      </c>
      <c r="F3876" t="s">
        <v>4860</v>
      </c>
      <c r="G3876">
        <v>21</v>
      </c>
    </row>
    <row r="3877" spans="1:11" hidden="1" x14ac:dyDescent="0.25">
      <c r="A3877">
        <v>127</v>
      </c>
      <c r="B3877">
        <v>800</v>
      </c>
      <c r="C3877" t="s">
        <v>5066</v>
      </c>
      <c r="D3877" t="s">
        <v>4529</v>
      </c>
      <c r="E3877">
        <v>177</v>
      </c>
      <c r="F3877" t="s">
        <v>4859</v>
      </c>
      <c r="G3877">
        <v>22</v>
      </c>
    </row>
    <row r="3878" spans="1:11" hidden="1" x14ac:dyDescent="0.25">
      <c r="A3878">
        <v>127</v>
      </c>
      <c r="B3878">
        <v>800</v>
      </c>
      <c r="C3878" t="s">
        <v>5066</v>
      </c>
      <c r="D3878" t="s">
        <v>4529</v>
      </c>
      <c r="E3878">
        <v>179</v>
      </c>
      <c r="F3878" t="s">
        <v>4857</v>
      </c>
      <c r="G3878">
        <v>23</v>
      </c>
    </row>
    <row r="3879" spans="1:11" hidden="1" x14ac:dyDescent="0.25">
      <c r="A3879">
        <v>127</v>
      </c>
      <c r="B3879">
        <v>800</v>
      </c>
      <c r="C3879" t="s">
        <v>5066</v>
      </c>
      <c r="D3879" t="s">
        <v>4529</v>
      </c>
      <c r="E3879">
        <v>425</v>
      </c>
      <c r="F3879" t="s">
        <v>5280</v>
      </c>
      <c r="G3879">
        <v>24</v>
      </c>
    </row>
    <row r="3880" spans="1:11" hidden="1" x14ac:dyDescent="0.25">
      <c r="A3880">
        <v>128</v>
      </c>
      <c r="B3880">
        <v>801</v>
      </c>
      <c r="C3880" t="s">
        <v>5066</v>
      </c>
      <c r="D3880" t="s">
        <v>4529</v>
      </c>
      <c r="E3880">
        <v>225</v>
      </c>
      <c r="F3880" t="s">
        <v>4550</v>
      </c>
      <c r="G3880">
        <v>1</v>
      </c>
      <c r="K3880" t="s">
        <v>26</v>
      </c>
    </row>
    <row r="3881" spans="1:11" hidden="1" x14ac:dyDescent="0.25">
      <c r="A3881">
        <v>128</v>
      </c>
      <c r="B3881">
        <v>801</v>
      </c>
      <c r="C3881" t="s">
        <v>5066</v>
      </c>
      <c r="D3881" t="s">
        <v>4529</v>
      </c>
      <c r="E3881">
        <v>1543</v>
      </c>
      <c r="F3881" t="s">
        <v>4549</v>
      </c>
      <c r="G3881">
        <v>2</v>
      </c>
      <c r="K3881" t="s">
        <v>1150</v>
      </c>
    </row>
    <row r="3882" spans="1:11" hidden="1" x14ac:dyDescent="0.25">
      <c r="A3882">
        <v>128</v>
      </c>
      <c r="B3882">
        <v>801</v>
      </c>
      <c r="C3882" t="s">
        <v>5066</v>
      </c>
      <c r="D3882" t="s">
        <v>4529</v>
      </c>
      <c r="E3882">
        <v>1577</v>
      </c>
      <c r="F3882" t="s">
        <v>4572</v>
      </c>
      <c r="G3882">
        <v>3</v>
      </c>
      <c r="K3882" t="s">
        <v>1148</v>
      </c>
    </row>
    <row r="3883" spans="1:11" hidden="1" x14ac:dyDescent="0.25">
      <c r="A3883">
        <v>128</v>
      </c>
      <c r="B3883">
        <v>801</v>
      </c>
      <c r="C3883" t="s">
        <v>5066</v>
      </c>
      <c r="D3883" t="s">
        <v>4529</v>
      </c>
      <c r="E3883">
        <v>1579</v>
      </c>
      <c r="F3883" t="s">
        <v>4574</v>
      </c>
      <c r="G3883">
        <v>4</v>
      </c>
      <c r="K3883" t="s">
        <v>1146</v>
      </c>
    </row>
    <row r="3884" spans="1:11" hidden="1" x14ac:dyDescent="0.25">
      <c r="A3884">
        <v>128</v>
      </c>
      <c r="B3884">
        <v>801</v>
      </c>
      <c r="C3884" t="s">
        <v>5066</v>
      </c>
      <c r="D3884" t="s">
        <v>4529</v>
      </c>
      <c r="E3884">
        <v>1074</v>
      </c>
      <c r="F3884" t="s">
        <v>4575</v>
      </c>
      <c r="G3884">
        <v>5</v>
      </c>
      <c r="K3884" t="s">
        <v>1145</v>
      </c>
    </row>
    <row r="3885" spans="1:11" hidden="1" x14ac:dyDescent="0.25">
      <c r="A3885">
        <v>128</v>
      </c>
      <c r="B3885">
        <v>801</v>
      </c>
      <c r="C3885" t="s">
        <v>5066</v>
      </c>
      <c r="D3885" t="s">
        <v>4529</v>
      </c>
      <c r="E3885">
        <v>622</v>
      </c>
      <c r="F3885" t="s">
        <v>4577</v>
      </c>
      <c r="G3885">
        <v>6</v>
      </c>
      <c r="K3885" t="s">
        <v>243</v>
      </c>
    </row>
    <row r="3886" spans="1:11" hidden="1" x14ac:dyDescent="0.25">
      <c r="A3886">
        <v>128</v>
      </c>
      <c r="B3886">
        <v>801</v>
      </c>
      <c r="C3886" t="s">
        <v>5066</v>
      </c>
      <c r="D3886" t="s">
        <v>4529</v>
      </c>
      <c r="E3886">
        <v>1581</v>
      </c>
      <c r="F3886" t="s">
        <v>4578</v>
      </c>
      <c r="G3886">
        <v>7</v>
      </c>
      <c r="K3886" t="s">
        <v>1143</v>
      </c>
    </row>
    <row r="3887" spans="1:11" hidden="1" x14ac:dyDescent="0.25">
      <c r="A3887">
        <v>128</v>
      </c>
      <c r="B3887">
        <v>801</v>
      </c>
      <c r="C3887" t="s">
        <v>5066</v>
      </c>
      <c r="D3887" t="s">
        <v>4529</v>
      </c>
      <c r="E3887">
        <v>1582</v>
      </c>
      <c r="F3887" t="s">
        <v>4576</v>
      </c>
      <c r="G3887">
        <v>8</v>
      </c>
      <c r="K3887" t="s">
        <v>1141</v>
      </c>
    </row>
    <row r="3888" spans="1:11" hidden="1" x14ac:dyDescent="0.25">
      <c r="A3888">
        <v>128</v>
      </c>
      <c r="B3888">
        <v>801</v>
      </c>
      <c r="C3888" t="s">
        <v>5066</v>
      </c>
      <c r="D3888" t="s">
        <v>4529</v>
      </c>
      <c r="E3888">
        <v>619</v>
      </c>
      <c r="F3888" t="s">
        <v>4576</v>
      </c>
      <c r="G3888">
        <v>9</v>
      </c>
      <c r="K3888" t="s">
        <v>1139</v>
      </c>
    </row>
    <row r="3889" spans="1:11" hidden="1" x14ac:dyDescent="0.25">
      <c r="A3889">
        <v>128</v>
      </c>
      <c r="B3889">
        <v>801</v>
      </c>
      <c r="C3889" t="s">
        <v>5066</v>
      </c>
      <c r="D3889" t="s">
        <v>4529</v>
      </c>
      <c r="E3889">
        <v>1076</v>
      </c>
      <c r="F3889" t="s">
        <v>5278</v>
      </c>
      <c r="G3889">
        <v>10</v>
      </c>
      <c r="K3889" t="s">
        <v>289</v>
      </c>
    </row>
    <row r="3890" spans="1:11" hidden="1" x14ac:dyDescent="0.25">
      <c r="A3890">
        <v>128</v>
      </c>
      <c r="B3890">
        <v>801</v>
      </c>
      <c r="C3890" t="s">
        <v>5066</v>
      </c>
      <c r="D3890" t="s">
        <v>4529</v>
      </c>
      <c r="E3890">
        <v>917</v>
      </c>
      <c r="F3890" t="s">
        <v>4991</v>
      </c>
      <c r="G3890">
        <v>11</v>
      </c>
    </row>
    <row r="3891" spans="1:11" hidden="1" x14ac:dyDescent="0.25">
      <c r="A3891">
        <v>128</v>
      </c>
      <c r="B3891">
        <v>801</v>
      </c>
      <c r="C3891" t="s">
        <v>5066</v>
      </c>
      <c r="D3891" t="s">
        <v>4529</v>
      </c>
      <c r="E3891">
        <v>919</v>
      </c>
      <c r="F3891" t="s">
        <v>4992</v>
      </c>
      <c r="G3891">
        <v>12</v>
      </c>
    </row>
    <row r="3892" spans="1:11" ht="30" customHeight="1" x14ac:dyDescent="0.25">
      <c r="A3892">
        <v>129</v>
      </c>
      <c r="B3892">
        <v>802</v>
      </c>
      <c r="C3892" t="s">
        <v>5066</v>
      </c>
      <c r="D3892" t="s">
        <v>4529</v>
      </c>
      <c r="E3892">
        <v>83</v>
      </c>
      <c r="F3892" t="s">
        <v>4836</v>
      </c>
      <c r="G3892">
        <v>1</v>
      </c>
    </row>
    <row r="3893" spans="1:11" x14ac:dyDescent="0.25">
      <c r="A3893">
        <v>129</v>
      </c>
      <c r="B3893">
        <v>802</v>
      </c>
      <c r="C3893" t="s">
        <v>5066</v>
      </c>
      <c r="D3893" t="s">
        <v>4529</v>
      </c>
      <c r="E3893">
        <v>81</v>
      </c>
      <c r="F3893" t="s">
        <v>4838</v>
      </c>
      <c r="G3893">
        <v>2</v>
      </c>
    </row>
    <row r="3894" spans="1:11" x14ac:dyDescent="0.25">
      <c r="A3894">
        <v>129</v>
      </c>
      <c r="B3894">
        <v>802</v>
      </c>
      <c r="C3894" t="s">
        <v>5066</v>
      </c>
      <c r="D3894" t="s">
        <v>4529</v>
      </c>
      <c r="E3894">
        <v>1610</v>
      </c>
      <c r="F3894" t="s">
        <v>4803</v>
      </c>
      <c r="G3894">
        <v>3</v>
      </c>
    </row>
    <row r="3895" spans="1:11" x14ac:dyDescent="0.25">
      <c r="A3895">
        <v>129</v>
      </c>
      <c r="B3895">
        <v>802</v>
      </c>
      <c r="C3895" t="s">
        <v>5066</v>
      </c>
      <c r="D3895" t="s">
        <v>4529</v>
      </c>
      <c r="E3895">
        <v>1603</v>
      </c>
      <c r="F3895" t="s">
        <v>5261</v>
      </c>
      <c r="G3895">
        <v>4</v>
      </c>
    </row>
    <row r="3896" spans="1:11" x14ac:dyDescent="0.25">
      <c r="A3896">
        <v>129</v>
      </c>
      <c r="B3896">
        <v>802</v>
      </c>
      <c r="C3896" t="s">
        <v>5066</v>
      </c>
      <c r="D3896" t="s">
        <v>4529</v>
      </c>
      <c r="E3896">
        <v>1605</v>
      </c>
      <c r="F3896" t="s">
        <v>5267</v>
      </c>
      <c r="G3896">
        <v>5</v>
      </c>
    </row>
    <row r="3897" spans="1:11" x14ac:dyDescent="0.25">
      <c r="A3897">
        <v>129</v>
      </c>
      <c r="B3897">
        <v>802</v>
      </c>
      <c r="C3897" t="s">
        <v>5066</v>
      </c>
      <c r="D3897" t="s">
        <v>4529</v>
      </c>
      <c r="E3897">
        <v>475</v>
      </c>
      <c r="F3897" t="s">
        <v>5266</v>
      </c>
      <c r="G3897">
        <v>6</v>
      </c>
    </row>
    <row r="3898" spans="1:11" x14ac:dyDescent="0.25">
      <c r="A3898">
        <v>129</v>
      </c>
      <c r="B3898">
        <v>802</v>
      </c>
      <c r="C3898" t="s">
        <v>5066</v>
      </c>
      <c r="D3898" t="s">
        <v>4529</v>
      </c>
      <c r="E3898">
        <v>473</v>
      </c>
      <c r="F3898" t="s">
        <v>5265</v>
      </c>
      <c r="G3898">
        <v>7</v>
      </c>
    </row>
    <row r="3899" spans="1:11" hidden="1" x14ac:dyDescent="0.25">
      <c r="A3899">
        <v>130</v>
      </c>
      <c r="B3899">
        <v>803</v>
      </c>
      <c r="C3899" t="s">
        <v>5066</v>
      </c>
      <c r="D3899" t="s">
        <v>4529</v>
      </c>
      <c r="E3899">
        <v>83</v>
      </c>
      <c r="F3899" t="s">
        <v>4836</v>
      </c>
      <c r="G3899">
        <v>1</v>
      </c>
    </row>
    <row r="3900" spans="1:11" hidden="1" x14ac:dyDescent="0.25">
      <c r="A3900">
        <v>130</v>
      </c>
      <c r="B3900">
        <v>803</v>
      </c>
      <c r="C3900" t="s">
        <v>5066</v>
      </c>
      <c r="D3900" t="s">
        <v>4529</v>
      </c>
      <c r="E3900">
        <v>448</v>
      </c>
      <c r="F3900" t="s">
        <v>5192</v>
      </c>
      <c r="G3900">
        <v>2</v>
      </c>
    </row>
    <row r="3901" spans="1:11" hidden="1" x14ac:dyDescent="0.25">
      <c r="A3901">
        <v>130</v>
      </c>
      <c r="B3901">
        <v>803</v>
      </c>
      <c r="C3901" t="s">
        <v>5066</v>
      </c>
      <c r="D3901" t="s">
        <v>4529</v>
      </c>
      <c r="E3901">
        <v>263</v>
      </c>
      <c r="F3901" t="s">
        <v>5191</v>
      </c>
      <c r="G3901">
        <v>3</v>
      </c>
    </row>
    <row r="3902" spans="1:11" hidden="1" x14ac:dyDescent="0.25">
      <c r="A3902">
        <v>130</v>
      </c>
      <c r="B3902">
        <v>803</v>
      </c>
      <c r="C3902" t="s">
        <v>5066</v>
      </c>
      <c r="D3902" t="s">
        <v>4529</v>
      </c>
      <c r="E3902">
        <v>465</v>
      </c>
      <c r="F3902" t="s">
        <v>5277</v>
      </c>
      <c r="G3902">
        <v>4</v>
      </c>
    </row>
    <row r="3903" spans="1:11" hidden="1" x14ac:dyDescent="0.25">
      <c r="A3903">
        <v>130</v>
      </c>
      <c r="B3903">
        <v>803</v>
      </c>
      <c r="C3903" t="s">
        <v>5066</v>
      </c>
      <c r="D3903" t="s">
        <v>4529</v>
      </c>
      <c r="E3903">
        <v>466</v>
      </c>
      <c r="F3903" t="s">
        <v>5276</v>
      </c>
      <c r="G3903">
        <v>5</v>
      </c>
    </row>
    <row r="3904" spans="1:11" hidden="1" x14ac:dyDescent="0.25">
      <c r="A3904">
        <v>130</v>
      </c>
      <c r="B3904">
        <v>803</v>
      </c>
      <c r="C3904" t="s">
        <v>5066</v>
      </c>
      <c r="D3904" t="s">
        <v>4529</v>
      </c>
      <c r="E3904">
        <v>470</v>
      </c>
      <c r="F3904" t="s">
        <v>5275</v>
      </c>
      <c r="G3904">
        <v>6</v>
      </c>
    </row>
    <row r="3905" spans="1:7" hidden="1" x14ac:dyDescent="0.25">
      <c r="A3905">
        <v>130</v>
      </c>
      <c r="B3905">
        <v>803</v>
      </c>
      <c r="C3905" t="s">
        <v>5066</v>
      </c>
      <c r="D3905" t="s">
        <v>4529</v>
      </c>
      <c r="E3905">
        <v>450</v>
      </c>
      <c r="F3905" t="s">
        <v>5274</v>
      </c>
      <c r="G3905">
        <v>7</v>
      </c>
    </row>
    <row r="3906" spans="1:7" hidden="1" x14ac:dyDescent="0.25">
      <c r="A3906">
        <v>130</v>
      </c>
      <c r="B3906">
        <v>803</v>
      </c>
      <c r="C3906" t="s">
        <v>5066</v>
      </c>
      <c r="D3906" t="s">
        <v>4529</v>
      </c>
      <c r="E3906">
        <v>452</v>
      </c>
      <c r="F3906" t="s">
        <v>5273</v>
      </c>
      <c r="G3906">
        <v>8</v>
      </c>
    </row>
    <row r="3907" spans="1:7" hidden="1" x14ac:dyDescent="0.25">
      <c r="A3907">
        <v>130</v>
      </c>
      <c r="B3907">
        <v>803</v>
      </c>
      <c r="C3907" t="s">
        <v>5066</v>
      </c>
      <c r="D3907" t="s">
        <v>4529</v>
      </c>
      <c r="E3907">
        <v>454</v>
      </c>
      <c r="F3907" t="s">
        <v>5272</v>
      </c>
      <c r="G3907">
        <v>9</v>
      </c>
    </row>
    <row r="3908" spans="1:7" hidden="1" x14ac:dyDescent="0.25">
      <c r="A3908">
        <v>130</v>
      </c>
      <c r="B3908">
        <v>803</v>
      </c>
      <c r="C3908" t="s">
        <v>5066</v>
      </c>
      <c r="D3908" t="s">
        <v>4529</v>
      </c>
      <c r="E3908">
        <v>468</v>
      </c>
      <c r="F3908" t="s">
        <v>5271</v>
      </c>
      <c r="G3908">
        <v>10</v>
      </c>
    </row>
    <row r="3909" spans="1:7" hidden="1" x14ac:dyDescent="0.25">
      <c r="A3909">
        <v>130</v>
      </c>
      <c r="B3909">
        <v>803</v>
      </c>
      <c r="C3909" t="s">
        <v>5066</v>
      </c>
      <c r="D3909" t="s">
        <v>4529</v>
      </c>
      <c r="E3909">
        <v>469</v>
      </c>
      <c r="F3909" t="s">
        <v>5270</v>
      </c>
      <c r="G3909">
        <v>11</v>
      </c>
    </row>
    <row r="3910" spans="1:7" hidden="1" x14ac:dyDescent="0.25">
      <c r="A3910">
        <v>131</v>
      </c>
      <c r="B3910">
        <v>804</v>
      </c>
      <c r="C3910" t="s">
        <v>5066</v>
      </c>
      <c r="D3910" t="s">
        <v>4529</v>
      </c>
      <c r="E3910">
        <v>83</v>
      </c>
      <c r="F3910" t="s">
        <v>4836</v>
      </c>
      <c r="G3910">
        <v>1</v>
      </c>
    </row>
    <row r="3911" spans="1:7" hidden="1" x14ac:dyDescent="0.25">
      <c r="A3911">
        <v>131</v>
      </c>
      <c r="B3911">
        <v>804</v>
      </c>
      <c r="C3911" t="s">
        <v>5066</v>
      </c>
      <c r="D3911" t="s">
        <v>4529</v>
      </c>
      <c r="E3911">
        <v>448</v>
      </c>
      <c r="F3911" t="s">
        <v>5192</v>
      </c>
      <c r="G3911">
        <v>2</v>
      </c>
    </row>
    <row r="3912" spans="1:7" hidden="1" x14ac:dyDescent="0.25">
      <c r="A3912">
        <v>131</v>
      </c>
      <c r="B3912">
        <v>804</v>
      </c>
      <c r="C3912" t="s">
        <v>5066</v>
      </c>
      <c r="D3912" t="s">
        <v>4529</v>
      </c>
      <c r="E3912">
        <v>1320</v>
      </c>
      <c r="F3912" t="s">
        <v>5269</v>
      </c>
      <c r="G3912">
        <v>3</v>
      </c>
    </row>
    <row r="3913" spans="1:7" hidden="1" x14ac:dyDescent="0.25">
      <c r="A3913">
        <v>131</v>
      </c>
      <c r="B3913">
        <v>804</v>
      </c>
      <c r="C3913" t="s">
        <v>5066</v>
      </c>
      <c r="D3913" t="s">
        <v>4529</v>
      </c>
      <c r="E3913">
        <v>1312</v>
      </c>
      <c r="F3913" t="s">
        <v>4833</v>
      </c>
      <c r="G3913">
        <v>4</v>
      </c>
    </row>
    <row r="3914" spans="1:7" hidden="1" x14ac:dyDescent="0.25">
      <c r="A3914">
        <v>131</v>
      </c>
      <c r="B3914">
        <v>804</v>
      </c>
      <c r="C3914" t="s">
        <v>5066</v>
      </c>
      <c r="D3914" t="s">
        <v>4529</v>
      </c>
      <c r="E3914">
        <v>1600</v>
      </c>
      <c r="F3914" t="s">
        <v>4835</v>
      </c>
      <c r="G3914">
        <v>5</v>
      </c>
    </row>
    <row r="3915" spans="1:7" hidden="1" x14ac:dyDescent="0.25">
      <c r="A3915">
        <v>131</v>
      </c>
      <c r="B3915">
        <v>804</v>
      </c>
      <c r="C3915" t="s">
        <v>5066</v>
      </c>
      <c r="D3915" t="s">
        <v>4529</v>
      </c>
      <c r="E3915">
        <v>1601</v>
      </c>
      <c r="F3915" t="s">
        <v>4832</v>
      </c>
      <c r="G3915">
        <v>6</v>
      </c>
    </row>
    <row r="3916" spans="1:7" hidden="1" x14ac:dyDescent="0.25">
      <c r="A3916">
        <v>131</v>
      </c>
      <c r="B3916">
        <v>804</v>
      </c>
      <c r="C3916" t="s">
        <v>5066</v>
      </c>
      <c r="D3916" t="s">
        <v>4529</v>
      </c>
      <c r="E3916">
        <v>486</v>
      </c>
      <c r="F3916" t="s">
        <v>4831</v>
      </c>
      <c r="G3916">
        <v>7</v>
      </c>
    </row>
    <row r="3917" spans="1:7" hidden="1" x14ac:dyDescent="0.25">
      <c r="A3917">
        <v>131</v>
      </c>
      <c r="B3917">
        <v>804</v>
      </c>
      <c r="C3917" t="s">
        <v>5066</v>
      </c>
      <c r="D3917" t="s">
        <v>4529</v>
      </c>
      <c r="E3917">
        <v>1284</v>
      </c>
      <c r="F3917" t="s">
        <v>5268</v>
      </c>
      <c r="G3917">
        <v>8</v>
      </c>
    </row>
    <row r="3918" spans="1:7" hidden="1" x14ac:dyDescent="0.25">
      <c r="A3918">
        <v>132</v>
      </c>
      <c r="B3918">
        <v>805</v>
      </c>
      <c r="C3918" t="s">
        <v>5066</v>
      </c>
      <c r="D3918" t="s">
        <v>4529</v>
      </c>
      <c r="E3918">
        <v>83</v>
      </c>
      <c r="F3918" t="s">
        <v>4836</v>
      </c>
      <c r="G3918">
        <v>1</v>
      </c>
    </row>
    <row r="3919" spans="1:7" hidden="1" x14ac:dyDescent="0.25">
      <c r="A3919">
        <v>132</v>
      </c>
      <c r="B3919">
        <v>805</v>
      </c>
      <c r="C3919" t="s">
        <v>5066</v>
      </c>
      <c r="D3919" t="s">
        <v>4529</v>
      </c>
      <c r="E3919">
        <v>81</v>
      </c>
      <c r="F3919" t="s">
        <v>4838</v>
      </c>
      <c r="G3919">
        <v>2</v>
      </c>
    </row>
    <row r="3920" spans="1:7" hidden="1" x14ac:dyDescent="0.25">
      <c r="A3920">
        <v>132</v>
      </c>
      <c r="B3920">
        <v>805</v>
      </c>
      <c r="C3920" t="s">
        <v>5066</v>
      </c>
      <c r="D3920" t="s">
        <v>4529</v>
      </c>
      <c r="E3920">
        <v>1595</v>
      </c>
      <c r="F3920" t="s">
        <v>5210</v>
      </c>
      <c r="G3920">
        <v>3</v>
      </c>
    </row>
    <row r="3921" spans="1:7" hidden="1" x14ac:dyDescent="0.25">
      <c r="A3921">
        <v>132</v>
      </c>
      <c r="B3921">
        <v>805</v>
      </c>
      <c r="C3921" t="s">
        <v>5066</v>
      </c>
      <c r="D3921" t="s">
        <v>4529</v>
      </c>
      <c r="E3921">
        <v>461</v>
      </c>
      <c r="F3921" t="s">
        <v>5211</v>
      </c>
      <c r="G3921">
        <v>4</v>
      </c>
    </row>
    <row r="3922" spans="1:7" hidden="1" x14ac:dyDescent="0.25">
      <c r="A3922">
        <v>132</v>
      </c>
      <c r="B3922">
        <v>805</v>
      </c>
      <c r="C3922" t="s">
        <v>5066</v>
      </c>
      <c r="D3922" t="s">
        <v>4529</v>
      </c>
      <c r="E3922">
        <v>458</v>
      </c>
      <c r="F3922" t="s">
        <v>5209</v>
      </c>
      <c r="G3922">
        <v>5</v>
      </c>
    </row>
    <row r="3923" spans="1:7" hidden="1" x14ac:dyDescent="0.25">
      <c r="A3923">
        <v>133</v>
      </c>
      <c r="B3923">
        <v>806</v>
      </c>
      <c r="C3923" t="s">
        <v>5066</v>
      </c>
      <c r="D3923" t="s">
        <v>4529</v>
      </c>
      <c r="E3923">
        <v>83</v>
      </c>
      <c r="F3923" t="s">
        <v>4836</v>
      </c>
      <c r="G3923">
        <v>1</v>
      </c>
    </row>
    <row r="3924" spans="1:7" hidden="1" x14ac:dyDescent="0.25">
      <c r="A3924">
        <v>133</v>
      </c>
      <c r="B3924">
        <v>806</v>
      </c>
      <c r="C3924" t="s">
        <v>5066</v>
      </c>
      <c r="D3924" t="s">
        <v>4529</v>
      </c>
      <c r="E3924">
        <v>81</v>
      </c>
      <c r="F3924" t="s">
        <v>4838</v>
      </c>
      <c r="G3924">
        <v>2</v>
      </c>
    </row>
    <row r="3925" spans="1:7" hidden="1" x14ac:dyDescent="0.25">
      <c r="A3925">
        <v>133</v>
      </c>
      <c r="B3925">
        <v>806</v>
      </c>
      <c r="C3925" t="s">
        <v>5066</v>
      </c>
      <c r="D3925" t="s">
        <v>4529</v>
      </c>
      <c r="E3925">
        <v>80</v>
      </c>
      <c r="F3925" t="s">
        <v>4803</v>
      </c>
      <c r="G3925">
        <v>3</v>
      </c>
    </row>
    <row r="3926" spans="1:7" hidden="1" x14ac:dyDescent="0.25">
      <c r="A3926">
        <v>133</v>
      </c>
      <c r="B3926">
        <v>806</v>
      </c>
      <c r="C3926" t="s">
        <v>5066</v>
      </c>
      <c r="D3926" t="s">
        <v>4529</v>
      </c>
      <c r="E3926">
        <v>464</v>
      </c>
      <c r="F3926" t="s">
        <v>5261</v>
      </c>
      <c r="G3926">
        <v>4</v>
      </c>
    </row>
    <row r="3927" spans="1:7" hidden="1" x14ac:dyDescent="0.25">
      <c r="A3927">
        <v>133</v>
      </c>
      <c r="B3927">
        <v>806</v>
      </c>
      <c r="C3927" t="s">
        <v>5066</v>
      </c>
      <c r="D3927" t="s">
        <v>4529</v>
      </c>
      <c r="E3927">
        <v>1605</v>
      </c>
      <c r="F3927" t="s">
        <v>5267</v>
      </c>
      <c r="G3927">
        <v>5</v>
      </c>
    </row>
    <row r="3928" spans="1:7" hidden="1" x14ac:dyDescent="0.25">
      <c r="A3928">
        <v>133</v>
      </c>
      <c r="B3928">
        <v>806</v>
      </c>
      <c r="C3928" t="s">
        <v>5066</v>
      </c>
      <c r="D3928" t="s">
        <v>4529</v>
      </c>
      <c r="E3928">
        <v>475</v>
      </c>
      <c r="F3928" t="s">
        <v>5266</v>
      </c>
      <c r="G3928">
        <v>6</v>
      </c>
    </row>
    <row r="3929" spans="1:7" hidden="1" x14ac:dyDescent="0.25">
      <c r="A3929">
        <v>133</v>
      </c>
      <c r="B3929">
        <v>806</v>
      </c>
      <c r="C3929" t="s">
        <v>5066</v>
      </c>
      <c r="D3929" t="s">
        <v>4529</v>
      </c>
      <c r="E3929">
        <v>473</v>
      </c>
      <c r="F3929" t="s">
        <v>5265</v>
      </c>
      <c r="G3929">
        <v>7</v>
      </c>
    </row>
    <row r="3930" spans="1:7" hidden="1" x14ac:dyDescent="0.25">
      <c r="A3930">
        <v>133</v>
      </c>
      <c r="B3930">
        <v>806</v>
      </c>
      <c r="C3930" t="s">
        <v>5066</v>
      </c>
      <c r="D3930" t="s">
        <v>4529</v>
      </c>
      <c r="E3930">
        <v>472</v>
      </c>
      <c r="F3930" t="s">
        <v>5264</v>
      </c>
      <c r="G3930">
        <v>8</v>
      </c>
    </row>
    <row r="3931" spans="1:7" hidden="1" x14ac:dyDescent="0.25">
      <c r="A3931">
        <v>133</v>
      </c>
      <c r="B3931">
        <v>806</v>
      </c>
      <c r="C3931" t="s">
        <v>5066</v>
      </c>
      <c r="D3931" t="s">
        <v>4529</v>
      </c>
      <c r="E3931">
        <v>70</v>
      </c>
      <c r="F3931" t="s">
        <v>4827</v>
      </c>
      <c r="G3931">
        <v>9</v>
      </c>
    </row>
    <row r="3932" spans="1:7" hidden="1" x14ac:dyDescent="0.25">
      <c r="A3932">
        <v>133</v>
      </c>
      <c r="B3932">
        <v>806</v>
      </c>
      <c r="C3932" t="s">
        <v>5066</v>
      </c>
      <c r="D3932" t="s">
        <v>4529</v>
      </c>
      <c r="E3932">
        <v>68</v>
      </c>
      <c r="F3932" t="s">
        <v>4847</v>
      </c>
      <c r="G3932">
        <v>10</v>
      </c>
    </row>
    <row r="3933" spans="1:7" hidden="1" x14ac:dyDescent="0.25">
      <c r="A3933">
        <v>133</v>
      </c>
      <c r="B3933">
        <v>806</v>
      </c>
      <c r="C3933" t="s">
        <v>5066</v>
      </c>
      <c r="D3933" t="s">
        <v>4529</v>
      </c>
      <c r="E3933">
        <v>67</v>
      </c>
      <c r="F3933" t="s">
        <v>4849</v>
      </c>
      <c r="G3933">
        <v>11</v>
      </c>
    </row>
    <row r="3934" spans="1:7" hidden="1" x14ac:dyDescent="0.25">
      <c r="A3934">
        <v>133</v>
      </c>
      <c r="B3934">
        <v>806</v>
      </c>
      <c r="C3934" t="s">
        <v>5066</v>
      </c>
      <c r="D3934" t="s">
        <v>4529</v>
      </c>
      <c r="E3934">
        <v>65</v>
      </c>
      <c r="F3934" t="s">
        <v>4850</v>
      </c>
      <c r="G3934">
        <v>12</v>
      </c>
    </row>
    <row r="3935" spans="1:7" hidden="1" x14ac:dyDescent="0.25">
      <c r="A3935">
        <v>133</v>
      </c>
      <c r="B3935">
        <v>806</v>
      </c>
      <c r="C3935" t="s">
        <v>5066</v>
      </c>
      <c r="D3935" t="s">
        <v>4529</v>
      </c>
      <c r="E3935">
        <v>63</v>
      </c>
      <c r="F3935" t="s">
        <v>4851</v>
      </c>
      <c r="G3935">
        <v>13</v>
      </c>
    </row>
    <row r="3936" spans="1:7" hidden="1" x14ac:dyDescent="0.25">
      <c r="A3936">
        <v>133</v>
      </c>
      <c r="B3936">
        <v>806</v>
      </c>
      <c r="C3936" t="s">
        <v>5066</v>
      </c>
      <c r="D3936" t="s">
        <v>4529</v>
      </c>
      <c r="E3936">
        <v>60</v>
      </c>
      <c r="F3936" t="s">
        <v>4671</v>
      </c>
      <c r="G3936">
        <v>14</v>
      </c>
    </row>
    <row r="3937" spans="1:7" hidden="1" x14ac:dyDescent="0.25">
      <c r="A3937">
        <v>133</v>
      </c>
      <c r="B3937">
        <v>806</v>
      </c>
      <c r="C3937" t="s">
        <v>5066</v>
      </c>
      <c r="D3937" t="s">
        <v>4529</v>
      </c>
      <c r="E3937">
        <v>59</v>
      </c>
      <c r="F3937" t="s">
        <v>4672</v>
      </c>
      <c r="G3937">
        <v>15</v>
      </c>
    </row>
    <row r="3938" spans="1:7" hidden="1" x14ac:dyDescent="0.25">
      <c r="A3938">
        <v>133</v>
      </c>
      <c r="B3938">
        <v>806</v>
      </c>
      <c r="C3938" t="s">
        <v>5066</v>
      </c>
      <c r="D3938" t="s">
        <v>4529</v>
      </c>
      <c r="E3938">
        <v>1563</v>
      </c>
      <c r="F3938" t="s">
        <v>4669</v>
      </c>
      <c r="G3938">
        <v>16</v>
      </c>
    </row>
    <row r="3939" spans="1:7" hidden="1" x14ac:dyDescent="0.25">
      <c r="A3939">
        <v>133</v>
      </c>
      <c r="B3939">
        <v>806</v>
      </c>
      <c r="C3939" t="s">
        <v>5066</v>
      </c>
      <c r="D3939" t="s">
        <v>4529</v>
      </c>
      <c r="E3939">
        <v>262</v>
      </c>
      <c r="F3939" t="s">
        <v>4668</v>
      </c>
      <c r="G3939">
        <v>17</v>
      </c>
    </row>
    <row r="3940" spans="1:7" hidden="1" x14ac:dyDescent="0.25">
      <c r="A3940">
        <v>133</v>
      </c>
      <c r="B3940">
        <v>806</v>
      </c>
      <c r="C3940" t="s">
        <v>5066</v>
      </c>
      <c r="D3940" t="s">
        <v>4529</v>
      </c>
      <c r="E3940">
        <v>260</v>
      </c>
      <c r="F3940" t="s">
        <v>4666</v>
      </c>
      <c r="G3940">
        <v>18</v>
      </c>
    </row>
    <row r="3941" spans="1:7" hidden="1" x14ac:dyDescent="0.25">
      <c r="A3941">
        <v>133</v>
      </c>
      <c r="B3941">
        <v>806</v>
      </c>
      <c r="C3941" t="s">
        <v>5066</v>
      </c>
      <c r="D3941" t="s">
        <v>4529</v>
      </c>
      <c r="E3941">
        <v>258</v>
      </c>
      <c r="F3941" t="s">
        <v>4663</v>
      </c>
      <c r="G3941">
        <v>19</v>
      </c>
    </row>
    <row r="3942" spans="1:7" hidden="1" x14ac:dyDescent="0.25">
      <c r="A3942">
        <v>133</v>
      </c>
      <c r="B3942">
        <v>806</v>
      </c>
      <c r="C3942" t="s">
        <v>5066</v>
      </c>
      <c r="D3942" t="s">
        <v>4529</v>
      </c>
      <c r="E3942">
        <v>256</v>
      </c>
      <c r="F3942" t="s">
        <v>4662</v>
      </c>
      <c r="G3942">
        <v>20</v>
      </c>
    </row>
    <row r="3943" spans="1:7" hidden="1" x14ac:dyDescent="0.25">
      <c r="A3943">
        <v>133</v>
      </c>
      <c r="B3943">
        <v>806</v>
      </c>
      <c r="C3943" t="s">
        <v>5066</v>
      </c>
      <c r="D3943" t="s">
        <v>4529</v>
      </c>
      <c r="E3943">
        <v>254</v>
      </c>
      <c r="F3943" t="s">
        <v>4661</v>
      </c>
      <c r="G3943">
        <v>21</v>
      </c>
    </row>
    <row r="3944" spans="1:7" hidden="1" x14ac:dyDescent="0.25">
      <c r="A3944">
        <v>133</v>
      </c>
      <c r="B3944">
        <v>806</v>
      </c>
      <c r="C3944" t="s">
        <v>5066</v>
      </c>
      <c r="D3944" t="s">
        <v>4529</v>
      </c>
      <c r="E3944">
        <v>250</v>
      </c>
      <c r="F3944" t="s">
        <v>4581</v>
      </c>
      <c r="G3944">
        <v>22</v>
      </c>
    </row>
    <row r="3945" spans="1:7" hidden="1" x14ac:dyDescent="0.25">
      <c r="A3945">
        <v>133</v>
      </c>
      <c r="B3945">
        <v>806</v>
      </c>
      <c r="C3945" t="s">
        <v>5066</v>
      </c>
      <c r="D3945" t="s">
        <v>4529</v>
      </c>
      <c r="E3945">
        <v>1407</v>
      </c>
      <c r="F3945" t="s">
        <v>4582</v>
      </c>
      <c r="G3945">
        <v>23</v>
      </c>
    </row>
    <row r="3946" spans="1:7" hidden="1" x14ac:dyDescent="0.25">
      <c r="A3946">
        <v>133</v>
      </c>
      <c r="B3946">
        <v>806</v>
      </c>
      <c r="C3946" t="s">
        <v>5066</v>
      </c>
      <c r="D3946" t="s">
        <v>4529</v>
      </c>
      <c r="E3946">
        <v>248</v>
      </c>
      <c r="F3946" t="s">
        <v>4583</v>
      </c>
      <c r="G3946">
        <v>24</v>
      </c>
    </row>
    <row r="3947" spans="1:7" hidden="1" x14ac:dyDescent="0.25">
      <c r="A3947">
        <v>133</v>
      </c>
      <c r="B3947">
        <v>806</v>
      </c>
      <c r="C3947" t="s">
        <v>5066</v>
      </c>
      <c r="D3947" t="s">
        <v>4529</v>
      </c>
      <c r="E3947">
        <v>212</v>
      </c>
      <c r="F3947" t="s">
        <v>4585</v>
      </c>
      <c r="G3947">
        <v>25</v>
      </c>
    </row>
    <row r="3948" spans="1:7" hidden="1" x14ac:dyDescent="0.25">
      <c r="A3948">
        <v>133</v>
      </c>
      <c r="B3948">
        <v>806</v>
      </c>
      <c r="C3948" t="s">
        <v>5066</v>
      </c>
      <c r="D3948" t="s">
        <v>4529</v>
      </c>
      <c r="E3948">
        <v>365</v>
      </c>
      <c r="F3948" t="s">
        <v>4586</v>
      </c>
      <c r="G3948">
        <v>26</v>
      </c>
    </row>
    <row r="3949" spans="1:7" hidden="1" x14ac:dyDescent="0.25">
      <c r="A3949">
        <v>133</v>
      </c>
      <c r="B3949">
        <v>806</v>
      </c>
      <c r="C3949" t="s">
        <v>5066</v>
      </c>
      <c r="D3949" t="s">
        <v>4529</v>
      </c>
      <c r="E3949">
        <v>211</v>
      </c>
      <c r="F3949" t="s">
        <v>4587</v>
      </c>
      <c r="G3949">
        <v>27</v>
      </c>
    </row>
    <row r="3950" spans="1:7" hidden="1" x14ac:dyDescent="0.25">
      <c r="A3950">
        <v>133</v>
      </c>
      <c r="B3950">
        <v>806</v>
      </c>
      <c r="C3950" t="s">
        <v>5066</v>
      </c>
      <c r="D3950" t="s">
        <v>4529</v>
      </c>
      <c r="E3950">
        <v>207</v>
      </c>
      <c r="F3950" t="s">
        <v>4589</v>
      </c>
      <c r="G3950">
        <v>28</v>
      </c>
    </row>
    <row r="3951" spans="1:7" hidden="1" x14ac:dyDescent="0.25">
      <c r="A3951">
        <v>133</v>
      </c>
      <c r="B3951">
        <v>806</v>
      </c>
      <c r="C3951" t="s">
        <v>5066</v>
      </c>
      <c r="D3951" t="s">
        <v>4529</v>
      </c>
      <c r="E3951">
        <v>205</v>
      </c>
      <c r="F3951" t="s">
        <v>4593</v>
      </c>
      <c r="G3951">
        <v>29</v>
      </c>
    </row>
    <row r="3952" spans="1:7" hidden="1" x14ac:dyDescent="0.25">
      <c r="A3952">
        <v>133</v>
      </c>
      <c r="B3952">
        <v>806</v>
      </c>
      <c r="C3952" t="s">
        <v>5066</v>
      </c>
      <c r="D3952" t="s">
        <v>4529</v>
      </c>
      <c r="E3952">
        <v>252</v>
      </c>
      <c r="F3952" t="s">
        <v>4592</v>
      </c>
      <c r="G3952">
        <v>30</v>
      </c>
    </row>
    <row r="3953" spans="1:7" hidden="1" x14ac:dyDescent="0.25">
      <c r="A3953">
        <v>133</v>
      </c>
      <c r="B3953">
        <v>806</v>
      </c>
      <c r="C3953" t="s">
        <v>5066</v>
      </c>
      <c r="D3953" t="s">
        <v>4529</v>
      </c>
      <c r="E3953">
        <v>203</v>
      </c>
      <c r="F3953" t="s">
        <v>4594</v>
      </c>
      <c r="G3953">
        <v>31</v>
      </c>
    </row>
    <row r="3954" spans="1:7" hidden="1" x14ac:dyDescent="0.25">
      <c r="A3954">
        <v>133</v>
      </c>
      <c r="B3954">
        <v>806</v>
      </c>
      <c r="C3954" t="s">
        <v>5066</v>
      </c>
      <c r="D3954" t="s">
        <v>4529</v>
      </c>
      <c r="E3954">
        <v>1485</v>
      </c>
      <c r="F3954" t="s">
        <v>4596</v>
      </c>
      <c r="G3954">
        <v>32</v>
      </c>
    </row>
    <row r="3955" spans="1:7" hidden="1" x14ac:dyDescent="0.25">
      <c r="A3955">
        <v>133</v>
      </c>
      <c r="B3955">
        <v>806</v>
      </c>
      <c r="C3955" t="s">
        <v>5066</v>
      </c>
      <c r="D3955" t="s">
        <v>4529</v>
      </c>
      <c r="E3955">
        <v>201</v>
      </c>
      <c r="F3955" t="s">
        <v>4563</v>
      </c>
      <c r="G3955">
        <v>33</v>
      </c>
    </row>
    <row r="3956" spans="1:7" hidden="1" x14ac:dyDescent="0.25">
      <c r="A3956">
        <v>133</v>
      </c>
      <c r="B3956">
        <v>806</v>
      </c>
      <c r="C3956" t="s">
        <v>5066</v>
      </c>
      <c r="D3956" t="s">
        <v>4529</v>
      </c>
      <c r="E3956">
        <v>246</v>
      </c>
      <c r="F3956" t="s">
        <v>4565</v>
      </c>
      <c r="G3956">
        <v>34</v>
      </c>
    </row>
    <row r="3957" spans="1:7" hidden="1" x14ac:dyDescent="0.25">
      <c r="A3957">
        <v>133</v>
      </c>
      <c r="B3957">
        <v>806</v>
      </c>
      <c r="C3957" t="s">
        <v>5066</v>
      </c>
      <c r="D3957" t="s">
        <v>4529</v>
      </c>
      <c r="E3957">
        <v>1565</v>
      </c>
      <c r="F3957" t="s">
        <v>4566</v>
      </c>
      <c r="G3957">
        <v>35</v>
      </c>
    </row>
    <row r="3958" spans="1:7" hidden="1" x14ac:dyDescent="0.25">
      <c r="A3958">
        <v>133</v>
      </c>
      <c r="B3958">
        <v>806</v>
      </c>
      <c r="C3958" t="s">
        <v>5066</v>
      </c>
      <c r="D3958" t="s">
        <v>4529</v>
      </c>
      <c r="E3958">
        <v>1479</v>
      </c>
      <c r="F3958" t="s">
        <v>4567</v>
      </c>
      <c r="G3958">
        <v>36</v>
      </c>
    </row>
    <row r="3959" spans="1:7" hidden="1" x14ac:dyDescent="0.25">
      <c r="A3959">
        <v>133</v>
      </c>
      <c r="B3959">
        <v>806</v>
      </c>
      <c r="C3959" t="s">
        <v>5066</v>
      </c>
      <c r="D3959" t="s">
        <v>4529</v>
      </c>
      <c r="E3959">
        <v>1564</v>
      </c>
      <c r="F3959" t="s">
        <v>4568</v>
      </c>
      <c r="G3959">
        <v>37</v>
      </c>
    </row>
    <row r="3960" spans="1:7" hidden="1" x14ac:dyDescent="0.25">
      <c r="A3960">
        <v>133</v>
      </c>
      <c r="B3960">
        <v>806</v>
      </c>
      <c r="C3960" t="s">
        <v>5066</v>
      </c>
      <c r="D3960" t="s">
        <v>4529</v>
      </c>
      <c r="E3960">
        <v>198</v>
      </c>
      <c r="F3960" t="s">
        <v>4570</v>
      </c>
      <c r="G3960">
        <v>38</v>
      </c>
    </row>
    <row r="3961" spans="1:7" hidden="1" x14ac:dyDescent="0.25">
      <c r="A3961">
        <v>133</v>
      </c>
      <c r="B3961">
        <v>806</v>
      </c>
      <c r="C3961" t="s">
        <v>5066</v>
      </c>
      <c r="D3961" t="s">
        <v>4529</v>
      </c>
      <c r="E3961">
        <v>1</v>
      </c>
      <c r="F3961" t="s">
        <v>4599</v>
      </c>
      <c r="G3961">
        <v>39</v>
      </c>
    </row>
    <row r="3962" spans="1:7" hidden="1" x14ac:dyDescent="0.25">
      <c r="A3962">
        <v>133</v>
      </c>
      <c r="B3962">
        <v>806</v>
      </c>
      <c r="C3962" t="s">
        <v>5066</v>
      </c>
      <c r="D3962" t="s">
        <v>4529</v>
      </c>
      <c r="E3962">
        <v>245</v>
      </c>
      <c r="F3962" t="s">
        <v>4597</v>
      </c>
      <c r="G3962">
        <v>40</v>
      </c>
    </row>
    <row r="3963" spans="1:7" hidden="1" x14ac:dyDescent="0.25">
      <c r="A3963">
        <v>133</v>
      </c>
      <c r="B3963">
        <v>806</v>
      </c>
      <c r="C3963" t="s">
        <v>5066</v>
      </c>
      <c r="D3963" t="s">
        <v>4529</v>
      </c>
      <c r="E3963">
        <v>579</v>
      </c>
      <c r="F3963" t="s">
        <v>5263</v>
      </c>
      <c r="G3963">
        <v>41</v>
      </c>
    </row>
    <row r="3964" spans="1:7" hidden="1" x14ac:dyDescent="0.25">
      <c r="A3964">
        <v>133</v>
      </c>
      <c r="B3964">
        <v>806</v>
      </c>
      <c r="C3964" t="s">
        <v>5066</v>
      </c>
      <c r="D3964" t="s">
        <v>4529</v>
      </c>
      <c r="E3964">
        <v>535</v>
      </c>
      <c r="F3964" t="s">
        <v>5262</v>
      </c>
      <c r="G3964">
        <v>42</v>
      </c>
    </row>
    <row r="3965" spans="1:7" hidden="1" x14ac:dyDescent="0.25">
      <c r="A3965">
        <v>133</v>
      </c>
      <c r="B3965">
        <v>806</v>
      </c>
      <c r="C3965" t="s">
        <v>5066</v>
      </c>
      <c r="D3965" t="s">
        <v>4529</v>
      </c>
      <c r="E3965">
        <v>578</v>
      </c>
      <c r="F3965" t="s">
        <v>5091</v>
      </c>
      <c r="G3965">
        <v>43</v>
      </c>
    </row>
    <row r="3966" spans="1:7" hidden="1" x14ac:dyDescent="0.25">
      <c r="A3966">
        <v>133</v>
      </c>
      <c r="B3966">
        <v>806</v>
      </c>
      <c r="C3966" t="s">
        <v>5066</v>
      </c>
      <c r="D3966" t="s">
        <v>4529</v>
      </c>
      <c r="E3966">
        <v>577</v>
      </c>
      <c r="F3966" t="s">
        <v>4634</v>
      </c>
      <c r="G3966">
        <v>44</v>
      </c>
    </row>
    <row r="3967" spans="1:7" hidden="1" x14ac:dyDescent="0.25">
      <c r="A3967">
        <v>133</v>
      </c>
      <c r="B3967">
        <v>806</v>
      </c>
      <c r="C3967" t="s">
        <v>5066</v>
      </c>
      <c r="D3967" t="s">
        <v>4529</v>
      </c>
      <c r="E3967">
        <v>575</v>
      </c>
      <c r="F3967" t="s">
        <v>4635</v>
      </c>
      <c r="G3967">
        <v>45</v>
      </c>
    </row>
    <row r="3968" spans="1:7" hidden="1" x14ac:dyDescent="0.25">
      <c r="A3968">
        <v>134</v>
      </c>
      <c r="B3968">
        <v>807</v>
      </c>
      <c r="C3968" t="s">
        <v>5066</v>
      </c>
      <c r="D3968" t="s">
        <v>4529</v>
      </c>
      <c r="E3968">
        <v>83</v>
      </c>
      <c r="F3968" t="s">
        <v>4836</v>
      </c>
      <c r="G3968">
        <v>1</v>
      </c>
    </row>
    <row r="3969" spans="1:7" hidden="1" x14ac:dyDescent="0.25">
      <c r="A3969">
        <v>134</v>
      </c>
      <c r="B3969">
        <v>807</v>
      </c>
      <c r="C3969" t="s">
        <v>5066</v>
      </c>
      <c r="D3969" t="s">
        <v>4529</v>
      </c>
      <c r="E3969">
        <v>81</v>
      </c>
      <c r="F3969" t="s">
        <v>4838</v>
      </c>
      <c r="G3969">
        <v>2</v>
      </c>
    </row>
    <row r="3970" spans="1:7" hidden="1" x14ac:dyDescent="0.25">
      <c r="A3970">
        <v>134</v>
      </c>
      <c r="B3970">
        <v>807</v>
      </c>
      <c r="C3970" t="s">
        <v>5066</v>
      </c>
      <c r="D3970" t="s">
        <v>4529</v>
      </c>
      <c r="E3970">
        <v>80</v>
      </c>
      <c r="F3970" t="s">
        <v>4803</v>
      </c>
      <c r="G3970">
        <v>3</v>
      </c>
    </row>
    <row r="3971" spans="1:7" hidden="1" x14ac:dyDescent="0.25">
      <c r="A3971">
        <v>134</v>
      </c>
      <c r="B3971">
        <v>807</v>
      </c>
      <c r="C3971" t="s">
        <v>5066</v>
      </c>
      <c r="D3971" t="s">
        <v>4529</v>
      </c>
      <c r="E3971">
        <v>464</v>
      </c>
      <c r="F3971" t="s">
        <v>5261</v>
      </c>
      <c r="G3971">
        <v>4</v>
      </c>
    </row>
    <row r="3972" spans="1:7" hidden="1" x14ac:dyDescent="0.25">
      <c r="A3972">
        <v>134</v>
      </c>
      <c r="B3972">
        <v>807</v>
      </c>
      <c r="C3972" t="s">
        <v>5066</v>
      </c>
      <c r="D3972" t="s">
        <v>4529</v>
      </c>
      <c r="E3972">
        <v>713</v>
      </c>
      <c r="F3972" t="s">
        <v>5260</v>
      </c>
      <c r="G3972">
        <v>5</v>
      </c>
    </row>
    <row r="3973" spans="1:7" hidden="1" x14ac:dyDescent="0.25">
      <c r="A3973">
        <v>134</v>
      </c>
      <c r="B3973">
        <v>807</v>
      </c>
      <c r="C3973" t="s">
        <v>5066</v>
      </c>
      <c r="D3973" t="s">
        <v>4529</v>
      </c>
      <c r="E3973">
        <v>463</v>
      </c>
      <c r="F3973" t="s">
        <v>5259</v>
      </c>
      <c r="G3973">
        <v>6</v>
      </c>
    </row>
    <row r="3974" spans="1:7" hidden="1" x14ac:dyDescent="0.25">
      <c r="A3974">
        <v>134</v>
      </c>
      <c r="B3974">
        <v>807</v>
      </c>
      <c r="C3974" t="s">
        <v>5066</v>
      </c>
      <c r="D3974" t="s">
        <v>4529</v>
      </c>
      <c r="E3974">
        <v>462</v>
      </c>
      <c r="F3974" t="s">
        <v>5258</v>
      </c>
      <c r="G3974">
        <v>7</v>
      </c>
    </row>
    <row r="3975" spans="1:7" hidden="1" x14ac:dyDescent="0.25">
      <c r="A3975">
        <v>135</v>
      </c>
      <c r="B3975">
        <v>808</v>
      </c>
      <c r="C3975" t="s">
        <v>5066</v>
      </c>
      <c r="D3975" t="s">
        <v>4529</v>
      </c>
      <c r="E3975">
        <v>1</v>
      </c>
      <c r="F3975" t="s">
        <v>4599</v>
      </c>
      <c r="G3975">
        <v>1</v>
      </c>
    </row>
    <row r="3976" spans="1:7" hidden="1" x14ac:dyDescent="0.25">
      <c r="A3976">
        <v>135</v>
      </c>
      <c r="B3976">
        <v>808</v>
      </c>
      <c r="C3976" t="s">
        <v>5066</v>
      </c>
      <c r="D3976" t="s">
        <v>4529</v>
      </c>
      <c r="E3976">
        <v>244</v>
      </c>
      <c r="F3976" t="s">
        <v>4597</v>
      </c>
      <c r="G3976">
        <v>2</v>
      </c>
    </row>
    <row r="3977" spans="1:7" hidden="1" x14ac:dyDescent="0.25">
      <c r="A3977">
        <v>135</v>
      </c>
      <c r="B3977">
        <v>808</v>
      </c>
      <c r="C3977" t="s">
        <v>5066</v>
      </c>
      <c r="D3977" t="s">
        <v>4529</v>
      </c>
      <c r="E3977">
        <v>197</v>
      </c>
      <c r="F3977" t="s">
        <v>4570</v>
      </c>
      <c r="G3977">
        <v>3</v>
      </c>
    </row>
    <row r="3978" spans="1:7" hidden="1" x14ac:dyDescent="0.25">
      <c r="A3978">
        <v>135</v>
      </c>
      <c r="B3978">
        <v>808</v>
      </c>
      <c r="C3978" t="s">
        <v>5066</v>
      </c>
      <c r="D3978" t="s">
        <v>4529</v>
      </c>
      <c r="E3978">
        <v>199</v>
      </c>
      <c r="F3978" t="s">
        <v>4568</v>
      </c>
      <c r="G3978">
        <v>4</v>
      </c>
    </row>
    <row r="3979" spans="1:7" hidden="1" x14ac:dyDescent="0.25">
      <c r="A3979">
        <v>135</v>
      </c>
      <c r="B3979">
        <v>808</v>
      </c>
      <c r="C3979" t="s">
        <v>5066</v>
      </c>
      <c r="D3979" t="s">
        <v>4529</v>
      </c>
      <c r="E3979">
        <v>1575</v>
      </c>
      <c r="F3979" t="s">
        <v>4567</v>
      </c>
      <c r="G3979">
        <v>5</v>
      </c>
    </row>
    <row r="3980" spans="1:7" hidden="1" x14ac:dyDescent="0.25">
      <c r="A3980">
        <v>135</v>
      </c>
      <c r="B3980">
        <v>808</v>
      </c>
      <c r="C3980" t="s">
        <v>5066</v>
      </c>
      <c r="D3980" t="s">
        <v>4529</v>
      </c>
      <c r="E3980">
        <v>1448</v>
      </c>
      <c r="F3980" t="s">
        <v>4566</v>
      </c>
      <c r="G3980">
        <v>6</v>
      </c>
    </row>
    <row r="3981" spans="1:7" hidden="1" x14ac:dyDescent="0.25">
      <c r="A3981">
        <v>135</v>
      </c>
      <c r="B3981">
        <v>808</v>
      </c>
      <c r="C3981" t="s">
        <v>5066</v>
      </c>
      <c r="D3981" t="s">
        <v>4529</v>
      </c>
      <c r="E3981">
        <v>246</v>
      </c>
      <c r="F3981" t="s">
        <v>4565</v>
      </c>
      <c r="G3981">
        <v>7</v>
      </c>
    </row>
    <row r="3982" spans="1:7" hidden="1" x14ac:dyDescent="0.25">
      <c r="A3982">
        <v>135</v>
      </c>
      <c r="B3982">
        <v>808</v>
      </c>
      <c r="C3982" t="s">
        <v>5066</v>
      </c>
      <c r="D3982" t="s">
        <v>4529</v>
      </c>
      <c r="E3982">
        <v>200</v>
      </c>
      <c r="F3982" t="s">
        <v>4563</v>
      </c>
      <c r="G3982">
        <v>8</v>
      </c>
    </row>
    <row r="3983" spans="1:7" hidden="1" x14ac:dyDescent="0.25">
      <c r="A3983">
        <v>135</v>
      </c>
      <c r="B3983">
        <v>808</v>
      </c>
      <c r="C3983" t="s">
        <v>5066</v>
      </c>
      <c r="D3983" t="s">
        <v>4529</v>
      </c>
      <c r="E3983">
        <v>1484</v>
      </c>
      <c r="F3983" t="s">
        <v>4596</v>
      </c>
      <c r="G3983">
        <v>9</v>
      </c>
    </row>
    <row r="3984" spans="1:7" hidden="1" x14ac:dyDescent="0.25">
      <c r="A3984">
        <v>135</v>
      </c>
      <c r="B3984">
        <v>808</v>
      </c>
      <c r="C3984" t="s">
        <v>5066</v>
      </c>
      <c r="D3984" t="s">
        <v>4529</v>
      </c>
      <c r="E3984">
        <v>202</v>
      </c>
      <c r="F3984" t="s">
        <v>4594</v>
      </c>
      <c r="G3984">
        <v>10</v>
      </c>
    </row>
    <row r="3985" spans="1:7" hidden="1" x14ac:dyDescent="0.25">
      <c r="A3985">
        <v>135</v>
      </c>
      <c r="B3985">
        <v>808</v>
      </c>
      <c r="C3985" t="s">
        <v>5066</v>
      </c>
      <c r="D3985" t="s">
        <v>4529</v>
      </c>
      <c r="E3985">
        <v>251</v>
      </c>
      <c r="F3985" t="s">
        <v>4592</v>
      </c>
      <c r="G3985">
        <v>11</v>
      </c>
    </row>
    <row r="3986" spans="1:7" hidden="1" x14ac:dyDescent="0.25">
      <c r="A3986">
        <v>135</v>
      </c>
      <c r="B3986">
        <v>808</v>
      </c>
      <c r="C3986" t="s">
        <v>5066</v>
      </c>
      <c r="D3986" t="s">
        <v>4529</v>
      </c>
      <c r="E3986">
        <v>204</v>
      </c>
      <c r="F3986" t="s">
        <v>4593</v>
      </c>
      <c r="G3986">
        <v>12</v>
      </c>
    </row>
    <row r="3987" spans="1:7" hidden="1" x14ac:dyDescent="0.25">
      <c r="A3987">
        <v>135</v>
      </c>
      <c r="B3987">
        <v>808</v>
      </c>
      <c r="C3987" t="s">
        <v>5066</v>
      </c>
      <c r="D3987" t="s">
        <v>4529</v>
      </c>
      <c r="E3987">
        <v>1482</v>
      </c>
      <c r="F3987" t="s">
        <v>4590</v>
      </c>
      <c r="G3987">
        <v>13</v>
      </c>
    </row>
    <row r="3988" spans="1:7" hidden="1" x14ac:dyDescent="0.25">
      <c r="A3988">
        <v>135</v>
      </c>
      <c r="B3988">
        <v>808</v>
      </c>
      <c r="C3988" t="s">
        <v>5066</v>
      </c>
      <c r="D3988" t="s">
        <v>4529</v>
      </c>
      <c r="E3988">
        <v>206</v>
      </c>
      <c r="F3988" t="s">
        <v>4589</v>
      </c>
      <c r="G3988">
        <v>14</v>
      </c>
    </row>
    <row r="3989" spans="1:7" hidden="1" x14ac:dyDescent="0.25">
      <c r="A3989">
        <v>135</v>
      </c>
      <c r="B3989">
        <v>808</v>
      </c>
      <c r="C3989" t="s">
        <v>5066</v>
      </c>
      <c r="D3989" t="s">
        <v>4529</v>
      </c>
      <c r="E3989">
        <v>210</v>
      </c>
      <c r="F3989" t="s">
        <v>4587</v>
      </c>
      <c r="G3989">
        <v>15</v>
      </c>
    </row>
    <row r="3990" spans="1:7" hidden="1" x14ac:dyDescent="0.25">
      <c r="A3990">
        <v>135</v>
      </c>
      <c r="B3990">
        <v>808</v>
      </c>
      <c r="C3990" t="s">
        <v>5066</v>
      </c>
      <c r="D3990" t="s">
        <v>4529</v>
      </c>
      <c r="E3990">
        <v>364</v>
      </c>
      <c r="F3990" t="s">
        <v>4586</v>
      </c>
      <c r="G3990">
        <v>16</v>
      </c>
    </row>
    <row r="3991" spans="1:7" hidden="1" x14ac:dyDescent="0.25">
      <c r="A3991">
        <v>135</v>
      </c>
      <c r="B3991">
        <v>808</v>
      </c>
      <c r="C3991" t="s">
        <v>5066</v>
      </c>
      <c r="D3991" t="s">
        <v>4529</v>
      </c>
      <c r="E3991">
        <v>214</v>
      </c>
      <c r="F3991" t="s">
        <v>4585</v>
      </c>
      <c r="G3991">
        <v>17</v>
      </c>
    </row>
    <row r="3992" spans="1:7" hidden="1" x14ac:dyDescent="0.25">
      <c r="A3992">
        <v>135</v>
      </c>
      <c r="B3992">
        <v>808</v>
      </c>
      <c r="C3992" t="s">
        <v>5066</v>
      </c>
      <c r="D3992" t="s">
        <v>4529</v>
      </c>
      <c r="E3992">
        <v>215</v>
      </c>
      <c r="F3992" t="s">
        <v>4630</v>
      </c>
      <c r="G3992">
        <v>18</v>
      </c>
    </row>
    <row r="3993" spans="1:7" hidden="1" x14ac:dyDescent="0.25">
      <c r="A3993">
        <v>135</v>
      </c>
      <c r="B3993">
        <v>808</v>
      </c>
      <c r="C3993" t="s">
        <v>5066</v>
      </c>
      <c r="D3993" t="s">
        <v>4529</v>
      </c>
      <c r="E3993">
        <v>1486</v>
      </c>
      <c r="F3993" t="s">
        <v>4629</v>
      </c>
      <c r="G3993">
        <v>19</v>
      </c>
    </row>
    <row r="3994" spans="1:7" hidden="1" x14ac:dyDescent="0.25">
      <c r="A3994">
        <v>135</v>
      </c>
      <c r="B3994">
        <v>808</v>
      </c>
      <c r="C3994" t="s">
        <v>5066</v>
      </c>
      <c r="D3994" t="s">
        <v>4529</v>
      </c>
      <c r="E3994">
        <v>217</v>
      </c>
      <c r="F3994" t="s">
        <v>4628</v>
      </c>
      <c r="G3994">
        <v>20</v>
      </c>
    </row>
    <row r="3995" spans="1:7" hidden="1" x14ac:dyDescent="0.25">
      <c r="A3995">
        <v>135</v>
      </c>
      <c r="B3995">
        <v>808</v>
      </c>
      <c r="C3995" t="s">
        <v>5066</v>
      </c>
      <c r="D3995" t="s">
        <v>4529</v>
      </c>
      <c r="E3995">
        <v>1395</v>
      </c>
      <c r="F3995" t="s">
        <v>4627</v>
      </c>
      <c r="G3995">
        <v>21</v>
      </c>
    </row>
    <row r="3996" spans="1:7" hidden="1" x14ac:dyDescent="0.25">
      <c r="A3996">
        <v>135</v>
      </c>
      <c r="B3996">
        <v>808</v>
      </c>
      <c r="C3996" t="s">
        <v>5066</v>
      </c>
      <c r="D3996" t="s">
        <v>4529</v>
      </c>
      <c r="E3996">
        <v>222</v>
      </c>
      <c r="F3996" t="s">
        <v>4624</v>
      </c>
      <c r="G3996">
        <v>22</v>
      </c>
    </row>
    <row r="3997" spans="1:7" hidden="1" x14ac:dyDescent="0.25">
      <c r="A3997">
        <v>135</v>
      </c>
      <c r="B3997">
        <v>808</v>
      </c>
      <c r="C3997" t="s">
        <v>5066</v>
      </c>
      <c r="D3997" t="s">
        <v>4529</v>
      </c>
      <c r="E3997">
        <v>1567</v>
      </c>
      <c r="F3997" t="s">
        <v>4626</v>
      </c>
      <c r="G3997">
        <v>23</v>
      </c>
    </row>
    <row r="3998" spans="1:7" hidden="1" x14ac:dyDescent="0.25">
      <c r="A3998">
        <v>135</v>
      </c>
      <c r="B3998">
        <v>808</v>
      </c>
      <c r="C3998" t="s">
        <v>5066</v>
      </c>
      <c r="D3998" t="s">
        <v>4529</v>
      </c>
      <c r="E3998">
        <v>1488</v>
      </c>
      <c r="F3998" t="s">
        <v>4625</v>
      </c>
      <c r="G3998">
        <v>24</v>
      </c>
    </row>
    <row r="3999" spans="1:7" hidden="1" x14ac:dyDescent="0.25">
      <c r="A3999">
        <v>135</v>
      </c>
      <c r="B3999">
        <v>808</v>
      </c>
      <c r="C3999" t="s">
        <v>5066</v>
      </c>
      <c r="D3999" t="s">
        <v>4529</v>
      </c>
      <c r="E3999">
        <v>405</v>
      </c>
      <c r="F3999" t="s">
        <v>4623</v>
      </c>
      <c r="G3999">
        <v>25</v>
      </c>
    </row>
    <row r="4000" spans="1:7" hidden="1" x14ac:dyDescent="0.25">
      <c r="A4000">
        <v>135</v>
      </c>
      <c r="B4000">
        <v>808</v>
      </c>
      <c r="C4000" t="s">
        <v>5066</v>
      </c>
      <c r="D4000" t="s">
        <v>4529</v>
      </c>
      <c r="E4000">
        <v>1490</v>
      </c>
      <c r="F4000" t="s">
        <v>4622</v>
      </c>
      <c r="G4000">
        <v>26</v>
      </c>
    </row>
    <row r="4001" spans="1:7" hidden="1" x14ac:dyDescent="0.25">
      <c r="A4001">
        <v>135</v>
      </c>
      <c r="B4001">
        <v>808</v>
      </c>
      <c r="C4001" t="s">
        <v>5066</v>
      </c>
      <c r="D4001" t="s">
        <v>4529</v>
      </c>
      <c r="E4001">
        <v>223</v>
      </c>
      <c r="F4001" t="s">
        <v>4621</v>
      </c>
      <c r="G4001">
        <v>27</v>
      </c>
    </row>
    <row r="4002" spans="1:7" hidden="1" x14ac:dyDescent="0.25">
      <c r="A4002">
        <v>135</v>
      </c>
      <c r="B4002">
        <v>808</v>
      </c>
      <c r="C4002" t="s">
        <v>5066</v>
      </c>
      <c r="D4002" t="s">
        <v>4529</v>
      </c>
      <c r="E4002">
        <v>225</v>
      </c>
      <c r="F4002" t="s">
        <v>4550</v>
      </c>
      <c r="G4002">
        <v>28</v>
      </c>
    </row>
    <row r="4003" spans="1:7" hidden="1" x14ac:dyDescent="0.25">
      <c r="A4003">
        <v>135</v>
      </c>
      <c r="B4003">
        <v>808</v>
      </c>
      <c r="C4003" t="s">
        <v>5066</v>
      </c>
      <c r="D4003" t="s">
        <v>4529</v>
      </c>
      <c r="E4003">
        <v>1544</v>
      </c>
      <c r="F4003" t="s">
        <v>4549</v>
      </c>
      <c r="G4003">
        <v>29</v>
      </c>
    </row>
    <row r="4004" spans="1:7" hidden="1" x14ac:dyDescent="0.25">
      <c r="A4004">
        <v>135</v>
      </c>
      <c r="B4004">
        <v>808</v>
      </c>
      <c r="C4004" t="s">
        <v>5066</v>
      </c>
      <c r="D4004" t="s">
        <v>4529</v>
      </c>
      <c r="E4004">
        <v>226</v>
      </c>
      <c r="F4004" t="s">
        <v>4620</v>
      </c>
      <c r="G4004">
        <v>30</v>
      </c>
    </row>
    <row r="4005" spans="1:7" hidden="1" x14ac:dyDescent="0.25">
      <c r="A4005">
        <v>135</v>
      </c>
      <c r="B4005">
        <v>808</v>
      </c>
      <c r="C4005" t="s">
        <v>5066</v>
      </c>
      <c r="D4005" t="s">
        <v>4529</v>
      </c>
      <c r="E4005">
        <v>407</v>
      </c>
      <c r="F4005" t="s">
        <v>4546</v>
      </c>
      <c r="G4005">
        <v>31</v>
      </c>
    </row>
    <row r="4006" spans="1:7" hidden="1" x14ac:dyDescent="0.25">
      <c r="A4006">
        <v>135</v>
      </c>
      <c r="B4006">
        <v>808</v>
      </c>
      <c r="C4006" t="s">
        <v>5066</v>
      </c>
      <c r="D4006" t="s">
        <v>4529</v>
      </c>
      <c r="E4006">
        <v>1492</v>
      </c>
      <c r="F4006" t="s">
        <v>4659</v>
      </c>
      <c r="G4006">
        <v>32</v>
      </c>
    </row>
    <row r="4007" spans="1:7" hidden="1" x14ac:dyDescent="0.25">
      <c r="A4007">
        <v>135</v>
      </c>
      <c r="B4007">
        <v>808</v>
      </c>
      <c r="C4007" t="s">
        <v>5066</v>
      </c>
      <c r="D4007" t="s">
        <v>4529</v>
      </c>
      <c r="E4007">
        <v>411</v>
      </c>
      <c r="F4007" t="s">
        <v>4644</v>
      </c>
      <c r="G4007">
        <v>33</v>
      </c>
    </row>
    <row r="4008" spans="1:7" hidden="1" x14ac:dyDescent="0.25">
      <c r="A4008">
        <v>135</v>
      </c>
      <c r="B4008">
        <v>808</v>
      </c>
      <c r="C4008" t="s">
        <v>5066</v>
      </c>
      <c r="D4008" t="s">
        <v>4529</v>
      </c>
      <c r="E4008">
        <v>414</v>
      </c>
      <c r="F4008" t="s">
        <v>4641</v>
      </c>
      <c r="G4008">
        <v>34</v>
      </c>
    </row>
    <row r="4009" spans="1:7" hidden="1" x14ac:dyDescent="0.25">
      <c r="A4009">
        <v>135</v>
      </c>
      <c r="B4009">
        <v>808</v>
      </c>
      <c r="C4009" t="s">
        <v>5066</v>
      </c>
      <c r="D4009" t="s">
        <v>4529</v>
      </c>
      <c r="E4009">
        <v>1070</v>
      </c>
      <c r="F4009" t="s">
        <v>4658</v>
      </c>
      <c r="G4009">
        <v>35</v>
      </c>
    </row>
    <row r="4010" spans="1:7" hidden="1" x14ac:dyDescent="0.25">
      <c r="A4010">
        <v>135</v>
      </c>
      <c r="B4010">
        <v>808</v>
      </c>
      <c r="C4010" t="s">
        <v>5066</v>
      </c>
      <c r="D4010" t="s">
        <v>4529</v>
      </c>
      <c r="E4010">
        <v>409</v>
      </c>
      <c r="F4010" t="s">
        <v>4657</v>
      </c>
      <c r="G4010">
        <v>36</v>
      </c>
    </row>
    <row r="4011" spans="1:7" hidden="1" x14ac:dyDescent="0.25">
      <c r="A4011">
        <v>135</v>
      </c>
      <c r="B4011">
        <v>808</v>
      </c>
      <c r="C4011" t="s">
        <v>5066</v>
      </c>
      <c r="D4011" t="s">
        <v>4529</v>
      </c>
      <c r="E4011">
        <v>1494</v>
      </c>
      <c r="F4011" t="s">
        <v>4656</v>
      </c>
      <c r="G4011">
        <v>37</v>
      </c>
    </row>
    <row r="4012" spans="1:7" hidden="1" x14ac:dyDescent="0.25">
      <c r="A4012">
        <v>135</v>
      </c>
      <c r="B4012">
        <v>808</v>
      </c>
      <c r="C4012" t="s">
        <v>5066</v>
      </c>
      <c r="D4012" t="s">
        <v>4529</v>
      </c>
      <c r="E4012">
        <v>1496</v>
      </c>
      <c r="F4012" t="s">
        <v>4655</v>
      </c>
      <c r="G4012">
        <v>38</v>
      </c>
    </row>
    <row r="4013" spans="1:7" hidden="1" x14ac:dyDescent="0.25">
      <c r="A4013">
        <v>135</v>
      </c>
      <c r="B4013">
        <v>808</v>
      </c>
      <c r="C4013" t="s">
        <v>5066</v>
      </c>
      <c r="D4013" t="s">
        <v>4529</v>
      </c>
      <c r="E4013">
        <v>418</v>
      </c>
      <c r="F4013" t="s">
        <v>5257</v>
      </c>
      <c r="G4013">
        <v>39</v>
      </c>
    </row>
    <row r="4014" spans="1:7" hidden="1" x14ac:dyDescent="0.25">
      <c r="A4014">
        <v>135</v>
      </c>
      <c r="B4014">
        <v>808</v>
      </c>
      <c r="C4014" t="s">
        <v>5066</v>
      </c>
      <c r="D4014" t="s">
        <v>4529</v>
      </c>
      <c r="E4014">
        <v>416</v>
      </c>
      <c r="F4014" t="s">
        <v>5256</v>
      </c>
      <c r="G4014">
        <v>40</v>
      </c>
    </row>
    <row r="4015" spans="1:7" hidden="1" x14ac:dyDescent="0.25">
      <c r="A4015">
        <v>135</v>
      </c>
      <c r="B4015">
        <v>808</v>
      </c>
      <c r="C4015" t="s">
        <v>5066</v>
      </c>
      <c r="D4015" t="s">
        <v>4529</v>
      </c>
      <c r="E4015">
        <v>781</v>
      </c>
      <c r="F4015" t="s">
        <v>5255</v>
      </c>
      <c r="G4015">
        <v>41</v>
      </c>
    </row>
    <row r="4016" spans="1:7" hidden="1" x14ac:dyDescent="0.25">
      <c r="A4016">
        <v>135</v>
      </c>
      <c r="B4016">
        <v>808</v>
      </c>
      <c r="C4016" t="s">
        <v>5066</v>
      </c>
      <c r="D4016" t="s">
        <v>4529</v>
      </c>
      <c r="E4016">
        <v>420</v>
      </c>
      <c r="F4016" t="s">
        <v>5254</v>
      </c>
      <c r="G4016">
        <v>42</v>
      </c>
    </row>
    <row r="4017" spans="1:7" hidden="1" x14ac:dyDescent="0.25">
      <c r="A4017">
        <v>135</v>
      </c>
      <c r="B4017">
        <v>808</v>
      </c>
      <c r="C4017" t="s">
        <v>5066</v>
      </c>
      <c r="D4017" t="s">
        <v>4529</v>
      </c>
      <c r="E4017">
        <v>1235</v>
      </c>
      <c r="F4017" t="s">
        <v>5253</v>
      </c>
      <c r="G4017">
        <v>43</v>
      </c>
    </row>
    <row r="4018" spans="1:7" hidden="1" x14ac:dyDescent="0.25">
      <c r="A4018">
        <v>135</v>
      </c>
      <c r="B4018">
        <v>808</v>
      </c>
      <c r="C4018" t="s">
        <v>5066</v>
      </c>
      <c r="D4018" t="s">
        <v>4529</v>
      </c>
      <c r="E4018">
        <v>421</v>
      </c>
      <c r="F4018" t="s">
        <v>5252</v>
      </c>
      <c r="G4018">
        <v>44</v>
      </c>
    </row>
    <row r="4019" spans="1:7" hidden="1" x14ac:dyDescent="0.25">
      <c r="A4019">
        <v>135</v>
      </c>
      <c r="B4019">
        <v>808</v>
      </c>
      <c r="C4019" t="s">
        <v>5066</v>
      </c>
      <c r="D4019" t="s">
        <v>4529</v>
      </c>
      <c r="E4019">
        <v>777</v>
      </c>
      <c r="F4019" t="s">
        <v>4862</v>
      </c>
      <c r="G4019">
        <v>45</v>
      </c>
    </row>
    <row r="4020" spans="1:7" hidden="1" x14ac:dyDescent="0.25">
      <c r="A4020">
        <v>135</v>
      </c>
      <c r="B4020">
        <v>808</v>
      </c>
      <c r="C4020" t="s">
        <v>5066</v>
      </c>
      <c r="D4020" t="s">
        <v>4529</v>
      </c>
      <c r="E4020">
        <v>1139</v>
      </c>
      <c r="F4020" t="s">
        <v>4853</v>
      </c>
      <c r="G4020">
        <v>46</v>
      </c>
    </row>
    <row r="4021" spans="1:7" hidden="1" x14ac:dyDescent="0.25">
      <c r="A4021">
        <v>135</v>
      </c>
      <c r="B4021">
        <v>808</v>
      </c>
      <c r="C4021" t="s">
        <v>5066</v>
      </c>
      <c r="D4021" t="s">
        <v>4529</v>
      </c>
      <c r="E4021">
        <v>175</v>
      </c>
      <c r="F4021" t="s">
        <v>4860</v>
      </c>
      <c r="G4021">
        <v>47</v>
      </c>
    </row>
    <row r="4022" spans="1:7" hidden="1" x14ac:dyDescent="0.25">
      <c r="A4022">
        <v>135</v>
      </c>
      <c r="B4022">
        <v>808</v>
      </c>
      <c r="C4022" t="s">
        <v>5066</v>
      </c>
      <c r="D4022" t="s">
        <v>4529</v>
      </c>
      <c r="E4022">
        <v>177</v>
      </c>
      <c r="F4022" t="s">
        <v>4859</v>
      </c>
      <c r="G4022">
        <v>48</v>
      </c>
    </row>
    <row r="4023" spans="1:7" hidden="1" x14ac:dyDescent="0.25">
      <c r="A4023">
        <v>135</v>
      </c>
      <c r="B4023">
        <v>808</v>
      </c>
      <c r="C4023" t="s">
        <v>5066</v>
      </c>
      <c r="D4023" t="s">
        <v>4529</v>
      </c>
      <c r="E4023">
        <v>179</v>
      </c>
      <c r="F4023" t="s">
        <v>4857</v>
      </c>
      <c r="G4023">
        <v>49</v>
      </c>
    </row>
    <row r="4024" spans="1:7" hidden="1" x14ac:dyDescent="0.25">
      <c r="A4024">
        <v>135</v>
      </c>
      <c r="B4024">
        <v>808</v>
      </c>
      <c r="C4024" t="s">
        <v>5066</v>
      </c>
      <c r="D4024" t="s">
        <v>4529</v>
      </c>
      <c r="E4024">
        <v>181</v>
      </c>
      <c r="F4024" t="s">
        <v>5158</v>
      </c>
      <c r="G4024">
        <v>50</v>
      </c>
    </row>
    <row r="4025" spans="1:7" hidden="1" x14ac:dyDescent="0.25">
      <c r="A4025">
        <v>135</v>
      </c>
      <c r="B4025">
        <v>808</v>
      </c>
      <c r="C4025" t="s">
        <v>5066</v>
      </c>
      <c r="D4025" t="s">
        <v>4529</v>
      </c>
      <c r="E4025">
        <v>183</v>
      </c>
      <c r="F4025" t="s">
        <v>5157</v>
      </c>
      <c r="G4025">
        <v>51</v>
      </c>
    </row>
    <row r="4026" spans="1:7" hidden="1" x14ac:dyDescent="0.25">
      <c r="A4026">
        <v>135</v>
      </c>
      <c r="B4026">
        <v>808</v>
      </c>
      <c r="C4026" t="s">
        <v>5066</v>
      </c>
      <c r="D4026" t="s">
        <v>4529</v>
      </c>
      <c r="E4026">
        <v>184</v>
      </c>
      <c r="F4026" t="s">
        <v>5156</v>
      </c>
      <c r="G4026">
        <v>52</v>
      </c>
    </row>
    <row r="4027" spans="1:7" hidden="1" x14ac:dyDescent="0.25">
      <c r="A4027">
        <v>135</v>
      </c>
      <c r="B4027">
        <v>808</v>
      </c>
      <c r="C4027" t="s">
        <v>5066</v>
      </c>
      <c r="D4027" t="s">
        <v>4529</v>
      </c>
      <c r="E4027">
        <v>185</v>
      </c>
      <c r="F4027" t="s">
        <v>5154</v>
      </c>
      <c r="G4027">
        <v>53</v>
      </c>
    </row>
    <row r="4028" spans="1:7" hidden="1" x14ac:dyDescent="0.25">
      <c r="A4028">
        <v>135</v>
      </c>
      <c r="B4028">
        <v>808</v>
      </c>
      <c r="C4028" t="s">
        <v>5066</v>
      </c>
      <c r="D4028" t="s">
        <v>4529</v>
      </c>
      <c r="E4028">
        <v>187</v>
      </c>
      <c r="F4028" t="s">
        <v>5152</v>
      </c>
      <c r="G4028">
        <v>54</v>
      </c>
    </row>
    <row r="4029" spans="1:7" hidden="1" x14ac:dyDescent="0.25">
      <c r="A4029">
        <v>135</v>
      </c>
      <c r="B4029">
        <v>808</v>
      </c>
      <c r="C4029" t="s">
        <v>5066</v>
      </c>
      <c r="D4029" t="s">
        <v>4529</v>
      </c>
      <c r="E4029">
        <v>189</v>
      </c>
      <c r="F4029" t="s">
        <v>5150</v>
      </c>
      <c r="G4029">
        <v>55</v>
      </c>
    </row>
    <row r="4030" spans="1:7" hidden="1" x14ac:dyDescent="0.25">
      <c r="A4030">
        <v>135</v>
      </c>
      <c r="B4030">
        <v>808</v>
      </c>
      <c r="C4030" t="s">
        <v>5066</v>
      </c>
      <c r="D4030" t="s">
        <v>4529</v>
      </c>
      <c r="E4030">
        <v>192</v>
      </c>
      <c r="F4030" t="s">
        <v>5149</v>
      </c>
      <c r="G4030">
        <v>56</v>
      </c>
    </row>
    <row r="4031" spans="1:7" hidden="1" x14ac:dyDescent="0.25">
      <c r="A4031">
        <v>135</v>
      </c>
      <c r="B4031">
        <v>808</v>
      </c>
      <c r="C4031" t="s">
        <v>5066</v>
      </c>
      <c r="D4031" t="s">
        <v>4529</v>
      </c>
      <c r="E4031">
        <v>193</v>
      </c>
      <c r="F4031" t="s">
        <v>5148</v>
      </c>
      <c r="G4031">
        <v>57</v>
      </c>
    </row>
    <row r="4032" spans="1:7" hidden="1" x14ac:dyDescent="0.25">
      <c r="A4032">
        <v>135</v>
      </c>
      <c r="B4032">
        <v>808</v>
      </c>
      <c r="C4032" t="s">
        <v>5066</v>
      </c>
      <c r="D4032" t="s">
        <v>4529</v>
      </c>
      <c r="E4032">
        <v>775</v>
      </c>
      <c r="F4032" t="s">
        <v>5146</v>
      </c>
      <c r="G4032">
        <v>58</v>
      </c>
    </row>
    <row r="4033" spans="1:8" hidden="1" x14ac:dyDescent="0.25">
      <c r="A4033">
        <v>135</v>
      </c>
      <c r="B4033">
        <v>808</v>
      </c>
      <c r="C4033" t="s">
        <v>5066</v>
      </c>
      <c r="D4033" t="s">
        <v>4529</v>
      </c>
      <c r="E4033">
        <v>195</v>
      </c>
      <c r="F4033" t="s">
        <v>4645</v>
      </c>
      <c r="G4033">
        <v>59</v>
      </c>
    </row>
    <row r="4034" spans="1:8" hidden="1" x14ac:dyDescent="0.25">
      <c r="A4034">
        <v>138</v>
      </c>
      <c r="B4034">
        <v>811</v>
      </c>
      <c r="C4034" t="s">
        <v>5066</v>
      </c>
      <c r="D4034" t="s">
        <v>4529</v>
      </c>
      <c r="E4034">
        <v>50</v>
      </c>
      <c r="F4034" t="s">
        <v>4683</v>
      </c>
      <c r="G4034">
        <v>1</v>
      </c>
    </row>
    <row r="4035" spans="1:8" hidden="1" x14ac:dyDescent="0.25">
      <c r="A4035">
        <v>138</v>
      </c>
      <c r="B4035">
        <v>811</v>
      </c>
      <c r="C4035" t="s">
        <v>5066</v>
      </c>
      <c r="D4035" t="s">
        <v>4529</v>
      </c>
      <c r="E4035">
        <v>49</v>
      </c>
      <c r="F4035" t="s">
        <v>4799</v>
      </c>
      <c r="G4035">
        <v>2</v>
      </c>
    </row>
    <row r="4036" spans="1:8" hidden="1" x14ac:dyDescent="0.25">
      <c r="A4036">
        <v>138</v>
      </c>
      <c r="B4036">
        <v>811</v>
      </c>
      <c r="C4036" t="s">
        <v>5066</v>
      </c>
      <c r="D4036" t="s">
        <v>4529</v>
      </c>
      <c r="E4036">
        <v>1705</v>
      </c>
      <c r="F4036" t="s">
        <v>5248</v>
      </c>
      <c r="G4036" t="s">
        <v>5247</v>
      </c>
      <c r="H4036">
        <v>3</v>
      </c>
    </row>
    <row r="4037" spans="1:8" hidden="1" x14ac:dyDescent="0.25">
      <c r="A4037">
        <v>138</v>
      </c>
      <c r="B4037">
        <v>811</v>
      </c>
      <c r="C4037" t="s">
        <v>5066</v>
      </c>
      <c r="D4037" t="s">
        <v>4529</v>
      </c>
      <c r="E4037">
        <v>1706</v>
      </c>
      <c r="F4037" t="s">
        <v>5246</v>
      </c>
      <c r="G4037">
        <v>4</v>
      </c>
    </row>
    <row r="4038" spans="1:8" hidden="1" x14ac:dyDescent="0.25">
      <c r="A4038">
        <v>138</v>
      </c>
      <c r="B4038">
        <v>811</v>
      </c>
      <c r="C4038" t="s">
        <v>5066</v>
      </c>
      <c r="D4038" t="s">
        <v>4529</v>
      </c>
      <c r="E4038">
        <v>1708</v>
      </c>
      <c r="F4038" t="s">
        <v>5245</v>
      </c>
      <c r="G4038">
        <v>5</v>
      </c>
    </row>
    <row r="4039" spans="1:8" hidden="1" x14ac:dyDescent="0.25">
      <c r="A4039">
        <v>138</v>
      </c>
      <c r="B4039">
        <v>811</v>
      </c>
      <c r="C4039" t="s">
        <v>5066</v>
      </c>
      <c r="D4039" t="s">
        <v>4529</v>
      </c>
      <c r="E4039">
        <v>446</v>
      </c>
      <c r="F4039" t="s">
        <v>5228</v>
      </c>
      <c r="G4039">
        <v>6</v>
      </c>
    </row>
    <row r="4040" spans="1:8" hidden="1" x14ac:dyDescent="0.25">
      <c r="A4040">
        <v>138</v>
      </c>
      <c r="B4040">
        <v>811</v>
      </c>
      <c r="C4040" t="s">
        <v>5066</v>
      </c>
      <c r="D4040" t="s">
        <v>4529</v>
      </c>
      <c r="E4040">
        <v>1711</v>
      </c>
      <c r="F4040" t="s">
        <v>5227</v>
      </c>
      <c r="G4040">
        <v>7</v>
      </c>
    </row>
    <row r="4041" spans="1:8" hidden="1" x14ac:dyDescent="0.25">
      <c r="A4041">
        <v>138</v>
      </c>
      <c r="B4041">
        <v>811</v>
      </c>
      <c r="C4041" t="s">
        <v>5066</v>
      </c>
      <c r="D4041" t="s">
        <v>4529</v>
      </c>
      <c r="E4041">
        <v>1713</v>
      </c>
      <c r="F4041" t="s">
        <v>5226</v>
      </c>
      <c r="G4041">
        <v>8</v>
      </c>
    </row>
    <row r="4042" spans="1:8" hidden="1" x14ac:dyDescent="0.25">
      <c r="A4042">
        <v>138</v>
      </c>
      <c r="B4042">
        <v>811</v>
      </c>
      <c r="C4042" t="s">
        <v>5066</v>
      </c>
      <c r="D4042" t="s">
        <v>4529</v>
      </c>
      <c r="E4042">
        <v>1717</v>
      </c>
      <c r="F4042" t="s">
        <v>5225</v>
      </c>
      <c r="G4042">
        <v>9</v>
      </c>
    </row>
    <row r="4043" spans="1:8" hidden="1" x14ac:dyDescent="0.25">
      <c r="A4043">
        <v>138</v>
      </c>
      <c r="B4043">
        <v>811</v>
      </c>
      <c r="C4043" t="s">
        <v>5066</v>
      </c>
      <c r="D4043" t="s">
        <v>4529</v>
      </c>
      <c r="E4043">
        <v>1555</v>
      </c>
      <c r="F4043" t="s">
        <v>5224</v>
      </c>
      <c r="G4043">
        <v>10</v>
      </c>
    </row>
    <row r="4044" spans="1:8" hidden="1" x14ac:dyDescent="0.25">
      <c r="A4044">
        <v>138</v>
      </c>
      <c r="B4044">
        <v>811</v>
      </c>
      <c r="C4044" t="s">
        <v>5066</v>
      </c>
      <c r="D4044" t="s">
        <v>4529</v>
      </c>
      <c r="E4044">
        <v>515</v>
      </c>
      <c r="F4044" t="s">
        <v>5223</v>
      </c>
      <c r="G4044">
        <v>11</v>
      </c>
    </row>
    <row r="4045" spans="1:8" hidden="1" x14ac:dyDescent="0.25">
      <c r="A4045">
        <v>138</v>
      </c>
      <c r="B4045">
        <v>811</v>
      </c>
      <c r="C4045" t="s">
        <v>5066</v>
      </c>
      <c r="D4045" t="s">
        <v>4529</v>
      </c>
      <c r="E4045">
        <v>1753</v>
      </c>
      <c r="F4045" t="s">
        <v>5222</v>
      </c>
      <c r="G4045">
        <v>12</v>
      </c>
    </row>
    <row r="4046" spans="1:8" hidden="1" x14ac:dyDescent="0.25">
      <c r="A4046">
        <v>138</v>
      </c>
      <c r="B4046">
        <v>811</v>
      </c>
      <c r="C4046" t="s">
        <v>5066</v>
      </c>
      <c r="D4046" t="s">
        <v>4529</v>
      </c>
      <c r="E4046">
        <v>1755</v>
      </c>
      <c r="F4046" t="s">
        <v>5221</v>
      </c>
      <c r="G4046">
        <v>13</v>
      </c>
    </row>
    <row r="4047" spans="1:8" hidden="1" x14ac:dyDescent="0.25">
      <c r="A4047">
        <v>138</v>
      </c>
      <c r="B4047">
        <v>811</v>
      </c>
      <c r="C4047" t="s">
        <v>5066</v>
      </c>
      <c r="D4047" t="s">
        <v>4529</v>
      </c>
      <c r="E4047">
        <v>514</v>
      </c>
      <c r="F4047" t="s">
        <v>5220</v>
      </c>
      <c r="G4047">
        <v>14</v>
      </c>
    </row>
    <row r="4048" spans="1:8" hidden="1" x14ac:dyDescent="0.25">
      <c r="A4048">
        <v>141</v>
      </c>
      <c r="B4048">
        <v>814</v>
      </c>
      <c r="C4048" t="s">
        <v>4598</v>
      </c>
      <c r="D4048" t="s">
        <v>4529</v>
      </c>
      <c r="E4048">
        <v>1</v>
      </c>
      <c r="F4048" t="s">
        <v>4599</v>
      </c>
      <c r="G4048">
        <v>1</v>
      </c>
    </row>
    <row r="4049" spans="1:8" hidden="1" x14ac:dyDescent="0.25">
      <c r="A4049">
        <v>141</v>
      </c>
      <c r="B4049">
        <v>814</v>
      </c>
      <c r="C4049" t="s">
        <v>4598</v>
      </c>
      <c r="D4049" t="s">
        <v>4529</v>
      </c>
      <c r="E4049">
        <v>1558</v>
      </c>
      <c r="F4049" t="s">
        <v>4733</v>
      </c>
      <c r="G4049">
        <v>2</v>
      </c>
    </row>
    <row r="4050" spans="1:8" hidden="1" x14ac:dyDescent="0.25">
      <c r="A4050">
        <v>141</v>
      </c>
      <c r="B4050">
        <v>969</v>
      </c>
      <c r="C4050" t="s">
        <v>4731</v>
      </c>
      <c r="D4050" t="s">
        <v>4529</v>
      </c>
      <c r="E4050">
        <v>84</v>
      </c>
      <c r="F4050" t="s">
        <v>4732</v>
      </c>
      <c r="G4050">
        <v>3</v>
      </c>
    </row>
    <row r="4051" spans="1:8" hidden="1" x14ac:dyDescent="0.25">
      <c r="A4051">
        <v>141</v>
      </c>
      <c r="B4051">
        <v>969</v>
      </c>
      <c r="C4051" t="s">
        <v>4731</v>
      </c>
      <c r="D4051" t="s">
        <v>4529</v>
      </c>
      <c r="E4051">
        <v>2</v>
      </c>
      <c r="F4051" t="s">
        <v>4731</v>
      </c>
      <c r="G4051">
        <v>4</v>
      </c>
    </row>
    <row r="4052" spans="1:8" hidden="1" x14ac:dyDescent="0.25">
      <c r="A4052">
        <v>141</v>
      </c>
      <c r="B4052">
        <v>969</v>
      </c>
      <c r="C4052" t="s">
        <v>4731</v>
      </c>
      <c r="D4052" t="s">
        <v>4529</v>
      </c>
      <c r="E4052">
        <v>4</v>
      </c>
      <c r="F4052" t="s">
        <v>4729</v>
      </c>
      <c r="G4052">
        <v>5</v>
      </c>
    </row>
    <row r="4053" spans="1:8" hidden="1" x14ac:dyDescent="0.25">
      <c r="A4053">
        <v>141</v>
      </c>
      <c r="B4053">
        <v>970</v>
      </c>
      <c r="C4053" t="s">
        <v>4695</v>
      </c>
      <c r="D4053" t="s">
        <v>4529</v>
      </c>
      <c r="E4053">
        <v>6</v>
      </c>
      <c r="F4053" t="s">
        <v>4697</v>
      </c>
      <c r="G4053">
        <v>6</v>
      </c>
    </row>
    <row r="4054" spans="1:8" hidden="1" x14ac:dyDescent="0.25">
      <c r="A4054">
        <v>141</v>
      </c>
      <c r="B4054">
        <v>970</v>
      </c>
      <c r="C4054" t="s">
        <v>4695</v>
      </c>
      <c r="D4054" t="s">
        <v>4529</v>
      </c>
      <c r="E4054">
        <v>8</v>
      </c>
      <c r="F4054" t="s">
        <v>4695</v>
      </c>
      <c r="G4054">
        <v>7</v>
      </c>
    </row>
    <row r="4055" spans="1:8" hidden="1" x14ac:dyDescent="0.25">
      <c r="A4055">
        <v>141</v>
      </c>
      <c r="B4055">
        <v>970</v>
      </c>
      <c r="C4055" t="s">
        <v>4695</v>
      </c>
      <c r="D4055" t="s">
        <v>4529</v>
      </c>
      <c r="E4055">
        <v>10</v>
      </c>
      <c r="F4055" t="s">
        <v>4693</v>
      </c>
      <c r="G4055">
        <v>8</v>
      </c>
    </row>
    <row r="4056" spans="1:8" hidden="1" x14ac:dyDescent="0.25">
      <c r="A4056">
        <v>141</v>
      </c>
      <c r="B4056">
        <v>970</v>
      </c>
      <c r="C4056" t="s">
        <v>4695</v>
      </c>
      <c r="D4056" t="s">
        <v>4529</v>
      </c>
      <c r="E4056">
        <v>13</v>
      </c>
      <c r="F4056" t="s">
        <v>4692</v>
      </c>
      <c r="G4056">
        <v>9</v>
      </c>
    </row>
    <row r="4057" spans="1:8" hidden="1" x14ac:dyDescent="0.25">
      <c r="A4057">
        <v>141</v>
      </c>
      <c r="B4057">
        <v>972</v>
      </c>
      <c r="C4057" t="s">
        <v>4748</v>
      </c>
      <c r="D4057" t="s">
        <v>4529</v>
      </c>
      <c r="E4057">
        <v>14</v>
      </c>
      <c r="F4057" t="s">
        <v>4728</v>
      </c>
      <c r="G4057">
        <v>10</v>
      </c>
    </row>
    <row r="4058" spans="1:8" hidden="1" x14ac:dyDescent="0.25">
      <c r="A4058">
        <v>141</v>
      </c>
      <c r="B4058">
        <v>972</v>
      </c>
      <c r="C4058" t="s">
        <v>4748</v>
      </c>
      <c r="D4058" t="s">
        <v>4529</v>
      </c>
      <c r="E4058">
        <v>266</v>
      </c>
      <c r="F4058" t="s">
        <v>4727</v>
      </c>
      <c r="G4058">
        <v>11</v>
      </c>
    </row>
    <row r="4059" spans="1:8" hidden="1" x14ac:dyDescent="0.25">
      <c r="A4059">
        <v>141</v>
      </c>
      <c r="B4059">
        <v>972</v>
      </c>
      <c r="C4059" t="s">
        <v>4748</v>
      </c>
      <c r="D4059" t="s">
        <v>4529</v>
      </c>
      <c r="E4059">
        <v>16</v>
      </c>
      <c r="F4059" t="s">
        <v>4691</v>
      </c>
      <c r="G4059">
        <v>12</v>
      </c>
    </row>
    <row r="4060" spans="1:8" hidden="1" x14ac:dyDescent="0.25">
      <c r="A4060">
        <v>141</v>
      </c>
      <c r="B4060">
        <v>972</v>
      </c>
      <c r="C4060" t="s">
        <v>4748</v>
      </c>
      <c r="D4060" t="s">
        <v>4529</v>
      </c>
      <c r="E4060">
        <v>18</v>
      </c>
      <c r="F4060" t="s">
        <v>4690</v>
      </c>
      <c r="G4060">
        <v>13</v>
      </c>
    </row>
    <row r="4061" spans="1:8" hidden="1" x14ac:dyDescent="0.25">
      <c r="A4061">
        <v>141</v>
      </c>
      <c r="B4061">
        <v>973</v>
      </c>
      <c r="C4061" t="s">
        <v>4725</v>
      </c>
      <c r="D4061" t="s">
        <v>4529</v>
      </c>
      <c r="E4061">
        <v>20</v>
      </c>
      <c r="F4061" t="s">
        <v>4726</v>
      </c>
      <c r="G4061">
        <v>14</v>
      </c>
    </row>
    <row r="4062" spans="1:8" hidden="1" x14ac:dyDescent="0.25">
      <c r="A4062">
        <v>142</v>
      </c>
      <c r="B4062">
        <v>815</v>
      </c>
      <c r="C4062" t="s">
        <v>5066</v>
      </c>
      <c r="D4062" t="s">
        <v>4529</v>
      </c>
      <c r="E4062">
        <v>1236</v>
      </c>
      <c r="F4062" t="s">
        <v>4913</v>
      </c>
      <c r="G4062">
        <v>1</v>
      </c>
    </row>
    <row r="4063" spans="1:8" hidden="1" x14ac:dyDescent="0.25">
      <c r="A4063">
        <v>142</v>
      </c>
      <c r="B4063">
        <v>815</v>
      </c>
      <c r="C4063" t="s">
        <v>5066</v>
      </c>
      <c r="D4063" t="s">
        <v>4529</v>
      </c>
      <c r="E4063">
        <v>512</v>
      </c>
      <c r="F4063" t="s">
        <v>4911</v>
      </c>
      <c r="G4063" t="s">
        <v>4910</v>
      </c>
      <c r="H4063">
        <v>2</v>
      </c>
    </row>
    <row r="4064" spans="1:8" hidden="1" x14ac:dyDescent="0.25">
      <c r="A4064">
        <v>142</v>
      </c>
      <c r="B4064">
        <v>815</v>
      </c>
      <c r="C4064" t="s">
        <v>5066</v>
      </c>
      <c r="D4064" t="s">
        <v>4529</v>
      </c>
      <c r="E4064">
        <v>1656</v>
      </c>
      <c r="F4064" t="s">
        <v>5251</v>
      </c>
      <c r="G4064">
        <v>3</v>
      </c>
    </row>
    <row r="4065" spans="1:8" hidden="1" x14ac:dyDescent="0.25">
      <c r="A4065">
        <v>142</v>
      </c>
      <c r="B4065">
        <v>815</v>
      </c>
      <c r="C4065" t="s">
        <v>5066</v>
      </c>
      <c r="D4065" t="s">
        <v>4529</v>
      </c>
      <c r="E4065">
        <v>1662</v>
      </c>
      <c r="F4065" t="s">
        <v>5250</v>
      </c>
      <c r="G4065">
        <v>4</v>
      </c>
    </row>
    <row r="4066" spans="1:8" hidden="1" x14ac:dyDescent="0.25">
      <c r="A4066">
        <v>142</v>
      </c>
      <c r="B4066">
        <v>815</v>
      </c>
      <c r="C4066" t="s">
        <v>5066</v>
      </c>
      <c r="D4066" t="s">
        <v>4529</v>
      </c>
      <c r="E4066">
        <v>1658</v>
      </c>
      <c r="F4066" t="s">
        <v>5249</v>
      </c>
      <c r="G4066">
        <v>5</v>
      </c>
    </row>
    <row r="4067" spans="1:8" hidden="1" x14ac:dyDescent="0.25">
      <c r="A4067">
        <v>142</v>
      </c>
      <c r="B4067">
        <v>815</v>
      </c>
      <c r="C4067" t="s">
        <v>5066</v>
      </c>
      <c r="D4067" t="s">
        <v>4529</v>
      </c>
      <c r="E4067">
        <v>50</v>
      </c>
      <c r="F4067" t="s">
        <v>4683</v>
      </c>
      <c r="G4067">
        <v>6</v>
      </c>
    </row>
    <row r="4068" spans="1:8" hidden="1" x14ac:dyDescent="0.25">
      <c r="A4068">
        <v>142</v>
      </c>
      <c r="B4068">
        <v>815</v>
      </c>
      <c r="C4068" t="s">
        <v>5066</v>
      </c>
      <c r="D4068" t="s">
        <v>4529</v>
      </c>
      <c r="E4068">
        <v>51</v>
      </c>
      <c r="F4068" t="s">
        <v>4681</v>
      </c>
      <c r="G4068">
        <v>7</v>
      </c>
    </row>
    <row r="4069" spans="1:8" hidden="1" x14ac:dyDescent="0.25">
      <c r="A4069">
        <v>142</v>
      </c>
      <c r="B4069">
        <v>815</v>
      </c>
      <c r="C4069" t="s">
        <v>5066</v>
      </c>
      <c r="D4069" t="s">
        <v>4529</v>
      </c>
      <c r="E4069">
        <v>1528</v>
      </c>
      <c r="F4069" t="s">
        <v>4679</v>
      </c>
      <c r="G4069">
        <v>8</v>
      </c>
    </row>
    <row r="4070" spans="1:8" hidden="1" x14ac:dyDescent="0.25">
      <c r="A4070">
        <v>142</v>
      </c>
      <c r="B4070">
        <v>815</v>
      </c>
      <c r="C4070" t="s">
        <v>5066</v>
      </c>
      <c r="D4070" t="s">
        <v>4529</v>
      </c>
      <c r="E4070">
        <v>53</v>
      </c>
      <c r="F4070" t="s">
        <v>4678</v>
      </c>
      <c r="G4070">
        <v>9</v>
      </c>
    </row>
    <row r="4071" spans="1:8" hidden="1" x14ac:dyDescent="0.25">
      <c r="A4071">
        <v>142</v>
      </c>
      <c r="B4071">
        <v>815</v>
      </c>
      <c r="C4071" t="s">
        <v>5066</v>
      </c>
      <c r="D4071" t="s">
        <v>4529</v>
      </c>
      <c r="E4071">
        <v>1530</v>
      </c>
      <c r="F4071" t="s">
        <v>4677</v>
      </c>
      <c r="G4071" t="s">
        <v>4676</v>
      </c>
      <c r="H4071">
        <v>10</v>
      </c>
    </row>
    <row r="4072" spans="1:8" hidden="1" x14ac:dyDescent="0.25">
      <c r="A4072">
        <v>142</v>
      </c>
      <c r="B4072">
        <v>815</v>
      </c>
      <c r="C4072" t="s">
        <v>5066</v>
      </c>
      <c r="D4072" t="s">
        <v>4529</v>
      </c>
      <c r="E4072">
        <v>55</v>
      </c>
      <c r="F4072" t="s">
        <v>4674</v>
      </c>
      <c r="G4072">
        <v>11</v>
      </c>
    </row>
    <row r="4073" spans="1:8" hidden="1" x14ac:dyDescent="0.25">
      <c r="A4073">
        <v>142</v>
      </c>
      <c r="B4073">
        <v>815</v>
      </c>
      <c r="C4073" t="s">
        <v>5066</v>
      </c>
      <c r="D4073" t="s">
        <v>4529</v>
      </c>
      <c r="E4073">
        <v>57</v>
      </c>
      <c r="F4073" t="s">
        <v>4673</v>
      </c>
      <c r="G4073">
        <v>12</v>
      </c>
    </row>
    <row r="4074" spans="1:8" hidden="1" x14ac:dyDescent="0.25">
      <c r="A4074">
        <v>142</v>
      </c>
      <c r="B4074">
        <v>815</v>
      </c>
      <c r="C4074" t="s">
        <v>5066</v>
      </c>
      <c r="D4074" t="s">
        <v>4529</v>
      </c>
      <c r="E4074">
        <v>59</v>
      </c>
      <c r="F4074" t="s">
        <v>4672</v>
      </c>
      <c r="G4074">
        <v>13</v>
      </c>
    </row>
    <row r="4075" spans="1:8" hidden="1" x14ac:dyDescent="0.25">
      <c r="A4075">
        <v>142</v>
      </c>
      <c r="B4075">
        <v>815</v>
      </c>
      <c r="C4075" t="s">
        <v>5066</v>
      </c>
      <c r="D4075" t="s">
        <v>4529</v>
      </c>
      <c r="E4075">
        <v>61</v>
      </c>
      <c r="F4075" t="s">
        <v>4671</v>
      </c>
      <c r="G4075">
        <v>14</v>
      </c>
    </row>
    <row r="4076" spans="1:8" hidden="1" x14ac:dyDescent="0.25">
      <c r="A4076">
        <v>142</v>
      </c>
      <c r="B4076">
        <v>815</v>
      </c>
      <c r="C4076" t="s">
        <v>5066</v>
      </c>
      <c r="D4076" t="s">
        <v>4529</v>
      </c>
      <c r="E4076">
        <v>1563</v>
      </c>
      <c r="F4076" t="s">
        <v>4669</v>
      </c>
      <c r="G4076">
        <v>15</v>
      </c>
    </row>
    <row r="4077" spans="1:8" hidden="1" x14ac:dyDescent="0.25">
      <c r="A4077">
        <v>142</v>
      </c>
      <c r="B4077">
        <v>815</v>
      </c>
      <c r="C4077" t="s">
        <v>5066</v>
      </c>
      <c r="D4077" t="s">
        <v>4529</v>
      </c>
      <c r="E4077">
        <v>262</v>
      </c>
      <c r="F4077" t="s">
        <v>4668</v>
      </c>
      <c r="G4077">
        <v>16</v>
      </c>
    </row>
    <row r="4078" spans="1:8" hidden="1" x14ac:dyDescent="0.25">
      <c r="A4078">
        <v>142</v>
      </c>
      <c r="B4078">
        <v>815</v>
      </c>
      <c r="C4078" t="s">
        <v>5066</v>
      </c>
      <c r="D4078" t="s">
        <v>4529</v>
      </c>
      <c r="E4078">
        <v>260</v>
      </c>
      <c r="F4078" t="s">
        <v>4666</v>
      </c>
      <c r="G4078">
        <v>17</v>
      </c>
    </row>
    <row r="4079" spans="1:8" hidden="1" x14ac:dyDescent="0.25">
      <c r="A4079">
        <v>142</v>
      </c>
      <c r="B4079">
        <v>815</v>
      </c>
      <c r="C4079" t="s">
        <v>5066</v>
      </c>
      <c r="D4079" t="s">
        <v>4529</v>
      </c>
      <c r="E4079">
        <v>258</v>
      </c>
      <c r="F4079" t="s">
        <v>4663</v>
      </c>
      <c r="G4079">
        <v>18</v>
      </c>
    </row>
    <row r="4080" spans="1:8" hidden="1" x14ac:dyDescent="0.25">
      <c r="A4080">
        <v>142</v>
      </c>
      <c r="B4080">
        <v>815</v>
      </c>
      <c r="C4080" t="s">
        <v>5066</v>
      </c>
      <c r="D4080" t="s">
        <v>4529</v>
      </c>
      <c r="E4080">
        <v>256</v>
      </c>
      <c r="F4080" t="s">
        <v>4662</v>
      </c>
      <c r="G4080">
        <v>19</v>
      </c>
    </row>
    <row r="4081" spans="1:7" hidden="1" x14ac:dyDescent="0.25">
      <c r="A4081">
        <v>142</v>
      </c>
      <c r="B4081">
        <v>815</v>
      </c>
      <c r="C4081" t="s">
        <v>5066</v>
      </c>
      <c r="D4081" t="s">
        <v>4529</v>
      </c>
      <c r="E4081">
        <v>254</v>
      </c>
      <c r="F4081" t="s">
        <v>4661</v>
      </c>
      <c r="G4081">
        <v>20</v>
      </c>
    </row>
    <row r="4082" spans="1:7" hidden="1" x14ac:dyDescent="0.25">
      <c r="A4082">
        <v>142</v>
      </c>
      <c r="B4082">
        <v>815</v>
      </c>
      <c r="C4082" t="s">
        <v>5066</v>
      </c>
      <c r="D4082" t="s">
        <v>4529</v>
      </c>
      <c r="E4082">
        <v>250</v>
      </c>
      <c r="F4082" t="s">
        <v>4581</v>
      </c>
      <c r="G4082">
        <v>21</v>
      </c>
    </row>
    <row r="4083" spans="1:7" hidden="1" x14ac:dyDescent="0.25">
      <c r="A4083">
        <v>142</v>
      </c>
      <c r="B4083">
        <v>815</v>
      </c>
      <c r="C4083" t="s">
        <v>5066</v>
      </c>
      <c r="D4083" t="s">
        <v>4529</v>
      </c>
      <c r="E4083">
        <v>1407</v>
      </c>
      <c r="F4083" t="s">
        <v>4582</v>
      </c>
      <c r="G4083">
        <v>22</v>
      </c>
    </row>
    <row r="4084" spans="1:7" hidden="1" x14ac:dyDescent="0.25">
      <c r="A4084">
        <v>142</v>
      </c>
      <c r="B4084">
        <v>815</v>
      </c>
      <c r="C4084" t="s">
        <v>5066</v>
      </c>
      <c r="D4084" t="s">
        <v>4529</v>
      </c>
      <c r="E4084">
        <v>248</v>
      </c>
      <c r="F4084" t="s">
        <v>4583</v>
      </c>
      <c r="G4084">
        <v>23</v>
      </c>
    </row>
    <row r="4085" spans="1:7" hidden="1" x14ac:dyDescent="0.25">
      <c r="A4085">
        <v>142</v>
      </c>
      <c r="B4085">
        <v>815</v>
      </c>
      <c r="C4085" t="s">
        <v>5066</v>
      </c>
      <c r="D4085" t="s">
        <v>4529</v>
      </c>
      <c r="E4085">
        <v>1561</v>
      </c>
      <c r="F4085" t="s">
        <v>4584</v>
      </c>
      <c r="G4085">
        <v>24</v>
      </c>
    </row>
    <row r="4086" spans="1:7" hidden="1" x14ac:dyDescent="0.25">
      <c r="A4086">
        <v>142</v>
      </c>
      <c r="B4086">
        <v>815</v>
      </c>
      <c r="C4086" t="s">
        <v>5066</v>
      </c>
      <c r="D4086" t="s">
        <v>4529</v>
      </c>
      <c r="E4086">
        <v>214</v>
      </c>
      <c r="F4086" t="s">
        <v>4585</v>
      </c>
      <c r="G4086">
        <v>25</v>
      </c>
    </row>
    <row r="4087" spans="1:7" hidden="1" x14ac:dyDescent="0.25">
      <c r="A4087">
        <v>142</v>
      </c>
      <c r="B4087">
        <v>815</v>
      </c>
      <c r="C4087" t="s">
        <v>5066</v>
      </c>
      <c r="D4087" t="s">
        <v>4529</v>
      </c>
      <c r="E4087">
        <v>215</v>
      </c>
      <c r="F4087" t="s">
        <v>4630</v>
      </c>
      <c r="G4087">
        <v>26</v>
      </c>
    </row>
    <row r="4088" spans="1:7" hidden="1" x14ac:dyDescent="0.25">
      <c r="A4088">
        <v>142</v>
      </c>
      <c r="B4088">
        <v>815</v>
      </c>
      <c r="C4088" t="s">
        <v>5066</v>
      </c>
      <c r="D4088" t="s">
        <v>4529</v>
      </c>
      <c r="E4088">
        <v>1486</v>
      </c>
      <c r="F4088" t="s">
        <v>4629</v>
      </c>
      <c r="G4088">
        <v>27</v>
      </c>
    </row>
    <row r="4089" spans="1:7" hidden="1" x14ac:dyDescent="0.25">
      <c r="A4089">
        <v>142</v>
      </c>
      <c r="B4089">
        <v>815</v>
      </c>
      <c r="C4089" t="s">
        <v>5066</v>
      </c>
      <c r="D4089" t="s">
        <v>4529</v>
      </c>
      <c r="E4089">
        <v>217</v>
      </c>
      <c r="F4089" t="s">
        <v>4628</v>
      </c>
      <c r="G4089">
        <v>28</v>
      </c>
    </row>
    <row r="4090" spans="1:7" hidden="1" x14ac:dyDescent="0.25">
      <c r="A4090">
        <v>142</v>
      </c>
      <c r="B4090">
        <v>815</v>
      </c>
      <c r="C4090" t="s">
        <v>5066</v>
      </c>
      <c r="D4090" t="s">
        <v>4529</v>
      </c>
      <c r="E4090">
        <v>1395</v>
      </c>
      <c r="F4090" t="s">
        <v>4627</v>
      </c>
      <c r="G4090">
        <v>29</v>
      </c>
    </row>
    <row r="4091" spans="1:7" hidden="1" x14ac:dyDescent="0.25">
      <c r="A4091">
        <v>142</v>
      </c>
      <c r="B4091">
        <v>815</v>
      </c>
      <c r="C4091" t="s">
        <v>5066</v>
      </c>
      <c r="D4091" t="s">
        <v>4529</v>
      </c>
      <c r="E4091">
        <v>222</v>
      </c>
      <c r="F4091" t="s">
        <v>4624</v>
      </c>
      <c r="G4091">
        <v>30</v>
      </c>
    </row>
    <row r="4092" spans="1:7" hidden="1" x14ac:dyDescent="0.25">
      <c r="A4092">
        <v>142</v>
      </c>
      <c r="B4092">
        <v>815</v>
      </c>
      <c r="C4092" t="s">
        <v>5066</v>
      </c>
      <c r="D4092" t="s">
        <v>4529</v>
      </c>
      <c r="E4092">
        <v>1567</v>
      </c>
      <c r="F4092" t="s">
        <v>4626</v>
      </c>
      <c r="G4092">
        <v>31</v>
      </c>
    </row>
    <row r="4093" spans="1:7" hidden="1" x14ac:dyDescent="0.25">
      <c r="A4093">
        <v>142</v>
      </c>
      <c r="B4093">
        <v>815</v>
      </c>
      <c r="C4093" t="s">
        <v>5066</v>
      </c>
      <c r="D4093" t="s">
        <v>4529</v>
      </c>
      <c r="E4093">
        <v>1488</v>
      </c>
      <c r="F4093" t="s">
        <v>4625</v>
      </c>
      <c r="G4093">
        <v>32</v>
      </c>
    </row>
    <row r="4094" spans="1:7" hidden="1" x14ac:dyDescent="0.25">
      <c r="A4094">
        <v>142</v>
      </c>
      <c r="B4094">
        <v>815</v>
      </c>
      <c r="C4094" t="s">
        <v>5066</v>
      </c>
      <c r="D4094" t="s">
        <v>4529</v>
      </c>
      <c r="E4094">
        <v>405</v>
      </c>
      <c r="F4094" t="s">
        <v>4623</v>
      </c>
      <c r="G4094">
        <v>33</v>
      </c>
    </row>
    <row r="4095" spans="1:7" hidden="1" x14ac:dyDescent="0.25">
      <c r="A4095">
        <v>142</v>
      </c>
      <c r="B4095">
        <v>815</v>
      </c>
      <c r="C4095" t="s">
        <v>5066</v>
      </c>
      <c r="D4095" t="s">
        <v>4529</v>
      </c>
      <c r="E4095">
        <v>1490</v>
      </c>
      <c r="F4095" t="s">
        <v>4622</v>
      </c>
      <c r="G4095">
        <v>34</v>
      </c>
    </row>
    <row r="4096" spans="1:7" hidden="1" x14ac:dyDescent="0.25">
      <c r="A4096">
        <v>142</v>
      </c>
      <c r="B4096">
        <v>815</v>
      </c>
      <c r="C4096" t="s">
        <v>5066</v>
      </c>
      <c r="D4096" t="s">
        <v>4529</v>
      </c>
      <c r="E4096">
        <v>223</v>
      </c>
      <c r="F4096" t="s">
        <v>4621</v>
      </c>
      <c r="G4096">
        <v>35</v>
      </c>
    </row>
    <row r="4097" spans="1:8" hidden="1" x14ac:dyDescent="0.25">
      <c r="A4097">
        <v>142</v>
      </c>
      <c r="B4097">
        <v>815</v>
      </c>
      <c r="C4097" t="s">
        <v>5066</v>
      </c>
      <c r="D4097" t="s">
        <v>4529</v>
      </c>
      <c r="E4097">
        <v>225</v>
      </c>
      <c r="F4097" t="s">
        <v>4550</v>
      </c>
      <c r="G4097">
        <v>36</v>
      </c>
    </row>
    <row r="4098" spans="1:8" hidden="1" x14ac:dyDescent="0.25">
      <c r="A4098">
        <v>143</v>
      </c>
      <c r="B4098">
        <v>816</v>
      </c>
      <c r="C4098" t="s">
        <v>5066</v>
      </c>
      <c r="D4098" t="s">
        <v>4529</v>
      </c>
      <c r="E4098">
        <v>20</v>
      </c>
      <c r="F4098" t="s">
        <v>4726</v>
      </c>
      <c r="G4098">
        <v>1</v>
      </c>
    </row>
    <row r="4099" spans="1:8" hidden="1" x14ac:dyDescent="0.25">
      <c r="A4099">
        <v>143</v>
      </c>
      <c r="B4099">
        <v>816</v>
      </c>
      <c r="C4099" t="s">
        <v>5066</v>
      </c>
      <c r="D4099" t="s">
        <v>4529</v>
      </c>
      <c r="E4099">
        <v>86</v>
      </c>
      <c r="F4099" t="s">
        <v>4724</v>
      </c>
      <c r="G4099">
        <v>2</v>
      </c>
    </row>
    <row r="4100" spans="1:8" hidden="1" x14ac:dyDescent="0.25">
      <c r="A4100">
        <v>143</v>
      </c>
      <c r="B4100">
        <v>816</v>
      </c>
      <c r="C4100" t="s">
        <v>5066</v>
      </c>
      <c r="D4100" t="s">
        <v>4529</v>
      </c>
      <c r="E4100">
        <v>22</v>
      </c>
      <c r="F4100" t="s">
        <v>4689</v>
      </c>
      <c r="G4100">
        <v>3</v>
      </c>
    </row>
    <row r="4101" spans="1:8" hidden="1" x14ac:dyDescent="0.25">
      <c r="A4101">
        <v>143</v>
      </c>
      <c r="B4101">
        <v>816</v>
      </c>
      <c r="C4101" t="s">
        <v>5066</v>
      </c>
      <c r="D4101" t="s">
        <v>4529</v>
      </c>
      <c r="E4101">
        <v>24</v>
      </c>
      <c r="F4101" t="s">
        <v>4894</v>
      </c>
      <c r="G4101">
        <v>4</v>
      </c>
    </row>
    <row r="4102" spans="1:8" hidden="1" x14ac:dyDescent="0.25">
      <c r="A4102">
        <v>143</v>
      </c>
      <c r="B4102">
        <v>816</v>
      </c>
      <c r="C4102" t="s">
        <v>5066</v>
      </c>
      <c r="D4102" t="s">
        <v>4529</v>
      </c>
      <c r="E4102">
        <v>1510</v>
      </c>
      <c r="F4102" t="s">
        <v>4721</v>
      </c>
      <c r="G4102" t="s">
        <v>4768</v>
      </c>
      <c r="H4102">
        <v>5</v>
      </c>
    </row>
    <row r="4103" spans="1:8" hidden="1" x14ac:dyDescent="0.25">
      <c r="A4103">
        <v>143</v>
      </c>
      <c r="B4103">
        <v>816</v>
      </c>
      <c r="C4103" t="s">
        <v>5066</v>
      </c>
      <c r="D4103" t="s">
        <v>4529</v>
      </c>
      <c r="E4103">
        <v>1512</v>
      </c>
      <c r="F4103" t="s">
        <v>4769</v>
      </c>
      <c r="G4103">
        <v>6</v>
      </c>
    </row>
    <row r="4104" spans="1:8" hidden="1" x14ac:dyDescent="0.25">
      <c r="A4104">
        <v>143</v>
      </c>
      <c r="B4104">
        <v>816</v>
      </c>
      <c r="C4104" t="s">
        <v>5066</v>
      </c>
      <c r="D4104" t="s">
        <v>4529</v>
      </c>
      <c r="E4104">
        <v>1504</v>
      </c>
      <c r="F4104" t="s">
        <v>4771</v>
      </c>
      <c r="G4104">
        <v>7</v>
      </c>
    </row>
    <row r="4105" spans="1:8" hidden="1" x14ac:dyDescent="0.25">
      <c r="A4105">
        <v>143</v>
      </c>
      <c r="B4105">
        <v>816</v>
      </c>
      <c r="C4105" t="s">
        <v>5066</v>
      </c>
      <c r="D4105" t="s">
        <v>4529</v>
      </c>
      <c r="E4105">
        <v>25</v>
      </c>
      <c r="F4105" t="s">
        <v>4770</v>
      </c>
      <c r="G4105">
        <v>8</v>
      </c>
    </row>
    <row r="4106" spans="1:8" hidden="1" x14ac:dyDescent="0.25">
      <c r="A4106">
        <v>143</v>
      </c>
      <c r="B4106">
        <v>816</v>
      </c>
      <c r="C4106" t="s">
        <v>5066</v>
      </c>
      <c r="D4106" t="s">
        <v>4529</v>
      </c>
      <c r="E4106">
        <v>1516</v>
      </c>
      <c r="F4106" t="s">
        <v>4774</v>
      </c>
      <c r="G4106">
        <v>9</v>
      </c>
    </row>
    <row r="4107" spans="1:8" hidden="1" x14ac:dyDescent="0.25">
      <c r="A4107">
        <v>143</v>
      </c>
      <c r="B4107">
        <v>816</v>
      </c>
      <c r="C4107" t="s">
        <v>5066</v>
      </c>
      <c r="D4107" t="s">
        <v>4529</v>
      </c>
      <c r="E4107">
        <v>27</v>
      </c>
      <c r="F4107" t="s">
        <v>4776</v>
      </c>
      <c r="G4107">
        <v>10</v>
      </c>
    </row>
    <row r="4108" spans="1:8" hidden="1" x14ac:dyDescent="0.25">
      <c r="A4108">
        <v>143</v>
      </c>
      <c r="B4108">
        <v>816</v>
      </c>
      <c r="C4108" t="s">
        <v>5066</v>
      </c>
      <c r="D4108" t="s">
        <v>4529</v>
      </c>
      <c r="E4108">
        <v>1532</v>
      </c>
      <c r="F4108" t="s">
        <v>4777</v>
      </c>
      <c r="G4108">
        <v>11</v>
      </c>
    </row>
    <row r="4109" spans="1:8" hidden="1" x14ac:dyDescent="0.25">
      <c r="A4109">
        <v>143</v>
      </c>
      <c r="B4109">
        <v>816</v>
      </c>
      <c r="C4109" t="s">
        <v>5066</v>
      </c>
      <c r="D4109" t="s">
        <v>4529</v>
      </c>
      <c r="E4109">
        <v>1518</v>
      </c>
      <c r="F4109" t="s">
        <v>3871</v>
      </c>
      <c r="G4109" t="s">
        <v>4778</v>
      </c>
      <c r="H4109">
        <v>12</v>
      </c>
    </row>
    <row r="4110" spans="1:8" hidden="1" x14ac:dyDescent="0.25">
      <c r="A4110">
        <v>143</v>
      </c>
      <c r="B4110">
        <v>816</v>
      </c>
      <c r="C4110" t="s">
        <v>5066</v>
      </c>
      <c r="D4110" t="s">
        <v>4529</v>
      </c>
      <c r="E4110">
        <v>29</v>
      </c>
      <c r="F4110" t="s">
        <v>4780</v>
      </c>
      <c r="G4110">
        <v>13</v>
      </c>
    </row>
    <row r="4111" spans="1:8" hidden="1" x14ac:dyDescent="0.25">
      <c r="A4111">
        <v>143</v>
      </c>
      <c r="B4111">
        <v>816</v>
      </c>
      <c r="C4111" t="s">
        <v>5066</v>
      </c>
      <c r="D4111" t="s">
        <v>4529</v>
      </c>
      <c r="E4111">
        <v>1520</v>
      </c>
      <c r="F4111" t="s">
        <v>4782</v>
      </c>
      <c r="G4111" t="s">
        <v>4781</v>
      </c>
      <c r="H4111">
        <v>14</v>
      </c>
    </row>
    <row r="4112" spans="1:8" hidden="1" x14ac:dyDescent="0.25">
      <c r="A4112">
        <v>143</v>
      </c>
      <c r="B4112">
        <v>816</v>
      </c>
      <c r="C4112" t="s">
        <v>5066</v>
      </c>
      <c r="D4112" t="s">
        <v>4529</v>
      </c>
      <c r="E4112">
        <v>31</v>
      </c>
      <c r="F4112" t="s">
        <v>4783</v>
      </c>
      <c r="G4112">
        <v>15</v>
      </c>
    </row>
    <row r="4113" spans="1:8" hidden="1" x14ac:dyDescent="0.25">
      <c r="A4113">
        <v>143</v>
      </c>
      <c r="B4113">
        <v>816</v>
      </c>
      <c r="C4113" t="s">
        <v>5066</v>
      </c>
      <c r="D4113" t="s">
        <v>4529</v>
      </c>
      <c r="E4113">
        <v>1506</v>
      </c>
      <c r="F4113" t="s">
        <v>4784</v>
      </c>
      <c r="G4113">
        <v>16</v>
      </c>
    </row>
    <row r="4114" spans="1:8" hidden="1" x14ac:dyDescent="0.25">
      <c r="A4114">
        <v>143</v>
      </c>
      <c r="B4114">
        <v>816</v>
      </c>
      <c r="C4114" t="s">
        <v>5066</v>
      </c>
      <c r="D4114" t="s">
        <v>4529</v>
      </c>
      <c r="E4114">
        <v>33</v>
      </c>
      <c r="F4114" t="s">
        <v>4786</v>
      </c>
      <c r="G4114">
        <v>17</v>
      </c>
    </row>
    <row r="4115" spans="1:8" hidden="1" x14ac:dyDescent="0.25">
      <c r="A4115">
        <v>143</v>
      </c>
      <c r="B4115">
        <v>816</v>
      </c>
      <c r="C4115" t="s">
        <v>5066</v>
      </c>
      <c r="D4115" t="s">
        <v>4529</v>
      </c>
      <c r="E4115">
        <v>1523</v>
      </c>
      <c r="F4115" t="s">
        <v>4785</v>
      </c>
      <c r="G4115" t="s">
        <v>4787</v>
      </c>
      <c r="H4115">
        <v>18</v>
      </c>
    </row>
    <row r="4116" spans="1:8" hidden="1" x14ac:dyDescent="0.25">
      <c r="A4116">
        <v>143</v>
      </c>
      <c r="B4116">
        <v>816</v>
      </c>
      <c r="C4116" t="s">
        <v>5066</v>
      </c>
      <c r="D4116" t="s">
        <v>4529</v>
      </c>
      <c r="E4116">
        <v>35</v>
      </c>
      <c r="F4116" t="s">
        <v>4789</v>
      </c>
      <c r="G4116">
        <v>19</v>
      </c>
    </row>
    <row r="4117" spans="1:8" hidden="1" x14ac:dyDescent="0.25">
      <c r="A4117">
        <v>143</v>
      </c>
      <c r="B4117">
        <v>816</v>
      </c>
      <c r="C4117" t="s">
        <v>5066</v>
      </c>
      <c r="D4117" t="s">
        <v>4529</v>
      </c>
      <c r="E4117">
        <v>36</v>
      </c>
      <c r="F4117" t="s">
        <v>4790</v>
      </c>
      <c r="G4117">
        <v>20</v>
      </c>
    </row>
    <row r="4118" spans="1:8" hidden="1" x14ac:dyDescent="0.25">
      <c r="A4118">
        <v>143</v>
      </c>
      <c r="B4118">
        <v>816</v>
      </c>
      <c r="C4118" t="s">
        <v>5066</v>
      </c>
      <c r="D4118" t="s">
        <v>4529</v>
      </c>
      <c r="E4118">
        <v>38</v>
      </c>
      <c r="F4118" t="s">
        <v>4791</v>
      </c>
      <c r="G4118">
        <v>21</v>
      </c>
    </row>
    <row r="4119" spans="1:8" hidden="1" x14ac:dyDescent="0.25">
      <c r="A4119">
        <v>143</v>
      </c>
      <c r="B4119">
        <v>816</v>
      </c>
      <c r="C4119" t="s">
        <v>5066</v>
      </c>
      <c r="D4119" t="s">
        <v>4529</v>
      </c>
      <c r="E4119">
        <v>40</v>
      </c>
      <c r="F4119" t="s">
        <v>4792</v>
      </c>
      <c r="G4119">
        <v>22</v>
      </c>
    </row>
    <row r="4120" spans="1:8" hidden="1" x14ac:dyDescent="0.25">
      <c r="A4120">
        <v>143</v>
      </c>
      <c r="B4120">
        <v>816</v>
      </c>
      <c r="C4120" t="s">
        <v>5066</v>
      </c>
      <c r="D4120" t="s">
        <v>4529</v>
      </c>
      <c r="E4120">
        <v>1294</v>
      </c>
      <c r="F4120" t="s">
        <v>4794</v>
      </c>
      <c r="G4120" t="s">
        <v>4793</v>
      </c>
      <c r="H4120">
        <v>23</v>
      </c>
    </row>
    <row r="4121" spans="1:8" hidden="1" x14ac:dyDescent="0.25">
      <c r="A4121">
        <v>143</v>
      </c>
      <c r="B4121">
        <v>816</v>
      </c>
      <c r="C4121" t="s">
        <v>5066</v>
      </c>
      <c r="D4121" t="s">
        <v>4529</v>
      </c>
      <c r="E4121">
        <v>42</v>
      </c>
      <c r="F4121" t="s">
        <v>4795</v>
      </c>
      <c r="G4121">
        <v>24</v>
      </c>
    </row>
    <row r="4122" spans="1:8" hidden="1" x14ac:dyDescent="0.25">
      <c r="A4122">
        <v>143</v>
      </c>
      <c r="B4122">
        <v>816</v>
      </c>
      <c r="C4122" t="s">
        <v>5066</v>
      </c>
      <c r="D4122" t="s">
        <v>4529</v>
      </c>
      <c r="E4122">
        <v>44</v>
      </c>
      <c r="F4122" t="s">
        <v>4796</v>
      </c>
      <c r="G4122">
        <v>25</v>
      </c>
    </row>
    <row r="4123" spans="1:8" hidden="1" x14ac:dyDescent="0.25">
      <c r="A4123">
        <v>143</v>
      </c>
      <c r="B4123">
        <v>816</v>
      </c>
      <c r="C4123" t="s">
        <v>5066</v>
      </c>
      <c r="D4123" t="s">
        <v>4529</v>
      </c>
      <c r="E4123">
        <v>1524</v>
      </c>
      <c r="F4123" t="s">
        <v>4797</v>
      </c>
      <c r="G4123">
        <v>26</v>
      </c>
    </row>
    <row r="4124" spans="1:8" hidden="1" x14ac:dyDescent="0.25">
      <c r="A4124">
        <v>143</v>
      </c>
      <c r="B4124">
        <v>816</v>
      </c>
      <c r="C4124" t="s">
        <v>5066</v>
      </c>
      <c r="D4124" t="s">
        <v>4529</v>
      </c>
      <c r="E4124">
        <v>46</v>
      </c>
      <c r="F4124" t="s">
        <v>4798</v>
      </c>
      <c r="G4124">
        <v>27</v>
      </c>
    </row>
    <row r="4125" spans="1:8" hidden="1" x14ac:dyDescent="0.25">
      <c r="A4125">
        <v>143</v>
      </c>
      <c r="B4125">
        <v>816</v>
      </c>
      <c r="C4125" t="s">
        <v>5066</v>
      </c>
      <c r="D4125" t="s">
        <v>4529</v>
      </c>
      <c r="E4125">
        <v>48</v>
      </c>
      <c r="F4125" t="s">
        <v>4799</v>
      </c>
      <c r="G4125">
        <v>28</v>
      </c>
    </row>
    <row r="4126" spans="1:8" hidden="1" x14ac:dyDescent="0.25">
      <c r="A4126">
        <v>143</v>
      </c>
      <c r="B4126">
        <v>816</v>
      </c>
      <c r="C4126" t="s">
        <v>5066</v>
      </c>
      <c r="D4126" t="s">
        <v>4529</v>
      </c>
      <c r="E4126">
        <v>50</v>
      </c>
      <c r="F4126" t="s">
        <v>4683</v>
      </c>
      <c r="G4126">
        <v>29</v>
      </c>
    </row>
    <row r="4127" spans="1:8" hidden="1" x14ac:dyDescent="0.25">
      <c r="A4127">
        <v>144</v>
      </c>
      <c r="B4127">
        <v>817</v>
      </c>
      <c r="C4127" t="s">
        <v>5066</v>
      </c>
      <c r="D4127" t="s">
        <v>4529</v>
      </c>
      <c r="E4127">
        <v>1</v>
      </c>
      <c r="F4127" t="s">
        <v>4599</v>
      </c>
      <c r="G4127">
        <v>1</v>
      </c>
    </row>
    <row r="4128" spans="1:8" hidden="1" x14ac:dyDescent="0.25">
      <c r="A4128">
        <v>144</v>
      </c>
      <c r="B4128">
        <v>817</v>
      </c>
      <c r="C4128" t="s">
        <v>5066</v>
      </c>
      <c r="D4128" t="s">
        <v>4529</v>
      </c>
      <c r="E4128">
        <v>1558</v>
      </c>
      <c r="F4128" t="s">
        <v>4733</v>
      </c>
      <c r="G4128">
        <v>2</v>
      </c>
    </row>
    <row r="4129" spans="1:7" hidden="1" x14ac:dyDescent="0.25">
      <c r="A4129">
        <v>144</v>
      </c>
      <c r="B4129">
        <v>817</v>
      </c>
      <c r="C4129" t="s">
        <v>5066</v>
      </c>
      <c r="D4129" t="s">
        <v>4529</v>
      </c>
      <c r="E4129">
        <v>84</v>
      </c>
      <c r="F4129" t="s">
        <v>4732</v>
      </c>
      <c r="G4129">
        <v>3</v>
      </c>
    </row>
    <row r="4130" spans="1:7" hidden="1" x14ac:dyDescent="0.25">
      <c r="A4130">
        <v>144</v>
      </c>
      <c r="B4130">
        <v>817</v>
      </c>
      <c r="C4130" t="s">
        <v>5066</v>
      </c>
      <c r="D4130" t="s">
        <v>4529</v>
      </c>
      <c r="E4130">
        <v>2</v>
      </c>
      <c r="F4130" t="s">
        <v>4731</v>
      </c>
      <c r="G4130">
        <v>4</v>
      </c>
    </row>
    <row r="4131" spans="1:7" hidden="1" x14ac:dyDescent="0.25">
      <c r="A4131">
        <v>144</v>
      </c>
      <c r="B4131">
        <v>817</v>
      </c>
      <c r="C4131" t="s">
        <v>5066</v>
      </c>
      <c r="D4131" t="s">
        <v>4529</v>
      </c>
      <c r="E4131">
        <v>4</v>
      </c>
      <c r="F4131" t="s">
        <v>4729</v>
      </c>
      <c r="G4131">
        <v>5</v>
      </c>
    </row>
    <row r="4132" spans="1:7" hidden="1" x14ac:dyDescent="0.25">
      <c r="A4132">
        <v>144</v>
      </c>
      <c r="B4132">
        <v>817</v>
      </c>
      <c r="C4132" t="s">
        <v>5066</v>
      </c>
      <c r="D4132" t="s">
        <v>4529</v>
      </c>
      <c r="E4132">
        <v>6</v>
      </c>
      <c r="F4132" t="s">
        <v>4697</v>
      </c>
      <c r="G4132">
        <v>6</v>
      </c>
    </row>
    <row r="4133" spans="1:7" hidden="1" x14ac:dyDescent="0.25">
      <c r="A4133">
        <v>144</v>
      </c>
      <c r="B4133">
        <v>817</v>
      </c>
      <c r="C4133" t="s">
        <v>5066</v>
      </c>
      <c r="D4133" t="s">
        <v>4529</v>
      </c>
      <c r="E4133">
        <v>8</v>
      </c>
      <c r="F4133" t="s">
        <v>4695</v>
      </c>
      <c r="G4133">
        <v>7</v>
      </c>
    </row>
    <row r="4134" spans="1:7" hidden="1" x14ac:dyDescent="0.25">
      <c r="A4134">
        <v>144</v>
      </c>
      <c r="B4134">
        <v>817</v>
      </c>
      <c r="C4134" t="s">
        <v>5066</v>
      </c>
      <c r="D4134" t="s">
        <v>4529</v>
      </c>
      <c r="E4134">
        <v>10</v>
      </c>
      <c r="F4134" t="s">
        <v>4693</v>
      </c>
      <c r="G4134">
        <v>8</v>
      </c>
    </row>
    <row r="4135" spans="1:7" hidden="1" x14ac:dyDescent="0.25">
      <c r="A4135">
        <v>144</v>
      </c>
      <c r="B4135">
        <v>817</v>
      </c>
      <c r="C4135" t="s">
        <v>5066</v>
      </c>
      <c r="D4135" t="s">
        <v>4529</v>
      </c>
      <c r="E4135">
        <v>13</v>
      </c>
      <c r="F4135" t="s">
        <v>4692</v>
      </c>
      <c r="G4135">
        <v>9</v>
      </c>
    </row>
    <row r="4136" spans="1:7" hidden="1" x14ac:dyDescent="0.25">
      <c r="A4136">
        <v>144</v>
      </c>
      <c r="B4136">
        <v>817</v>
      </c>
      <c r="C4136" t="s">
        <v>5066</v>
      </c>
      <c r="D4136" t="s">
        <v>4529</v>
      </c>
      <c r="E4136">
        <v>14</v>
      </c>
      <c r="F4136" t="s">
        <v>4728</v>
      </c>
      <c r="G4136">
        <v>10</v>
      </c>
    </row>
    <row r="4137" spans="1:7" hidden="1" x14ac:dyDescent="0.25">
      <c r="A4137">
        <v>144</v>
      </c>
      <c r="B4137">
        <v>817</v>
      </c>
      <c r="C4137" t="s">
        <v>5066</v>
      </c>
      <c r="D4137" t="s">
        <v>4529</v>
      </c>
      <c r="E4137">
        <v>266</v>
      </c>
      <c r="F4137" t="s">
        <v>4727</v>
      </c>
      <c r="G4137">
        <v>11</v>
      </c>
    </row>
    <row r="4138" spans="1:7" hidden="1" x14ac:dyDescent="0.25">
      <c r="A4138">
        <v>144</v>
      </c>
      <c r="B4138">
        <v>817</v>
      </c>
      <c r="C4138" t="s">
        <v>5066</v>
      </c>
      <c r="D4138" t="s">
        <v>4529</v>
      </c>
      <c r="E4138">
        <v>16</v>
      </c>
      <c r="F4138" t="s">
        <v>4691</v>
      </c>
      <c r="G4138">
        <v>12</v>
      </c>
    </row>
    <row r="4139" spans="1:7" hidden="1" x14ac:dyDescent="0.25">
      <c r="A4139">
        <v>144</v>
      </c>
      <c r="B4139">
        <v>817</v>
      </c>
      <c r="C4139" t="s">
        <v>5066</v>
      </c>
      <c r="D4139" t="s">
        <v>4529</v>
      </c>
      <c r="E4139">
        <v>18</v>
      </c>
      <c r="F4139" t="s">
        <v>4690</v>
      </c>
      <c r="G4139">
        <v>13</v>
      </c>
    </row>
    <row r="4140" spans="1:7" hidden="1" x14ac:dyDescent="0.25">
      <c r="A4140">
        <v>144</v>
      </c>
      <c r="B4140">
        <v>817</v>
      </c>
      <c r="C4140" t="s">
        <v>5066</v>
      </c>
      <c r="D4140" t="s">
        <v>4529</v>
      </c>
      <c r="E4140">
        <v>20</v>
      </c>
      <c r="F4140" t="s">
        <v>4726</v>
      </c>
      <c r="G4140">
        <v>14</v>
      </c>
    </row>
    <row r="4141" spans="1:7" hidden="1" x14ac:dyDescent="0.25">
      <c r="A4141">
        <v>144</v>
      </c>
      <c r="B4141">
        <v>817</v>
      </c>
      <c r="C4141" t="s">
        <v>5066</v>
      </c>
      <c r="D4141" t="s">
        <v>4529</v>
      </c>
      <c r="E4141">
        <v>1665</v>
      </c>
      <c r="F4141" t="s">
        <v>5241</v>
      </c>
      <c r="G4141">
        <v>15</v>
      </c>
    </row>
    <row r="4142" spans="1:7" hidden="1" x14ac:dyDescent="0.25">
      <c r="A4142">
        <v>144</v>
      </c>
      <c r="B4142">
        <v>817</v>
      </c>
      <c r="C4142" t="s">
        <v>5066</v>
      </c>
      <c r="D4142" t="s">
        <v>4529</v>
      </c>
      <c r="E4142">
        <v>1667</v>
      </c>
      <c r="F4142" t="s">
        <v>5242</v>
      </c>
      <c r="G4142">
        <v>16</v>
      </c>
    </row>
    <row r="4143" spans="1:7" hidden="1" x14ac:dyDescent="0.25">
      <c r="A4143">
        <v>144</v>
      </c>
      <c r="B4143">
        <v>817</v>
      </c>
      <c r="C4143" t="s">
        <v>5066</v>
      </c>
      <c r="D4143" t="s">
        <v>4529</v>
      </c>
      <c r="E4143">
        <v>1673</v>
      </c>
      <c r="F4143" t="s">
        <v>5240</v>
      </c>
      <c r="G4143">
        <v>17</v>
      </c>
    </row>
    <row r="4144" spans="1:7" hidden="1" x14ac:dyDescent="0.25">
      <c r="A4144">
        <v>144</v>
      </c>
      <c r="B4144">
        <v>817</v>
      </c>
      <c r="C4144" t="s">
        <v>5066</v>
      </c>
      <c r="D4144" t="s">
        <v>4529</v>
      </c>
      <c r="E4144">
        <v>634</v>
      </c>
      <c r="F4144" t="s">
        <v>5239</v>
      </c>
      <c r="G4144">
        <v>18</v>
      </c>
    </row>
    <row r="4145" spans="1:8" hidden="1" x14ac:dyDescent="0.25">
      <c r="A4145">
        <v>144</v>
      </c>
      <c r="B4145">
        <v>817</v>
      </c>
      <c r="C4145" t="s">
        <v>5066</v>
      </c>
      <c r="D4145" t="s">
        <v>4529</v>
      </c>
      <c r="E4145">
        <v>500</v>
      </c>
      <c r="F4145" t="s">
        <v>5238</v>
      </c>
      <c r="G4145">
        <v>19</v>
      </c>
    </row>
    <row r="4146" spans="1:8" hidden="1" x14ac:dyDescent="0.25">
      <c r="A4146">
        <v>144</v>
      </c>
      <c r="B4146">
        <v>817</v>
      </c>
      <c r="C4146" t="s">
        <v>5066</v>
      </c>
      <c r="D4146" t="s">
        <v>4529</v>
      </c>
      <c r="E4146">
        <v>1675</v>
      </c>
      <c r="F4146" t="s">
        <v>5237</v>
      </c>
      <c r="G4146">
        <v>20</v>
      </c>
    </row>
    <row r="4147" spans="1:8" hidden="1" x14ac:dyDescent="0.25">
      <c r="A4147">
        <v>144</v>
      </c>
      <c r="B4147">
        <v>817</v>
      </c>
      <c r="C4147" t="s">
        <v>5066</v>
      </c>
      <c r="D4147" t="s">
        <v>4529</v>
      </c>
      <c r="E4147">
        <v>502</v>
      </c>
      <c r="F4147" t="s">
        <v>5236</v>
      </c>
      <c r="G4147">
        <v>21</v>
      </c>
    </row>
    <row r="4148" spans="1:8" hidden="1" x14ac:dyDescent="0.25">
      <c r="A4148">
        <v>144</v>
      </c>
      <c r="B4148">
        <v>817</v>
      </c>
      <c r="C4148" t="s">
        <v>5066</v>
      </c>
      <c r="D4148" t="s">
        <v>4529</v>
      </c>
      <c r="E4148">
        <v>1740</v>
      </c>
      <c r="F4148" t="s">
        <v>5235</v>
      </c>
      <c r="G4148">
        <v>22</v>
      </c>
    </row>
    <row r="4149" spans="1:8" hidden="1" x14ac:dyDescent="0.25">
      <c r="A4149">
        <v>144</v>
      </c>
      <c r="B4149">
        <v>817</v>
      </c>
      <c r="C4149" t="s">
        <v>5066</v>
      </c>
      <c r="D4149" t="s">
        <v>4529</v>
      </c>
      <c r="E4149">
        <v>1742</v>
      </c>
      <c r="F4149" t="s">
        <v>5234</v>
      </c>
      <c r="G4149">
        <v>23</v>
      </c>
    </row>
    <row r="4150" spans="1:8" hidden="1" x14ac:dyDescent="0.25">
      <c r="A4150">
        <v>144</v>
      </c>
      <c r="B4150">
        <v>817</v>
      </c>
      <c r="C4150" t="s">
        <v>5066</v>
      </c>
      <c r="D4150" t="s">
        <v>4529</v>
      </c>
      <c r="E4150">
        <v>1704</v>
      </c>
      <c r="F4150" t="s">
        <v>5233</v>
      </c>
      <c r="G4150">
        <v>24</v>
      </c>
    </row>
    <row r="4151" spans="1:8" hidden="1" x14ac:dyDescent="0.25">
      <c r="A4151">
        <v>144</v>
      </c>
      <c r="B4151">
        <v>817</v>
      </c>
      <c r="C4151" t="s">
        <v>5066</v>
      </c>
      <c r="D4151" t="s">
        <v>4529</v>
      </c>
      <c r="E4151">
        <v>1744</v>
      </c>
      <c r="F4151" t="s">
        <v>5232</v>
      </c>
      <c r="G4151">
        <v>25</v>
      </c>
    </row>
    <row r="4152" spans="1:8" hidden="1" x14ac:dyDescent="0.25">
      <c r="A4152">
        <v>144</v>
      </c>
      <c r="B4152">
        <v>817</v>
      </c>
      <c r="C4152" t="s">
        <v>5066</v>
      </c>
      <c r="D4152" t="s">
        <v>4529</v>
      </c>
      <c r="E4152">
        <v>1746</v>
      </c>
      <c r="F4152" t="s">
        <v>5231</v>
      </c>
      <c r="G4152">
        <v>26</v>
      </c>
    </row>
    <row r="4153" spans="1:8" hidden="1" x14ac:dyDescent="0.25">
      <c r="A4153">
        <v>144</v>
      </c>
      <c r="B4153">
        <v>817</v>
      </c>
      <c r="C4153" t="s">
        <v>5066</v>
      </c>
      <c r="D4153" t="s">
        <v>4529</v>
      </c>
      <c r="E4153">
        <v>1204</v>
      </c>
      <c r="F4153" t="s">
        <v>5230</v>
      </c>
      <c r="G4153">
        <v>27</v>
      </c>
    </row>
    <row r="4154" spans="1:8" hidden="1" x14ac:dyDescent="0.25">
      <c r="A4154">
        <v>144</v>
      </c>
      <c r="B4154">
        <v>817</v>
      </c>
      <c r="C4154" t="s">
        <v>5066</v>
      </c>
      <c r="D4154" t="s">
        <v>4529</v>
      </c>
      <c r="E4154">
        <v>1748</v>
      </c>
      <c r="F4154" t="s">
        <v>5229</v>
      </c>
      <c r="G4154">
        <v>28</v>
      </c>
    </row>
    <row r="4155" spans="1:8" hidden="1" x14ac:dyDescent="0.25">
      <c r="A4155">
        <v>144</v>
      </c>
      <c r="B4155">
        <v>817</v>
      </c>
      <c r="C4155" t="s">
        <v>5066</v>
      </c>
      <c r="D4155" t="s">
        <v>4529</v>
      </c>
      <c r="E4155">
        <v>1750</v>
      </c>
      <c r="F4155" t="s">
        <v>4964</v>
      </c>
      <c r="G4155">
        <v>29</v>
      </c>
    </row>
    <row r="4156" spans="1:8" hidden="1" x14ac:dyDescent="0.25">
      <c r="A4156">
        <v>144</v>
      </c>
      <c r="B4156">
        <v>817</v>
      </c>
      <c r="C4156" t="s">
        <v>5066</v>
      </c>
      <c r="D4156" t="s">
        <v>4529</v>
      </c>
      <c r="E4156">
        <v>447</v>
      </c>
      <c r="F4156" t="s">
        <v>5228</v>
      </c>
      <c r="G4156">
        <v>30</v>
      </c>
    </row>
    <row r="4157" spans="1:8" hidden="1" x14ac:dyDescent="0.25">
      <c r="A4157">
        <v>144</v>
      </c>
      <c r="B4157">
        <v>817</v>
      </c>
      <c r="C4157" t="s">
        <v>5066</v>
      </c>
      <c r="D4157" t="s">
        <v>4529</v>
      </c>
      <c r="E4157">
        <v>1709</v>
      </c>
      <c r="F4157" t="s">
        <v>5245</v>
      </c>
      <c r="G4157">
        <v>31</v>
      </c>
    </row>
    <row r="4158" spans="1:8" hidden="1" x14ac:dyDescent="0.25">
      <c r="A4158">
        <v>144</v>
      </c>
      <c r="B4158">
        <v>817</v>
      </c>
      <c r="C4158" t="s">
        <v>5066</v>
      </c>
      <c r="D4158" t="s">
        <v>4529</v>
      </c>
      <c r="E4158">
        <v>1707</v>
      </c>
      <c r="F4158" t="s">
        <v>5246</v>
      </c>
      <c r="G4158">
        <v>32</v>
      </c>
    </row>
    <row r="4159" spans="1:8" hidden="1" x14ac:dyDescent="0.25">
      <c r="A4159">
        <v>144</v>
      </c>
      <c r="B4159">
        <v>817</v>
      </c>
      <c r="C4159" t="s">
        <v>5066</v>
      </c>
      <c r="D4159" t="s">
        <v>4529</v>
      </c>
      <c r="E4159">
        <v>443</v>
      </c>
      <c r="F4159" t="s">
        <v>5248</v>
      </c>
      <c r="G4159" t="s">
        <v>5247</v>
      </c>
      <c r="H4159">
        <v>33</v>
      </c>
    </row>
    <row r="4160" spans="1:8" hidden="1" x14ac:dyDescent="0.25">
      <c r="A4160">
        <v>144</v>
      </c>
      <c r="B4160">
        <v>817</v>
      </c>
      <c r="C4160" t="s">
        <v>5066</v>
      </c>
      <c r="D4160" t="s">
        <v>4529</v>
      </c>
      <c r="E4160">
        <v>48</v>
      </c>
      <c r="F4160" t="s">
        <v>4799</v>
      </c>
      <c r="G4160">
        <v>34</v>
      </c>
    </row>
    <row r="4161" spans="1:8" hidden="1" x14ac:dyDescent="0.25">
      <c r="A4161">
        <v>144</v>
      </c>
      <c r="B4161">
        <v>817</v>
      </c>
      <c r="C4161" t="s">
        <v>5066</v>
      </c>
      <c r="D4161" t="s">
        <v>4529</v>
      </c>
      <c r="E4161">
        <v>50</v>
      </c>
      <c r="F4161" t="s">
        <v>4683</v>
      </c>
      <c r="G4161">
        <v>35</v>
      </c>
    </row>
    <row r="4162" spans="1:8" hidden="1" x14ac:dyDescent="0.25">
      <c r="A4162">
        <v>145</v>
      </c>
      <c r="B4162">
        <v>818</v>
      </c>
      <c r="C4162" t="s">
        <v>5066</v>
      </c>
      <c r="D4162" t="s">
        <v>4529</v>
      </c>
      <c r="E4162">
        <v>50</v>
      </c>
      <c r="F4162" t="s">
        <v>4683</v>
      </c>
      <c r="G4162">
        <v>1</v>
      </c>
    </row>
    <row r="4163" spans="1:8" hidden="1" x14ac:dyDescent="0.25">
      <c r="A4163">
        <v>145</v>
      </c>
      <c r="B4163">
        <v>818</v>
      </c>
      <c r="C4163" t="s">
        <v>5066</v>
      </c>
      <c r="D4163" t="s">
        <v>4529</v>
      </c>
      <c r="E4163">
        <v>49</v>
      </c>
      <c r="F4163" t="s">
        <v>4799</v>
      </c>
      <c r="G4163">
        <v>2</v>
      </c>
    </row>
    <row r="4164" spans="1:8" hidden="1" x14ac:dyDescent="0.25">
      <c r="A4164">
        <v>145</v>
      </c>
      <c r="B4164">
        <v>818</v>
      </c>
      <c r="C4164" t="s">
        <v>5066</v>
      </c>
      <c r="D4164" t="s">
        <v>4529</v>
      </c>
      <c r="E4164">
        <v>1705</v>
      </c>
      <c r="F4164" t="s">
        <v>5248</v>
      </c>
      <c r="G4164" t="s">
        <v>5247</v>
      </c>
      <c r="H4164">
        <v>3</v>
      </c>
    </row>
    <row r="4165" spans="1:8" hidden="1" x14ac:dyDescent="0.25">
      <c r="A4165">
        <v>145</v>
      </c>
      <c r="B4165">
        <v>818</v>
      </c>
      <c r="C4165" t="s">
        <v>5066</v>
      </c>
      <c r="D4165" t="s">
        <v>4529</v>
      </c>
      <c r="E4165">
        <v>1706</v>
      </c>
      <c r="F4165" t="s">
        <v>5246</v>
      </c>
      <c r="G4165">
        <v>4</v>
      </c>
    </row>
    <row r="4166" spans="1:8" hidden="1" x14ac:dyDescent="0.25">
      <c r="A4166">
        <v>145</v>
      </c>
      <c r="B4166">
        <v>818</v>
      </c>
      <c r="C4166" t="s">
        <v>5066</v>
      </c>
      <c r="D4166" t="s">
        <v>4529</v>
      </c>
      <c r="E4166">
        <v>1708</v>
      </c>
      <c r="F4166" t="s">
        <v>5245</v>
      </c>
      <c r="G4166">
        <v>5</v>
      </c>
    </row>
    <row r="4167" spans="1:8" hidden="1" x14ac:dyDescent="0.25">
      <c r="A4167">
        <v>145</v>
      </c>
      <c r="B4167">
        <v>818</v>
      </c>
      <c r="C4167" t="s">
        <v>5066</v>
      </c>
      <c r="D4167" t="s">
        <v>4529</v>
      </c>
      <c r="E4167">
        <v>446</v>
      </c>
      <c r="F4167" t="s">
        <v>5228</v>
      </c>
      <c r="G4167">
        <v>6</v>
      </c>
    </row>
    <row r="4168" spans="1:8" hidden="1" x14ac:dyDescent="0.25">
      <c r="A4168">
        <v>145</v>
      </c>
      <c r="B4168">
        <v>818</v>
      </c>
      <c r="C4168" t="s">
        <v>5066</v>
      </c>
      <c r="D4168" t="s">
        <v>4529</v>
      </c>
      <c r="E4168">
        <v>1710</v>
      </c>
      <c r="F4168" t="s">
        <v>5227</v>
      </c>
      <c r="G4168">
        <v>7</v>
      </c>
    </row>
    <row r="4169" spans="1:8" hidden="1" x14ac:dyDescent="0.25">
      <c r="A4169">
        <v>145</v>
      </c>
      <c r="B4169">
        <v>818</v>
      </c>
      <c r="C4169" t="s">
        <v>5066</v>
      </c>
      <c r="D4169" t="s">
        <v>4529</v>
      </c>
      <c r="E4169">
        <v>1713</v>
      </c>
      <c r="F4169" t="s">
        <v>5226</v>
      </c>
      <c r="G4169">
        <v>8</v>
      </c>
    </row>
    <row r="4170" spans="1:8" hidden="1" x14ac:dyDescent="0.25">
      <c r="A4170">
        <v>145</v>
      </c>
      <c r="B4170">
        <v>818</v>
      </c>
      <c r="C4170" t="s">
        <v>5066</v>
      </c>
      <c r="D4170" t="s">
        <v>4529</v>
      </c>
      <c r="E4170">
        <v>504</v>
      </c>
      <c r="F4170" t="s">
        <v>5244</v>
      </c>
      <c r="G4170">
        <v>9</v>
      </c>
    </row>
    <row r="4171" spans="1:8" hidden="1" x14ac:dyDescent="0.25">
      <c r="A4171">
        <v>145</v>
      </c>
      <c r="B4171">
        <v>818</v>
      </c>
      <c r="C4171" t="s">
        <v>5066</v>
      </c>
      <c r="D4171" t="s">
        <v>4529</v>
      </c>
      <c r="E4171">
        <v>1258</v>
      </c>
      <c r="F4171" t="s">
        <v>5243</v>
      </c>
      <c r="G4171">
        <v>10</v>
      </c>
    </row>
    <row r="4172" spans="1:8" hidden="1" x14ac:dyDescent="0.25">
      <c r="A4172">
        <v>145</v>
      </c>
      <c r="B4172">
        <v>818</v>
      </c>
      <c r="C4172" t="s">
        <v>5066</v>
      </c>
      <c r="D4172" t="s">
        <v>4529</v>
      </c>
      <c r="E4172">
        <v>503</v>
      </c>
      <c r="F4172" t="s">
        <v>5236</v>
      </c>
      <c r="G4172">
        <v>11</v>
      </c>
    </row>
    <row r="4173" spans="1:8" hidden="1" x14ac:dyDescent="0.25">
      <c r="A4173">
        <v>145</v>
      </c>
      <c r="B4173">
        <v>818</v>
      </c>
      <c r="C4173" t="s">
        <v>5066</v>
      </c>
      <c r="D4173" t="s">
        <v>4529</v>
      </c>
      <c r="E4173">
        <v>1676</v>
      </c>
      <c r="F4173" t="s">
        <v>5237</v>
      </c>
      <c r="G4173">
        <v>12</v>
      </c>
    </row>
    <row r="4174" spans="1:8" hidden="1" x14ac:dyDescent="0.25">
      <c r="A4174">
        <v>145</v>
      </c>
      <c r="B4174">
        <v>818</v>
      </c>
      <c r="C4174" t="s">
        <v>5066</v>
      </c>
      <c r="D4174" t="s">
        <v>4529</v>
      </c>
      <c r="E4174">
        <v>501</v>
      </c>
      <c r="F4174" t="s">
        <v>5238</v>
      </c>
      <c r="G4174">
        <v>13</v>
      </c>
    </row>
    <row r="4175" spans="1:8" hidden="1" x14ac:dyDescent="0.25">
      <c r="A4175">
        <v>145</v>
      </c>
      <c r="B4175">
        <v>818</v>
      </c>
      <c r="C4175" t="s">
        <v>5066</v>
      </c>
      <c r="D4175" t="s">
        <v>4529</v>
      </c>
      <c r="E4175">
        <v>635</v>
      </c>
      <c r="F4175" t="s">
        <v>5239</v>
      </c>
      <c r="G4175">
        <v>14</v>
      </c>
    </row>
    <row r="4176" spans="1:8" hidden="1" x14ac:dyDescent="0.25">
      <c r="A4176">
        <v>145</v>
      </c>
      <c r="B4176">
        <v>818</v>
      </c>
      <c r="C4176" t="s">
        <v>5066</v>
      </c>
      <c r="D4176" t="s">
        <v>4529</v>
      </c>
      <c r="E4176">
        <v>1674</v>
      </c>
      <c r="F4176" t="s">
        <v>5240</v>
      </c>
      <c r="G4176">
        <v>15</v>
      </c>
    </row>
    <row r="4177" spans="1:7" hidden="1" x14ac:dyDescent="0.25">
      <c r="A4177">
        <v>145</v>
      </c>
      <c r="B4177">
        <v>818</v>
      </c>
      <c r="C4177" t="s">
        <v>5066</v>
      </c>
      <c r="D4177" t="s">
        <v>4529</v>
      </c>
      <c r="E4177">
        <v>1668</v>
      </c>
      <c r="F4177" t="s">
        <v>5242</v>
      </c>
      <c r="G4177">
        <v>16</v>
      </c>
    </row>
    <row r="4178" spans="1:7" hidden="1" x14ac:dyDescent="0.25">
      <c r="A4178">
        <v>145</v>
      </c>
      <c r="B4178">
        <v>818</v>
      </c>
      <c r="C4178" t="s">
        <v>5066</v>
      </c>
      <c r="D4178" t="s">
        <v>4529</v>
      </c>
      <c r="E4178">
        <v>1599</v>
      </c>
      <c r="F4178" t="s">
        <v>5193</v>
      </c>
      <c r="G4178">
        <v>17</v>
      </c>
    </row>
    <row r="4179" spans="1:7" hidden="1" x14ac:dyDescent="0.25">
      <c r="A4179">
        <v>145</v>
      </c>
      <c r="B4179">
        <v>818</v>
      </c>
      <c r="C4179" t="s">
        <v>5066</v>
      </c>
      <c r="D4179" t="s">
        <v>4529</v>
      </c>
      <c r="E4179">
        <v>20</v>
      </c>
      <c r="F4179" t="s">
        <v>4726</v>
      </c>
      <c r="G4179">
        <v>18</v>
      </c>
    </row>
    <row r="4180" spans="1:7" hidden="1" x14ac:dyDescent="0.25">
      <c r="A4180">
        <v>146</v>
      </c>
      <c r="B4180">
        <v>819</v>
      </c>
      <c r="C4180" t="s">
        <v>5066</v>
      </c>
      <c r="D4180" t="s">
        <v>4529</v>
      </c>
      <c r="E4180">
        <v>20</v>
      </c>
      <c r="F4180" t="s">
        <v>4726</v>
      </c>
      <c r="G4180">
        <v>1</v>
      </c>
    </row>
    <row r="4181" spans="1:7" hidden="1" x14ac:dyDescent="0.25">
      <c r="A4181">
        <v>146</v>
      </c>
      <c r="B4181">
        <v>819</v>
      </c>
      <c r="C4181" t="s">
        <v>5066</v>
      </c>
      <c r="D4181" t="s">
        <v>4529</v>
      </c>
      <c r="E4181">
        <v>19</v>
      </c>
      <c r="F4181" t="s">
        <v>4690</v>
      </c>
      <c r="G4181">
        <v>2</v>
      </c>
    </row>
    <row r="4182" spans="1:7" hidden="1" x14ac:dyDescent="0.25">
      <c r="A4182">
        <v>146</v>
      </c>
      <c r="B4182">
        <v>819</v>
      </c>
      <c r="C4182" t="s">
        <v>5066</v>
      </c>
      <c r="D4182" t="s">
        <v>4529</v>
      </c>
      <c r="E4182">
        <v>1671</v>
      </c>
      <c r="F4182" t="s">
        <v>4691</v>
      </c>
      <c r="G4182">
        <v>3</v>
      </c>
    </row>
    <row r="4183" spans="1:7" hidden="1" x14ac:dyDescent="0.25">
      <c r="A4183">
        <v>146</v>
      </c>
      <c r="B4183">
        <v>819</v>
      </c>
      <c r="C4183" t="s">
        <v>5066</v>
      </c>
      <c r="D4183" t="s">
        <v>4529</v>
      </c>
      <c r="E4183">
        <v>1665</v>
      </c>
      <c r="F4183" t="s">
        <v>5241</v>
      </c>
      <c r="G4183">
        <v>4</v>
      </c>
    </row>
    <row r="4184" spans="1:7" hidden="1" x14ac:dyDescent="0.25">
      <c r="A4184">
        <v>146</v>
      </c>
      <c r="B4184">
        <v>819</v>
      </c>
      <c r="C4184" t="s">
        <v>5066</v>
      </c>
      <c r="D4184" t="s">
        <v>4529</v>
      </c>
      <c r="E4184">
        <v>1673</v>
      </c>
      <c r="F4184" t="s">
        <v>5240</v>
      </c>
      <c r="G4184">
        <v>5</v>
      </c>
    </row>
    <row r="4185" spans="1:7" hidden="1" x14ac:dyDescent="0.25">
      <c r="A4185">
        <v>146</v>
      </c>
      <c r="B4185">
        <v>819</v>
      </c>
      <c r="C4185" t="s">
        <v>5066</v>
      </c>
      <c r="D4185" t="s">
        <v>4529</v>
      </c>
      <c r="E4185">
        <v>634</v>
      </c>
      <c r="F4185" t="s">
        <v>5239</v>
      </c>
      <c r="G4185">
        <v>6</v>
      </c>
    </row>
    <row r="4186" spans="1:7" hidden="1" x14ac:dyDescent="0.25">
      <c r="A4186">
        <v>146</v>
      </c>
      <c r="B4186">
        <v>819</v>
      </c>
      <c r="C4186" t="s">
        <v>5066</v>
      </c>
      <c r="D4186" t="s">
        <v>4529</v>
      </c>
      <c r="E4186">
        <v>500</v>
      </c>
      <c r="F4186" t="s">
        <v>5238</v>
      </c>
      <c r="G4186">
        <v>7</v>
      </c>
    </row>
    <row r="4187" spans="1:7" hidden="1" x14ac:dyDescent="0.25">
      <c r="A4187">
        <v>146</v>
      </c>
      <c r="B4187">
        <v>819</v>
      </c>
      <c r="C4187" t="s">
        <v>5066</v>
      </c>
      <c r="D4187" t="s">
        <v>4529</v>
      </c>
      <c r="E4187">
        <v>1675</v>
      </c>
      <c r="F4187" t="s">
        <v>5237</v>
      </c>
      <c r="G4187">
        <v>8</v>
      </c>
    </row>
    <row r="4188" spans="1:7" hidden="1" x14ac:dyDescent="0.25">
      <c r="A4188">
        <v>146</v>
      </c>
      <c r="B4188">
        <v>819</v>
      </c>
      <c r="C4188" t="s">
        <v>5066</v>
      </c>
      <c r="D4188" t="s">
        <v>4529</v>
      </c>
      <c r="E4188">
        <v>502</v>
      </c>
      <c r="F4188" t="s">
        <v>5236</v>
      </c>
      <c r="G4188">
        <v>9</v>
      </c>
    </row>
    <row r="4189" spans="1:7" hidden="1" x14ac:dyDescent="0.25">
      <c r="A4189">
        <v>146</v>
      </c>
      <c r="B4189">
        <v>819</v>
      </c>
      <c r="C4189" t="s">
        <v>5066</v>
      </c>
      <c r="D4189" t="s">
        <v>4529</v>
      </c>
      <c r="E4189">
        <v>1740</v>
      </c>
      <c r="F4189" t="s">
        <v>5235</v>
      </c>
      <c r="G4189">
        <v>10</v>
      </c>
    </row>
    <row r="4190" spans="1:7" hidden="1" x14ac:dyDescent="0.25">
      <c r="A4190">
        <v>146</v>
      </c>
      <c r="B4190">
        <v>819</v>
      </c>
      <c r="C4190" t="s">
        <v>5066</v>
      </c>
      <c r="D4190" t="s">
        <v>4529</v>
      </c>
      <c r="E4190">
        <v>1742</v>
      </c>
      <c r="F4190" t="s">
        <v>5234</v>
      </c>
      <c r="G4190">
        <v>11</v>
      </c>
    </row>
    <row r="4191" spans="1:7" hidden="1" x14ac:dyDescent="0.25">
      <c r="A4191">
        <v>146</v>
      </c>
      <c r="B4191">
        <v>819</v>
      </c>
      <c r="C4191" t="s">
        <v>5066</v>
      </c>
      <c r="D4191" t="s">
        <v>4529</v>
      </c>
      <c r="E4191">
        <v>510</v>
      </c>
      <c r="F4191" t="s">
        <v>5233</v>
      </c>
      <c r="G4191">
        <v>12</v>
      </c>
    </row>
    <row r="4192" spans="1:7" hidden="1" x14ac:dyDescent="0.25">
      <c r="A4192">
        <v>146</v>
      </c>
      <c r="B4192">
        <v>819</v>
      </c>
      <c r="C4192" t="s">
        <v>5066</v>
      </c>
      <c r="D4192" t="s">
        <v>4529</v>
      </c>
      <c r="E4192">
        <v>1744</v>
      </c>
      <c r="F4192" t="s">
        <v>5232</v>
      </c>
      <c r="G4192">
        <v>13</v>
      </c>
    </row>
    <row r="4193" spans="1:7" hidden="1" x14ac:dyDescent="0.25">
      <c r="A4193">
        <v>146</v>
      </c>
      <c r="B4193">
        <v>819</v>
      </c>
      <c r="C4193" t="s">
        <v>5066</v>
      </c>
      <c r="D4193" t="s">
        <v>4529</v>
      </c>
      <c r="E4193">
        <v>1746</v>
      </c>
      <c r="F4193" t="s">
        <v>5231</v>
      </c>
      <c r="G4193">
        <v>14</v>
      </c>
    </row>
    <row r="4194" spans="1:7" hidden="1" x14ac:dyDescent="0.25">
      <c r="A4194">
        <v>146</v>
      </c>
      <c r="B4194">
        <v>819</v>
      </c>
      <c r="C4194" t="s">
        <v>5066</v>
      </c>
      <c r="D4194" t="s">
        <v>4529</v>
      </c>
      <c r="E4194">
        <v>1204</v>
      </c>
      <c r="F4194" t="s">
        <v>5230</v>
      </c>
      <c r="G4194">
        <v>15</v>
      </c>
    </row>
    <row r="4195" spans="1:7" hidden="1" x14ac:dyDescent="0.25">
      <c r="A4195">
        <v>146</v>
      </c>
      <c r="B4195">
        <v>819</v>
      </c>
      <c r="C4195" t="s">
        <v>5066</v>
      </c>
      <c r="D4195" t="s">
        <v>4529</v>
      </c>
      <c r="E4195">
        <v>1748</v>
      </c>
      <c r="F4195" t="s">
        <v>5229</v>
      </c>
      <c r="G4195">
        <v>16</v>
      </c>
    </row>
    <row r="4196" spans="1:7" hidden="1" x14ac:dyDescent="0.25">
      <c r="A4196">
        <v>146</v>
      </c>
      <c r="B4196">
        <v>819</v>
      </c>
      <c r="C4196" t="s">
        <v>5066</v>
      </c>
      <c r="D4196" t="s">
        <v>4529</v>
      </c>
      <c r="E4196">
        <v>1750</v>
      </c>
      <c r="F4196" t="s">
        <v>4964</v>
      </c>
      <c r="G4196">
        <v>17</v>
      </c>
    </row>
    <row r="4197" spans="1:7" hidden="1" x14ac:dyDescent="0.25">
      <c r="A4197">
        <v>146</v>
      </c>
      <c r="B4197">
        <v>819</v>
      </c>
      <c r="C4197" t="s">
        <v>5066</v>
      </c>
      <c r="D4197" t="s">
        <v>4529</v>
      </c>
      <c r="E4197">
        <v>446</v>
      </c>
      <c r="F4197" t="s">
        <v>5228</v>
      </c>
      <c r="G4197">
        <v>18</v>
      </c>
    </row>
    <row r="4198" spans="1:7" hidden="1" x14ac:dyDescent="0.25">
      <c r="A4198">
        <v>146</v>
      </c>
      <c r="B4198">
        <v>819</v>
      </c>
      <c r="C4198" t="s">
        <v>5066</v>
      </c>
      <c r="D4198" t="s">
        <v>4529</v>
      </c>
      <c r="E4198">
        <v>1710</v>
      </c>
      <c r="F4198" t="s">
        <v>5227</v>
      </c>
      <c r="G4198">
        <v>19</v>
      </c>
    </row>
    <row r="4199" spans="1:7" hidden="1" x14ac:dyDescent="0.25">
      <c r="A4199">
        <v>146</v>
      </c>
      <c r="B4199">
        <v>819</v>
      </c>
      <c r="C4199" t="s">
        <v>5066</v>
      </c>
      <c r="D4199" t="s">
        <v>4529</v>
      </c>
      <c r="E4199">
        <v>1713</v>
      </c>
      <c r="F4199" t="s">
        <v>5226</v>
      </c>
      <c r="G4199">
        <v>20</v>
      </c>
    </row>
    <row r="4200" spans="1:7" hidden="1" x14ac:dyDescent="0.25">
      <c r="A4200">
        <v>146</v>
      </c>
      <c r="B4200">
        <v>819</v>
      </c>
      <c r="C4200" t="s">
        <v>5066</v>
      </c>
      <c r="D4200" t="s">
        <v>4529</v>
      </c>
      <c r="E4200">
        <v>1716</v>
      </c>
      <c r="F4200" t="s">
        <v>5225</v>
      </c>
      <c r="G4200">
        <v>21</v>
      </c>
    </row>
    <row r="4201" spans="1:7" hidden="1" x14ac:dyDescent="0.25">
      <c r="A4201">
        <v>146</v>
      </c>
      <c r="B4201">
        <v>819</v>
      </c>
      <c r="C4201" t="s">
        <v>5066</v>
      </c>
      <c r="D4201" t="s">
        <v>4529</v>
      </c>
      <c r="E4201">
        <v>1555</v>
      </c>
      <c r="F4201" t="s">
        <v>5224</v>
      </c>
      <c r="G4201">
        <v>22</v>
      </c>
    </row>
    <row r="4202" spans="1:7" hidden="1" x14ac:dyDescent="0.25">
      <c r="A4202">
        <v>146</v>
      </c>
      <c r="B4202">
        <v>819</v>
      </c>
      <c r="C4202" t="s">
        <v>5066</v>
      </c>
      <c r="D4202" t="s">
        <v>4529</v>
      </c>
      <c r="E4202">
        <v>515</v>
      </c>
      <c r="F4202" t="s">
        <v>5223</v>
      </c>
      <c r="G4202">
        <v>23</v>
      </c>
    </row>
    <row r="4203" spans="1:7" hidden="1" x14ac:dyDescent="0.25">
      <c r="A4203">
        <v>146</v>
      </c>
      <c r="B4203">
        <v>819</v>
      </c>
      <c r="C4203" t="s">
        <v>5066</v>
      </c>
      <c r="D4203" t="s">
        <v>4529</v>
      </c>
      <c r="E4203">
        <v>1752</v>
      </c>
      <c r="F4203" t="s">
        <v>5222</v>
      </c>
      <c r="G4203">
        <v>24</v>
      </c>
    </row>
    <row r="4204" spans="1:7" hidden="1" x14ac:dyDescent="0.25">
      <c r="A4204">
        <v>146</v>
      </c>
      <c r="B4204">
        <v>819</v>
      </c>
      <c r="C4204" t="s">
        <v>5066</v>
      </c>
      <c r="D4204" t="s">
        <v>4529</v>
      </c>
      <c r="E4204">
        <v>1754</v>
      </c>
      <c r="F4204" t="s">
        <v>5221</v>
      </c>
      <c r="G4204">
        <v>25</v>
      </c>
    </row>
    <row r="4205" spans="1:7" hidden="1" x14ac:dyDescent="0.25">
      <c r="A4205">
        <v>146</v>
      </c>
      <c r="B4205">
        <v>819</v>
      </c>
      <c r="C4205" t="s">
        <v>5066</v>
      </c>
      <c r="D4205" t="s">
        <v>4529</v>
      </c>
      <c r="E4205">
        <v>514</v>
      </c>
      <c r="F4205" t="s">
        <v>5220</v>
      </c>
      <c r="G4205">
        <v>26</v>
      </c>
    </row>
    <row r="4206" spans="1:7" hidden="1" x14ac:dyDescent="0.25">
      <c r="A4206">
        <v>148</v>
      </c>
      <c r="B4206">
        <v>821</v>
      </c>
      <c r="C4206" t="s">
        <v>5066</v>
      </c>
      <c r="D4206" t="s">
        <v>4529</v>
      </c>
      <c r="E4206">
        <v>1</v>
      </c>
      <c r="F4206" t="s">
        <v>4599</v>
      </c>
      <c r="G4206">
        <v>1</v>
      </c>
    </row>
    <row r="4207" spans="1:7" hidden="1" x14ac:dyDescent="0.25">
      <c r="A4207">
        <v>148</v>
      </c>
      <c r="B4207">
        <v>821</v>
      </c>
      <c r="C4207" t="s">
        <v>5066</v>
      </c>
      <c r="D4207" t="s">
        <v>4529</v>
      </c>
      <c r="E4207">
        <v>1558</v>
      </c>
      <c r="F4207" t="s">
        <v>4733</v>
      </c>
      <c r="G4207">
        <v>2</v>
      </c>
    </row>
    <row r="4208" spans="1:7" hidden="1" x14ac:dyDescent="0.25">
      <c r="A4208">
        <v>148</v>
      </c>
      <c r="B4208">
        <v>821</v>
      </c>
      <c r="C4208" t="s">
        <v>5066</v>
      </c>
      <c r="D4208" t="s">
        <v>4529</v>
      </c>
      <c r="E4208">
        <v>84</v>
      </c>
      <c r="F4208" t="s">
        <v>4732</v>
      </c>
      <c r="G4208">
        <v>3</v>
      </c>
    </row>
    <row r="4209" spans="1:7" hidden="1" x14ac:dyDescent="0.25">
      <c r="A4209">
        <v>148</v>
      </c>
      <c r="B4209">
        <v>821</v>
      </c>
      <c r="C4209" t="s">
        <v>5066</v>
      </c>
      <c r="D4209" t="s">
        <v>4529</v>
      </c>
      <c r="E4209">
        <v>2</v>
      </c>
      <c r="F4209" t="s">
        <v>4731</v>
      </c>
      <c r="G4209">
        <v>4</v>
      </c>
    </row>
    <row r="4210" spans="1:7" hidden="1" x14ac:dyDescent="0.25">
      <c r="A4210">
        <v>148</v>
      </c>
      <c r="B4210">
        <v>821</v>
      </c>
      <c r="C4210" t="s">
        <v>5066</v>
      </c>
      <c r="D4210" t="s">
        <v>4529</v>
      </c>
      <c r="E4210">
        <v>4</v>
      </c>
      <c r="F4210" t="s">
        <v>4729</v>
      </c>
      <c r="G4210">
        <v>5</v>
      </c>
    </row>
    <row r="4211" spans="1:7" hidden="1" x14ac:dyDescent="0.25">
      <c r="A4211">
        <v>148</v>
      </c>
      <c r="B4211">
        <v>821</v>
      </c>
      <c r="C4211" t="s">
        <v>5066</v>
      </c>
      <c r="D4211" t="s">
        <v>4529</v>
      </c>
      <c r="E4211">
        <v>6</v>
      </c>
      <c r="F4211" t="s">
        <v>4697</v>
      </c>
      <c r="G4211">
        <v>6</v>
      </c>
    </row>
    <row r="4212" spans="1:7" hidden="1" x14ac:dyDescent="0.25">
      <c r="A4212">
        <v>148</v>
      </c>
      <c r="B4212">
        <v>821</v>
      </c>
      <c r="C4212" t="s">
        <v>5066</v>
      </c>
      <c r="D4212" t="s">
        <v>4529</v>
      </c>
      <c r="E4212">
        <v>8</v>
      </c>
      <c r="F4212" t="s">
        <v>4695</v>
      </c>
      <c r="G4212">
        <v>7</v>
      </c>
    </row>
    <row r="4213" spans="1:7" hidden="1" x14ac:dyDescent="0.25">
      <c r="A4213">
        <v>148</v>
      </c>
      <c r="B4213">
        <v>821</v>
      </c>
      <c r="C4213" t="s">
        <v>5066</v>
      </c>
      <c r="D4213" t="s">
        <v>4529</v>
      </c>
      <c r="E4213">
        <v>10</v>
      </c>
      <c r="F4213" t="s">
        <v>4693</v>
      </c>
      <c r="G4213">
        <v>8</v>
      </c>
    </row>
    <row r="4214" spans="1:7" hidden="1" x14ac:dyDescent="0.25">
      <c r="A4214">
        <v>148</v>
      </c>
      <c r="B4214">
        <v>821</v>
      </c>
      <c r="C4214" t="s">
        <v>5066</v>
      </c>
      <c r="D4214" t="s">
        <v>4529</v>
      </c>
      <c r="E4214">
        <v>13</v>
      </c>
      <c r="F4214" t="s">
        <v>4692</v>
      </c>
      <c r="G4214">
        <v>9</v>
      </c>
    </row>
    <row r="4215" spans="1:7" hidden="1" x14ac:dyDescent="0.25">
      <c r="A4215">
        <v>148</v>
      </c>
      <c r="B4215">
        <v>821</v>
      </c>
      <c r="C4215" t="s">
        <v>5066</v>
      </c>
      <c r="D4215" t="s">
        <v>4529</v>
      </c>
      <c r="E4215">
        <v>14</v>
      </c>
      <c r="F4215" t="s">
        <v>4728</v>
      </c>
      <c r="G4215">
        <v>10</v>
      </c>
    </row>
    <row r="4216" spans="1:7" hidden="1" x14ac:dyDescent="0.25">
      <c r="A4216">
        <v>148</v>
      </c>
      <c r="B4216">
        <v>821</v>
      </c>
      <c r="C4216" t="s">
        <v>5066</v>
      </c>
      <c r="D4216" t="s">
        <v>4529</v>
      </c>
      <c r="E4216">
        <v>266</v>
      </c>
      <c r="F4216" t="s">
        <v>4727</v>
      </c>
      <c r="G4216">
        <v>11</v>
      </c>
    </row>
    <row r="4217" spans="1:7" hidden="1" x14ac:dyDescent="0.25">
      <c r="A4217">
        <v>148</v>
      </c>
      <c r="B4217">
        <v>821</v>
      </c>
      <c r="C4217" t="s">
        <v>5066</v>
      </c>
      <c r="D4217" t="s">
        <v>4529</v>
      </c>
      <c r="E4217">
        <v>16</v>
      </c>
      <c r="F4217" t="s">
        <v>4691</v>
      </c>
      <c r="G4217">
        <v>12</v>
      </c>
    </row>
    <row r="4218" spans="1:7" hidden="1" x14ac:dyDescent="0.25">
      <c r="A4218">
        <v>148</v>
      </c>
      <c r="B4218">
        <v>821</v>
      </c>
      <c r="C4218" t="s">
        <v>5066</v>
      </c>
      <c r="D4218" t="s">
        <v>4529</v>
      </c>
      <c r="E4218">
        <v>18</v>
      </c>
      <c r="F4218" t="s">
        <v>4690</v>
      </c>
      <c r="G4218">
        <v>13</v>
      </c>
    </row>
    <row r="4219" spans="1:7" hidden="1" x14ac:dyDescent="0.25">
      <c r="A4219">
        <v>148</v>
      </c>
      <c r="B4219">
        <v>821</v>
      </c>
      <c r="C4219" t="s">
        <v>5066</v>
      </c>
      <c r="D4219" t="s">
        <v>4529</v>
      </c>
      <c r="E4219">
        <v>20</v>
      </c>
      <c r="F4219" t="s">
        <v>4726</v>
      </c>
      <c r="G4219">
        <v>14</v>
      </c>
    </row>
    <row r="4220" spans="1:7" hidden="1" x14ac:dyDescent="0.25">
      <c r="A4220">
        <v>148</v>
      </c>
      <c r="B4220">
        <v>821</v>
      </c>
      <c r="C4220" t="s">
        <v>5066</v>
      </c>
      <c r="D4220" t="s">
        <v>4529</v>
      </c>
      <c r="E4220">
        <v>86</v>
      </c>
      <c r="F4220" t="s">
        <v>4724</v>
      </c>
      <c r="G4220">
        <v>15</v>
      </c>
    </row>
    <row r="4221" spans="1:7" hidden="1" x14ac:dyDescent="0.25">
      <c r="A4221">
        <v>148</v>
      </c>
      <c r="B4221">
        <v>821</v>
      </c>
      <c r="C4221" t="s">
        <v>5066</v>
      </c>
      <c r="D4221" t="s">
        <v>4529</v>
      </c>
      <c r="E4221">
        <v>22</v>
      </c>
      <c r="F4221" t="s">
        <v>4689</v>
      </c>
      <c r="G4221">
        <v>16</v>
      </c>
    </row>
    <row r="4222" spans="1:7" hidden="1" x14ac:dyDescent="0.25">
      <c r="A4222">
        <v>148</v>
      </c>
      <c r="B4222">
        <v>821</v>
      </c>
      <c r="C4222" t="s">
        <v>5066</v>
      </c>
      <c r="D4222" t="s">
        <v>4529</v>
      </c>
      <c r="E4222">
        <v>1503</v>
      </c>
      <c r="F4222" t="s">
        <v>4723</v>
      </c>
      <c r="G4222">
        <v>17</v>
      </c>
    </row>
    <row r="4223" spans="1:7" hidden="1" x14ac:dyDescent="0.25">
      <c r="A4223">
        <v>148</v>
      </c>
      <c r="B4223">
        <v>821</v>
      </c>
      <c r="C4223" t="s">
        <v>5066</v>
      </c>
      <c r="D4223" t="s">
        <v>4529</v>
      </c>
      <c r="E4223">
        <v>88</v>
      </c>
      <c r="F4223" t="s">
        <v>4722</v>
      </c>
      <c r="G4223">
        <v>18</v>
      </c>
    </row>
    <row r="4224" spans="1:7" hidden="1" x14ac:dyDescent="0.25">
      <c r="A4224">
        <v>148</v>
      </c>
      <c r="B4224">
        <v>821</v>
      </c>
      <c r="C4224" t="s">
        <v>5066</v>
      </c>
      <c r="D4224" t="s">
        <v>4529</v>
      </c>
      <c r="E4224">
        <v>90</v>
      </c>
      <c r="F4224" t="s">
        <v>4720</v>
      </c>
      <c r="G4224">
        <v>19</v>
      </c>
    </row>
    <row r="4225" spans="1:7" hidden="1" x14ac:dyDescent="0.25">
      <c r="A4225">
        <v>148</v>
      </c>
      <c r="B4225">
        <v>821</v>
      </c>
      <c r="C4225" t="s">
        <v>5066</v>
      </c>
      <c r="D4225" t="s">
        <v>4529</v>
      </c>
      <c r="E4225">
        <v>92</v>
      </c>
      <c r="F4225" t="s">
        <v>4688</v>
      </c>
      <c r="G4225">
        <v>20</v>
      </c>
    </row>
    <row r="4226" spans="1:7" hidden="1" x14ac:dyDescent="0.25">
      <c r="A4226">
        <v>148</v>
      </c>
      <c r="B4226">
        <v>821</v>
      </c>
      <c r="C4226" t="s">
        <v>5066</v>
      </c>
      <c r="D4226" t="s">
        <v>4529</v>
      </c>
      <c r="E4226">
        <v>94</v>
      </c>
      <c r="F4226" t="s">
        <v>4717</v>
      </c>
      <c r="G4226">
        <v>21</v>
      </c>
    </row>
    <row r="4227" spans="1:7" hidden="1" x14ac:dyDescent="0.25">
      <c r="A4227">
        <v>148</v>
      </c>
      <c r="B4227">
        <v>821</v>
      </c>
      <c r="C4227" t="s">
        <v>5066</v>
      </c>
      <c r="D4227" t="s">
        <v>4529</v>
      </c>
      <c r="E4227">
        <v>97</v>
      </c>
      <c r="F4227" t="s">
        <v>4715</v>
      </c>
      <c r="G4227">
        <v>22</v>
      </c>
    </row>
    <row r="4228" spans="1:7" hidden="1" x14ac:dyDescent="0.25">
      <c r="A4228">
        <v>148</v>
      </c>
      <c r="B4228">
        <v>821</v>
      </c>
      <c r="C4228" t="s">
        <v>5066</v>
      </c>
      <c r="D4228" t="s">
        <v>4529</v>
      </c>
      <c r="E4228">
        <v>313</v>
      </c>
      <c r="F4228" t="s">
        <v>5219</v>
      </c>
      <c r="G4228">
        <v>23</v>
      </c>
    </row>
    <row r="4229" spans="1:7" hidden="1" x14ac:dyDescent="0.25">
      <c r="A4229">
        <v>148</v>
      </c>
      <c r="B4229">
        <v>821</v>
      </c>
      <c r="C4229" t="s">
        <v>5066</v>
      </c>
      <c r="D4229" t="s">
        <v>4529</v>
      </c>
      <c r="E4229">
        <v>316</v>
      </c>
      <c r="F4229" t="s">
        <v>5218</v>
      </c>
      <c r="G4229">
        <v>24</v>
      </c>
    </row>
    <row r="4230" spans="1:7" hidden="1" x14ac:dyDescent="0.25">
      <c r="A4230">
        <v>148</v>
      </c>
      <c r="B4230">
        <v>821</v>
      </c>
      <c r="C4230" t="s">
        <v>5066</v>
      </c>
      <c r="D4230" t="s">
        <v>4529</v>
      </c>
      <c r="E4230">
        <v>366</v>
      </c>
      <c r="F4230" t="s">
        <v>5217</v>
      </c>
      <c r="G4230">
        <v>25</v>
      </c>
    </row>
    <row r="4231" spans="1:7" hidden="1" x14ac:dyDescent="0.25">
      <c r="A4231">
        <v>148</v>
      </c>
      <c r="B4231">
        <v>821</v>
      </c>
      <c r="C4231" t="s">
        <v>5066</v>
      </c>
      <c r="D4231" t="s">
        <v>4529</v>
      </c>
      <c r="E4231">
        <v>319</v>
      </c>
      <c r="F4231" t="s">
        <v>5216</v>
      </c>
      <c r="G4231">
        <v>26</v>
      </c>
    </row>
    <row r="4232" spans="1:7" hidden="1" x14ac:dyDescent="0.25">
      <c r="A4232">
        <v>148</v>
      </c>
      <c r="B4232">
        <v>821</v>
      </c>
      <c r="C4232" t="s">
        <v>5066</v>
      </c>
      <c r="D4232" t="s">
        <v>4529</v>
      </c>
      <c r="E4232">
        <v>317</v>
      </c>
      <c r="F4232" t="s">
        <v>5215</v>
      </c>
      <c r="G4232">
        <v>27</v>
      </c>
    </row>
    <row r="4233" spans="1:7" hidden="1" x14ac:dyDescent="0.25">
      <c r="A4233">
        <v>148</v>
      </c>
      <c r="B4233">
        <v>821</v>
      </c>
      <c r="C4233" t="s">
        <v>5066</v>
      </c>
      <c r="D4233" t="s">
        <v>4529</v>
      </c>
      <c r="E4233">
        <v>1726</v>
      </c>
      <c r="F4233" t="s">
        <v>5214</v>
      </c>
      <c r="G4233">
        <v>28</v>
      </c>
    </row>
    <row r="4234" spans="1:7" hidden="1" x14ac:dyDescent="0.25">
      <c r="A4234">
        <v>148</v>
      </c>
      <c r="B4234">
        <v>821</v>
      </c>
      <c r="C4234" t="s">
        <v>5066</v>
      </c>
      <c r="D4234" t="s">
        <v>4529</v>
      </c>
      <c r="E4234">
        <v>373</v>
      </c>
      <c r="F4234" t="s">
        <v>4971</v>
      </c>
      <c r="G4234">
        <v>29</v>
      </c>
    </row>
    <row r="4235" spans="1:7" hidden="1" x14ac:dyDescent="0.25">
      <c r="A4235">
        <v>148</v>
      </c>
      <c r="B4235">
        <v>821</v>
      </c>
      <c r="C4235" t="s">
        <v>5066</v>
      </c>
      <c r="D4235" t="s">
        <v>4529</v>
      </c>
      <c r="E4235">
        <v>1402</v>
      </c>
      <c r="F4235" t="s">
        <v>4973</v>
      </c>
      <c r="G4235">
        <v>30</v>
      </c>
    </row>
    <row r="4236" spans="1:7" hidden="1" x14ac:dyDescent="0.25">
      <c r="A4236">
        <v>148</v>
      </c>
      <c r="B4236">
        <v>821</v>
      </c>
      <c r="C4236" t="s">
        <v>5066</v>
      </c>
      <c r="D4236" t="s">
        <v>4529</v>
      </c>
      <c r="E4236">
        <v>1404</v>
      </c>
      <c r="F4236" t="s">
        <v>4968</v>
      </c>
      <c r="G4236">
        <v>31</v>
      </c>
    </row>
    <row r="4237" spans="1:7" hidden="1" x14ac:dyDescent="0.25">
      <c r="A4237">
        <v>148</v>
      </c>
      <c r="B4237">
        <v>821</v>
      </c>
      <c r="C4237" t="s">
        <v>5066</v>
      </c>
      <c r="D4237" t="s">
        <v>4529</v>
      </c>
      <c r="E4237">
        <v>291</v>
      </c>
      <c r="F4237" t="s">
        <v>5213</v>
      </c>
      <c r="G4237">
        <v>32</v>
      </c>
    </row>
    <row r="4238" spans="1:7" hidden="1" x14ac:dyDescent="0.25">
      <c r="A4238">
        <v>148</v>
      </c>
      <c r="B4238">
        <v>821</v>
      </c>
      <c r="C4238" t="s">
        <v>5066</v>
      </c>
      <c r="D4238" t="s">
        <v>4529</v>
      </c>
      <c r="E4238">
        <v>302</v>
      </c>
      <c r="F4238" t="s">
        <v>4737</v>
      </c>
      <c r="G4238">
        <v>33</v>
      </c>
    </row>
    <row r="4239" spans="1:7" hidden="1" x14ac:dyDescent="0.25">
      <c r="A4239">
        <v>148</v>
      </c>
      <c r="B4239">
        <v>821</v>
      </c>
      <c r="C4239" t="s">
        <v>5066</v>
      </c>
      <c r="D4239" t="s">
        <v>4529</v>
      </c>
      <c r="E4239">
        <v>294</v>
      </c>
      <c r="F4239" t="s">
        <v>4734</v>
      </c>
      <c r="G4239">
        <v>34</v>
      </c>
    </row>
    <row r="4240" spans="1:7" hidden="1" x14ac:dyDescent="0.25">
      <c r="A4240">
        <v>148</v>
      </c>
      <c r="B4240">
        <v>821</v>
      </c>
      <c r="C4240" t="s">
        <v>5066</v>
      </c>
      <c r="D4240" t="s">
        <v>4529</v>
      </c>
      <c r="E4240">
        <v>305</v>
      </c>
      <c r="F4240" t="s">
        <v>4736</v>
      </c>
      <c r="G4240">
        <v>35</v>
      </c>
    </row>
    <row r="4241" spans="1:7" hidden="1" x14ac:dyDescent="0.25">
      <c r="A4241">
        <v>149</v>
      </c>
      <c r="B4241">
        <v>822</v>
      </c>
      <c r="C4241" t="s">
        <v>5066</v>
      </c>
      <c r="D4241" t="s">
        <v>4529</v>
      </c>
      <c r="E4241">
        <v>1</v>
      </c>
      <c r="F4241" t="s">
        <v>4599</v>
      </c>
      <c r="G4241">
        <v>1</v>
      </c>
    </row>
    <row r="4242" spans="1:7" hidden="1" x14ac:dyDescent="0.25">
      <c r="A4242">
        <v>149</v>
      </c>
      <c r="B4242">
        <v>822</v>
      </c>
      <c r="C4242" t="s">
        <v>5066</v>
      </c>
      <c r="D4242" t="s">
        <v>4529</v>
      </c>
      <c r="E4242">
        <v>1558</v>
      </c>
      <c r="F4242" t="s">
        <v>4733</v>
      </c>
      <c r="G4242">
        <v>2</v>
      </c>
    </row>
    <row r="4243" spans="1:7" hidden="1" x14ac:dyDescent="0.25">
      <c r="A4243">
        <v>149</v>
      </c>
      <c r="B4243">
        <v>822</v>
      </c>
      <c r="C4243" t="s">
        <v>5066</v>
      </c>
      <c r="D4243" t="s">
        <v>4529</v>
      </c>
      <c r="E4243">
        <v>84</v>
      </c>
      <c r="F4243" t="s">
        <v>4732</v>
      </c>
      <c r="G4243">
        <v>3</v>
      </c>
    </row>
    <row r="4244" spans="1:7" hidden="1" x14ac:dyDescent="0.25">
      <c r="A4244">
        <v>149</v>
      </c>
      <c r="B4244">
        <v>822</v>
      </c>
      <c r="C4244" t="s">
        <v>5066</v>
      </c>
      <c r="D4244" t="s">
        <v>4529</v>
      </c>
      <c r="E4244">
        <v>2</v>
      </c>
      <c r="F4244" t="s">
        <v>4731</v>
      </c>
      <c r="G4244">
        <v>4</v>
      </c>
    </row>
    <row r="4245" spans="1:7" hidden="1" x14ac:dyDescent="0.25">
      <c r="A4245">
        <v>149</v>
      </c>
      <c r="B4245">
        <v>822</v>
      </c>
      <c r="C4245" t="s">
        <v>5066</v>
      </c>
      <c r="D4245" t="s">
        <v>4529</v>
      </c>
      <c r="E4245">
        <v>4</v>
      </c>
      <c r="F4245" t="s">
        <v>4729</v>
      </c>
      <c r="G4245">
        <v>5</v>
      </c>
    </row>
    <row r="4246" spans="1:7" hidden="1" x14ac:dyDescent="0.25">
      <c r="A4246">
        <v>149</v>
      </c>
      <c r="B4246">
        <v>822</v>
      </c>
      <c r="C4246" t="s">
        <v>5066</v>
      </c>
      <c r="D4246" t="s">
        <v>4529</v>
      </c>
      <c r="E4246">
        <v>6</v>
      </c>
      <c r="F4246" t="s">
        <v>4697</v>
      </c>
      <c r="G4246">
        <v>6</v>
      </c>
    </row>
    <row r="4247" spans="1:7" hidden="1" x14ac:dyDescent="0.25">
      <c r="A4247">
        <v>149</v>
      </c>
      <c r="B4247">
        <v>822</v>
      </c>
      <c r="C4247" t="s">
        <v>5066</v>
      </c>
      <c r="D4247" t="s">
        <v>4529</v>
      </c>
      <c r="E4247">
        <v>8</v>
      </c>
      <c r="F4247" t="s">
        <v>4695</v>
      </c>
      <c r="G4247">
        <v>7</v>
      </c>
    </row>
    <row r="4248" spans="1:7" hidden="1" x14ac:dyDescent="0.25">
      <c r="A4248">
        <v>149</v>
      </c>
      <c r="B4248">
        <v>822</v>
      </c>
      <c r="C4248" t="s">
        <v>5066</v>
      </c>
      <c r="D4248" t="s">
        <v>4529</v>
      </c>
      <c r="E4248">
        <v>10</v>
      </c>
      <c r="F4248" t="s">
        <v>4693</v>
      </c>
      <c r="G4248">
        <v>8</v>
      </c>
    </row>
    <row r="4249" spans="1:7" hidden="1" x14ac:dyDescent="0.25">
      <c r="A4249">
        <v>149</v>
      </c>
      <c r="B4249">
        <v>822</v>
      </c>
      <c r="C4249" t="s">
        <v>5066</v>
      </c>
      <c r="D4249" t="s">
        <v>4529</v>
      </c>
      <c r="E4249">
        <v>13</v>
      </c>
      <c r="F4249" t="s">
        <v>4692</v>
      </c>
      <c r="G4249">
        <v>9</v>
      </c>
    </row>
    <row r="4250" spans="1:7" hidden="1" x14ac:dyDescent="0.25">
      <c r="A4250">
        <v>149</v>
      </c>
      <c r="B4250">
        <v>822</v>
      </c>
      <c r="C4250" t="s">
        <v>5066</v>
      </c>
      <c r="D4250" t="s">
        <v>4529</v>
      </c>
      <c r="E4250">
        <v>14</v>
      </c>
      <c r="F4250" t="s">
        <v>4728</v>
      </c>
      <c r="G4250">
        <v>10</v>
      </c>
    </row>
    <row r="4251" spans="1:7" hidden="1" x14ac:dyDescent="0.25">
      <c r="A4251">
        <v>149</v>
      </c>
      <c r="B4251">
        <v>822</v>
      </c>
      <c r="C4251" t="s">
        <v>5066</v>
      </c>
      <c r="D4251" t="s">
        <v>4529</v>
      </c>
      <c r="E4251">
        <v>266</v>
      </c>
      <c r="F4251" t="s">
        <v>4727</v>
      </c>
      <c r="G4251">
        <v>11</v>
      </c>
    </row>
    <row r="4252" spans="1:7" hidden="1" x14ac:dyDescent="0.25">
      <c r="A4252">
        <v>149</v>
      </c>
      <c r="B4252">
        <v>822</v>
      </c>
      <c r="C4252" t="s">
        <v>5066</v>
      </c>
      <c r="D4252" t="s">
        <v>4529</v>
      </c>
      <c r="E4252">
        <v>16</v>
      </c>
      <c r="F4252" t="s">
        <v>4691</v>
      </c>
      <c r="G4252">
        <v>12</v>
      </c>
    </row>
    <row r="4253" spans="1:7" hidden="1" x14ac:dyDescent="0.25">
      <c r="A4253">
        <v>149</v>
      </c>
      <c r="B4253">
        <v>822</v>
      </c>
      <c r="C4253" t="s">
        <v>5066</v>
      </c>
      <c r="D4253" t="s">
        <v>4529</v>
      </c>
      <c r="E4253">
        <v>18</v>
      </c>
      <c r="F4253" t="s">
        <v>4690</v>
      </c>
      <c r="G4253">
        <v>13</v>
      </c>
    </row>
    <row r="4254" spans="1:7" hidden="1" x14ac:dyDescent="0.25">
      <c r="A4254">
        <v>149</v>
      </c>
      <c r="B4254">
        <v>822</v>
      </c>
      <c r="C4254" t="s">
        <v>5066</v>
      </c>
      <c r="D4254" t="s">
        <v>4529</v>
      </c>
      <c r="E4254">
        <v>20</v>
      </c>
      <c r="F4254" t="s">
        <v>4726</v>
      </c>
      <c r="G4254">
        <v>14</v>
      </c>
    </row>
    <row r="4255" spans="1:7" hidden="1" x14ac:dyDescent="0.25">
      <c r="A4255">
        <v>149</v>
      </c>
      <c r="B4255">
        <v>822</v>
      </c>
      <c r="C4255" t="s">
        <v>5066</v>
      </c>
      <c r="D4255" t="s">
        <v>4529</v>
      </c>
      <c r="E4255">
        <v>86</v>
      </c>
      <c r="F4255" t="s">
        <v>4724</v>
      </c>
      <c r="G4255">
        <v>15</v>
      </c>
    </row>
    <row r="4256" spans="1:7" hidden="1" x14ac:dyDescent="0.25">
      <c r="A4256">
        <v>149</v>
      </c>
      <c r="B4256">
        <v>822</v>
      </c>
      <c r="C4256" t="s">
        <v>5066</v>
      </c>
      <c r="D4256" t="s">
        <v>4529</v>
      </c>
      <c r="E4256">
        <v>22</v>
      </c>
      <c r="F4256" t="s">
        <v>4689</v>
      </c>
      <c r="G4256">
        <v>16</v>
      </c>
    </row>
    <row r="4257" spans="1:7" hidden="1" x14ac:dyDescent="0.25">
      <c r="A4257">
        <v>149</v>
      </c>
      <c r="B4257">
        <v>822</v>
      </c>
      <c r="C4257" t="s">
        <v>5066</v>
      </c>
      <c r="D4257" t="s">
        <v>4529</v>
      </c>
      <c r="E4257">
        <v>1503</v>
      </c>
      <c r="F4257" t="s">
        <v>4723</v>
      </c>
      <c r="G4257">
        <v>17</v>
      </c>
    </row>
    <row r="4258" spans="1:7" hidden="1" x14ac:dyDescent="0.25">
      <c r="A4258">
        <v>149</v>
      </c>
      <c r="B4258">
        <v>822</v>
      </c>
      <c r="C4258" t="s">
        <v>5066</v>
      </c>
      <c r="D4258" t="s">
        <v>4529</v>
      </c>
      <c r="E4258">
        <v>88</v>
      </c>
      <c r="F4258" t="s">
        <v>4722</v>
      </c>
      <c r="G4258">
        <v>18</v>
      </c>
    </row>
    <row r="4259" spans="1:7" hidden="1" x14ac:dyDescent="0.25">
      <c r="A4259">
        <v>149</v>
      </c>
      <c r="B4259">
        <v>822</v>
      </c>
      <c r="C4259" t="s">
        <v>5066</v>
      </c>
      <c r="D4259" t="s">
        <v>4529</v>
      </c>
      <c r="E4259">
        <v>90</v>
      </c>
      <c r="F4259" t="s">
        <v>4720</v>
      </c>
      <c r="G4259">
        <v>19</v>
      </c>
    </row>
    <row r="4260" spans="1:7" hidden="1" x14ac:dyDescent="0.25">
      <c r="A4260">
        <v>149</v>
      </c>
      <c r="B4260">
        <v>822</v>
      </c>
      <c r="C4260" t="s">
        <v>5066</v>
      </c>
      <c r="D4260" t="s">
        <v>4529</v>
      </c>
      <c r="E4260">
        <v>92</v>
      </c>
      <c r="F4260" t="s">
        <v>4688</v>
      </c>
      <c r="G4260">
        <v>20</v>
      </c>
    </row>
    <row r="4261" spans="1:7" hidden="1" x14ac:dyDescent="0.25">
      <c r="A4261">
        <v>149</v>
      </c>
      <c r="B4261">
        <v>822</v>
      </c>
      <c r="C4261" t="s">
        <v>5066</v>
      </c>
      <c r="D4261" t="s">
        <v>4529</v>
      </c>
      <c r="E4261">
        <v>94</v>
      </c>
      <c r="F4261" t="s">
        <v>4717</v>
      </c>
      <c r="G4261">
        <v>21</v>
      </c>
    </row>
    <row r="4262" spans="1:7" hidden="1" x14ac:dyDescent="0.25">
      <c r="A4262">
        <v>149</v>
      </c>
      <c r="B4262">
        <v>822</v>
      </c>
      <c r="C4262" t="s">
        <v>5066</v>
      </c>
      <c r="D4262" t="s">
        <v>4529</v>
      </c>
      <c r="E4262">
        <v>97</v>
      </c>
      <c r="F4262" t="s">
        <v>4715</v>
      </c>
      <c r="G4262">
        <v>22</v>
      </c>
    </row>
    <row r="4263" spans="1:7" hidden="1" x14ac:dyDescent="0.25">
      <c r="A4263">
        <v>149</v>
      </c>
      <c r="B4263">
        <v>822</v>
      </c>
      <c r="C4263" t="s">
        <v>5066</v>
      </c>
      <c r="D4263" t="s">
        <v>4529</v>
      </c>
      <c r="E4263">
        <v>1548</v>
      </c>
      <c r="F4263" t="s">
        <v>4713</v>
      </c>
      <c r="G4263">
        <v>23</v>
      </c>
    </row>
    <row r="4264" spans="1:7" hidden="1" x14ac:dyDescent="0.25">
      <c r="A4264">
        <v>149</v>
      </c>
      <c r="B4264">
        <v>822</v>
      </c>
      <c r="C4264" t="s">
        <v>5066</v>
      </c>
      <c r="D4264" t="s">
        <v>4529</v>
      </c>
      <c r="E4264">
        <v>1549</v>
      </c>
      <c r="F4264" t="s">
        <v>4718</v>
      </c>
      <c r="G4264">
        <v>24</v>
      </c>
    </row>
    <row r="4265" spans="1:7" hidden="1" x14ac:dyDescent="0.25">
      <c r="A4265">
        <v>149</v>
      </c>
      <c r="B4265">
        <v>822</v>
      </c>
      <c r="C4265" t="s">
        <v>5066</v>
      </c>
      <c r="D4265" t="s">
        <v>4529</v>
      </c>
      <c r="E4265">
        <v>98</v>
      </c>
      <c r="F4265" t="s">
        <v>4712</v>
      </c>
      <c r="G4265">
        <v>25</v>
      </c>
    </row>
    <row r="4266" spans="1:7" hidden="1" x14ac:dyDescent="0.25">
      <c r="A4266">
        <v>149</v>
      </c>
      <c r="B4266">
        <v>822</v>
      </c>
      <c r="C4266" t="s">
        <v>5066</v>
      </c>
      <c r="D4266" t="s">
        <v>4529</v>
      </c>
      <c r="E4266">
        <v>346</v>
      </c>
      <c r="F4266" t="s">
        <v>5081</v>
      </c>
      <c r="G4266">
        <v>26</v>
      </c>
    </row>
    <row r="4267" spans="1:7" hidden="1" x14ac:dyDescent="0.25">
      <c r="A4267">
        <v>149</v>
      </c>
      <c r="B4267">
        <v>822</v>
      </c>
      <c r="C4267" t="s">
        <v>5066</v>
      </c>
      <c r="D4267" t="s">
        <v>4529</v>
      </c>
      <c r="E4267">
        <v>348</v>
      </c>
      <c r="F4267" t="s">
        <v>5082</v>
      </c>
      <c r="G4267">
        <v>27</v>
      </c>
    </row>
    <row r="4268" spans="1:7" hidden="1" x14ac:dyDescent="0.25">
      <c r="A4268">
        <v>149</v>
      </c>
      <c r="B4268">
        <v>822</v>
      </c>
      <c r="C4268" t="s">
        <v>5066</v>
      </c>
      <c r="D4268" t="s">
        <v>4529</v>
      </c>
      <c r="E4268">
        <v>522</v>
      </c>
      <c r="F4268" t="s">
        <v>5212</v>
      </c>
      <c r="G4268">
        <v>28</v>
      </c>
    </row>
    <row r="4269" spans="1:7" hidden="1" x14ac:dyDescent="0.25">
      <c r="A4269">
        <v>150</v>
      </c>
      <c r="B4269">
        <v>823</v>
      </c>
      <c r="C4269" t="s">
        <v>5066</v>
      </c>
      <c r="D4269" t="s">
        <v>4529</v>
      </c>
      <c r="E4269">
        <v>1</v>
      </c>
      <c r="F4269" t="s">
        <v>4599</v>
      </c>
      <c r="G4269">
        <v>1</v>
      </c>
    </row>
    <row r="4270" spans="1:7" hidden="1" x14ac:dyDescent="0.25">
      <c r="A4270">
        <v>150</v>
      </c>
      <c r="B4270">
        <v>823</v>
      </c>
      <c r="C4270" t="s">
        <v>5066</v>
      </c>
      <c r="D4270" t="s">
        <v>4529</v>
      </c>
      <c r="E4270">
        <v>1558</v>
      </c>
      <c r="F4270" t="s">
        <v>4733</v>
      </c>
      <c r="G4270">
        <v>2</v>
      </c>
    </row>
    <row r="4271" spans="1:7" hidden="1" x14ac:dyDescent="0.25">
      <c r="A4271">
        <v>150</v>
      </c>
      <c r="B4271">
        <v>823</v>
      </c>
      <c r="C4271" t="s">
        <v>5066</v>
      </c>
      <c r="D4271" t="s">
        <v>4529</v>
      </c>
      <c r="E4271">
        <v>84</v>
      </c>
      <c r="F4271" t="s">
        <v>4732</v>
      </c>
      <c r="G4271">
        <v>3</v>
      </c>
    </row>
    <row r="4272" spans="1:7" hidden="1" x14ac:dyDescent="0.25">
      <c r="A4272">
        <v>150</v>
      </c>
      <c r="B4272">
        <v>823</v>
      </c>
      <c r="C4272" t="s">
        <v>5066</v>
      </c>
      <c r="D4272" t="s">
        <v>4529</v>
      </c>
      <c r="E4272">
        <v>2</v>
      </c>
      <c r="F4272" t="s">
        <v>4731</v>
      </c>
      <c r="G4272">
        <v>4</v>
      </c>
    </row>
    <row r="4273" spans="1:7" hidden="1" x14ac:dyDescent="0.25">
      <c r="A4273">
        <v>150</v>
      </c>
      <c r="B4273">
        <v>823</v>
      </c>
      <c r="C4273" t="s">
        <v>5066</v>
      </c>
      <c r="D4273" t="s">
        <v>4529</v>
      </c>
      <c r="E4273">
        <v>4</v>
      </c>
      <c r="F4273" t="s">
        <v>4729</v>
      </c>
      <c r="G4273">
        <v>5</v>
      </c>
    </row>
    <row r="4274" spans="1:7" hidden="1" x14ac:dyDescent="0.25">
      <c r="A4274">
        <v>150</v>
      </c>
      <c r="B4274">
        <v>823</v>
      </c>
      <c r="C4274" t="s">
        <v>5066</v>
      </c>
      <c r="D4274" t="s">
        <v>4529</v>
      </c>
      <c r="E4274">
        <v>6</v>
      </c>
      <c r="F4274" t="s">
        <v>4697</v>
      </c>
      <c r="G4274">
        <v>6</v>
      </c>
    </row>
    <row r="4275" spans="1:7" hidden="1" x14ac:dyDescent="0.25">
      <c r="A4275">
        <v>150</v>
      </c>
      <c r="B4275">
        <v>823</v>
      </c>
      <c r="C4275" t="s">
        <v>5066</v>
      </c>
      <c r="D4275" t="s">
        <v>4529</v>
      </c>
      <c r="E4275">
        <v>8</v>
      </c>
      <c r="F4275" t="s">
        <v>4695</v>
      </c>
      <c r="G4275">
        <v>7</v>
      </c>
    </row>
    <row r="4276" spans="1:7" hidden="1" x14ac:dyDescent="0.25">
      <c r="A4276">
        <v>150</v>
      </c>
      <c r="B4276">
        <v>823</v>
      </c>
      <c r="C4276" t="s">
        <v>5066</v>
      </c>
      <c r="D4276" t="s">
        <v>4529</v>
      </c>
      <c r="E4276">
        <v>10</v>
      </c>
      <c r="F4276" t="s">
        <v>4693</v>
      </c>
      <c r="G4276">
        <v>8</v>
      </c>
    </row>
    <row r="4277" spans="1:7" hidden="1" x14ac:dyDescent="0.25">
      <c r="A4277">
        <v>150</v>
      </c>
      <c r="B4277">
        <v>823</v>
      </c>
      <c r="C4277" t="s">
        <v>5066</v>
      </c>
      <c r="D4277" t="s">
        <v>4529</v>
      </c>
      <c r="E4277">
        <v>13</v>
      </c>
      <c r="F4277" t="s">
        <v>4692</v>
      </c>
      <c r="G4277">
        <v>9</v>
      </c>
    </row>
    <row r="4278" spans="1:7" hidden="1" x14ac:dyDescent="0.25">
      <c r="A4278">
        <v>150</v>
      </c>
      <c r="B4278">
        <v>823</v>
      </c>
      <c r="C4278" t="s">
        <v>5066</v>
      </c>
      <c r="D4278" t="s">
        <v>4529</v>
      </c>
      <c r="E4278">
        <v>14</v>
      </c>
      <c r="F4278" t="s">
        <v>4728</v>
      </c>
      <c r="G4278">
        <v>10</v>
      </c>
    </row>
    <row r="4279" spans="1:7" hidden="1" x14ac:dyDescent="0.25">
      <c r="A4279">
        <v>150</v>
      </c>
      <c r="B4279">
        <v>823</v>
      </c>
      <c r="C4279" t="s">
        <v>5066</v>
      </c>
      <c r="D4279" t="s">
        <v>4529</v>
      </c>
      <c r="E4279">
        <v>266</v>
      </c>
      <c r="F4279" t="s">
        <v>4727</v>
      </c>
      <c r="G4279">
        <v>11</v>
      </c>
    </row>
    <row r="4280" spans="1:7" hidden="1" x14ac:dyDescent="0.25">
      <c r="A4280">
        <v>150</v>
      </c>
      <c r="B4280">
        <v>823</v>
      </c>
      <c r="C4280" t="s">
        <v>5066</v>
      </c>
      <c r="D4280" t="s">
        <v>4529</v>
      </c>
      <c r="E4280">
        <v>16</v>
      </c>
      <c r="F4280" t="s">
        <v>4691</v>
      </c>
      <c r="G4280">
        <v>12</v>
      </c>
    </row>
    <row r="4281" spans="1:7" hidden="1" x14ac:dyDescent="0.25">
      <c r="A4281">
        <v>150</v>
      </c>
      <c r="B4281">
        <v>823</v>
      </c>
      <c r="C4281" t="s">
        <v>5066</v>
      </c>
      <c r="D4281" t="s">
        <v>4529</v>
      </c>
      <c r="E4281">
        <v>18</v>
      </c>
      <c r="F4281" t="s">
        <v>4690</v>
      </c>
      <c r="G4281">
        <v>13</v>
      </c>
    </row>
    <row r="4282" spans="1:7" hidden="1" x14ac:dyDescent="0.25">
      <c r="A4282">
        <v>150</v>
      </c>
      <c r="B4282">
        <v>823</v>
      </c>
      <c r="C4282" t="s">
        <v>5066</v>
      </c>
      <c r="D4282" t="s">
        <v>4529</v>
      </c>
      <c r="E4282">
        <v>20</v>
      </c>
      <c r="F4282" t="s">
        <v>4726</v>
      </c>
      <c r="G4282">
        <v>14</v>
      </c>
    </row>
    <row r="4283" spans="1:7" hidden="1" x14ac:dyDescent="0.25">
      <c r="A4283">
        <v>150</v>
      </c>
      <c r="B4283">
        <v>823</v>
      </c>
      <c r="C4283" t="s">
        <v>5066</v>
      </c>
      <c r="D4283" t="s">
        <v>4529</v>
      </c>
      <c r="E4283">
        <v>86</v>
      </c>
      <c r="F4283" t="s">
        <v>4724</v>
      </c>
      <c r="G4283">
        <v>15</v>
      </c>
    </row>
    <row r="4284" spans="1:7" hidden="1" x14ac:dyDescent="0.25">
      <c r="A4284">
        <v>150</v>
      </c>
      <c r="B4284">
        <v>823</v>
      </c>
      <c r="C4284" t="s">
        <v>5066</v>
      </c>
      <c r="D4284" t="s">
        <v>4529</v>
      </c>
      <c r="E4284">
        <v>22</v>
      </c>
      <c r="F4284" t="s">
        <v>4689</v>
      </c>
      <c r="G4284">
        <v>16</v>
      </c>
    </row>
    <row r="4285" spans="1:7" hidden="1" x14ac:dyDescent="0.25">
      <c r="A4285">
        <v>150</v>
      </c>
      <c r="B4285">
        <v>823</v>
      </c>
      <c r="C4285" t="s">
        <v>5066</v>
      </c>
      <c r="D4285" t="s">
        <v>4529</v>
      </c>
      <c r="E4285">
        <v>1503</v>
      </c>
      <c r="F4285" t="s">
        <v>4723</v>
      </c>
      <c r="G4285">
        <v>17</v>
      </c>
    </row>
    <row r="4286" spans="1:7" hidden="1" x14ac:dyDescent="0.25">
      <c r="A4286">
        <v>150</v>
      </c>
      <c r="B4286">
        <v>823</v>
      </c>
      <c r="C4286" t="s">
        <v>5066</v>
      </c>
      <c r="D4286" t="s">
        <v>4529</v>
      </c>
      <c r="E4286">
        <v>88</v>
      </c>
      <c r="F4286" t="s">
        <v>4722</v>
      </c>
      <c r="G4286">
        <v>18</v>
      </c>
    </row>
    <row r="4287" spans="1:7" hidden="1" x14ac:dyDescent="0.25">
      <c r="A4287">
        <v>150</v>
      </c>
      <c r="B4287">
        <v>823</v>
      </c>
      <c r="C4287" t="s">
        <v>5066</v>
      </c>
      <c r="D4287" t="s">
        <v>4529</v>
      </c>
      <c r="E4287">
        <v>90</v>
      </c>
      <c r="F4287" t="s">
        <v>4720</v>
      </c>
      <c r="G4287">
        <v>19</v>
      </c>
    </row>
    <row r="4288" spans="1:7" hidden="1" x14ac:dyDescent="0.25">
      <c r="A4288">
        <v>150</v>
      </c>
      <c r="B4288">
        <v>823</v>
      </c>
      <c r="C4288" t="s">
        <v>5066</v>
      </c>
      <c r="D4288" t="s">
        <v>4529</v>
      </c>
      <c r="E4288">
        <v>92</v>
      </c>
      <c r="F4288" t="s">
        <v>4688</v>
      </c>
      <c r="G4288">
        <v>20</v>
      </c>
    </row>
    <row r="4289" spans="1:7" hidden="1" x14ac:dyDescent="0.25">
      <c r="A4289">
        <v>150</v>
      </c>
      <c r="B4289">
        <v>823</v>
      </c>
      <c r="C4289" t="s">
        <v>5066</v>
      </c>
      <c r="D4289" t="s">
        <v>4529</v>
      </c>
      <c r="E4289">
        <v>94</v>
      </c>
      <c r="F4289" t="s">
        <v>4717</v>
      </c>
      <c r="G4289">
        <v>21</v>
      </c>
    </row>
    <row r="4290" spans="1:7" hidden="1" x14ac:dyDescent="0.25">
      <c r="A4290">
        <v>150</v>
      </c>
      <c r="B4290">
        <v>823</v>
      </c>
      <c r="C4290" t="s">
        <v>5066</v>
      </c>
      <c r="D4290" t="s">
        <v>4529</v>
      </c>
      <c r="E4290">
        <v>97</v>
      </c>
      <c r="F4290" t="s">
        <v>4715</v>
      </c>
      <c r="G4290">
        <v>22</v>
      </c>
    </row>
    <row r="4291" spans="1:7" hidden="1" x14ac:dyDescent="0.25">
      <c r="A4291">
        <v>150</v>
      </c>
      <c r="B4291">
        <v>823</v>
      </c>
      <c r="C4291" t="s">
        <v>5066</v>
      </c>
      <c r="D4291" t="s">
        <v>4529</v>
      </c>
      <c r="E4291">
        <v>1548</v>
      </c>
      <c r="F4291" t="s">
        <v>4713</v>
      </c>
      <c r="G4291">
        <v>23</v>
      </c>
    </row>
    <row r="4292" spans="1:7" hidden="1" x14ac:dyDescent="0.25">
      <c r="A4292">
        <v>150</v>
      </c>
      <c r="B4292">
        <v>823</v>
      </c>
      <c r="C4292" t="s">
        <v>5066</v>
      </c>
      <c r="D4292" t="s">
        <v>4529</v>
      </c>
      <c r="E4292">
        <v>1549</v>
      </c>
      <c r="F4292" t="s">
        <v>4718</v>
      </c>
      <c r="G4292">
        <v>24</v>
      </c>
    </row>
    <row r="4293" spans="1:7" hidden="1" x14ac:dyDescent="0.25">
      <c r="A4293">
        <v>150</v>
      </c>
      <c r="B4293">
        <v>823</v>
      </c>
      <c r="C4293" t="s">
        <v>5066</v>
      </c>
      <c r="D4293" t="s">
        <v>4529</v>
      </c>
      <c r="E4293">
        <v>1231</v>
      </c>
      <c r="F4293" t="s">
        <v>4958</v>
      </c>
      <c r="G4293">
        <v>25</v>
      </c>
    </row>
    <row r="4294" spans="1:7" hidden="1" x14ac:dyDescent="0.25">
      <c r="A4294">
        <v>150</v>
      </c>
      <c r="B4294">
        <v>823</v>
      </c>
      <c r="C4294" t="s">
        <v>5066</v>
      </c>
      <c r="D4294" t="s">
        <v>4529</v>
      </c>
      <c r="E4294">
        <v>98</v>
      </c>
      <c r="F4294" t="s">
        <v>4712</v>
      </c>
      <c r="G4294">
        <v>26</v>
      </c>
    </row>
    <row r="4295" spans="1:7" hidden="1" x14ac:dyDescent="0.25">
      <c r="A4295">
        <v>150</v>
      </c>
      <c r="B4295">
        <v>823</v>
      </c>
      <c r="C4295" t="s">
        <v>5066</v>
      </c>
      <c r="D4295" t="s">
        <v>4529</v>
      </c>
      <c r="E4295">
        <v>370</v>
      </c>
      <c r="F4295" t="s">
        <v>4891</v>
      </c>
      <c r="G4295">
        <v>27</v>
      </c>
    </row>
    <row r="4296" spans="1:7" hidden="1" x14ac:dyDescent="0.25">
      <c r="A4296">
        <v>150</v>
      </c>
      <c r="B4296">
        <v>823</v>
      </c>
      <c r="C4296" t="s">
        <v>5066</v>
      </c>
      <c r="D4296" t="s">
        <v>4529</v>
      </c>
      <c r="E4296">
        <v>100</v>
      </c>
      <c r="F4296" t="s">
        <v>4711</v>
      </c>
      <c r="G4296">
        <v>28</v>
      </c>
    </row>
    <row r="4297" spans="1:7" hidden="1" x14ac:dyDescent="0.25">
      <c r="A4297">
        <v>150</v>
      </c>
      <c r="B4297">
        <v>823</v>
      </c>
      <c r="C4297" t="s">
        <v>5066</v>
      </c>
      <c r="D4297" t="s">
        <v>4529</v>
      </c>
      <c r="E4297">
        <v>102</v>
      </c>
      <c r="F4297" t="s">
        <v>4710</v>
      </c>
      <c r="G4297">
        <v>29</v>
      </c>
    </row>
    <row r="4298" spans="1:7" hidden="1" x14ac:dyDescent="0.25">
      <c r="A4298">
        <v>150</v>
      </c>
      <c r="B4298">
        <v>823</v>
      </c>
      <c r="C4298" t="s">
        <v>5066</v>
      </c>
      <c r="D4298" t="s">
        <v>4529</v>
      </c>
      <c r="E4298">
        <v>745</v>
      </c>
      <c r="F4298" t="s">
        <v>4709</v>
      </c>
      <c r="G4298">
        <v>30</v>
      </c>
    </row>
    <row r="4299" spans="1:7" hidden="1" x14ac:dyDescent="0.25">
      <c r="A4299">
        <v>150</v>
      </c>
      <c r="B4299">
        <v>823</v>
      </c>
      <c r="C4299" t="s">
        <v>5066</v>
      </c>
      <c r="D4299" t="s">
        <v>4529</v>
      </c>
      <c r="E4299">
        <v>104</v>
      </c>
      <c r="F4299" t="s">
        <v>4708</v>
      </c>
      <c r="G4299">
        <v>31</v>
      </c>
    </row>
    <row r="4300" spans="1:7" hidden="1" x14ac:dyDescent="0.25">
      <c r="A4300">
        <v>150</v>
      </c>
      <c r="B4300">
        <v>823</v>
      </c>
      <c r="C4300" t="s">
        <v>5066</v>
      </c>
      <c r="D4300" t="s">
        <v>4529</v>
      </c>
      <c r="E4300">
        <v>106</v>
      </c>
      <c r="F4300" t="s">
        <v>4707</v>
      </c>
      <c r="G4300">
        <v>32</v>
      </c>
    </row>
    <row r="4301" spans="1:7" hidden="1" x14ac:dyDescent="0.25">
      <c r="A4301">
        <v>150</v>
      </c>
      <c r="B4301">
        <v>823</v>
      </c>
      <c r="C4301" t="s">
        <v>5066</v>
      </c>
      <c r="D4301" t="s">
        <v>4529</v>
      </c>
      <c r="E4301">
        <v>1551</v>
      </c>
      <c r="F4301" t="s">
        <v>4705</v>
      </c>
      <c r="G4301">
        <v>33</v>
      </c>
    </row>
    <row r="4302" spans="1:7" hidden="1" x14ac:dyDescent="0.25">
      <c r="A4302">
        <v>150</v>
      </c>
      <c r="B4302">
        <v>823</v>
      </c>
      <c r="C4302" t="s">
        <v>5066</v>
      </c>
      <c r="D4302" t="s">
        <v>4529</v>
      </c>
      <c r="E4302">
        <v>272</v>
      </c>
      <c r="F4302" t="s">
        <v>4704</v>
      </c>
      <c r="G4302">
        <v>34</v>
      </c>
    </row>
    <row r="4303" spans="1:7" hidden="1" x14ac:dyDescent="0.25">
      <c r="A4303">
        <v>150</v>
      </c>
      <c r="B4303">
        <v>823</v>
      </c>
      <c r="C4303" t="s">
        <v>5066</v>
      </c>
      <c r="D4303" t="s">
        <v>4529</v>
      </c>
      <c r="E4303">
        <v>270</v>
      </c>
      <c r="F4303" t="s">
        <v>4702</v>
      </c>
      <c r="G4303">
        <v>35</v>
      </c>
    </row>
    <row r="4304" spans="1:7" hidden="1" x14ac:dyDescent="0.25">
      <c r="A4304">
        <v>150</v>
      </c>
      <c r="B4304">
        <v>823</v>
      </c>
      <c r="C4304" t="s">
        <v>5066</v>
      </c>
      <c r="D4304" t="s">
        <v>4529</v>
      </c>
      <c r="E4304">
        <v>268</v>
      </c>
      <c r="F4304" t="s">
        <v>4701</v>
      </c>
      <c r="G4304">
        <v>36</v>
      </c>
    </row>
    <row r="4305" spans="1:7" hidden="1" x14ac:dyDescent="0.25">
      <c r="A4305">
        <v>150</v>
      </c>
      <c r="B4305">
        <v>823</v>
      </c>
      <c r="C4305" t="s">
        <v>5066</v>
      </c>
      <c r="D4305" t="s">
        <v>4529</v>
      </c>
      <c r="E4305">
        <v>273</v>
      </c>
      <c r="F4305" t="s">
        <v>4700</v>
      </c>
      <c r="G4305">
        <v>37</v>
      </c>
    </row>
    <row r="4306" spans="1:7" hidden="1" x14ac:dyDescent="0.25">
      <c r="A4306">
        <v>151</v>
      </c>
      <c r="B4306">
        <v>824</v>
      </c>
      <c r="C4306" t="s">
        <v>5066</v>
      </c>
      <c r="D4306" t="s">
        <v>4529</v>
      </c>
      <c r="E4306">
        <v>1</v>
      </c>
      <c r="F4306" t="s">
        <v>4599</v>
      </c>
      <c r="G4306">
        <v>1</v>
      </c>
    </row>
    <row r="4307" spans="1:7" hidden="1" x14ac:dyDescent="0.25">
      <c r="A4307">
        <v>151</v>
      </c>
      <c r="B4307">
        <v>824</v>
      </c>
      <c r="C4307" t="s">
        <v>5066</v>
      </c>
      <c r="D4307" t="s">
        <v>4529</v>
      </c>
      <c r="E4307">
        <v>1558</v>
      </c>
      <c r="F4307" t="s">
        <v>4733</v>
      </c>
      <c r="G4307">
        <v>2</v>
      </c>
    </row>
    <row r="4308" spans="1:7" hidden="1" x14ac:dyDescent="0.25">
      <c r="A4308">
        <v>151</v>
      </c>
      <c r="B4308">
        <v>824</v>
      </c>
      <c r="C4308" t="s">
        <v>5066</v>
      </c>
      <c r="D4308" t="s">
        <v>4529</v>
      </c>
      <c r="E4308">
        <v>84</v>
      </c>
      <c r="F4308" t="s">
        <v>4732</v>
      </c>
      <c r="G4308">
        <v>3</v>
      </c>
    </row>
    <row r="4309" spans="1:7" hidden="1" x14ac:dyDescent="0.25">
      <c r="A4309">
        <v>151</v>
      </c>
      <c r="B4309">
        <v>824</v>
      </c>
      <c r="C4309" t="s">
        <v>5066</v>
      </c>
      <c r="D4309" t="s">
        <v>4529</v>
      </c>
      <c r="E4309">
        <v>2</v>
      </c>
      <c r="F4309" t="s">
        <v>4731</v>
      </c>
      <c r="G4309">
        <v>4</v>
      </c>
    </row>
    <row r="4310" spans="1:7" hidden="1" x14ac:dyDescent="0.25">
      <c r="A4310">
        <v>151</v>
      </c>
      <c r="B4310">
        <v>824</v>
      </c>
      <c r="C4310" t="s">
        <v>5066</v>
      </c>
      <c r="D4310" t="s">
        <v>4529</v>
      </c>
      <c r="E4310">
        <v>4</v>
      </c>
      <c r="F4310" t="s">
        <v>4729</v>
      </c>
      <c r="G4310">
        <v>5</v>
      </c>
    </row>
    <row r="4311" spans="1:7" hidden="1" x14ac:dyDescent="0.25">
      <c r="A4311">
        <v>151</v>
      </c>
      <c r="B4311">
        <v>824</v>
      </c>
      <c r="C4311" t="s">
        <v>5066</v>
      </c>
      <c r="D4311" t="s">
        <v>4529</v>
      </c>
      <c r="E4311">
        <v>6</v>
      </c>
      <c r="F4311" t="s">
        <v>4697</v>
      </c>
      <c r="G4311">
        <v>6</v>
      </c>
    </row>
    <row r="4312" spans="1:7" hidden="1" x14ac:dyDescent="0.25">
      <c r="A4312">
        <v>151</v>
      </c>
      <c r="B4312">
        <v>824</v>
      </c>
      <c r="C4312" t="s">
        <v>5066</v>
      </c>
      <c r="D4312" t="s">
        <v>4529</v>
      </c>
      <c r="E4312">
        <v>8</v>
      </c>
      <c r="F4312" t="s">
        <v>4695</v>
      </c>
      <c r="G4312">
        <v>7</v>
      </c>
    </row>
    <row r="4313" spans="1:7" hidden="1" x14ac:dyDescent="0.25">
      <c r="A4313">
        <v>151</v>
      </c>
      <c r="B4313">
        <v>824</v>
      </c>
      <c r="C4313" t="s">
        <v>5066</v>
      </c>
      <c r="D4313" t="s">
        <v>4529</v>
      </c>
      <c r="E4313">
        <v>10</v>
      </c>
      <c r="F4313" t="s">
        <v>4693</v>
      </c>
      <c r="G4313">
        <v>8</v>
      </c>
    </row>
    <row r="4314" spans="1:7" hidden="1" x14ac:dyDescent="0.25">
      <c r="A4314">
        <v>151</v>
      </c>
      <c r="B4314">
        <v>824</v>
      </c>
      <c r="C4314" t="s">
        <v>5066</v>
      </c>
      <c r="D4314" t="s">
        <v>4529</v>
      </c>
      <c r="E4314">
        <v>13</v>
      </c>
      <c r="F4314" t="s">
        <v>4692</v>
      </c>
      <c r="G4314">
        <v>9</v>
      </c>
    </row>
    <row r="4315" spans="1:7" hidden="1" x14ac:dyDescent="0.25">
      <c r="A4315">
        <v>151</v>
      </c>
      <c r="B4315">
        <v>824</v>
      </c>
      <c r="C4315" t="s">
        <v>5066</v>
      </c>
      <c r="D4315" t="s">
        <v>4529</v>
      </c>
      <c r="E4315">
        <v>14</v>
      </c>
      <c r="F4315" t="s">
        <v>4728</v>
      </c>
      <c r="G4315">
        <v>10</v>
      </c>
    </row>
    <row r="4316" spans="1:7" hidden="1" x14ac:dyDescent="0.25">
      <c r="A4316">
        <v>151</v>
      </c>
      <c r="B4316">
        <v>824</v>
      </c>
      <c r="C4316" t="s">
        <v>5066</v>
      </c>
      <c r="D4316" t="s">
        <v>4529</v>
      </c>
      <c r="E4316">
        <v>266</v>
      </c>
      <c r="F4316" t="s">
        <v>4727</v>
      </c>
      <c r="G4316">
        <v>11</v>
      </c>
    </row>
    <row r="4317" spans="1:7" hidden="1" x14ac:dyDescent="0.25">
      <c r="A4317">
        <v>151</v>
      </c>
      <c r="B4317">
        <v>824</v>
      </c>
      <c r="C4317" t="s">
        <v>5066</v>
      </c>
      <c r="D4317" t="s">
        <v>4529</v>
      </c>
      <c r="E4317">
        <v>16</v>
      </c>
      <c r="F4317" t="s">
        <v>4691</v>
      </c>
      <c r="G4317">
        <v>12</v>
      </c>
    </row>
    <row r="4318" spans="1:7" hidden="1" x14ac:dyDescent="0.25">
      <c r="A4318">
        <v>151</v>
      </c>
      <c r="B4318">
        <v>824</v>
      </c>
      <c r="C4318" t="s">
        <v>5066</v>
      </c>
      <c r="D4318" t="s">
        <v>4529</v>
      </c>
      <c r="E4318">
        <v>18</v>
      </c>
      <c r="F4318" t="s">
        <v>4690</v>
      </c>
      <c r="G4318">
        <v>13</v>
      </c>
    </row>
    <row r="4319" spans="1:7" hidden="1" x14ac:dyDescent="0.25">
      <c r="A4319">
        <v>151</v>
      </c>
      <c r="B4319">
        <v>824</v>
      </c>
      <c r="C4319" t="s">
        <v>5066</v>
      </c>
      <c r="D4319" t="s">
        <v>4529</v>
      </c>
      <c r="E4319">
        <v>20</v>
      </c>
      <c r="F4319" t="s">
        <v>4726</v>
      </c>
      <c r="G4319">
        <v>14</v>
      </c>
    </row>
    <row r="4320" spans="1:7" hidden="1" x14ac:dyDescent="0.25">
      <c r="A4320">
        <v>151</v>
      </c>
      <c r="B4320">
        <v>824</v>
      </c>
      <c r="C4320" t="s">
        <v>5066</v>
      </c>
      <c r="D4320" t="s">
        <v>4529</v>
      </c>
      <c r="E4320">
        <v>86</v>
      </c>
      <c r="F4320" t="s">
        <v>4724</v>
      </c>
      <c r="G4320">
        <v>15</v>
      </c>
    </row>
    <row r="4321" spans="1:8" hidden="1" x14ac:dyDescent="0.25">
      <c r="A4321">
        <v>151</v>
      </c>
      <c r="B4321">
        <v>824</v>
      </c>
      <c r="C4321" t="s">
        <v>5066</v>
      </c>
      <c r="D4321" t="s">
        <v>4529</v>
      </c>
      <c r="E4321">
        <v>22</v>
      </c>
      <c r="F4321" t="s">
        <v>4689</v>
      </c>
      <c r="G4321">
        <v>16</v>
      </c>
    </row>
    <row r="4322" spans="1:8" hidden="1" x14ac:dyDescent="0.25">
      <c r="A4322">
        <v>151</v>
      </c>
      <c r="B4322">
        <v>824</v>
      </c>
      <c r="C4322" t="s">
        <v>5066</v>
      </c>
      <c r="D4322" t="s">
        <v>4529</v>
      </c>
      <c r="E4322">
        <v>24</v>
      </c>
      <c r="F4322" t="s">
        <v>4894</v>
      </c>
      <c r="G4322">
        <v>17</v>
      </c>
    </row>
    <row r="4323" spans="1:8" hidden="1" x14ac:dyDescent="0.25">
      <c r="A4323">
        <v>151</v>
      </c>
      <c r="B4323">
        <v>824</v>
      </c>
      <c r="C4323" t="s">
        <v>5066</v>
      </c>
      <c r="D4323" t="s">
        <v>4529</v>
      </c>
      <c r="E4323">
        <v>1510</v>
      </c>
      <c r="F4323" t="s">
        <v>4721</v>
      </c>
      <c r="G4323" t="s">
        <v>4768</v>
      </c>
      <c r="H4323">
        <v>18</v>
      </c>
    </row>
    <row r="4324" spans="1:8" hidden="1" x14ac:dyDescent="0.25">
      <c r="A4324">
        <v>151</v>
      </c>
      <c r="B4324">
        <v>824</v>
      </c>
      <c r="C4324" t="s">
        <v>5066</v>
      </c>
      <c r="D4324" t="s">
        <v>4529</v>
      </c>
      <c r="E4324">
        <v>1512</v>
      </c>
      <c r="F4324" t="s">
        <v>4769</v>
      </c>
      <c r="G4324">
        <v>19</v>
      </c>
    </row>
    <row r="4325" spans="1:8" hidden="1" x14ac:dyDescent="0.25">
      <c r="A4325">
        <v>151</v>
      </c>
      <c r="B4325">
        <v>824</v>
      </c>
      <c r="C4325" t="s">
        <v>5066</v>
      </c>
      <c r="D4325" t="s">
        <v>4529</v>
      </c>
      <c r="E4325">
        <v>1504</v>
      </c>
      <c r="F4325" t="s">
        <v>4771</v>
      </c>
      <c r="G4325">
        <v>20</v>
      </c>
    </row>
    <row r="4326" spans="1:8" hidden="1" x14ac:dyDescent="0.25">
      <c r="A4326">
        <v>151</v>
      </c>
      <c r="B4326">
        <v>824</v>
      </c>
      <c r="C4326" t="s">
        <v>5066</v>
      </c>
      <c r="D4326" t="s">
        <v>4529</v>
      </c>
      <c r="E4326">
        <v>25</v>
      </c>
      <c r="F4326" t="s">
        <v>4770</v>
      </c>
      <c r="G4326">
        <v>21</v>
      </c>
    </row>
    <row r="4327" spans="1:8" hidden="1" x14ac:dyDescent="0.25">
      <c r="A4327">
        <v>151</v>
      </c>
      <c r="B4327">
        <v>824</v>
      </c>
      <c r="C4327" t="s">
        <v>5066</v>
      </c>
      <c r="D4327" t="s">
        <v>4529</v>
      </c>
      <c r="E4327">
        <v>1514</v>
      </c>
      <c r="F4327" t="s">
        <v>4773</v>
      </c>
      <c r="G4327" t="s">
        <v>4772</v>
      </c>
      <c r="H4327">
        <v>22</v>
      </c>
    </row>
    <row r="4328" spans="1:8" hidden="1" x14ac:dyDescent="0.25">
      <c r="A4328">
        <v>151</v>
      </c>
      <c r="B4328">
        <v>824</v>
      </c>
      <c r="C4328" t="s">
        <v>5066</v>
      </c>
      <c r="D4328" t="s">
        <v>4529</v>
      </c>
      <c r="E4328">
        <v>1516</v>
      </c>
      <c r="F4328" t="s">
        <v>4774</v>
      </c>
      <c r="G4328">
        <v>23</v>
      </c>
    </row>
    <row r="4329" spans="1:8" hidden="1" x14ac:dyDescent="0.25">
      <c r="A4329">
        <v>151</v>
      </c>
      <c r="B4329">
        <v>824</v>
      </c>
      <c r="C4329" t="s">
        <v>5066</v>
      </c>
      <c r="D4329" t="s">
        <v>4529</v>
      </c>
      <c r="E4329">
        <v>27</v>
      </c>
      <c r="F4329" t="s">
        <v>4776</v>
      </c>
      <c r="G4329">
        <v>24</v>
      </c>
    </row>
    <row r="4330" spans="1:8" hidden="1" x14ac:dyDescent="0.25">
      <c r="A4330">
        <v>151</v>
      </c>
      <c r="B4330">
        <v>824</v>
      </c>
      <c r="C4330" t="s">
        <v>5066</v>
      </c>
      <c r="D4330" t="s">
        <v>4529</v>
      </c>
      <c r="E4330">
        <v>1532</v>
      </c>
      <c r="F4330" t="s">
        <v>4777</v>
      </c>
      <c r="G4330">
        <v>25</v>
      </c>
    </row>
    <row r="4331" spans="1:8" hidden="1" x14ac:dyDescent="0.25">
      <c r="A4331">
        <v>151</v>
      </c>
      <c r="B4331">
        <v>824</v>
      </c>
      <c r="C4331" t="s">
        <v>5066</v>
      </c>
      <c r="D4331" t="s">
        <v>4529</v>
      </c>
      <c r="E4331">
        <v>1518</v>
      </c>
      <c r="F4331" t="s">
        <v>3871</v>
      </c>
      <c r="G4331" t="s">
        <v>4778</v>
      </c>
      <c r="H4331">
        <v>26</v>
      </c>
    </row>
    <row r="4332" spans="1:8" hidden="1" x14ac:dyDescent="0.25">
      <c r="A4332">
        <v>151</v>
      </c>
      <c r="B4332">
        <v>824</v>
      </c>
      <c r="C4332" t="s">
        <v>5066</v>
      </c>
      <c r="D4332" t="s">
        <v>4529</v>
      </c>
      <c r="E4332">
        <v>29</v>
      </c>
      <c r="F4332" t="s">
        <v>4780</v>
      </c>
      <c r="G4332">
        <v>27</v>
      </c>
    </row>
    <row r="4333" spans="1:8" hidden="1" x14ac:dyDescent="0.25">
      <c r="A4333">
        <v>151</v>
      </c>
      <c r="B4333">
        <v>824</v>
      </c>
      <c r="C4333" t="s">
        <v>5066</v>
      </c>
      <c r="D4333" t="s">
        <v>4529</v>
      </c>
      <c r="E4333">
        <v>1520</v>
      </c>
      <c r="F4333" t="s">
        <v>4782</v>
      </c>
      <c r="G4333" t="s">
        <v>4781</v>
      </c>
      <c r="H4333">
        <v>28</v>
      </c>
    </row>
    <row r="4334" spans="1:8" hidden="1" x14ac:dyDescent="0.25">
      <c r="A4334">
        <v>151</v>
      </c>
      <c r="B4334">
        <v>824</v>
      </c>
      <c r="C4334" t="s">
        <v>5066</v>
      </c>
      <c r="D4334" t="s">
        <v>4529</v>
      </c>
      <c r="E4334">
        <v>31</v>
      </c>
      <c r="F4334" t="s">
        <v>4783</v>
      </c>
      <c r="G4334">
        <v>29</v>
      </c>
    </row>
    <row r="4335" spans="1:8" hidden="1" x14ac:dyDescent="0.25">
      <c r="A4335">
        <v>151</v>
      </c>
      <c r="B4335">
        <v>824</v>
      </c>
      <c r="C4335" t="s">
        <v>5066</v>
      </c>
      <c r="D4335" t="s">
        <v>4529</v>
      </c>
      <c r="E4335">
        <v>1506</v>
      </c>
      <c r="F4335" t="s">
        <v>4784</v>
      </c>
      <c r="G4335">
        <v>30</v>
      </c>
    </row>
    <row r="4336" spans="1:8" hidden="1" x14ac:dyDescent="0.25">
      <c r="A4336">
        <v>151</v>
      </c>
      <c r="B4336">
        <v>824</v>
      </c>
      <c r="C4336" t="s">
        <v>5066</v>
      </c>
      <c r="D4336" t="s">
        <v>4529</v>
      </c>
      <c r="E4336">
        <v>33</v>
      </c>
      <c r="F4336" t="s">
        <v>4786</v>
      </c>
      <c r="G4336">
        <v>31</v>
      </c>
    </row>
    <row r="4337" spans="1:8" hidden="1" x14ac:dyDescent="0.25">
      <c r="A4337">
        <v>151</v>
      </c>
      <c r="B4337">
        <v>824</v>
      </c>
      <c r="C4337" t="s">
        <v>5066</v>
      </c>
      <c r="D4337" t="s">
        <v>4529</v>
      </c>
      <c r="E4337">
        <v>1523</v>
      </c>
      <c r="F4337" t="s">
        <v>4785</v>
      </c>
      <c r="G4337" t="s">
        <v>4787</v>
      </c>
      <c r="H4337">
        <v>32</v>
      </c>
    </row>
    <row r="4338" spans="1:8" hidden="1" x14ac:dyDescent="0.25">
      <c r="A4338">
        <v>151</v>
      </c>
      <c r="B4338">
        <v>824</v>
      </c>
      <c r="C4338" t="s">
        <v>5066</v>
      </c>
      <c r="D4338" t="s">
        <v>4529</v>
      </c>
      <c r="E4338">
        <v>1508</v>
      </c>
      <c r="F4338" t="s">
        <v>4788</v>
      </c>
      <c r="G4338">
        <v>33</v>
      </c>
    </row>
    <row r="4339" spans="1:8" hidden="1" x14ac:dyDescent="0.25">
      <c r="A4339">
        <v>151</v>
      </c>
      <c r="B4339">
        <v>824</v>
      </c>
      <c r="C4339" t="s">
        <v>5066</v>
      </c>
      <c r="D4339" t="s">
        <v>4529</v>
      </c>
      <c r="E4339">
        <v>35</v>
      </c>
      <c r="F4339" t="s">
        <v>4789</v>
      </c>
      <c r="G4339">
        <v>34</v>
      </c>
    </row>
    <row r="4340" spans="1:8" hidden="1" x14ac:dyDescent="0.25">
      <c r="A4340">
        <v>151</v>
      </c>
      <c r="B4340">
        <v>824</v>
      </c>
      <c r="C4340" t="s">
        <v>5066</v>
      </c>
      <c r="D4340" t="s">
        <v>4529</v>
      </c>
      <c r="E4340">
        <v>36</v>
      </c>
      <c r="F4340" t="s">
        <v>4790</v>
      </c>
      <c r="G4340">
        <v>35</v>
      </c>
    </row>
    <row r="4341" spans="1:8" hidden="1" x14ac:dyDescent="0.25">
      <c r="A4341">
        <v>151</v>
      </c>
      <c r="B4341">
        <v>824</v>
      </c>
      <c r="C4341" t="s">
        <v>5066</v>
      </c>
      <c r="D4341" t="s">
        <v>4529</v>
      </c>
      <c r="E4341">
        <v>38</v>
      </c>
      <c r="F4341" t="s">
        <v>4791</v>
      </c>
      <c r="G4341">
        <v>36</v>
      </c>
    </row>
    <row r="4342" spans="1:8" hidden="1" x14ac:dyDescent="0.25">
      <c r="A4342">
        <v>151</v>
      </c>
      <c r="B4342">
        <v>824</v>
      </c>
      <c r="C4342" t="s">
        <v>5066</v>
      </c>
      <c r="D4342" t="s">
        <v>4529</v>
      </c>
      <c r="E4342">
        <v>40</v>
      </c>
      <c r="F4342" t="s">
        <v>4792</v>
      </c>
      <c r="G4342">
        <v>37</v>
      </c>
    </row>
    <row r="4343" spans="1:8" hidden="1" x14ac:dyDescent="0.25">
      <c r="A4343">
        <v>151</v>
      </c>
      <c r="B4343">
        <v>824</v>
      </c>
      <c r="C4343" t="s">
        <v>5066</v>
      </c>
      <c r="D4343" t="s">
        <v>4529</v>
      </c>
      <c r="E4343">
        <v>1294</v>
      </c>
      <c r="F4343" t="s">
        <v>4794</v>
      </c>
      <c r="G4343" t="s">
        <v>4793</v>
      </c>
      <c r="H4343">
        <v>38</v>
      </c>
    </row>
    <row r="4344" spans="1:8" hidden="1" x14ac:dyDescent="0.25">
      <c r="A4344">
        <v>151</v>
      </c>
      <c r="B4344">
        <v>824</v>
      </c>
      <c r="C4344" t="s">
        <v>5066</v>
      </c>
      <c r="D4344" t="s">
        <v>4529</v>
      </c>
      <c r="E4344">
        <v>42</v>
      </c>
      <c r="F4344" t="s">
        <v>4795</v>
      </c>
      <c r="G4344">
        <v>39</v>
      </c>
    </row>
    <row r="4345" spans="1:8" hidden="1" x14ac:dyDescent="0.25">
      <c r="A4345">
        <v>151</v>
      </c>
      <c r="B4345">
        <v>824</v>
      </c>
      <c r="C4345" t="s">
        <v>5066</v>
      </c>
      <c r="D4345" t="s">
        <v>4529</v>
      </c>
      <c r="E4345">
        <v>44</v>
      </c>
      <c r="F4345" t="s">
        <v>4796</v>
      </c>
      <c r="G4345">
        <v>40</v>
      </c>
    </row>
    <row r="4346" spans="1:8" hidden="1" x14ac:dyDescent="0.25">
      <c r="A4346">
        <v>151</v>
      </c>
      <c r="B4346">
        <v>824</v>
      </c>
      <c r="C4346" t="s">
        <v>5066</v>
      </c>
      <c r="D4346" t="s">
        <v>4529</v>
      </c>
      <c r="E4346">
        <v>1524</v>
      </c>
      <c r="F4346" t="s">
        <v>4797</v>
      </c>
      <c r="G4346">
        <v>41</v>
      </c>
    </row>
    <row r="4347" spans="1:8" hidden="1" x14ac:dyDescent="0.25">
      <c r="A4347">
        <v>151</v>
      </c>
      <c r="B4347">
        <v>824</v>
      </c>
      <c r="C4347" t="s">
        <v>5066</v>
      </c>
      <c r="D4347" t="s">
        <v>4529</v>
      </c>
      <c r="E4347">
        <v>46</v>
      </c>
      <c r="F4347" t="s">
        <v>4798</v>
      </c>
      <c r="G4347">
        <v>42</v>
      </c>
    </row>
    <row r="4348" spans="1:8" hidden="1" x14ac:dyDescent="0.25">
      <c r="A4348">
        <v>151</v>
      </c>
      <c r="B4348">
        <v>824</v>
      </c>
      <c r="C4348" t="s">
        <v>5066</v>
      </c>
      <c r="D4348" t="s">
        <v>4529</v>
      </c>
      <c r="E4348">
        <v>48</v>
      </c>
      <c r="F4348" t="s">
        <v>4799</v>
      </c>
      <c r="G4348">
        <v>43</v>
      </c>
    </row>
    <row r="4349" spans="1:8" hidden="1" x14ac:dyDescent="0.25">
      <c r="A4349">
        <v>151</v>
      </c>
      <c r="B4349">
        <v>824</v>
      </c>
      <c r="C4349" t="s">
        <v>5066</v>
      </c>
      <c r="D4349" t="s">
        <v>4529</v>
      </c>
      <c r="E4349">
        <v>50</v>
      </c>
      <c r="F4349" t="s">
        <v>4683</v>
      </c>
      <c r="G4349">
        <v>44</v>
      </c>
    </row>
    <row r="4350" spans="1:8" hidden="1" x14ac:dyDescent="0.25">
      <c r="A4350">
        <v>151</v>
      </c>
      <c r="B4350">
        <v>824</v>
      </c>
      <c r="C4350" t="s">
        <v>5066</v>
      </c>
      <c r="D4350" t="s">
        <v>4529</v>
      </c>
      <c r="E4350">
        <v>1526</v>
      </c>
      <c r="F4350" t="s">
        <v>4682</v>
      </c>
      <c r="G4350">
        <v>45</v>
      </c>
    </row>
    <row r="4351" spans="1:8" hidden="1" x14ac:dyDescent="0.25">
      <c r="A4351">
        <v>151</v>
      </c>
      <c r="B4351">
        <v>824</v>
      </c>
      <c r="C4351" t="s">
        <v>5066</v>
      </c>
      <c r="D4351" t="s">
        <v>4529</v>
      </c>
      <c r="E4351">
        <v>51</v>
      </c>
      <c r="F4351" t="s">
        <v>4681</v>
      </c>
      <c r="G4351">
        <v>46</v>
      </c>
    </row>
    <row r="4352" spans="1:8" hidden="1" x14ac:dyDescent="0.25">
      <c r="A4352">
        <v>151</v>
      </c>
      <c r="B4352">
        <v>824</v>
      </c>
      <c r="C4352" t="s">
        <v>5066</v>
      </c>
      <c r="D4352" t="s">
        <v>4529</v>
      </c>
      <c r="E4352">
        <v>1528</v>
      </c>
      <c r="F4352" t="s">
        <v>4679</v>
      </c>
      <c r="G4352">
        <v>47</v>
      </c>
    </row>
    <row r="4353" spans="1:8" hidden="1" x14ac:dyDescent="0.25">
      <c r="A4353">
        <v>151</v>
      </c>
      <c r="B4353">
        <v>824</v>
      </c>
      <c r="C4353" t="s">
        <v>5066</v>
      </c>
      <c r="D4353" t="s">
        <v>4529</v>
      </c>
      <c r="E4353">
        <v>53</v>
      </c>
      <c r="F4353" t="s">
        <v>4678</v>
      </c>
      <c r="G4353">
        <v>48</v>
      </c>
    </row>
    <row r="4354" spans="1:8" hidden="1" x14ac:dyDescent="0.25">
      <c r="A4354">
        <v>151</v>
      </c>
      <c r="B4354">
        <v>824</v>
      </c>
      <c r="C4354" t="s">
        <v>5066</v>
      </c>
      <c r="D4354" t="s">
        <v>4529</v>
      </c>
      <c r="E4354">
        <v>1530</v>
      </c>
      <c r="F4354" t="s">
        <v>4677</v>
      </c>
      <c r="G4354" t="s">
        <v>4676</v>
      </c>
      <c r="H4354">
        <v>49</v>
      </c>
    </row>
    <row r="4355" spans="1:8" hidden="1" x14ac:dyDescent="0.25">
      <c r="A4355">
        <v>151</v>
      </c>
      <c r="B4355">
        <v>824</v>
      </c>
      <c r="C4355" t="s">
        <v>5066</v>
      </c>
      <c r="D4355" t="s">
        <v>4529</v>
      </c>
      <c r="E4355">
        <v>55</v>
      </c>
      <c r="F4355" t="s">
        <v>4674</v>
      </c>
      <c r="G4355">
        <v>50</v>
      </c>
    </row>
    <row r="4356" spans="1:8" hidden="1" x14ac:dyDescent="0.25">
      <c r="A4356">
        <v>151</v>
      </c>
      <c r="B4356">
        <v>824</v>
      </c>
      <c r="C4356" t="s">
        <v>5066</v>
      </c>
      <c r="D4356" t="s">
        <v>4529</v>
      </c>
      <c r="E4356">
        <v>57</v>
      </c>
      <c r="F4356" t="s">
        <v>4673</v>
      </c>
      <c r="G4356">
        <v>51</v>
      </c>
    </row>
    <row r="4357" spans="1:8" hidden="1" x14ac:dyDescent="0.25">
      <c r="A4357">
        <v>151</v>
      </c>
      <c r="B4357">
        <v>824</v>
      </c>
      <c r="C4357" t="s">
        <v>5066</v>
      </c>
      <c r="D4357" t="s">
        <v>4529</v>
      </c>
      <c r="E4357">
        <v>59</v>
      </c>
      <c r="F4357" t="s">
        <v>4672</v>
      </c>
      <c r="G4357">
        <v>52</v>
      </c>
    </row>
    <row r="4358" spans="1:8" hidden="1" x14ac:dyDescent="0.25">
      <c r="A4358">
        <v>151</v>
      </c>
      <c r="B4358">
        <v>824</v>
      </c>
      <c r="C4358" t="s">
        <v>5066</v>
      </c>
      <c r="D4358" t="s">
        <v>4529</v>
      </c>
      <c r="E4358">
        <v>61</v>
      </c>
      <c r="F4358" t="s">
        <v>4671</v>
      </c>
      <c r="G4358">
        <v>53</v>
      </c>
    </row>
    <row r="4359" spans="1:8" hidden="1" x14ac:dyDescent="0.25">
      <c r="A4359">
        <v>151</v>
      </c>
      <c r="B4359">
        <v>824</v>
      </c>
      <c r="C4359" t="s">
        <v>5066</v>
      </c>
      <c r="D4359" t="s">
        <v>4529</v>
      </c>
      <c r="E4359">
        <v>62</v>
      </c>
      <c r="F4359" t="s">
        <v>4851</v>
      </c>
      <c r="G4359">
        <v>54</v>
      </c>
    </row>
    <row r="4360" spans="1:8" hidden="1" x14ac:dyDescent="0.25">
      <c r="A4360">
        <v>151</v>
      </c>
      <c r="B4360">
        <v>824</v>
      </c>
      <c r="C4360" t="s">
        <v>5066</v>
      </c>
      <c r="D4360" t="s">
        <v>4529</v>
      </c>
      <c r="E4360">
        <v>64</v>
      </c>
      <c r="F4360" t="s">
        <v>4850</v>
      </c>
      <c r="G4360">
        <v>55</v>
      </c>
    </row>
    <row r="4361" spans="1:8" hidden="1" x14ac:dyDescent="0.25">
      <c r="A4361">
        <v>151</v>
      </c>
      <c r="B4361">
        <v>824</v>
      </c>
      <c r="C4361" t="s">
        <v>5066</v>
      </c>
      <c r="D4361" t="s">
        <v>4529</v>
      </c>
      <c r="E4361">
        <v>66</v>
      </c>
      <c r="F4361" t="s">
        <v>4849</v>
      </c>
      <c r="G4361">
        <v>56</v>
      </c>
    </row>
    <row r="4362" spans="1:8" hidden="1" x14ac:dyDescent="0.25">
      <c r="A4362">
        <v>151</v>
      </c>
      <c r="B4362">
        <v>824</v>
      </c>
      <c r="C4362" t="s">
        <v>5066</v>
      </c>
      <c r="D4362" t="s">
        <v>4529</v>
      </c>
      <c r="E4362">
        <v>68</v>
      </c>
      <c r="F4362" t="s">
        <v>4847</v>
      </c>
      <c r="G4362">
        <v>57</v>
      </c>
    </row>
    <row r="4363" spans="1:8" hidden="1" x14ac:dyDescent="0.25">
      <c r="A4363">
        <v>151</v>
      </c>
      <c r="B4363">
        <v>824</v>
      </c>
      <c r="C4363" t="s">
        <v>5066</v>
      </c>
      <c r="D4363" t="s">
        <v>4529</v>
      </c>
      <c r="E4363">
        <v>69</v>
      </c>
      <c r="F4363" t="s">
        <v>4827</v>
      </c>
      <c r="G4363">
        <v>58</v>
      </c>
    </row>
    <row r="4364" spans="1:8" hidden="1" x14ac:dyDescent="0.25">
      <c r="A4364">
        <v>151</v>
      </c>
      <c r="B4364">
        <v>824</v>
      </c>
      <c r="C4364" t="s">
        <v>5066</v>
      </c>
      <c r="D4364" t="s">
        <v>4529</v>
      </c>
      <c r="E4364">
        <v>71</v>
      </c>
      <c r="F4364" t="s">
        <v>4825</v>
      </c>
      <c r="G4364">
        <v>59</v>
      </c>
    </row>
    <row r="4365" spans="1:8" hidden="1" x14ac:dyDescent="0.25">
      <c r="A4365">
        <v>151</v>
      </c>
      <c r="B4365">
        <v>824</v>
      </c>
      <c r="C4365" t="s">
        <v>5066</v>
      </c>
      <c r="D4365" t="s">
        <v>4529</v>
      </c>
      <c r="E4365">
        <v>73</v>
      </c>
      <c r="F4365" t="s">
        <v>4845</v>
      </c>
      <c r="G4365">
        <v>60</v>
      </c>
    </row>
    <row r="4366" spans="1:8" hidden="1" x14ac:dyDescent="0.25">
      <c r="A4366">
        <v>151</v>
      </c>
      <c r="B4366">
        <v>824</v>
      </c>
      <c r="C4366" t="s">
        <v>5066</v>
      </c>
      <c r="D4366" t="s">
        <v>4529</v>
      </c>
      <c r="E4366">
        <v>75</v>
      </c>
      <c r="F4366" t="s">
        <v>4843</v>
      </c>
      <c r="G4366">
        <v>61</v>
      </c>
    </row>
    <row r="4367" spans="1:8" hidden="1" x14ac:dyDescent="0.25">
      <c r="A4367">
        <v>151</v>
      </c>
      <c r="B4367">
        <v>824</v>
      </c>
      <c r="C4367" t="s">
        <v>5066</v>
      </c>
      <c r="D4367" t="s">
        <v>4529</v>
      </c>
      <c r="E4367">
        <v>77</v>
      </c>
      <c r="F4367" t="s">
        <v>4842</v>
      </c>
      <c r="G4367">
        <v>62</v>
      </c>
    </row>
    <row r="4368" spans="1:8" hidden="1" x14ac:dyDescent="0.25">
      <c r="A4368">
        <v>151</v>
      </c>
      <c r="B4368">
        <v>824</v>
      </c>
      <c r="C4368" t="s">
        <v>5066</v>
      </c>
      <c r="D4368" t="s">
        <v>4529</v>
      </c>
      <c r="E4368">
        <v>457</v>
      </c>
      <c r="F4368" t="s">
        <v>4841</v>
      </c>
      <c r="G4368">
        <v>63</v>
      </c>
    </row>
    <row r="4369" spans="1:7" hidden="1" x14ac:dyDescent="0.25">
      <c r="A4369">
        <v>151</v>
      </c>
      <c r="B4369">
        <v>824</v>
      </c>
      <c r="C4369" t="s">
        <v>5066</v>
      </c>
      <c r="D4369" t="s">
        <v>4529</v>
      </c>
      <c r="E4369">
        <v>1610</v>
      </c>
      <c r="F4369" t="s">
        <v>4803</v>
      </c>
      <c r="G4369">
        <v>64</v>
      </c>
    </row>
    <row r="4370" spans="1:7" hidden="1" x14ac:dyDescent="0.25">
      <c r="A4370">
        <v>151</v>
      </c>
      <c r="B4370">
        <v>824</v>
      </c>
      <c r="C4370" t="s">
        <v>5066</v>
      </c>
      <c r="D4370" t="s">
        <v>4529</v>
      </c>
      <c r="E4370">
        <v>82</v>
      </c>
      <c r="F4370" t="s">
        <v>4838</v>
      </c>
      <c r="G4370">
        <v>65</v>
      </c>
    </row>
    <row r="4371" spans="1:7" hidden="1" x14ac:dyDescent="0.25">
      <c r="A4371">
        <v>151</v>
      </c>
      <c r="B4371">
        <v>824</v>
      </c>
      <c r="C4371" t="s">
        <v>5066</v>
      </c>
      <c r="D4371" t="s">
        <v>4529</v>
      </c>
      <c r="E4371">
        <v>83</v>
      </c>
      <c r="F4371" t="s">
        <v>4836</v>
      </c>
      <c r="G4371">
        <v>66</v>
      </c>
    </row>
    <row r="4372" spans="1:7" hidden="1" x14ac:dyDescent="0.25">
      <c r="A4372">
        <v>151</v>
      </c>
      <c r="B4372">
        <v>824</v>
      </c>
      <c r="C4372" t="s">
        <v>5066</v>
      </c>
      <c r="D4372" t="s">
        <v>4529</v>
      </c>
      <c r="E4372">
        <v>461</v>
      </c>
      <c r="F4372" t="s">
        <v>5211</v>
      </c>
      <c r="G4372">
        <v>67</v>
      </c>
    </row>
    <row r="4373" spans="1:7" hidden="1" x14ac:dyDescent="0.25">
      <c r="A4373">
        <v>151</v>
      </c>
      <c r="B4373">
        <v>824</v>
      </c>
      <c r="C4373" t="s">
        <v>5066</v>
      </c>
      <c r="D4373" t="s">
        <v>4529</v>
      </c>
      <c r="E4373">
        <v>1595</v>
      </c>
      <c r="F4373" t="s">
        <v>5210</v>
      </c>
      <c r="G4373">
        <v>68</v>
      </c>
    </row>
    <row r="4374" spans="1:7" hidden="1" x14ac:dyDescent="0.25">
      <c r="A4374">
        <v>151</v>
      </c>
      <c r="B4374">
        <v>824</v>
      </c>
      <c r="C4374" t="s">
        <v>5066</v>
      </c>
      <c r="D4374" t="s">
        <v>4529</v>
      </c>
      <c r="E4374">
        <v>458</v>
      </c>
      <c r="F4374" t="s">
        <v>5209</v>
      </c>
      <c r="G4374">
        <v>69</v>
      </c>
    </row>
    <row r="4375" spans="1:7" ht="36" hidden="1" customHeight="1" x14ac:dyDescent="0.25">
      <c r="A4375">
        <v>152</v>
      </c>
      <c r="B4375">
        <v>825</v>
      </c>
      <c r="C4375" t="s">
        <v>10</v>
      </c>
      <c r="D4375" t="s">
        <v>4529</v>
      </c>
      <c r="E4375">
        <v>1</v>
      </c>
      <c r="F4375" t="s">
        <v>4599</v>
      </c>
      <c r="G4375">
        <v>1</v>
      </c>
    </row>
    <row r="4376" spans="1:7" hidden="1" x14ac:dyDescent="0.25">
      <c r="A4376">
        <v>152</v>
      </c>
      <c r="B4376">
        <v>826</v>
      </c>
      <c r="C4376" t="s">
        <v>232</v>
      </c>
      <c r="D4376" t="s">
        <v>4529</v>
      </c>
      <c r="E4376">
        <v>1558</v>
      </c>
      <c r="F4376" t="s">
        <v>4733</v>
      </c>
      <c r="G4376">
        <v>2</v>
      </c>
    </row>
    <row r="4377" spans="1:7" hidden="1" x14ac:dyDescent="0.25">
      <c r="A4377">
        <v>152</v>
      </c>
      <c r="B4377">
        <v>826</v>
      </c>
      <c r="C4377" t="s">
        <v>232</v>
      </c>
      <c r="D4377" t="s">
        <v>4529</v>
      </c>
      <c r="E4377">
        <v>84</v>
      </c>
      <c r="F4377" t="s">
        <v>4732</v>
      </c>
      <c r="G4377">
        <v>3</v>
      </c>
    </row>
    <row r="4378" spans="1:7" hidden="1" x14ac:dyDescent="0.25">
      <c r="A4378">
        <v>152</v>
      </c>
      <c r="B4378">
        <v>826</v>
      </c>
      <c r="C4378" t="s">
        <v>232</v>
      </c>
      <c r="D4378" t="s">
        <v>4529</v>
      </c>
      <c r="E4378">
        <v>2</v>
      </c>
      <c r="F4378" t="s">
        <v>4731</v>
      </c>
      <c r="G4378">
        <v>4</v>
      </c>
    </row>
    <row r="4379" spans="1:7" hidden="1" x14ac:dyDescent="0.25">
      <c r="A4379">
        <v>152</v>
      </c>
      <c r="B4379">
        <v>826</v>
      </c>
      <c r="C4379" t="s">
        <v>232</v>
      </c>
      <c r="D4379" t="s">
        <v>4529</v>
      </c>
      <c r="E4379">
        <v>4</v>
      </c>
      <c r="F4379" t="s">
        <v>4729</v>
      </c>
      <c r="G4379">
        <v>5</v>
      </c>
    </row>
    <row r="4380" spans="1:7" hidden="1" x14ac:dyDescent="0.25">
      <c r="A4380">
        <v>152</v>
      </c>
      <c r="B4380">
        <v>826</v>
      </c>
      <c r="C4380" t="s">
        <v>232</v>
      </c>
      <c r="D4380" t="s">
        <v>4529</v>
      </c>
      <c r="E4380">
        <v>6</v>
      </c>
      <c r="F4380" t="s">
        <v>4697</v>
      </c>
      <c r="G4380">
        <v>6</v>
      </c>
    </row>
    <row r="4381" spans="1:7" hidden="1" x14ac:dyDescent="0.25">
      <c r="A4381">
        <v>152</v>
      </c>
      <c r="B4381">
        <v>826</v>
      </c>
      <c r="C4381" t="s">
        <v>232</v>
      </c>
      <c r="D4381" t="s">
        <v>4529</v>
      </c>
      <c r="E4381">
        <v>8</v>
      </c>
      <c r="F4381" t="s">
        <v>4695</v>
      </c>
      <c r="G4381">
        <v>7</v>
      </c>
    </row>
    <row r="4382" spans="1:7" hidden="1" x14ac:dyDescent="0.25">
      <c r="A4382">
        <v>152</v>
      </c>
      <c r="B4382">
        <v>827</v>
      </c>
      <c r="C4382" t="s">
        <v>5208</v>
      </c>
      <c r="D4382" t="s">
        <v>4529</v>
      </c>
      <c r="E4382">
        <v>10</v>
      </c>
      <c r="F4382" t="s">
        <v>4693</v>
      </c>
      <c r="G4382">
        <v>8</v>
      </c>
    </row>
    <row r="4383" spans="1:7" hidden="1" x14ac:dyDescent="0.25">
      <c r="A4383">
        <v>152</v>
      </c>
      <c r="B4383">
        <v>827</v>
      </c>
      <c r="C4383" t="s">
        <v>5208</v>
      </c>
      <c r="D4383" t="s">
        <v>4529</v>
      </c>
      <c r="E4383">
        <v>13</v>
      </c>
      <c r="F4383" t="s">
        <v>4692</v>
      </c>
      <c r="G4383">
        <v>9</v>
      </c>
    </row>
    <row r="4384" spans="1:7" hidden="1" x14ac:dyDescent="0.25">
      <c r="A4384">
        <v>152</v>
      </c>
      <c r="B4384">
        <v>828</v>
      </c>
      <c r="C4384" t="s">
        <v>1667</v>
      </c>
      <c r="D4384" t="s">
        <v>4529</v>
      </c>
      <c r="E4384">
        <v>14</v>
      </c>
      <c r="F4384" t="s">
        <v>4728</v>
      </c>
      <c r="G4384">
        <v>10</v>
      </c>
    </row>
    <row r="4385" spans="1:7" hidden="1" x14ac:dyDescent="0.25">
      <c r="A4385">
        <v>152</v>
      </c>
      <c r="B4385">
        <v>828</v>
      </c>
      <c r="C4385" t="s">
        <v>1667</v>
      </c>
      <c r="D4385" t="s">
        <v>4529</v>
      </c>
      <c r="E4385">
        <v>266</v>
      </c>
      <c r="F4385" t="s">
        <v>4727</v>
      </c>
      <c r="G4385">
        <v>11</v>
      </c>
    </row>
    <row r="4386" spans="1:7" hidden="1" x14ac:dyDescent="0.25">
      <c r="A4386">
        <v>152</v>
      </c>
      <c r="B4386">
        <v>828</v>
      </c>
      <c r="C4386" t="s">
        <v>1667</v>
      </c>
      <c r="D4386" t="s">
        <v>4529</v>
      </c>
      <c r="E4386">
        <v>16</v>
      </c>
      <c r="F4386" t="s">
        <v>4691</v>
      </c>
      <c r="G4386">
        <v>12</v>
      </c>
    </row>
    <row r="4387" spans="1:7" hidden="1" x14ac:dyDescent="0.25">
      <c r="A4387">
        <v>152</v>
      </c>
      <c r="B4387">
        <v>828</v>
      </c>
      <c r="C4387" t="s">
        <v>1667</v>
      </c>
      <c r="D4387" t="s">
        <v>4529</v>
      </c>
      <c r="E4387">
        <v>18</v>
      </c>
      <c r="F4387" t="s">
        <v>4690</v>
      </c>
      <c r="G4387">
        <v>13</v>
      </c>
    </row>
    <row r="4388" spans="1:7" hidden="1" x14ac:dyDescent="0.25">
      <c r="A4388">
        <v>152</v>
      </c>
      <c r="B4388">
        <v>829</v>
      </c>
      <c r="C4388" t="s">
        <v>106</v>
      </c>
      <c r="D4388" t="s">
        <v>4529</v>
      </c>
      <c r="E4388">
        <v>20</v>
      </c>
      <c r="F4388" t="s">
        <v>4726</v>
      </c>
      <c r="G4388">
        <v>14</v>
      </c>
    </row>
    <row r="4389" spans="1:7" hidden="1" x14ac:dyDescent="0.25">
      <c r="A4389">
        <v>152</v>
      </c>
      <c r="B4389">
        <v>829</v>
      </c>
      <c r="C4389" t="s">
        <v>106</v>
      </c>
      <c r="D4389" t="s">
        <v>4529</v>
      </c>
      <c r="E4389">
        <v>86</v>
      </c>
      <c r="F4389" t="s">
        <v>4724</v>
      </c>
      <c r="G4389">
        <v>15</v>
      </c>
    </row>
    <row r="4390" spans="1:7" hidden="1" x14ac:dyDescent="0.25">
      <c r="A4390">
        <v>152</v>
      </c>
      <c r="B4390">
        <v>829</v>
      </c>
      <c r="C4390" t="s">
        <v>106</v>
      </c>
      <c r="D4390" t="s">
        <v>4529</v>
      </c>
      <c r="E4390">
        <v>22</v>
      </c>
      <c r="F4390" t="s">
        <v>4689</v>
      </c>
      <c r="G4390">
        <v>16</v>
      </c>
    </row>
    <row r="4391" spans="1:7" hidden="1" x14ac:dyDescent="0.25">
      <c r="A4391">
        <v>152</v>
      </c>
      <c r="B4391">
        <v>830</v>
      </c>
      <c r="C4391" t="s">
        <v>380</v>
      </c>
      <c r="D4391" t="s">
        <v>4529</v>
      </c>
      <c r="E4391">
        <v>24</v>
      </c>
      <c r="F4391" t="s">
        <v>4894</v>
      </c>
      <c r="G4391">
        <v>17</v>
      </c>
    </row>
    <row r="4392" spans="1:7" hidden="1" x14ac:dyDescent="0.25">
      <c r="A4392">
        <v>152</v>
      </c>
      <c r="B4392">
        <v>830</v>
      </c>
      <c r="C4392" t="s">
        <v>380</v>
      </c>
      <c r="D4392" t="s">
        <v>4529</v>
      </c>
      <c r="E4392">
        <v>88</v>
      </c>
      <c r="F4392" t="s">
        <v>4722</v>
      </c>
      <c r="G4392">
        <v>18</v>
      </c>
    </row>
    <row r="4393" spans="1:7" hidden="1" x14ac:dyDescent="0.25">
      <c r="A4393">
        <v>152</v>
      </c>
      <c r="B4393">
        <v>831</v>
      </c>
      <c r="C4393" t="s">
        <v>739</v>
      </c>
      <c r="D4393" t="s">
        <v>4529</v>
      </c>
      <c r="E4393">
        <v>90</v>
      </c>
      <c r="F4393" t="s">
        <v>4720</v>
      </c>
      <c r="G4393">
        <v>19</v>
      </c>
    </row>
    <row r="4394" spans="1:7" hidden="1" x14ac:dyDescent="0.25">
      <c r="A4394">
        <v>152</v>
      </c>
      <c r="B4394">
        <v>831</v>
      </c>
      <c r="C4394" t="s">
        <v>739</v>
      </c>
      <c r="D4394" t="s">
        <v>4529</v>
      </c>
      <c r="E4394">
        <v>92</v>
      </c>
      <c r="F4394" t="s">
        <v>4688</v>
      </c>
      <c r="G4394">
        <v>20</v>
      </c>
    </row>
    <row r="4395" spans="1:7" hidden="1" x14ac:dyDescent="0.25">
      <c r="A4395">
        <v>152</v>
      </c>
      <c r="B4395">
        <v>831</v>
      </c>
      <c r="C4395" t="s">
        <v>739</v>
      </c>
      <c r="D4395" t="s">
        <v>4529</v>
      </c>
      <c r="E4395">
        <v>94</v>
      </c>
      <c r="F4395" t="s">
        <v>4717</v>
      </c>
      <c r="G4395">
        <v>21</v>
      </c>
    </row>
    <row r="4396" spans="1:7" hidden="1" x14ac:dyDescent="0.25">
      <c r="A4396">
        <v>152</v>
      </c>
      <c r="B4396">
        <v>832</v>
      </c>
      <c r="C4396" t="s">
        <v>374</v>
      </c>
      <c r="D4396" t="s">
        <v>4529</v>
      </c>
      <c r="E4396">
        <v>97</v>
      </c>
      <c r="F4396" t="s">
        <v>4715</v>
      </c>
      <c r="G4396">
        <v>22</v>
      </c>
    </row>
    <row r="4397" spans="1:7" hidden="1" x14ac:dyDescent="0.25">
      <c r="A4397">
        <v>152</v>
      </c>
      <c r="B4397">
        <v>832</v>
      </c>
      <c r="C4397" t="s">
        <v>374</v>
      </c>
      <c r="D4397" t="s">
        <v>4529</v>
      </c>
      <c r="E4397">
        <v>1548</v>
      </c>
      <c r="F4397" t="s">
        <v>4713</v>
      </c>
      <c r="G4397">
        <v>23</v>
      </c>
    </row>
    <row r="4398" spans="1:7" hidden="1" x14ac:dyDescent="0.25">
      <c r="A4398">
        <v>152</v>
      </c>
      <c r="B4398">
        <v>832</v>
      </c>
      <c r="C4398" t="s">
        <v>374</v>
      </c>
      <c r="D4398" t="s">
        <v>4529</v>
      </c>
      <c r="E4398">
        <v>1549</v>
      </c>
      <c r="F4398" t="s">
        <v>4718</v>
      </c>
      <c r="G4398">
        <v>24</v>
      </c>
    </row>
    <row r="4399" spans="1:7" hidden="1" x14ac:dyDescent="0.25">
      <c r="A4399">
        <v>152</v>
      </c>
      <c r="B4399">
        <v>832</v>
      </c>
      <c r="C4399" t="s">
        <v>374</v>
      </c>
      <c r="D4399" t="s">
        <v>4529</v>
      </c>
      <c r="E4399">
        <v>98</v>
      </c>
      <c r="F4399" t="s">
        <v>4712</v>
      </c>
      <c r="G4399">
        <v>25</v>
      </c>
    </row>
    <row r="4400" spans="1:7" hidden="1" x14ac:dyDescent="0.25">
      <c r="A4400">
        <v>152</v>
      </c>
      <c r="B4400">
        <v>833</v>
      </c>
      <c r="C4400" t="s">
        <v>615</v>
      </c>
      <c r="D4400" t="s">
        <v>4529</v>
      </c>
      <c r="E4400">
        <v>100</v>
      </c>
      <c r="F4400" t="s">
        <v>4711</v>
      </c>
      <c r="G4400">
        <v>26</v>
      </c>
    </row>
    <row r="4401" spans="1:7" hidden="1" x14ac:dyDescent="0.25">
      <c r="A4401">
        <v>152</v>
      </c>
      <c r="B4401">
        <v>833</v>
      </c>
      <c r="C4401" t="s">
        <v>615</v>
      </c>
      <c r="D4401" t="s">
        <v>4529</v>
      </c>
      <c r="E4401">
        <v>102</v>
      </c>
      <c r="F4401" t="s">
        <v>4710</v>
      </c>
      <c r="G4401">
        <v>27</v>
      </c>
    </row>
    <row r="4402" spans="1:7" hidden="1" x14ac:dyDescent="0.25">
      <c r="A4402">
        <v>152</v>
      </c>
      <c r="B4402">
        <v>834</v>
      </c>
      <c r="C4402" t="s">
        <v>617</v>
      </c>
      <c r="D4402" t="s">
        <v>4529</v>
      </c>
      <c r="E4402">
        <v>745</v>
      </c>
      <c r="F4402" t="s">
        <v>4709</v>
      </c>
      <c r="G4402">
        <v>28</v>
      </c>
    </row>
    <row r="4403" spans="1:7" hidden="1" x14ac:dyDescent="0.25">
      <c r="A4403">
        <v>152</v>
      </c>
      <c r="B4403">
        <v>834</v>
      </c>
      <c r="C4403" t="s">
        <v>617</v>
      </c>
      <c r="D4403" t="s">
        <v>4529</v>
      </c>
      <c r="E4403">
        <v>104</v>
      </c>
      <c r="F4403" t="s">
        <v>4708</v>
      </c>
      <c r="G4403">
        <v>29</v>
      </c>
    </row>
    <row r="4404" spans="1:7" hidden="1" x14ac:dyDescent="0.25">
      <c r="A4404">
        <v>152</v>
      </c>
      <c r="B4404">
        <v>835</v>
      </c>
      <c r="C4404" t="s">
        <v>2099</v>
      </c>
      <c r="D4404" t="s">
        <v>4529</v>
      </c>
      <c r="E4404">
        <v>106</v>
      </c>
      <c r="F4404" t="s">
        <v>4707</v>
      </c>
      <c r="G4404">
        <v>30</v>
      </c>
    </row>
    <row r="4405" spans="1:7" hidden="1" x14ac:dyDescent="0.25">
      <c r="A4405">
        <v>152</v>
      </c>
      <c r="B4405">
        <v>836</v>
      </c>
      <c r="C4405" t="s">
        <v>751</v>
      </c>
      <c r="D4405" t="s">
        <v>4529</v>
      </c>
      <c r="E4405">
        <v>427</v>
      </c>
      <c r="F4405" t="s">
        <v>4883</v>
      </c>
      <c r="G4405">
        <v>31</v>
      </c>
    </row>
    <row r="4406" spans="1:7" hidden="1" x14ac:dyDescent="0.25">
      <c r="A4406">
        <v>152</v>
      </c>
      <c r="B4406">
        <v>837</v>
      </c>
      <c r="C4406" t="s">
        <v>2441</v>
      </c>
      <c r="D4406" t="s">
        <v>4529</v>
      </c>
      <c r="E4406">
        <v>559</v>
      </c>
      <c r="F4406" t="s">
        <v>4888</v>
      </c>
      <c r="G4406">
        <v>32</v>
      </c>
    </row>
    <row r="4407" spans="1:7" hidden="1" x14ac:dyDescent="0.25">
      <c r="A4407">
        <v>152</v>
      </c>
      <c r="B4407">
        <v>838</v>
      </c>
      <c r="C4407" t="s">
        <v>5207</v>
      </c>
      <c r="D4407" t="s">
        <v>4529</v>
      </c>
      <c r="E4407">
        <v>550</v>
      </c>
      <c r="F4407" t="s">
        <v>4887</v>
      </c>
      <c r="G4407">
        <v>33</v>
      </c>
    </row>
    <row r="4408" spans="1:7" hidden="1" x14ac:dyDescent="0.25">
      <c r="A4408">
        <v>152</v>
      </c>
      <c r="B4408">
        <v>838</v>
      </c>
      <c r="C4408" t="s">
        <v>5207</v>
      </c>
      <c r="D4408" t="s">
        <v>4529</v>
      </c>
      <c r="E4408">
        <v>553</v>
      </c>
      <c r="F4408" t="s">
        <v>4886</v>
      </c>
      <c r="G4408">
        <v>34</v>
      </c>
    </row>
    <row r="4409" spans="1:7" hidden="1" x14ac:dyDescent="0.25">
      <c r="A4409">
        <v>152</v>
      </c>
      <c r="B4409">
        <v>839</v>
      </c>
      <c r="C4409" t="s">
        <v>2438</v>
      </c>
      <c r="D4409" t="s">
        <v>4529</v>
      </c>
      <c r="E4409">
        <v>555</v>
      </c>
      <c r="F4409" t="s">
        <v>5206</v>
      </c>
      <c r="G4409">
        <v>35</v>
      </c>
    </row>
    <row r="4410" spans="1:7" hidden="1" x14ac:dyDescent="0.25">
      <c r="A4410">
        <v>152</v>
      </c>
      <c r="B4410">
        <v>840</v>
      </c>
      <c r="C4410" t="s">
        <v>735</v>
      </c>
      <c r="D4410" t="s">
        <v>4529</v>
      </c>
      <c r="E4410">
        <v>1614</v>
      </c>
      <c r="F4410" t="s">
        <v>5205</v>
      </c>
      <c r="G4410">
        <v>36</v>
      </c>
    </row>
    <row r="4411" spans="1:7" hidden="1" x14ac:dyDescent="0.25">
      <c r="A4411">
        <v>152</v>
      </c>
      <c r="B4411">
        <v>840</v>
      </c>
      <c r="C4411" t="s">
        <v>735</v>
      </c>
      <c r="D4411" t="s">
        <v>4529</v>
      </c>
      <c r="E4411">
        <v>429</v>
      </c>
      <c r="F4411" t="s">
        <v>5117</v>
      </c>
      <c r="G4411">
        <v>37</v>
      </c>
    </row>
    <row r="4412" spans="1:7" hidden="1" x14ac:dyDescent="0.25">
      <c r="A4412">
        <v>152</v>
      </c>
      <c r="B4412">
        <v>840</v>
      </c>
      <c r="C4412" t="s">
        <v>735</v>
      </c>
      <c r="D4412" t="s">
        <v>4529</v>
      </c>
      <c r="E4412">
        <v>336</v>
      </c>
      <c r="F4412" t="s">
        <v>5116</v>
      </c>
      <c r="G4412">
        <v>38</v>
      </c>
    </row>
    <row r="4413" spans="1:7" hidden="1" x14ac:dyDescent="0.25">
      <c r="A4413">
        <v>152</v>
      </c>
      <c r="B4413">
        <v>840</v>
      </c>
      <c r="C4413" t="s">
        <v>735</v>
      </c>
      <c r="D4413" t="s">
        <v>4529</v>
      </c>
      <c r="E4413">
        <v>332</v>
      </c>
      <c r="F4413" t="s">
        <v>5115</v>
      </c>
      <c r="G4413">
        <v>39</v>
      </c>
    </row>
    <row r="4414" spans="1:7" hidden="1" x14ac:dyDescent="0.25">
      <c r="A4414">
        <v>152</v>
      </c>
      <c r="B4414">
        <v>840</v>
      </c>
      <c r="C4414" t="s">
        <v>735</v>
      </c>
      <c r="D4414" t="s">
        <v>4529</v>
      </c>
      <c r="E4414">
        <v>1618</v>
      </c>
      <c r="F4414" t="s">
        <v>5204</v>
      </c>
      <c r="G4414">
        <v>40</v>
      </c>
    </row>
    <row r="4415" spans="1:7" hidden="1" x14ac:dyDescent="0.25">
      <c r="A4415">
        <v>152</v>
      </c>
      <c r="B4415">
        <v>840</v>
      </c>
      <c r="C4415" t="s">
        <v>735</v>
      </c>
      <c r="D4415" t="s">
        <v>4529</v>
      </c>
      <c r="E4415">
        <v>1620</v>
      </c>
      <c r="F4415" t="s">
        <v>5203</v>
      </c>
      <c r="G4415">
        <v>41</v>
      </c>
    </row>
    <row r="4416" spans="1:7" hidden="1" x14ac:dyDescent="0.25">
      <c r="A4416">
        <v>152</v>
      </c>
      <c r="B4416">
        <v>840</v>
      </c>
      <c r="C4416" t="s">
        <v>735</v>
      </c>
      <c r="D4416" t="s">
        <v>4529</v>
      </c>
      <c r="E4416">
        <v>1623</v>
      </c>
      <c r="F4416" t="s">
        <v>5202</v>
      </c>
      <c r="G4416">
        <v>42</v>
      </c>
    </row>
    <row r="4417" spans="1:7" hidden="1" x14ac:dyDescent="0.25">
      <c r="A4417">
        <v>152</v>
      </c>
      <c r="B4417">
        <v>840</v>
      </c>
      <c r="C4417" t="s">
        <v>735</v>
      </c>
      <c r="D4417" t="s">
        <v>4529</v>
      </c>
      <c r="E4417">
        <v>1616</v>
      </c>
      <c r="F4417" t="s">
        <v>5201</v>
      </c>
      <c r="G4417">
        <v>43</v>
      </c>
    </row>
    <row r="4418" spans="1:7" hidden="1" x14ac:dyDescent="0.25">
      <c r="A4418">
        <v>152</v>
      </c>
      <c r="B4418">
        <v>840</v>
      </c>
      <c r="C4418" t="s">
        <v>735</v>
      </c>
      <c r="D4418" t="s">
        <v>4529</v>
      </c>
      <c r="E4418">
        <v>1624</v>
      </c>
      <c r="F4418" t="s">
        <v>5200</v>
      </c>
      <c r="G4418">
        <v>44</v>
      </c>
    </row>
    <row r="4419" spans="1:7" hidden="1" x14ac:dyDescent="0.25">
      <c r="A4419">
        <v>152</v>
      </c>
      <c r="B4419">
        <v>840</v>
      </c>
      <c r="C4419" t="s">
        <v>735</v>
      </c>
      <c r="D4419" t="s">
        <v>4529</v>
      </c>
      <c r="E4419">
        <v>330</v>
      </c>
      <c r="F4419" t="s">
        <v>5114</v>
      </c>
      <c r="G4419">
        <v>45</v>
      </c>
    </row>
    <row r="4420" spans="1:7" hidden="1" x14ac:dyDescent="0.25">
      <c r="A4420">
        <v>152</v>
      </c>
      <c r="B4420">
        <v>840</v>
      </c>
      <c r="C4420" t="s">
        <v>735</v>
      </c>
      <c r="D4420" t="s">
        <v>4529</v>
      </c>
      <c r="E4420">
        <v>1626</v>
      </c>
      <c r="F4420" t="s">
        <v>5199</v>
      </c>
      <c r="G4420">
        <v>46</v>
      </c>
    </row>
    <row r="4421" spans="1:7" hidden="1" x14ac:dyDescent="0.25">
      <c r="A4421">
        <v>152</v>
      </c>
      <c r="B4421">
        <v>840</v>
      </c>
      <c r="C4421" t="s">
        <v>735</v>
      </c>
      <c r="D4421" t="s">
        <v>4529</v>
      </c>
      <c r="E4421">
        <v>1628</v>
      </c>
      <c r="F4421" t="s">
        <v>5113</v>
      </c>
      <c r="G4421">
        <v>47</v>
      </c>
    </row>
    <row r="4422" spans="1:7" hidden="1" x14ac:dyDescent="0.25">
      <c r="A4422">
        <v>152</v>
      </c>
      <c r="B4422">
        <v>840</v>
      </c>
      <c r="C4422" t="s">
        <v>735</v>
      </c>
      <c r="D4422" t="s">
        <v>4529</v>
      </c>
      <c r="E4422">
        <v>1631</v>
      </c>
      <c r="F4422" t="s">
        <v>5112</v>
      </c>
      <c r="G4422">
        <v>48</v>
      </c>
    </row>
    <row r="4423" spans="1:7" hidden="1" x14ac:dyDescent="0.25">
      <c r="A4423">
        <v>152</v>
      </c>
      <c r="B4423">
        <v>840</v>
      </c>
      <c r="C4423" t="s">
        <v>735</v>
      </c>
      <c r="D4423" t="s">
        <v>4529</v>
      </c>
      <c r="E4423">
        <v>1632</v>
      </c>
      <c r="F4423" t="s">
        <v>5111</v>
      </c>
      <c r="G4423">
        <v>49</v>
      </c>
    </row>
    <row r="4424" spans="1:7" hidden="1" x14ac:dyDescent="0.25">
      <c r="A4424">
        <v>152</v>
      </c>
      <c r="B4424">
        <v>840</v>
      </c>
      <c r="C4424" t="s">
        <v>735</v>
      </c>
      <c r="D4424" t="s">
        <v>4529</v>
      </c>
      <c r="E4424">
        <v>329</v>
      </c>
      <c r="F4424" t="s">
        <v>4948</v>
      </c>
      <c r="G4424">
        <v>50</v>
      </c>
    </row>
    <row r="4425" spans="1:7" hidden="1" x14ac:dyDescent="0.25">
      <c r="A4425">
        <v>152</v>
      </c>
      <c r="B4425">
        <v>840</v>
      </c>
      <c r="C4425" t="s">
        <v>735</v>
      </c>
      <c r="D4425" t="s">
        <v>4529</v>
      </c>
      <c r="E4425">
        <v>1041</v>
      </c>
      <c r="F4425" t="s">
        <v>5198</v>
      </c>
      <c r="G4425">
        <v>51</v>
      </c>
    </row>
    <row r="4426" spans="1:7" hidden="1" x14ac:dyDescent="0.25">
      <c r="A4426">
        <v>152</v>
      </c>
      <c r="B4426">
        <v>840</v>
      </c>
      <c r="C4426" t="s">
        <v>735</v>
      </c>
      <c r="D4426" t="s">
        <v>4529</v>
      </c>
      <c r="E4426">
        <v>1042</v>
      </c>
      <c r="F4426" t="s">
        <v>5197</v>
      </c>
      <c r="G4426">
        <v>52</v>
      </c>
    </row>
    <row r="4427" spans="1:7" hidden="1" x14ac:dyDescent="0.25">
      <c r="A4427">
        <v>152</v>
      </c>
      <c r="B4427">
        <v>840</v>
      </c>
      <c r="C4427" t="s">
        <v>735</v>
      </c>
      <c r="D4427" t="s">
        <v>4529</v>
      </c>
      <c r="E4427">
        <v>1644</v>
      </c>
      <c r="F4427" t="s">
        <v>5196</v>
      </c>
      <c r="G4427">
        <v>53</v>
      </c>
    </row>
    <row r="4428" spans="1:7" hidden="1" x14ac:dyDescent="0.25">
      <c r="A4428">
        <v>152</v>
      </c>
      <c r="B4428">
        <v>840</v>
      </c>
      <c r="C4428" t="s">
        <v>735</v>
      </c>
      <c r="D4428" t="s">
        <v>4529</v>
      </c>
      <c r="E4428">
        <v>430</v>
      </c>
      <c r="F4428" t="s">
        <v>4946</v>
      </c>
      <c r="G4428">
        <v>54</v>
      </c>
    </row>
    <row r="4429" spans="1:7" hidden="1" x14ac:dyDescent="0.25">
      <c r="A4429">
        <v>152</v>
      </c>
      <c r="B4429">
        <v>840</v>
      </c>
      <c r="C4429" t="s">
        <v>735</v>
      </c>
      <c r="D4429" t="s">
        <v>4529</v>
      </c>
      <c r="E4429">
        <v>1646</v>
      </c>
      <c r="F4429" t="s">
        <v>5195</v>
      </c>
      <c r="G4429">
        <v>55</v>
      </c>
    </row>
    <row r="4430" spans="1:7" hidden="1" x14ac:dyDescent="0.25">
      <c r="A4430">
        <v>152</v>
      </c>
      <c r="B4430">
        <v>840</v>
      </c>
      <c r="C4430" t="s">
        <v>735</v>
      </c>
      <c r="D4430" t="s">
        <v>4529</v>
      </c>
      <c r="E4430">
        <v>1647</v>
      </c>
      <c r="F4430" t="s">
        <v>5194</v>
      </c>
      <c r="G4430">
        <v>56</v>
      </c>
    </row>
    <row r="4431" spans="1:7" hidden="1" x14ac:dyDescent="0.25">
      <c r="A4431">
        <v>153</v>
      </c>
      <c r="B4431">
        <v>841</v>
      </c>
      <c r="C4431" t="s">
        <v>5066</v>
      </c>
      <c r="D4431" t="s">
        <v>4529</v>
      </c>
      <c r="E4431">
        <v>1</v>
      </c>
      <c r="F4431" t="s">
        <v>4599</v>
      </c>
      <c r="G4431">
        <v>1</v>
      </c>
    </row>
    <row r="4432" spans="1:7" hidden="1" x14ac:dyDescent="0.25">
      <c r="A4432">
        <v>153</v>
      </c>
      <c r="B4432">
        <v>841</v>
      </c>
      <c r="C4432" t="s">
        <v>5066</v>
      </c>
      <c r="D4432" t="s">
        <v>4529</v>
      </c>
      <c r="E4432">
        <v>1558</v>
      </c>
      <c r="F4432" t="s">
        <v>4733</v>
      </c>
      <c r="G4432">
        <v>2</v>
      </c>
    </row>
    <row r="4433" spans="1:8" hidden="1" x14ac:dyDescent="0.25">
      <c r="A4433">
        <v>153</v>
      </c>
      <c r="B4433">
        <v>841</v>
      </c>
      <c r="C4433" t="s">
        <v>5066</v>
      </c>
      <c r="D4433" t="s">
        <v>4529</v>
      </c>
      <c r="E4433">
        <v>84</v>
      </c>
      <c r="F4433" t="s">
        <v>4732</v>
      </c>
      <c r="G4433">
        <v>3</v>
      </c>
    </row>
    <row r="4434" spans="1:8" hidden="1" x14ac:dyDescent="0.25">
      <c r="A4434">
        <v>153</v>
      </c>
      <c r="B4434">
        <v>841</v>
      </c>
      <c r="C4434" t="s">
        <v>5066</v>
      </c>
      <c r="D4434" t="s">
        <v>4529</v>
      </c>
      <c r="E4434">
        <v>2</v>
      </c>
      <c r="F4434" t="s">
        <v>4731</v>
      </c>
      <c r="G4434">
        <v>4</v>
      </c>
    </row>
    <row r="4435" spans="1:8" hidden="1" x14ac:dyDescent="0.25">
      <c r="A4435">
        <v>153</v>
      </c>
      <c r="B4435">
        <v>841</v>
      </c>
      <c r="C4435" t="s">
        <v>5066</v>
      </c>
      <c r="D4435" t="s">
        <v>4529</v>
      </c>
      <c r="E4435">
        <v>4</v>
      </c>
      <c r="F4435" t="s">
        <v>4729</v>
      </c>
      <c r="G4435">
        <v>5</v>
      </c>
    </row>
    <row r="4436" spans="1:8" hidden="1" x14ac:dyDescent="0.25">
      <c r="A4436">
        <v>153</v>
      </c>
      <c r="B4436">
        <v>841</v>
      </c>
      <c r="C4436" t="s">
        <v>5066</v>
      </c>
      <c r="D4436" t="s">
        <v>4529</v>
      </c>
      <c r="E4436">
        <v>6</v>
      </c>
      <c r="F4436" t="s">
        <v>4697</v>
      </c>
      <c r="G4436">
        <v>6</v>
      </c>
    </row>
    <row r="4437" spans="1:8" hidden="1" x14ac:dyDescent="0.25">
      <c r="A4437">
        <v>153</v>
      </c>
      <c r="B4437">
        <v>841</v>
      </c>
      <c r="C4437" t="s">
        <v>5066</v>
      </c>
      <c r="D4437" t="s">
        <v>4529</v>
      </c>
      <c r="E4437">
        <v>8</v>
      </c>
      <c r="F4437" t="s">
        <v>4695</v>
      </c>
      <c r="G4437">
        <v>7</v>
      </c>
    </row>
    <row r="4438" spans="1:8" hidden="1" x14ac:dyDescent="0.25">
      <c r="A4438">
        <v>153</v>
      </c>
      <c r="B4438">
        <v>841</v>
      </c>
      <c r="C4438" t="s">
        <v>5066</v>
      </c>
      <c r="D4438" t="s">
        <v>4529</v>
      </c>
      <c r="E4438">
        <v>10</v>
      </c>
      <c r="F4438" t="s">
        <v>4693</v>
      </c>
      <c r="G4438">
        <v>8</v>
      </c>
    </row>
    <row r="4439" spans="1:8" hidden="1" x14ac:dyDescent="0.25">
      <c r="A4439">
        <v>153</v>
      </c>
      <c r="B4439">
        <v>841</v>
      </c>
      <c r="C4439" t="s">
        <v>5066</v>
      </c>
      <c r="D4439" t="s">
        <v>4529</v>
      </c>
      <c r="E4439">
        <v>13</v>
      </c>
      <c r="F4439" t="s">
        <v>4692</v>
      </c>
      <c r="G4439">
        <v>9</v>
      </c>
    </row>
    <row r="4440" spans="1:8" hidden="1" x14ac:dyDescent="0.25">
      <c r="A4440">
        <v>153</v>
      </c>
      <c r="B4440">
        <v>841</v>
      </c>
      <c r="C4440" t="s">
        <v>5066</v>
      </c>
      <c r="D4440" t="s">
        <v>4529</v>
      </c>
      <c r="E4440">
        <v>14</v>
      </c>
      <c r="F4440" t="s">
        <v>4728</v>
      </c>
      <c r="G4440">
        <v>10</v>
      </c>
    </row>
    <row r="4441" spans="1:8" hidden="1" x14ac:dyDescent="0.25">
      <c r="A4441">
        <v>153</v>
      </c>
      <c r="B4441">
        <v>841</v>
      </c>
      <c r="C4441" t="s">
        <v>5066</v>
      </c>
      <c r="D4441" t="s">
        <v>4529</v>
      </c>
      <c r="E4441">
        <v>16</v>
      </c>
      <c r="F4441" t="s">
        <v>4691</v>
      </c>
      <c r="G4441">
        <v>11</v>
      </c>
    </row>
    <row r="4442" spans="1:8" hidden="1" x14ac:dyDescent="0.25">
      <c r="A4442">
        <v>153</v>
      </c>
      <c r="B4442">
        <v>841</v>
      </c>
      <c r="C4442" t="s">
        <v>5066</v>
      </c>
      <c r="D4442" t="s">
        <v>4529</v>
      </c>
      <c r="E4442">
        <v>1599</v>
      </c>
      <c r="F4442" t="s">
        <v>5193</v>
      </c>
      <c r="G4442">
        <v>12</v>
      </c>
    </row>
    <row r="4443" spans="1:8" hidden="1" x14ac:dyDescent="0.25">
      <c r="A4443">
        <v>153</v>
      </c>
      <c r="B4443">
        <v>841</v>
      </c>
      <c r="C4443" t="s">
        <v>5066</v>
      </c>
      <c r="D4443" t="s">
        <v>4529</v>
      </c>
      <c r="E4443">
        <v>24</v>
      </c>
      <c r="F4443" t="s">
        <v>4894</v>
      </c>
      <c r="G4443">
        <v>13</v>
      </c>
    </row>
    <row r="4444" spans="1:8" hidden="1" x14ac:dyDescent="0.25">
      <c r="A4444">
        <v>153</v>
      </c>
      <c r="B4444">
        <v>841</v>
      </c>
      <c r="C4444" t="s">
        <v>5066</v>
      </c>
      <c r="D4444" t="s">
        <v>4529</v>
      </c>
      <c r="E4444">
        <v>1510</v>
      </c>
      <c r="F4444" t="s">
        <v>4721</v>
      </c>
      <c r="G4444" t="s">
        <v>4768</v>
      </c>
      <c r="H4444">
        <v>14</v>
      </c>
    </row>
    <row r="4445" spans="1:8" hidden="1" x14ac:dyDescent="0.25">
      <c r="A4445">
        <v>153</v>
      </c>
      <c r="B4445">
        <v>841</v>
      </c>
      <c r="C4445" t="s">
        <v>5066</v>
      </c>
      <c r="D4445" t="s">
        <v>4529</v>
      </c>
      <c r="E4445">
        <v>1504</v>
      </c>
      <c r="F4445" t="s">
        <v>4771</v>
      </c>
      <c r="G4445">
        <v>15</v>
      </c>
    </row>
    <row r="4446" spans="1:8" hidden="1" x14ac:dyDescent="0.25">
      <c r="A4446">
        <v>153</v>
      </c>
      <c r="B4446">
        <v>841</v>
      </c>
      <c r="C4446" t="s">
        <v>5066</v>
      </c>
      <c r="D4446" t="s">
        <v>4529</v>
      </c>
      <c r="E4446">
        <v>25</v>
      </c>
      <c r="F4446" t="s">
        <v>4770</v>
      </c>
      <c r="G4446">
        <v>16</v>
      </c>
    </row>
    <row r="4447" spans="1:8" hidden="1" x14ac:dyDescent="0.25">
      <c r="A4447">
        <v>153</v>
      </c>
      <c r="B4447">
        <v>841</v>
      </c>
      <c r="C4447" t="s">
        <v>5066</v>
      </c>
      <c r="D4447" t="s">
        <v>4529</v>
      </c>
      <c r="E4447">
        <v>1514</v>
      </c>
      <c r="F4447" t="s">
        <v>4773</v>
      </c>
      <c r="G4447" t="s">
        <v>4772</v>
      </c>
      <c r="H4447">
        <v>17</v>
      </c>
    </row>
    <row r="4448" spans="1:8" hidden="1" x14ac:dyDescent="0.25">
      <c r="A4448">
        <v>153</v>
      </c>
      <c r="B4448">
        <v>841</v>
      </c>
      <c r="C4448" t="s">
        <v>5066</v>
      </c>
      <c r="D4448" t="s">
        <v>4529</v>
      </c>
      <c r="E4448">
        <v>1516</v>
      </c>
      <c r="F4448" t="s">
        <v>4774</v>
      </c>
      <c r="G4448">
        <v>18</v>
      </c>
    </row>
    <row r="4449" spans="1:8" hidden="1" x14ac:dyDescent="0.25">
      <c r="A4449">
        <v>153</v>
      </c>
      <c r="B4449">
        <v>841</v>
      </c>
      <c r="C4449" t="s">
        <v>5066</v>
      </c>
      <c r="D4449" t="s">
        <v>4529</v>
      </c>
      <c r="E4449">
        <v>27</v>
      </c>
      <c r="F4449" t="s">
        <v>4776</v>
      </c>
      <c r="G4449">
        <v>19</v>
      </c>
    </row>
    <row r="4450" spans="1:8" hidden="1" x14ac:dyDescent="0.25">
      <c r="A4450">
        <v>153</v>
      </c>
      <c r="B4450">
        <v>841</v>
      </c>
      <c r="C4450" t="s">
        <v>5066</v>
      </c>
      <c r="D4450" t="s">
        <v>4529</v>
      </c>
      <c r="E4450">
        <v>1532</v>
      </c>
      <c r="F4450" t="s">
        <v>4777</v>
      </c>
      <c r="G4450">
        <v>20</v>
      </c>
    </row>
    <row r="4451" spans="1:8" hidden="1" x14ac:dyDescent="0.25">
      <c r="A4451">
        <v>153</v>
      </c>
      <c r="B4451">
        <v>841</v>
      </c>
      <c r="C4451" t="s">
        <v>5066</v>
      </c>
      <c r="D4451" t="s">
        <v>4529</v>
      </c>
      <c r="E4451">
        <v>1518</v>
      </c>
      <c r="F4451" t="s">
        <v>3871</v>
      </c>
      <c r="G4451" t="s">
        <v>4778</v>
      </c>
      <c r="H4451">
        <v>21</v>
      </c>
    </row>
    <row r="4452" spans="1:8" hidden="1" x14ac:dyDescent="0.25">
      <c r="A4452">
        <v>153</v>
      </c>
      <c r="B4452">
        <v>841</v>
      </c>
      <c r="C4452" t="s">
        <v>5066</v>
      </c>
      <c r="D4452" t="s">
        <v>4529</v>
      </c>
      <c r="E4452">
        <v>29</v>
      </c>
      <c r="F4452" t="s">
        <v>4780</v>
      </c>
      <c r="G4452">
        <v>22</v>
      </c>
    </row>
    <row r="4453" spans="1:8" hidden="1" x14ac:dyDescent="0.25">
      <c r="A4453">
        <v>153</v>
      </c>
      <c r="B4453">
        <v>841</v>
      </c>
      <c r="C4453" t="s">
        <v>5066</v>
      </c>
      <c r="D4453" t="s">
        <v>4529</v>
      </c>
      <c r="E4453">
        <v>1520</v>
      </c>
      <c r="F4453" t="s">
        <v>4782</v>
      </c>
      <c r="G4453" t="s">
        <v>4781</v>
      </c>
      <c r="H4453">
        <v>23</v>
      </c>
    </row>
    <row r="4454" spans="1:8" hidden="1" x14ac:dyDescent="0.25">
      <c r="A4454">
        <v>153</v>
      </c>
      <c r="B4454">
        <v>841</v>
      </c>
      <c r="C4454" t="s">
        <v>5066</v>
      </c>
      <c r="D4454" t="s">
        <v>4529</v>
      </c>
      <c r="E4454">
        <v>31</v>
      </c>
      <c r="F4454" t="s">
        <v>4783</v>
      </c>
      <c r="G4454">
        <v>24</v>
      </c>
    </row>
    <row r="4455" spans="1:8" hidden="1" x14ac:dyDescent="0.25">
      <c r="A4455">
        <v>153</v>
      </c>
      <c r="B4455">
        <v>841</v>
      </c>
      <c r="C4455" t="s">
        <v>5066</v>
      </c>
      <c r="D4455" t="s">
        <v>4529</v>
      </c>
      <c r="E4455">
        <v>1506</v>
      </c>
      <c r="F4455" t="s">
        <v>4784</v>
      </c>
      <c r="G4455">
        <v>25</v>
      </c>
    </row>
    <row r="4456" spans="1:8" hidden="1" x14ac:dyDescent="0.25">
      <c r="A4456">
        <v>153</v>
      </c>
      <c r="B4456">
        <v>841</v>
      </c>
      <c r="C4456" t="s">
        <v>5066</v>
      </c>
      <c r="D4456" t="s">
        <v>4529</v>
      </c>
      <c r="E4456">
        <v>33</v>
      </c>
      <c r="F4456" t="s">
        <v>4786</v>
      </c>
      <c r="G4456">
        <v>26</v>
      </c>
    </row>
    <row r="4457" spans="1:8" hidden="1" x14ac:dyDescent="0.25">
      <c r="A4457">
        <v>153</v>
      </c>
      <c r="B4457">
        <v>841</v>
      </c>
      <c r="C4457" t="s">
        <v>5066</v>
      </c>
      <c r="D4457" t="s">
        <v>4529</v>
      </c>
      <c r="E4457">
        <v>1523</v>
      </c>
      <c r="F4457" t="s">
        <v>4785</v>
      </c>
      <c r="G4457" t="s">
        <v>4787</v>
      </c>
      <c r="H4457">
        <v>27</v>
      </c>
    </row>
    <row r="4458" spans="1:8" hidden="1" x14ac:dyDescent="0.25">
      <c r="A4458">
        <v>153</v>
      </c>
      <c r="B4458">
        <v>841</v>
      </c>
      <c r="C4458" t="s">
        <v>5066</v>
      </c>
      <c r="D4458" t="s">
        <v>4529</v>
      </c>
      <c r="E4458">
        <v>1508</v>
      </c>
      <c r="F4458" t="s">
        <v>4788</v>
      </c>
      <c r="G4458">
        <v>28</v>
      </c>
    </row>
    <row r="4459" spans="1:8" hidden="1" x14ac:dyDescent="0.25">
      <c r="A4459">
        <v>153</v>
      </c>
      <c r="B4459">
        <v>841</v>
      </c>
      <c r="C4459" t="s">
        <v>5066</v>
      </c>
      <c r="D4459" t="s">
        <v>4529</v>
      </c>
      <c r="E4459">
        <v>35</v>
      </c>
      <c r="F4459" t="s">
        <v>4789</v>
      </c>
      <c r="G4459">
        <v>29</v>
      </c>
    </row>
    <row r="4460" spans="1:8" hidden="1" x14ac:dyDescent="0.25">
      <c r="A4460">
        <v>153</v>
      </c>
      <c r="B4460">
        <v>841</v>
      </c>
      <c r="C4460" t="s">
        <v>5066</v>
      </c>
      <c r="D4460" t="s">
        <v>4529</v>
      </c>
      <c r="E4460">
        <v>36</v>
      </c>
      <c r="F4460" t="s">
        <v>4790</v>
      </c>
      <c r="G4460">
        <v>30</v>
      </c>
    </row>
    <row r="4461" spans="1:8" hidden="1" x14ac:dyDescent="0.25">
      <c r="A4461">
        <v>153</v>
      </c>
      <c r="B4461">
        <v>841</v>
      </c>
      <c r="C4461" t="s">
        <v>5066</v>
      </c>
      <c r="D4461" t="s">
        <v>4529</v>
      </c>
      <c r="E4461">
        <v>38</v>
      </c>
      <c r="F4461" t="s">
        <v>4791</v>
      </c>
      <c r="G4461">
        <v>31</v>
      </c>
    </row>
    <row r="4462" spans="1:8" hidden="1" x14ac:dyDescent="0.25">
      <c r="A4462">
        <v>153</v>
      </c>
      <c r="B4462">
        <v>841</v>
      </c>
      <c r="C4462" t="s">
        <v>5066</v>
      </c>
      <c r="D4462" t="s">
        <v>4529</v>
      </c>
      <c r="E4462">
        <v>40</v>
      </c>
      <c r="F4462" t="s">
        <v>4792</v>
      </c>
      <c r="G4462">
        <v>32</v>
      </c>
    </row>
    <row r="4463" spans="1:8" hidden="1" x14ac:dyDescent="0.25">
      <c r="A4463">
        <v>153</v>
      </c>
      <c r="B4463">
        <v>841</v>
      </c>
      <c r="C4463" t="s">
        <v>5066</v>
      </c>
      <c r="D4463" t="s">
        <v>4529</v>
      </c>
      <c r="E4463">
        <v>1294</v>
      </c>
      <c r="F4463" t="s">
        <v>4794</v>
      </c>
      <c r="G4463" t="s">
        <v>4793</v>
      </c>
      <c r="H4463">
        <v>33</v>
      </c>
    </row>
    <row r="4464" spans="1:8" hidden="1" x14ac:dyDescent="0.25">
      <c r="A4464">
        <v>153</v>
      </c>
      <c r="B4464">
        <v>841</v>
      </c>
      <c r="C4464" t="s">
        <v>5066</v>
      </c>
      <c r="D4464" t="s">
        <v>4529</v>
      </c>
      <c r="E4464">
        <v>44</v>
      </c>
      <c r="F4464" t="s">
        <v>4796</v>
      </c>
      <c r="G4464">
        <v>34</v>
      </c>
    </row>
    <row r="4465" spans="1:8" hidden="1" x14ac:dyDescent="0.25">
      <c r="A4465">
        <v>153</v>
      </c>
      <c r="B4465">
        <v>841</v>
      </c>
      <c r="C4465" t="s">
        <v>5066</v>
      </c>
      <c r="D4465" t="s">
        <v>4529</v>
      </c>
      <c r="E4465">
        <v>1524</v>
      </c>
      <c r="F4465" t="s">
        <v>4797</v>
      </c>
      <c r="G4465">
        <v>35</v>
      </c>
    </row>
    <row r="4466" spans="1:8" hidden="1" x14ac:dyDescent="0.25">
      <c r="A4466">
        <v>153</v>
      </c>
      <c r="B4466">
        <v>841</v>
      </c>
      <c r="C4466" t="s">
        <v>5066</v>
      </c>
      <c r="D4466" t="s">
        <v>4529</v>
      </c>
      <c r="E4466">
        <v>46</v>
      </c>
      <c r="F4466" t="s">
        <v>4798</v>
      </c>
      <c r="G4466">
        <v>36</v>
      </c>
    </row>
    <row r="4467" spans="1:8" hidden="1" x14ac:dyDescent="0.25">
      <c r="A4467">
        <v>153</v>
      </c>
      <c r="B4467">
        <v>841</v>
      </c>
      <c r="C4467" t="s">
        <v>5066</v>
      </c>
      <c r="D4467" t="s">
        <v>4529</v>
      </c>
      <c r="E4467">
        <v>48</v>
      </c>
      <c r="F4467" t="s">
        <v>4799</v>
      </c>
      <c r="G4467">
        <v>37</v>
      </c>
    </row>
    <row r="4468" spans="1:8" hidden="1" x14ac:dyDescent="0.25">
      <c r="A4468">
        <v>153</v>
      </c>
      <c r="B4468">
        <v>841</v>
      </c>
      <c r="C4468" t="s">
        <v>5066</v>
      </c>
      <c r="D4468" t="s">
        <v>4529</v>
      </c>
      <c r="E4468">
        <v>50</v>
      </c>
      <c r="F4468" t="s">
        <v>4683</v>
      </c>
      <c r="G4468">
        <v>38</v>
      </c>
    </row>
    <row r="4469" spans="1:8" hidden="1" x14ac:dyDescent="0.25">
      <c r="A4469">
        <v>153</v>
      </c>
      <c r="B4469">
        <v>841</v>
      </c>
      <c r="C4469" t="s">
        <v>5066</v>
      </c>
      <c r="D4469" t="s">
        <v>4529</v>
      </c>
      <c r="E4469">
        <v>1526</v>
      </c>
      <c r="F4469" t="s">
        <v>4682</v>
      </c>
      <c r="G4469">
        <v>39</v>
      </c>
    </row>
    <row r="4470" spans="1:8" hidden="1" x14ac:dyDescent="0.25">
      <c r="A4470">
        <v>153</v>
      </c>
      <c r="B4470">
        <v>841</v>
      </c>
      <c r="C4470" t="s">
        <v>5066</v>
      </c>
      <c r="D4470" t="s">
        <v>4529</v>
      </c>
      <c r="E4470">
        <v>51</v>
      </c>
      <c r="F4470" t="s">
        <v>4681</v>
      </c>
      <c r="G4470">
        <v>40</v>
      </c>
    </row>
    <row r="4471" spans="1:8" hidden="1" x14ac:dyDescent="0.25">
      <c r="A4471">
        <v>153</v>
      </c>
      <c r="B4471">
        <v>841</v>
      </c>
      <c r="C4471" t="s">
        <v>5066</v>
      </c>
      <c r="D4471" t="s">
        <v>4529</v>
      </c>
      <c r="E4471">
        <v>1528</v>
      </c>
      <c r="F4471" t="s">
        <v>4679</v>
      </c>
      <c r="G4471">
        <v>41</v>
      </c>
    </row>
    <row r="4472" spans="1:8" hidden="1" x14ac:dyDescent="0.25">
      <c r="A4472">
        <v>153</v>
      </c>
      <c r="B4472">
        <v>841</v>
      </c>
      <c r="C4472" t="s">
        <v>5066</v>
      </c>
      <c r="D4472" t="s">
        <v>4529</v>
      </c>
      <c r="E4472">
        <v>53</v>
      </c>
      <c r="F4472" t="s">
        <v>4678</v>
      </c>
      <c r="G4472">
        <v>42</v>
      </c>
    </row>
    <row r="4473" spans="1:8" hidden="1" x14ac:dyDescent="0.25">
      <c r="A4473">
        <v>153</v>
      </c>
      <c r="B4473">
        <v>841</v>
      </c>
      <c r="C4473" t="s">
        <v>5066</v>
      </c>
      <c r="D4473" t="s">
        <v>4529</v>
      </c>
      <c r="E4473">
        <v>1530</v>
      </c>
      <c r="F4473" t="s">
        <v>4677</v>
      </c>
      <c r="G4473" t="s">
        <v>4676</v>
      </c>
      <c r="H4473">
        <v>43</v>
      </c>
    </row>
    <row r="4474" spans="1:8" hidden="1" x14ac:dyDescent="0.25">
      <c r="A4474">
        <v>153</v>
      </c>
      <c r="B4474">
        <v>841</v>
      </c>
      <c r="C4474" t="s">
        <v>5066</v>
      </c>
      <c r="D4474" t="s">
        <v>4529</v>
      </c>
      <c r="E4474">
        <v>55</v>
      </c>
      <c r="F4474" t="s">
        <v>4674</v>
      </c>
      <c r="G4474">
        <v>44</v>
      </c>
    </row>
    <row r="4475" spans="1:8" hidden="1" x14ac:dyDescent="0.25">
      <c r="A4475">
        <v>153</v>
      </c>
      <c r="B4475">
        <v>841</v>
      </c>
      <c r="C4475" t="s">
        <v>5066</v>
      </c>
      <c r="D4475" t="s">
        <v>4529</v>
      </c>
      <c r="E4475">
        <v>57</v>
      </c>
      <c r="F4475" t="s">
        <v>4673</v>
      </c>
      <c r="G4475">
        <v>45</v>
      </c>
    </row>
    <row r="4476" spans="1:8" hidden="1" x14ac:dyDescent="0.25">
      <c r="A4476">
        <v>153</v>
      </c>
      <c r="B4476">
        <v>841</v>
      </c>
      <c r="C4476" t="s">
        <v>5066</v>
      </c>
      <c r="D4476" t="s">
        <v>4529</v>
      </c>
      <c r="E4476">
        <v>59</v>
      </c>
      <c r="F4476" t="s">
        <v>4672</v>
      </c>
      <c r="G4476">
        <v>46</v>
      </c>
    </row>
    <row r="4477" spans="1:8" hidden="1" x14ac:dyDescent="0.25">
      <c r="A4477">
        <v>153</v>
      </c>
      <c r="B4477">
        <v>841</v>
      </c>
      <c r="C4477" t="s">
        <v>5066</v>
      </c>
      <c r="D4477" t="s">
        <v>4529</v>
      </c>
      <c r="E4477">
        <v>61</v>
      </c>
      <c r="F4477" t="s">
        <v>4671</v>
      </c>
      <c r="G4477">
        <v>47</v>
      </c>
    </row>
    <row r="4478" spans="1:8" hidden="1" x14ac:dyDescent="0.25">
      <c r="A4478">
        <v>153</v>
      </c>
      <c r="B4478">
        <v>841</v>
      </c>
      <c r="C4478" t="s">
        <v>5066</v>
      </c>
      <c r="D4478" t="s">
        <v>4529</v>
      </c>
      <c r="E4478">
        <v>62</v>
      </c>
      <c r="F4478" t="s">
        <v>4851</v>
      </c>
      <c r="G4478">
        <v>48</v>
      </c>
    </row>
    <row r="4479" spans="1:8" hidden="1" x14ac:dyDescent="0.25">
      <c r="A4479">
        <v>153</v>
      </c>
      <c r="B4479">
        <v>841</v>
      </c>
      <c r="C4479" t="s">
        <v>5066</v>
      </c>
      <c r="D4479" t="s">
        <v>4529</v>
      </c>
      <c r="E4479">
        <v>64</v>
      </c>
      <c r="F4479" t="s">
        <v>4850</v>
      </c>
      <c r="G4479">
        <v>49</v>
      </c>
    </row>
    <row r="4480" spans="1:8" hidden="1" x14ac:dyDescent="0.25">
      <c r="A4480">
        <v>153</v>
      </c>
      <c r="B4480">
        <v>841</v>
      </c>
      <c r="C4480" t="s">
        <v>5066</v>
      </c>
      <c r="D4480" t="s">
        <v>4529</v>
      </c>
      <c r="E4480">
        <v>66</v>
      </c>
      <c r="F4480" t="s">
        <v>4849</v>
      </c>
      <c r="G4480">
        <v>50</v>
      </c>
    </row>
    <row r="4481" spans="1:7" hidden="1" x14ac:dyDescent="0.25">
      <c r="A4481">
        <v>153</v>
      </c>
      <c r="B4481">
        <v>841</v>
      </c>
      <c r="C4481" t="s">
        <v>5066</v>
      </c>
      <c r="D4481" t="s">
        <v>4529</v>
      </c>
      <c r="E4481">
        <v>68</v>
      </c>
      <c r="F4481" t="s">
        <v>4847</v>
      </c>
      <c r="G4481">
        <v>51</v>
      </c>
    </row>
    <row r="4482" spans="1:7" hidden="1" x14ac:dyDescent="0.25">
      <c r="A4482">
        <v>153</v>
      </c>
      <c r="B4482">
        <v>841</v>
      </c>
      <c r="C4482" t="s">
        <v>5066</v>
      </c>
      <c r="D4482" t="s">
        <v>4529</v>
      </c>
      <c r="E4482">
        <v>69</v>
      </c>
      <c r="F4482" t="s">
        <v>4827</v>
      </c>
      <c r="G4482">
        <v>52</v>
      </c>
    </row>
    <row r="4483" spans="1:7" hidden="1" x14ac:dyDescent="0.25">
      <c r="A4483">
        <v>153</v>
      </c>
      <c r="B4483">
        <v>841</v>
      </c>
      <c r="C4483" t="s">
        <v>5066</v>
      </c>
      <c r="D4483" t="s">
        <v>4529</v>
      </c>
      <c r="E4483">
        <v>71</v>
      </c>
      <c r="F4483" t="s">
        <v>4825</v>
      </c>
      <c r="G4483">
        <v>53</v>
      </c>
    </row>
    <row r="4484" spans="1:7" hidden="1" x14ac:dyDescent="0.25">
      <c r="A4484">
        <v>153</v>
      </c>
      <c r="B4484">
        <v>841</v>
      </c>
      <c r="C4484" t="s">
        <v>5066</v>
      </c>
      <c r="D4484" t="s">
        <v>4529</v>
      </c>
      <c r="E4484">
        <v>73</v>
      </c>
      <c r="F4484" t="s">
        <v>4845</v>
      </c>
      <c r="G4484">
        <v>54</v>
      </c>
    </row>
    <row r="4485" spans="1:7" hidden="1" x14ac:dyDescent="0.25">
      <c r="A4485">
        <v>153</v>
      </c>
      <c r="B4485">
        <v>841</v>
      </c>
      <c r="C4485" t="s">
        <v>5066</v>
      </c>
      <c r="D4485" t="s">
        <v>4529</v>
      </c>
      <c r="E4485">
        <v>75</v>
      </c>
      <c r="F4485" t="s">
        <v>4843</v>
      </c>
      <c r="G4485">
        <v>55</v>
      </c>
    </row>
    <row r="4486" spans="1:7" hidden="1" x14ac:dyDescent="0.25">
      <c r="A4486">
        <v>153</v>
      </c>
      <c r="B4486">
        <v>841</v>
      </c>
      <c r="C4486" t="s">
        <v>5066</v>
      </c>
      <c r="D4486" t="s">
        <v>4529</v>
      </c>
      <c r="E4486">
        <v>77</v>
      </c>
      <c r="F4486" t="s">
        <v>4842</v>
      </c>
      <c r="G4486">
        <v>56</v>
      </c>
    </row>
    <row r="4487" spans="1:7" hidden="1" x14ac:dyDescent="0.25">
      <c r="A4487">
        <v>153</v>
      </c>
      <c r="B4487">
        <v>841</v>
      </c>
      <c r="C4487" t="s">
        <v>5066</v>
      </c>
      <c r="D4487" t="s">
        <v>4529</v>
      </c>
      <c r="E4487">
        <v>457</v>
      </c>
      <c r="F4487" t="s">
        <v>4841</v>
      </c>
      <c r="G4487">
        <v>57</v>
      </c>
    </row>
    <row r="4488" spans="1:7" hidden="1" x14ac:dyDescent="0.25">
      <c r="A4488">
        <v>153</v>
      </c>
      <c r="B4488">
        <v>841</v>
      </c>
      <c r="C4488" t="s">
        <v>5066</v>
      </c>
      <c r="D4488" t="s">
        <v>4529</v>
      </c>
      <c r="E4488">
        <v>1609</v>
      </c>
      <c r="F4488" t="s">
        <v>4803</v>
      </c>
      <c r="G4488">
        <v>58</v>
      </c>
    </row>
    <row r="4489" spans="1:7" hidden="1" x14ac:dyDescent="0.25">
      <c r="A4489">
        <v>153</v>
      </c>
      <c r="B4489">
        <v>841</v>
      </c>
      <c r="C4489" t="s">
        <v>5066</v>
      </c>
      <c r="D4489" t="s">
        <v>4529</v>
      </c>
      <c r="E4489">
        <v>82</v>
      </c>
      <c r="F4489" t="s">
        <v>4838</v>
      </c>
      <c r="G4489">
        <v>59</v>
      </c>
    </row>
    <row r="4490" spans="1:7" hidden="1" x14ac:dyDescent="0.25">
      <c r="A4490">
        <v>153</v>
      </c>
      <c r="B4490">
        <v>841</v>
      </c>
      <c r="C4490" t="s">
        <v>5066</v>
      </c>
      <c r="D4490" t="s">
        <v>4529</v>
      </c>
      <c r="E4490">
        <v>83</v>
      </c>
      <c r="F4490" t="s">
        <v>4836</v>
      </c>
      <c r="G4490">
        <v>60</v>
      </c>
    </row>
    <row r="4491" spans="1:7" hidden="1" x14ac:dyDescent="0.25">
      <c r="A4491">
        <v>153</v>
      </c>
      <c r="B4491">
        <v>841</v>
      </c>
      <c r="C4491" t="s">
        <v>5066</v>
      </c>
      <c r="D4491" t="s">
        <v>4529</v>
      </c>
      <c r="E4491">
        <v>448</v>
      </c>
      <c r="F4491" t="s">
        <v>5192</v>
      </c>
      <c r="G4491">
        <v>61</v>
      </c>
    </row>
    <row r="4492" spans="1:7" hidden="1" x14ac:dyDescent="0.25">
      <c r="A4492">
        <v>153</v>
      </c>
      <c r="B4492">
        <v>841</v>
      </c>
      <c r="C4492" t="s">
        <v>5066</v>
      </c>
      <c r="D4492" t="s">
        <v>4529</v>
      </c>
      <c r="E4492">
        <v>263</v>
      </c>
      <c r="F4492" t="s">
        <v>5191</v>
      </c>
      <c r="G4492">
        <v>62</v>
      </c>
    </row>
    <row r="4493" spans="1:7" hidden="1" x14ac:dyDescent="0.25">
      <c r="A4493">
        <v>153</v>
      </c>
      <c r="B4493">
        <v>841</v>
      </c>
      <c r="C4493" t="s">
        <v>5066</v>
      </c>
      <c r="D4493" t="s">
        <v>4529</v>
      </c>
      <c r="E4493">
        <v>1306</v>
      </c>
      <c r="F4493" t="s">
        <v>5190</v>
      </c>
      <c r="G4493">
        <v>63</v>
      </c>
    </row>
    <row r="4494" spans="1:7" hidden="1" x14ac:dyDescent="0.25">
      <c r="A4494">
        <v>153</v>
      </c>
      <c r="B4494">
        <v>841</v>
      </c>
      <c r="C4494" t="s">
        <v>5066</v>
      </c>
      <c r="D4494" t="s">
        <v>4529</v>
      </c>
      <c r="E4494">
        <v>1308</v>
      </c>
      <c r="F4494" t="s">
        <v>5189</v>
      </c>
      <c r="G4494">
        <v>64</v>
      </c>
    </row>
    <row r="4495" spans="1:7" hidden="1" x14ac:dyDescent="0.25">
      <c r="A4495">
        <v>153</v>
      </c>
      <c r="B4495">
        <v>841</v>
      </c>
      <c r="C4495" t="s">
        <v>5066</v>
      </c>
      <c r="D4495" t="s">
        <v>4529</v>
      </c>
      <c r="E4495">
        <v>1311</v>
      </c>
      <c r="F4495" t="s">
        <v>5188</v>
      </c>
      <c r="G4495">
        <v>65</v>
      </c>
    </row>
    <row r="4496" spans="1:7" hidden="1" x14ac:dyDescent="0.25">
      <c r="A4496">
        <v>167</v>
      </c>
      <c r="B4496">
        <v>855</v>
      </c>
      <c r="C4496" t="s">
        <v>5066</v>
      </c>
      <c r="D4496" t="s">
        <v>4529</v>
      </c>
      <c r="E4496">
        <v>387</v>
      </c>
      <c r="F4496" t="s">
        <v>4756</v>
      </c>
      <c r="G4496">
        <v>1</v>
      </c>
    </row>
    <row r="4497" spans="1:11" hidden="1" x14ac:dyDescent="0.25">
      <c r="A4497">
        <v>167</v>
      </c>
      <c r="B4497">
        <v>855</v>
      </c>
      <c r="C4497" t="s">
        <v>5066</v>
      </c>
      <c r="D4497" t="s">
        <v>4529</v>
      </c>
      <c r="E4497">
        <v>442</v>
      </c>
      <c r="F4497" t="s">
        <v>5187</v>
      </c>
      <c r="G4497">
        <v>2</v>
      </c>
    </row>
    <row r="4498" spans="1:11" ht="36" hidden="1" customHeight="1" x14ac:dyDescent="0.25">
      <c r="A4498">
        <v>168</v>
      </c>
      <c r="B4498">
        <v>856</v>
      </c>
      <c r="C4498" t="s">
        <v>5066</v>
      </c>
      <c r="D4498" t="s">
        <v>4529</v>
      </c>
      <c r="E4498">
        <v>1</v>
      </c>
      <c r="F4498" t="s">
        <v>4599</v>
      </c>
      <c r="G4498">
        <v>1</v>
      </c>
    </row>
    <row r="4499" spans="1:11" hidden="1" x14ac:dyDescent="0.25">
      <c r="A4499">
        <v>168</v>
      </c>
      <c r="B4499">
        <v>856</v>
      </c>
      <c r="C4499" t="s">
        <v>5066</v>
      </c>
      <c r="D4499" t="s">
        <v>4529</v>
      </c>
      <c r="E4499">
        <v>109</v>
      </c>
      <c r="F4499" t="s">
        <v>4879</v>
      </c>
      <c r="G4499">
        <v>2</v>
      </c>
    </row>
    <row r="4500" spans="1:11" hidden="1" x14ac:dyDescent="0.25">
      <c r="A4500">
        <v>168</v>
      </c>
      <c r="B4500">
        <v>856</v>
      </c>
      <c r="C4500" t="s">
        <v>5066</v>
      </c>
      <c r="D4500" t="s">
        <v>4529</v>
      </c>
      <c r="E4500">
        <v>124</v>
      </c>
      <c r="F4500" t="s">
        <v>4870</v>
      </c>
      <c r="G4500">
        <v>3</v>
      </c>
    </row>
    <row r="4501" spans="1:11" hidden="1" x14ac:dyDescent="0.25">
      <c r="A4501">
        <v>168</v>
      </c>
      <c r="B4501">
        <v>856</v>
      </c>
      <c r="C4501" t="s">
        <v>5066</v>
      </c>
      <c r="D4501" t="s">
        <v>4529</v>
      </c>
      <c r="E4501">
        <v>134</v>
      </c>
      <c r="F4501" t="s">
        <v>4864</v>
      </c>
      <c r="G4501">
        <v>4</v>
      </c>
    </row>
    <row r="4502" spans="1:11" hidden="1" x14ac:dyDescent="0.25">
      <c r="A4502">
        <v>168</v>
      </c>
      <c r="B4502">
        <v>856</v>
      </c>
      <c r="C4502" t="s">
        <v>5066</v>
      </c>
      <c r="D4502" t="s">
        <v>4529</v>
      </c>
      <c r="E4502">
        <v>146</v>
      </c>
      <c r="F4502" t="s">
        <v>5182</v>
      </c>
      <c r="G4502">
        <v>5</v>
      </c>
    </row>
    <row r="4503" spans="1:11" hidden="1" x14ac:dyDescent="0.25">
      <c r="A4503">
        <v>168</v>
      </c>
      <c r="B4503">
        <v>856</v>
      </c>
      <c r="C4503" t="s">
        <v>5066</v>
      </c>
      <c r="D4503" t="s">
        <v>4529</v>
      </c>
      <c r="E4503">
        <v>152</v>
      </c>
      <c r="F4503" t="s">
        <v>5185</v>
      </c>
      <c r="G4503">
        <v>6</v>
      </c>
    </row>
    <row r="4504" spans="1:11" ht="31.5" hidden="1" customHeight="1" x14ac:dyDescent="0.25">
      <c r="A4504">
        <v>169</v>
      </c>
      <c r="B4504">
        <v>857</v>
      </c>
      <c r="C4504" t="s">
        <v>5066</v>
      </c>
      <c r="D4504" t="s">
        <v>4529</v>
      </c>
      <c r="E4504">
        <v>1</v>
      </c>
      <c r="F4504" t="s">
        <v>4599</v>
      </c>
      <c r="G4504">
        <v>1</v>
      </c>
    </row>
    <row r="4505" spans="1:11" hidden="1" x14ac:dyDescent="0.25">
      <c r="A4505">
        <v>169</v>
      </c>
      <c r="B4505">
        <v>857</v>
      </c>
      <c r="C4505" t="s">
        <v>5066</v>
      </c>
      <c r="D4505" t="s">
        <v>4529</v>
      </c>
      <c r="E4505">
        <v>109</v>
      </c>
      <c r="F4505" t="s">
        <v>4879</v>
      </c>
      <c r="G4505">
        <v>2</v>
      </c>
    </row>
    <row r="4506" spans="1:11" hidden="1" x14ac:dyDescent="0.25">
      <c r="A4506">
        <v>169</v>
      </c>
      <c r="B4506">
        <v>857</v>
      </c>
      <c r="C4506" t="s">
        <v>5066</v>
      </c>
      <c r="D4506" t="s">
        <v>4529</v>
      </c>
      <c r="E4506">
        <v>124</v>
      </c>
      <c r="F4506" t="s">
        <v>4870</v>
      </c>
      <c r="G4506">
        <v>3</v>
      </c>
    </row>
    <row r="4507" spans="1:11" hidden="1" x14ac:dyDescent="0.25">
      <c r="A4507">
        <v>169</v>
      </c>
      <c r="B4507">
        <v>857</v>
      </c>
      <c r="C4507" t="s">
        <v>5066</v>
      </c>
      <c r="D4507" t="s">
        <v>4529</v>
      </c>
      <c r="E4507">
        <v>174</v>
      </c>
      <c r="F4507" t="s">
        <v>4864</v>
      </c>
      <c r="G4507">
        <v>4</v>
      </c>
    </row>
    <row r="4508" spans="1:11" hidden="1" x14ac:dyDescent="0.25">
      <c r="A4508">
        <v>169</v>
      </c>
      <c r="B4508">
        <v>857</v>
      </c>
      <c r="C4508" t="s">
        <v>5066</v>
      </c>
      <c r="D4508" t="s">
        <v>4529</v>
      </c>
      <c r="E4508">
        <v>187</v>
      </c>
      <c r="F4508" t="s">
        <v>5152</v>
      </c>
      <c r="G4508">
        <v>5</v>
      </c>
    </row>
    <row r="4509" spans="1:11" hidden="1" x14ac:dyDescent="0.25">
      <c r="A4509">
        <v>169</v>
      </c>
      <c r="B4509">
        <v>857</v>
      </c>
      <c r="C4509" t="s">
        <v>5066</v>
      </c>
      <c r="D4509" t="s">
        <v>4529</v>
      </c>
      <c r="E4509">
        <v>193</v>
      </c>
      <c r="F4509" t="s">
        <v>5148</v>
      </c>
      <c r="G4509">
        <v>6</v>
      </c>
    </row>
    <row r="4510" spans="1:11" hidden="1" x14ac:dyDescent="0.25">
      <c r="A4510">
        <v>169</v>
      </c>
      <c r="B4510">
        <v>857</v>
      </c>
      <c r="C4510" t="s">
        <v>5066</v>
      </c>
      <c r="D4510" t="s">
        <v>4529</v>
      </c>
      <c r="E4510">
        <v>195</v>
      </c>
      <c r="F4510" t="s">
        <v>4645</v>
      </c>
      <c r="G4510">
        <v>7</v>
      </c>
    </row>
    <row r="4511" spans="1:11" ht="31.5" hidden="1" customHeight="1" x14ac:dyDescent="0.25">
      <c r="A4511">
        <v>170</v>
      </c>
      <c r="B4511">
        <v>858</v>
      </c>
      <c r="C4511" t="s">
        <v>5186</v>
      </c>
      <c r="D4511" t="s">
        <v>4529</v>
      </c>
      <c r="E4511">
        <v>152</v>
      </c>
      <c r="F4511" t="s">
        <v>5185</v>
      </c>
      <c r="G4511">
        <v>1</v>
      </c>
      <c r="K4511" t="s">
        <v>4</v>
      </c>
    </row>
    <row r="4512" spans="1:11" hidden="1" x14ac:dyDescent="0.25">
      <c r="A4512">
        <v>170</v>
      </c>
      <c r="B4512">
        <v>859</v>
      </c>
      <c r="C4512" t="s">
        <v>5184</v>
      </c>
      <c r="D4512" t="s">
        <v>4529</v>
      </c>
      <c r="E4512">
        <v>150</v>
      </c>
      <c r="F4512" t="s">
        <v>5184</v>
      </c>
      <c r="G4512">
        <v>2</v>
      </c>
      <c r="K4512" t="s">
        <v>1247</v>
      </c>
    </row>
    <row r="4513" spans="1:11" hidden="1" x14ac:dyDescent="0.25">
      <c r="A4513">
        <v>170</v>
      </c>
      <c r="B4513">
        <v>859</v>
      </c>
      <c r="C4513" t="s">
        <v>5184</v>
      </c>
      <c r="D4513" t="s">
        <v>4529</v>
      </c>
      <c r="E4513">
        <v>149</v>
      </c>
      <c r="F4513" t="s">
        <v>5183</v>
      </c>
      <c r="G4513">
        <v>3</v>
      </c>
      <c r="K4513" t="s">
        <v>2063</v>
      </c>
    </row>
    <row r="4514" spans="1:11" hidden="1" x14ac:dyDescent="0.25">
      <c r="A4514">
        <v>170</v>
      </c>
      <c r="B4514">
        <v>860</v>
      </c>
      <c r="C4514" t="s">
        <v>5179</v>
      </c>
      <c r="D4514" t="s">
        <v>4529</v>
      </c>
      <c r="E4514">
        <v>147</v>
      </c>
      <c r="F4514" t="s">
        <v>5182</v>
      </c>
      <c r="G4514">
        <v>4</v>
      </c>
      <c r="K4514" t="s">
        <v>1253</v>
      </c>
    </row>
    <row r="4515" spans="1:11" hidden="1" x14ac:dyDescent="0.25">
      <c r="A4515">
        <v>170</v>
      </c>
      <c r="B4515">
        <v>860</v>
      </c>
      <c r="C4515" t="s">
        <v>5179</v>
      </c>
      <c r="D4515" t="s">
        <v>4529</v>
      </c>
      <c r="E4515">
        <v>166</v>
      </c>
      <c r="F4515" t="s">
        <v>5181</v>
      </c>
      <c r="G4515">
        <v>5</v>
      </c>
      <c r="K4515" t="s">
        <v>1255</v>
      </c>
    </row>
    <row r="4516" spans="1:11" hidden="1" x14ac:dyDescent="0.25">
      <c r="A4516">
        <v>170</v>
      </c>
      <c r="B4516">
        <v>860</v>
      </c>
      <c r="C4516" t="s">
        <v>5179</v>
      </c>
      <c r="D4516" t="s">
        <v>4529</v>
      </c>
      <c r="E4516">
        <v>145</v>
      </c>
      <c r="F4516" t="s">
        <v>5180</v>
      </c>
      <c r="G4516">
        <v>6</v>
      </c>
      <c r="K4516" t="s">
        <v>2425</v>
      </c>
    </row>
    <row r="4517" spans="1:11" hidden="1" x14ac:dyDescent="0.25">
      <c r="A4517">
        <v>170</v>
      </c>
      <c r="B4517">
        <v>860</v>
      </c>
      <c r="C4517" t="s">
        <v>5179</v>
      </c>
      <c r="D4517" t="s">
        <v>4529</v>
      </c>
      <c r="E4517">
        <v>143</v>
      </c>
      <c r="F4517" t="s">
        <v>5178</v>
      </c>
      <c r="G4517">
        <v>7</v>
      </c>
      <c r="K4517" t="s">
        <v>2424</v>
      </c>
    </row>
    <row r="4518" spans="1:11" hidden="1" x14ac:dyDescent="0.25">
      <c r="A4518">
        <v>170</v>
      </c>
      <c r="B4518">
        <v>861</v>
      </c>
      <c r="C4518" t="s">
        <v>5177</v>
      </c>
      <c r="D4518" t="s">
        <v>4529</v>
      </c>
      <c r="E4518">
        <v>141</v>
      </c>
      <c r="F4518" t="s">
        <v>5177</v>
      </c>
      <c r="G4518">
        <v>8</v>
      </c>
      <c r="K4518" t="s">
        <v>1260</v>
      </c>
    </row>
    <row r="4519" spans="1:11" hidden="1" x14ac:dyDescent="0.25">
      <c r="A4519">
        <v>170</v>
      </c>
      <c r="B4519">
        <v>861</v>
      </c>
      <c r="C4519" t="s">
        <v>5177</v>
      </c>
      <c r="D4519" t="s">
        <v>4529</v>
      </c>
      <c r="E4519">
        <v>139</v>
      </c>
      <c r="F4519" t="s">
        <v>5176</v>
      </c>
      <c r="G4519">
        <v>9</v>
      </c>
      <c r="K4519" t="s">
        <v>1399</v>
      </c>
    </row>
    <row r="4520" spans="1:11" hidden="1" x14ac:dyDescent="0.25">
      <c r="A4520">
        <v>170</v>
      </c>
      <c r="B4520">
        <v>862</v>
      </c>
      <c r="C4520" t="s">
        <v>5173</v>
      </c>
      <c r="D4520" t="s">
        <v>4529</v>
      </c>
      <c r="E4520">
        <v>1391</v>
      </c>
      <c r="F4520" t="s">
        <v>5173</v>
      </c>
      <c r="G4520">
        <v>10</v>
      </c>
      <c r="K4520" t="s">
        <v>1264</v>
      </c>
    </row>
    <row r="4521" spans="1:11" hidden="1" x14ac:dyDescent="0.25">
      <c r="A4521">
        <v>170</v>
      </c>
      <c r="B4521">
        <v>862</v>
      </c>
      <c r="C4521" t="s">
        <v>5173</v>
      </c>
      <c r="D4521" t="s">
        <v>4529</v>
      </c>
      <c r="E4521">
        <v>1392</v>
      </c>
      <c r="F4521" t="s">
        <v>5175</v>
      </c>
      <c r="G4521">
        <v>11</v>
      </c>
      <c r="K4521" t="s">
        <v>1266</v>
      </c>
    </row>
    <row r="4522" spans="1:11" hidden="1" x14ac:dyDescent="0.25">
      <c r="A4522">
        <v>170</v>
      </c>
      <c r="B4522">
        <v>862</v>
      </c>
      <c r="C4522" t="s">
        <v>5173</v>
      </c>
      <c r="D4522" t="s">
        <v>4529</v>
      </c>
      <c r="E4522">
        <v>171</v>
      </c>
      <c r="F4522" t="s">
        <v>5174</v>
      </c>
      <c r="G4522">
        <v>12</v>
      </c>
      <c r="K4522" t="s">
        <v>2423</v>
      </c>
    </row>
    <row r="4523" spans="1:11" hidden="1" x14ac:dyDescent="0.25">
      <c r="A4523">
        <v>170</v>
      </c>
      <c r="B4523">
        <v>862</v>
      </c>
      <c r="C4523" t="s">
        <v>5173</v>
      </c>
      <c r="D4523" t="s">
        <v>4529</v>
      </c>
      <c r="E4523">
        <v>173</v>
      </c>
      <c r="F4523" t="s">
        <v>5172</v>
      </c>
      <c r="G4523">
        <v>13</v>
      </c>
      <c r="K4523" t="s">
        <v>1270</v>
      </c>
    </row>
    <row r="4524" spans="1:11" hidden="1" x14ac:dyDescent="0.25">
      <c r="A4524">
        <v>170</v>
      </c>
      <c r="B4524">
        <v>863</v>
      </c>
      <c r="C4524" t="s">
        <v>5171</v>
      </c>
      <c r="D4524" t="s">
        <v>4529</v>
      </c>
      <c r="E4524">
        <v>137</v>
      </c>
      <c r="F4524" t="s">
        <v>5170</v>
      </c>
      <c r="G4524">
        <v>14</v>
      </c>
      <c r="K4524" t="s">
        <v>142</v>
      </c>
    </row>
    <row r="4525" spans="1:11" hidden="1" x14ac:dyDescent="0.25">
      <c r="A4525">
        <v>170</v>
      </c>
      <c r="B4525">
        <v>864</v>
      </c>
      <c r="C4525" t="s">
        <v>5169</v>
      </c>
      <c r="D4525" t="s">
        <v>4529</v>
      </c>
      <c r="E4525">
        <v>135</v>
      </c>
      <c r="F4525" t="s">
        <v>4864</v>
      </c>
      <c r="G4525">
        <v>15</v>
      </c>
      <c r="K4525" t="s">
        <v>1404</v>
      </c>
    </row>
    <row r="4526" spans="1:11" hidden="1" x14ac:dyDescent="0.25">
      <c r="A4526">
        <v>170</v>
      </c>
      <c r="B4526">
        <v>864</v>
      </c>
      <c r="C4526" t="s">
        <v>5169</v>
      </c>
      <c r="D4526" t="s">
        <v>4529</v>
      </c>
      <c r="E4526">
        <v>133</v>
      </c>
      <c r="F4526" t="s">
        <v>5160</v>
      </c>
      <c r="G4526">
        <v>16</v>
      </c>
      <c r="K4526" t="s">
        <v>14</v>
      </c>
    </row>
    <row r="4527" spans="1:11" hidden="1" x14ac:dyDescent="0.25">
      <c r="A4527">
        <v>170</v>
      </c>
      <c r="B4527">
        <v>865</v>
      </c>
      <c r="C4527" t="s">
        <v>5168</v>
      </c>
      <c r="D4527" t="s">
        <v>4529</v>
      </c>
      <c r="E4527">
        <v>131</v>
      </c>
      <c r="F4527" t="s">
        <v>4865</v>
      </c>
      <c r="G4527">
        <v>17</v>
      </c>
      <c r="K4527" t="s">
        <v>2397</v>
      </c>
    </row>
    <row r="4528" spans="1:11" hidden="1" x14ac:dyDescent="0.25">
      <c r="A4528">
        <v>170</v>
      </c>
      <c r="B4528">
        <v>865</v>
      </c>
      <c r="C4528" t="s">
        <v>5168</v>
      </c>
      <c r="D4528" t="s">
        <v>4529</v>
      </c>
      <c r="E4528">
        <v>169</v>
      </c>
      <c r="F4528" t="s">
        <v>4867</v>
      </c>
      <c r="G4528">
        <v>18</v>
      </c>
      <c r="K4528" t="s">
        <v>964</v>
      </c>
    </row>
    <row r="4529" spans="1:11" hidden="1" x14ac:dyDescent="0.25">
      <c r="A4529">
        <v>170</v>
      </c>
      <c r="B4529">
        <v>865</v>
      </c>
      <c r="C4529" t="s">
        <v>5168</v>
      </c>
      <c r="D4529" t="s">
        <v>4529</v>
      </c>
      <c r="E4529">
        <v>129</v>
      </c>
      <c r="F4529" t="s">
        <v>4868</v>
      </c>
      <c r="G4529">
        <v>19</v>
      </c>
      <c r="K4529" t="s">
        <v>924</v>
      </c>
    </row>
    <row r="4530" spans="1:11" hidden="1" x14ac:dyDescent="0.25">
      <c r="A4530">
        <v>170</v>
      </c>
      <c r="B4530">
        <v>865</v>
      </c>
      <c r="C4530" t="s">
        <v>5168</v>
      </c>
      <c r="D4530" t="s">
        <v>4529</v>
      </c>
      <c r="E4530">
        <v>127</v>
      </c>
      <c r="F4530" t="s">
        <v>4869</v>
      </c>
      <c r="G4530">
        <v>20</v>
      </c>
      <c r="K4530" t="s">
        <v>407</v>
      </c>
    </row>
    <row r="4531" spans="1:11" hidden="1" x14ac:dyDescent="0.25">
      <c r="A4531">
        <v>170</v>
      </c>
      <c r="B4531">
        <v>866</v>
      </c>
      <c r="C4531" t="s">
        <v>5167</v>
      </c>
      <c r="D4531" t="s">
        <v>4529</v>
      </c>
      <c r="E4531">
        <v>125</v>
      </c>
      <c r="F4531" t="s">
        <v>4870</v>
      </c>
      <c r="G4531">
        <v>21</v>
      </c>
      <c r="K4531" t="s">
        <v>1667</v>
      </c>
    </row>
    <row r="4532" spans="1:11" hidden="1" x14ac:dyDescent="0.25">
      <c r="A4532">
        <v>170</v>
      </c>
      <c r="B4532">
        <v>866</v>
      </c>
      <c r="C4532" t="s">
        <v>5167</v>
      </c>
      <c r="D4532" t="s">
        <v>4529</v>
      </c>
      <c r="E4532">
        <v>123</v>
      </c>
      <c r="F4532" t="s">
        <v>4871</v>
      </c>
      <c r="G4532">
        <v>22</v>
      </c>
      <c r="K4532" t="s">
        <v>106</v>
      </c>
    </row>
    <row r="4533" spans="1:11" hidden="1" x14ac:dyDescent="0.25">
      <c r="A4533">
        <v>170</v>
      </c>
      <c r="B4533">
        <v>867</v>
      </c>
      <c r="C4533" t="s">
        <v>4872</v>
      </c>
      <c r="D4533" t="s">
        <v>4529</v>
      </c>
      <c r="E4533">
        <v>121</v>
      </c>
      <c r="F4533" t="s">
        <v>4872</v>
      </c>
      <c r="G4533">
        <v>23</v>
      </c>
      <c r="K4533" t="s">
        <v>380</v>
      </c>
    </row>
    <row r="4534" spans="1:11" hidden="1" x14ac:dyDescent="0.25">
      <c r="A4534">
        <v>170</v>
      </c>
      <c r="B4534">
        <v>868</v>
      </c>
      <c r="C4534" t="s">
        <v>5162</v>
      </c>
      <c r="D4534" t="s">
        <v>4529</v>
      </c>
      <c r="E4534">
        <v>1534</v>
      </c>
      <c r="F4534" t="s">
        <v>4873</v>
      </c>
      <c r="G4534">
        <v>24</v>
      </c>
      <c r="K4534" t="s">
        <v>378</v>
      </c>
    </row>
    <row r="4535" spans="1:11" hidden="1" x14ac:dyDescent="0.25">
      <c r="A4535">
        <v>170</v>
      </c>
      <c r="B4535">
        <v>868</v>
      </c>
      <c r="C4535" t="s">
        <v>5162</v>
      </c>
      <c r="D4535" t="s">
        <v>4529</v>
      </c>
      <c r="E4535">
        <v>119</v>
      </c>
      <c r="F4535" t="s">
        <v>4874</v>
      </c>
      <c r="G4535">
        <v>25</v>
      </c>
      <c r="K4535" t="s">
        <v>739</v>
      </c>
    </row>
    <row r="4536" spans="1:11" hidden="1" x14ac:dyDescent="0.25">
      <c r="A4536">
        <v>170</v>
      </c>
      <c r="B4536">
        <v>869</v>
      </c>
      <c r="C4536" t="s">
        <v>4855</v>
      </c>
      <c r="D4536" t="s">
        <v>4529</v>
      </c>
      <c r="E4536">
        <v>117</v>
      </c>
      <c r="F4536" t="s">
        <v>4855</v>
      </c>
      <c r="G4536">
        <v>26</v>
      </c>
      <c r="K4536" t="s">
        <v>374</v>
      </c>
    </row>
    <row r="4537" spans="1:11" hidden="1" x14ac:dyDescent="0.25">
      <c r="A4537">
        <v>170</v>
      </c>
      <c r="B4537">
        <v>869</v>
      </c>
      <c r="C4537" t="s">
        <v>4855</v>
      </c>
      <c r="D4537" t="s">
        <v>4529</v>
      </c>
      <c r="E4537">
        <v>115</v>
      </c>
      <c r="F4537" t="s">
        <v>4875</v>
      </c>
      <c r="G4537">
        <v>27</v>
      </c>
      <c r="K4537" t="s">
        <v>766</v>
      </c>
    </row>
    <row r="4538" spans="1:11" hidden="1" x14ac:dyDescent="0.25">
      <c r="A4538">
        <v>170</v>
      </c>
      <c r="B4538">
        <v>870</v>
      </c>
      <c r="C4538" t="s">
        <v>4876</v>
      </c>
      <c r="D4538" t="s">
        <v>4529</v>
      </c>
      <c r="E4538">
        <v>113</v>
      </c>
      <c r="F4538" t="s">
        <v>4877</v>
      </c>
      <c r="G4538">
        <v>28</v>
      </c>
      <c r="K4538" t="s">
        <v>617</v>
      </c>
    </row>
    <row r="4539" spans="1:11" hidden="1" x14ac:dyDescent="0.25">
      <c r="A4539">
        <v>170</v>
      </c>
      <c r="B4539">
        <v>870</v>
      </c>
      <c r="C4539" t="s">
        <v>4876</v>
      </c>
      <c r="D4539" t="s">
        <v>4529</v>
      </c>
      <c r="E4539">
        <v>112</v>
      </c>
      <c r="F4539" t="s">
        <v>4878</v>
      </c>
      <c r="G4539">
        <v>29</v>
      </c>
      <c r="K4539" t="s">
        <v>165</v>
      </c>
    </row>
    <row r="4540" spans="1:11" hidden="1" x14ac:dyDescent="0.25">
      <c r="A4540">
        <v>170</v>
      </c>
      <c r="B4540">
        <v>870</v>
      </c>
      <c r="C4540" t="s">
        <v>4876</v>
      </c>
      <c r="D4540" t="s">
        <v>4529</v>
      </c>
      <c r="E4540">
        <v>110</v>
      </c>
      <c r="F4540" t="s">
        <v>4879</v>
      </c>
      <c r="G4540">
        <v>30</v>
      </c>
      <c r="K4540" t="s">
        <v>617</v>
      </c>
    </row>
    <row r="4541" spans="1:11" hidden="1" x14ac:dyDescent="0.25">
      <c r="A4541">
        <v>170</v>
      </c>
      <c r="B4541">
        <v>871</v>
      </c>
      <c r="C4541" t="s">
        <v>5166</v>
      </c>
      <c r="D4541" t="s">
        <v>4529</v>
      </c>
      <c r="E4541">
        <v>1384</v>
      </c>
      <c r="F4541" t="s">
        <v>4880</v>
      </c>
      <c r="G4541">
        <v>31</v>
      </c>
      <c r="K4541" t="s">
        <v>766</v>
      </c>
    </row>
    <row r="4542" spans="1:11" hidden="1" x14ac:dyDescent="0.25">
      <c r="A4542">
        <v>170</v>
      </c>
      <c r="B4542">
        <v>871</v>
      </c>
      <c r="C4542" t="s">
        <v>5166</v>
      </c>
      <c r="D4542" t="s">
        <v>4529</v>
      </c>
      <c r="E4542">
        <v>108</v>
      </c>
      <c r="F4542" t="s">
        <v>4882</v>
      </c>
      <c r="G4542">
        <v>32</v>
      </c>
      <c r="K4542" t="s">
        <v>216</v>
      </c>
    </row>
    <row r="4543" spans="1:11" hidden="1" x14ac:dyDescent="0.25">
      <c r="A4543">
        <v>170</v>
      </c>
      <c r="B4543">
        <v>872</v>
      </c>
      <c r="C4543" t="s">
        <v>4598</v>
      </c>
      <c r="D4543" t="s">
        <v>4529</v>
      </c>
      <c r="E4543">
        <v>1</v>
      </c>
      <c r="F4543" t="s">
        <v>4599</v>
      </c>
      <c r="G4543">
        <v>33</v>
      </c>
    </row>
    <row r="4544" spans="1:11" hidden="1" x14ac:dyDescent="0.25">
      <c r="A4544">
        <v>170</v>
      </c>
      <c r="B4544">
        <v>873</v>
      </c>
      <c r="C4544" t="s">
        <v>4732</v>
      </c>
      <c r="D4544" t="s">
        <v>4529</v>
      </c>
      <c r="E4544">
        <v>1558</v>
      </c>
      <c r="F4544" t="s">
        <v>4733</v>
      </c>
      <c r="G4544">
        <v>34</v>
      </c>
    </row>
    <row r="4545" spans="1:7" hidden="1" x14ac:dyDescent="0.25">
      <c r="A4545">
        <v>170</v>
      </c>
      <c r="B4545">
        <v>873</v>
      </c>
      <c r="C4545" t="s">
        <v>4732</v>
      </c>
      <c r="D4545" t="s">
        <v>4529</v>
      </c>
      <c r="E4545">
        <v>84</v>
      </c>
      <c r="F4545" t="s">
        <v>4732</v>
      </c>
      <c r="G4545">
        <v>35</v>
      </c>
    </row>
    <row r="4546" spans="1:7" hidden="1" x14ac:dyDescent="0.25">
      <c r="A4546">
        <v>170</v>
      </c>
      <c r="B4546">
        <v>873</v>
      </c>
      <c r="C4546" t="s">
        <v>4732</v>
      </c>
      <c r="D4546" t="s">
        <v>4529</v>
      </c>
      <c r="E4546">
        <v>2</v>
      </c>
      <c r="F4546" t="s">
        <v>4731</v>
      </c>
      <c r="G4546">
        <v>36</v>
      </c>
    </row>
    <row r="4547" spans="1:7" hidden="1" x14ac:dyDescent="0.25">
      <c r="A4547">
        <v>170</v>
      </c>
      <c r="B4547">
        <v>874</v>
      </c>
      <c r="C4547" t="s">
        <v>4729</v>
      </c>
      <c r="D4547" t="s">
        <v>4529</v>
      </c>
      <c r="E4547">
        <v>4</v>
      </c>
      <c r="F4547" t="s">
        <v>4729</v>
      </c>
      <c r="G4547">
        <v>37</v>
      </c>
    </row>
    <row r="4548" spans="1:7" hidden="1" x14ac:dyDescent="0.25">
      <c r="A4548">
        <v>170</v>
      </c>
      <c r="B4548">
        <v>875</v>
      </c>
      <c r="C4548" t="s">
        <v>5165</v>
      </c>
      <c r="D4548" t="s">
        <v>4529</v>
      </c>
      <c r="E4548">
        <v>6</v>
      </c>
      <c r="F4548" t="s">
        <v>4697</v>
      </c>
      <c r="G4548">
        <v>38</v>
      </c>
    </row>
    <row r="4549" spans="1:7" hidden="1" x14ac:dyDescent="0.25">
      <c r="A4549">
        <v>170</v>
      </c>
      <c r="B4549">
        <v>875</v>
      </c>
      <c r="C4549" t="s">
        <v>5165</v>
      </c>
      <c r="D4549" t="s">
        <v>4529</v>
      </c>
      <c r="E4549">
        <v>8</v>
      </c>
      <c r="F4549" t="s">
        <v>4695</v>
      </c>
      <c r="G4549">
        <v>39</v>
      </c>
    </row>
    <row r="4550" spans="1:7" hidden="1" x14ac:dyDescent="0.25">
      <c r="A4550">
        <v>170</v>
      </c>
      <c r="B4550">
        <v>876</v>
      </c>
      <c r="C4550" t="s">
        <v>4693</v>
      </c>
      <c r="D4550" t="s">
        <v>4529</v>
      </c>
      <c r="E4550">
        <v>10</v>
      </c>
      <c r="F4550" t="s">
        <v>4693</v>
      </c>
      <c r="G4550">
        <v>40</v>
      </c>
    </row>
    <row r="4551" spans="1:7" hidden="1" x14ac:dyDescent="0.25">
      <c r="A4551">
        <v>170</v>
      </c>
      <c r="B4551">
        <v>876</v>
      </c>
      <c r="C4551" t="s">
        <v>4693</v>
      </c>
      <c r="D4551" t="s">
        <v>4529</v>
      </c>
      <c r="E4551">
        <v>13</v>
      </c>
      <c r="F4551" t="s">
        <v>4692</v>
      </c>
      <c r="G4551">
        <v>41</v>
      </c>
    </row>
    <row r="4552" spans="1:7" hidden="1" x14ac:dyDescent="0.25">
      <c r="A4552">
        <v>170</v>
      </c>
      <c r="B4552">
        <v>877</v>
      </c>
      <c r="C4552" t="s">
        <v>4748</v>
      </c>
      <c r="D4552" t="s">
        <v>4529</v>
      </c>
      <c r="E4552">
        <v>14</v>
      </c>
      <c r="F4552" t="s">
        <v>4728</v>
      </c>
      <c r="G4552">
        <v>42</v>
      </c>
    </row>
    <row r="4553" spans="1:7" hidden="1" x14ac:dyDescent="0.25">
      <c r="A4553">
        <v>170</v>
      </c>
      <c r="B4553">
        <v>877</v>
      </c>
      <c r="C4553" t="s">
        <v>4748</v>
      </c>
      <c r="D4553" t="s">
        <v>4529</v>
      </c>
      <c r="E4553">
        <v>266</v>
      </c>
      <c r="F4553" t="s">
        <v>4727</v>
      </c>
      <c r="G4553">
        <v>43</v>
      </c>
    </row>
    <row r="4554" spans="1:7" hidden="1" x14ac:dyDescent="0.25">
      <c r="A4554">
        <v>170</v>
      </c>
      <c r="B4554">
        <v>878</v>
      </c>
      <c r="C4554" t="s">
        <v>4691</v>
      </c>
      <c r="D4554" t="s">
        <v>4529</v>
      </c>
      <c r="E4554">
        <v>16</v>
      </c>
      <c r="F4554" t="s">
        <v>4691</v>
      </c>
      <c r="G4554">
        <v>44</v>
      </c>
    </row>
    <row r="4555" spans="1:7" hidden="1" x14ac:dyDescent="0.25">
      <c r="A4555">
        <v>170</v>
      </c>
      <c r="B4555">
        <v>878</v>
      </c>
      <c r="C4555" t="s">
        <v>4691</v>
      </c>
      <c r="D4555" t="s">
        <v>4529</v>
      </c>
      <c r="E4555">
        <v>18</v>
      </c>
      <c r="F4555" t="s">
        <v>4690</v>
      </c>
      <c r="G4555">
        <v>45</v>
      </c>
    </row>
    <row r="4556" spans="1:7" hidden="1" x14ac:dyDescent="0.25">
      <c r="A4556">
        <v>170</v>
      </c>
      <c r="B4556">
        <v>879</v>
      </c>
      <c r="C4556" t="s">
        <v>4725</v>
      </c>
      <c r="D4556" t="s">
        <v>4529</v>
      </c>
      <c r="E4556">
        <v>20</v>
      </c>
      <c r="F4556" t="s">
        <v>4726</v>
      </c>
      <c r="G4556">
        <v>46</v>
      </c>
    </row>
    <row r="4557" spans="1:7" hidden="1" x14ac:dyDescent="0.25">
      <c r="A4557">
        <v>170</v>
      </c>
      <c r="B4557">
        <v>879</v>
      </c>
      <c r="C4557" t="s">
        <v>4725</v>
      </c>
      <c r="D4557" t="s">
        <v>4529</v>
      </c>
      <c r="E4557">
        <v>86</v>
      </c>
      <c r="F4557" t="s">
        <v>4724</v>
      </c>
      <c r="G4557">
        <v>47</v>
      </c>
    </row>
    <row r="4558" spans="1:7" hidden="1" x14ac:dyDescent="0.25">
      <c r="A4558">
        <v>170</v>
      </c>
      <c r="B4558">
        <v>880</v>
      </c>
      <c r="C4558" t="s">
        <v>4689</v>
      </c>
      <c r="D4558" t="s">
        <v>4529</v>
      </c>
      <c r="E4558">
        <v>22</v>
      </c>
      <c r="F4558" t="s">
        <v>4689</v>
      </c>
      <c r="G4558">
        <v>48</v>
      </c>
    </row>
    <row r="4559" spans="1:7" hidden="1" x14ac:dyDescent="0.25">
      <c r="A4559">
        <v>170</v>
      </c>
      <c r="B4559">
        <v>881</v>
      </c>
      <c r="C4559" t="s">
        <v>4721</v>
      </c>
      <c r="D4559" t="s">
        <v>4529</v>
      </c>
      <c r="E4559">
        <v>1503</v>
      </c>
      <c r="F4559" t="s">
        <v>4723</v>
      </c>
      <c r="G4559">
        <v>49</v>
      </c>
    </row>
    <row r="4560" spans="1:7" hidden="1" x14ac:dyDescent="0.25">
      <c r="A4560">
        <v>170</v>
      </c>
      <c r="B4560">
        <v>881</v>
      </c>
      <c r="C4560" t="s">
        <v>4721</v>
      </c>
      <c r="D4560" t="s">
        <v>4529</v>
      </c>
      <c r="E4560">
        <v>88</v>
      </c>
      <c r="F4560" t="s">
        <v>4722</v>
      </c>
      <c r="G4560">
        <v>50</v>
      </c>
    </row>
    <row r="4561" spans="1:7" hidden="1" x14ac:dyDescent="0.25">
      <c r="A4561">
        <v>170</v>
      </c>
      <c r="B4561">
        <v>882</v>
      </c>
      <c r="C4561" t="s">
        <v>4714</v>
      </c>
      <c r="D4561" t="s">
        <v>4529</v>
      </c>
      <c r="E4561">
        <v>90</v>
      </c>
      <c r="F4561" t="s">
        <v>4720</v>
      </c>
      <c r="G4561">
        <v>51</v>
      </c>
    </row>
    <row r="4562" spans="1:7" hidden="1" x14ac:dyDescent="0.25">
      <c r="A4562">
        <v>170</v>
      </c>
      <c r="B4562">
        <v>882</v>
      </c>
      <c r="C4562" t="s">
        <v>4714</v>
      </c>
      <c r="D4562" t="s">
        <v>4529</v>
      </c>
      <c r="E4562">
        <v>92</v>
      </c>
      <c r="F4562" t="s">
        <v>4688</v>
      </c>
      <c r="G4562">
        <v>52</v>
      </c>
    </row>
    <row r="4563" spans="1:7" hidden="1" x14ac:dyDescent="0.25">
      <c r="A4563">
        <v>170</v>
      </c>
      <c r="B4563">
        <v>883</v>
      </c>
      <c r="C4563" t="s">
        <v>4717</v>
      </c>
      <c r="D4563" t="s">
        <v>4529</v>
      </c>
      <c r="E4563">
        <v>94</v>
      </c>
      <c r="F4563" t="s">
        <v>4717</v>
      </c>
      <c r="G4563">
        <v>53</v>
      </c>
    </row>
    <row r="4564" spans="1:7" hidden="1" x14ac:dyDescent="0.25">
      <c r="A4564">
        <v>170</v>
      </c>
      <c r="B4564">
        <v>884</v>
      </c>
      <c r="C4564" t="s">
        <v>4719</v>
      </c>
      <c r="D4564" t="s">
        <v>4529</v>
      </c>
      <c r="E4564">
        <v>97</v>
      </c>
      <c r="F4564" t="s">
        <v>4715</v>
      </c>
      <c r="G4564">
        <v>54</v>
      </c>
    </row>
    <row r="4565" spans="1:7" hidden="1" x14ac:dyDescent="0.25">
      <c r="A4565">
        <v>170</v>
      </c>
      <c r="B4565">
        <v>884</v>
      </c>
      <c r="C4565" t="s">
        <v>4719</v>
      </c>
      <c r="D4565" t="s">
        <v>4529</v>
      </c>
      <c r="E4565">
        <v>1548</v>
      </c>
      <c r="F4565" t="s">
        <v>4713</v>
      </c>
      <c r="G4565">
        <v>55</v>
      </c>
    </row>
    <row r="4566" spans="1:7" hidden="1" x14ac:dyDescent="0.25">
      <c r="A4566">
        <v>170</v>
      </c>
      <c r="B4566">
        <v>884</v>
      </c>
      <c r="C4566" t="s">
        <v>4719</v>
      </c>
      <c r="D4566" t="s">
        <v>4529</v>
      </c>
      <c r="E4566">
        <v>1549</v>
      </c>
      <c r="F4566" t="s">
        <v>4718</v>
      </c>
      <c r="G4566">
        <v>56</v>
      </c>
    </row>
    <row r="4567" spans="1:7" hidden="1" x14ac:dyDescent="0.25">
      <c r="A4567">
        <v>170</v>
      </c>
      <c r="B4567">
        <v>884</v>
      </c>
      <c r="C4567" t="s">
        <v>4719</v>
      </c>
      <c r="D4567" t="s">
        <v>4529</v>
      </c>
      <c r="E4567">
        <v>98</v>
      </c>
      <c r="F4567" t="s">
        <v>4712</v>
      </c>
      <c r="G4567">
        <v>57</v>
      </c>
    </row>
    <row r="4568" spans="1:7" hidden="1" x14ac:dyDescent="0.25">
      <c r="A4568">
        <v>170</v>
      </c>
      <c r="B4568">
        <v>885</v>
      </c>
      <c r="C4568" t="s">
        <v>4711</v>
      </c>
      <c r="D4568" t="s">
        <v>4529</v>
      </c>
      <c r="E4568">
        <v>100</v>
      </c>
      <c r="F4568" t="s">
        <v>4711</v>
      </c>
      <c r="G4568">
        <v>58</v>
      </c>
    </row>
    <row r="4569" spans="1:7" hidden="1" x14ac:dyDescent="0.25">
      <c r="A4569">
        <v>170</v>
      </c>
      <c r="B4569">
        <v>885</v>
      </c>
      <c r="C4569" t="s">
        <v>4711</v>
      </c>
      <c r="D4569" t="s">
        <v>4529</v>
      </c>
      <c r="E4569">
        <v>102</v>
      </c>
      <c r="F4569" t="s">
        <v>4710</v>
      </c>
      <c r="G4569">
        <v>59</v>
      </c>
    </row>
    <row r="4570" spans="1:7" hidden="1" x14ac:dyDescent="0.25">
      <c r="A4570">
        <v>170</v>
      </c>
      <c r="B4570">
        <v>886</v>
      </c>
      <c r="C4570" t="s">
        <v>4708</v>
      </c>
      <c r="D4570" t="s">
        <v>4529</v>
      </c>
      <c r="E4570">
        <v>104</v>
      </c>
      <c r="F4570" t="s">
        <v>4708</v>
      </c>
      <c r="G4570">
        <v>60</v>
      </c>
    </row>
    <row r="4571" spans="1:7" hidden="1" x14ac:dyDescent="0.25">
      <c r="A4571">
        <v>170</v>
      </c>
      <c r="B4571">
        <v>886</v>
      </c>
      <c r="C4571" t="s">
        <v>4708</v>
      </c>
      <c r="D4571" t="s">
        <v>4529</v>
      </c>
      <c r="E4571">
        <v>745</v>
      </c>
      <c r="F4571" t="s">
        <v>4709</v>
      </c>
      <c r="G4571">
        <v>61</v>
      </c>
    </row>
    <row r="4572" spans="1:7" hidden="1" x14ac:dyDescent="0.25">
      <c r="A4572">
        <v>170</v>
      </c>
      <c r="B4572">
        <v>887</v>
      </c>
      <c r="C4572" t="s">
        <v>5164</v>
      </c>
      <c r="D4572" t="s">
        <v>4529</v>
      </c>
      <c r="E4572">
        <v>106</v>
      </c>
      <c r="F4572" t="s">
        <v>4707</v>
      </c>
      <c r="G4572">
        <v>62</v>
      </c>
    </row>
    <row r="4573" spans="1:7" hidden="1" x14ac:dyDescent="0.25">
      <c r="A4573">
        <v>170</v>
      </c>
      <c r="B4573">
        <v>887</v>
      </c>
      <c r="C4573" t="s">
        <v>5164</v>
      </c>
      <c r="D4573" t="s">
        <v>4529</v>
      </c>
      <c r="E4573">
        <v>272</v>
      </c>
      <c r="F4573" t="s">
        <v>4704</v>
      </c>
      <c r="G4573">
        <v>63</v>
      </c>
    </row>
    <row r="4574" spans="1:7" hidden="1" x14ac:dyDescent="0.25">
      <c r="A4574">
        <v>170</v>
      </c>
      <c r="B4574">
        <v>887</v>
      </c>
      <c r="C4574" t="s">
        <v>5164</v>
      </c>
      <c r="D4574" t="s">
        <v>4529</v>
      </c>
      <c r="E4574">
        <v>270</v>
      </c>
      <c r="F4574" t="s">
        <v>4702</v>
      </c>
      <c r="G4574">
        <v>64</v>
      </c>
    </row>
    <row r="4575" spans="1:7" hidden="1" x14ac:dyDescent="0.25">
      <c r="A4575">
        <v>170</v>
      </c>
      <c r="B4575">
        <v>887</v>
      </c>
      <c r="C4575" t="s">
        <v>5164</v>
      </c>
      <c r="D4575" t="s">
        <v>4529</v>
      </c>
      <c r="E4575">
        <v>268</v>
      </c>
      <c r="F4575" t="s">
        <v>4701</v>
      </c>
      <c r="G4575">
        <v>65</v>
      </c>
    </row>
    <row r="4576" spans="1:7" hidden="1" x14ac:dyDescent="0.25">
      <c r="A4576">
        <v>170</v>
      </c>
      <c r="B4576">
        <v>887</v>
      </c>
      <c r="C4576" t="s">
        <v>5164</v>
      </c>
      <c r="D4576" t="s">
        <v>4529</v>
      </c>
      <c r="E4576">
        <v>273</v>
      </c>
      <c r="F4576" t="s">
        <v>4700</v>
      </c>
      <c r="G4576">
        <v>66</v>
      </c>
    </row>
    <row r="4577" spans="1:7" hidden="1" x14ac:dyDescent="0.25">
      <c r="A4577">
        <v>170</v>
      </c>
      <c r="B4577">
        <v>887</v>
      </c>
      <c r="C4577" t="s">
        <v>5164</v>
      </c>
      <c r="D4577" t="s">
        <v>4529</v>
      </c>
      <c r="E4577">
        <v>590</v>
      </c>
      <c r="F4577" t="s">
        <v>4699</v>
      </c>
      <c r="G4577">
        <v>67</v>
      </c>
    </row>
    <row r="4578" spans="1:7" ht="30" customHeight="1" x14ac:dyDescent="0.25">
      <c r="A4578">
        <v>171</v>
      </c>
      <c r="B4578">
        <v>888</v>
      </c>
      <c r="C4578" t="s">
        <v>4598</v>
      </c>
      <c r="D4578" t="s">
        <v>4529</v>
      </c>
      <c r="E4578">
        <v>1</v>
      </c>
      <c r="F4578" t="s">
        <v>4599</v>
      </c>
      <c r="G4578">
        <v>1</v>
      </c>
    </row>
    <row r="4579" spans="1:7" x14ac:dyDescent="0.25">
      <c r="A4579">
        <v>171</v>
      </c>
      <c r="B4579">
        <v>889</v>
      </c>
      <c r="C4579" t="s">
        <v>4882</v>
      </c>
      <c r="D4579" t="s">
        <v>4529</v>
      </c>
      <c r="E4579">
        <v>107</v>
      </c>
      <c r="F4579" t="s">
        <v>4882</v>
      </c>
      <c r="G4579">
        <v>2</v>
      </c>
    </row>
    <row r="4580" spans="1:7" x14ac:dyDescent="0.25">
      <c r="A4580">
        <v>171</v>
      </c>
      <c r="B4580">
        <v>889</v>
      </c>
      <c r="C4580" t="s">
        <v>4882</v>
      </c>
      <c r="D4580" t="s">
        <v>4529</v>
      </c>
      <c r="E4580">
        <v>1383</v>
      </c>
      <c r="F4580" t="s">
        <v>4880</v>
      </c>
      <c r="G4580">
        <v>3</v>
      </c>
    </row>
    <row r="4581" spans="1:7" x14ac:dyDescent="0.25">
      <c r="A4581">
        <v>171</v>
      </c>
      <c r="B4581">
        <v>890</v>
      </c>
      <c r="C4581" t="s">
        <v>4879</v>
      </c>
      <c r="D4581" t="s">
        <v>4529</v>
      </c>
      <c r="E4581">
        <v>109</v>
      </c>
      <c r="F4581" t="s">
        <v>4879</v>
      </c>
      <c r="G4581">
        <v>4</v>
      </c>
    </row>
    <row r="4582" spans="1:7" x14ac:dyDescent="0.25">
      <c r="A4582">
        <v>171</v>
      </c>
      <c r="B4582">
        <v>890</v>
      </c>
      <c r="C4582" t="s">
        <v>4879</v>
      </c>
      <c r="D4582" t="s">
        <v>4529</v>
      </c>
      <c r="E4582">
        <v>111</v>
      </c>
      <c r="F4582" t="s">
        <v>4878</v>
      </c>
      <c r="G4582">
        <v>5</v>
      </c>
    </row>
    <row r="4583" spans="1:7" x14ac:dyDescent="0.25">
      <c r="A4583">
        <v>171</v>
      </c>
      <c r="B4583">
        <v>891</v>
      </c>
      <c r="C4583" t="s">
        <v>5163</v>
      </c>
      <c r="D4583" t="s">
        <v>4529</v>
      </c>
      <c r="E4583">
        <v>1426</v>
      </c>
      <c r="F4583" t="s">
        <v>4877</v>
      </c>
      <c r="G4583">
        <v>6</v>
      </c>
    </row>
    <row r="4584" spans="1:7" x14ac:dyDescent="0.25">
      <c r="A4584">
        <v>171</v>
      </c>
      <c r="B4584">
        <v>891</v>
      </c>
      <c r="C4584" t="s">
        <v>5163</v>
      </c>
      <c r="D4584" t="s">
        <v>4529</v>
      </c>
      <c r="E4584">
        <v>114</v>
      </c>
      <c r="F4584" t="s">
        <v>4875</v>
      </c>
      <c r="G4584">
        <v>7</v>
      </c>
    </row>
    <row r="4585" spans="1:7" x14ac:dyDescent="0.25">
      <c r="A4585">
        <v>171</v>
      </c>
      <c r="B4585">
        <v>891</v>
      </c>
      <c r="C4585" t="s">
        <v>5163</v>
      </c>
      <c r="D4585" t="s">
        <v>4529</v>
      </c>
      <c r="E4585">
        <v>116</v>
      </c>
      <c r="F4585" t="s">
        <v>4855</v>
      </c>
      <c r="G4585">
        <v>8</v>
      </c>
    </row>
    <row r="4586" spans="1:7" x14ac:dyDescent="0.25">
      <c r="A4586">
        <v>171</v>
      </c>
      <c r="B4586">
        <v>892</v>
      </c>
      <c r="C4586" t="s">
        <v>5162</v>
      </c>
      <c r="D4586" t="s">
        <v>4529</v>
      </c>
      <c r="E4586">
        <v>118</v>
      </c>
      <c r="F4586" t="s">
        <v>4874</v>
      </c>
      <c r="G4586">
        <v>9</v>
      </c>
    </row>
    <row r="4587" spans="1:7" x14ac:dyDescent="0.25">
      <c r="A4587">
        <v>171</v>
      </c>
      <c r="B4587">
        <v>892</v>
      </c>
      <c r="C4587" t="s">
        <v>5162</v>
      </c>
      <c r="D4587" t="s">
        <v>4529</v>
      </c>
      <c r="E4587">
        <v>1535</v>
      </c>
      <c r="F4587" t="s">
        <v>4873</v>
      </c>
      <c r="G4587">
        <v>10</v>
      </c>
    </row>
    <row r="4588" spans="1:7" x14ac:dyDescent="0.25">
      <c r="A4588">
        <v>171</v>
      </c>
      <c r="B4588">
        <v>893</v>
      </c>
      <c r="C4588" t="s">
        <v>4872</v>
      </c>
      <c r="D4588" t="s">
        <v>4529</v>
      </c>
      <c r="E4588">
        <v>120</v>
      </c>
      <c r="F4588" t="s">
        <v>4872</v>
      </c>
      <c r="G4588">
        <v>11</v>
      </c>
    </row>
    <row r="4589" spans="1:7" x14ac:dyDescent="0.25">
      <c r="A4589">
        <v>171</v>
      </c>
      <c r="B4589">
        <v>894</v>
      </c>
      <c r="C4589" t="s">
        <v>4870</v>
      </c>
      <c r="D4589" t="s">
        <v>4529</v>
      </c>
      <c r="E4589">
        <v>122</v>
      </c>
      <c r="F4589" t="s">
        <v>4871</v>
      </c>
      <c r="G4589">
        <v>12</v>
      </c>
    </row>
    <row r="4590" spans="1:7" x14ac:dyDescent="0.25">
      <c r="A4590">
        <v>171</v>
      </c>
      <c r="B4590">
        <v>894</v>
      </c>
      <c r="C4590" t="s">
        <v>4870</v>
      </c>
      <c r="D4590" t="s">
        <v>4529</v>
      </c>
      <c r="E4590">
        <v>124</v>
      </c>
      <c r="F4590" t="s">
        <v>4870</v>
      </c>
      <c r="G4590">
        <v>13</v>
      </c>
    </row>
    <row r="4591" spans="1:7" x14ac:dyDescent="0.25">
      <c r="A4591">
        <v>171</v>
      </c>
      <c r="B4591">
        <v>895</v>
      </c>
      <c r="C4591" t="s">
        <v>5161</v>
      </c>
      <c r="D4591" t="s">
        <v>4529</v>
      </c>
      <c r="E4591">
        <v>126</v>
      </c>
      <c r="F4591" t="s">
        <v>4869</v>
      </c>
      <c r="G4591">
        <v>14</v>
      </c>
    </row>
    <row r="4592" spans="1:7" x14ac:dyDescent="0.25">
      <c r="A4592">
        <v>171</v>
      </c>
      <c r="B4592">
        <v>895</v>
      </c>
      <c r="C4592" t="s">
        <v>5161</v>
      </c>
      <c r="D4592" t="s">
        <v>4529</v>
      </c>
      <c r="E4592">
        <v>128</v>
      </c>
      <c r="F4592" t="s">
        <v>4868</v>
      </c>
      <c r="G4592">
        <v>15</v>
      </c>
    </row>
    <row r="4593" spans="1:7" x14ac:dyDescent="0.25">
      <c r="A4593">
        <v>171</v>
      </c>
      <c r="B4593">
        <v>895</v>
      </c>
      <c r="C4593" t="s">
        <v>5161</v>
      </c>
      <c r="D4593" t="s">
        <v>4529</v>
      </c>
      <c r="E4593">
        <v>168</v>
      </c>
      <c r="F4593" t="s">
        <v>4867</v>
      </c>
      <c r="G4593">
        <v>16</v>
      </c>
    </row>
    <row r="4594" spans="1:7" x14ac:dyDescent="0.25">
      <c r="A4594">
        <v>171</v>
      </c>
      <c r="B4594">
        <v>895</v>
      </c>
      <c r="C4594" t="s">
        <v>5161</v>
      </c>
      <c r="D4594" t="s">
        <v>4529</v>
      </c>
      <c r="E4594">
        <v>130</v>
      </c>
      <c r="F4594" t="s">
        <v>4865</v>
      </c>
      <c r="G4594">
        <v>17</v>
      </c>
    </row>
    <row r="4595" spans="1:7" x14ac:dyDescent="0.25">
      <c r="A4595">
        <v>171</v>
      </c>
      <c r="B4595">
        <v>896</v>
      </c>
      <c r="C4595" t="s">
        <v>4863</v>
      </c>
      <c r="D4595" t="s">
        <v>4529</v>
      </c>
      <c r="E4595">
        <v>132</v>
      </c>
      <c r="F4595" t="s">
        <v>5160</v>
      </c>
      <c r="G4595">
        <v>18</v>
      </c>
    </row>
    <row r="4596" spans="1:7" x14ac:dyDescent="0.25">
      <c r="A4596">
        <v>171</v>
      </c>
      <c r="B4596">
        <v>896</v>
      </c>
      <c r="C4596" t="s">
        <v>4863</v>
      </c>
      <c r="D4596" t="s">
        <v>4529</v>
      </c>
      <c r="E4596">
        <v>134</v>
      </c>
      <c r="F4596" t="s">
        <v>4864</v>
      </c>
      <c r="G4596">
        <v>19</v>
      </c>
    </row>
    <row r="4597" spans="1:7" x14ac:dyDescent="0.25">
      <c r="A4597">
        <v>171</v>
      </c>
      <c r="B4597">
        <v>896</v>
      </c>
      <c r="C4597" t="s">
        <v>4863</v>
      </c>
      <c r="D4597" t="s">
        <v>4529</v>
      </c>
      <c r="E4597">
        <v>776</v>
      </c>
      <c r="F4597" t="s">
        <v>4862</v>
      </c>
      <c r="G4597">
        <v>20</v>
      </c>
    </row>
    <row r="4598" spans="1:7" x14ac:dyDescent="0.25">
      <c r="A4598">
        <v>171</v>
      </c>
      <c r="B4598">
        <v>897</v>
      </c>
      <c r="C4598" t="s">
        <v>5159</v>
      </c>
      <c r="D4598" t="s">
        <v>4529</v>
      </c>
      <c r="E4598">
        <v>1140</v>
      </c>
      <c r="F4598" t="s">
        <v>4853</v>
      </c>
      <c r="G4598">
        <v>21</v>
      </c>
    </row>
    <row r="4599" spans="1:7" x14ac:dyDescent="0.25">
      <c r="A4599">
        <v>171</v>
      </c>
      <c r="B4599">
        <v>898</v>
      </c>
      <c r="C4599" t="s">
        <v>4858</v>
      </c>
      <c r="D4599" t="s">
        <v>4529</v>
      </c>
      <c r="E4599">
        <v>175</v>
      </c>
      <c r="F4599" t="s">
        <v>4860</v>
      </c>
      <c r="G4599">
        <v>22</v>
      </c>
    </row>
    <row r="4600" spans="1:7" x14ac:dyDescent="0.25">
      <c r="A4600">
        <v>171</v>
      </c>
      <c r="B4600">
        <v>898</v>
      </c>
      <c r="C4600" t="s">
        <v>4858</v>
      </c>
      <c r="D4600" t="s">
        <v>4529</v>
      </c>
      <c r="E4600">
        <v>177</v>
      </c>
      <c r="F4600" t="s">
        <v>4859</v>
      </c>
      <c r="G4600">
        <v>23</v>
      </c>
    </row>
    <row r="4601" spans="1:7" x14ac:dyDescent="0.25">
      <c r="A4601">
        <v>171</v>
      </c>
      <c r="B4601">
        <v>898</v>
      </c>
      <c r="C4601" t="s">
        <v>4858</v>
      </c>
      <c r="D4601" t="s">
        <v>4529</v>
      </c>
      <c r="E4601">
        <v>179</v>
      </c>
      <c r="F4601" t="s">
        <v>4857</v>
      </c>
      <c r="G4601">
        <v>24</v>
      </c>
    </row>
    <row r="4602" spans="1:7" x14ac:dyDescent="0.25">
      <c r="A4602">
        <v>171</v>
      </c>
      <c r="B4602">
        <v>898</v>
      </c>
      <c r="C4602" t="s">
        <v>4858</v>
      </c>
      <c r="D4602" t="s">
        <v>4529</v>
      </c>
      <c r="E4602">
        <v>181</v>
      </c>
      <c r="F4602" t="s">
        <v>5158</v>
      </c>
      <c r="G4602">
        <v>25</v>
      </c>
    </row>
    <row r="4603" spans="1:7" x14ac:dyDescent="0.25">
      <c r="A4603">
        <v>171</v>
      </c>
      <c r="B4603">
        <v>899</v>
      </c>
      <c r="C4603" t="s">
        <v>5155</v>
      </c>
      <c r="D4603" t="s">
        <v>4529</v>
      </c>
      <c r="E4603">
        <v>183</v>
      </c>
      <c r="F4603" t="s">
        <v>5157</v>
      </c>
      <c r="G4603">
        <v>26</v>
      </c>
    </row>
    <row r="4604" spans="1:7" x14ac:dyDescent="0.25">
      <c r="A4604">
        <v>171</v>
      </c>
      <c r="B4604">
        <v>899</v>
      </c>
      <c r="C4604" t="s">
        <v>5155</v>
      </c>
      <c r="D4604" t="s">
        <v>4529</v>
      </c>
      <c r="E4604">
        <v>184</v>
      </c>
      <c r="F4604" t="s">
        <v>5156</v>
      </c>
      <c r="G4604">
        <v>27</v>
      </c>
    </row>
    <row r="4605" spans="1:7" x14ac:dyDescent="0.25">
      <c r="A4605">
        <v>171</v>
      </c>
      <c r="B4605">
        <v>899</v>
      </c>
      <c r="C4605" t="s">
        <v>5155</v>
      </c>
      <c r="D4605" t="s">
        <v>4529</v>
      </c>
      <c r="E4605">
        <v>185</v>
      </c>
      <c r="F4605" t="s">
        <v>5154</v>
      </c>
      <c r="G4605">
        <v>28</v>
      </c>
    </row>
    <row r="4606" spans="1:7" x14ac:dyDescent="0.25">
      <c r="A4606">
        <v>171</v>
      </c>
      <c r="B4606">
        <v>900</v>
      </c>
      <c r="C4606" t="s">
        <v>5153</v>
      </c>
      <c r="D4606" t="s">
        <v>4529</v>
      </c>
      <c r="E4606">
        <v>187</v>
      </c>
      <c r="F4606" t="s">
        <v>5152</v>
      </c>
      <c r="G4606">
        <v>29</v>
      </c>
    </row>
    <row r="4607" spans="1:7" x14ac:dyDescent="0.25">
      <c r="A4607">
        <v>171</v>
      </c>
      <c r="B4607">
        <v>901</v>
      </c>
      <c r="C4607" t="s">
        <v>5151</v>
      </c>
      <c r="D4607" t="s">
        <v>4529</v>
      </c>
      <c r="E4607">
        <v>189</v>
      </c>
      <c r="F4607" t="s">
        <v>5150</v>
      </c>
      <c r="G4607">
        <v>30</v>
      </c>
    </row>
    <row r="4608" spans="1:7" x14ac:dyDescent="0.25">
      <c r="A4608">
        <v>171</v>
      </c>
      <c r="B4608">
        <v>902</v>
      </c>
      <c r="C4608" t="s">
        <v>5147</v>
      </c>
      <c r="D4608" t="s">
        <v>4529</v>
      </c>
      <c r="E4608">
        <v>192</v>
      </c>
      <c r="F4608" t="s">
        <v>5149</v>
      </c>
      <c r="G4608">
        <v>31</v>
      </c>
    </row>
    <row r="4609" spans="1:7" x14ac:dyDescent="0.25">
      <c r="A4609">
        <v>171</v>
      </c>
      <c r="B4609">
        <v>902</v>
      </c>
      <c r="C4609" t="s">
        <v>5147</v>
      </c>
      <c r="D4609" t="s">
        <v>4529</v>
      </c>
      <c r="E4609">
        <v>193</v>
      </c>
      <c r="F4609" t="s">
        <v>5148</v>
      </c>
      <c r="G4609">
        <v>32</v>
      </c>
    </row>
    <row r="4610" spans="1:7" x14ac:dyDescent="0.25">
      <c r="A4610">
        <v>171</v>
      </c>
      <c r="B4610">
        <v>902</v>
      </c>
      <c r="C4610" t="s">
        <v>5147</v>
      </c>
      <c r="D4610" t="s">
        <v>4529</v>
      </c>
      <c r="E4610">
        <v>775</v>
      </c>
      <c r="F4610" t="s">
        <v>5146</v>
      </c>
      <c r="G4610">
        <v>33</v>
      </c>
    </row>
    <row r="4611" spans="1:7" x14ac:dyDescent="0.25">
      <c r="A4611">
        <v>171</v>
      </c>
      <c r="B4611">
        <v>903</v>
      </c>
      <c r="C4611" t="s">
        <v>4646</v>
      </c>
      <c r="D4611" t="s">
        <v>4529</v>
      </c>
      <c r="E4611">
        <v>195</v>
      </c>
      <c r="F4611" t="s">
        <v>4645</v>
      </c>
      <c r="G4611">
        <v>34</v>
      </c>
    </row>
    <row r="4612" spans="1:7" x14ac:dyDescent="0.25">
      <c r="A4612">
        <v>171</v>
      </c>
      <c r="B4612">
        <v>903</v>
      </c>
      <c r="C4612" t="s">
        <v>4646</v>
      </c>
      <c r="D4612" t="s">
        <v>4529</v>
      </c>
      <c r="E4612">
        <v>804</v>
      </c>
      <c r="F4612" t="s">
        <v>5145</v>
      </c>
      <c r="G4612">
        <v>35</v>
      </c>
    </row>
    <row r="4613" spans="1:7" x14ac:dyDescent="0.25">
      <c r="A4613">
        <v>171</v>
      </c>
      <c r="B4613">
        <v>903</v>
      </c>
      <c r="C4613" t="s">
        <v>4646</v>
      </c>
      <c r="D4613" t="s">
        <v>4529</v>
      </c>
      <c r="E4613">
        <v>805</v>
      </c>
      <c r="F4613" t="s">
        <v>5144</v>
      </c>
      <c r="G4613">
        <v>36</v>
      </c>
    </row>
    <row r="4614" spans="1:7" x14ac:dyDescent="0.25">
      <c r="A4614">
        <v>171</v>
      </c>
      <c r="B4614">
        <v>903</v>
      </c>
      <c r="C4614" t="s">
        <v>4646</v>
      </c>
      <c r="D4614" t="s">
        <v>4529</v>
      </c>
      <c r="E4614">
        <v>801</v>
      </c>
      <c r="F4614" t="s">
        <v>5143</v>
      </c>
      <c r="G4614">
        <v>37</v>
      </c>
    </row>
    <row r="4615" spans="1:7" hidden="1" x14ac:dyDescent="0.25">
      <c r="A4615">
        <v>172</v>
      </c>
      <c r="B4615">
        <v>904</v>
      </c>
      <c r="C4615" t="s">
        <v>4598</v>
      </c>
      <c r="D4615" t="s">
        <v>4529</v>
      </c>
      <c r="E4615">
        <v>1</v>
      </c>
      <c r="F4615" t="s">
        <v>4599</v>
      </c>
      <c r="G4615">
        <v>1</v>
      </c>
    </row>
    <row r="4616" spans="1:7" hidden="1" x14ac:dyDescent="0.25">
      <c r="A4616">
        <v>172</v>
      </c>
      <c r="B4616">
        <v>1520</v>
      </c>
      <c r="C4616" t="s">
        <v>4592</v>
      </c>
      <c r="D4616" t="s">
        <v>4529</v>
      </c>
      <c r="E4616">
        <v>1790</v>
      </c>
      <c r="F4616" t="s">
        <v>5142</v>
      </c>
      <c r="G4616">
        <v>2</v>
      </c>
    </row>
    <row r="4617" spans="1:7" hidden="1" x14ac:dyDescent="0.25">
      <c r="A4617">
        <v>172</v>
      </c>
      <c r="B4617">
        <v>1521</v>
      </c>
      <c r="C4617" t="s">
        <v>4588</v>
      </c>
      <c r="D4617" t="s">
        <v>4529</v>
      </c>
      <c r="E4617">
        <v>1482</v>
      </c>
      <c r="F4617" t="s">
        <v>4590</v>
      </c>
      <c r="G4617">
        <v>3</v>
      </c>
    </row>
    <row r="4618" spans="1:7" hidden="1" x14ac:dyDescent="0.25">
      <c r="A4618">
        <v>172</v>
      </c>
      <c r="B4618">
        <v>1522</v>
      </c>
      <c r="C4618" t="s">
        <v>4585</v>
      </c>
      <c r="D4618" t="s">
        <v>4529</v>
      </c>
      <c r="E4618">
        <v>214</v>
      </c>
      <c r="F4618" t="s">
        <v>4585</v>
      </c>
      <c r="G4618">
        <v>4</v>
      </c>
    </row>
    <row r="4619" spans="1:7" hidden="1" x14ac:dyDescent="0.25">
      <c r="A4619">
        <v>172</v>
      </c>
      <c r="B4619">
        <v>1523</v>
      </c>
      <c r="C4619" t="s">
        <v>4547</v>
      </c>
      <c r="D4619" t="s">
        <v>4529</v>
      </c>
      <c r="E4619">
        <v>225</v>
      </c>
      <c r="F4619" t="s">
        <v>4550</v>
      </c>
      <c r="G4619">
        <v>5</v>
      </c>
    </row>
    <row r="4620" spans="1:7" hidden="1" x14ac:dyDescent="0.25">
      <c r="A4620">
        <v>172</v>
      </c>
      <c r="B4620">
        <v>1523</v>
      </c>
      <c r="C4620" t="s">
        <v>4547</v>
      </c>
      <c r="D4620" t="s">
        <v>4529</v>
      </c>
      <c r="E4620">
        <v>1793</v>
      </c>
      <c r="F4620" t="s">
        <v>4571</v>
      </c>
      <c r="G4620">
        <v>6</v>
      </c>
    </row>
    <row r="4621" spans="1:7" hidden="1" x14ac:dyDescent="0.25">
      <c r="A4621">
        <v>172</v>
      </c>
      <c r="B4621">
        <v>1524</v>
      </c>
      <c r="C4621" t="s">
        <v>4573</v>
      </c>
      <c r="D4621" t="s">
        <v>4529</v>
      </c>
      <c r="E4621">
        <v>1577</v>
      </c>
      <c r="F4621" t="s">
        <v>4572</v>
      </c>
      <c r="G4621">
        <v>7</v>
      </c>
    </row>
    <row r="4622" spans="1:7" hidden="1" x14ac:dyDescent="0.25">
      <c r="A4622">
        <v>172</v>
      </c>
      <c r="B4622">
        <v>1525</v>
      </c>
      <c r="C4622" t="s">
        <v>4613</v>
      </c>
      <c r="D4622" t="s">
        <v>4529</v>
      </c>
      <c r="E4622">
        <v>703</v>
      </c>
      <c r="F4622" t="s">
        <v>4614</v>
      </c>
      <c r="G4622">
        <v>8</v>
      </c>
    </row>
    <row r="4623" spans="1:7" hidden="1" x14ac:dyDescent="0.25">
      <c r="A4623">
        <v>172</v>
      </c>
      <c r="B4623">
        <v>1530</v>
      </c>
      <c r="C4623" t="s">
        <v>4818</v>
      </c>
      <c r="D4623" t="s">
        <v>4529</v>
      </c>
      <c r="E4623">
        <v>707</v>
      </c>
      <c r="F4623" t="s">
        <v>4817</v>
      </c>
      <c r="G4623">
        <v>9</v>
      </c>
    </row>
    <row r="4624" spans="1:7" hidden="1" x14ac:dyDescent="0.25">
      <c r="A4624">
        <v>172</v>
      </c>
      <c r="B4624">
        <v>1530</v>
      </c>
      <c r="C4624" t="s">
        <v>4818</v>
      </c>
      <c r="D4624" t="s">
        <v>4529</v>
      </c>
      <c r="E4624">
        <v>1160</v>
      </c>
      <c r="F4624" t="s">
        <v>5141</v>
      </c>
      <c r="G4624">
        <v>10</v>
      </c>
    </row>
    <row r="4625" spans="1:7" hidden="1" x14ac:dyDescent="0.25">
      <c r="A4625">
        <v>172</v>
      </c>
      <c r="B4625">
        <v>1530</v>
      </c>
      <c r="C4625" t="s">
        <v>4818</v>
      </c>
      <c r="D4625" t="s">
        <v>4529</v>
      </c>
      <c r="E4625">
        <v>1812</v>
      </c>
      <c r="F4625" t="s">
        <v>5140</v>
      </c>
      <c r="G4625">
        <v>11</v>
      </c>
    </row>
    <row r="4626" spans="1:7" hidden="1" x14ac:dyDescent="0.25">
      <c r="A4626">
        <v>172</v>
      </c>
      <c r="B4626">
        <v>1531</v>
      </c>
      <c r="C4626" t="s">
        <v>5139</v>
      </c>
      <c r="D4626" t="s">
        <v>4529</v>
      </c>
      <c r="E4626">
        <v>877</v>
      </c>
      <c r="F4626" t="s">
        <v>5139</v>
      </c>
      <c r="G4626">
        <v>12</v>
      </c>
    </row>
    <row r="4627" spans="1:7" hidden="1" x14ac:dyDescent="0.25">
      <c r="A4627">
        <v>172</v>
      </c>
      <c r="B4627">
        <v>1532</v>
      </c>
      <c r="C4627" t="s">
        <v>5138</v>
      </c>
      <c r="D4627" t="s">
        <v>4529</v>
      </c>
      <c r="E4627">
        <v>1725</v>
      </c>
      <c r="F4627" t="s">
        <v>5138</v>
      </c>
      <c r="G4627">
        <v>13</v>
      </c>
    </row>
    <row r="4628" spans="1:7" hidden="1" x14ac:dyDescent="0.25">
      <c r="A4628">
        <v>172</v>
      </c>
      <c r="B4628">
        <v>1533</v>
      </c>
      <c r="C4628" t="s">
        <v>5137</v>
      </c>
      <c r="D4628" t="s">
        <v>4529</v>
      </c>
      <c r="E4628">
        <v>1162</v>
      </c>
      <c r="F4628" t="s">
        <v>5137</v>
      </c>
      <c r="G4628">
        <v>14</v>
      </c>
    </row>
    <row r="4629" spans="1:7" hidden="1" x14ac:dyDescent="0.25">
      <c r="A4629">
        <v>172</v>
      </c>
      <c r="B4629">
        <v>1534</v>
      </c>
      <c r="C4629" t="s">
        <v>5136</v>
      </c>
      <c r="D4629" t="s">
        <v>4529</v>
      </c>
      <c r="E4629">
        <v>1167</v>
      </c>
      <c r="F4629" t="s">
        <v>5135</v>
      </c>
      <c r="G4629">
        <v>15</v>
      </c>
    </row>
    <row r="4630" spans="1:7" hidden="1" x14ac:dyDescent="0.25">
      <c r="A4630">
        <v>172</v>
      </c>
      <c r="B4630">
        <v>1535</v>
      </c>
      <c r="C4630" t="s">
        <v>5134</v>
      </c>
      <c r="D4630" t="s">
        <v>4529</v>
      </c>
      <c r="E4630">
        <v>1169</v>
      </c>
      <c r="F4630" t="s">
        <v>5133</v>
      </c>
      <c r="G4630">
        <v>16</v>
      </c>
    </row>
    <row r="4631" spans="1:7" hidden="1" x14ac:dyDescent="0.25">
      <c r="A4631">
        <v>172</v>
      </c>
      <c r="B4631">
        <v>1536</v>
      </c>
      <c r="C4631" t="s">
        <v>5132</v>
      </c>
      <c r="D4631" t="s">
        <v>4529</v>
      </c>
      <c r="E4631">
        <v>1170</v>
      </c>
      <c r="F4631" t="s">
        <v>5132</v>
      </c>
      <c r="G4631">
        <v>17</v>
      </c>
    </row>
    <row r="4632" spans="1:7" hidden="1" x14ac:dyDescent="0.25">
      <c r="A4632">
        <v>172</v>
      </c>
      <c r="B4632">
        <v>1536</v>
      </c>
      <c r="C4632" t="s">
        <v>5132</v>
      </c>
      <c r="D4632" t="s">
        <v>4529</v>
      </c>
      <c r="E4632">
        <v>1797</v>
      </c>
      <c r="F4632" t="s">
        <v>5131</v>
      </c>
      <c r="G4632">
        <v>18</v>
      </c>
    </row>
    <row r="4633" spans="1:7" hidden="1" x14ac:dyDescent="0.25">
      <c r="A4633">
        <v>172</v>
      </c>
      <c r="B4633">
        <v>1537</v>
      </c>
      <c r="C4633" t="s">
        <v>5130</v>
      </c>
      <c r="D4633" t="s">
        <v>4529</v>
      </c>
      <c r="E4633">
        <v>1172</v>
      </c>
      <c r="F4633" t="s">
        <v>5129</v>
      </c>
      <c r="G4633">
        <v>19</v>
      </c>
    </row>
    <row r="4634" spans="1:7" hidden="1" x14ac:dyDescent="0.25">
      <c r="A4634">
        <v>172</v>
      </c>
      <c r="B4634">
        <v>1538</v>
      </c>
      <c r="C4634" t="s">
        <v>5127</v>
      </c>
      <c r="D4634" t="s">
        <v>4529</v>
      </c>
      <c r="E4634">
        <v>1798</v>
      </c>
      <c r="F4634" t="s">
        <v>5128</v>
      </c>
      <c r="G4634">
        <v>20</v>
      </c>
    </row>
    <row r="4635" spans="1:7" hidden="1" x14ac:dyDescent="0.25">
      <c r="A4635">
        <v>172</v>
      </c>
      <c r="B4635">
        <v>1538</v>
      </c>
      <c r="C4635" t="s">
        <v>5127</v>
      </c>
      <c r="D4635" t="s">
        <v>4529</v>
      </c>
      <c r="E4635">
        <v>1174</v>
      </c>
      <c r="F4635" t="s">
        <v>5126</v>
      </c>
      <c r="G4635">
        <v>21</v>
      </c>
    </row>
    <row r="4636" spans="1:7" hidden="1" x14ac:dyDescent="0.25">
      <c r="A4636">
        <v>172</v>
      </c>
      <c r="B4636">
        <v>1539</v>
      </c>
      <c r="C4636" t="s">
        <v>4898</v>
      </c>
      <c r="D4636" t="s">
        <v>4529</v>
      </c>
      <c r="E4636">
        <v>1802</v>
      </c>
      <c r="F4636" t="s">
        <v>5125</v>
      </c>
      <c r="G4636">
        <v>22</v>
      </c>
    </row>
    <row r="4637" spans="1:7" hidden="1" x14ac:dyDescent="0.25">
      <c r="A4637">
        <v>172</v>
      </c>
      <c r="B4637">
        <v>1539</v>
      </c>
      <c r="C4637" t="s">
        <v>4898</v>
      </c>
      <c r="D4637" t="s">
        <v>4529</v>
      </c>
      <c r="E4637">
        <v>1804</v>
      </c>
      <c r="F4637" t="s">
        <v>5124</v>
      </c>
      <c r="G4637">
        <v>23</v>
      </c>
    </row>
    <row r="4638" spans="1:7" hidden="1" x14ac:dyDescent="0.25">
      <c r="A4638">
        <v>172</v>
      </c>
      <c r="B4638">
        <v>1539</v>
      </c>
      <c r="C4638" t="s">
        <v>4898</v>
      </c>
      <c r="D4638" t="s">
        <v>4529</v>
      </c>
      <c r="E4638">
        <v>1806</v>
      </c>
      <c r="F4638" t="s">
        <v>5123</v>
      </c>
      <c r="G4638">
        <v>24</v>
      </c>
    </row>
    <row r="4639" spans="1:7" hidden="1" x14ac:dyDescent="0.25">
      <c r="A4639">
        <v>172</v>
      </c>
      <c r="B4639">
        <v>1539</v>
      </c>
      <c r="C4639" t="s">
        <v>4898</v>
      </c>
      <c r="D4639" t="s">
        <v>4529</v>
      </c>
      <c r="E4639">
        <v>1808</v>
      </c>
      <c r="F4639" t="s">
        <v>5122</v>
      </c>
      <c r="G4639">
        <v>25</v>
      </c>
    </row>
    <row r="4640" spans="1:7" hidden="1" x14ac:dyDescent="0.25">
      <c r="A4640">
        <v>172</v>
      </c>
      <c r="B4640">
        <v>1539</v>
      </c>
      <c r="C4640" t="s">
        <v>4898</v>
      </c>
      <c r="D4640" t="s">
        <v>4529</v>
      </c>
      <c r="E4640">
        <v>1810</v>
      </c>
      <c r="F4640" t="s">
        <v>5121</v>
      </c>
      <c r="G4640">
        <v>26</v>
      </c>
    </row>
    <row r="4641" spans="1:7" hidden="1" x14ac:dyDescent="0.25">
      <c r="A4641">
        <v>172</v>
      </c>
      <c r="B4641">
        <v>1540</v>
      </c>
      <c r="C4641" t="s">
        <v>5119</v>
      </c>
      <c r="D4641" t="s">
        <v>4529</v>
      </c>
      <c r="E4641">
        <v>1801</v>
      </c>
      <c r="F4641" t="s">
        <v>5120</v>
      </c>
      <c r="G4641">
        <v>27</v>
      </c>
    </row>
    <row r="4642" spans="1:7" hidden="1" x14ac:dyDescent="0.25">
      <c r="A4642">
        <v>172</v>
      </c>
      <c r="B4642">
        <v>1540</v>
      </c>
      <c r="C4642" t="s">
        <v>5119</v>
      </c>
      <c r="D4642" t="s">
        <v>4529</v>
      </c>
      <c r="E4642">
        <v>1175</v>
      </c>
      <c r="F4642" t="s">
        <v>4897</v>
      </c>
      <c r="G4642">
        <v>28</v>
      </c>
    </row>
    <row r="4643" spans="1:7" hidden="1" x14ac:dyDescent="0.25">
      <c r="A4643">
        <v>172</v>
      </c>
      <c r="B4643">
        <v>1541</v>
      </c>
      <c r="C4643" t="s">
        <v>5118</v>
      </c>
      <c r="D4643" t="s">
        <v>4529</v>
      </c>
      <c r="E4643">
        <v>1177</v>
      </c>
      <c r="F4643" t="s">
        <v>5094</v>
      </c>
      <c r="G4643">
        <v>29</v>
      </c>
    </row>
    <row r="4644" spans="1:7" hidden="1" x14ac:dyDescent="0.25">
      <c r="A4644">
        <v>172</v>
      </c>
      <c r="B4644">
        <v>1541</v>
      </c>
      <c r="C4644" t="s">
        <v>5118</v>
      </c>
      <c r="D4644" t="s">
        <v>4529</v>
      </c>
      <c r="E4644">
        <v>1180</v>
      </c>
      <c r="F4644" t="s">
        <v>5093</v>
      </c>
      <c r="G4644">
        <v>30</v>
      </c>
    </row>
    <row r="4645" spans="1:7" hidden="1" x14ac:dyDescent="0.25">
      <c r="A4645">
        <v>172</v>
      </c>
      <c r="B4645">
        <v>1541</v>
      </c>
      <c r="C4645" t="s">
        <v>5118</v>
      </c>
      <c r="D4645" t="s">
        <v>4529</v>
      </c>
      <c r="E4645">
        <v>1454</v>
      </c>
      <c r="F4645" t="s">
        <v>5092</v>
      </c>
      <c r="G4645">
        <v>31</v>
      </c>
    </row>
    <row r="4646" spans="1:7" hidden="1" x14ac:dyDescent="0.25">
      <c r="A4646">
        <v>172</v>
      </c>
      <c r="B4646">
        <v>1541</v>
      </c>
      <c r="C4646" t="s">
        <v>5118</v>
      </c>
      <c r="D4646" t="s">
        <v>4529</v>
      </c>
      <c r="E4646">
        <v>1455</v>
      </c>
      <c r="F4646" t="s">
        <v>1620</v>
      </c>
      <c r="G4646">
        <v>32</v>
      </c>
    </row>
    <row r="4647" spans="1:7" hidden="1" x14ac:dyDescent="0.25">
      <c r="A4647">
        <v>172</v>
      </c>
      <c r="B4647">
        <v>1541</v>
      </c>
      <c r="C4647" t="s">
        <v>5118</v>
      </c>
      <c r="D4647" t="s">
        <v>4529</v>
      </c>
      <c r="E4647">
        <v>1800</v>
      </c>
      <c r="F4647" t="s">
        <v>4895</v>
      </c>
      <c r="G4647">
        <v>33</v>
      </c>
    </row>
    <row r="4648" spans="1:7" ht="27.75" hidden="1" customHeight="1" x14ac:dyDescent="0.25">
      <c r="A4648">
        <v>173</v>
      </c>
      <c r="B4648">
        <v>905</v>
      </c>
      <c r="C4648" t="s">
        <v>4598</v>
      </c>
      <c r="D4648" t="s">
        <v>4529</v>
      </c>
      <c r="E4648">
        <v>1</v>
      </c>
      <c r="F4648" t="s">
        <v>4599</v>
      </c>
      <c r="G4648">
        <v>1</v>
      </c>
    </row>
    <row r="4649" spans="1:7" hidden="1" x14ac:dyDescent="0.25">
      <c r="A4649">
        <v>173</v>
      </c>
      <c r="B4649">
        <v>906</v>
      </c>
      <c r="C4649" t="s">
        <v>4749</v>
      </c>
      <c r="D4649" t="s">
        <v>4529</v>
      </c>
      <c r="E4649">
        <v>8</v>
      </c>
      <c r="F4649" t="s">
        <v>4695</v>
      </c>
      <c r="G4649">
        <v>2</v>
      </c>
    </row>
    <row r="4650" spans="1:7" hidden="1" x14ac:dyDescent="0.25">
      <c r="A4650">
        <v>173</v>
      </c>
      <c r="B4650">
        <v>907</v>
      </c>
      <c r="C4650" t="s">
        <v>4725</v>
      </c>
      <c r="D4650" t="s">
        <v>4529</v>
      </c>
      <c r="E4650">
        <v>20</v>
      </c>
      <c r="F4650" t="s">
        <v>4726</v>
      </c>
      <c r="G4650">
        <v>3</v>
      </c>
    </row>
    <row r="4651" spans="1:7" hidden="1" x14ac:dyDescent="0.25">
      <c r="A4651">
        <v>173</v>
      </c>
      <c r="B4651">
        <v>908</v>
      </c>
      <c r="C4651" t="s">
        <v>4721</v>
      </c>
      <c r="D4651" t="s">
        <v>4529</v>
      </c>
      <c r="E4651">
        <v>1503</v>
      </c>
      <c r="F4651" t="s">
        <v>4723</v>
      </c>
      <c r="G4651">
        <v>4</v>
      </c>
    </row>
    <row r="4652" spans="1:7" hidden="1" x14ac:dyDescent="0.25">
      <c r="A4652">
        <v>173</v>
      </c>
      <c r="B4652">
        <v>909</v>
      </c>
      <c r="C4652" t="s">
        <v>4711</v>
      </c>
      <c r="D4652" t="s">
        <v>4529</v>
      </c>
      <c r="E4652">
        <v>102</v>
      </c>
      <c r="F4652" t="s">
        <v>4710</v>
      </c>
      <c r="G4652">
        <v>5</v>
      </c>
    </row>
    <row r="4653" spans="1:7" hidden="1" x14ac:dyDescent="0.25">
      <c r="A4653">
        <v>173</v>
      </c>
      <c r="B4653">
        <v>910</v>
      </c>
      <c r="C4653" t="s">
        <v>4706</v>
      </c>
      <c r="D4653" t="s">
        <v>4529</v>
      </c>
      <c r="E4653">
        <v>106</v>
      </c>
      <c r="F4653" t="s">
        <v>4707</v>
      </c>
      <c r="G4653">
        <v>6</v>
      </c>
    </row>
    <row r="4654" spans="1:7" hidden="1" x14ac:dyDescent="0.25">
      <c r="A4654">
        <v>173</v>
      </c>
      <c r="B4654">
        <v>910</v>
      </c>
      <c r="C4654" t="s">
        <v>4706</v>
      </c>
      <c r="D4654" t="s">
        <v>4529</v>
      </c>
      <c r="E4654">
        <v>1551</v>
      </c>
      <c r="F4654" t="s">
        <v>4705</v>
      </c>
      <c r="G4654">
        <v>7</v>
      </c>
    </row>
    <row r="4655" spans="1:7" hidden="1" x14ac:dyDescent="0.25">
      <c r="A4655">
        <v>173</v>
      </c>
      <c r="B4655">
        <v>911</v>
      </c>
      <c r="C4655" t="s">
        <v>751</v>
      </c>
      <c r="D4655" t="s">
        <v>4529</v>
      </c>
      <c r="E4655">
        <v>427</v>
      </c>
      <c r="F4655" t="s">
        <v>4883</v>
      </c>
      <c r="G4655">
        <v>8</v>
      </c>
    </row>
    <row r="4656" spans="1:7" hidden="1" x14ac:dyDescent="0.25">
      <c r="A4656">
        <v>173</v>
      </c>
      <c r="B4656">
        <v>913</v>
      </c>
      <c r="C4656" t="s">
        <v>5117</v>
      </c>
      <c r="D4656" t="s">
        <v>4529</v>
      </c>
      <c r="E4656">
        <v>429</v>
      </c>
      <c r="F4656" t="s">
        <v>5117</v>
      </c>
      <c r="G4656">
        <v>9</v>
      </c>
    </row>
    <row r="4657" spans="1:7" hidden="1" x14ac:dyDescent="0.25">
      <c r="A4657">
        <v>173</v>
      </c>
      <c r="B4657">
        <v>914</v>
      </c>
      <c r="C4657" t="s">
        <v>5116</v>
      </c>
      <c r="D4657" t="s">
        <v>4529</v>
      </c>
      <c r="E4657">
        <v>336</v>
      </c>
      <c r="F4657" t="s">
        <v>5116</v>
      </c>
      <c r="G4657">
        <v>10</v>
      </c>
    </row>
    <row r="4658" spans="1:7" hidden="1" x14ac:dyDescent="0.25">
      <c r="A4658">
        <v>173</v>
      </c>
      <c r="B4658">
        <v>914</v>
      </c>
      <c r="C4658" t="s">
        <v>5116</v>
      </c>
      <c r="D4658" t="s">
        <v>4529</v>
      </c>
      <c r="E4658">
        <v>332</v>
      </c>
      <c r="F4658" t="s">
        <v>5115</v>
      </c>
      <c r="G4658">
        <v>11</v>
      </c>
    </row>
    <row r="4659" spans="1:7" hidden="1" x14ac:dyDescent="0.25">
      <c r="A4659">
        <v>173</v>
      </c>
      <c r="B4659">
        <v>915</v>
      </c>
      <c r="C4659" t="s">
        <v>4949</v>
      </c>
      <c r="D4659" t="s">
        <v>4529</v>
      </c>
      <c r="E4659">
        <v>330</v>
      </c>
      <c r="F4659" t="s">
        <v>5114</v>
      </c>
      <c r="G4659">
        <v>12</v>
      </c>
    </row>
    <row r="4660" spans="1:7" hidden="1" x14ac:dyDescent="0.25">
      <c r="A4660">
        <v>173</v>
      </c>
      <c r="B4660">
        <v>915</v>
      </c>
      <c r="C4660" t="s">
        <v>4949</v>
      </c>
      <c r="D4660" t="s">
        <v>4529</v>
      </c>
      <c r="E4660">
        <v>1628</v>
      </c>
      <c r="F4660" t="s">
        <v>5113</v>
      </c>
      <c r="G4660">
        <v>13</v>
      </c>
    </row>
    <row r="4661" spans="1:7" hidden="1" x14ac:dyDescent="0.25">
      <c r="A4661">
        <v>173</v>
      </c>
      <c r="B4661">
        <v>915</v>
      </c>
      <c r="C4661" t="s">
        <v>4949</v>
      </c>
      <c r="D4661" t="s">
        <v>4529</v>
      </c>
      <c r="E4661">
        <v>1631</v>
      </c>
      <c r="F4661" t="s">
        <v>5112</v>
      </c>
      <c r="G4661">
        <v>14</v>
      </c>
    </row>
    <row r="4662" spans="1:7" hidden="1" x14ac:dyDescent="0.25">
      <c r="A4662">
        <v>173</v>
      </c>
      <c r="B4662">
        <v>915</v>
      </c>
      <c r="C4662" t="s">
        <v>4949</v>
      </c>
      <c r="D4662" t="s">
        <v>4529</v>
      </c>
      <c r="E4662">
        <v>1632</v>
      </c>
      <c r="F4662" t="s">
        <v>5111</v>
      </c>
      <c r="G4662">
        <v>15</v>
      </c>
    </row>
    <row r="4663" spans="1:7" hidden="1" x14ac:dyDescent="0.25">
      <c r="A4663">
        <v>173</v>
      </c>
      <c r="B4663">
        <v>915</v>
      </c>
      <c r="C4663" t="s">
        <v>4949</v>
      </c>
      <c r="D4663" t="s">
        <v>4529</v>
      </c>
      <c r="E4663">
        <v>329</v>
      </c>
      <c r="F4663" t="s">
        <v>4948</v>
      </c>
      <c r="G4663">
        <v>16</v>
      </c>
    </row>
    <row r="4664" spans="1:7" hidden="1" x14ac:dyDescent="0.25">
      <c r="A4664">
        <v>173</v>
      </c>
      <c r="B4664">
        <v>916</v>
      </c>
      <c r="C4664" t="s">
        <v>5110</v>
      </c>
      <c r="D4664" t="s">
        <v>4529</v>
      </c>
      <c r="E4664">
        <v>1814</v>
      </c>
      <c r="F4664" t="s">
        <v>5110</v>
      </c>
      <c r="G4664">
        <v>17</v>
      </c>
    </row>
    <row r="4665" spans="1:7" hidden="1" x14ac:dyDescent="0.25">
      <c r="A4665">
        <v>173</v>
      </c>
      <c r="B4665">
        <v>917</v>
      </c>
      <c r="C4665" t="s">
        <v>5108</v>
      </c>
      <c r="D4665" t="s">
        <v>4529</v>
      </c>
      <c r="E4665">
        <v>1817</v>
      </c>
      <c r="F4665" t="s">
        <v>5109</v>
      </c>
      <c r="G4665">
        <v>18</v>
      </c>
    </row>
    <row r="4666" spans="1:7" hidden="1" x14ac:dyDescent="0.25">
      <c r="A4666">
        <v>173</v>
      </c>
      <c r="B4666">
        <v>917</v>
      </c>
      <c r="C4666" t="s">
        <v>5108</v>
      </c>
      <c r="D4666" t="s">
        <v>4529</v>
      </c>
      <c r="E4666">
        <v>1816</v>
      </c>
      <c r="F4666" t="s">
        <v>5107</v>
      </c>
      <c r="G4666">
        <v>19</v>
      </c>
    </row>
    <row r="4667" spans="1:7" hidden="1" x14ac:dyDescent="0.25">
      <c r="A4667">
        <v>173</v>
      </c>
      <c r="B4667">
        <v>918</v>
      </c>
      <c r="C4667" t="s">
        <v>5106</v>
      </c>
      <c r="D4667" t="s">
        <v>4529</v>
      </c>
      <c r="E4667">
        <v>1819</v>
      </c>
      <c r="F4667" t="s">
        <v>5105</v>
      </c>
      <c r="G4667">
        <v>20</v>
      </c>
    </row>
    <row r="4668" spans="1:7" hidden="1" x14ac:dyDescent="0.25">
      <c r="A4668">
        <v>173</v>
      </c>
      <c r="B4668">
        <v>919</v>
      </c>
      <c r="C4668" t="s">
        <v>5104</v>
      </c>
      <c r="D4668" t="s">
        <v>4529</v>
      </c>
      <c r="E4668">
        <v>1821</v>
      </c>
      <c r="F4668" t="s">
        <v>5104</v>
      </c>
      <c r="G4668">
        <v>21</v>
      </c>
    </row>
    <row r="4669" spans="1:7" hidden="1" x14ac:dyDescent="0.25">
      <c r="A4669">
        <v>173</v>
      </c>
      <c r="B4669">
        <v>920</v>
      </c>
      <c r="C4669" t="s">
        <v>5103</v>
      </c>
      <c r="D4669" t="s">
        <v>4529</v>
      </c>
      <c r="E4669">
        <v>1823</v>
      </c>
      <c r="F4669" t="s">
        <v>5103</v>
      </c>
      <c r="G4669">
        <v>22</v>
      </c>
    </row>
    <row r="4670" spans="1:7" hidden="1" x14ac:dyDescent="0.25">
      <c r="A4670">
        <v>173</v>
      </c>
      <c r="B4670">
        <v>921</v>
      </c>
      <c r="C4670" t="s">
        <v>5102</v>
      </c>
      <c r="D4670" t="s">
        <v>4529</v>
      </c>
      <c r="E4670">
        <v>1827</v>
      </c>
      <c r="F4670" t="s">
        <v>5101</v>
      </c>
      <c r="G4670">
        <v>23</v>
      </c>
    </row>
    <row r="4671" spans="1:7" hidden="1" x14ac:dyDescent="0.25">
      <c r="A4671">
        <v>173</v>
      </c>
      <c r="B4671">
        <v>922</v>
      </c>
      <c r="C4671" t="s">
        <v>5100</v>
      </c>
      <c r="D4671" t="s">
        <v>4529</v>
      </c>
      <c r="E4671">
        <v>1825</v>
      </c>
      <c r="F4671" t="s">
        <v>5099</v>
      </c>
      <c r="G4671">
        <v>24</v>
      </c>
    </row>
    <row r="4672" spans="1:7" hidden="1" x14ac:dyDescent="0.25">
      <c r="A4672">
        <v>173</v>
      </c>
      <c r="B4672">
        <v>923</v>
      </c>
      <c r="C4672" t="s">
        <v>5098</v>
      </c>
      <c r="D4672" t="s">
        <v>4529</v>
      </c>
      <c r="E4672">
        <v>1829</v>
      </c>
      <c r="F4672" t="s">
        <v>5098</v>
      </c>
      <c r="G4672">
        <v>25</v>
      </c>
    </row>
    <row r="4673" spans="1:7" hidden="1" x14ac:dyDescent="0.25">
      <c r="A4673">
        <v>173</v>
      </c>
      <c r="B4673">
        <v>924</v>
      </c>
      <c r="C4673" t="s">
        <v>5095</v>
      </c>
      <c r="D4673" t="s">
        <v>4529</v>
      </c>
      <c r="E4673">
        <v>1831</v>
      </c>
      <c r="F4673" t="s">
        <v>5097</v>
      </c>
      <c r="G4673">
        <v>26</v>
      </c>
    </row>
    <row r="4674" spans="1:7" hidden="1" x14ac:dyDescent="0.25">
      <c r="A4674">
        <v>173</v>
      </c>
      <c r="B4674">
        <v>924</v>
      </c>
      <c r="C4674" t="s">
        <v>5095</v>
      </c>
      <c r="D4674" t="s">
        <v>4529</v>
      </c>
      <c r="E4674">
        <v>1833</v>
      </c>
      <c r="F4674" t="s">
        <v>5096</v>
      </c>
      <c r="G4674">
        <v>27</v>
      </c>
    </row>
    <row r="4675" spans="1:7" hidden="1" x14ac:dyDescent="0.25">
      <c r="A4675">
        <v>173</v>
      </c>
      <c r="B4675">
        <v>924</v>
      </c>
      <c r="C4675" t="s">
        <v>5095</v>
      </c>
      <c r="D4675" t="s">
        <v>4529</v>
      </c>
      <c r="E4675">
        <v>1450</v>
      </c>
      <c r="F4675" t="s">
        <v>5094</v>
      </c>
      <c r="G4675">
        <v>28</v>
      </c>
    </row>
    <row r="4676" spans="1:7" hidden="1" x14ac:dyDescent="0.25">
      <c r="A4676">
        <v>173</v>
      </c>
      <c r="B4676">
        <v>926</v>
      </c>
      <c r="C4676" t="s">
        <v>4896</v>
      </c>
      <c r="D4676" t="s">
        <v>4529</v>
      </c>
      <c r="E4676">
        <v>1452</v>
      </c>
      <c r="F4676" t="s">
        <v>5093</v>
      </c>
      <c r="G4676">
        <v>29</v>
      </c>
    </row>
    <row r="4677" spans="1:7" hidden="1" x14ac:dyDescent="0.25">
      <c r="A4677">
        <v>173</v>
      </c>
      <c r="B4677">
        <v>926</v>
      </c>
      <c r="C4677" t="s">
        <v>4896</v>
      </c>
      <c r="D4677" t="s">
        <v>4529</v>
      </c>
      <c r="E4677">
        <v>1454</v>
      </c>
      <c r="F4677" t="s">
        <v>5092</v>
      </c>
      <c r="G4677">
        <v>30</v>
      </c>
    </row>
    <row r="4678" spans="1:7" hidden="1" x14ac:dyDescent="0.25">
      <c r="A4678">
        <v>173</v>
      </c>
      <c r="B4678">
        <v>926</v>
      </c>
      <c r="C4678" t="s">
        <v>4896</v>
      </c>
      <c r="D4678" t="s">
        <v>4529</v>
      </c>
      <c r="E4678">
        <v>1183</v>
      </c>
      <c r="F4678" t="s">
        <v>1620</v>
      </c>
      <c r="G4678">
        <v>31</v>
      </c>
    </row>
    <row r="4679" spans="1:7" hidden="1" x14ac:dyDescent="0.25">
      <c r="A4679">
        <v>173</v>
      </c>
      <c r="B4679">
        <v>926</v>
      </c>
      <c r="C4679" t="s">
        <v>4896</v>
      </c>
      <c r="D4679" t="s">
        <v>4529</v>
      </c>
      <c r="E4679">
        <v>1800</v>
      </c>
      <c r="F4679" t="s">
        <v>4895</v>
      </c>
      <c r="G4679">
        <v>32</v>
      </c>
    </row>
    <row r="4680" spans="1:7" hidden="1" x14ac:dyDescent="0.25">
      <c r="A4680">
        <v>174</v>
      </c>
      <c r="B4680">
        <v>927</v>
      </c>
      <c r="C4680" t="s">
        <v>5066</v>
      </c>
      <c r="D4680" t="s">
        <v>4529</v>
      </c>
      <c r="E4680">
        <v>1</v>
      </c>
      <c r="F4680" t="s">
        <v>4599</v>
      </c>
      <c r="G4680">
        <v>1</v>
      </c>
    </row>
    <row r="4681" spans="1:7" hidden="1" x14ac:dyDescent="0.25">
      <c r="A4681">
        <v>174</v>
      </c>
      <c r="B4681">
        <v>927</v>
      </c>
      <c r="C4681" t="s">
        <v>5066</v>
      </c>
      <c r="D4681" t="s">
        <v>4529</v>
      </c>
      <c r="E4681">
        <v>578</v>
      </c>
      <c r="F4681" t="s">
        <v>5091</v>
      </c>
      <c r="G4681">
        <v>2</v>
      </c>
    </row>
    <row r="4682" spans="1:7" hidden="1" x14ac:dyDescent="0.25">
      <c r="A4682">
        <v>174</v>
      </c>
      <c r="B4682">
        <v>927</v>
      </c>
      <c r="C4682" t="s">
        <v>5066</v>
      </c>
      <c r="D4682" t="s">
        <v>4529</v>
      </c>
      <c r="E4682">
        <v>1838</v>
      </c>
      <c r="F4682" t="s">
        <v>5090</v>
      </c>
      <c r="G4682">
        <v>3</v>
      </c>
    </row>
    <row r="4683" spans="1:7" hidden="1" x14ac:dyDescent="0.25">
      <c r="A4683">
        <v>174</v>
      </c>
      <c r="B4683">
        <v>927</v>
      </c>
      <c r="C4683" t="s">
        <v>5066</v>
      </c>
      <c r="D4683" t="s">
        <v>4529</v>
      </c>
      <c r="E4683">
        <v>1837</v>
      </c>
      <c r="F4683" t="s">
        <v>5089</v>
      </c>
      <c r="G4683">
        <v>4</v>
      </c>
    </row>
    <row r="4684" spans="1:7" hidden="1" x14ac:dyDescent="0.25">
      <c r="A4684">
        <v>174</v>
      </c>
      <c r="B4684">
        <v>927</v>
      </c>
      <c r="C4684" t="s">
        <v>5066</v>
      </c>
      <c r="D4684" t="s">
        <v>4529</v>
      </c>
      <c r="E4684">
        <v>1839</v>
      </c>
      <c r="F4684" t="s">
        <v>5088</v>
      </c>
      <c r="G4684">
        <v>5</v>
      </c>
    </row>
    <row r="4685" spans="1:7" hidden="1" x14ac:dyDescent="0.25">
      <c r="A4685">
        <v>174</v>
      </c>
      <c r="B4685">
        <v>927</v>
      </c>
      <c r="C4685" t="s">
        <v>5066</v>
      </c>
      <c r="D4685" t="s">
        <v>4529</v>
      </c>
      <c r="E4685">
        <v>1840</v>
      </c>
      <c r="F4685" t="s">
        <v>5087</v>
      </c>
      <c r="G4685">
        <v>6</v>
      </c>
    </row>
    <row r="4686" spans="1:7" hidden="1" x14ac:dyDescent="0.25">
      <c r="A4686">
        <v>174</v>
      </c>
      <c r="B4686">
        <v>927</v>
      </c>
      <c r="C4686" t="s">
        <v>5066</v>
      </c>
      <c r="D4686" t="s">
        <v>4529</v>
      </c>
      <c r="E4686">
        <v>536</v>
      </c>
      <c r="F4686" t="s">
        <v>5086</v>
      </c>
      <c r="G4686">
        <v>7</v>
      </c>
    </row>
    <row r="4687" spans="1:7" hidden="1" x14ac:dyDescent="0.25">
      <c r="A4687">
        <v>174</v>
      </c>
      <c r="B4687">
        <v>927</v>
      </c>
      <c r="C4687" t="s">
        <v>5066</v>
      </c>
      <c r="D4687" t="s">
        <v>4529</v>
      </c>
      <c r="E4687">
        <v>1841</v>
      </c>
      <c r="F4687" t="s">
        <v>5085</v>
      </c>
      <c r="G4687">
        <v>8</v>
      </c>
    </row>
    <row r="4688" spans="1:7" hidden="1" x14ac:dyDescent="0.25">
      <c r="A4688">
        <v>174</v>
      </c>
      <c r="B4688">
        <v>927</v>
      </c>
      <c r="C4688" t="s">
        <v>5066</v>
      </c>
      <c r="D4688" t="s">
        <v>4529</v>
      </c>
      <c r="E4688">
        <v>1842</v>
      </c>
      <c r="F4688" t="s">
        <v>5085</v>
      </c>
      <c r="G4688">
        <v>9</v>
      </c>
    </row>
    <row r="4689" spans="1:7" hidden="1" x14ac:dyDescent="0.25">
      <c r="A4689">
        <v>175</v>
      </c>
      <c r="B4689">
        <v>928</v>
      </c>
      <c r="C4689" t="s">
        <v>4598</v>
      </c>
      <c r="D4689" t="s">
        <v>4529</v>
      </c>
      <c r="E4689">
        <v>1</v>
      </c>
      <c r="F4689" t="s">
        <v>4599</v>
      </c>
      <c r="G4689">
        <v>1</v>
      </c>
    </row>
    <row r="4690" spans="1:7" hidden="1" x14ac:dyDescent="0.25">
      <c r="A4690">
        <v>175</v>
      </c>
      <c r="B4690">
        <v>928</v>
      </c>
      <c r="C4690" t="s">
        <v>4598</v>
      </c>
      <c r="D4690" t="s">
        <v>4529</v>
      </c>
      <c r="E4690">
        <v>1558</v>
      </c>
      <c r="F4690" t="s">
        <v>4733</v>
      </c>
      <c r="G4690">
        <v>2</v>
      </c>
    </row>
    <row r="4691" spans="1:7" hidden="1" x14ac:dyDescent="0.25">
      <c r="A4691">
        <v>175</v>
      </c>
      <c r="B4691">
        <v>1511</v>
      </c>
      <c r="C4691" t="s">
        <v>5084</v>
      </c>
      <c r="D4691" t="s">
        <v>4529</v>
      </c>
      <c r="E4691">
        <v>84</v>
      </c>
      <c r="F4691" t="s">
        <v>4732</v>
      </c>
      <c r="G4691">
        <v>3</v>
      </c>
    </row>
    <row r="4692" spans="1:7" hidden="1" x14ac:dyDescent="0.25">
      <c r="A4692">
        <v>175</v>
      </c>
      <c r="B4692">
        <v>1511</v>
      </c>
      <c r="C4692" t="s">
        <v>5084</v>
      </c>
      <c r="D4692" t="s">
        <v>4529</v>
      </c>
      <c r="E4692">
        <v>2</v>
      </c>
      <c r="F4692" t="s">
        <v>4731</v>
      </c>
      <c r="G4692">
        <v>4</v>
      </c>
    </row>
    <row r="4693" spans="1:7" hidden="1" x14ac:dyDescent="0.25">
      <c r="A4693">
        <v>175</v>
      </c>
      <c r="B4693">
        <v>1512</v>
      </c>
      <c r="C4693" t="s">
        <v>4748</v>
      </c>
      <c r="D4693" t="s">
        <v>4529</v>
      </c>
      <c r="E4693">
        <v>15</v>
      </c>
      <c r="F4693" t="s">
        <v>4728</v>
      </c>
      <c r="G4693">
        <v>10</v>
      </c>
    </row>
    <row r="4694" spans="1:7" hidden="1" x14ac:dyDescent="0.25">
      <c r="A4694">
        <v>175</v>
      </c>
      <c r="B4694">
        <v>1512</v>
      </c>
      <c r="C4694" t="s">
        <v>4748</v>
      </c>
      <c r="D4694" t="s">
        <v>4529</v>
      </c>
      <c r="E4694">
        <v>266</v>
      </c>
      <c r="F4694" t="s">
        <v>4727</v>
      </c>
      <c r="G4694">
        <v>11</v>
      </c>
    </row>
    <row r="4695" spans="1:7" hidden="1" x14ac:dyDescent="0.25">
      <c r="A4695">
        <v>175</v>
      </c>
      <c r="B4695">
        <v>1512</v>
      </c>
      <c r="C4695" t="s">
        <v>4748</v>
      </c>
      <c r="D4695" t="s">
        <v>4529</v>
      </c>
      <c r="E4695">
        <v>16</v>
      </c>
      <c r="F4695" t="s">
        <v>4691</v>
      </c>
      <c r="G4695">
        <v>12</v>
      </c>
    </row>
    <row r="4696" spans="1:7" hidden="1" x14ac:dyDescent="0.25">
      <c r="A4696">
        <v>175</v>
      </c>
      <c r="B4696">
        <v>1512</v>
      </c>
      <c r="C4696" t="s">
        <v>4748</v>
      </c>
      <c r="D4696" t="s">
        <v>4529</v>
      </c>
      <c r="E4696">
        <v>18</v>
      </c>
      <c r="F4696" t="s">
        <v>4690</v>
      </c>
      <c r="G4696">
        <v>13</v>
      </c>
    </row>
    <row r="4697" spans="1:7" hidden="1" x14ac:dyDescent="0.25">
      <c r="A4697">
        <v>175</v>
      </c>
      <c r="B4697">
        <v>1513</v>
      </c>
      <c r="C4697" t="s">
        <v>4725</v>
      </c>
      <c r="D4697" t="s">
        <v>4529</v>
      </c>
      <c r="E4697">
        <v>20</v>
      </c>
      <c r="F4697" t="s">
        <v>4726</v>
      </c>
      <c r="G4697">
        <v>14</v>
      </c>
    </row>
    <row r="4698" spans="1:7" hidden="1" x14ac:dyDescent="0.25">
      <c r="A4698">
        <v>175</v>
      </c>
      <c r="B4698">
        <v>1513</v>
      </c>
      <c r="C4698" t="s">
        <v>4725</v>
      </c>
      <c r="D4698" t="s">
        <v>4529</v>
      </c>
      <c r="E4698">
        <v>86</v>
      </c>
      <c r="F4698" t="s">
        <v>4724</v>
      </c>
      <c r="G4698">
        <v>15</v>
      </c>
    </row>
    <row r="4699" spans="1:7" hidden="1" x14ac:dyDescent="0.25">
      <c r="A4699">
        <v>175</v>
      </c>
      <c r="B4699">
        <v>1514</v>
      </c>
      <c r="C4699" t="s">
        <v>4721</v>
      </c>
      <c r="D4699" t="s">
        <v>4529</v>
      </c>
      <c r="E4699">
        <v>1503</v>
      </c>
      <c r="F4699" t="s">
        <v>4723</v>
      </c>
      <c r="G4699">
        <v>17</v>
      </c>
    </row>
    <row r="4700" spans="1:7" hidden="1" x14ac:dyDescent="0.25">
      <c r="A4700">
        <v>175</v>
      </c>
      <c r="B4700">
        <v>1514</v>
      </c>
      <c r="C4700" t="s">
        <v>4721</v>
      </c>
      <c r="D4700" t="s">
        <v>4529</v>
      </c>
      <c r="E4700">
        <v>88</v>
      </c>
      <c r="F4700" t="s">
        <v>4722</v>
      </c>
      <c r="G4700">
        <v>18</v>
      </c>
    </row>
    <row r="4701" spans="1:7" hidden="1" x14ac:dyDescent="0.25">
      <c r="A4701">
        <v>175</v>
      </c>
      <c r="B4701">
        <v>1515</v>
      </c>
      <c r="C4701" t="s">
        <v>5083</v>
      </c>
      <c r="D4701" t="s">
        <v>4529</v>
      </c>
      <c r="E4701">
        <v>94</v>
      </c>
      <c r="F4701" t="s">
        <v>4717</v>
      </c>
      <c r="G4701">
        <v>21</v>
      </c>
    </row>
    <row r="4702" spans="1:7" hidden="1" x14ac:dyDescent="0.25">
      <c r="A4702">
        <v>175</v>
      </c>
      <c r="B4702">
        <v>1515</v>
      </c>
      <c r="C4702" t="s">
        <v>5083</v>
      </c>
      <c r="D4702" t="s">
        <v>4529</v>
      </c>
      <c r="E4702">
        <v>1964</v>
      </c>
      <c r="F4702" t="s">
        <v>4716</v>
      </c>
      <c r="G4702">
        <v>22</v>
      </c>
    </row>
    <row r="4703" spans="1:7" hidden="1" x14ac:dyDescent="0.25">
      <c r="A4703">
        <v>175</v>
      </c>
      <c r="B4703">
        <v>1516</v>
      </c>
      <c r="C4703" t="s">
        <v>4719</v>
      </c>
      <c r="D4703" t="s">
        <v>4529</v>
      </c>
      <c r="E4703">
        <v>97</v>
      </c>
      <c r="F4703" t="s">
        <v>4715</v>
      </c>
      <c r="G4703">
        <v>23</v>
      </c>
    </row>
    <row r="4704" spans="1:7" hidden="1" x14ac:dyDescent="0.25">
      <c r="A4704">
        <v>175</v>
      </c>
      <c r="B4704">
        <v>1516</v>
      </c>
      <c r="C4704" t="s">
        <v>4719</v>
      </c>
      <c r="D4704" t="s">
        <v>4529</v>
      </c>
      <c r="E4704">
        <v>1548</v>
      </c>
      <c r="F4704" t="s">
        <v>4713</v>
      </c>
      <c r="G4704">
        <v>24</v>
      </c>
    </row>
    <row r="4705" spans="1:7" hidden="1" x14ac:dyDescent="0.25">
      <c r="A4705">
        <v>175</v>
      </c>
      <c r="B4705">
        <v>1516</v>
      </c>
      <c r="C4705" t="s">
        <v>4719</v>
      </c>
      <c r="D4705" t="s">
        <v>4529</v>
      </c>
      <c r="E4705">
        <v>1549</v>
      </c>
      <c r="F4705" t="s">
        <v>4718</v>
      </c>
      <c r="G4705">
        <v>25</v>
      </c>
    </row>
    <row r="4706" spans="1:7" hidden="1" x14ac:dyDescent="0.25">
      <c r="A4706">
        <v>175</v>
      </c>
      <c r="B4706">
        <v>1517</v>
      </c>
      <c r="C4706" t="s">
        <v>5082</v>
      </c>
      <c r="D4706" t="s">
        <v>4529</v>
      </c>
      <c r="E4706">
        <v>348</v>
      </c>
      <c r="F4706" t="s">
        <v>5082</v>
      </c>
      <c r="G4706">
        <v>28</v>
      </c>
    </row>
    <row r="4707" spans="1:7" hidden="1" x14ac:dyDescent="0.25">
      <c r="A4707">
        <v>175</v>
      </c>
      <c r="B4707">
        <v>1694</v>
      </c>
      <c r="C4707" t="s">
        <v>4766</v>
      </c>
      <c r="D4707" t="s">
        <v>4529</v>
      </c>
      <c r="E4707">
        <v>4</v>
      </c>
      <c r="F4707" t="s">
        <v>4729</v>
      </c>
      <c r="G4707">
        <v>5</v>
      </c>
    </row>
    <row r="4708" spans="1:7" hidden="1" x14ac:dyDescent="0.25">
      <c r="A4708">
        <v>175</v>
      </c>
      <c r="B4708">
        <v>1694</v>
      </c>
      <c r="C4708" t="s">
        <v>4766</v>
      </c>
      <c r="D4708" t="s">
        <v>4529</v>
      </c>
      <c r="E4708">
        <v>6</v>
      </c>
      <c r="F4708" t="s">
        <v>4697</v>
      </c>
      <c r="G4708">
        <v>6</v>
      </c>
    </row>
    <row r="4709" spans="1:7" hidden="1" x14ac:dyDescent="0.25">
      <c r="A4709">
        <v>175</v>
      </c>
      <c r="B4709">
        <v>1695</v>
      </c>
      <c r="C4709" t="s">
        <v>4695</v>
      </c>
      <c r="D4709" t="s">
        <v>4529</v>
      </c>
      <c r="E4709">
        <v>8</v>
      </c>
      <c r="F4709" t="s">
        <v>4695</v>
      </c>
      <c r="G4709">
        <v>7</v>
      </c>
    </row>
    <row r="4710" spans="1:7" hidden="1" x14ac:dyDescent="0.25">
      <c r="A4710">
        <v>175</v>
      </c>
      <c r="B4710">
        <v>1696</v>
      </c>
      <c r="C4710" t="s">
        <v>4694</v>
      </c>
      <c r="D4710" t="s">
        <v>4529</v>
      </c>
      <c r="E4710">
        <v>10</v>
      </c>
      <c r="F4710" t="s">
        <v>4693</v>
      </c>
      <c r="G4710">
        <v>8</v>
      </c>
    </row>
    <row r="4711" spans="1:7" hidden="1" x14ac:dyDescent="0.25">
      <c r="A4711">
        <v>175</v>
      </c>
      <c r="B4711">
        <v>1697</v>
      </c>
      <c r="C4711" t="s">
        <v>4692</v>
      </c>
      <c r="D4711" t="s">
        <v>4529</v>
      </c>
      <c r="E4711">
        <v>13</v>
      </c>
      <c r="F4711" t="s">
        <v>4692</v>
      </c>
      <c r="G4711">
        <v>9</v>
      </c>
    </row>
    <row r="4712" spans="1:7" hidden="1" x14ac:dyDescent="0.25">
      <c r="A4712">
        <v>175</v>
      </c>
      <c r="B4712">
        <v>1698</v>
      </c>
      <c r="C4712" t="s">
        <v>4689</v>
      </c>
      <c r="D4712" t="s">
        <v>4529</v>
      </c>
      <c r="E4712">
        <v>22</v>
      </c>
      <c r="F4712" t="s">
        <v>4689</v>
      </c>
      <c r="G4712">
        <v>16</v>
      </c>
    </row>
    <row r="4713" spans="1:7" hidden="1" x14ac:dyDescent="0.25">
      <c r="A4713">
        <v>175</v>
      </c>
      <c r="B4713">
        <v>1699</v>
      </c>
      <c r="C4713" t="s">
        <v>4688</v>
      </c>
      <c r="D4713" t="s">
        <v>4529</v>
      </c>
      <c r="E4713">
        <v>90</v>
      </c>
      <c r="F4713" t="s">
        <v>4720</v>
      </c>
      <c r="G4713">
        <v>19</v>
      </c>
    </row>
    <row r="4714" spans="1:7" hidden="1" x14ac:dyDescent="0.25">
      <c r="A4714">
        <v>175</v>
      </c>
      <c r="B4714">
        <v>1699</v>
      </c>
      <c r="C4714" t="s">
        <v>4688</v>
      </c>
      <c r="D4714" t="s">
        <v>4529</v>
      </c>
      <c r="E4714">
        <v>92</v>
      </c>
      <c r="F4714" t="s">
        <v>4688</v>
      </c>
      <c r="G4714">
        <v>20</v>
      </c>
    </row>
    <row r="4715" spans="1:7" hidden="1" x14ac:dyDescent="0.25">
      <c r="A4715">
        <v>175</v>
      </c>
      <c r="B4715">
        <v>1700</v>
      </c>
      <c r="C4715" t="s">
        <v>4712</v>
      </c>
      <c r="D4715" t="s">
        <v>4529</v>
      </c>
      <c r="E4715">
        <v>98</v>
      </c>
      <c r="F4715" t="s">
        <v>4712</v>
      </c>
      <c r="G4715">
        <v>26</v>
      </c>
    </row>
    <row r="4716" spans="1:7" hidden="1" x14ac:dyDescent="0.25">
      <c r="A4716">
        <v>175</v>
      </c>
      <c r="B4716">
        <v>1701</v>
      </c>
      <c r="C4716" t="s">
        <v>5081</v>
      </c>
      <c r="D4716" t="s">
        <v>4529</v>
      </c>
      <c r="E4716">
        <v>346</v>
      </c>
      <c r="F4716" t="s">
        <v>5081</v>
      </c>
      <c r="G4716">
        <v>27</v>
      </c>
    </row>
    <row r="4717" spans="1:7" hidden="1" x14ac:dyDescent="0.25">
      <c r="A4717">
        <v>175</v>
      </c>
      <c r="B4717">
        <v>1702</v>
      </c>
      <c r="C4717" t="s">
        <v>5080</v>
      </c>
      <c r="D4717" t="s">
        <v>4529</v>
      </c>
      <c r="E4717">
        <v>1843</v>
      </c>
      <c r="F4717" t="s">
        <v>5080</v>
      </c>
      <c r="G4717">
        <v>29</v>
      </c>
    </row>
    <row r="4718" spans="1:7" hidden="1" x14ac:dyDescent="0.25">
      <c r="A4718">
        <v>175</v>
      </c>
      <c r="B4718">
        <v>1703</v>
      </c>
      <c r="C4718" t="s">
        <v>5079</v>
      </c>
      <c r="D4718" t="s">
        <v>4529</v>
      </c>
      <c r="E4718">
        <v>1844</v>
      </c>
      <c r="F4718" t="s">
        <v>5079</v>
      </c>
      <c r="G4718">
        <v>30</v>
      </c>
    </row>
    <row r="4719" spans="1:7" hidden="1" x14ac:dyDescent="0.25">
      <c r="A4719">
        <v>176</v>
      </c>
      <c r="B4719">
        <v>929</v>
      </c>
      <c r="C4719" t="s">
        <v>4598</v>
      </c>
      <c r="D4719" t="s">
        <v>4529</v>
      </c>
      <c r="E4719">
        <v>1</v>
      </c>
      <c r="F4719" t="s">
        <v>4599</v>
      </c>
      <c r="G4719">
        <v>1</v>
      </c>
    </row>
    <row r="4720" spans="1:7" hidden="1" x14ac:dyDescent="0.25">
      <c r="A4720">
        <v>176</v>
      </c>
      <c r="B4720">
        <v>929</v>
      </c>
      <c r="C4720" t="s">
        <v>4598</v>
      </c>
      <c r="D4720" t="s">
        <v>4529</v>
      </c>
      <c r="E4720">
        <v>1558</v>
      </c>
      <c r="F4720" t="s">
        <v>4733</v>
      </c>
      <c r="G4720">
        <v>2</v>
      </c>
    </row>
    <row r="4721" spans="1:7" hidden="1" x14ac:dyDescent="0.25">
      <c r="A4721">
        <v>176</v>
      </c>
      <c r="B4721">
        <v>935</v>
      </c>
      <c r="C4721" t="s">
        <v>5078</v>
      </c>
      <c r="D4721" t="s">
        <v>4529</v>
      </c>
      <c r="E4721">
        <v>563</v>
      </c>
      <c r="F4721" t="s">
        <v>5018</v>
      </c>
      <c r="G4721">
        <v>31</v>
      </c>
    </row>
    <row r="4722" spans="1:7" hidden="1" x14ac:dyDescent="0.25">
      <c r="A4722">
        <v>176</v>
      </c>
      <c r="B4722">
        <v>935</v>
      </c>
      <c r="C4722" t="s">
        <v>5078</v>
      </c>
      <c r="D4722" t="s">
        <v>4529</v>
      </c>
      <c r="E4722">
        <v>303</v>
      </c>
      <c r="F4722" t="s">
        <v>4698</v>
      </c>
      <c r="G4722">
        <v>32</v>
      </c>
    </row>
    <row r="4723" spans="1:7" hidden="1" x14ac:dyDescent="0.25">
      <c r="A4723">
        <v>176</v>
      </c>
      <c r="B4723">
        <v>987</v>
      </c>
      <c r="C4723" t="s">
        <v>4744</v>
      </c>
      <c r="D4723" t="s">
        <v>4529</v>
      </c>
      <c r="E4723">
        <v>278</v>
      </c>
      <c r="F4723" t="s">
        <v>4744</v>
      </c>
      <c r="G4723">
        <v>20</v>
      </c>
    </row>
    <row r="4724" spans="1:7" hidden="1" x14ac:dyDescent="0.25">
      <c r="A4724">
        <v>176</v>
      </c>
      <c r="B4724">
        <v>987</v>
      </c>
      <c r="C4724" t="s">
        <v>4744</v>
      </c>
      <c r="D4724" t="s">
        <v>4529</v>
      </c>
      <c r="E4724">
        <v>279</v>
      </c>
      <c r="F4724" t="s">
        <v>4743</v>
      </c>
      <c r="G4724">
        <v>21</v>
      </c>
    </row>
    <row r="4725" spans="1:7" hidden="1" x14ac:dyDescent="0.25">
      <c r="A4725">
        <v>176</v>
      </c>
      <c r="B4725">
        <v>988</v>
      </c>
      <c r="C4725" t="s">
        <v>4741</v>
      </c>
      <c r="D4725" t="s">
        <v>4529</v>
      </c>
      <c r="E4725">
        <v>284</v>
      </c>
      <c r="F4725" t="s">
        <v>4741</v>
      </c>
      <c r="G4725">
        <v>24</v>
      </c>
    </row>
    <row r="4726" spans="1:7" hidden="1" x14ac:dyDescent="0.25">
      <c r="A4726">
        <v>176</v>
      </c>
      <c r="B4726">
        <v>988</v>
      </c>
      <c r="C4726" t="s">
        <v>4741</v>
      </c>
      <c r="D4726" t="s">
        <v>4529</v>
      </c>
      <c r="E4726">
        <v>298</v>
      </c>
      <c r="F4726" t="s">
        <v>4740</v>
      </c>
      <c r="G4726">
        <v>25</v>
      </c>
    </row>
    <row r="4727" spans="1:7" hidden="1" x14ac:dyDescent="0.25">
      <c r="A4727">
        <v>176</v>
      </c>
      <c r="B4727">
        <v>988</v>
      </c>
      <c r="C4727" t="s">
        <v>4741</v>
      </c>
      <c r="D4727" t="s">
        <v>4529</v>
      </c>
      <c r="E4727">
        <v>285</v>
      </c>
      <c r="F4727" t="s">
        <v>4738</v>
      </c>
      <c r="G4727">
        <v>26</v>
      </c>
    </row>
    <row r="4728" spans="1:7" hidden="1" x14ac:dyDescent="0.25">
      <c r="A4728">
        <v>176</v>
      </c>
      <c r="B4728">
        <v>990</v>
      </c>
      <c r="C4728" t="s">
        <v>4735</v>
      </c>
      <c r="D4728" t="s">
        <v>4529</v>
      </c>
      <c r="E4728">
        <v>301</v>
      </c>
      <c r="F4728" t="s">
        <v>4735</v>
      </c>
      <c r="G4728">
        <v>27</v>
      </c>
    </row>
    <row r="4729" spans="1:7" hidden="1" x14ac:dyDescent="0.25">
      <c r="A4729">
        <v>176</v>
      </c>
      <c r="B4729">
        <v>990</v>
      </c>
      <c r="C4729" t="s">
        <v>4735</v>
      </c>
      <c r="D4729" t="s">
        <v>4529</v>
      </c>
      <c r="E4729">
        <v>302</v>
      </c>
      <c r="F4729" t="s">
        <v>4737</v>
      </c>
      <c r="G4729">
        <v>28</v>
      </c>
    </row>
    <row r="4730" spans="1:7" hidden="1" x14ac:dyDescent="0.25">
      <c r="A4730">
        <v>176</v>
      </c>
      <c r="B4730">
        <v>992</v>
      </c>
      <c r="C4730" t="s">
        <v>4736</v>
      </c>
      <c r="D4730" t="s">
        <v>4529</v>
      </c>
      <c r="E4730">
        <v>305</v>
      </c>
      <c r="F4730" t="s">
        <v>4736</v>
      </c>
      <c r="G4730">
        <v>29</v>
      </c>
    </row>
    <row r="4731" spans="1:7" hidden="1" x14ac:dyDescent="0.25">
      <c r="A4731">
        <v>176</v>
      </c>
      <c r="B4731">
        <v>1566</v>
      </c>
      <c r="C4731" t="s">
        <v>4749</v>
      </c>
      <c r="D4731" t="s">
        <v>4529</v>
      </c>
      <c r="E4731">
        <v>84</v>
      </c>
      <c r="F4731" t="s">
        <v>4732</v>
      </c>
      <c r="G4731">
        <v>3</v>
      </c>
    </row>
    <row r="4732" spans="1:7" hidden="1" x14ac:dyDescent="0.25">
      <c r="A4732">
        <v>176</v>
      </c>
      <c r="B4732">
        <v>1566</v>
      </c>
      <c r="C4732" t="s">
        <v>4749</v>
      </c>
      <c r="D4732" t="s">
        <v>4529</v>
      </c>
      <c r="E4732">
        <v>2</v>
      </c>
      <c r="F4732" t="s">
        <v>4731</v>
      </c>
      <c r="G4732">
        <v>4</v>
      </c>
    </row>
    <row r="4733" spans="1:7" hidden="1" x14ac:dyDescent="0.25">
      <c r="A4733">
        <v>176</v>
      </c>
      <c r="B4733">
        <v>1566</v>
      </c>
      <c r="C4733" t="s">
        <v>4749</v>
      </c>
      <c r="D4733" t="s">
        <v>4529</v>
      </c>
      <c r="E4733">
        <v>4</v>
      </c>
      <c r="F4733" t="s">
        <v>4729</v>
      </c>
      <c r="G4733">
        <v>5</v>
      </c>
    </row>
    <row r="4734" spans="1:7" hidden="1" x14ac:dyDescent="0.25">
      <c r="A4734">
        <v>176</v>
      </c>
      <c r="B4734">
        <v>1567</v>
      </c>
      <c r="C4734" t="s">
        <v>5077</v>
      </c>
      <c r="D4734" t="s">
        <v>4529</v>
      </c>
      <c r="E4734">
        <v>10</v>
      </c>
      <c r="F4734" t="s">
        <v>4693</v>
      </c>
      <c r="G4734">
        <v>8</v>
      </c>
    </row>
    <row r="4735" spans="1:7" hidden="1" x14ac:dyDescent="0.25">
      <c r="A4735">
        <v>176</v>
      </c>
      <c r="B4735">
        <v>1568</v>
      </c>
      <c r="C4735" t="s">
        <v>4692</v>
      </c>
      <c r="D4735" t="s">
        <v>4529</v>
      </c>
      <c r="E4735">
        <v>13</v>
      </c>
      <c r="F4735" t="s">
        <v>4692</v>
      </c>
      <c r="G4735">
        <v>9</v>
      </c>
    </row>
    <row r="4736" spans="1:7" hidden="1" x14ac:dyDescent="0.25">
      <c r="A4736">
        <v>176</v>
      </c>
      <c r="B4736">
        <v>1569</v>
      </c>
      <c r="C4736" t="s">
        <v>4748</v>
      </c>
      <c r="D4736" t="s">
        <v>4529</v>
      </c>
      <c r="E4736">
        <v>14</v>
      </c>
      <c r="F4736" t="s">
        <v>4728</v>
      </c>
      <c r="G4736">
        <v>10</v>
      </c>
    </row>
    <row r="4737" spans="1:7" hidden="1" x14ac:dyDescent="0.25">
      <c r="A4737">
        <v>176</v>
      </c>
      <c r="B4737">
        <v>1569</v>
      </c>
      <c r="C4737" t="s">
        <v>4748</v>
      </c>
      <c r="D4737" t="s">
        <v>4529</v>
      </c>
      <c r="E4737">
        <v>266</v>
      </c>
      <c r="F4737" t="s">
        <v>4727</v>
      </c>
      <c r="G4737">
        <v>11</v>
      </c>
    </row>
    <row r="4738" spans="1:7" hidden="1" x14ac:dyDescent="0.25">
      <c r="A4738">
        <v>176</v>
      </c>
      <c r="B4738">
        <v>1570</v>
      </c>
      <c r="C4738" t="s">
        <v>4690</v>
      </c>
      <c r="D4738" t="s">
        <v>4529</v>
      </c>
      <c r="E4738">
        <v>18</v>
      </c>
      <c r="F4738" t="s">
        <v>4690</v>
      </c>
      <c r="G4738">
        <v>13</v>
      </c>
    </row>
    <row r="4739" spans="1:7" hidden="1" x14ac:dyDescent="0.25">
      <c r="A4739">
        <v>176</v>
      </c>
      <c r="B4739">
        <v>1571</v>
      </c>
      <c r="C4739" t="s">
        <v>4725</v>
      </c>
      <c r="D4739" t="s">
        <v>4529</v>
      </c>
      <c r="E4739">
        <v>20</v>
      </c>
      <c r="F4739" t="s">
        <v>4726</v>
      </c>
      <c r="G4739">
        <v>14</v>
      </c>
    </row>
    <row r="4740" spans="1:7" hidden="1" x14ac:dyDescent="0.25">
      <c r="A4740">
        <v>176</v>
      </c>
      <c r="B4740">
        <v>1571</v>
      </c>
      <c r="C4740" t="s">
        <v>4725</v>
      </c>
      <c r="D4740" t="s">
        <v>4529</v>
      </c>
      <c r="E4740">
        <v>86</v>
      </c>
      <c r="F4740" t="s">
        <v>4724</v>
      </c>
      <c r="G4740">
        <v>15</v>
      </c>
    </row>
    <row r="4741" spans="1:7" hidden="1" x14ac:dyDescent="0.25">
      <c r="A4741">
        <v>176</v>
      </c>
      <c r="B4741">
        <v>1572</v>
      </c>
      <c r="C4741" t="s">
        <v>4689</v>
      </c>
      <c r="D4741" t="s">
        <v>4529</v>
      </c>
      <c r="E4741">
        <v>1611</v>
      </c>
      <c r="F4741" t="s">
        <v>4689</v>
      </c>
      <c r="G4741">
        <v>16</v>
      </c>
    </row>
    <row r="4742" spans="1:7" hidden="1" x14ac:dyDescent="0.25">
      <c r="A4742">
        <v>176</v>
      </c>
      <c r="B4742">
        <v>1572</v>
      </c>
      <c r="C4742" t="s">
        <v>4689</v>
      </c>
      <c r="D4742" t="s">
        <v>4529</v>
      </c>
      <c r="E4742">
        <v>227</v>
      </c>
      <c r="F4742" t="s">
        <v>4747</v>
      </c>
      <c r="G4742">
        <v>17</v>
      </c>
    </row>
    <row r="4743" spans="1:7" hidden="1" x14ac:dyDescent="0.25">
      <c r="A4743">
        <v>176</v>
      </c>
      <c r="B4743">
        <v>1573</v>
      </c>
      <c r="C4743" t="s">
        <v>4746</v>
      </c>
      <c r="D4743" t="s">
        <v>4529</v>
      </c>
      <c r="E4743">
        <v>230</v>
      </c>
      <c r="F4743" t="s">
        <v>4746</v>
      </c>
      <c r="G4743">
        <v>18</v>
      </c>
    </row>
    <row r="4744" spans="1:7" hidden="1" x14ac:dyDescent="0.25">
      <c r="A4744">
        <v>176</v>
      </c>
      <c r="B4744">
        <v>1574</v>
      </c>
      <c r="C4744" t="s">
        <v>4745</v>
      </c>
      <c r="D4744" t="s">
        <v>4529</v>
      </c>
      <c r="E4744">
        <v>275</v>
      </c>
      <c r="F4744" t="s">
        <v>4745</v>
      </c>
      <c r="G4744">
        <v>19</v>
      </c>
    </row>
    <row r="4745" spans="1:7" hidden="1" x14ac:dyDescent="0.25">
      <c r="A4745">
        <v>176</v>
      </c>
      <c r="B4745">
        <v>1576</v>
      </c>
      <c r="C4745" t="s">
        <v>5076</v>
      </c>
      <c r="D4745" t="s">
        <v>4529</v>
      </c>
      <c r="E4745">
        <v>293</v>
      </c>
      <c r="F4745" t="s">
        <v>4734</v>
      </c>
      <c r="G4745">
        <v>30</v>
      </c>
    </row>
    <row r="4746" spans="1:7" hidden="1" x14ac:dyDescent="0.25">
      <c r="A4746">
        <v>176</v>
      </c>
      <c r="B4746">
        <v>1672</v>
      </c>
      <c r="C4746" t="s">
        <v>4696</v>
      </c>
      <c r="D4746" t="s">
        <v>4529</v>
      </c>
      <c r="E4746">
        <v>6</v>
      </c>
      <c r="F4746" t="s">
        <v>4697</v>
      </c>
      <c r="G4746">
        <v>6</v>
      </c>
    </row>
    <row r="4747" spans="1:7" hidden="1" x14ac:dyDescent="0.25">
      <c r="A4747">
        <v>176</v>
      </c>
      <c r="B4747">
        <v>1673</v>
      </c>
      <c r="C4747" t="s">
        <v>4695</v>
      </c>
      <c r="D4747" t="s">
        <v>4529</v>
      </c>
      <c r="E4747">
        <v>8</v>
      </c>
      <c r="F4747" t="s">
        <v>4695</v>
      </c>
      <c r="G4747">
        <v>7</v>
      </c>
    </row>
    <row r="4748" spans="1:7" hidden="1" x14ac:dyDescent="0.25">
      <c r="A4748">
        <v>176</v>
      </c>
      <c r="B4748">
        <v>1674</v>
      </c>
      <c r="C4748" t="s">
        <v>4691</v>
      </c>
      <c r="D4748" t="s">
        <v>4529</v>
      </c>
      <c r="E4748">
        <v>16</v>
      </c>
      <c r="F4748" t="s">
        <v>4691</v>
      </c>
      <c r="G4748">
        <v>12</v>
      </c>
    </row>
    <row r="4749" spans="1:7" hidden="1" x14ac:dyDescent="0.25">
      <c r="A4749">
        <v>176</v>
      </c>
      <c r="B4749">
        <v>1675</v>
      </c>
      <c r="C4749" t="s">
        <v>5075</v>
      </c>
      <c r="D4749" t="s">
        <v>4529</v>
      </c>
      <c r="E4749">
        <v>281</v>
      </c>
      <c r="F4749" t="s">
        <v>4742</v>
      </c>
      <c r="G4749">
        <v>22</v>
      </c>
    </row>
    <row r="4750" spans="1:7" hidden="1" x14ac:dyDescent="0.25">
      <c r="A4750">
        <v>176</v>
      </c>
      <c r="B4750">
        <v>1676</v>
      </c>
      <c r="C4750" t="s">
        <v>5017</v>
      </c>
      <c r="D4750" t="s">
        <v>4529</v>
      </c>
      <c r="E4750">
        <v>1980</v>
      </c>
      <c r="F4750" t="s">
        <v>5017</v>
      </c>
      <c r="G4750">
        <v>23</v>
      </c>
    </row>
    <row r="4751" spans="1:7" hidden="1" x14ac:dyDescent="0.25">
      <c r="A4751">
        <v>182</v>
      </c>
      <c r="B4751">
        <v>941</v>
      </c>
      <c r="C4751" t="s">
        <v>4529</v>
      </c>
      <c r="D4751" t="s">
        <v>4529</v>
      </c>
      <c r="E4751">
        <v>1</v>
      </c>
      <c r="F4751" t="s">
        <v>4599</v>
      </c>
      <c r="G4751">
        <v>1</v>
      </c>
    </row>
    <row r="4752" spans="1:7" hidden="1" x14ac:dyDescent="0.25">
      <c r="A4752">
        <v>182</v>
      </c>
      <c r="B4752">
        <v>942</v>
      </c>
      <c r="C4752" t="s">
        <v>4749</v>
      </c>
      <c r="D4752" t="s">
        <v>4529</v>
      </c>
      <c r="E4752">
        <v>2</v>
      </c>
      <c r="F4752" t="s">
        <v>4731</v>
      </c>
      <c r="G4752">
        <v>2</v>
      </c>
    </row>
    <row r="4753" spans="1:7" hidden="1" x14ac:dyDescent="0.25">
      <c r="A4753">
        <v>182</v>
      </c>
      <c r="B4753">
        <v>942</v>
      </c>
      <c r="C4753" t="s">
        <v>4749</v>
      </c>
      <c r="D4753" t="s">
        <v>4529</v>
      </c>
      <c r="E4753">
        <v>6</v>
      </c>
      <c r="F4753" t="s">
        <v>4697</v>
      </c>
      <c r="G4753">
        <v>3</v>
      </c>
    </row>
    <row r="4754" spans="1:7" hidden="1" x14ac:dyDescent="0.25">
      <c r="A4754">
        <v>182</v>
      </c>
      <c r="B4754">
        <v>942</v>
      </c>
      <c r="C4754" t="s">
        <v>4749</v>
      </c>
      <c r="D4754" t="s">
        <v>4529</v>
      </c>
      <c r="E4754">
        <v>8</v>
      </c>
      <c r="F4754" t="s">
        <v>4695</v>
      </c>
      <c r="G4754">
        <v>4</v>
      </c>
    </row>
    <row r="4755" spans="1:7" hidden="1" x14ac:dyDescent="0.25">
      <c r="A4755">
        <v>182</v>
      </c>
      <c r="B4755">
        <v>942</v>
      </c>
      <c r="C4755" t="s">
        <v>4749</v>
      </c>
      <c r="D4755" t="s">
        <v>4529</v>
      </c>
      <c r="E4755">
        <v>10</v>
      </c>
      <c r="F4755" t="s">
        <v>4693</v>
      </c>
      <c r="G4755">
        <v>5</v>
      </c>
    </row>
    <row r="4756" spans="1:7" hidden="1" x14ac:dyDescent="0.25">
      <c r="A4756">
        <v>182</v>
      </c>
      <c r="B4756">
        <v>942</v>
      </c>
      <c r="C4756" t="s">
        <v>4749</v>
      </c>
      <c r="D4756" t="s">
        <v>4529</v>
      </c>
      <c r="E4756">
        <v>13</v>
      </c>
      <c r="F4756" t="s">
        <v>4692</v>
      </c>
      <c r="G4756">
        <v>6</v>
      </c>
    </row>
    <row r="4757" spans="1:7" hidden="1" x14ac:dyDescent="0.25">
      <c r="A4757">
        <v>182</v>
      </c>
      <c r="B4757">
        <v>943</v>
      </c>
      <c r="C4757" t="s">
        <v>4725</v>
      </c>
      <c r="D4757" t="s">
        <v>4529</v>
      </c>
      <c r="E4757">
        <v>19</v>
      </c>
      <c r="F4757" t="s">
        <v>4690</v>
      </c>
      <c r="G4757">
        <v>7</v>
      </c>
    </row>
    <row r="4758" spans="1:7" hidden="1" x14ac:dyDescent="0.25">
      <c r="A4758">
        <v>182</v>
      </c>
      <c r="B4758">
        <v>943</v>
      </c>
      <c r="C4758" t="s">
        <v>4725</v>
      </c>
      <c r="D4758" t="s">
        <v>4529</v>
      </c>
      <c r="E4758">
        <v>20</v>
      </c>
      <c r="F4758" t="s">
        <v>4726</v>
      </c>
      <c r="G4758">
        <v>8</v>
      </c>
    </row>
    <row r="4759" spans="1:7" hidden="1" x14ac:dyDescent="0.25">
      <c r="A4759">
        <v>182</v>
      </c>
      <c r="B4759">
        <v>943</v>
      </c>
      <c r="C4759" t="s">
        <v>4725</v>
      </c>
      <c r="D4759" t="s">
        <v>4529</v>
      </c>
      <c r="E4759">
        <v>22</v>
      </c>
      <c r="F4759" t="s">
        <v>4689</v>
      </c>
      <c r="G4759">
        <v>9</v>
      </c>
    </row>
    <row r="4760" spans="1:7" hidden="1" x14ac:dyDescent="0.25">
      <c r="A4760">
        <v>182</v>
      </c>
      <c r="B4760">
        <v>944</v>
      </c>
      <c r="C4760" t="s">
        <v>4721</v>
      </c>
      <c r="D4760" t="s">
        <v>4529</v>
      </c>
      <c r="E4760">
        <v>1503</v>
      </c>
      <c r="F4760" t="s">
        <v>4723</v>
      </c>
      <c r="G4760">
        <v>10</v>
      </c>
    </row>
    <row r="4761" spans="1:7" hidden="1" x14ac:dyDescent="0.25">
      <c r="A4761">
        <v>182</v>
      </c>
      <c r="B4761">
        <v>944</v>
      </c>
      <c r="C4761" t="s">
        <v>4721</v>
      </c>
      <c r="D4761" t="s">
        <v>4529</v>
      </c>
      <c r="E4761">
        <v>88</v>
      </c>
      <c r="F4761" t="s">
        <v>4722</v>
      </c>
      <c r="G4761">
        <v>11</v>
      </c>
    </row>
    <row r="4762" spans="1:7" hidden="1" x14ac:dyDescent="0.25">
      <c r="A4762">
        <v>182</v>
      </c>
      <c r="B4762">
        <v>945</v>
      </c>
      <c r="C4762" t="s">
        <v>5074</v>
      </c>
      <c r="D4762" t="s">
        <v>4529</v>
      </c>
      <c r="E4762">
        <v>92</v>
      </c>
      <c r="F4762" t="s">
        <v>4688</v>
      </c>
      <c r="G4762">
        <v>12</v>
      </c>
    </row>
    <row r="4763" spans="1:7" hidden="1" x14ac:dyDescent="0.25">
      <c r="A4763">
        <v>182</v>
      </c>
      <c r="B4763">
        <v>945</v>
      </c>
      <c r="C4763" t="s">
        <v>5074</v>
      </c>
      <c r="D4763" t="s">
        <v>4529</v>
      </c>
      <c r="E4763">
        <v>94</v>
      </c>
      <c r="F4763" t="s">
        <v>4717</v>
      </c>
      <c r="G4763">
        <v>13</v>
      </c>
    </row>
    <row r="4764" spans="1:7" hidden="1" x14ac:dyDescent="0.25">
      <c r="A4764">
        <v>182</v>
      </c>
      <c r="B4764">
        <v>946</v>
      </c>
      <c r="C4764" t="s">
        <v>4719</v>
      </c>
      <c r="D4764" t="s">
        <v>4529</v>
      </c>
      <c r="E4764">
        <v>96</v>
      </c>
      <c r="F4764" t="s">
        <v>4715</v>
      </c>
      <c r="G4764">
        <v>14</v>
      </c>
    </row>
    <row r="4765" spans="1:7" hidden="1" x14ac:dyDescent="0.25">
      <c r="A4765">
        <v>182</v>
      </c>
      <c r="B4765">
        <v>946</v>
      </c>
      <c r="C4765" t="s">
        <v>4719</v>
      </c>
      <c r="D4765" t="s">
        <v>4529</v>
      </c>
      <c r="E4765">
        <v>100</v>
      </c>
      <c r="F4765" t="s">
        <v>4711</v>
      </c>
      <c r="G4765">
        <v>15</v>
      </c>
    </row>
    <row r="4766" spans="1:7" hidden="1" x14ac:dyDescent="0.25">
      <c r="A4766">
        <v>182</v>
      </c>
      <c r="B4766">
        <v>947</v>
      </c>
      <c r="C4766" t="s">
        <v>5073</v>
      </c>
      <c r="D4766" t="s">
        <v>4529</v>
      </c>
      <c r="E4766">
        <v>104</v>
      </c>
      <c r="F4766" t="s">
        <v>4708</v>
      </c>
      <c r="G4766">
        <v>16</v>
      </c>
    </row>
    <row r="4767" spans="1:7" hidden="1" x14ac:dyDescent="0.25">
      <c r="A4767">
        <v>182</v>
      </c>
      <c r="B4767">
        <v>947</v>
      </c>
      <c r="C4767" t="s">
        <v>5073</v>
      </c>
      <c r="D4767" t="s">
        <v>4529</v>
      </c>
      <c r="E4767">
        <v>1551</v>
      </c>
      <c r="F4767" t="s">
        <v>4705</v>
      </c>
      <c r="G4767">
        <v>17</v>
      </c>
    </row>
    <row r="4768" spans="1:7" hidden="1" x14ac:dyDescent="0.25">
      <c r="A4768">
        <v>182</v>
      </c>
      <c r="B4768">
        <v>947</v>
      </c>
      <c r="C4768" t="s">
        <v>5073</v>
      </c>
      <c r="D4768" t="s">
        <v>4529</v>
      </c>
      <c r="E4768">
        <v>427</v>
      </c>
      <c r="F4768" t="s">
        <v>4883</v>
      </c>
      <c r="G4768">
        <v>18</v>
      </c>
    </row>
    <row r="4769" spans="1:7" hidden="1" x14ac:dyDescent="0.25">
      <c r="A4769">
        <v>182</v>
      </c>
      <c r="B4769">
        <v>948</v>
      </c>
      <c r="C4769" t="s">
        <v>4957</v>
      </c>
      <c r="D4769" t="s">
        <v>4529</v>
      </c>
      <c r="E4769">
        <v>1335</v>
      </c>
      <c r="F4769" t="s">
        <v>4957</v>
      </c>
      <c r="G4769">
        <v>19</v>
      </c>
    </row>
    <row r="4770" spans="1:7" hidden="1" x14ac:dyDescent="0.25">
      <c r="A4770">
        <v>182</v>
      </c>
      <c r="B4770">
        <v>948</v>
      </c>
      <c r="C4770" t="s">
        <v>4957</v>
      </c>
      <c r="D4770" t="s">
        <v>4529</v>
      </c>
      <c r="E4770">
        <v>740</v>
      </c>
      <c r="F4770" t="s">
        <v>4956</v>
      </c>
      <c r="G4770">
        <v>20</v>
      </c>
    </row>
    <row r="4771" spans="1:7" hidden="1" x14ac:dyDescent="0.25">
      <c r="A4771">
        <v>182</v>
      </c>
      <c r="B4771">
        <v>951</v>
      </c>
      <c r="C4771" t="s">
        <v>4953</v>
      </c>
      <c r="D4771" t="s">
        <v>4529</v>
      </c>
      <c r="E4771">
        <v>743</v>
      </c>
      <c r="F4771" t="s">
        <v>4954</v>
      </c>
      <c r="G4771">
        <v>21</v>
      </c>
    </row>
    <row r="4772" spans="1:7" hidden="1" x14ac:dyDescent="0.25">
      <c r="A4772">
        <v>182</v>
      </c>
      <c r="B4772">
        <v>951</v>
      </c>
      <c r="C4772" t="s">
        <v>4953</v>
      </c>
      <c r="D4772" t="s">
        <v>4529</v>
      </c>
      <c r="E4772">
        <v>1865</v>
      </c>
      <c r="F4772" t="s">
        <v>4953</v>
      </c>
      <c r="G4772">
        <v>22</v>
      </c>
    </row>
    <row r="4773" spans="1:7" hidden="1" x14ac:dyDescent="0.25">
      <c r="A4773">
        <v>182</v>
      </c>
      <c r="B4773">
        <v>953</v>
      </c>
      <c r="C4773" t="s">
        <v>5030</v>
      </c>
      <c r="D4773" t="s">
        <v>4529</v>
      </c>
      <c r="E4773">
        <v>1855</v>
      </c>
      <c r="F4773" t="s">
        <v>5031</v>
      </c>
      <c r="G4773">
        <v>23</v>
      </c>
    </row>
    <row r="4774" spans="1:7" hidden="1" x14ac:dyDescent="0.25">
      <c r="A4774">
        <v>182</v>
      </c>
      <c r="B4774">
        <v>953</v>
      </c>
      <c r="C4774" t="s">
        <v>5030</v>
      </c>
      <c r="D4774" t="s">
        <v>4529</v>
      </c>
      <c r="E4774">
        <v>1857</v>
      </c>
      <c r="F4774" t="s">
        <v>5030</v>
      </c>
      <c r="G4774">
        <v>24</v>
      </c>
    </row>
    <row r="4775" spans="1:7" hidden="1" x14ac:dyDescent="0.25">
      <c r="A4775">
        <v>182</v>
      </c>
      <c r="B4775">
        <v>953</v>
      </c>
      <c r="C4775" t="s">
        <v>5030</v>
      </c>
      <c r="D4775" t="s">
        <v>4529</v>
      </c>
      <c r="E4775">
        <v>1859</v>
      </c>
      <c r="F4775" t="s">
        <v>5072</v>
      </c>
      <c r="G4775">
        <v>25</v>
      </c>
    </row>
    <row r="4776" spans="1:7" hidden="1" x14ac:dyDescent="0.25">
      <c r="A4776">
        <v>182</v>
      </c>
      <c r="B4776">
        <v>953</v>
      </c>
      <c r="C4776" t="s">
        <v>5030</v>
      </c>
      <c r="D4776" t="s">
        <v>4529</v>
      </c>
      <c r="E4776">
        <v>1034</v>
      </c>
      <c r="F4776" t="s">
        <v>5071</v>
      </c>
      <c r="G4776">
        <v>26</v>
      </c>
    </row>
    <row r="4777" spans="1:7" hidden="1" x14ac:dyDescent="0.25">
      <c r="A4777">
        <v>182</v>
      </c>
      <c r="B4777">
        <v>954</v>
      </c>
      <c r="C4777" t="s">
        <v>5068</v>
      </c>
      <c r="D4777" t="s">
        <v>4529</v>
      </c>
      <c r="E4777">
        <v>1861</v>
      </c>
      <c r="F4777" t="s">
        <v>5070</v>
      </c>
      <c r="G4777">
        <v>27</v>
      </c>
    </row>
    <row r="4778" spans="1:7" hidden="1" x14ac:dyDescent="0.25">
      <c r="A4778">
        <v>182</v>
      </c>
      <c r="B4778">
        <v>954</v>
      </c>
      <c r="C4778" t="s">
        <v>5068</v>
      </c>
      <c r="D4778" t="s">
        <v>4529</v>
      </c>
      <c r="E4778">
        <v>1863</v>
      </c>
      <c r="F4778" t="s">
        <v>5069</v>
      </c>
      <c r="G4778">
        <v>28</v>
      </c>
    </row>
    <row r="4779" spans="1:7" hidden="1" x14ac:dyDescent="0.25">
      <c r="A4779">
        <v>182</v>
      </c>
      <c r="B4779">
        <v>954</v>
      </c>
      <c r="C4779" t="s">
        <v>5068</v>
      </c>
      <c r="D4779" t="s">
        <v>4529</v>
      </c>
      <c r="E4779">
        <v>1036</v>
      </c>
      <c r="F4779" t="s">
        <v>5067</v>
      </c>
      <c r="G4779">
        <v>29</v>
      </c>
    </row>
    <row r="4780" spans="1:7" hidden="1" x14ac:dyDescent="0.25">
      <c r="A4780">
        <v>183</v>
      </c>
      <c r="B4780">
        <v>955</v>
      </c>
      <c r="C4780" t="s">
        <v>5066</v>
      </c>
      <c r="D4780" t="s">
        <v>4529</v>
      </c>
      <c r="E4780">
        <v>1</v>
      </c>
      <c r="F4780" t="s">
        <v>4599</v>
      </c>
      <c r="G4780">
        <v>1</v>
      </c>
    </row>
    <row r="4781" spans="1:7" hidden="1" x14ac:dyDescent="0.25">
      <c r="A4781">
        <v>183</v>
      </c>
      <c r="B4781">
        <v>956</v>
      </c>
      <c r="C4781" t="s">
        <v>4749</v>
      </c>
      <c r="D4781" t="s">
        <v>4529</v>
      </c>
      <c r="E4781">
        <v>1558</v>
      </c>
      <c r="F4781" t="s">
        <v>4733</v>
      </c>
      <c r="G4781">
        <v>2</v>
      </c>
    </row>
    <row r="4782" spans="1:7" hidden="1" x14ac:dyDescent="0.25">
      <c r="A4782">
        <v>183</v>
      </c>
      <c r="B4782">
        <v>956</v>
      </c>
      <c r="C4782" t="s">
        <v>4749</v>
      </c>
      <c r="D4782" t="s">
        <v>4529</v>
      </c>
      <c r="E4782">
        <v>84</v>
      </c>
      <c r="F4782" t="s">
        <v>4732</v>
      </c>
      <c r="G4782">
        <v>3</v>
      </c>
    </row>
    <row r="4783" spans="1:7" hidden="1" x14ac:dyDescent="0.25">
      <c r="A4783">
        <v>183</v>
      </c>
      <c r="B4783">
        <v>956</v>
      </c>
      <c r="C4783" t="s">
        <v>4749</v>
      </c>
      <c r="D4783" t="s">
        <v>4529</v>
      </c>
      <c r="E4783">
        <v>2</v>
      </c>
      <c r="F4783" t="s">
        <v>4731</v>
      </c>
      <c r="G4783">
        <v>4</v>
      </c>
    </row>
    <row r="4784" spans="1:7" hidden="1" x14ac:dyDescent="0.25">
      <c r="A4784">
        <v>183</v>
      </c>
      <c r="B4784">
        <v>956</v>
      </c>
      <c r="C4784" t="s">
        <v>4749</v>
      </c>
      <c r="D4784" t="s">
        <v>4529</v>
      </c>
      <c r="E4784">
        <v>4</v>
      </c>
      <c r="F4784" t="s">
        <v>4729</v>
      </c>
      <c r="G4784">
        <v>5</v>
      </c>
    </row>
    <row r="4785" spans="1:8" hidden="1" x14ac:dyDescent="0.25">
      <c r="A4785">
        <v>183</v>
      </c>
      <c r="B4785">
        <v>956</v>
      </c>
      <c r="C4785" t="s">
        <v>4749</v>
      </c>
      <c r="D4785" t="s">
        <v>4529</v>
      </c>
      <c r="E4785">
        <v>6</v>
      </c>
      <c r="F4785" t="s">
        <v>4697</v>
      </c>
      <c r="G4785">
        <v>6</v>
      </c>
    </row>
    <row r="4786" spans="1:8" hidden="1" x14ac:dyDescent="0.25">
      <c r="A4786">
        <v>183</v>
      </c>
      <c r="B4786">
        <v>956</v>
      </c>
      <c r="C4786" t="s">
        <v>4749</v>
      </c>
      <c r="D4786" t="s">
        <v>4529</v>
      </c>
      <c r="E4786">
        <v>8</v>
      </c>
      <c r="F4786" t="s">
        <v>4695</v>
      </c>
      <c r="G4786">
        <v>7</v>
      </c>
    </row>
    <row r="4787" spans="1:8" hidden="1" x14ac:dyDescent="0.25">
      <c r="A4787">
        <v>183</v>
      </c>
      <c r="B4787">
        <v>956</v>
      </c>
      <c r="C4787" t="s">
        <v>4749</v>
      </c>
      <c r="D4787" t="s">
        <v>4529</v>
      </c>
      <c r="E4787">
        <v>10</v>
      </c>
      <c r="F4787" t="s">
        <v>4693</v>
      </c>
      <c r="G4787">
        <v>8</v>
      </c>
    </row>
    <row r="4788" spans="1:8" hidden="1" x14ac:dyDescent="0.25">
      <c r="A4788">
        <v>183</v>
      </c>
      <c r="B4788">
        <v>956</v>
      </c>
      <c r="C4788" t="s">
        <v>4749</v>
      </c>
      <c r="D4788" t="s">
        <v>4529</v>
      </c>
      <c r="E4788">
        <v>13</v>
      </c>
      <c r="F4788" t="s">
        <v>4692</v>
      </c>
      <c r="G4788">
        <v>9</v>
      </c>
    </row>
    <row r="4789" spans="1:8" hidden="1" x14ac:dyDescent="0.25">
      <c r="A4789">
        <v>183</v>
      </c>
      <c r="B4789">
        <v>957</v>
      </c>
      <c r="C4789" t="s">
        <v>4725</v>
      </c>
      <c r="D4789" t="s">
        <v>4529</v>
      </c>
      <c r="E4789">
        <v>14</v>
      </c>
      <c r="F4789" t="s">
        <v>4728</v>
      </c>
      <c r="G4789">
        <v>10</v>
      </c>
    </row>
    <row r="4790" spans="1:8" hidden="1" x14ac:dyDescent="0.25">
      <c r="A4790">
        <v>183</v>
      </c>
      <c r="B4790">
        <v>957</v>
      </c>
      <c r="C4790" t="s">
        <v>4725</v>
      </c>
      <c r="D4790" t="s">
        <v>4529</v>
      </c>
      <c r="E4790">
        <v>266</v>
      </c>
      <c r="F4790" t="s">
        <v>4727</v>
      </c>
      <c r="G4790">
        <v>11</v>
      </c>
    </row>
    <row r="4791" spans="1:8" hidden="1" x14ac:dyDescent="0.25">
      <c r="A4791">
        <v>183</v>
      </c>
      <c r="B4791">
        <v>957</v>
      </c>
      <c r="C4791" t="s">
        <v>4725</v>
      </c>
      <c r="D4791" t="s">
        <v>4529</v>
      </c>
      <c r="E4791">
        <v>16</v>
      </c>
      <c r="F4791" t="s">
        <v>4691</v>
      </c>
      <c r="G4791">
        <v>12</v>
      </c>
    </row>
    <row r="4792" spans="1:8" hidden="1" x14ac:dyDescent="0.25">
      <c r="A4792">
        <v>183</v>
      </c>
      <c r="B4792">
        <v>957</v>
      </c>
      <c r="C4792" t="s">
        <v>4725</v>
      </c>
      <c r="D4792" t="s">
        <v>4529</v>
      </c>
      <c r="E4792">
        <v>18</v>
      </c>
      <c r="F4792" t="s">
        <v>4690</v>
      </c>
      <c r="G4792">
        <v>13</v>
      </c>
    </row>
    <row r="4793" spans="1:8" hidden="1" x14ac:dyDescent="0.25">
      <c r="A4793">
        <v>183</v>
      </c>
      <c r="B4793">
        <v>957</v>
      </c>
      <c r="C4793" t="s">
        <v>4725</v>
      </c>
      <c r="D4793" t="s">
        <v>4529</v>
      </c>
      <c r="E4793">
        <v>20</v>
      </c>
      <c r="F4793" t="s">
        <v>4726</v>
      </c>
      <c r="G4793">
        <v>14</v>
      </c>
    </row>
    <row r="4794" spans="1:8" hidden="1" x14ac:dyDescent="0.25">
      <c r="A4794">
        <v>183</v>
      </c>
      <c r="B4794">
        <v>957</v>
      </c>
      <c r="C4794" t="s">
        <v>4725</v>
      </c>
      <c r="D4794" t="s">
        <v>4529</v>
      </c>
      <c r="E4794">
        <v>86</v>
      </c>
      <c r="F4794" t="s">
        <v>4724</v>
      </c>
      <c r="G4794">
        <v>15</v>
      </c>
    </row>
    <row r="4795" spans="1:8" hidden="1" x14ac:dyDescent="0.25">
      <c r="A4795">
        <v>183</v>
      </c>
      <c r="B4795">
        <v>957</v>
      </c>
      <c r="C4795" t="s">
        <v>4725</v>
      </c>
      <c r="D4795" t="s">
        <v>4529</v>
      </c>
      <c r="E4795">
        <v>22</v>
      </c>
      <c r="F4795" t="s">
        <v>4689</v>
      </c>
      <c r="G4795">
        <v>16</v>
      </c>
    </row>
    <row r="4796" spans="1:8" hidden="1" x14ac:dyDescent="0.25">
      <c r="A4796">
        <v>183</v>
      </c>
      <c r="B4796">
        <v>958</v>
      </c>
      <c r="C4796" t="s">
        <v>4721</v>
      </c>
      <c r="D4796" t="s">
        <v>4529</v>
      </c>
      <c r="E4796">
        <v>24</v>
      </c>
      <c r="F4796" t="s">
        <v>4894</v>
      </c>
      <c r="G4796">
        <v>17</v>
      </c>
    </row>
    <row r="4797" spans="1:8" hidden="1" x14ac:dyDescent="0.25">
      <c r="A4797">
        <v>183</v>
      </c>
      <c r="B4797">
        <v>958</v>
      </c>
      <c r="C4797" t="s">
        <v>4721</v>
      </c>
      <c r="D4797" t="s">
        <v>4529</v>
      </c>
      <c r="E4797">
        <v>1510</v>
      </c>
      <c r="F4797" t="s">
        <v>4721</v>
      </c>
      <c r="G4797" t="s">
        <v>4768</v>
      </c>
      <c r="H4797">
        <v>18</v>
      </c>
    </row>
    <row r="4798" spans="1:8" hidden="1" x14ac:dyDescent="0.25">
      <c r="A4798">
        <v>183</v>
      </c>
      <c r="B4798">
        <v>958</v>
      </c>
      <c r="C4798" t="s">
        <v>4721</v>
      </c>
      <c r="D4798" t="s">
        <v>4529</v>
      </c>
      <c r="E4798">
        <v>1515</v>
      </c>
      <c r="F4798" t="s">
        <v>4773</v>
      </c>
      <c r="G4798" t="s">
        <v>4772</v>
      </c>
      <c r="H4798">
        <v>19</v>
      </c>
    </row>
    <row r="4799" spans="1:8" hidden="1" x14ac:dyDescent="0.25">
      <c r="A4799">
        <v>183</v>
      </c>
      <c r="B4799">
        <v>958</v>
      </c>
      <c r="C4799" t="s">
        <v>4721</v>
      </c>
      <c r="D4799" t="s">
        <v>4529</v>
      </c>
      <c r="E4799">
        <v>1505</v>
      </c>
      <c r="F4799" t="s">
        <v>4771</v>
      </c>
      <c r="G4799">
        <v>20</v>
      </c>
    </row>
    <row r="4800" spans="1:8" hidden="1" x14ac:dyDescent="0.25">
      <c r="A4800">
        <v>183</v>
      </c>
      <c r="B4800">
        <v>958</v>
      </c>
      <c r="C4800" t="s">
        <v>4721</v>
      </c>
      <c r="D4800" t="s">
        <v>4529</v>
      </c>
      <c r="E4800">
        <v>25</v>
      </c>
      <c r="F4800" t="s">
        <v>4770</v>
      </c>
      <c r="G4800">
        <v>21</v>
      </c>
    </row>
    <row r="4801" spans="1:8" hidden="1" x14ac:dyDescent="0.25">
      <c r="A4801">
        <v>183</v>
      </c>
      <c r="B4801">
        <v>959</v>
      </c>
      <c r="C4801" t="s">
        <v>4961</v>
      </c>
      <c r="D4801" t="s">
        <v>4529</v>
      </c>
      <c r="E4801">
        <v>1517</v>
      </c>
      <c r="F4801" t="s">
        <v>4774</v>
      </c>
      <c r="G4801">
        <v>22</v>
      </c>
    </row>
    <row r="4802" spans="1:8" hidden="1" x14ac:dyDescent="0.25">
      <c r="A4802">
        <v>183</v>
      </c>
      <c r="B4802">
        <v>959</v>
      </c>
      <c r="C4802" t="s">
        <v>4961</v>
      </c>
      <c r="D4802" t="s">
        <v>4529</v>
      </c>
      <c r="E4802">
        <v>27</v>
      </c>
      <c r="F4802" t="s">
        <v>4776</v>
      </c>
      <c r="G4802">
        <v>23</v>
      </c>
    </row>
    <row r="4803" spans="1:8" hidden="1" x14ac:dyDescent="0.25">
      <c r="A4803">
        <v>183</v>
      </c>
      <c r="B4803">
        <v>959</v>
      </c>
      <c r="C4803" t="s">
        <v>4961</v>
      </c>
      <c r="D4803" t="s">
        <v>4529</v>
      </c>
      <c r="E4803">
        <v>1532</v>
      </c>
      <c r="F4803" t="s">
        <v>4777</v>
      </c>
      <c r="G4803">
        <v>24</v>
      </c>
    </row>
    <row r="4804" spans="1:8" hidden="1" x14ac:dyDescent="0.25">
      <c r="A4804">
        <v>183</v>
      </c>
      <c r="B4804">
        <v>959</v>
      </c>
      <c r="C4804" t="s">
        <v>4961</v>
      </c>
      <c r="D4804" t="s">
        <v>4529</v>
      </c>
      <c r="E4804">
        <v>29</v>
      </c>
      <c r="F4804" t="s">
        <v>4780</v>
      </c>
      <c r="G4804">
        <v>25</v>
      </c>
    </row>
    <row r="4805" spans="1:8" hidden="1" x14ac:dyDescent="0.25">
      <c r="A4805">
        <v>183</v>
      </c>
      <c r="B4805">
        <v>959</v>
      </c>
      <c r="C4805" t="s">
        <v>4961</v>
      </c>
      <c r="D4805" t="s">
        <v>4529</v>
      </c>
      <c r="E4805">
        <v>1520</v>
      </c>
      <c r="F4805" t="s">
        <v>4782</v>
      </c>
      <c r="G4805" t="s">
        <v>4781</v>
      </c>
      <c r="H4805">
        <v>26</v>
      </c>
    </row>
    <row r="4806" spans="1:8" hidden="1" x14ac:dyDescent="0.25">
      <c r="A4806">
        <v>183</v>
      </c>
      <c r="B4806">
        <v>959</v>
      </c>
      <c r="C4806" t="s">
        <v>4961</v>
      </c>
      <c r="D4806" t="s">
        <v>4529</v>
      </c>
      <c r="E4806">
        <v>31</v>
      </c>
      <c r="F4806" t="s">
        <v>4783</v>
      </c>
      <c r="G4806">
        <v>27</v>
      </c>
    </row>
    <row r="4807" spans="1:8" hidden="1" x14ac:dyDescent="0.25">
      <c r="A4807">
        <v>183</v>
      </c>
      <c r="B4807">
        <v>959</v>
      </c>
      <c r="C4807" t="s">
        <v>4961</v>
      </c>
      <c r="D4807" t="s">
        <v>4529</v>
      </c>
      <c r="E4807">
        <v>1506</v>
      </c>
      <c r="F4807" t="s">
        <v>4784</v>
      </c>
      <c r="G4807">
        <v>28</v>
      </c>
    </row>
    <row r="4808" spans="1:8" hidden="1" x14ac:dyDescent="0.25">
      <c r="A4808">
        <v>183</v>
      </c>
      <c r="B4808">
        <v>960</v>
      </c>
      <c r="C4808" t="s">
        <v>5065</v>
      </c>
      <c r="D4808" t="s">
        <v>4529</v>
      </c>
      <c r="E4808">
        <v>33</v>
      </c>
      <c r="F4808" t="s">
        <v>4786</v>
      </c>
      <c r="G4808">
        <v>29</v>
      </c>
    </row>
    <row r="4809" spans="1:8" hidden="1" x14ac:dyDescent="0.25">
      <c r="A4809">
        <v>183</v>
      </c>
      <c r="B4809">
        <v>960</v>
      </c>
      <c r="C4809" t="s">
        <v>5065</v>
      </c>
      <c r="D4809" t="s">
        <v>4529</v>
      </c>
      <c r="E4809">
        <v>1508</v>
      </c>
      <c r="F4809" t="s">
        <v>4788</v>
      </c>
      <c r="G4809">
        <v>30</v>
      </c>
    </row>
    <row r="4810" spans="1:8" hidden="1" x14ac:dyDescent="0.25">
      <c r="A4810">
        <v>183</v>
      </c>
      <c r="B4810">
        <v>960</v>
      </c>
      <c r="C4810" t="s">
        <v>5065</v>
      </c>
      <c r="D4810" t="s">
        <v>4529</v>
      </c>
      <c r="E4810">
        <v>35</v>
      </c>
      <c r="F4810" t="s">
        <v>4789</v>
      </c>
      <c r="G4810">
        <v>31</v>
      </c>
    </row>
    <row r="4811" spans="1:8" hidden="1" x14ac:dyDescent="0.25">
      <c r="A4811">
        <v>183</v>
      </c>
      <c r="B4811">
        <v>960</v>
      </c>
      <c r="C4811" t="s">
        <v>5065</v>
      </c>
      <c r="D4811" t="s">
        <v>4529</v>
      </c>
      <c r="E4811">
        <v>36</v>
      </c>
      <c r="F4811" t="s">
        <v>4790</v>
      </c>
      <c r="G4811">
        <v>32</v>
      </c>
    </row>
    <row r="4812" spans="1:8" hidden="1" x14ac:dyDescent="0.25">
      <c r="A4812">
        <v>183</v>
      </c>
      <c r="B4812">
        <v>961</v>
      </c>
      <c r="C4812" t="s">
        <v>4792</v>
      </c>
      <c r="D4812" t="s">
        <v>4529</v>
      </c>
      <c r="E4812">
        <v>40</v>
      </c>
      <c r="F4812" t="s">
        <v>4792</v>
      </c>
      <c r="G4812">
        <v>33</v>
      </c>
    </row>
    <row r="4813" spans="1:8" hidden="1" x14ac:dyDescent="0.25">
      <c r="A4813">
        <v>183</v>
      </c>
      <c r="B4813">
        <v>962</v>
      </c>
      <c r="C4813" t="s">
        <v>4680</v>
      </c>
      <c r="D4813" t="s">
        <v>4529</v>
      </c>
      <c r="E4813">
        <v>1294</v>
      </c>
      <c r="F4813" t="s">
        <v>4794</v>
      </c>
      <c r="G4813" t="s">
        <v>4793</v>
      </c>
      <c r="H4813">
        <v>34</v>
      </c>
    </row>
    <row r="4814" spans="1:8" hidden="1" x14ac:dyDescent="0.25">
      <c r="A4814">
        <v>183</v>
      </c>
      <c r="B4814">
        <v>962</v>
      </c>
      <c r="C4814" t="s">
        <v>4680</v>
      </c>
      <c r="D4814" t="s">
        <v>4529</v>
      </c>
      <c r="E4814">
        <v>44</v>
      </c>
      <c r="F4814" t="s">
        <v>4796</v>
      </c>
      <c r="G4814">
        <v>35</v>
      </c>
    </row>
    <row r="4815" spans="1:8" hidden="1" x14ac:dyDescent="0.25">
      <c r="A4815">
        <v>183</v>
      </c>
      <c r="B4815">
        <v>962</v>
      </c>
      <c r="C4815" t="s">
        <v>4680</v>
      </c>
      <c r="D4815" t="s">
        <v>4529</v>
      </c>
      <c r="E4815">
        <v>1524</v>
      </c>
      <c r="F4815" t="s">
        <v>4797</v>
      </c>
      <c r="G4815">
        <v>36</v>
      </c>
    </row>
    <row r="4816" spans="1:8" hidden="1" x14ac:dyDescent="0.25">
      <c r="A4816">
        <v>183</v>
      </c>
      <c r="B4816">
        <v>962</v>
      </c>
      <c r="C4816" t="s">
        <v>4680</v>
      </c>
      <c r="D4816" t="s">
        <v>4529</v>
      </c>
      <c r="E4816">
        <v>46</v>
      </c>
      <c r="F4816" t="s">
        <v>4798</v>
      </c>
      <c r="G4816">
        <v>37</v>
      </c>
    </row>
    <row r="4817" spans="1:7" hidden="1" x14ac:dyDescent="0.25">
      <c r="A4817">
        <v>183</v>
      </c>
      <c r="B4817">
        <v>962</v>
      </c>
      <c r="C4817" t="s">
        <v>4680</v>
      </c>
      <c r="D4817" t="s">
        <v>4529</v>
      </c>
      <c r="E4817">
        <v>48</v>
      </c>
      <c r="F4817" t="s">
        <v>4799</v>
      </c>
      <c r="G4817">
        <v>38</v>
      </c>
    </row>
    <row r="4818" spans="1:7" hidden="1" x14ac:dyDescent="0.25">
      <c r="A4818">
        <v>183</v>
      </c>
      <c r="B4818">
        <v>962</v>
      </c>
      <c r="C4818" t="s">
        <v>4680</v>
      </c>
      <c r="D4818" t="s">
        <v>4529</v>
      </c>
      <c r="E4818">
        <v>50</v>
      </c>
      <c r="F4818" t="s">
        <v>4683</v>
      </c>
      <c r="G4818">
        <v>39</v>
      </c>
    </row>
    <row r="4819" spans="1:7" hidden="1" x14ac:dyDescent="0.25">
      <c r="A4819">
        <v>183</v>
      </c>
      <c r="B4819">
        <v>963</v>
      </c>
      <c r="C4819" t="s">
        <v>5060</v>
      </c>
      <c r="D4819" t="s">
        <v>4529</v>
      </c>
      <c r="E4819">
        <v>1869</v>
      </c>
      <c r="F4819" t="s">
        <v>5064</v>
      </c>
      <c r="G4819">
        <v>40</v>
      </c>
    </row>
    <row r="4820" spans="1:7" hidden="1" x14ac:dyDescent="0.25">
      <c r="A4820">
        <v>183</v>
      </c>
      <c r="B4820">
        <v>963</v>
      </c>
      <c r="C4820" t="s">
        <v>5060</v>
      </c>
      <c r="D4820" t="s">
        <v>4529</v>
      </c>
      <c r="E4820">
        <v>1867</v>
      </c>
      <c r="F4820" t="s">
        <v>5063</v>
      </c>
      <c r="G4820">
        <v>41</v>
      </c>
    </row>
    <row r="4821" spans="1:7" hidden="1" x14ac:dyDescent="0.25">
      <c r="A4821">
        <v>183</v>
      </c>
      <c r="B4821">
        <v>963</v>
      </c>
      <c r="C4821" t="s">
        <v>5060</v>
      </c>
      <c r="D4821" t="s">
        <v>4529</v>
      </c>
      <c r="E4821">
        <v>954</v>
      </c>
      <c r="F4821" t="s">
        <v>5062</v>
      </c>
      <c r="G4821">
        <v>42</v>
      </c>
    </row>
    <row r="4822" spans="1:7" hidden="1" x14ac:dyDescent="0.25">
      <c r="A4822">
        <v>183</v>
      </c>
      <c r="B4822">
        <v>963</v>
      </c>
      <c r="C4822" t="s">
        <v>5060</v>
      </c>
      <c r="D4822" t="s">
        <v>4529</v>
      </c>
      <c r="E4822">
        <v>1314</v>
      </c>
      <c r="F4822" t="s">
        <v>5061</v>
      </c>
      <c r="G4822">
        <v>43</v>
      </c>
    </row>
    <row r="4823" spans="1:7" hidden="1" x14ac:dyDescent="0.25">
      <c r="A4823">
        <v>183</v>
      </c>
      <c r="B4823">
        <v>963</v>
      </c>
      <c r="C4823" t="s">
        <v>5060</v>
      </c>
      <c r="D4823" t="s">
        <v>4529</v>
      </c>
      <c r="E4823">
        <v>1868</v>
      </c>
      <c r="F4823" t="s">
        <v>5059</v>
      </c>
      <c r="G4823">
        <v>44</v>
      </c>
    </row>
    <row r="4824" spans="1:7" hidden="1" x14ac:dyDescent="0.25">
      <c r="A4824">
        <v>183</v>
      </c>
      <c r="B4824">
        <v>964</v>
      </c>
      <c r="C4824" t="s">
        <v>5057</v>
      </c>
      <c r="D4824" t="s">
        <v>4529</v>
      </c>
      <c r="E4824">
        <v>1872</v>
      </c>
      <c r="F4824" t="s">
        <v>5058</v>
      </c>
      <c r="G4824">
        <v>45</v>
      </c>
    </row>
    <row r="4825" spans="1:7" hidden="1" x14ac:dyDescent="0.25">
      <c r="A4825">
        <v>183</v>
      </c>
      <c r="B4825">
        <v>964</v>
      </c>
      <c r="C4825" t="s">
        <v>5057</v>
      </c>
      <c r="D4825" t="s">
        <v>4529</v>
      </c>
      <c r="E4825">
        <v>484</v>
      </c>
      <c r="F4825" t="s">
        <v>5057</v>
      </c>
      <c r="G4825">
        <v>46</v>
      </c>
    </row>
    <row r="4826" spans="1:7" hidden="1" x14ac:dyDescent="0.25">
      <c r="A4826">
        <v>184</v>
      </c>
      <c r="B4826">
        <v>965</v>
      </c>
      <c r="C4826" t="s">
        <v>4598</v>
      </c>
      <c r="D4826" t="s">
        <v>4529</v>
      </c>
      <c r="E4826">
        <v>1</v>
      </c>
      <c r="F4826" t="s">
        <v>4599</v>
      </c>
      <c r="G4826">
        <v>1</v>
      </c>
    </row>
    <row r="4827" spans="1:7" hidden="1" x14ac:dyDescent="0.25">
      <c r="A4827">
        <v>184</v>
      </c>
      <c r="B4827">
        <v>965</v>
      </c>
      <c r="C4827" t="s">
        <v>4598</v>
      </c>
      <c r="D4827" t="s">
        <v>4529</v>
      </c>
      <c r="E4827">
        <v>1558</v>
      </c>
      <c r="F4827" t="s">
        <v>4733</v>
      </c>
      <c r="G4827">
        <v>2</v>
      </c>
    </row>
    <row r="4828" spans="1:7" hidden="1" x14ac:dyDescent="0.25">
      <c r="A4828">
        <v>184</v>
      </c>
      <c r="B4828">
        <v>1486</v>
      </c>
      <c r="C4828" t="s">
        <v>4749</v>
      </c>
      <c r="D4828" t="s">
        <v>4529</v>
      </c>
      <c r="E4828">
        <v>84</v>
      </c>
      <c r="F4828" t="s">
        <v>4732</v>
      </c>
      <c r="G4828">
        <v>3</v>
      </c>
    </row>
    <row r="4829" spans="1:7" hidden="1" x14ac:dyDescent="0.25">
      <c r="A4829">
        <v>184</v>
      </c>
      <c r="B4829">
        <v>1486</v>
      </c>
      <c r="C4829" t="s">
        <v>4749</v>
      </c>
      <c r="D4829" t="s">
        <v>4529</v>
      </c>
      <c r="E4829">
        <v>2</v>
      </c>
      <c r="F4829" t="s">
        <v>4731</v>
      </c>
      <c r="G4829">
        <v>4</v>
      </c>
    </row>
    <row r="4830" spans="1:7" hidden="1" x14ac:dyDescent="0.25">
      <c r="A4830">
        <v>184</v>
      </c>
      <c r="B4830">
        <v>1486</v>
      </c>
      <c r="C4830" t="s">
        <v>4749</v>
      </c>
      <c r="D4830" t="s">
        <v>4529</v>
      </c>
      <c r="E4830">
        <v>4</v>
      </c>
      <c r="F4830" t="s">
        <v>4729</v>
      </c>
      <c r="G4830">
        <v>5</v>
      </c>
    </row>
    <row r="4831" spans="1:7" hidden="1" x14ac:dyDescent="0.25">
      <c r="A4831">
        <v>184</v>
      </c>
      <c r="B4831">
        <v>1486</v>
      </c>
      <c r="C4831" t="s">
        <v>4749</v>
      </c>
      <c r="D4831" t="s">
        <v>4529</v>
      </c>
      <c r="E4831">
        <v>8</v>
      </c>
      <c r="F4831" t="s">
        <v>4695</v>
      </c>
      <c r="G4831">
        <v>6</v>
      </c>
    </row>
    <row r="4832" spans="1:7" hidden="1" x14ac:dyDescent="0.25">
      <c r="A4832">
        <v>184</v>
      </c>
      <c r="B4832">
        <v>1486</v>
      </c>
      <c r="C4832" t="s">
        <v>4749</v>
      </c>
      <c r="D4832" t="s">
        <v>4529</v>
      </c>
      <c r="E4832">
        <v>10</v>
      </c>
      <c r="F4832" t="s">
        <v>4693</v>
      </c>
      <c r="G4832">
        <v>7</v>
      </c>
    </row>
    <row r="4833" spans="1:8" hidden="1" x14ac:dyDescent="0.25">
      <c r="A4833">
        <v>184</v>
      </c>
      <c r="B4833">
        <v>1486</v>
      </c>
      <c r="C4833" t="s">
        <v>4749</v>
      </c>
      <c r="D4833" t="s">
        <v>4529</v>
      </c>
      <c r="E4833">
        <v>6</v>
      </c>
      <c r="F4833" t="s">
        <v>4697</v>
      </c>
      <c r="G4833">
        <v>8</v>
      </c>
    </row>
    <row r="4834" spans="1:8" hidden="1" x14ac:dyDescent="0.25">
      <c r="A4834">
        <v>184</v>
      </c>
      <c r="B4834">
        <v>1486</v>
      </c>
      <c r="C4834" t="s">
        <v>4749</v>
      </c>
      <c r="D4834" t="s">
        <v>4529</v>
      </c>
      <c r="E4834">
        <v>13</v>
      </c>
      <c r="F4834" t="s">
        <v>4692</v>
      </c>
      <c r="G4834">
        <v>9</v>
      </c>
    </row>
    <row r="4835" spans="1:8" hidden="1" x14ac:dyDescent="0.25">
      <c r="A4835">
        <v>184</v>
      </c>
      <c r="B4835">
        <v>1487</v>
      </c>
      <c r="C4835" t="s">
        <v>4748</v>
      </c>
      <c r="D4835" t="s">
        <v>4529</v>
      </c>
      <c r="E4835">
        <v>14</v>
      </c>
      <c r="F4835" t="s">
        <v>4728</v>
      </c>
      <c r="G4835">
        <v>10</v>
      </c>
    </row>
    <row r="4836" spans="1:8" hidden="1" x14ac:dyDescent="0.25">
      <c r="A4836">
        <v>184</v>
      </c>
      <c r="B4836">
        <v>1487</v>
      </c>
      <c r="C4836" t="s">
        <v>4748</v>
      </c>
      <c r="D4836" t="s">
        <v>4529</v>
      </c>
      <c r="E4836">
        <v>266</v>
      </c>
      <c r="F4836" t="s">
        <v>4727</v>
      </c>
      <c r="G4836">
        <v>11</v>
      </c>
    </row>
    <row r="4837" spans="1:8" hidden="1" x14ac:dyDescent="0.25">
      <c r="A4837">
        <v>184</v>
      </c>
      <c r="B4837">
        <v>1487</v>
      </c>
      <c r="C4837" t="s">
        <v>4748</v>
      </c>
      <c r="D4837" t="s">
        <v>4529</v>
      </c>
      <c r="E4837">
        <v>16</v>
      </c>
      <c r="F4837" t="s">
        <v>4691</v>
      </c>
      <c r="G4837">
        <v>12</v>
      </c>
    </row>
    <row r="4838" spans="1:8" hidden="1" x14ac:dyDescent="0.25">
      <c r="A4838">
        <v>184</v>
      </c>
      <c r="B4838">
        <v>1487</v>
      </c>
      <c r="C4838" t="s">
        <v>4748</v>
      </c>
      <c r="D4838" t="s">
        <v>4529</v>
      </c>
      <c r="E4838">
        <v>18</v>
      </c>
      <c r="F4838" t="s">
        <v>4690</v>
      </c>
      <c r="G4838">
        <v>13</v>
      </c>
    </row>
    <row r="4839" spans="1:8" hidden="1" x14ac:dyDescent="0.25">
      <c r="A4839">
        <v>184</v>
      </c>
      <c r="B4839">
        <v>1488</v>
      </c>
      <c r="C4839" t="s">
        <v>4725</v>
      </c>
      <c r="D4839" t="s">
        <v>4529</v>
      </c>
      <c r="E4839">
        <v>20</v>
      </c>
      <c r="F4839" t="s">
        <v>4726</v>
      </c>
      <c r="G4839">
        <v>14</v>
      </c>
    </row>
    <row r="4840" spans="1:8" hidden="1" x14ac:dyDescent="0.25">
      <c r="A4840">
        <v>184</v>
      </c>
      <c r="B4840">
        <v>1488</v>
      </c>
      <c r="C4840" t="s">
        <v>4725</v>
      </c>
      <c r="D4840" t="s">
        <v>4529</v>
      </c>
      <c r="E4840">
        <v>86</v>
      </c>
      <c r="F4840" t="s">
        <v>4724</v>
      </c>
      <c r="G4840">
        <v>15</v>
      </c>
    </row>
    <row r="4841" spans="1:8" hidden="1" x14ac:dyDescent="0.25">
      <c r="A4841">
        <v>184</v>
      </c>
      <c r="B4841">
        <v>1488</v>
      </c>
      <c r="C4841" t="s">
        <v>4725</v>
      </c>
      <c r="D4841" t="s">
        <v>4529</v>
      </c>
      <c r="E4841">
        <v>22</v>
      </c>
      <c r="F4841" t="s">
        <v>4689</v>
      </c>
      <c r="G4841">
        <v>16</v>
      </c>
    </row>
    <row r="4842" spans="1:8" hidden="1" x14ac:dyDescent="0.25">
      <c r="A4842">
        <v>184</v>
      </c>
      <c r="B4842">
        <v>1489</v>
      </c>
      <c r="C4842" t="s">
        <v>4721</v>
      </c>
      <c r="D4842" t="s">
        <v>4529</v>
      </c>
      <c r="E4842">
        <v>24</v>
      </c>
      <c r="F4842" t="s">
        <v>4894</v>
      </c>
      <c r="G4842">
        <v>17</v>
      </c>
    </row>
    <row r="4843" spans="1:8" hidden="1" x14ac:dyDescent="0.25">
      <c r="A4843">
        <v>184</v>
      </c>
      <c r="B4843">
        <v>1489</v>
      </c>
      <c r="C4843" t="s">
        <v>4721</v>
      </c>
      <c r="D4843" t="s">
        <v>4529</v>
      </c>
      <c r="E4843">
        <v>1510</v>
      </c>
      <c r="F4843" t="s">
        <v>4721</v>
      </c>
      <c r="G4843" t="s">
        <v>4768</v>
      </c>
      <c r="H4843">
        <v>18</v>
      </c>
    </row>
    <row r="4844" spans="1:8" hidden="1" x14ac:dyDescent="0.25">
      <c r="A4844">
        <v>184</v>
      </c>
      <c r="B4844">
        <v>1490</v>
      </c>
      <c r="C4844" t="s">
        <v>4770</v>
      </c>
      <c r="D4844" t="s">
        <v>4529</v>
      </c>
      <c r="E4844">
        <v>1504</v>
      </c>
      <c r="F4844" t="s">
        <v>4771</v>
      </c>
      <c r="G4844">
        <v>19</v>
      </c>
    </row>
    <row r="4845" spans="1:8" hidden="1" x14ac:dyDescent="0.25">
      <c r="A4845">
        <v>184</v>
      </c>
      <c r="B4845">
        <v>1490</v>
      </c>
      <c r="C4845" t="s">
        <v>4770</v>
      </c>
      <c r="D4845" t="s">
        <v>4529</v>
      </c>
      <c r="E4845">
        <v>25</v>
      </c>
      <c r="F4845" t="s">
        <v>4770</v>
      </c>
      <c r="G4845">
        <v>20</v>
      </c>
    </row>
    <row r="4846" spans="1:8" hidden="1" x14ac:dyDescent="0.25">
      <c r="A4846">
        <v>184</v>
      </c>
      <c r="B4846">
        <v>1491</v>
      </c>
      <c r="C4846" t="s">
        <v>4775</v>
      </c>
      <c r="D4846" t="s">
        <v>4529</v>
      </c>
      <c r="E4846">
        <v>1516</v>
      </c>
      <c r="F4846" t="s">
        <v>4774</v>
      </c>
      <c r="G4846">
        <v>21</v>
      </c>
    </row>
    <row r="4847" spans="1:8" hidden="1" x14ac:dyDescent="0.25">
      <c r="A4847">
        <v>184</v>
      </c>
      <c r="B4847">
        <v>1491</v>
      </c>
      <c r="C4847" t="s">
        <v>4775</v>
      </c>
      <c r="D4847" t="s">
        <v>4529</v>
      </c>
      <c r="E4847">
        <v>27</v>
      </c>
      <c r="F4847" t="s">
        <v>4776</v>
      </c>
      <c r="G4847">
        <v>22</v>
      </c>
    </row>
    <row r="4848" spans="1:8" hidden="1" x14ac:dyDescent="0.25">
      <c r="A4848">
        <v>184</v>
      </c>
      <c r="B4848">
        <v>1491</v>
      </c>
      <c r="C4848" t="s">
        <v>4775</v>
      </c>
      <c r="D4848" t="s">
        <v>4529</v>
      </c>
      <c r="E4848">
        <v>1532</v>
      </c>
      <c r="F4848" t="s">
        <v>4777</v>
      </c>
      <c r="G4848">
        <v>23</v>
      </c>
    </row>
    <row r="4849" spans="1:8" hidden="1" x14ac:dyDescent="0.25">
      <c r="A4849">
        <v>184</v>
      </c>
      <c r="B4849">
        <v>1491</v>
      </c>
      <c r="C4849" t="s">
        <v>4775</v>
      </c>
      <c r="D4849" t="s">
        <v>4529</v>
      </c>
      <c r="E4849">
        <v>1518</v>
      </c>
      <c r="F4849" t="s">
        <v>3871</v>
      </c>
      <c r="G4849" t="s">
        <v>4778</v>
      </c>
      <c r="H4849">
        <v>24</v>
      </c>
    </row>
    <row r="4850" spans="1:8" hidden="1" x14ac:dyDescent="0.25">
      <c r="A4850">
        <v>184</v>
      </c>
      <c r="B4850">
        <v>1491</v>
      </c>
      <c r="C4850" t="s">
        <v>4775</v>
      </c>
      <c r="D4850" t="s">
        <v>4529</v>
      </c>
      <c r="E4850">
        <v>29</v>
      </c>
      <c r="F4850" t="s">
        <v>4780</v>
      </c>
      <c r="G4850">
        <v>25</v>
      </c>
    </row>
    <row r="4851" spans="1:8" hidden="1" x14ac:dyDescent="0.25">
      <c r="A4851">
        <v>184</v>
      </c>
      <c r="B4851">
        <v>1491</v>
      </c>
      <c r="C4851" t="s">
        <v>4775</v>
      </c>
      <c r="D4851" t="s">
        <v>4529</v>
      </c>
      <c r="E4851">
        <v>1520</v>
      </c>
      <c r="F4851" t="s">
        <v>4782</v>
      </c>
      <c r="G4851" t="s">
        <v>4781</v>
      </c>
      <c r="H4851">
        <v>26</v>
      </c>
    </row>
    <row r="4852" spans="1:8" hidden="1" x14ac:dyDescent="0.25">
      <c r="A4852">
        <v>184</v>
      </c>
      <c r="B4852">
        <v>1491</v>
      </c>
      <c r="C4852" t="s">
        <v>4775</v>
      </c>
      <c r="D4852" t="s">
        <v>4529</v>
      </c>
      <c r="E4852">
        <v>31</v>
      </c>
      <c r="F4852" t="s">
        <v>4783</v>
      </c>
      <c r="G4852">
        <v>27</v>
      </c>
    </row>
    <row r="4853" spans="1:8" hidden="1" x14ac:dyDescent="0.25">
      <c r="A4853">
        <v>184</v>
      </c>
      <c r="B4853">
        <v>1492</v>
      </c>
      <c r="C4853" t="s">
        <v>4784</v>
      </c>
      <c r="D4853" t="s">
        <v>4529</v>
      </c>
      <c r="E4853">
        <v>1506</v>
      </c>
      <c r="F4853" t="s">
        <v>4784</v>
      </c>
      <c r="G4853">
        <v>28</v>
      </c>
    </row>
    <row r="4854" spans="1:8" hidden="1" x14ac:dyDescent="0.25">
      <c r="A4854">
        <v>184</v>
      </c>
      <c r="B4854">
        <v>1492</v>
      </c>
      <c r="C4854" t="s">
        <v>4784</v>
      </c>
      <c r="D4854" t="s">
        <v>4529</v>
      </c>
      <c r="E4854">
        <v>33</v>
      </c>
      <c r="F4854" t="s">
        <v>4786</v>
      </c>
      <c r="G4854">
        <v>29</v>
      </c>
    </row>
    <row r="4855" spans="1:8" hidden="1" x14ac:dyDescent="0.25">
      <c r="A4855">
        <v>184</v>
      </c>
      <c r="B4855">
        <v>1493</v>
      </c>
      <c r="C4855" t="s">
        <v>4785</v>
      </c>
      <c r="D4855" t="s">
        <v>4529</v>
      </c>
      <c r="E4855">
        <v>1523</v>
      </c>
      <c r="F4855" t="s">
        <v>4785</v>
      </c>
      <c r="G4855" t="s">
        <v>4787</v>
      </c>
      <c r="H4855">
        <v>30</v>
      </c>
    </row>
    <row r="4856" spans="1:8" hidden="1" x14ac:dyDescent="0.25">
      <c r="A4856">
        <v>184</v>
      </c>
      <c r="B4856">
        <v>1493</v>
      </c>
      <c r="C4856" t="s">
        <v>4785</v>
      </c>
      <c r="D4856" t="s">
        <v>4529</v>
      </c>
      <c r="E4856">
        <v>1508</v>
      </c>
      <c r="F4856" t="s">
        <v>4788</v>
      </c>
      <c r="G4856">
        <v>31</v>
      </c>
    </row>
    <row r="4857" spans="1:8" hidden="1" x14ac:dyDescent="0.25">
      <c r="A4857">
        <v>184</v>
      </c>
      <c r="B4857">
        <v>1493</v>
      </c>
      <c r="C4857" t="s">
        <v>4785</v>
      </c>
      <c r="D4857" t="s">
        <v>4529</v>
      </c>
      <c r="E4857">
        <v>35</v>
      </c>
      <c r="F4857" t="s">
        <v>4789</v>
      </c>
      <c r="G4857">
        <v>32</v>
      </c>
    </row>
    <row r="4858" spans="1:8" hidden="1" x14ac:dyDescent="0.25">
      <c r="A4858">
        <v>184</v>
      </c>
      <c r="B4858">
        <v>1493</v>
      </c>
      <c r="C4858" t="s">
        <v>4785</v>
      </c>
      <c r="D4858" t="s">
        <v>4529</v>
      </c>
      <c r="E4858">
        <v>36</v>
      </c>
      <c r="F4858" t="s">
        <v>4790</v>
      </c>
      <c r="G4858">
        <v>33</v>
      </c>
    </row>
    <row r="4859" spans="1:8" hidden="1" x14ac:dyDescent="0.25">
      <c r="A4859">
        <v>184</v>
      </c>
      <c r="B4859">
        <v>1493</v>
      </c>
      <c r="C4859" t="s">
        <v>4785</v>
      </c>
      <c r="D4859" t="s">
        <v>4529</v>
      </c>
      <c r="E4859">
        <v>38</v>
      </c>
      <c r="F4859" t="s">
        <v>4791</v>
      </c>
      <c r="G4859">
        <v>34</v>
      </c>
    </row>
    <row r="4860" spans="1:8" hidden="1" x14ac:dyDescent="0.25">
      <c r="A4860">
        <v>184</v>
      </c>
      <c r="B4860">
        <v>1494</v>
      </c>
      <c r="C4860" t="s">
        <v>4792</v>
      </c>
      <c r="D4860" t="s">
        <v>4529</v>
      </c>
      <c r="E4860">
        <v>40</v>
      </c>
      <c r="F4860" t="s">
        <v>4792</v>
      </c>
      <c r="G4860">
        <v>35</v>
      </c>
    </row>
    <row r="4861" spans="1:8" hidden="1" x14ac:dyDescent="0.25">
      <c r="A4861">
        <v>184</v>
      </c>
      <c r="B4861">
        <v>1495</v>
      </c>
      <c r="C4861" t="s">
        <v>4794</v>
      </c>
      <c r="D4861" t="s">
        <v>4529</v>
      </c>
      <c r="E4861">
        <v>1294</v>
      </c>
      <c r="F4861" t="s">
        <v>4794</v>
      </c>
      <c r="G4861" t="s">
        <v>4793</v>
      </c>
      <c r="H4861">
        <v>36</v>
      </c>
    </row>
    <row r="4862" spans="1:8" hidden="1" x14ac:dyDescent="0.25">
      <c r="A4862">
        <v>184</v>
      </c>
      <c r="B4862">
        <v>1495</v>
      </c>
      <c r="C4862" t="s">
        <v>4794</v>
      </c>
      <c r="D4862" t="s">
        <v>4529</v>
      </c>
      <c r="E4862">
        <v>42</v>
      </c>
      <c r="F4862" t="s">
        <v>4795</v>
      </c>
      <c r="G4862">
        <v>37</v>
      </c>
    </row>
    <row r="4863" spans="1:8" hidden="1" x14ac:dyDescent="0.25">
      <c r="A4863">
        <v>184</v>
      </c>
      <c r="B4863">
        <v>1496</v>
      </c>
      <c r="C4863" t="s">
        <v>4680</v>
      </c>
      <c r="D4863" t="s">
        <v>4529</v>
      </c>
      <c r="E4863">
        <v>44</v>
      </c>
      <c r="F4863" t="s">
        <v>4796</v>
      </c>
      <c r="G4863">
        <v>38</v>
      </c>
    </row>
    <row r="4864" spans="1:8" hidden="1" x14ac:dyDescent="0.25">
      <c r="A4864">
        <v>184</v>
      </c>
      <c r="B4864">
        <v>1496</v>
      </c>
      <c r="C4864" t="s">
        <v>4680</v>
      </c>
      <c r="D4864" t="s">
        <v>4529</v>
      </c>
      <c r="E4864">
        <v>1524</v>
      </c>
      <c r="F4864" t="s">
        <v>4797</v>
      </c>
      <c r="G4864">
        <v>39</v>
      </c>
    </row>
    <row r="4865" spans="1:7" hidden="1" x14ac:dyDescent="0.25">
      <c r="A4865">
        <v>184</v>
      </c>
      <c r="B4865">
        <v>1496</v>
      </c>
      <c r="C4865" t="s">
        <v>4680</v>
      </c>
      <c r="D4865" t="s">
        <v>4529</v>
      </c>
      <c r="E4865">
        <v>46</v>
      </c>
      <c r="F4865" t="s">
        <v>4798</v>
      </c>
      <c r="G4865">
        <v>40</v>
      </c>
    </row>
    <row r="4866" spans="1:7" hidden="1" x14ac:dyDescent="0.25">
      <c r="A4866">
        <v>184</v>
      </c>
      <c r="B4866">
        <v>1496</v>
      </c>
      <c r="C4866" t="s">
        <v>4680</v>
      </c>
      <c r="D4866" t="s">
        <v>4529</v>
      </c>
      <c r="E4866">
        <v>48</v>
      </c>
      <c r="F4866" t="s">
        <v>4799</v>
      </c>
      <c r="G4866">
        <v>41</v>
      </c>
    </row>
    <row r="4867" spans="1:7" hidden="1" x14ac:dyDescent="0.25">
      <c r="A4867">
        <v>184</v>
      </c>
      <c r="B4867">
        <v>1496</v>
      </c>
      <c r="C4867" t="s">
        <v>4680</v>
      </c>
      <c r="D4867" t="s">
        <v>4529</v>
      </c>
      <c r="E4867">
        <v>50</v>
      </c>
      <c r="F4867" t="s">
        <v>4683</v>
      </c>
      <c r="G4867">
        <v>42</v>
      </c>
    </row>
    <row r="4868" spans="1:7" hidden="1" x14ac:dyDescent="0.25">
      <c r="A4868">
        <v>185</v>
      </c>
      <c r="B4868">
        <v>966</v>
      </c>
      <c r="C4868" t="s">
        <v>14</v>
      </c>
      <c r="D4868" t="s">
        <v>4529</v>
      </c>
      <c r="E4868">
        <v>1</v>
      </c>
      <c r="F4868" t="s">
        <v>4599</v>
      </c>
      <c r="G4868">
        <v>1</v>
      </c>
    </row>
    <row r="4869" spans="1:7" hidden="1" x14ac:dyDescent="0.25">
      <c r="A4869">
        <v>185</v>
      </c>
      <c r="B4869">
        <v>966</v>
      </c>
      <c r="C4869" t="s">
        <v>14</v>
      </c>
      <c r="D4869" t="s">
        <v>4529</v>
      </c>
      <c r="E4869">
        <v>1558</v>
      </c>
      <c r="F4869" t="s">
        <v>4733</v>
      </c>
      <c r="G4869">
        <v>2</v>
      </c>
    </row>
    <row r="4870" spans="1:7" hidden="1" x14ac:dyDescent="0.25">
      <c r="A4870">
        <v>185</v>
      </c>
      <c r="B4870">
        <v>1726</v>
      </c>
      <c r="C4870" t="s">
        <v>5056</v>
      </c>
      <c r="D4870" t="s">
        <v>4529</v>
      </c>
      <c r="E4870">
        <v>84</v>
      </c>
      <c r="F4870" t="s">
        <v>4732</v>
      </c>
      <c r="G4870">
        <v>3</v>
      </c>
    </row>
    <row r="4871" spans="1:7" hidden="1" x14ac:dyDescent="0.25">
      <c r="A4871">
        <v>185</v>
      </c>
      <c r="B4871">
        <v>1726</v>
      </c>
      <c r="C4871" t="s">
        <v>5056</v>
      </c>
      <c r="D4871" t="s">
        <v>4529</v>
      </c>
      <c r="E4871">
        <v>2</v>
      </c>
      <c r="F4871" t="s">
        <v>4731</v>
      </c>
      <c r="G4871">
        <v>4</v>
      </c>
    </row>
    <row r="4872" spans="1:7" hidden="1" x14ac:dyDescent="0.25">
      <c r="A4872">
        <v>185</v>
      </c>
      <c r="B4872">
        <v>1727</v>
      </c>
      <c r="C4872" t="s">
        <v>4766</v>
      </c>
      <c r="D4872" t="s">
        <v>4529</v>
      </c>
      <c r="E4872">
        <v>4</v>
      </c>
      <c r="F4872" t="s">
        <v>4729</v>
      </c>
      <c r="G4872">
        <v>5</v>
      </c>
    </row>
    <row r="4873" spans="1:7" hidden="1" x14ac:dyDescent="0.25">
      <c r="A4873">
        <v>185</v>
      </c>
      <c r="B4873">
        <v>1727</v>
      </c>
      <c r="C4873" t="s">
        <v>4766</v>
      </c>
      <c r="D4873" t="s">
        <v>4529</v>
      </c>
      <c r="E4873">
        <v>6</v>
      </c>
      <c r="F4873" t="s">
        <v>4697</v>
      </c>
      <c r="G4873">
        <v>6</v>
      </c>
    </row>
    <row r="4874" spans="1:7" hidden="1" x14ac:dyDescent="0.25">
      <c r="A4874">
        <v>185</v>
      </c>
      <c r="B4874">
        <v>1728</v>
      </c>
      <c r="C4874" t="s">
        <v>4695</v>
      </c>
      <c r="D4874" t="s">
        <v>4529</v>
      </c>
      <c r="E4874">
        <v>8</v>
      </c>
      <c r="F4874" t="s">
        <v>4695</v>
      </c>
      <c r="G4874">
        <v>7</v>
      </c>
    </row>
    <row r="4875" spans="1:7" hidden="1" x14ac:dyDescent="0.25">
      <c r="A4875">
        <v>185</v>
      </c>
      <c r="B4875">
        <v>1729</v>
      </c>
      <c r="C4875" t="s">
        <v>4694</v>
      </c>
      <c r="D4875" t="s">
        <v>4529</v>
      </c>
      <c r="E4875">
        <v>10</v>
      </c>
      <c r="F4875" t="s">
        <v>4693</v>
      </c>
      <c r="G4875">
        <v>8</v>
      </c>
    </row>
    <row r="4876" spans="1:7" hidden="1" x14ac:dyDescent="0.25">
      <c r="A4876">
        <v>185</v>
      </c>
      <c r="B4876">
        <v>1730</v>
      </c>
      <c r="C4876" t="s">
        <v>4692</v>
      </c>
      <c r="D4876" t="s">
        <v>4529</v>
      </c>
      <c r="E4876">
        <v>13</v>
      </c>
      <c r="F4876" t="s">
        <v>4692</v>
      </c>
      <c r="G4876">
        <v>9</v>
      </c>
    </row>
    <row r="4877" spans="1:7" hidden="1" x14ac:dyDescent="0.25">
      <c r="A4877">
        <v>185</v>
      </c>
      <c r="B4877">
        <v>1731</v>
      </c>
      <c r="C4877" t="s">
        <v>4728</v>
      </c>
      <c r="D4877" t="s">
        <v>4529</v>
      </c>
      <c r="E4877">
        <v>14</v>
      </c>
      <c r="F4877" t="s">
        <v>4728</v>
      </c>
      <c r="G4877">
        <v>10</v>
      </c>
    </row>
    <row r="4878" spans="1:7" hidden="1" x14ac:dyDescent="0.25">
      <c r="A4878">
        <v>185</v>
      </c>
      <c r="B4878">
        <v>1731</v>
      </c>
      <c r="C4878" t="s">
        <v>4728</v>
      </c>
      <c r="D4878" t="s">
        <v>4529</v>
      </c>
      <c r="E4878">
        <v>266</v>
      </c>
      <c r="F4878" t="s">
        <v>4727</v>
      </c>
      <c r="G4878">
        <v>11</v>
      </c>
    </row>
    <row r="4879" spans="1:7" hidden="1" x14ac:dyDescent="0.25">
      <c r="A4879">
        <v>185</v>
      </c>
      <c r="B4879">
        <v>1732</v>
      </c>
      <c r="C4879" t="s">
        <v>4691</v>
      </c>
      <c r="D4879" t="s">
        <v>4529</v>
      </c>
      <c r="E4879">
        <v>16</v>
      </c>
      <c r="F4879" t="s">
        <v>4691</v>
      </c>
      <c r="G4879">
        <v>12</v>
      </c>
    </row>
    <row r="4880" spans="1:7" hidden="1" x14ac:dyDescent="0.25">
      <c r="A4880">
        <v>185</v>
      </c>
      <c r="B4880">
        <v>1733</v>
      </c>
      <c r="C4880" t="s">
        <v>4690</v>
      </c>
      <c r="D4880" t="s">
        <v>4529</v>
      </c>
      <c r="E4880">
        <v>18</v>
      </c>
      <c r="F4880" t="s">
        <v>4690</v>
      </c>
      <c r="G4880">
        <v>13</v>
      </c>
    </row>
    <row r="4881" spans="1:8" hidden="1" x14ac:dyDescent="0.25">
      <c r="A4881">
        <v>185</v>
      </c>
      <c r="B4881">
        <v>1734</v>
      </c>
      <c r="C4881" t="s">
        <v>4725</v>
      </c>
      <c r="D4881" t="s">
        <v>4529</v>
      </c>
      <c r="E4881">
        <v>20</v>
      </c>
      <c r="F4881" t="s">
        <v>4726</v>
      </c>
      <c r="G4881">
        <v>14</v>
      </c>
    </row>
    <row r="4882" spans="1:8" hidden="1" x14ac:dyDescent="0.25">
      <c r="A4882">
        <v>185</v>
      </c>
      <c r="B4882">
        <v>1734</v>
      </c>
      <c r="C4882" t="s">
        <v>4725</v>
      </c>
      <c r="D4882" t="s">
        <v>4529</v>
      </c>
      <c r="E4882">
        <v>86</v>
      </c>
      <c r="F4882" t="s">
        <v>4724</v>
      </c>
      <c r="G4882">
        <v>15</v>
      </c>
    </row>
    <row r="4883" spans="1:8" hidden="1" x14ac:dyDescent="0.25">
      <c r="A4883">
        <v>185</v>
      </c>
      <c r="B4883">
        <v>1735</v>
      </c>
      <c r="C4883" t="s">
        <v>4689</v>
      </c>
      <c r="D4883" t="s">
        <v>4529</v>
      </c>
      <c r="E4883">
        <v>22</v>
      </c>
      <c r="F4883" t="s">
        <v>4689</v>
      </c>
      <c r="G4883">
        <v>16</v>
      </c>
    </row>
    <row r="4884" spans="1:8" hidden="1" x14ac:dyDescent="0.25">
      <c r="A4884">
        <v>185</v>
      </c>
      <c r="B4884">
        <v>1736</v>
      </c>
      <c r="C4884" t="s">
        <v>4721</v>
      </c>
      <c r="D4884" t="s">
        <v>4529</v>
      </c>
      <c r="E4884">
        <v>24</v>
      </c>
      <c r="F4884" t="s">
        <v>4894</v>
      </c>
      <c r="G4884">
        <v>17</v>
      </c>
    </row>
    <row r="4885" spans="1:8" hidden="1" x14ac:dyDescent="0.25">
      <c r="A4885">
        <v>185</v>
      </c>
      <c r="B4885">
        <v>1736</v>
      </c>
      <c r="C4885" t="s">
        <v>4721</v>
      </c>
      <c r="D4885" t="s">
        <v>4529</v>
      </c>
      <c r="E4885">
        <v>1510</v>
      </c>
      <c r="F4885" t="s">
        <v>4721</v>
      </c>
      <c r="G4885" t="s">
        <v>4768</v>
      </c>
      <c r="H4885">
        <v>18</v>
      </c>
    </row>
    <row r="4886" spans="1:8" hidden="1" x14ac:dyDescent="0.25">
      <c r="A4886">
        <v>185</v>
      </c>
      <c r="B4886">
        <v>1737</v>
      </c>
      <c r="C4886" t="s">
        <v>4770</v>
      </c>
      <c r="D4886" t="s">
        <v>4529</v>
      </c>
      <c r="E4886">
        <v>1512</v>
      </c>
      <c r="F4886" t="s">
        <v>4769</v>
      </c>
      <c r="G4886">
        <v>19</v>
      </c>
    </row>
    <row r="4887" spans="1:8" hidden="1" x14ac:dyDescent="0.25">
      <c r="A4887">
        <v>185</v>
      </c>
      <c r="B4887">
        <v>1737</v>
      </c>
      <c r="C4887" t="s">
        <v>4770</v>
      </c>
      <c r="D4887" t="s">
        <v>4529</v>
      </c>
      <c r="E4887">
        <v>1504</v>
      </c>
      <c r="F4887" t="s">
        <v>4771</v>
      </c>
      <c r="G4887">
        <v>20</v>
      </c>
    </row>
    <row r="4888" spans="1:8" hidden="1" x14ac:dyDescent="0.25">
      <c r="A4888">
        <v>185</v>
      </c>
      <c r="B4888">
        <v>1737</v>
      </c>
      <c r="C4888" t="s">
        <v>4770</v>
      </c>
      <c r="D4888" t="s">
        <v>4529</v>
      </c>
      <c r="E4888">
        <v>25</v>
      </c>
      <c r="F4888" t="s">
        <v>4770</v>
      </c>
      <c r="G4888">
        <v>21</v>
      </c>
    </row>
    <row r="4889" spans="1:8" hidden="1" x14ac:dyDescent="0.25">
      <c r="A4889">
        <v>185</v>
      </c>
      <c r="B4889">
        <v>1737</v>
      </c>
      <c r="C4889" t="s">
        <v>4770</v>
      </c>
      <c r="D4889" t="s">
        <v>4529</v>
      </c>
      <c r="E4889">
        <v>1514</v>
      </c>
      <c r="F4889" t="s">
        <v>4773</v>
      </c>
      <c r="G4889" t="s">
        <v>4772</v>
      </c>
      <c r="H4889">
        <v>22</v>
      </c>
    </row>
    <row r="4890" spans="1:8" hidden="1" x14ac:dyDescent="0.25">
      <c r="A4890">
        <v>185</v>
      </c>
      <c r="B4890">
        <v>1739</v>
      </c>
      <c r="C4890" t="s">
        <v>4961</v>
      </c>
      <c r="D4890" t="s">
        <v>4529</v>
      </c>
      <c r="E4890">
        <v>1516</v>
      </c>
      <c r="F4890" t="s">
        <v>4774</v>
      </c>
      <c r="G4890">
        <v>23</v>
      </c>
    </row>
    <row r="4891" spans="1:8" hidden="1" x14ac:dyDescent="0.25">
      <c r="A4891">
        <v>185</v>
      </c>
      <c r="B4891">
        <v>1739</v>
      </c>
      <c r="C4891" t="s">
        <v>4961</v>
      </c>
      <c r="D4891" t="s">
        <v>4529</v>
      </c>
      <c r="E4891">
        <v>27</v>
      </c>
      <c r="F4891" t="s">
        <v>4776</v>
      </c>
      <c r="G4891">
        <v>24</v>
      </c>
    </row>
    <row r="4892" spans="1:8" hidden="1" x14ac:dyDescent="0.25">
      <c r="A4892">
        <v>185</v>
      </c>
      <c r="B4892">
        <v>1739</v>
      </c>
      <c r="C4892" t="s">
        <v>4961</v>
      </c>
      <c r="D4892" t="s">
        <v>4529</v>
      </c>
      <c r="E4892">
        <v>1532</v>
      </c>
      <c r="F4892" t="s">
        <v>4777</v>
      </c>
      <c r="G4892">
        <v>25</v>
      </c>
    </row>
    <row r="4893" spans="1:8" hidden="1" x14ac:dyDescent="0.25">
      <c r="A4893">
        <v>185</v>
      </c>
      <c r="B4893">
        <v>1740</v>
      </c>
      <c r="C4893" t="s">
        <v>4780</v>
      </c>
      <c r="D4893" t="s">
        <v>4529</v>
      </c>
      <c r="E4893">
        <v>1518</v>
      </c>
      <c r="F4893" t="s">
        <v>3871</v>
      </c>
      <c r="G4893" t="s">
        <v>4778</v>
      </c>
      <c r="H4893">
        <v>26</v>
      </c>
    </row>
    <row r="4894" spans="1:8" hidden="1" x14ac:dyDescent="0.25">
      <c r="A4894">
        <v>185</v>
      </c>
      <c r="B4894">
        <v>1740</v>
      </c>
      <c r="C4894" t="s">
        <v>4780</v>
      </c>
      <c r="D4894" t="s">
        <v>4529</v>
      </c>
      <c r="E4894">
        <v>29</v>
      </c>
      <c r="F4894" t="s">
        <v>4780</v>
      </c>
      <c r="G4894">
        <v>27</v>
      </c>
    </row>
    <row r="4895" spans="1:8" hidden="1" x14ac:dyDescent="0.25">
      <c r="A4895">
        <v>185</v>
      </c>
      <c r="B4895">
        <v>1740</v>
      </c>
      <c r="C4895" t="s">
        <v>4780</v>
      </c>
      <c r="D4895" t="s">
        <v>4529</v>
      </c>
      <c r="E4895">
        <v>1520</v>
      </c>
      <c r="F4895" t="s">
        <v>4782</v>
      </c>
      <c r="G4895" t="s">
        <v>4781</v>
      </c>
      <c r="H4895">
        <v>28</v>
      </c>
    </row>
    <row r="4896" spans="1:8" hidden="1" x14ac:dyDescent="0.25">
      <c r="A4896">
        <v>185</v>
      </c>
      <c r="B4896">
        <v>1741</v>
      </c>
      <c r="C4896" t="s">
        <v>5055</v>
      </c>
      <c r="D4896" t="s">
        <v>4529</v>
      </c>
      <c r="E4896">
        <v>31</v>
      </c>
      <c r="F4896" t="s">
        <v>4783</v>
      </c>
      <c r="G4896">
        <v>29</v>
      </c>
    </row>
    <row r="4897" spans="1:8" hidden="1" x14ac:dyDescent="0.25">
      <c r="A4897">
        <v>185</v>
      </c>
      <c r="B4897">
        <v>1741</v>
      </c>
      <c r="C4897" t="s">
        <v>5055</v>
      </c>
      <c r="D4897" t="s">
        <v>4529</v>
      </c>
      <c r="E4897">
        <v>1506</v>
      </c>
      <c r="F4897" t="s">
        <v>4784</v>
      </c>
      <c r="G4897">
        <v>30</v>
      </c>
    </row>
    <row r="4898" spans="1:8" hidden="1" x14ac:dyDescent="0.25">
      <c r="A4898">
        <v>185</v>
      </c>
      <c r="B4898">
        <v>1742</v>
      </c>
      <c r="C4898" t="s">
        <v>4785</v>
      </c>
      <c r="D4898" t="s">
        <v>4529</v>
      </c>
      <c r="E4898">
        <v>33</v>
      </c>
      <c r="F4898" t="s">
        <v>4786</v>
      </c>
      <c r="G4898">
        <v>31</v>
      </c>
    </row>
    <row r="4899" spans="1:8" hidden="1" x14ac:dyDescent="0.25">
      <c r="A4899">
        <v>185</v>
      </c>
      <c r="B4899">
        <v>1742</v>
      </c>
      <c r="C4899" t="s">
        <v>4785</v>
      </c>
      <c r="D4899" t="s">
        <v>4529</v>
      </c>
      <c r="E4899">
        <v>1523</v>
      </c>
      <c r="F4899" t="s">
        <v>4785</v>
      </c>
      <c r="G4899" t="s">
        <v>4787</v>
      </c>
      <c r="H4899">
        <v>32</v>
      </c>
    </row>
    <row r="4900" spans="1:8" hidden="1" x14ac:dyDescent="0.25">
      <c r="A4900">
        <v>185</v>
      </c>
      <c r="B4900">
        <v>1742</v>
      </c>
      <c r="C4900" t="s">
        <v>4785</v>
      </c>
      <c r="D4900" t="s">
        <v>4529</v>
      </c>
      <c r="E4900">
        <v>1508</v>
      </c>
      <c r="F4900" t="s">
        <v>4788</v>
      </c>
      <c r="G4900">
        <v>33</v>
      </c>
    </row>
    <row r="4901" spans="1:8" hidden="1" x14ac:dyDescent="0.25">
      <c r="A4901">
        <v>185</v>
      </c>
      <c r="B4901">
        <v>1742</v>
      </c>
      <c r="C4901" t="s">
        <v>4785</v>
      </c>
      <c r="D4901" t="s">
        <v>4529</v>
      </c>
      <c r="E4901">
        <v>35</v>
      </c>
      <c r="F4901" t="s">
        <v>4789</v>
      </c>
      <c r="G4901">
        <v>34</v>
      </c>
    </row>
    <row r="4902" spans="1:8" hidden="1" x14ac:dyDescent="0.25">
      <c r="A4902">
        <v>185</v>
      </c>
      <c r="B4902">
        <v>1742</v>
      </c>
      <c r="C4902" t="s">
        <v>4785</v>
      </c>
      <c r="D4902" t="s">
        <v>4529</v>
      </c>
      <c r="E4902">
        <v>36</v>
      </c>
      <c r="F4902" t="s">
        <v>4790</v>
      </c>
      <c r="G4902">
        <v>35</v>
      </c>
    </row>
    <row r="4903" spans="1:8" hidden="1" x14ac:dyDescent="0.25">
      <c r="A4903">
        <v>185</v>
      </c>
      <c r="B4903">
        <v>1743</v>
      </c>
      <c r="C4903" t="s">
        <v>4792</v>
      </c>
      <c r="D4903" t="s">
        <v>4529</v>
      </c>
      <c r="E4903">
        <v>38</v>
      </c>
      <c r="F4903" t="s">
        <v>4791</v>
      </c>
      <c r="G4903">
        <v>36</v>
      </c>
    </row>
    <row r="4904" spans="1:8" hidden="1" x14ac:dyDescent="0.25">
      <c r="A4904">
        <v>185</v>
      </c>
      <c r="B4904">
        <v>1743</v>
      </c>
      <c r="C4904" t="s">
        <v>4792</v>
      </c>
      <c r="D4904" t="s">
        <v>4529</v>
      </c>
      <c r="E4904">
        <v>40</v>
      </c>
      <c r="F4904" t="s">
        <v>4792</v>
      </c>
      <c r="G4904">
        <v>37</v>
      </c>
    </row>
    <row r="4905" spans="1:8" hidden="1" x14ac:dyDescent="0.25">
      <c r="A4905">
        <v>185</v>
      </c>
      <c r="B4905">
        <v>1744</v>
      </c>
      <c r="C4905" t="s">
        <v>4680</v>
      </c>
      <c r="D4905" t="s">
        <v>4529</v>
      </c>
      <c r="E4905">
        <v>1294</v>
      </c>
      <c r="F4905" t="s">
        <v>4794</v>
      </c>
      <c r="G4905" t="s">
        <v>4793</v>
      </c>
      <c r="H4905">
        <v>38</v>
      </c>
    </row>
    <row r="4906" spans="1:8" hidden="1" x14ac:dyDescent="0.25">
      <c r="A4906">
        <v>185</v>
      </c>
      <c r="B4906">
        <v>1744</v>
      </c>
      <c r="C4906" t="s">
        <v>4680</v>
      </c>
      <c r="D4906" t="s">
        <v>4529</v>
      </c>
      <c r="E4906">
        <v>42</v>
      </c>
      <c r="F4906" t="s">
        <v>4795</v>
      </c>
      <c r="G4906">
        <v>39</v>
      </c>
    </row>
    <row r="4907" spans="1:8" hidden="1" x14ac:dyDescent="0.25">
      <c r="A4907">
        <v>185</v>
      </c>
      <c r="B4907">
        <v>1744</v>
      </c>
      <c r="C4907" t="s">
        <v>4680</v>
      </c>
      <c r="D4907" t="s">
        <v>4529</v>
      </c>
      <c r="E4907">
        <v>44</v>
      </c>
      <c r="F4907" t="s">
        <v>4796</v>
      </c>
      <c r="G4907">
        <v>40</v>
      </c>
    </row>
    <row r="4908" spans="1:8" hidden="1" x14ac:dyDescent="0.25">
      <c r="A4908">
        <v>185</v>
      </c>
      <c r="B4908">
        <v>1744</v>
      </c>
      <c r="C4908" t="s">
        <v>4680</v>
      </c>
      <c r="D4908" t="s">
        <v>4529</v>
      </c>
      <c r="E4908">
        <v>1524</v>
      </c>
      <c r="F4908" t="s">
        <v>4797</v>
      </c>
      <c r="G4908">
        <v>41</v>
      </c>
    </row>
    <row r="4909" spans="1:8" hidden="1" x14ac:dyDescent="0.25">
      <c r="A4909">
        <v>185</v>
      </c>
      <c r="B4909">
        <v>1744</v>
      </c>
      <c r="C4909" t="s">
        <v>4680</v>
      </c>
      <c r="D4909" t="s">
        <v>4529</v>
      </c>
      <c r="E4909">
        <v>46</v>
      </c>
      <c r="F4909" t="s">
        <v>4798</v>
      </c>
      <c r="G4909">
        <v>42</v>
      </c>
    </row>
    <row r="4910" spans="1:8" hidden="1" x14ac:dyDescent="0.25">
      <c r="A4910">
        <v>185</v>
      </c>
      <c r="B4910">
        <v>1744</v>
      </c>
      <c r="C4910" t="s">
        <v>4680</v>
      </c>
      <c r="D4910" t="s">
        <v>4529</v>
      </c>
      <c r="E4910">
        <v>48</v>
      </c>
      <c r="F4910" t="s">
        <v>4799</v>
      </c>
      <c r="G4910">
        <v>43</v>
      </c>
    </row>
    <row r="4911" spans="1:8" hidden="1" x14ac:dyDescent="0.25">
      <c r="A4911">
        <v>185</v>
      </c>
      <c r="B4911">
        <v>1744</v>
      </c>
      <c r="C4911" t="s">
        <v>4680</v>
      </c>
      <c r="D4911" t="s">
        <v>4529</v>
      </c>
      <c r="E4911">
        <v>50</v>
      </c>
      <c r="F4911" t="s">
        <v>4683</v>
      </c>
      <c r="G4911">
        <v>44</v>
      </c>
    </row>
    <row r="4912" spans="1:8" hidden="1" x14ac:dyDescent="0.25">
      <c r="A4912">
        <v>185</v>
      </c>
      <c r="B4912">
        <v>1744</v>
      </c>
      <c r="C4912" t="s">
        <v>4680</v>
      </c>
      <c r="D4912" t="s">
        <v>4529</v>
      </c>
      <c r="E4912">
        <v>1526</v>
      </c>
      <c r="F4912" t="s">
        <v>4682</v>
      </c>
      <c r="G4912">
        <v>45</v>
      </c>
    </row>
    <row r="4913" spans="1:8" hidden="1" x14ac:dyDescent="0.25">
      <c r="A4913">
        <v>185</v>
      </c>
      <c r="B4913">
        <v>1744</v>
      </c>
      <c r="C4913" t="s">
        <v>4680</v>
      </c>
      <c r="D4913" t="s">
        <v>4529</v>
      </c>
      <c r="E4913">
        <v>51</v>
      </c>
      <c r="F4913" t="s">
        <v>4681</v>
      </c>
      <c r="G4913">
        <v>46</v>
      </c>
    </row>
    <row r="4914" spans="1:8" hidden="1" x14ac:dyDescent="0.25">
      <c r="A4914">
        <v>185</v>
      </c>
      <c r="B4914">
        <v>1744</v>
      </c>
      <c r="C4914" t="s">
        <v>4680</v>
      </c>
      <c r="D4914" t="s">
        <v>4529</v>
      </c>
      <c r="E4914">
        <v>1528</v>
      </c>
      <c r="F4914" t="s">
        <v>4679</v>
      </c>
      <c r="G4914">
        <v>47</v>
      </c>
    </row>
    <row r="4915" spans="1:8" hidden="1" x14ac:dyDescent="0.25">
      <c r="A4915">
        <v>185</v>
      </c>
      <c r="B4915">
        <v>1745</v>
      </c>
      <c r="C4915" t="s">
        <v>4675</v>
      </c>
      <c r="D4915" t="s">
        <v>4529</v>
      </c>
      <c r="E4915">
        <v>53</v>
      </c>
      <c r="F4915" t="s">
        <v>4678</v>
      </c>
      <c r="G4915">
        <v>48</v>
      </c>
    </row>
    <row r="4916" spans="1:8" hidden="1" x14ac:dyDescent="0.25">
      <c r="A4916">
        <v>185</v>
      </c>
      <c r="B4916">
        <v>1745</v>
      </c>
      <c r="C4916" t="s">
        <v>4675</v>
      </c>
      <c r="D4916" t="s">
        <v>4529</v>
      </c>
      <c r="E4916">
        <v>1530</v>
      </c>
      <c r="F4916" t="s">
        <v>4677</v>
      </c>
      <c r="G4916" t="s">
        <v>4676</v>
      </c>
      <c r="H4916">
        <v>49</v>
      </c>
    </row>
    <row r="4917" spans="1:8" hidden="1" x14ac:dyDescent="0.25">
      <c r="A4917">
        <v>185</v>
      </c>
      <c r="B4917">
        <v>1745</v>
      </c>
      <c r="C4917" t="s">
        <v>4675</v>
      </c>
      <c r="D4917" t="s">
        <v>4529</v>
      </c>
      <c r="E4917">
        <v>55</v>
      </c>
      <c r="F4917" t="s">
        <v>4674</v>
      </c>
      <c r="G4917">
        <v>50</v>
      </c>
    </row>
    <row r="4918" spans="1:8" hidden="1" x14ac:dyDescent="0.25">
      <c r="A4918">
        <v>185</v>
      </c>
      <c r="B4918">
        <v>1746</v>
      </c>
      <c r="C4918" t="s">
        <v>4670</v>
      </c>
      <c r="D4918" t="s">
        <v>4529</v>
      </c>
      <c r="E4918">
        <v>57</v>
      </c>
      <c r="F4918" t="s">
        <v>4673</v>
      </c>
      <c r="G4918">
        <v>51</v>
      </c>
    </row>
    <row r="4919" spans="1:8" hidden="1" x14ac:dyDescent="0.25">
      <c r="A4919">
        <v>185</v>
      </c>
      <c r="B4919">
        <v>1746</v>
      </c>
      <c r="C4919" t="s">
        <v>4670</v>
      </c>
      <c r="D4919" t="s">
        <v>4529</v>
      </c>
      <c r="E4919">
        <v>59</v>
      </c>
      <c r="F4919" t="s">
        <v>4672</v>
      </c>
      <c r="G4919">
        <v>52</v>
      </c>
    </row>
    <row r="4920" spans="1:8" hidden="1" x14ac:dyDescent="0.25">
      <c r="A4920">
        <v>185</v>
      </c>
      <c r="B4920">
        <v>1746</v>
      </c>
      <c r="C4920" t="s">
        <v>4670</v>
      </c>
      <c r="D4920" t="s">
        <v>4529</v>
      </c>
      <c r="E4920">
        <v>1606</v>
      </c>
      <c r="F4920" t="s">
        <v>4671</v>
      </c>
      <c r="G4920">
        <v>53</v>
      </c>
    </row>
    <row r="4921" spans="1:8" hidden="1" x14ac:dyDescent="0.25">
      <c r="A4921">
        <v>185</v>
      </c>
      <c r="B4921">
        <v>1746</v>
      </c>
      <c r="C4921" t="s">
        <v>4670</v>
      </c>
      <c r="D4921" t="s">
        <v>4529</v>
      </c>
      <c r="E4921">
        <v>62</v>
      </c>
      <c r="F4921" t="s">
        <v>4851</v>
      </c>
      <c r="G4921">
        <v>54</v>
      </c>
    </row>
    <row r="4922" spans="1:8" hidden="1" x14ac:dyDescent="0.25">
      <c r="A4922">
        <v>185</v>
      </c>
      <c r="B4922">
        <v>1747</v>
      </c>
      <c r="C4922" t="s">
        <v>4850</v>
      </c>
      <c r="D4922" t="s">
        <v>4529</v>
      </c>
      <c r="E4922">
        <v>64</v>
      </c>
      <c r="F4922" t="s">
        <v>4850</v>
      </c>
      <c r="G4922">
        <v>55</v>
      </c>
    </row>
    <row r="4923" spans="1:8" hidden="1" x14ac:dyDescent="0.25">
      <c r="A4923">
        <v>185</v>
      </c>
      <c r="B4923">
        <v>1748</v>
      </c>
      <c r="C4923" t="s">
        <v>4848</v>
      </c>
      <c r="D4923" t="s">
        <v>4529</v>
      </c>
      <c r="E4923">
        <v>66</v>
      </c>
      <c r="F4923" t="s">
        <v>4849</v>
      </c>
      <c r="G4923">
        <v>56</v>
      </c>
    </row>
    <row r="4924" spans="1:8" hidden="1" x14ac:dyDescent="0.25">
      <c r="A4924">
        <v>185</v>
      </c>
      <c r="B4924">
        <v>1748</v>
      </c>
      <c r="C4924" t="s">
        <v>4848</v>
      </c>
      <c r="D4924" t="s">
        <v>4529</v>
      </c>
      <c r="E4924">
        <v>68</v>
      </c>
      <c r="F4924" t="s">
        <v>4847</v>
      </c>
      <c r="G4924">
        <v>57</v>
      </c>
    </row>
    <row r="4925" spans="1:8" hidden="1" x14ac:dyDescent="0.25">
      <c r="A4925">
        <v>185</v>
      </c>
      <c r="B4925">
        <v>1749</v>
      </c>
      <c r="C4925" t="s">
        <v>5054</v>
      </c>
      <c r="D4925" t="s">
        <v>4529</v>
      </c>
      <c r="E4925">
        <v>69</v>
      </c>
      <c r="F4925" t="s">
        <v>4827</v>
      </c>
      <c r="G4925">
        <v>58</v>
      </c>
    </row>
    <row r="4926" spans="1:8" hidden="1" x14ac:dyDescent="0.25">
      <c r="A4926">
        <v>185</v>
      </c>
      <c r="B4926">
        <v>1749</v>
      </c>
      <c r="C4926" t="s">
        <v>5054</v>
      </c>
      <c r="D4926" t="s">
        <v>4529</v>
      </c>
      <c r="E4926">
        <v>71</v>
      </c>
      <c r="F4926" t="s">
        <v>4825</v>
      </c>
      <c r="G4926">
        <v>59</v>
      </c>
    </row>
    <row r="4927" spans="1:8" hidden="1" x14ac:dyDescent="0.25">
      <c r="A4927">
        <v>185</v>
      </c>
      <c r="B4927">
        <v>1750</v>
      </c>
      <c r="C4927" t="s">
        <v>4846</v>
      </c>
      <c r="D4927" t="s">
        <v>4529</v>
      </c>
      <c r="E4927">
        <v>73</v>
      </c>
      <c r="F4927" t="s">
        <v>4845</v>
      </c>
      <c r="G4927">
        <v>60</v>
      </c>
    </row>
    <row r="4928" spans="1:8" hidden="1" x14ac:dyDescent="0.25">
      <c r="A4928">
        <v>185</v>
      </c>
      <c r="B4928">
        <v>1751</v>
      </c>
      <c r="C4928" t="s">
        <v>4844</v>
      </c>
      <c r="D4928" t="s">
        <v>4529</v>
      </c>
      <c r="E4928">
        <v>75</v>
      </c>
      <c r="F4928" t="s">
        <v>4843</v>
      </c>
      <c r="G4928">
        <v>61</v>
      </c>
    </row>
    <row r="4929" spans="1:7" hidden="1" x14ac:dyDescent="0.25">
      <c r="A4929">
        <v>185</v>
      </c>
      <c r="B4929">
        <v>1752</v>
      </c>
      <c r="C4929" t="s">
        <v>4842</v>
      </c>
      <c r="D4929" t="s">
        <v>4529</v>
      </c>
      <c r="E4929">
        <v>77</v>
      </c>
      <c r="F4929" t="s">
        <v>4842</v>
      </c>
      <c r="G4929">
        <v>62</v>
      </c>
    </row>
    <row r="4930" spans="1:7" hidden="1" x14ac:dyDescent="0.25">
      <c r="A4930">
        <v>185</v>
      </c>
      <c r="B4930">
        <v>1753</v>
      </c>
      <c r="C4930" t="s">
        <v>5053</v>
      </c>
      <c r="D4930" t="s">
        <v>4529</v>
      </c>
      <c r="E4930">
        <v>457</v>
      </c>
      <c r="F4930" t="s">
        <v>4841</v>
      </c>
      <c r="G4930">
        <v>63</v>
      </c>
    </row>
    <row r="4931" spans="1:7" hidden="1" x14ac:dyDescent="0.25">
      <c r="A4931">
        <v>185</v>
      </c>
      <c r="B4931">
        <v>1754</v>
      </c>
      <c r="C4931" t="s">
        <v>4839</v>
      </c>
      <c r="D4931" t="s">
        <v>4529</v>
      </c>
      <c r="E4931">
        <v>1896</v>
      </c>
      <c r="F4931" t="s">
        <v>4839</v>
      </c>
      <c r="G4931">
        <v>64</v>
      </c>
    </row>
    <row r="4932" spans="1:7" hidden="1" x14ac:dyDescent="0.25">
      <c r="A4932">
        <v>185</v>
      </c>
      <c r="B4932">
        <v>1754</v>
      </c>
      <c r="C4932" t="s">
        <v>4839</v>
      </c>
      <c r="D4932" t="s">
        <v>4529</v>
      </c>
      <c r="E4932">
        <v>1609</v>
      </c>
      <c r="F4932" t="s">
        <v>4803</v>
      </c>
      <c r="G4932">
        <v>65</v>
      </c>
    </row>
    <row r="4933" spans="1:7" hidden="1" x14ac:dyDescent="0.25">
      <c r="A4933">
        <v>185</v>
      </c>
      <c r="B4933">
        <v>1755</v>
      </c>
      <c r="C4933" t="s">
        <v>4837</v>
      </c>
      <c r="D4933" t="s">
        <v>4529</v>
      </c>
      <c r="E4933">
        <v>82</v>
      </c>
      <c r="F4933" t="s">
        <v>4838</v>
      </c>
      <c r="G4933">
        <v>66</v>
      </c>
    </row>
    <row r="4934" spans="1:7" hidden="1" x14ac:dyDescent="0.25">
      <c r="A4934">
        <v>185</v>
      </c>
      <c r="B4934">
        <v>1755</v>
      </c>
      <c r="C4934" t="s">
        <v>4837</v>
      </c>
      <c r="D4934" t="s">
        <v>4529</v>
      </c>
      <c r="E4934">
        <v>83</v>
      </c>
      <c r="F4934" t="s">
        <v>4836</v>
      </c>
      <c r="G4934">
        <v>67</v>
      </c>
    </row>
    <row r="4935" spans="1:7" hidden="1" x14ac:dyDescent="0.25">
      <c r="A4935">
        <v>185</v>
      </c>
      <c r="B4935">
        <v>1756</v>
      </c>
      <c r="C4935" t="s">
        <v>5052</v>
      </c>
      <c r="D4935" t="s">
        <v>4529</v>
      </c>
      <c r="E4935">
        <v>1600</v>
      </c>
      <c r="F4935" t="s">
        <v>4835</v>
      </c>
      <c r="G4935">
        <v>68</v>
      </c>
    </row>
    <row r="4936" spans="1:7" hidden="1" x14ac:dyDescent="0.25">
      <c r="A4936">
        <v>185</v>
      </c>
      <c r="B4936">
        <v>1765</v>
      </c>
      <c r="C4936" t="s">
        <v>4833</v>
      </c>
      <c r="D4936" t="s">
        <v>4529</v>
      </c>
      <c r="E4936">
        <v>1652</v>
      </c>
      <c r="F4936" t="s">
        <v>4834</v>
      </c>
      <c r="G4936">
        <v>69</v>
      </c>
    </row>
    <row r="4937" spans="1:7" hidden="1" x14ac:dyDescent="0.25">
      <c r="A4937">
        <v>185</v>
      </c>
      <c r="B4937">
        <v>1765</v>
      </c>
      <c r="C4937" t="s">
        <v>4833</v>
      </c>
      <c r="D4937" t="s">
        <v>4529</v>
      </c>
      <c r="E4937">
        <v>1601</v>
      </c>
      <c r="F4937" t="s">
        <v>4832</v>
      </c>
      <c r="G4937">
        <v>70</v>
      </c>
    </row>
    <row r="4938" spans="1:7" hidden="1" x14ac:dyDescent="0.25">
      <c r="A4938">
        <v>185</v>
      </c>
      <c r="B4938">
        <v>1766</v>
      </c>
      <c r="C4938" t="s">
        <v>4805</v>
      </c>
      <c r="D4938" t="s">
        <v>4529</v>
      </c>
      <c r="E4938">
        <v>1602</v>
      </c>
      <c r="F4938" t="s">
        <v>4831</v>
      </c>
      <c r="G4938">
        <v>71</v>
      </c>
    </row>
    <row r="4939" spans="1:7" hidden="1" x14ac:dyDescent="0.25">
      <c r="A4939">
        <v>185</v>
      </c>
      <c r="B4939">
        <v>1767</v>
      </c>
      <c r="C4939" t="s">
        <v>4830</v>
      </c>
      <c r="D4939" t="s">
        <v>4529</v>
      </c>
      <c r="E4939">
        <v>1648</v>
      </c>
      <c r="F4939" t="s">
        <v>4830</v>
      </c>
      <c r="G4939">
        <v>72</v>
      </c>
    </row>
    <row r="4940" spans="1:7" hidden="1" x14ac:dyDescent="0.25">
      <c r="A4940">
        <v>185</v>
      </c>
      <c r="B4940">
        <v>1768</v>
      </c>
      <c r="C4940" t="s">
        <v>5051</v>
      </c>
      <c r="D4940" t="s">
        <v>4529</v>
      </c>
      <c r="E4940">
        <v>1649</v>
      </c>
      <c r="F4940" t="s">
        <v>4829</v>
      </c>
      <c r="G4940">
        <v>73</v>
      </c>
    </row>
    <row r="4941" spans="1:7" hidden="1" x14ac:dyDescent="0.25">
      <c r="A4941">
        <v>185</v>
      </c>
      <c r="B4941">
        <v>1768</v>
      </c>
      <c r="C4941" t="s">
        <v>5051</v>
      </c>
      <c r="D4941" t="s">
        <v>4529</v>
      </c>
      <c r="E4941">
        <v>1277</v>
      </c>
      <c r="F4941" t="s">
        <v>4824</v>
      </c>
      <c r="G4941">
        <v>74</v>
      </c>
    </row>
    <row r="4942" spans="1:7" hidden="1" x14ac:dyDescent="0.25">
      <c r="A4942">
        <v>185</v>
      </c>
      <c r="B4942">
        <v>1769</v>
      </c>
      <c r="C4942" t="s">
        <v>4822</v>
      </c>
      <c r="D4942" t="s">
        <v>4529</v>
      </c>
      <c r="E4942">
        <v>1874</v>
      </c>
      <c r="F4942" t="s">
        <v>4822</v>
      </c>
      <c r="G4942">
        <v>75</v>
      </c>
    </row>
    <row r="4943" spans="1:7" hidden="1" x14ac:dyDescent="0.25">
      <c r="A4943">
        <v>185</v>
      </c>
      <c r="B4943">
        <v>1770</v>
      </c>
      <c r="C4943" t="s">
        <v>4828</v>
      </c>
      <c r="D4943" t="s">
        <v>4529</v>
      </c>
      <c r="E4943">
        <v>1322</v>
      </c>
      <c r="F4943" t="s">
        <v>4828</v>
      </c>
      <c r="G4943">
        <v>76</v>
      </c>
    </row>
    <row r="4944" spans="1:7" hidden="1" x14ac:dyDescent="0.25">
      <c r="A4944">
        <v>186</v>
      </c>
      <c r="B4944">
        <v>967</v>
      </c>
      <c r="C4944" t="s">
        <v>4598</v>
      </c>
      <c r="D4944" t="s">
        <v>4529</v>
      </c>
      <c r="E4944">
        <v>1</v>
      </c>
      <c r="F4944" t="s">
        <v>4599</v>
      </c>
      <c r="G4944">
        <v>1</v>
      </c>
    </row>
    <row r="4945" spans="1:7" hidden="1" x14ac:dyDescent="0.25">
      <c r="A4945">
        <v>186</v>
      </c>
      <c r="B4945">
        <v>1548</v>
      </c>
      <c r="C4945" t="s">
        <v>4763</v>
      </c>
      <c r="D4945" t="s">
        <v>4529</v>
      </c>
      <c r="E4945">
        <v>517</v>
      </c>
      <c r="F4945" t="s">
        <v>4763</v>
      </c>
      <c r="G4945">
        <v>2</v>
      </c>
    </row>
    <row r="4946" spans="1:7" hidden="1" x14ac:dyDescent="0.25">
      <c r="A4946">
        <v>186</v>
      </c>
      <c r="B4946">
        <v>1549</v>
      </c>
      <c r="C4946" t="s">
        <v>4762</v>
      </c>
      <c r="D4946" t="s">
        <v>4529</v>
      </c>
      <c r="E4946">
        <v>519</v>
      </c>
      <c r="F4946" t="s">
        <v>4761</v>
      </c>
      <c r="G4946">
        <v>3</v>
      </c>
    </row>
    <row r="4947" spans="1:7" hidden="1" x14ac:dyDescent="0.25">
      <c r="A4947">
        <v>186</v>
      </c>
      <c r="B4947">
        <v>1550</v>
      </c>
      <c r="C4947" t="s">
        <v>4758</v>
      </c>
      <c r="D4947" t="s">
        <v>4529</v>
      </c>
      <c r="E4947">
        <v>615</v>
      </c>
      <c r="F4947" t="s">
        <v>4757</v>
      </c>
      <c r="G4947">
        <v>4</v>
      </c>
    </row>
    <row r="4948" spans="1:7" hidden="1" x14ac:dyDescent="0.25">
      <c r="A4948">
        <v>186</v>
      </c>
      <c r="B4948">
        <v>1551</v>
      </c>
      <c r="C4948" t="s">
        <v>5050</v>
      </c>
      <c r="D4948" t="s">
        <v>4529</v>
      </c>
      <c r="E4948">
        <v>1850</v>
      </c>
      <c r="F4948" t="s">
        <v>5050</v>
      </c>
      <c r="G4948">
        <v>5</v>
      </c>
    </row>
    <row r="4949" spans="1:7" hidden="1" x14ac:dyDescent="0.25">
      <c r="A4949">
        <v>186</v>
      </c>
      <c r="B4949">
        <v>1552</v>
      </c>
      <c r="C4949" t="s">
        <v>5049</v>
      </c>
      <c r="D4949" t="s">
        <v>4529</v>
      </c>
      <c r="E4949">
        <v>1852</v>
      </c>
      <c r="F4949" t="s">
        <v>5049</v>
      </c>
      <c r="G4949">
        <v>6</v>
      </c>
    </row>
    <row r="4950" spans="1:7" hidden="1" x14ac:dyDescent="0.25">
      <c r="A4950">
        <v>186</v>
      </c>
      <c r="B4950">
        <v>1553</v>
      </c>
      <c r="C4950" t="s">
        <v>5047</v>
      </c>
      <c r="D4950" t="s">
        <v>4529</v>
      </c>
      <c r="E4950">
        <v>617</v>
      </c>
      <c r="F4950" t="s">
        <v>5048</v>
      </c>
      <c r="G4950">
        <v>7</v>
      </c>
    </row>
    <row r="4951" spans="1:7" hidden="1" x14ac:dyDescent="0.25">
      <c r="A4951">
        <v>186</v>
      </c>
      <c r="B4951">
        <v>1553</v>
      </c>
      <c r="C4951" t="s">
        <v>5047</v>
      </c>
      <c r="D4951" t="s">
        <v>4529</v>
      </c>
      <c r="E4951">
        <v>386</v>
      </c>
      <c r="F4951" t="s">
        <v>5047</v>
      </c>
      <c r="G4951">
        <v>8</v>
      </c>
    </row>
    <row r="4952" spans="1:7" hidden="1" x14ac:dyDescent="0.25">
      <c r="A4952">
        <v>186</v>
      </c>
      <c r="B4952">
        <v>1553</v>
      </c>
      <c r="C4952" t="s">
        <v>5047</v>
      </c>
      <c r="D4952" t="s">
        <v>4529</v>
      </c>
      <c r="E4952">
        <v>385</v>
      </c>
      <c r="F4952" t="s">
        <v>5047</v>
      </c>
      <c r="G4952">
        <v>9</v>
      </c>
    </row>
    <row r="4953" spans="1:7" hidden="1" x14ac:dyDescent="0.25">
      <c r="A4953">
        <v>186</v>
      </c>
      <c r="B4953">
        <v>1554</v>
      </c>
      <c r="C4953" t="s">
        <v>4756</v>
      </c>
      <c r="D4953" t="s">
        <v>4529</v>
      </c>
      <c r="E4953">
        <v>388</v>
      </c>
      <c r="F4953" t="s">
        <v>4756</v>
      </c>
      <c r="G4953">
        <v>10</v>
      </c>
    </row>
    <row r="4954" spans="1:7" hidden="1" x14ac:dyDescent="0.25">
      <c r="A4954">
        <v>186</v>
      </c>
      <c r="B4954">
        <v>1555</v>
      </c>
      <c r="C4954" t="s">
        <v>5046</v>
      </c>
      <c r="D4954" t="s">
        <v>4529</v>
      </c>
      <c r="E4954">
        <v>379</v>
      </c>
      <c r="F4954" t="s">
        <v>5046</v>
      </c>
      <c r="G4954">
        <v>11</v>
      </c>
    </row>
    <row r="4955" spans="1:7" hidden="1" x14ac:dyDescent="0.25">
      <c r="A4955">
        <v>186</v>
      </c>
      <c r="B4955">
        <v>1556</v>
      </c>
      <c r="C4955" t="s">
        <v>5045</v>
      </c>
      <c r="D4955" t="s">
        <v>4529</v>
      </c>
      <c r="E4955">
        <v>397</v>
      </c>
      <c r="F4955" t="s">
        <v>5044</v>
      </c>
      <c r="G4955">
        <v>12</v>
      </c>
    </row>
    <row r="4956" spans="1:7" hidden="1" x14ac:dyDescent="0.25">
      <c r="A4956">
        <v>186</v>
      </c>
      <c r="B4956">
        <v>1557</v>
      </c>
      <c r="C4956" t="s">
        <v>5043</v>
      </c>
      <c r="D4956" t="s">
        <v>4529</v>
      </c>
      <c r="E4956">
        <v>396</v>
      </c>
      <c r="F4956" t="s">
        <v>5042</v>
      </c>
      <c r="G4956">
        <v>13</v>
      </c>
    </row>
    <row r="4957" spans="1:7" hidden="1" x14ac:dyDescent="0.25">
      <c r="A4957">
        <v>186</v>
      </c>
      <c r="B4957">
        <v>1558</v>
      </c>
      <c r="C4957" t="s">
        <v>5041</v>
      </c>
      <c r="D4957" t="s">
        <v>4529</v>
      </c>
      <c r="E4957">
        <v>278</v>
      </c>
      <c r="F4957" t="s">
        <v>4744</v>
      </c>
      <c r="G4957">
        <v>14</v>
      </c>
    </row>
    <row r="4958" spans="1:7" hidden="1" x14ac:dyDescent="0.25">
      <c r="A4958">
        <v>186</v>
      </c>
      <c r="B4958">
        <v>1558</v>
      </c>
      <c r="C4958" t="s">
        <v>5041</v>
      </c>
      <c r="D4958" t="s">
        <v>4529</v>
      </c>
      <c r="E4958">
        <v>279</v>
      </c>
      <c r="F4958" t="s">
        <v>4743</v>
      </c>
      <c r="G4958">
        <v>15</v>
      </c>
    </row>
    <row r="4959" spans="1:7" hidden="1" x14ac:dyDescent="0.25">
      <c r="A4959">
        <v>186</v>
      </c>
      <c r="B4959">
        <v>1559</v>
      </c>
      <c r="C4959" t="s">
        <v>4742</v>
      </c>
      <c r="D4959" t="s">
        <v>4529</v>
      </c>
      <c r="E4959">
        <v>281</v>
      </c>
      <c r="F4959" t="s">
        <v>4742</v>
      </c>
      <c r="G4959">
        <v>16</v>
      </c>
    </row>
    <row r="4960" spans="1:7" hidden="1" x14ac:dyDescent="0.25">
      <c r="A4960">
        <v>186</v>
      </c>
      <c r="B4960">
        <v>1560</v>
      </c>
      <c r="C4960" t="s">
        <v>4741</v>
      </c>
      <c r="D4960" t="s">
        <v>4529</v>
      </c>
      <c r="E4960">
        <v>284</v>
      </c>
      <c r="F4960" t="s">
        <v>4741</v>
      </c>
      <c r="G4960">
        <v>17</v>
      </c>
    </row>
    <row r="4961" spans="1:7" hidden="1" x14ac:dyDescent="0.25">
      <c r="A4961">
        <v>186</v>
      </c>
      <c r="B4961">
        <v>1561</v>
      </c>
      <c r="C4961" t="s">
        <v>4739</v>
      </c>
      <c r="D4961" t="s">
        <v>4529</v>
      </c>
      <c r="E4961">
        <v>298</v>
      </c>
      <c r="F4961" t="s">
        <v>4740</v>
      </c>
      <c r="G4961">
        <v>18</v>
      </c>
    </row>
    <row r="4962" spans="1:7" hidden="1" x14ac:dyDescent="0.25">
      <c r="A4962">
        <v>186</v>
      </c>
      <c r="B4962">
        <v>1561</v>
      </c>
      <c r="C4962" t="s">
        <v>4739</v>
      </c>
      <c r="D4962" t="s">
        <v>4529</v>
      </c>
      <c r="E4962">
        <v>285</v>
      </c>
      <c r="F4962" t="s">
        <v>4738</v>
      </c>
      <c r="G4962">
        <v>19</v>
      </c>
    </row>
    <row r="4963" spans="1:7" hidden="1" x14ac:dyDescent="0.25">
      <c r="A4963">
        <v>186</v>
      </c>
      <c r="B4963">
        <v>1562</v>
      </c>
      <c r="C4963" t="s">
        <v>4735</v>
      </c>
      <c r="D4963" t="s">
        <v>4529</v>
      </c>
      <c r="E4963">
        <v>301</v>
      </c>
      <c r="F4963" t="s">
        <v>4735</v>
      </c>
      <c r="G4963">
        <v>20</v>
      </c>
    </row>
    <row r="4964" spans="1:7" hidden="1" x14ac:dyDescent="0.25">
      <c r="A4964">
        <v>186</v>
      </c>
      <c r="B4964">
        <v>1562</v>
      </c>
      <c r="C4964" t="s">
        <v>4735</v>
      </c>
      <c r="D4964" t="s">
        <v>4529</v>
      </c>
      <c r="E4964">
        <v>302</v>
      </c>
      <c r="F4964" t="s">
        <v>4737</v>
      </c>
      <c r="G4964">
        <v>21</v>
      </c>
    </row>
    <row r="4965" spans="1:7" hidden="1" x14ac:dyDescent="0.25">
      <c r="A4965">
        <v>186</v>
      </c>
      <c r="B4965">
        <v>1563</v>
      </c>
      <c r="C4965" t="s">
        <v>4736</v>
      </c>
      <c r="D4965" t="s">
        <v>4529</v>
      </c>
      <c r="E4965">
        <v>305</v>
      </c>
      <c r="F4965" t="s">
        <v>4736</v>
      </c>
      <c r="G4965">
        <v>22</v>
      </c>
    </row>
    <row r="4966" spans="1:7" hidden="1" x14ac:dyDescent="0.25">
      <c r="A4966">
        <v>186</v>
      </c>
      <c r="B4966">
        <v>1564</v>
      </c>
      <c r="C4966" t="s">
        <v>5015</v>
      </c>
      <c r="D4966" t="s">
        <v>4529</v>
      </c>
      <c r="E4966">
        <v>294</v>
      </c>
      <c r="F4966" t="s">
        <v>4734</v>
      </c>
      <c r="G4966">
        <v>23</v>
      </c>
    </row>
    <row r="4967" spans="1:7" hidden="1" x14ac:dyDescent="0.25">
      <c r="A4967">
        <v>186</v>
      </c>
      <c r="B4967">
        <v>1565</v>
      </c>
      <c r="C4967" t="s">
        <v>5019</v>
      </c>
      <c r="D4967" t="s">
        <v>4529</v>
      </c>
      <c r="E4967">
        <v>563</v>
      </c>
      <c r="F4967" t="s">
        <v>5018</v>
      </c>
      <c r="G4967">
        <v>24</v>
      </c>
    </row>
    <row r="4968" spans="1:7" hidden="1" x14ac:dyDescent="0.25">
      <c r="A4968">
        <v>186</v>
      </c>
      <c r="B4968">
        <v>1565</v>
      </c>
      <c r="C4968" t="s">
        <v>5019</v>
      </c>
      <c r="D4968" t="s">
        <v>4529</v>
      </c>
      <c r="E4968">
        <v>1553</v>
      </c>
      <c r="F4968" t="s">
        <v>5040</v>
      </c>
      <c r="G4968">
        <v>25</v>
      </c>
    </row>
    <row r="4969" spans="1:7" hidden="1" x14ac:dyDescent="0.25">
      <c r="A4969">
        <v>186</v>
      </c>
      <c r="B4969">
        <v>1565</v>
      </c>
      <c r="C4969" t="s">
        <v>5019</v>
      </c>
      <c r="D4969" t="s">
        <v>4529</v>
      </c>
      <c r="E4969">
        <v>303</v>
      </c>
      <c r="F4969" t="s">
        <v>4698</v>
      </c>
      <c r="G4969">
        <v>26</v>
      </c>
    </row>
    <row r="4970" spans="1:7" hidden="1" x14ac:dyDescent="0.25">
      <c r="A4970">
        <v>187</v>
      </c>
      <c r="B4970">
        <v>968</v>
      </c>
      <c r="C4970" t="s">
        <v>4598</v>
      </c>
      <c r="D4970" t="s">
        <v>4529</v>
      </c>
      <c r="E4970">
        <v>1</v>
      </c>
      <c r="F4970" t="s">
        <v>4599</v>
      </c>
      <c r="G4970">
        <v>1</v>
      </c>
    </row>
    <row r="4971" spans="1:7" hidden="1" x14ac:dyDescent="0.25">
      <c r="A4971">
        <v>187</v>
      </c>
      <c r="B4971">
        <v>968</v>
      </c>
      <c r="C4971" t="s">
        <v>4598</v>
      </c>
      <c r="D4971" t="s">
        <v>4529</v>
      </c>
      <c r="E4971">
        <v>1558</v>
      </c>
      <c r="F4971" t="s">
        <v>4733</v>
      </c>
      <c r="G4971">
        <v>2</v>
      </c>
    </row>
    <row r="4972" spans="1:7" hidden="1" x14ac:dyDescent="0.25">
      <c r="A4972">
        <v>187</v>
      </c>
      <c r="B4972">
        <v>1704</v>
      </c>
      <c r="C4972" t="s">
        <v>5039</v>
      </c>
      <c r="D4972" t="s">
        <v>4529</v>
      </c>
      <c r="E4972">
        <v>84</v>
      </c>
      <c r="F4972" t="s">
        <v>4732</v>
      </c>
      <c r="G4972">
        <v>3</v>
      </c>
    </row>
    <row r="4973" spans="1:7" hidden="1" x14ac:dyDescent="0.25">
      <c r="A4973">
        <v>187</v>
      </c>
      <c r="B4973">
        <v>1704</v>
      </c>
      <c r="C4973" t="s">
        <v>5039</v>
      </c>
      <c r="D4973" t="s">
        <v>4529</v>
      </c>
      <c r="E4973">
        <v>2</v>
      </c>
      <c r="F4973" t="s">
        <v>4731</v>
      </c>
      <c r="G4973">
        <v>4</v>
      </c>
    </row>
    <row r="4974" spans="1:7" hidden="1" x14ac:dyDescent="0.25">
      <c r="A4974">
        <v>187</v>
      </c>
      <c r="B4974">
        <v>1704</v>
      </c>
      <c r="C4974" t="s">
        <v>5039</v>
      </c>
      <c r="D4974" t="s">
        <v>4529</v>
      </c>
      <c r="E4974">
        <v>4</v>
      </c>
      <c r="F4974" t="s">
        <v>4729</v>
      </c>
      <c r="G4974">
        <v>5</v>
      </c>
    </row>
    <row r="4975" spans="1:7" hidden="1" x14ac:dyDescent="0.25">
      <c r="A4975">
        <v>187</v>
      </c>
      <c r="B4975">
        <v>1705</v>
      </c>
      <c r="C4975" t="s">
        <v>5038</v>
      </c>
      <c r="D4975" t="s">
        <v>4529</v>
      </c>
      <c r="E4975">
        <v>6</v>
      </c>
      <c r="F4975" t="s">
        <v>4697</v>
      </c>
      <c r="G4975">
        <v>6</v>
      </c>
    </row>
    <row r="4976" spans="1:7" hidden="1" x14ac:dyDescent="0.25">
      <c r="A4976">
        <v>187</v>
      </c>
      <c r="B4976">
        <v>1705</v>
      </c>
      <c r="C4976" t="s">
        <v>5038</v>
      </c>
      <c r="D4976" t="s">
        <v>4529</v>
      </c>
      <c r="E4976">
        <v>8</v>
      </c>
      <c r="F4976" t="s">
        <v>4695</v>
      </c>
      <c r="G4976">
        <v>7</v>
      </c>
    </row>
    <row r="4977" spans="1:7" hidden="1" x14ac:dyDescent="0.25">
      <c r="A4977">
        <v>187</v>
      </c>
      <c r="B4977">
        <v>1706</v>
      </c>
      <c r="C4977" t="s">
        <v>5037</v>
      </c>
      <c r="D4977" t="s">
        <v>4529</v>
      </c>
      <c r="E4977">
        <v>10</v>
      </c>
      <c r="F4977" t="s">
        <v>4693</v>
      </c>
      <c r="G4977">
        <v>8</v>
      </c>
    </row>
    <row r="4978" spans="1:7" hidden="1" x14ac:dyDescent="0.25">
      <c r="A4978">
        <v>187</v>
      </c>
      <c r="B4978">
        <v>1706</v>
      </c>
      <c r="C4978" t="s">
        <v>5037</v>
      </c>
      <c r="D4978" t="s">
        <v>4529</v>
      </c>
      <c r="E4978">
        <v>13</v>
      </c>
      <c r="F4978" t="s">
        <v>4692</v>
      </c>
      <c r="G4978">
        <v>9</v>
      </c>
    </row>
    <row r="4979" spans="1:7" hidden="1" x14ac:dyDescent="0.25">
      <c r="A4979">
        <v>187</v>
      </c>
      <c r="B4979">
        <v>1707</v>
      </c>
      <c r="C4979" t="s">
        <v>4748</v>
      </c>
      <c r="D4979" t="s">
        <v>4529</v>
      </c>
      <c r="E4979">
        <v>14</v>
      </c>
      <c r="F4979" t="s">
        <v>4728</v>
      </c>
      <c r="G4979">
        <v>10</v>
      </c>
    </row>
    <row r="4980" spans="1:7" hidden="1" x14ac:dyDescent="0.25">
      <c r="A4980">
        <v>187</v>
      </c>
      <c r="B4980">
        <v>1707</v>
      </c>
      <c r="C4980" t="s">
        <v>4748</v>
      </c>
      <c r="D4980" t="s">
        <v>4529</v>
      </c>
      <c r="E4980">
        <v>266</v>
      </c>
      <c r="F4980" t="s">
        <v>4727</v>
      </c>
      <c r="G4980">
        <v>11</v>
      </c>
    </row>
    <row r="4981" spans="1:7" hidden="1" x14ac:dyDescent="0.25">
      <c r="A4981">
        <v>187</v>
      </c>
      <c r="B4981">
        <v>1707</v>
      </c>
      <c r="C4981" t="s">
        <v>4748</v>
      </c>
      <c r="D4981" t="s">
        <v>4529</v>
      </c>
      <c r="E4981">
        <v>16</v>
      </c>
      <c r="F4981" t="s">
        <v>4691</v>
      </c>
      <c r="G4981">
        <v>12</v>
      </c>
    </row>
    <row r="4982" spans="1:7" hidden="1" x14ac:dyDescent="0.25">
      <c r="A4982">
        <v>187</v>
      </c>
      <c r="B4982">
        <v>1707</v>
      </c>
      <c r="C4982" t="s">
        <v>4748</v>
      </c>
      <c r="D4982" t="s">
        <v>4529</v>
      </c>
      <c r="E4982">
        <v>18</v>
      </c>
      <c r="F4982" t="s">
        <v>4690</v>
      </c>
      <c r="G4982">
        <v>13</v>
      </c>
    </row>
    <row r="4983" spans="1:7" hidden="1" x14ac:dyDescent="0.25">
      <c r="A4983">
        <v>187</v>
      </c>
      <c r="B4983">
        <v>1708</v>
      </c>
      <c r="C4983" t="s">
        <v>4725</v>
      </c>
      <c r="D4983" t="s">
        <v>4529</v>
      </c>
      <c r="E4983">
        <v>20</v>
      </c>
      <c r="F4983" t="s">
        <v>4726</v>
      </c>
      <c r="G4983">
        <v>14</v>
      </c>
    </row>
    <row r="4984" spans="1:7" hidden="1" x14ac:dyDescent="0.25">
      <c r="A4984">
        <v>187</v>
      </c>
      <c r="B4984">
        <v>1708</v>
      </c>
      <c r="C4984" t="s">
        <v>4725</v>
      </c>
      <c r="D4984" t="s">
        <v>4529</v>
      </c>
      <c r="E4984">
        <v>86</v>
      </c>
      <c r="F4984" t="s">
        <v>4724</v>
      </c>
      <c r="G4984">
        <v>15</v>
      </c>
    </row>
    <row r="4985" spans="1:7" hidden="1" x14ac:dyDescent="0.25">
      <c r="A4985">
        <v>187</v>
      </c>
      <c r="B4985">
        <v>1709</v>
      </c>
      <c r="C4985" t="s">
        <v>4689</v>
      </c>
      <c r="D4985" t="s">
        <v>4529</v>
      </c>
      <c r="E4985">
        <v>22</v>
      </c>
      <c r="F4985" t="s">
        <v>4689</v>
      </c>
      <c r="G4985">
        <v>16</v>
      </c>
    </row>
    <row r="4986" spans="1:7" hidden="1" x14ac:dyDescent="0.25">
      <c r="A4986">
        <v>187</v>
      </c>
      <c r="B4986">
        <v>1710</v>
      </c>
      <c r="C4986" t="s">
        <v>4721</v>
      </c>
      <c r="D4986" t="s">
        <v>4529</v>
      </c>
      <c r="E4986">
        <v>1503</v>
      </c>
      <c r="F4986" t="s">
        <v>4723</v>
      </c>
      <c r="G4986">
        <v>17</v>
      </c>
    </row>
    <row r="4987" spans="1:7" hidden="1" x14ac:dyDescent="0.25">
      <c r="A4987">
        <v>187</v>
      </c>
      <c r="B4987">
        <v>1710</v>
      </c>
      <c r="C4987" t="s">
        <v>4721</v>
      </c>
      <c r="D4987" t="s">
        <v>4529</v>
      </c>
      <c r="E4987">
        <v>88</v>
      </c>
      <c r="F4987" t="s">
        <v>4722</v>
      </c>
      <c r="G4987">
        <v>18</v>
      </c>
    </row>
    <row r="4988" spans="1:7" hidden="1" x14ac:dyDescent="0.25">
      <c r="A4988">
        <v>187</v>
      </c>
      <c r="B4988">
        <v>1711</v>
      </c>
      <c r="C4988" t="s">
        <v>5036</v>
      </c>
      <c r="D4988" t="s">
        <v>4529</v>
      </c>
      <c r="E4988">
        <v>90</v>
      </c>
      <c r="F4988" t="s">
        <v>4720</v>
      </c>
      <c r="G4988">
        <v>19</v>
      </c>
    </row>
    <row r="4989" spans="1:7" hidden="1" x14ac:dyDescent="0.25">
      <c r="A4989">
        <v>187</v>
      </c>
      <c r="B4989">
        <v>1711</v>
      </c>
      <c r="C4989" t="s">
        <v>5036</v>
      </c>
      <c r="D4989" t="s">
        <v>4529</v>
      </c>
      <c r="E4989">
        <v>92</v>
      </c>
      <c r="F4989" t="s">
        <v>4688</v>
      </c>
      <c r="G4989">
        <v>20</v>
      </c>
    </row>
    <row r="4990" spans="1:7" hidden="1" x14ac:dyDescent="0.25">
      <c r="A4990">
        <v>187</v>
      </c>
      <c r="B4990">
        <v>1711</v>
      </c>
      <c r="C4990" t="s">
        <v>5036</v>
      </c>
      <c r="D4990" t="s">
        <v>4529</v>
      </c>
      <c r="E4990">
        <v>94</v>
      </c>
      <c r="F4990" t="s">
        <v>4717</v>
      </c>
      <c r="G4990">
        <v>21</v>
      </c>
    </row>
    <row r="4991" spans="1:7" hidden="1" x14ac:dyDescent="0.25">
      <c r="A4991">
        <v>187</v>
      </c>
      <c r="B4991">
        <v>1712</v>
      </c>
      <c r="C4991" t="s">
        <v>5035</v>
      </c>
      <c r="D4991" t="s">
        <v>4529</v>
      </c>
      <c r="E4991">
        <v>97</v>
      </c>
      <c r="F4991" t="s">
        <v>4715</v>
      </c>
      <c r="G4991">
        <v>22</v>
      </c>
    </row>
    <row r="4992" spans="1:7" hidden="1" x14ac:dyDescent="0.25">
      <c r="A4992">
        <v>187</v>
      </c>
      <c r="B4992">
        <v>1712</v>
      </c>
      <c r="C4992" t="s">
        <v>5035</v>
      </c>
      <c r="D4992" t="s">
        <v>4529</v>
      </c>
      <c r="E4992">
        <v>98</v>
      </c>
      <c r="F4992" t="s">
        <v>4712</v>
      </c>
      <c r="G4992">
        <v>23</v>
      </c>
    </row>
    <row r="4993" spans="1:7" hidden="1" x14ac:dyDescent="0.25">
      <c r="A4993">
        <v>187</v>
      </c>
      <c r="B4993">
        <v>1713</v>
      </c>
      <c r="C4993" t="s">
        <v>5034</v>
      </c>
      <c r="D4993" t="s">
        <v>4529</v>
      </c>
      <c r="E4993">
        <v>100</v>
      </c>
      <c r="F4993" t="s">
        <v>4711</v>
      </c>
      <c r="G4993">
        <v>24</v>
      </c>
    </row>
    <row r="4994" spans="1:7" hidden="1" x14ac:dyDescent="0.25">
      <c r="A4994">
        <v>187</v>
      </c>
      <c r="B4994">
        <v>1713</v>
      </c>
      <c r="C4994" t="s">
        <v>5034</v>
      </c>
      <c r="D4994" t="s">
        <v>4529</v>
      </c>
      <c r="E4994">
        <v>102</v>
      </c>
      <c r="F4994" t="s">
        <v>4710</v>
      </c>
      <c r="G4994">
        <v>25</v>
      </c>
    </row>
    <row r="4995" spans="1:7" hidden="1" x14ac:dyDescent="0.25">
      <c r="A4995">
        <v>187</v>
      </c>
      <c r="B4995">
        <v>1713</v>
      </c>
      <c r="C4995" t="s">
        <v>5034</v>
      </c>
      <c r="D4995" t="s">
        <v>4529</v>
      </c>
      <c r="E4995">
        <v>745</v>
      </c>
      <c r="F4995" t="s">
        <v>4709</v>
      </c>
      <c r="G4995">
        <v>26</v>
      </c>
    </row>
    <row r="4996" spans="1:7" hidden="1" x14ac:dyDescent="0.25">
      <c r="A4996">
        <v>187</v>
      </c>
      <c r="B4996">
        <v>1713</v>
      </c>
      <c r="C4996" t="s">
        <v>5034</v>
      </c>
      <c r="D4996" t="s">
        <v>4529</v>
      </c>
      <c r="E4996">
        <v>104</v>
      </c>
      <c r="F4996" t="s">
        <v>4708</v>
      </c>
      <c r="G4996">
        <v>27</v>
      </c>
    </row>
    <row r="4997" spans="1:7" hidden="1" x14ac:dyDescent="0.25">
      <c r="A4997">
        <v>187</v>
      </c>
      <c r="B4997">
        <v>1714</v>
      </c>
      <c r="C4997" t="s">
        <v>4706</v>
      </c>
      <c r="D4997" t="s">
        <v>4529</v>
      </c>
      <c r="E4997">
        <v>106</v>
      </c>
      <c r="F4997" t="s">
        <v>4707</v>
      </c>
      <c r="G4997">
        <v>28</v>
      </c>
    </row>
    <row r="4998" spans="1:7" hidden="1" x14ac:dyDescent="0.25">
      <c r="A4998">
        <v>187</v>
      </c>
      <c r="B4998">
        <v>1715</v>
      </c>
      <c r="C4998" t="s">
        <v>4890</v>
      </c>
      <c r="D4998" t="s">
        <v>4529</v>
      </c>
      <c r="E4998">
        <v>1895</v>
      </c>
      <c r="F4998" t="s">
        <v>4890</v>
      </c>
      <c r="G4998">
        <v>29</v>
      </c>
    </row>
    <row r="4999" spans="1:7" hidden="1" x14ac:dyDescent="0.25">
      <c r="A4999">
        <v>187</v>
      </c>
      <c r="B4999">
        <v>1716</v>
      </c>
      <c r="C4999" t="s">
        <v>4957</v>
      </c>
      <c r="D4999" t="s">
        <v>4529</v>
      </c>
      <c r="E4999">
        <v>427</v>
      </c>
      <c r="F4999" t="s">
        <v>4883</v>
      </c>
      <c r="G4999">
        <v>30</v>
      </c>
    </row>
    <row r="5000" spans="1:7" hidden="1" x14ac:dyDescent="0.25">
      <c r="A5000">
        <v>187</v>
      </c>
      <c r="B5000">
        <v>1716</v>
      </c>
      <c r="C5000" t="s">
        <v>4957</v>
      </c>
      <c r="D5000" t="s">
        <v>4529</v>
      </c>
      <c r="E5000">
        <v>1335</v>
      </c>
      <c r="F5000" t="s">
        <v>4957</v>
      </c>
      <c r="G5000">
        <v>31</v>
      </c>
    </row>
    <row r="5001" spans="1:7" hidden="1" x14ac:dyDescent="0.25">
      <c r="A5001">
        <v>187</v>
      </c>
      <c r="B5001">
        <v>1717</v>
      </c>
      <c r="C5001" t="s">
        <v>4956</v>
      </c>
      <c r="D5001" t="s">
        <v>4529</v>
      </c>
      <c r="E5001">
        <v>740</v>
      </c>
      <c r="F5001" t="s">
        <v>4956</v>
      </c>
      <c r="G5001">
        <v>32</v>
      </c>
    </row>
    <row r="5002" spans="1:7" hidden="1" x14ac:dyDescent="0.25">
      <c r="A5002">
        <v>187</v>
      </c>
      <c r="B5002">
        <v>1718</v>
      </c>
      <c r="C5002" t="s">
        <v>5033</v>
      </c>
      <c r="D5002" t="s">
        <v>4529</v>
      </c>
      <c r="E5002">
        <v>1991</v>
      </c>
      <c r="F5002" t="s">
        <v>5033</v>
      </c>
      <c r="G5002">
        <v>33</v>
      </c>
    </row>
    <row r="5003" spans="1:7" hidden="1" x14ac:dyDescent="0.25">
      <c r="A5003">
        <v>187</v>
      </c>
      <c r="B5003">
        <v>1719</v>
      </c>
      <c r="C5003" t="s">
        <v>4955</v>
      </c>
      <c r="D5003" t="s">
        <v>4529</v>
      </c>
      <c r="E5003">
        <v>743</v>
      </c>
      <c r="F5003" t="s">
        <v>4954</v>
      </c>
      <c r="G5003">
        <v>34</v>
      </c>
    </row>
    <row r="5004" spans="1:7" hidden="1" x14ac:dyDescent="0.25">
      <c r="A5004">
        <v>187</v>
      </c>
      <c r="B5004">
        <v>1720</v>
      </c>
      <c r="C5004" t="s">
        <v>4953</v>
      </c>
      <c r="D5004" t="s">
        <v>4529</v>
      </c>
      <c r="E5004">
        <v>1865</v>
      </c>
      <c r="F5004" t="s">
        <v>4953</v>
      </c>
      <c r="G5004">
        <v>35</v>
      </c>
    </row>
    <row r="5005" spans="1:7" hidden="1" x14ac:dyDescent="0.25">
      <c r="A5005">
        <v>187</v>
      </c>
      <c r="B5005">
        <v>1721</v>
      </c>
      <c r="C5005" t="s">
        <v>5032</v>
      </c>
      <c r="D5005" t="s">
        <v>4529</v>
      </c>
      <c r="E5005">
        <v>1855</v>
      </c>
      <c r="F5005" t="s">
        <v>5031</v>
      </c>
      <c r="G5005">
        <v>36</v>
      </c>
    </row>
    <row r="5006" spans="1:7" hidden="1" x14ac:dyDescent="0.25">
      <c r="A5006">
        <v>187</v>
      </c>
      <c r="B5006">
        <v>1722</v>
      </c>
      <c r="C5006" t="s">
        <v>5030</v>
      </c>
      <c r="D5006" t="s">
        <v>4529</v>
      </c>
      <c r="E5006">
        <v>1858</v>
      </c>
      <c r="F5006" t="s">
        <v>5030</v>
      </c>
      <c r="G5006">
        <v>37</v>
      </c>
    </row>
    <row r="5007" spans="1:7" hidden="1" x14ac:dyDescent="0.25">
      <c r="A5007">
        <v>187</v>
      </c>
      <c r="B5007">
        <v>1723</v>
      </c>
      <c r="C5007" t="s">
        <v>5029</v>
      </c>
      <c r="D5007" t="s">
        <v>4529</v>
      </c>
      <c r="E5007">
        <v>1875</v>
      </c>
      <c r="F5007" t="s">
        <v>5029</v>
      </c>
      <c r="G5007">
        <v>38</v>
      </c>
    </row>
    <row r="5008" spans="1:7" hidden="1" x14ac:dyDescent="0.25">
      <c r="A5008">
        <v>187</v>
      </c>
      <c r="B5008">
        <v>1724</v>
      </c>
      <c r="C5008" t="s">
        <v>5027</v>
      </c>
      <c r="D5008" t="s">
        <v>4529</v>
      </c>
      <c r="E5008">
        <v>1877</v>
      </c>
      <c r="F5008" t="s">
        <v>5028</v>
      </c>
      <c r="G5008">
        <v>39</v>
      </c>
    </row>
    <row r="5009" spans="1:8" hidden="1" x14ac:dyDescent="0.25">
      <c r="A5009">
        <v>187</v>
      </c>
      <c r="B5009">
        <v>1724</v>
      </c>
      <c r="C5009" t="s">
        <v>5027</v>
      </c>
      <c r="D5009" t="s">
        <v>4529</v>
      </c>
      <c r="E5009">
        <v>1879</v>
      </c>
      <c r="F5009" t="s">
        <v>5026</v>
      </c>
      <c r="G5009" t="s">
        <v>5025</v>
      </c>
      <c r="H5009">
        <v>40</v>
      </c>
    </row>
    <row r="5010" spans="1:8" hidden="1" x14ac:dyDescent="0.25">
      <c r="A5010">
        <v>187</v>
      </c>
      <c r="B5010">
        <v>1725</v>
      </c>
      <c r="C5010" t="s">
        <v>5024</v>
      </c>
      <c r="D5010" t="s">
        <v>4529</v>
      </c>
      <c r="E5010">
        <v>1881</v>
      </c>
      <c r="F5010" t="s">
        <v>5023</v>
      </c>
      <c r="G5010">
        <v>41</v>
      </c>
    </row>
    <row r="5011" spans="1:8" hidden="1" x14ac:dyDescent="0.25">
      <c r="A5011">
        <v>188</v>
      </c>
      <c r="B5011">
        <v>993</v>
      </c>
      <c r="C5011" t="s">
        <v>4598</v>
      </c>
      <c r="D5011" t="s">
        <v>4529</v>
      </c>
      <c r="E5011">
        <v>1</v>
      </c>
      <c r="F5011" t="s">
        <v>4599</v>
      </c>
      <c r="G5011">
        <v>1</v>
      </c>
    </row>
    <row r="5012" spans="1:8" hidden="1" x14ac:dyDescent="0.25">
      <c r="A5012">
        <v>188</v>
      </c>
      <c r="B5012">
        <v>993</v>
      </c>
      <c r="C5012" t="s">
        <v>4598</v>
      </c>
      <c r="D5012" t="s">
        <v>4529</v>
      </c>
      <c r="E5012">
        <v>244</v>
      </c>
      <c r="F5012" t="s">
        <v>4597</v>
      </c>
      <c r="G5012">
        <v>2</v>
      </c>
    </row>
    <row r="5013" spans="1:8" hidden="1" x14ac:dyDescent="0.25">
      <c r="A5013">
        <v>188</v>
      </c>
      <c r="B5013">
        <v>994</v>
      </c>
      <c r="C5013" t="s">
        <v>4633</v>
      </c>
      <c r="D5013" t="s">
        <v>4529</v>
      </c>
      <c r="E5013">
        <v>197</v>
      </c>
      <c r="F5013" t="s">
        <v>4570</v>
      </c>
      <c r="G5013">
        <v>3</v>
      </c>
    </row>
    <row r="5014" spans="1:8" hidden="1" x14ac:dyDescent="0.25">
      <c r="A5014">
        <v>188</v>
      </c>
      <c r="B5014">
        <v>994</v>
      </c>
      <c r="C5014" t="s">
        <v>4633</v>
      </c>
      <c r="D5014" t="s">
        <v>4529</v>
      </c>
      <c r="E5014">
        <v>199</v>
      </c>
      <c r="F5014" t="s">
        <v>4568</v>
      </c>
      <c r="G5014">
        <v>4</v>
      </c>
    </row>
    <row r="5015" spans="1:8" hidden="1" x14ac:dyDescent="0.25">
      <c r="A5015">
        <v>188</v>
      </c>
      <c r="B5015">
        <v>994</v>
      </c>
      <c r="C5015" t="s">
        <v>4633</v>
      </c>
      <c r="D5015" t="s">
        <v>4529</v>
      </c>
      <c r="E5015">
        <v>1575</v>
      </c>
      <c r="F5015" t="s">
        <v>4567</v>
      </c>
      <c r="G5015">
        <v>5</v>
      </c>
    </row>
    <row r="5016" spans="1:8" hidden="1" x14ac:dyDescent="0.25">
      <c r="A5016">
        <v>188</v>
      </c>
      <c r="B5016">
        <v>994</v>
      </c>
      <c r="C5016" t="s">
        <v>4633</v>
      </c>
      <c r="D5016" t="s">
        <v>4529</v>
      </c>
      <c r="E5016">
        <v>1448</v>
      </c>
      <c r="F5016" t="s">
        <v>4566</v>
      </c>
      <c r="G5016">
        <v>6</v>
      </c>
    </row>
    <row r="5017" spans="1:8" hidden="1" x14ac:dyDescent="0.25">
      <c r="A5017">
        <v>188</v>
      </c>
      <c r="B5017">
        <v>994</v>
      </c>
      <c r="C5017" t="s">
        <v>4633</v>
      </c>
      <c r="D5017" t="s">
        <v>4529</v>
      </c>
      <c r="E5017">
        <v>246</v>
      </c>
      <c r="F5017" t="s">
        <v>4565</v>
      </c>
      <c r="G5017">
        <v>7</v>
      </c>
    </row>
    <row r="5018" spans="1:8" hidden="1" x14ac:dyDescent="0.25">
      <c r="A5018">
        <v>188</v>
      </c>
      <c r="B5018">
        <v>994</v>
      </c>
      <c r="C5018" t="s">
        <v>4633</v>
      </c>
      <c r="D5018" t="s">
        <v>4529</v>
      </c>
      <c r="E5018">
        <v>200</v>
      </c>
      <c r="F5018" t="s">
        <v>4563</v>
      </c>
      <c r="G5018">
        <v>8</v>
      </c>
    </row>
    <row r="5019" spans="1:8" hidden="1" x14ac:dyDescent="0.25">
      <c r="A5019">
        <v>188</v>
      </c>
      <c r="B5019">
        <v>996</v>
      </c>
      <c r="C5019" t="s">
        <v>4592</v>
      </c>
      <c r="D5019" t="s">
        <v>4529</v>
      </c>
      <c r="E5019">
        <v>251</v>
      </c>
      <c r="F5019" t="s">
        <v>4592</v>
      </c>
      <c r="G5019">
        <v>11</v>
      </c>
    </row>
    <row r="5020" spans="1:8" hidden="1" x14ac:dyDescent="0.25">
      <c r="A5020">
        <v>188</v>
      </c>
      <c r="B5020">
        <v>996</v>
      </c>
      <c r="C5020" t="s">
        <v>4592</v>
      </c>
      <c r="D5020" t="s">
        <v>4529</v>
      </c>
      <c r="E5020">
        <v>204</v>
      </c>
      <c r="F5020" t="s">
        <v>4593</v>
      </c>
      <c r="G5020">
        <v>12</v>
      </c>
    </row>
    <row r="5021" spans="1:8" hidden="1" x14ac:dyDescent="0.25">
      <c r="A5021">
        <v>188</v>
      </c>
      <c r="B5021">
        <v>996</v>
      </c>
      <c r="C5021" t="s">
        <v>4592</v>
      </c>
      <c r="D5021" t="s">
        <v>4529</v>
      </c>
      <c r="E5021">
        <v>1480</v>
      </c>
      <c r="F5021" t="s">
        <v>4591</v>
      </c>
      <c r="G5021">
        <v>13</v>
      </c>
    </row>
    <row r="5022" spans="1:8" hidden="1" x14ac:dyDescent="0.25">
      <c r="A5022">
        <v>188</v>
      </c>
      <c r="B5022">
        <v>997</v>
      </c>
      <c r="C5022" t="s">
        <v>4588</v>
      </c>
      <c r="D5022" t="s">
        <v>4529</v>
      </c>
      <c r="E5022">
        <v>1482</v>
      </c>
      <c r="F5022" t="s">
        <v>4590</v>
      </c>
      <c r="G5022">
        <v>14</v>
      </c>
    </row>
    <row r="5023" spans="1:8" hidden="1" x14ac:dyDescent="0.25">
      <c r="A5023">
        <v>188</v>
      </c>
      <c r="B5023">
        <v>997</v>
      </c>
      <c r="C5023" t="s">
        <v>4588</v>
      </c>
      <c r="D5023" t="s">
        <v>4529</v>
      </c>
      <c r="E5023">
        <v>206</v>
      </c>
      <c r="F5023" t="s">
        <v>4589</v>
      </c>
      <c r="G5023">
        <v>15</v>
      </c>
    </row>
    <row r="5024" spans="1:8" hidden="1" x14ac:dyDescent="0.25">
      <c r="A5024">
        <v>188</v>
      </c>
      <c r="B5024">
        <v>997</v>
      </c>
      <c r="C5024" t="s">
        <v>4588</v>
      </c>
      <c r="D5024" t="s">
        <v>4529</v>
      </c>
      <c r="E5024">
        <v>210</v>
      </c>
      <c r="F5024" t="s">
        <v>4587</v>
      </c>
      <c r="G5024">
        <v>16</v>
      </c>
    </row>
    <row r="5025" spans="1:7" hidden="1" x14ac:dyDescent="0.25">
      <c r="A5025">
        <v>188</v>
      </c>
      <c r="B5025">
        <v>998</v>
      </c>
      <c r="C5025" t="s">
        <v>4585</v>
      </c>
      <c r="D5025" t="s">
        <v>4529</v>
      </c>
      <c r="E5025">
        <v>1560</v>
      </c>
      <c r="F5025" t="s">
        <v>4584</v>
      </c>
      <c r="G5025">
        <v>18</v>
      </c>
    </row>
    <row r="5026" spans="1:7" hidden="1" x14ac:dyDescent="0.25">
      <c r="A5026">
        <v>188</v>
      </c>
      <c r="B5026">
        <v>998</v>
      </c>
      <c r="C5026" t="s">
        <v>4585</v>
      </c>
      <c r="D5026" t="s">
        <v>4529</v>
      </c>
      <c r="E5026">
        <v>212</v>
      </c>
      <c r="F5026" t="s">
        <v>4585</v>
      </c>
      <c r="G5026">
        <v>19</v>
      </c>
    </row>
    <row r="5027" spans="1:7" hidden="1" x14ac:dyDescent="0.25">
      <c r="A5027">
        <v>188</v>
      </c>
      <c r="B5027">
        <v>999</v>
      </c>
      <c r="C5027" t="s">
        <v>4583</v>
      </c>
      <c r="D5027" t="s">
        <v>4529</v>
      </c>
      <c r="E5027">
        <v>247</v>
      </c>
      <c r="F5027" t="s">
        <v>4583</v>
      </c>
      <c r="G5027">
        <v>20</v>
      </c>
    </row>
    <row r="5028" spans="1:7" hidden="1" x14ac:dyDescent="0.25">
      <c r="A5028">
        <v>188</v>
      </c>
      <c r="B5028">
        <v>1000</v>
      </c>
      <c r="C5028" t="s">
        <v>4580</v>
      </c>
      <c r="D5028" t="s">
        <v>4529</v>
      </c>
      <c r="E5028">
        <v>1406</v>
      </c>
      <c r="F5028" t="s">
        <v>4582</v>
      </c>
      <c r="G5028">
        <v>21</v>
      </c>
    </row>
    <row r="5029" spans="1:7" hidden="1" x14ac:dyDescent="0.25">
      <c r="A5029">
        <v>188</v>
      </c>
      <c r="B5029">
        <v>1000</v>
      </c>
      <c r="C5029" t="s">
        <v>4580</v>
      </c>
      <c r="D5029" t="s">
        <v>4529</v>
      </c>
      <c r="E5029">
        <v>250</v>
      </c>
      <c r="F5029" t="s">
        <v>4581</v>
      </c>
      <c r="G5029">
        <v>22</v>
      </c>
    </row>
    <row r="5030" spans="1:7" hidden="1" x14ac:dyDescent="0.25">
      <c r="A5030">
        <v>188</v>
      </c>
      <c r="B5030">
        <v>1001</v>
      </c>
      <c r="C5030" t="s">
        <v>5022</v>
      </c>
      <c r="D5030" t="s">
        <v>4529</v>
      </c>
      <c r="E5030">
        <v>404</v>
      </c>
      <c r="F5030" t="s">
        <v>5022</v>
      </c>
      <c r="G5030">
        <v>23</v>
      </c>
    </row>
    <row r="5031" spans="1:7" hidden="1" x14ac:dyDescent="0.25">
      <c r="A5031">
        <v>188</v>
      </c>
      <c r="B5031">
        <v>1001</v>
      </c>
      <c r="C5031" t="s">
        <v>5022</v>
      </c>
      <c r="D5031" t="s">
        <v>4529</v>
      </c>
      <c r="E5031">
        <v>250</v>
      </c>
      <c r="F5031" t="s">
        <v>4581</v>
      </c>
      <c r="G5031">
        <v>24</v>
      </c>
    </row>
    <row r="5032" spans="1:7" hidden="1" x14ac:dyDescent="0.25">
      <c r="A5032">
        <v>188</v>
      </c>
      <c r="B5032">
        <v>1001</v>
      </c>
      <c r="C5032" t="s">
        <v>5022</v>
      </c>
      <c r="D5032" t="s">
        <v>4529</v>
      </c>
      <c r="E5032">
        <v>1396</v>
      </c>
      <c r="F5032" t="s">
        <v>5021</v>
      </c>
      <c r="G5032">
        <v>25</v>
      </c>
    </row>
    <row r="5033" spans="1:7" hidden="1" x14ac:dyDescent="0.25">
      <c r="A5033">
        <v>188</v>
      </c>
      <c r="B5033">
        <v>1003</v>
      </c>
      <c r="C5033" t="s">
        <v>5020</v>
      </c>
      <c r="D5033" t="s">
        <v>4529</v>
      </c>
      <c r="E5033">
        <v>1398</v>
      </c>
      <c r="F5033" t="s">
        <v>5020</v>
      </c>
      <c r="G5033">
        <v>26</v>
      </c>
    </row>
    <row r="5034" spans="1:7" hidden="1" x14ac:dyDescent="0.25">
      <c r="A5034">
        <v>188</v>
      </c>
      <c r="B5034">
        <v>1582</v>
      </c>
      <c r="C5034" t="s">
        <v>4595</v>
      </c>
      <c r="D5034" t="s">
        <v>4529</v>
      </c>
      <c r="E5034">
        <v>1484</v>
      </c>
      <c r="F5034" t="s">
        <v>4596</v>
      </c>
      <c r="G5034">
        <v>9</v>
      </c>
    </row>
    <row r="5035" spans="1:7" hidden="1" x14ac:dyDescent="0.25">
      <c r="A5035">
        <v>188</v>
      </c>
      <c r="B5035">
        <v>1582</v>
      </c>
      <c r="C5035" t="s">
        <v>4595</v>
      </c>
      <c r="D5035" t="s">
        <v>4529</v>
      </c>
      <c r="E5035">
        <v>202</v>
      </c>
      <c r="F5035" t="s">
        <v>4594</v>
      </c>
      <c r="G5035">
        <v>10</v>
      </c>
    </row>
    <row r="5036" spans="1:7" hidden="1" x14ac:dyDescent="0.25">
      <c r="A5036">
        <v>188</v>
      </c>
      <c r="B5036">
        <v>1583</v>
      </c>
      <c r="C5036" t="s">
        <v>4586</v>
      </c>
      <c r="D5036" t="s">
        <v>4529</v>
      </c>
      <c r="E5036">
        <v>364</v>
      </c>
      <c r="F5036" t="s">
        <v>4586</v>
      </c>
      <c r="G5036">
        <v>17</v>
      </c>
    </row>
    <row r="5037" spans="1:7" hidden="1" x14ac:dyDescent="0.25">
      <c r="A5037">
        <v>189</v>
      </c>
      <c r="B5037">
        <v>1004</v>
      </c>
      <c r="C5037" t="s">
        <v>5019</v>
      </c>
      <c r="D5037" t="s">
        <v>4529</v>
      </c>
      <c r="E5037">
        <v>304</v>
      </c>
      <c r="F5037" t="s">
        <v>4698</v>
      </c>
      <c r="G5037">
        <v>1</v>
      </c>
    </row>
    <row r="5038" spans="1:7" hidden="1" x14ac:dyDescent="0.25">
      <c r="A5038">
        <v>189</v>
      </c>
      <c r="B5038">
        <v>1004</v>
      </c>
      <c r="C5038" t="s">
        <v>5019</v>
      </c>
      <c r="D5038" t="s">
        <v>4529</v>
      </c>
      <c r="E5038">
        <v>564</v>
      </c>
      <c r="F5038" t="s">
        <v>5018</v>
      </c>
      <c r="G5038">
        <v>2</v>
      </c>
    </row>
    <row r="5039" spans="1:7" hidden="1" x14ac:dyDescent="0.25">
      <c r="A5039">
        <v>189</v>
      </c>
      <c r="B5039">
        <v>1005</v>
      </c>
      <c r="C5039" t="s">
        <v>4739</v>
      </c>
      <c r="D5039" t="s">
        <v>4529</v>
      </c>
      <c r="E5039">
        <v>286</v>
      </c>
      <c r="F5039" t="s">
        <v>4738</v>
      </c>
      <c r="G5039">
        <v>7</v>
      </c>
    </row>
    <row r="5040" spans="1:7" hidden="1" x14ac:dyDescent="0.25">
      <c r="A5040">
        <v>189</v>
      </c>
      <c r="B5040">
        <v>1005</v>
      </c>
      <c r="C5040" t="s">
        <v>4739</v>
      </c>
      <c r="D5040" t="s">
        <v>4529</v>
      </c>
      <c r="E5040">
        <v>1401</v>
      </c>
      <c r="F5040" t="s">
        <v>4740</v>
      </c>
      <c r="G5040">
        <v>8</v>
      </c>
    </row>
    <row r="5041" spans="1:7" hidden="1" x14ac:dyDescent="0.25">
      <c r="A5041">
        <v>189</v>
      </c>
      <c r="B5041">
        <v>1006</v>
      </c>
      <c r="C5041" t="s">
        <v>4741</v>
      </c>
      <c r="D5041" t="s">
        <v>4529</v>
      </c>
      <c r="E5041">
        <v>283</v>
      </c>
      <c r="F5041" t="s">
        <v>4741</v>
      </c>
      <c r="G5041">
        <v>9</v>
      </c>
    </row>
    <row r="5042" spans="1:7" hidden="1" x14ac:dyDescent="0.25">
      <c r="A5042">
        <v>189</v>
      </c>
      <c r="B5042">
        <v>1007</v>
      </c>
      <c r="C5042" t="s">
        <v>5017</v>
      </c>
      <c r="D5042" t="s">
        <v>4529</v>
      </c>
      <c r="E5042">
        <v>1979</v>
      </c>
      <c r="F5042" t="s">
        <v>5017</v>
      </c>
      <c r="G5042">
        <v>10</v>
      </c>
    </row>
    <row r="5043" spans="1:7" hidden="1" x14ac:dyDescent="0.25">
      <c r="A5043">
        <v>189</v>
      </c>
      <c r="B5043">
        <v>1007</v>
      </c>
      <c r="C5043" t="s">
        <v>5017</v>
      </c>
      <c r="D5043" t="s">
        <v>4529</v>
      </c>
      <c r="E5043">
        <v>282</v>
      </c>
      <c r="F5043" t="s">
        <v>4742</v>
      </c>
      <c r="G5043">
        <v>11</v>
      </c>
    </row>
    <row r="5044" spans="1:7" hidden="1" x14ac:dyDescent="0.25">
      <c r="A5044">
        <v>189</v>
      </c>
      <c r="B5044">
        <v>1007</v>
      </c>
      <c r="C5044" t="s">
        <v>5017</v>
      </c>
      <c r="D5044" t="s">
        <v>4529</v>
      </c>
      <c r="E5044">
        <v>280</v>
      </c>
      <c r="F5044" t="s">
        <v>5016</v>
      </c>
      <c r="G5044">
        <v>12</v>
      </c>
    </row>
    <row r="5045" spans="1:7" hidden="1" x14ac:dyDescent="0.25">
      <c r="A5045">
        <v>189</v>
      </c>
      <c r="B5045">
        <v>1008</v>
      </c>
      <c r="C5045" t="s">
        <v>4746</v>
      </c>
      <c r="D5045" t="s">
        <v>4529</v>
      </c>
      <c r="E5045">
        <v>241</v>
      </c>
      <c r="F5045" t="s">
        <v>4746</v>
      </c>
      <c r="G5045">
        <v>15</v>
      </c>
    </row>
    <row r="5046" spans="1:7" hidden="1" x14ac:dyDescent="0.25">
      <c r="A5046">
        <v>189</v>
      </c>
      <c r="B5046">
        <v>1009</v>
      </c>
      <c r="C5046" t="s">
        <v>4689</v>
      </c>
      <c r="D5046" t="s">
        <v>4529</v>
      </c>
      <c r="E5046">
        <v>228</v>
      </c>
      <c r="F5046" t="s">
        <v>4747</v>
      </c>
      <c r="G5046">
        <v>16</v>
      </c>
    </row>
    <row r="5047" spans="1:7" hidden="1" x14ac:dyDescent="0.25">
      <c r="A5047">
        <v>189</v>
      </c>
      <c r="B5047">
        <v>1010</v>
      </c>
      <c r="C5047" t="s">
        <v>4725</v>
      </c>
      <c r="D5047" t="s">
        <v>4529</v>
      </c>
      <c r="E5047">
        <v>1612</v>
      </c>
      <c r="F5047" t="s">
        <v>4689</v>
      </c>
      <c r="G5047">
        <v>17</v>
      </c>
    </row>
    <row r="5048" spans="1:7" hidden="1" x14ac:dyDescent="0.25">
      <c r="A5048">
        <v>189</v>
      </c>
      <c r="B5048">
        <v>1010</v>
      </c>
      <c r="C5048" t="s">
        <v>4725</v>
      </c>
      <c r="D5048" t="s">
        <v>4529</v>
      </c>
      <c r="E5048">
        <v>87</v>
      </c>
      <c r="F5048" t="s">
        <v>4724</v>
      </c>
      <c r="G5048">
        <v>18</v>
      </c>
    </row>
    <row r="5049" spans="1:7" hidden="1" x14ac:dyDescent="0.25">
      <c r="A5049">
        <v>189</v>
      </c>
      <c r="B5049">
        <v>1010</v>
      </c>
      <c r="C5049" t="s">
        <v>4725</v>
      </c>
      <c r="D5049" t="s">
        <v>4529</v>
      </c>
      <c r="E5049">
        <v>20</v>
      </c>
      <c r="F5049" t="s">
        <v>4726</v>
      </c>
      <c r="G5049">
        <v>19</v>
      </c>
    </row>
    <row r="5050" spans="1:7" hidden="1" x14ac:dyDescent="0.25">
      <c r="A5050">
        <v>189</v>
      </c>
      <c r="B5050">
        <v>1577</v>
      </c>
      <c r="C5050" t="s">
        <v>5015</v>
      </c>
      <c r="D5050" t="s">
        <v>4529</v>
      </c>
      <c r="E5050">
        <v>294</v>
      </c>
      <c r="F5050" t="s">
        <v>4734</v>
      </c>
      <c r="G5050">
        <v>3</v>
      </c>
    </row>
    <row r="5051" spans="1:7" hidden="1" x14ac:dyDescent="0.25">
      <c r="A5051">
        <v>189</v>
      </c>
      <c r="B5051">
        <v>1577</v>
      </c>
      <c r="C5051" t="s">
        <v>5015</v>
      </c>
      <c r="D5051" t="s">
        <v>4529</v>
      </c>
      <c r="E5051">
        <v>306</v>
      </c>
      <c r="F5051" t="s">
        <v>4736</v>
      </c>
      <c r="G5051">
        <v>4</v>
      </c>
    </row>
    <row r="5052" spans="1:7" hidden="1" x14ac:dyDescent="0.25">
      <c r="A5052">
        <v>189</v>
      </c>
      <c r="B5052">
        <v>1578</v>
      </c>
      <c r="C5052" t="s">
        <v>5014</v>
      </c>
      <c r="D5052" t="s">
        <v>4529</v>
      </c>
      <c r="E5052">
        <v>302</v>
      </c>
      <c r="F5052" t="s">
        <v>4737</v>
      </c>
      <c r="G5052">
        <v>5</v>
      </c>
    </row>
    <row r="5053" spans="1:7" hidden="1" x14ac:dyDescent="0.25">
      <c r="A5053">
        <v>189</v>
      </c>
      <c r="B5053">
        <v>1579</v>
      </c>
      <c r="C5053" t="s">
        <v>4735</v>
      </c>
      <c r="D5053" t="s">
        <v>4529</v>
      </c>
      <c r="E5053">
        <v>300</v>
      </c>
      <c r="F5053" t="s">
        <v>4735</v>
      </c>
      <c r="G5053">
        <v>6</v>
      </c>
    </row>
    <row r="5054" spans="1:7" hidden="1" x14ac:dyDescent="0.25">
      <c r="A5054">
        <v>189</v>
      </c>
      <c r="B5054">
        <v>1580</v>
      </c>
      <c r="C5054" t="s">
        <v>4744</v>
      </c>
      <c r="D5054" t="s">
        <v>4529</v>
      </c>
      <c r="E5054">
        <v>277</v>
      </c>
      <c r="F5054" t="s">
        <v>4744</v>
      </c>
      <c r="G5054">
        <v>13</v>
      </c>
    </row>
    <row r="5055" spans="1:7" hidden="1" x14ac:dyDescent="0.25">
      <c r="A5055">
        <v>189</v>
      </c>
      <c r="B5055">
        <v>1581</v>
      </c>
      <c r="C5055" t="s">
        <v>4745</v>
      </c>
      <c r="D5055" t="s">
        <v>4529</v>
      </c>
      <c r="E5055">
        <v>276</v>
      </c>
      <c r="F5055" t="s">
        <v>4745</v>
      </c>
      <c r="G5055">
        <v>14</v>
      </c>
    </row>
    <row r="5056" spans="1:7" hidden="1" x14ac:dyDescent="0.25">
      <c r="A5056">
        <v>190</v>
      </c>
      <c r="B5056">
        <v>1011</v>
      </c>
      <c r="C5056" t="s">
        <v>4598</v>
      </c>
      <c r="D5056" t="s">
        <v>4529</v>
      </c>
      <c r="E5056">
        <v>1</v>
      </c>
      <c r="F5056" t="s">
        <v>4599</v>
      </c>
      <c r="G5056">
        <v>1</v>
      </c>
    </row>
    <row r="5057" spans="1:8" hidden="1" x14ac:dyDescent="0.25">
      <c r="A5057">
        <v>190</v>
      </c>
      <c r="B5057">
        <v>1011</v>
      </c>
      <c r="C5057" t="s">
        <v>4598</v>
      </c>
      <c r="D5057" t="s">
        <v>4529</v>
      </c>
      <c r="E5057">
        <v>1558</v>
      </c>
      <c r="F5057" t="s">
        <v>4733</v>
      </c>
      <c r="G5057">
        <v>2</v>
      </c>
    </row>
    <row r="5058" spans="1:8" hidden="1" x14ac:dyDescent="0.25">
      <c r="A5058">
        <v>190</v>
      </c>
      <c r="B5058">
        <v>1012</v>
      </c>
      <c r="C5058" t="s">
        <v>4749</v>
      </c>
      <c r="D5058" t="s">
        <v>4529</v>
      </c>
      <c r="E5058">
        <v>84</v>
      </c>
      <c r="F5058" t="s">
        <v>4732</v>
      </c>
      <c r="G5058">
        <v>3</v>
      </c>
    </row>
    <row r="5059" spans="1:8" hidden="1" x14ac:dyDescent="0.25">
      <c r="A5059">
        <v>190</v>
      </c>
      <c r="B5059">
        <v>1012</v>
      </c>
      <c r="C5059" t="s">
        <v>4749</v>
      </c>
      <c r="D5059" t="s">
        <v>4529</v>
      </c>
      <c r="E5059">
        <v>2</v>
      </c>
      <c r="F5059" t="s">
        <v>4731</v>
      </c>
      <c r="G5059">
        <v>4</v>
      </c>
    </row>
    <row r="5060" spans="1:8" hidden="1" x14ac:dyDescent="0.25">
      <c r="A5060">
        <v>190</v>
      </c>
      <c r="B5060">
        <v>1012</v>
      </c>
      <c r="C5060" t="s">
        <v>4749</v>
      </c>
      <c r="D5060" t="s">
        <v>4529</v>
      </c>
      <c r="E5060">
        <v>4</v>
      </c>
      <c r="F5060" t="s">
        <v>4729</v>
      </c>
      <c r="G5060">
        <v>5</v>
      </c>
    </row>
    <row r="5061" spans="1:8" hidden="1" x14ac:dyDescent="0.25">
      <c r="A5061">
        <v>190</v>
      </c>
      <c r="B5061">
        <v>1014</v>
      </c>
      <c r="C5061" t="s">
        <v>4753</v>
      </c>
      <c r="D5061" t="s">
        <v>4529</v>
      </c>
      <c r="E5061">
        <v>611</v>
      </c>
      <c r="F5061" t="s">
        <v>4752</v>
      </c>
      <c r="G5061">
        <v>9</v>
      </c>
    </row>
    <row r="5062" spans="1:8" hidden="1" x14ac:dyDescent="0.25">
      <c r="A5062">
        <v>190</v>
      </c>
      <c r="B5062">
        <v>1015</v>
      </c>
      <c r="C5062" t="s">
        <v>4756</v>
      </c>
      <c r="D5062" t="s">
        <v>4529</v>
      </c>
      <c r="E5062">
        <v>387</v>
      </c>
      <c r="F5062" t="s">
        <v>4756</v>
      </c>
      <c r="G5062">
        <v>11</v>
      </c>
    </row>
    <row r="5063" spans="1:8" hidden="1" x14ac:dyDescent="0.25">
      <c r="A5063">
        <v>190</v>
      </c>
      <c r="B5063">
        <v>1544</v>
      </c>
      <c r="C5063" t="s">
        <v>5012</v>
      </c>
      <c r="D5063" t="s">
        <v>4529</v>
      </c>
      <c r="E5063">
        <v>1959</v>
      </c>
      <c r="F5063" t="s">
        <v>5013</v>
      </c>
      <c r="G5063" t="s">
        <v>5012</v>
      </c>
      <c r="H5063">
        <v>7</v>
      </c>
    </row>
    <row r="5064" spans="1:8" hidden="1" x14ac:dyDescent="0.25">
      <c r="A5064">
        <v>190</v>
      </c>
      <c r="B5064">
        <v>1544</v>
      </c>
      <c r="C5064" t="s">
        <v>5012</v>
      </c>
      <c r="D5064" t="s">
        <v>4529</v>
      </c>
      <c r="E5064">
        <v>1883</v>
      </c>
      <c r="F5064" t="s">
        <v>5012</v>
      </c>
      <c r="G5064">
        <v>8</v>
      </c>
    </row>
    <row r="5065" spans="1:8" hidden="1" x14ac:dyDescent="0.25">
      <c r="A5065">
        <v>190</v>
      </c>
      <c r="B5065">
        <v>1589</v>
      </c>
      <c r="C5065" t="s">
        <v>4696</v>
      </c>
      <c r="D5065" t="s">
        <v>4529</v>
      </c>
      <c r="E5065">
        <v>1963</v>
      </c>
      <c r="F5065" t="s">
        <v>4697</v>
      </c>
      <c r="G5065">
        <v>6</v>
      </c>
    </row>
    <row r="5066" spans="1:8" hidden="1" x14ac:dyDescent="0.25">
      <c r="A5066">
        <v>190</v>
      </c>
      <c r="B5066">
        <v>1590</v>
      </c>
      <c r="C5066" t="s">
        <v>4755</v>
      </c>
      <c r="D5066" t="s">
        <v>4529</v>
      </c>
      <c r="E5066">
        <v>1960</v>
      </c>
      <c r="F5066" t="s">
        <v>4755</v>
      </c>
      <c r="G5066" t="s">
        <v>4754</v>
      </c>
      <c r="H5066">
        <v>10</v>
      </c>
    </row>
    <row r="5067" spans="1:8" hidden="1" x14ac:dyDescent="0.25">
      <c r="A5067">
        <v>191</v>
      </c>
      <c r="B5067">
        <v>1016</v>
      </c>
      <c r="C5067" t="s">
        <v>14</v>
      </c>
      <c r="D5067" t="s">
        <v>4529</v>
      </c>
      <c r="E5067">
        <v>1</v>
      </c>
      <c r="F5067" t="s">
        <v>4599</v>
      </c>
      <c r="G5067">
        <v>1</v>
      </c>
    </row>
    <row r="5068" spans="1:8" hidden="1" x14ac:dyDescent="0.25">
      <c r="A5068">
        <v>191</v>
      </c>
      <c r="B5068">
        <v>1016</v>
      </c>
      <c r="C5068" t="s">
        <v>14</v>
      </c>
      <c r="D5068" t="s">
        <v>4529</v>
      </c>
      <c r="E5068">
        <v>244</v>
      </c>
      <c r="F5068" t="s">
        <v>4597</v>
      </c>
      <c r="G5068">
        <v>2</v>
      </c>
    </row>
    <row r="5069" spans="1:8" hidden="1" x14ac:dyDescent="0.25">
      <c r="A5069">
        <v>191</v>
      </c>
      <c r="B5069">
        <v>1071</v>
      </c>
      <c r="C5069" t="s">
        <v>4570</v>
      </c>
      <c r="D5069" t="s">
        <v>4529</v>
      </c>
      <c r="E5069">
        <v>197</v>
      </c>
      <c r="F5069" t="s">
        <v>4570</v>
      </c>
      <c r="G5069">
        <v>3</v>
      </c>
    </row>
    <row r="5070" spans="1:8" hidden="1" x14ac:dyDescent="0.25">
      <c r="A5070">
        <v>191</v>
      </c>
      <c r="B5070">
        <v>1071</v>
      </c>
      <c r="C5070" t="s">
        <v>4570</v>
      </c>
      <c r="D5070" t="s">
        <v>4529</v>
      </c>
      <c r="E5070">
        <v>199</v>
      </c>
      <c r="F5070" t="s">
        <v>4568</v>
      </c>
      <c r="G5070">
        <v>4</v>
      </c>
    </row>
    <row r="5071" spans="1:8" hidden="1" x14ac:dyDescent="0.25">
      <c r="A5071">
        <v>191</v>
      </c>
      <c r="B5071">
        <v>1071</v>
      </c>
      <c r="C5071" t="s">
        <v>4570</v>
      </c>
      <c r="D5071" t="s">
        <v>4529</v>
      </c>
      <c r="E5071">
        <v>1575</v>
      </c>
      <c r="F5071" t="s">
        <v>4567</v>
      </c>
      <c r="G5071">
        <v>5</v>
      </c>
    </row>
    <row r="5072" spans="1:8" hidden="1" x14ac:dyDescent="0.25">
      <c r="A5072">
        <v>191</v>
      </c>
      <c r="B5072">
        <v>1071</v>
      </c>
      <c r="C5072" t="s">
        <v>4570</v>
      </c>
      <c r="D5072" t="s">
        <v>4529</v>
      </c>
      <c r="E5072">
        <v>1448</v>
      </c>
      <c r="F5072" t="s">
        <v>4566</v>
      </c>
      <c r="G5072">
        <v>6</v>
      </c>
    </row>
    <row r="5073" spans="1:7" hidden="1" x14ac:dyDescent="0.25">
      <c r="A5073">
        <v>191</v>
      </c>
      <c r="B5073">
        <v>1071</v>
      </c>
      <c r="C5073" t="s">
        <v>4570</v>
      </c>
      <c r="D5073" t="s">
        <v>4529</v>
      </c>
      <c r="E5073">
        <v>246</v>
      </c>
      <c r="F5073" t="s">
        <v>4565</v>
      </c>
      <c r="G5073">
        <v>7</v>
      </c>
    </row>
    <row r="5074" spans="1:7" hidden="1" x14ac:dyDescent="0.25">
      <c r="A5074">
        <v>191</v>
      </c>
      <c r="B5074">
        <v>1071</v>
      </c>
      <c r="C5074" t="s">
        <v>4570</v>
      </c>
      <c r="D5074" t="s">
        <v>4529</v>
      </c>
      <c r="E5074">
        <v>200</v>
      </c>
      <c r="F5074" t="s">
        <v>4563</v>
      </c>
      <c r="G5074">
        <v>8</v>
      </c>
    </row>
    <row r="5075" spans="1:7" hidden="1" x14ac:dyDescent="0.25">
      <c r="A5075">
        <v>191</v>
      </c>
      <c r="B5075">
        <v>1071</v>
      </c>
      <c r="C5075" t="s">
        <v>4570</v>
      </c>
      <c r="D5075" t="s">
        <v>4529</v>
      </c>
      <c r="E5075">
        <v>202</v>
      </c>
      <c r="F5075" t="s">
        <v>4594</v>
      </c>
      <c r="G5075">
        <v>9</v>
      </c>
    </row>
    <row r="5076" spans="1:7" hidden="1" x14ac:dyDescent="0.25">
      <c r="A5076">
        <v>191</v>
      </c>
      <c r="B5076">
        <v>1073</v>
      </c>
      <c r="C5076" t="s">
        <v>4595</v>
      </c>
      <c r="D5076" t="s">
        <v>4529</v>
      </c>
      <c r="E5076">
        <v>1484</v>
      </c>
      <c r="F5076" t="s">
        <v>4596</v>
      </c>
      <c r="G5076">
        <v>10</v>
      </c>
    </row>
    <row r="5077" spans="1:7" hidden="1" x14ac:dyDescent="0.25">
      <c r="A5077">
        <v>191</v>
      </c>
      <c r="B5077">
        <v>1074</v>
      </c>
      <c r="C5077" t="s">
        <v>4592</v>
      </c>
      <c r="D5077" t="s">
        <v>4529</v>
      </c>
      <c r="E5077">
        <v>251</v>
      </c>
      <c r="F5077" t="s">
        <v>4592</v>
      </c>
      <c r="G5077">
        <v>11</v>
      </c>
    </row>
    <row r="5078" spans="1:7" hidden="1" x14ac:dyDescent="0.25">
      <c r="A5078">
        <v>191</v>
      </c>
      <c r="B5078">
        <v>1074</v>
      </c>
      <c r="C5078" t="s">
        <v>4592</v>
      </c>
      <c r="D5078" t="s">
        <v>4529</v>
      </c>
      <c r="E5078">
        <v>204</v>
      </c>
      <c r="F5078" t="s">
        <v>4593</v>
      </c>
      <c r="G5078">
        <v>12</v>
      </c>
    </row>
    <row r="5079" spans="1:7" hidden="1" x14ac:dyDescent="0.25">
      <c r="A5079">
        <v>191</v>
      </c>
      <c r="B5079">
        <v>1074</v>
      </c>
      <c r="C5079" t="s">
        <v>4592</v>
      </c>
      <c r="D5079" t="s">
        <v>4529</v>
      </c>
      <c r="E5079">
        <v>1480</v>
      </c>
      <c r="F5079" t="s">
        <v>4591</v>
      </c>
      <c r="G5079">
        <v>13</v>
      </c>
    </row>
    <row r="5080" spans="1:7" hidden="1" x14ac:dyDescent="0.25">
      <c r="A5080">
        <v>191</v>
      </c>
      <c r="B5080">
        <v>1075</v>
      </c>
      <c r="C5080" t="s">
        <v>4588</v>
      </c>
      <c r="D5080" t="s">
        <v>4529</v>
      </c>
      <c r="E5080">
        <v>1482</v>
      </c>
      <c r="F5080" t="s">
        <v>4590</v>
      </c>
      <c r="G5080">
        <v>14</v>
      </c>
    </row>
    <row r="5081" spans="1:7" hidden="1" x14ac:dyDescent="0.25">
      <c r="A5081">
        <v>191</v>
      </c>
      <c r="B5081">
        <v>1075</v>
      </c>
      <c r="C5081" t="s">
        <v>4588</v>
      </c>
      <c r="D5081" t="s">
        <v>4529</v>
      </c>
      <c r="E5081">
        <v>206</v>
      </c>
      <c r="F5081" t="s">
        <v>4589</v>
      </c>
      <c r="G5081">
        <v>15</v>
      </c>
    </row>
    <row r="5082" spans="1:7" hidden="1" x14ac:dyDescent="0.25">
      <c r="A5082">
        <v>191</v>
      </c>
      <c r="B5082">
        <v>1075</v>
      </c>
      <c r="C5082" t="s">
        <v>4588</v>
      </c>
      <c r="D5082" t="s">
        <v>4529</v>
      </c>
      <c r="E5082">
        <v>210</v>
      </c>
      <c r="F5082" t="s">
        <v>4587</v>
      </c>
      <c r="G5082">
        <v>16</v>
      </c>
    </row>
    <row r="5083" spans="1:7" hidden="1" x14ac:dyDescent="0.25">
      <c r="A5083">
        <v>191</v>
      </c>
      <c r="B5083">
        <v>1076</v>
      </c>
      <c r="C5083" t="s">
        <v>4586</v>
      </c>
      <c r="D5083" t="s">
        <v>4529</v>
      </c>
      <c r="E5083">
        <v>364</v>
      </c>
      <c r="F5083" t="s">
        <v>4586</v>
      </c>
      <c r="G5083">
        <v>17</v>
      </c>
    </row>
    <row r="5084" spans="1:7" hidden="1" x14ac:dyDescent="0.25">
      <c r="A5084">
        <v>191</v>
      </c>
      <c r="B5084">
        <v>1077</v>
      </c>
      <c r="C5084" t="s">
        <v>4585</v>
      </c>
      <c r="D5084" t="s">
        <v>4529</v>
      </c>
      <c r="E5084">
        <v>212</v>
      </c>
      <c r="F5084" t="s">
        <v>4585</v>
      </c>
      <c r="G5084">
        <v>18</v>
      </c>
    </row>
    <row r="5085" spans="1:7" hidden="1" x14ac:dyDescent="0.25">
      <c r="A5085">
        <v>191</v>
      </c>
      <c r="B5085">
        <v>1077</v>
      </c>
      <c r="C5085" t="s">
        <v>4585</v>
      </c>
      <c r="D5085" t="s">
        <v>4529</v>
      </c>
      <c r="E5085">
        <v>1560</v>
      </c>
      <c r="F5085" t="s">
        <v>4584</v>
      </c>
      <c r="G5085">
        <v>19</v>
      </c>
    </row>
    <row r="5086" spans="1:7" hidden="1" x14ac:dyDescent="0.25">
      <c r="A5086">
        <v>191</v>
      </c>
      <c r="B5086">
        <v>1078</v>
      </c>
      <c r="C5086" t="s">
        <v>4583</v>
      </c>
      <c r="D5086" t="s">
        <v>4529</v>
      </c>
      <c r="E5086">
        <v>247</v>
      </c>
      <c r="F5086" t="s">
        <v>4583</v>
      </c>
      <c r="G5086">
        <v>20</v>
      </c>
    </row>
    <row r="5087" spans="1:7" hidden="1" x14ac:dyDescent="0.25">
      <c r="A5087">
        <v>191</v>
      </c>
      <c r="B5087">
        <v>1079</v>
      </c>
      <c r="C5087" t="s">
        <v>4580</v>
      </c>
      <c r="D5087" t="s">
        <v>4529</v>
      </c>
      <c r="E5087">
        <v>1406</v>
      </c>
      <c r="F5087" t="s">
        <v>4582</v>
      </c>
      <c r="G5087">
        <v>21</v>
      </c>
    </row>
    <row r="5088" spans="1:7" hidden="1" x14ac:dyDescent="0.25">
      <c r="A5088">
        <v>191</v>
      </c>
      <c r="B5088">
        <v>1079</v>
      </c>
      <c r="C5088" t="s">
        <v>4580</v>
      </c>
      <c r="D5088" t="s">
        <v>4529</v>
      </c>
      <c r="E5088">
        <v>249</v>
      </c>
      <c r="F5088" t="s">
        <v>4581</v>
      </c>
      <c r="G5088">
        <v>22</v>
      </c>
    </row>
    <row r="5089" spans="1:8" hidden="1" x14ac:dyDescent="0.25">
      <c r="A5089">
        <v>191</v>
      </c>
      <c r="B5089">
        <v>1080</v>
      </c>
      <c r="C5089" t="s">
        <v>4661</v>
      </c>
      <c r="D5089" t="s">
        <v>4529</v>
      </c>
      <c r="E5089">
        <v>253</v>
      </c>
      <c r="F5089" t="s">
        <v>4661</v>
      </c>
      <c r="G5089">
        <v>23</v>
      </c>
    </row>
    <row r="5090" spans="1:8" hidden="1" x14ac:dyDescent="0.25">
      <c r="A5090">
        <v>191</v>
      </c>
      <c r="B5090">
        <v>1081</v>
      </c>
      <c r="C5090" t="s">
        <v>4662</v>
      </c>
      <c r="D5090" t="s">
        <v>4529</v>
      </c>
      <c r="E5090">
        <v>255</v>
      </c>
      <c r="F5090" t="s">
        <v>4662</v>
      </c>
      <c r="G5090">
        <v>24</v>
      </c>
    </row>
    <row r="5091" spans="1:8" hidden="1" x14ac:dyDescent="0.25">
      <c r="A5091">
        <v>191</v>
      </c>
      <c r="B5091">
        <v>1081</v>
      </c>
      <c r="C5091" t="s">
        <v>4662</v>
      </c>
      <c r="D5091" t="s">
        <v>4529</v>
      </c>
      <c r="E5091">
        <v>257</v>
      </c>
      <c r="F5091" t="s">
        <v>4663</v>
      </c>
      <c r="G5091">
        <v>25</v>
      </c>
    </row>
    <row r="5092" spans="1:8" hidden="1" x14ac:dyDescent="0.25">
      <c r="A5092">
        <v>191</v>
      </c>
      <c r="B5092">
        <v>1082</v>
      </c>
      <c r="C5092" t="s">
        <v>4852</v>
      </c>
      <c r="D5092" t="s">
        <v>4529</v>
      </c>
      <c r="E5092">
        <v>259</v>
      </c>
      <c r="F5092" t="s">
        <v>4666</v>
      </c>
      <c r="G5092">
        <v>26</v>
      </c>
    </row>
    <row r="5093" spans="1:8" hidden="1" x14ac:dyDescent="0.25">
      <c r="A5093">
        <v>191</v>
      </c>
      <c r="B5093">
        <v>1083</v>
      </c>
      <c r="C5093" t="s">
        <v>4668</v>
      </c>
      <c r="D5093" t="s">
        <v>4529</v>
      </c>
      <c r="E5093">
        <v>261</v>
      </c>
      <c r="F5093" t="s">
        <v>4668</v>
      </c>
      <c r="G5093">
        <v>27</v>
      </c>
    </row>
    <row r="5094" spans="1:8" hidden="1" x14ac:dyDescent="0.25">
      <c r="A5094">
        <v>191</v>
      </c>
      <c r="B5094">
        <v>1083</v>
      </c>
      <c r="C5094" t="s">
        <v>4668</v>
      </c>
      <c r="D5094" t="s">
        <v>4529</v>
      </c>
      <c r="E5094">
        <v>1562</v>
      </c>
      <c r="F5094" t="s">
        <v>4669</v>
      </c>
      <c r="G5094">
        <v>28</v>
      </c>
    </row>
    <row r="5095" spans="1:8" hidden="1" x14ac:dyDescent="0.25">
      <c r="A5095">
        <v>191</v>
      </c>
      <c r="B5095">
        <v>1085</v>
      </c>
      <c r="C5095" t="s">
        <v>4670</v>
      </c>
      <c r="D5095" t="s">
        <v>4529</v>
      </c>
      <c r="E5095">
        <v>60</v>
      </c>
      <c r="F5095" t="s">
        <v>4671</v>
      </c>
      <c r="G5095">
        <v>29</v>
      </c>
    </row>
    <row r="5096" spans="1:8" hidden="1" x14ac:dyDescent="0.25">
      <c r="A5096">
        <v>191</v>
      </c>
      <c r="B5096">
        <v>1085</v>
      </c>
      <c r="C5096" t="s">
        <v>4670</v>
      </c>
      <c r="D5096" t="s">
        <v>4529</v>
      </c>
      <c r="E5096">
        <v>59</v>
      </c>
      <c r="F5096" t="s">
        <v>4672</v>
      </c>
      <c r="G5096">
        <v>30</v>
      </c>
    </row>
    <row r="5097" spans="1:8" hidden="1" x14ac:dyDescent="0.25">
      <c r="A5097">
        <v>191</v>
      </c>
      <c r="B5097">
        <v>1085</v>
      </c>
      <c r="C5097" t="s">
        <v>4670</v>
      </c>
      <c r="D5097" t="s">
        <v>4529</v>
      </c>
      <c r="E5097">
        <v>58</v>
      </c>
      <c r="F5097" t="s">
        <v>4673</v>
      </c>
      <c r="G5097">
        <v>31</v>
      </c>
    </row>
    <row r="5098" spans="1:8" hidden="1" x14ac:dyDescent="0.25">
      <c r="A5098">
        <v>191</v>
      </c>
      <c r="B5098">
        <v>1085</v>
      </c>
      <c r="C5098" t="s">
        <v>4670</v>
      </c>
      <c r="D5098" t="s">
        <v>4529</v>
      </c>
      <c r="E5098">
        <v>1556</v>
      </c>
      <c r="F5098" t="s">
        <v>5011</v>
      </c>
      <c r="G5098">
        <v>32</v>
      </c>
    </row>
    <row r="5099" spans="1:8" hidden="1" x14ac:dyDescent="0.25">
      <c r="A5099">
        <v>191</v>
      </c>
      <c r="B5099">
        <v>1087</v>
      </c>
      <c r="C5099" t="s">
        <v>4908</v>
      </c>
      <c r="D5099" t="s">
        <v>4529</v>
      </c>
      <c r="E5099">
        <v>1345</v>
      </c>
      <c r="F5099" t="s">
        <v>4908</v>
      </c>
      <c r="G5099">
        <v>33</v>
      </c>
    </row>
    <row r="5100" spans="1:8" hidden="1" x14ac:dyDescent="0.25">
      <c r="A5100">
        <v>191</v>
      </c>
      <c r="B5100">
        <v>1088</v>
      </c>
      <c r="C5100" t="s">
        <v>5010</v>
      </c>
      <c r="D5100" t="s">
        <v>4529</v>
      </c>
      <c r="E5100">
        <v>1272</v>
      </c>
      <c r="F5100" t="s">
        <v>5009</v>
      </c>
      <c r="G5100">
        <v>34</v>
      </c>
    </row>
    <row r="5101" spans="1:8" hidden="1" x14ac:dyDescent="0.25">
      <c r="A5101">
        <v>191</v>
      </c>
      <c r="B5101">
        <v>1089</v>
      </c>
      <c r="C5101" t="s">
        <v>4576</v>
      </c>
      <c r="D5101" t="s">
        <v>4529</v>
      </c>
      <c r="E5101">
        <v>1915</v>
      </c>
      <c r="F5101" t="s">
        <v>4576</v>
      </c>
      <c r="G5101" t="s">
        <v>5008</v>
      </c>
      <c r="H5101">
        <v>36</v>
      </c>
    </row>
    <row r="5102" spans="1:8" hidden="1" x14ac:dyDescent="0.25">
      <c r="A5102">
        <v>191</v>
      </c>
      <c r="B5102">
        <v>1089</v>
      </c>
      <c r="C5102" t="s">
        <v>4576</v>
      </c>
      <c r="D5102" t="s">
        <v>4529</v>
      </c>
      <c r="E5102">
        <v>1638</v>
      </c>
      <c r="F5102" t="s">
        <v>4907</v>
      </c>
      <c r="G5102">
        <v>37</v>
      </c>
    </row>
    <row r="5103" spans="1:8" hidden="1" x14ac:dyDescent="0.25">
      <c r="A5103">
        <v>191</v>
      </c>
      <c r="B5103">
        <v>1089</v>
      </c>
      <c r="C5103" t="s">
        <v>4576</v>
      </c>
      <c r="D5103" t="s">
        <v>4529</v>
      </c>
      <c r="E5103">
        <v>1640</v>
      </c>
      <c r="F5103" t="s">
        <v>5007</v>
      </c>
      <c r="G5103">
        <v>38</v>
      </c>
    </row>
    <row r="5104" spans="1:8" hidden="1" x14ac:dyDescent="0.25">
      <c r="A5104">
        <v>191</v>
      </c>
      <c r="B5104">
        <v>1091</v>
      </c>
      <c r="C5104" t="s">
        <v>4906</v>
      </c>
      <c r="D5104" t="s">
        <v>4529</v>
      </c>
      <c r="E5104">
        <v>1326</v>
      </c>
      <c r="F5104" t="s">
        <v>4905</v>
      </c>
      <c r="G5104">
        <v>41</v>
      </c>
    </row>
    <row r="5105" spans="1:7" hidden="1" x14ac:dyDescent="0.25">
      <c r="A5105">
        <v>191</v>
      </c>
      <c r="B5105">
        <v>1092</v>
      </c>
      <c r="C5105" t="s">
        <v>5006</v>
      </c>
      <c r="D5105" t="s">
        <v>4529</v>
      </c>
      <c r="E5105">
        <v>1327</v>
      </c>
      <c r="F5105" t="s">
        <v>5006</v>
      </c>
      <c r="G5105">
        <v>43</v>
      </c>
    </row>
    <row r="5106" spans="1:7" hidden="1" x14ac:dyDescent="0.25">
      <c r="A5106">
        <v>191</v>
      </c>
      <c r="B5106">
        <v>1591</v>
      </c>
      <c r="C5106" t="s">
        <v>5004</v>
      </c>
      <c r="D5106" t="s">
        <v>4529</v>
      </c>
      <c r="E5106">
        <v>1917</v>
      </c>
      <c r="F5106" t="s">
        <v>5005</v>
      </c>
      <c r="G5106">
        <v>39</v>
      </c>
    </row>
    <row r="5107" spans="1:7" hidden="1" x14ac:dyDescent="0.25">
      <c r="A5107">
        <v>191</v>
      </c>
      <c r="B5107">
        <v>1591</v>
      </c>
      <c r="C5107" t="s">
        <v>5004</v>
      </c>
      <c r="D5107" t="s">
        <v>4529</v>
      </c>
      <c r="E5107">
        <v>1919</v>
      </c>
      <c r="F5107" t="s">
        <v>5003</v>
      </c>
      <c r="G5107">
        <v>40</v>
      </c>
    </row>
    <row r="5108" spans="1:7" hidden="1" x14ac:dyDescent="0.25">
      <c r="A5108">
        <v>191</v>
      </c>
      <c r="B5108">
        <v>1592</v>
      </c>
      <c r="C5108" t="s">
        <v>5002</v>
      </c>
      <c r="D5108" t="s">
        <v>4529</v>
      </c>
      <c r="E5108">
        <v>1642</v>
      </c>
      <c r="F5108" t="s">
        <v>4904</v>
      </c>
      <c r="G5108">
        <v>42</v>
      </c>
    </row>
    <row r="5109" spans="1:7" hidden="1" x14ac:dyDescent="0.25">
      <c r="A5109">
        <v>191</v>
      </c>
      <c r="B5109">
        <v>1634</v>
      </c>
      <c r="C5109" t="s">
        <v>5001</v>
      </c>
      <c r="D5109" t="s">
        <v>4529</v>
      </c>
      <c r="E5109">
        <v>1274</v>
      </c>
      <c r="F5109" t="s">
        <v>5000</v>
      </c>
      <c r="G5109">
        <v>35</v>
      </c>
    </row>
    <row r="5110" spans="1:7" hidden="1" x14ac:dyDescent="0.25">
      <c r="A5110">
        <v>192</v>
      </c>
      <c r="B5110">
        <v>1017</v>
      </c>
      <c r="C5110" t="s">
        <v>4598</v>
      </c>
      <c r="D5110" t="s">
        <v>4529</v>
      </c>
      <c r="E5110">
        <v>1</v>
      </c>
      <c r="F5110" t="s">
        <v>4599</v>
      </c>
      <c r="G5110">
        <v>1</v>
      </c>
    </row>
    <row r="5111" spans="1:7" hidden="1" x14ac:dyDescent="0.25">
      <c r="A5111">
        <v>192</v>
      </c>
      <c r="B5111">
        <v>1017</v>
      </c>
      <c r="C5111" t="s">
        <v>4598</v>
      </c>
      <c r="D5111" t="s">
        <v>4529</v>
      </c>
      <c r="E5111">
        <v>244</v>
      </c>
      <c r="F5111" t="s">
        <v>4597</v>
      </c>
      <c r="G5111">
        <v>2</v>
      </c>
    </row>
    <row r="5112" spans="1:7" hidden="1" x14ac:dyDescent="0.25">
      <c r="A5112">
        <v>192</v>
      </c>
      <c r="B5112">
        <v>1018</v>
      </c>
      <c r="C5112" t="s">
        <v>4633</v>
      </c>
      <c r="D5112" t="s">
        <v>4529</v>
      </c>
      <c r="E5112">
        <v>1575</v>
      </c>
      <c r="F5112" t="s">
        <v>4567</v>
      </c>
      <c r="G5112">
        <v>5</v>
      </c>
    </row>
    <row r="5113" spans="1:7" hidden="1" x14ac:dyDescent="0.25">
      <c r="A5113">
        <v>192</v>
      </c>
      <c r="B5113">
        <v>1018</v>
      </c>
      <c r="C5113" t="s">
        <v>4633</v>
      </c>
      <c r="D5113" t="s">
        <v>4529</v>
      </c>
      <c r="E5113">
        <v>1448</v>
      </c>
      <c r="F5113" t="s">
        <v>4566</v>
      </c>
      <c r="G5113">
        <v>6</v>
      </c>
    </row>
    <row r="5114" spans="1:7" hidden="1" x14ac:dyDescent="0.25">
      <c r="A5114">
        <v>192</v>
      </c>
      <c r="B5114">
        <v>1018</v>
      </c>
      <c r="C5114" t="s">
        <v>4633</v>
      </c>
      <c r="D5114" t="s">
        <v>4529</v>
      </c>
      <c r="E5114">
        <v>246</v>
      </c>
      <c r="F5114" t="s">
        <v>4565</v>
      </c>
      <c r="G5114">
        <v>7</v>
      </c>
    </row>
    <row r="5115" spans="1:7" hidden="1" x14ac:dyDescent="0.25">
      <c r="A5115">
        <v>192</v>
      </c>
      <c r="B5115">
        <v>1018</v>
      </c>
      <c r="C5115" t="s">
        <v>4633</v>
      </c>
      <c r="D5115" t="s">
        <v>4529</v>
      </c>
      <c r="E5115">
        <v>200</v>
      </c>
      <c r="F5115" t="s">
        <v>4563</v>
      </c>
      <c r="G5115">
        <v>8</v>
      </c>
    </row>
    <row r="5116" spans="1:7" hidden="1" x14ac:dyDescent="0.25">
      <c r="A5116">
        <v>192</v>
      </c>
      <c r="B5116">
        <v>1019</v>
      </c>
      <c r="C5116" t="s">
        <v>4595</v>
      </c>
      <c r="D5116" t="s">
        <v>4529</v>
      </c>
      <c r="E5116">
        <v>1484</v>
      </c>
      <c r="F5116" t="s">
        <v>4596</v>
      </c>
      <c r="G5116">
        <v>9</v>
      </c>
    </row>
    <row r="5117" spans="1:7" hidden="1" x14ac:dyDescent="0.25">
      <c r="A5117">
        <v>192</v>
      </c>
      <c r="B5117">
        <v>1019</v>
      </c>
      <c r="C5117" t="s">
        <v>4595</v>
      </c>
      <c r="D5117" t="s">
        <v>4529</v>
      </c>
      <c r="E5117">
        <v>202</v>
      </c>
      <c r="F5117" t="s">
        <v>4594</v>
      </c>
      <c r="G5117">
        <v>10</v>
      </c>
    </row>
    <row r="5118" spans="1:7" hidden="1" x14ac:dyDescent="0.25">
      <c r="A5118">
        <v>192</v>
      </c>
      <c r="B5118">
        <v>1021</v>
      </c>
      <c r="C5118" t="s">
        <v>4592</v>
      </c>
      <c r="D5118" t="s">
        <v>4529</v>
      </c>
      <c r="E5118">
        <v>251</v>
      </c>
      <c r="F5118" t="s">
        <v>4592</v>
      </c>
      <c r="G5118">
        <v>11</v>
      </c>
    </row>
    <row r="5119" spans="1:7" hidden="1" x14ac:dyDescent="0.25">
      <c r="A5119">
        <v>192</v>
      </c>
      <c r="B5119">
        <v>1021</v>
      </c>
      <c r="C5119" t="s">
        <v>4592</v>
      </c>
      <c r="D5119" t="s">
        <v>4529</v>
      </c>
      <c r="E5119">
        <v>204</v>
      </c>
      <c r="F5119" t="s">
        <v>4593</v>
      </c>
      <c r="G5119">
        <v>12</v>
      </c>
    </row>
    <row r="5120" spans="1:7" hidden="1" x14ac:dyDescent="0.25">
      <c r="A5120">
        <v>192</v>
      </c>
      <c r="B5120">
        <v>1021</v>
      </c>
      <c r="C5120" t="s">
        <v>4592</v>
      </c>
      <c r="D5120" t="s">
        <v>4529</v>
      </c>
      <c r="E5120">
        <v>1480</v>
      </c>
      <c r="F5120" t="s">
        <v>4591</v>
      </c>
      <c r="G5120">
        <v>13</v>
      </c>
    </row>
    <row r="5121" spans="1:7" hidden="1" x14ac:dyDescent="0.25">
      <c r="A5121">
        <v>192</v>
      </c>
      <c r="B5121">
        <v>1022</v>
      </c>
      <c r="C5121" t="s">
        <v>4588</v>
      </c>
      <c r="D5121" t="s">
        <v>4529</v>
      </c>
      <c r="E5121">
        <v>1482</v>
      </c>
      <c r="F5121" t="s">
        <v>4590</v>
      </c>
      <c r="G5121">
        <v>14</v>
      </c>
    </row>
    <row r="5122" spans="1:7" hidden="1" x14ac:dyDescent="0.25">
      <c r="A5122">
        <v>192</v>
      </c>
      <c r="B5122">
        <v>1022</v>
      </c>
      <c r="C5122" t="s">
        <v>4588</v>
      </c>
      <c r="D5122" t="s">
        <v>4529</v>
      </c>
      <c r="E5122">
        <v>206</v>
      </c>
      <c r="F5122" t="s">
        <v>4589</v>
      </c>
      <c r="G5122">
        <v>15</v>
      </c>
    </row>
    <row r="5123" spans="1:7" hidden="1" x14ac:dyDescent="0.25">
      <c r="A5123">
        <v>192</v>
      </c>
      <c r="B5123">
        <v>1022</v>
      </c>
      <c r="C5123" t="s">
        <v>4588</v>
      </c>
      <c r="D5123" t="s">
        <v>4529</v>
      </c>
      <c r="E5123">
        <v>210</v>
      </c>
      <c r="F5123" t="s">
        <v>4587</v>
      </c>
      <c r="G5123">
        <v>16</v>
      </c>
    </row>
    <row r="5124" spans="1:7" hidden="1" x14ac:dyDescent="0.25">
      <c r="A5124">
        <v>192</v>
      </c>
      <c r="B5124">
        <v>1023</v>
      </c>
      <c r="C5124" t="s">
        <v>4999</v>
      </c>
      <c r="D5124" t="s">
        <v>4529</v>
      </c>
      <c r="E5124">
        <v>364</v>
      </c>
      <c r="F5124" t="s">
        <v>4586</v>
      </c>
      <c r="G5124">
        <v>17</v>
      </c>
    </row>
    <row r="5125" spans="1:7" hidden="1" x14ac:dyDescent="0.25">
      <c r="A5125">
        <v>192</v>
      </c>
      <c r="B5125">
        <v>1024</v>
      </c>
      <c r="C5125" t="s">
        <v>4585</v>
      </c>
      <c r="D5125" t="s">
        <v>4529</v>
      </c>
      <c r="E5125">
        <v>214</v>
      </c>
      <c r="F5125" t="s">
        <v>4585</v>
      </c>
      <c r="G5125">
        <v>18</v>
      </c>
    </row>
    <row r="5126" spans="1:7" hidden="1" x14ac:dyDescent="0.25">
      <c r="A5126">
        <v>192</v>
      </c>
      <c r="B5126">
        <v>1024</v>
      </c>
      <c r="C5126" t="s">
        <v>4585</v>
      </c>
      <c r="D5126" t="s">
        <v>4529</v>
      </c>
      <c r="E5126">
        <v>1560</v>
      </c>
      <c r="F5126" t="s">
        <v>4584</v>
      </c>
      <c r="G5126">
        <v>19</v>
      </c>
    </row>
    <row r="5127" spans="1:7" hidden="1" x14ac:dyDescent="0.25">
      <c r="A5127">
        <v>192</v>
      </c>
      <c r="B5127">
        <v>1025</v>
      </c>
      <c r="C5127" t="s">
        <v>4583</v>
      </c>
      <c r="D5127" t="s">
        <v>4529</v>
      </c>
      <c r="E5127">
        <v>247</v>
      </c>
      <c r="F5127" t="s">
        <v>4583</v>
      </c>
      <c r="G5127">
        <v>20</v>
      </c>
    </row>
    <row r="5128" spans="1:7" hidden="1" x14ac:dyDescent="0.25">
      <c r="A5128">
        <v>192</v>
      </c>
      <c r="B5128">
        <v>1026</v>
      </c>
      <c r="C5128" t="s">
        <v>4580</v>
      </c>
      <c r="D5128" t="s">
        <v>4529</v>
      </c>
      <c r="E5128">
        <v>1406</v>
      </c>
      <c r="F5128" t="s">
        <v>4582</v>
      </c>
      <c r="G5128">
        <v>21</v>
      </c>
    </row>
    <row r="5129" spans="1:7" hidden="1" x14ac:dyDescent="0.25">
      <c r="A5129">
        <v>192</v>
      </c>
      <c r="B5129">
        <v>1026</v>
      </c>
      <c r="C5129" t="s">
        <v>4580</v>
      </c>
      <c r="D5129" t="s">
        <v>4529</v>
      </c>
      <c r="E5129">
        <v>249</v>
      </c>
      <c r="F5129" t="s">
        <v>4581</v>
      </c>
      <c r="G5129">
        <v>22</v>
      </c>
    </row>
    <row r="5130" spans="1:7" hidden="1" x14ac:dyDescent="0.25">
      <c r="A5130">
        <v>192</v>
      </c>
      <c r="B5130">
        <v>1026</v>
      </c>
      <c r="C5130" t="s">
        <v>4580</v>
      </c>
      <c r="D5130" t="s">
        <v>4529</v>
      </c>
      <c r="E5130">
        <v>253</v>
      </c>
      <c r="F5130" t="s">
        <v>4661</v>
      </c>
      <c r="G5130">
        <v>23</v>
      </c>
    </row>
    <row r="5131" spans="1:7" hidden="1" x14ac:dyDescent="0.25">
      <c r="A5131">
        <v>192</v>
      </c>
      <c r="B5131">
        <v>1027</v>
      </c>
      <c r="C5131" t="s">
        <v>4987</v>
      </c>
      <c r="D5131" t="s">
        <v>4529</v>
      </c>
      <c r="E5131">
        <v>1942</v>
      </c>
      <c r="F5131" t="s">
        <v>4987</v>
      </c>
      <c r="G5131">
        <v>25</v>
      </c>
    </row>
    <row r="5132" spans="1:7" hidden="1" x14ac:dyDescent="0.25">
      <c r="A5132">
        <v>192</v>
      </c>
      <c r="B5132">
        <v>1028</v>
      </c>
      <c r="C5132" t="s">
        <v>4990</v>
      </c>
      <c r="D5132" t="s">
        <v>4529</v>
      </c>
      <c r="E5132">
        <v>1944</v>
      </c>
      <c r="F5132" t="s">
        <v>4990</v>
      </c>
      <c r="G5132">
        <v>27</v>
      </c>
    </row>
    <row r="5133" spans="1:7" hidden="1" x14ac:dyDescent="0.25">
      <c r="A5133">
        <v>192</v>
      </c>
      <c r="B5133">
        <v>1029</v>
      </c>
      <c r="C5133" t="s">
        <v>4992</v>
      </c>
      <c r="D5133" t="s">
        <v>4529</v>
      </c>
      <c r="E5133">
        <v>919</v>
      </c>
      <c r="F5133" t="s">
        <v>4992</v>
      </c>
      <c r="G5133">
        <v>32</v>
      </c>
    </row>
    <row r="5134" spans="1:7" hidden="1" x14ac:dyDescent="0.25">
      <c r="A5134">
        <v>192</v>
      </c>
      <c r="B5134">
        <v>1527</v>
      </c>
      <c r="C5134" t="s">
        <v>4579</v>
      </c>
      <c r="D5134" t="s">
        <v>4529</v>
      </c>
      <c r="E5134">
        <v>1923</v>
      </c>
      <c r="F5134" t="s">
        <v>4579</v>
      </c>
      <c r="G5134">
        <v>24</v>
      </c>
    </row>
    <row r="5135" spans="1:7" hidden="1" x14ac:dyDescent="0.25">
      <c r="A5135">
        <v>192</v>
      </c>
      <c r="B5135">
        <v>1596</v>
      </c>
      <c r="C5135" t="s">
        <v>4988</v>
      </c>
      <c r="D5135" t="s">
        <v>4529</v>
      </c>
      <c r="E5135">
        <v>1073</v>
      </c>
      <c r="F5135" t="s">
        <v>4988</v>
      </c>
      <c r="G5135">
        <v>26</v>
      </c>
    </row>
    <row r="5136" spans="1:7" hidden="1" x14ac:dyDescent="0.25">
      <c r="A5136">
        <v>192</v>
      </c>
      <c r="B5136">
        <v>1597</v>
      </c>
      <c r="C5136" t="s">
        <v>4986</v>
      </c>
      <c r="D5136" t="s">
        <v>4529</v>
      </c>
      <c r="E5136">
        <v>1975</v>
      </c>
      <c r="F5136" t="s">
        <v>4986</v>
      </c>
      <c r="G5136">
        <v>28</v>
      </c>
    </row>
    <row r="5137" spans="1:7" hidden="1" x14ac:dyDescent="0.25">
      <c r="A5137">
        <v>192</v>
      </c>
      <c r="B5137">
        <v>1597</v>
      </c>
      <c r="C5137" t="s">
        <v>4986</v>
      </c>
      <c r="D5137" t="s">
        <v>4529</v>
      </c>
      <c r="E5137">
        <v>1977</v>
      </c>
      <c r="F5137" t="s">
        <v>4989</v>
      </c>
      <c r="G5137">
        <v>29</v>
      </c>
    </row>
    <row r="5138" spans="1:7" hidden="1" x14ac:dyDescent="0.25">
      <c r="A5138">
        <v>192</v>
      </c>
      <c r="B5138">
        <v>1597</v>
      </c>
      <c r="C5138" t="s">
        <v>4986</v>
      </c>
      <c r="D5138" t="s">
        <v>4529</v>
      </c>
      <c r="E5138">
        <v>920</v>
      </c>
      <c r="F5138" t="s">
        <v>4762</v>
      </c>
      <c r="G5138">
        <v>30</v>
      </c>
    </row>
    <row r="5139" spans="1:7" hidden="1" x14ac:dyDescent="0.25">
      <c r="A5139">
        <v>192</v>
      </c>
      <c r="B5139">
        <v>1597</v>
      </c>
      <c r="C5139" t="s">
        <v>4986</v>
      </c>
      <c r="D5139" t="s">
        <v>4529</v>
      </c>
      <c r="E5139">
        <v>917</v>
      </c>
      <c r="F5139" t="s">
        <v>4991</v>
      </c>
      <c r="G5139">
        <v>31</v>
      </c>
    </row>
    <row r="5140" spans="1:7" hidden="1" x14ac:dyDescent="0.25">
      <c r="A5140">
        <v>192</v>
      </c>
      <c r="B5140">
        <v>1635</v>
      </c>
      <c r="C5140" t="s">
        <v>4569</v>
      </c>
      <c r="D5140" t="s">
        <v>4529</v>
      </c>
      <c r="E5140">
        <v>197</v>
      </c>
      <c r="F5140" t="s">
        <v>4570</v>
      </c>
      <c r="G5140">
        <v>3</v>
      </c>
    </row>
    <row r="5141" spans="1:7" hidden="1" x14ac:dyDescent="0.25">
      <c r="A5141">
        <v>192</v>
      </c>
      <c r="B5141">
        <v>1635</v>
      </c>
      <c r="C5141" t="s">
        <v>4569</v>
      </c>
      <c r="D5141" t="s">
        <v>4529</v>
      </c>
      <c r="E5141">
        <v>199</v>
      </c>
      <c r="F5141" t="s">
        <v>4568</v>
      </c>
      <c r="G5141">
        <v>4</v>
      </c>
    </row>
    <row r="5142" spans="1:7" ht="42.75" hidden="1" customHeight="1" x14ac:dyDescent="0.25">
      <c r="A5142">
        <v>193</v>
      </c>
      <c r="B5142">
        <v>1048</v>
      </c>
      <c r="C5142" t="s">
        <v>4598</v>
      </c>
      <c r="D5142" t="s">
        <v>4529</v>
      </c>
      <c r="E5142">
        <v>1</v>
      </c>
      <c r="F5142" t="s">
        <v>4599</v>
      </c>
      <c r="G5142">
        <v>1</v>
      </c>
    </row>
    <row r="5143" spans="1:7" hidden="1" x14ac:dyDescent="0.25">
      <c r="A5143">
        <v>193</v>
      </c>
      <c r="B5143">
        <v>1048</v>
      </c>
      <c r="C5143" t="s">
        <v>4598</v>
      </c>
      <c r="D5143" t="s">
        <v>4529</v>
      </c>
      <c r="E5143">
        <v>244</v>
      </c>
      <c r="F5143" t="s">
        <v>4597</v>
      </c>
      <c r="G5143">
        <v>2</v>
      </c>
    </row>
    <row r="5144" spans="1:7" hidden="1" x14ac:dyDescent="0.25">
      <c r="A5144">
        <v>193</v>
      </c>
      <c r="B5144">
        <v>1636</v>
      </c>
      <c r="C5144" t="s">
        <v>4569</v>
      </c>
      <c r="D5144" t="s">
        <v>4529</v>
      </c>
      <c r="E5144">
        <v>197</v>
      </c>
      <c r="F5144" t="s">
        <v>4570</v>
      </c>
      <c r="G5144">
        <v>3</v>
      </c>
    </row>
    <row r="5145" spans="1:7" hidden="1" x14ac:dyDescent="0.25">
      <c r="A5145">
        <v>193</v>
      </c>
      <c r="B5145">
        <v>1636</v>
      </c>
      <c r="C5145" t="s">
        <v>4569</v>
      </c>
      <c r="D5145" t="s">
        <v>4529</v>
      </c>
      <c r="E5145">
        <v>199</v>
      </c>
      <c r="F5145" t="s">
        <v>4568</v>
      </c>
      <c r="G5145">
        <v>4</v>
      </c>
    </row>
    <row r="5146" spans="1:7" hidden="1" x14ac:dyDescent="0.25">
      <c r="A5146">
        <v>193</v>
      </c>
      <c r="B5146">
        <v>1049</v>
      </c>
      <c r="C5146" t="s">
        <v>4633</v>
      </c>
      <c r="D5146" t="s">
        <v>4529</v>
      </c>
      <c r="E5146">
        <v>1479</v>
      </c>
      <c r="F5146" t="s">
        <v>4567</v>
      </c>
      <c r="G5146">
        <v>5</v>
      </c>
    </row>
    <row r="5147" spans="1:7" hidden="1" x14ac:dyDescent="0.25">
      <c r="A5147">
        <v>193</v>
      </c>
      <c r="B5147">
        <v>1049</v>
      </c>
      <c r="C5147" t="s">
        <v>4633</v>
      </c>
      <c r="D5147" t="s">
        <v>4529</v>
      </c>
      <c r="E5147">
        <v>1448</v>
      </c>
      <c r="F5147" t="s">
        <v>4566</v>
      </c>
      <c r="G5147">
        <v>6</v>
      </c>
    </row>
    <row r="5148" spans="1:7" hidden="1" x14ac:dyDescent="0.25">
      <c r="A5148">
        <v>193</v>
      </c>
      <c r="B5148">
        <v>1049</v>
      </c>
      <c r="C5148" t="s">
        <v>4633</v>
      </c>
      <c r="D5148" t="s">
        <v>4529</v>
      </c>
      <c r="E5148">
        <v>246</v>
      </c>
      <c r="F5148" t="s">
        <v>4565</v>
      </c>
      <c r="G5148">
        <v>7</v>
      </c>
    </row>
    <row r="5149" spans="1:7" hidden="1" x14ac:dyDescent="0.25">
      <c r="A5149">
        <v>193</v>
      </c>
      <c r="B5149">
        <v>1049</v>
      </c>
      <c r="C5149" t="s">
        <v>4633</v>
      </c>
      <c r="D5149" t="s">
        <v>4529</v>
      </c>
      <c r="E5149">
        <v>200</v>
      </c>
      <c r="F5149" t="s">
        <v>4563</v>
      </c>
      <c r="G5149">
        <v>8</v>
      </c>
    </row>
    <row r="5150" spans="1:7" hidden="1" x14ac:dyDescent="0.25">
      <c r="A5150">
        <v>193</v>
      </c>
      <c r="B5150">
        <v>1050</v>
      </c>
      <c r="C5150" t="s">
        <v>4595</v>
      </c>
      <c r="D5150" t="s">
        <v>4529</v>
      </c>
      <c r="E5150">
        <v>1484</v>
      </c>
      <c r="F5150" t="s">
        <v>4596</v>
      </c>
      <c r="G5150">
        <v>9</v>
      </c>
    </row>
    <row r="5151" spans="1:7" hidden="1" x14ac:dyDescent="0.25">
      <c r="A5151">
        <v>193</v>
      </c>
      <c r="B5151">
        <v>1050</v>
      </c>
      <c r="C5151" t="s">
        <v>4595</v>
      </c>
      <c r="D5151" t="s">
        <v>4529</v>
      </c>
      <c r="E5151">
        <v>202</v>
      </c>
      <c r="F5151" t="s">
        <v>4594</v>
      </c>
      <c r="G5151">
        <v>10</v>
      </c>
    </row>
    <row r="5152" spans="1:7" hidden="1" x14ac:dyDescent="0.25">
      <c r="A5152">
        <v>193</v>
      </c>
      <c r="B5152">
        <v>1052</v>
      </c>
      <c r="C5152" t="s">
        <v>4592</v>
      </c>
      <c r="D5152" t="s">
        <v>4529</v>
      </c>
      <c r="E5152">
        <v>251</v>
      </c>
      <c r="F5152" t="s">
        <v>4592</v>
      </c>
      <c r="G5152">
        <v>11</v>
      </c>
    </row>
    <row r="5153" spans="1:7" hidden="1" x14ac:dyDescent="0.25">
      <c r="A5153">
        <v>193</v>
      </c>
      <c r="B5153">
        <v>1052</v>
      </c>
      <c r="C5153" t="s">
        <v>4592</v>
      </c>
      <c r="D5153" t="s">
        <v>4529</v>
      </c>
      <c r="E5153">
        <v>204</v>
      </c>
      <c r="F5153" t="s">
        <v>4593</v>
      </c>
      <c r="G5153">
        <v>12</v>
      </c>
    </row>
    <row r="5154" spans="1:7" hidden="1" x14ac:dyDescent="0.25">
      <c r="A5154">
        <v>193</v>
      </c>
      <c r="B5154">
        <v>1052</v>
      </c>
      <c r="C5154" t="s">
        <v>4592</v>
      </c>
      <c r="D5154" t="s">
        <v>4529</v>
      </c>
      <c r="E5154">
        <v>1480</v>
      </c>
      <c r="F5154" t="s">
        <v>4591</v>
      </c>
      <c r="G5154">
        <v>13</v>
      </c>
    </row>
    <row r="5155" spans="1:7" hidden="1" x14ac:dyDescent="0.25">
      <c r="A5155">
        <v>193</v>
      </c>
      <c r="B5155">
        <v>1053</v>
      </c>
      <c r="C5155" t="s">
        <v>4588</v>
      </c>
      <c r="D5155" t="s">
        <v>4529</v>
      </c>
      <c r="E5155">
        <v>1482</v>
      </c>
      <c r="F5155" t="s">
        <v>4590</v>
      </c>
      <c r="G5155">
        <v>14</v>
      </c>
    </row>
    <row r="5156" spans="1:7" hidden="1" x14ac:dyDescent="0.25">
      <c r="A5156">
        <v>193</v>
      </c>
      <c r="B5156">
        <v>1053</v>
      </c>
      <c r="C5156" t="s">
        <v>4588</v>
      </c>
      <c r="D5156" t="s">
        <v>4529</v>
      </c>
      <c r="E5156">
        <v>206</v>
      </c>
      <c r="F5156" t="s">
        <v>4589</v>
      </c>
      <c r="G5156">
        <v>15</v>
      </c>
    </row>
    <row r="5157" spans="1:7" hidden="1" x14ac:dyDescent="0.25">
      <c r="A5157">
        <v>193</v>
      </c>
      <c r="B5157">
        <v>1053</v>
      </c>
      <c r="C5157" t="s">
        <v>4588</v>
      </c>
      <c r="D5157" t="s">
        <v>4529</v>
      </c>
      <c r="E5157">
        <v>210</v>
      </c>
      <c r="F5157" t="s">
        <v>4587</v>
      </c>
      <c r="G5157">
        <v>16</v>
      </c>
    </row>
    <row r="5158" spans="1:7" hidden="1" x14ac:dyDescent="0.25">
      <c r="A5158">
        <v>193</v>
      </c>
      <c r="B5158">
        <v>1054</v>
      </c>
      <c r="C5158" t="s">
        <v>4586</v>
      </c>
      <c r="D5158" t="s">
        <v>4529</v>
      </c>
      <c r="E5158">
        <v>364</v>
      </c>
      <c r="F5158" t="s">
        <v>4586</v>
      </c>
      <c r="G5158">
        <v>17</v>
      </c>
    </row>
    <row r="5159" spans="1:7" hidden="1" x14ac:dyDescent="0.25">
      <c r="A5159">
        <v>193</v>
      </c>
      <c r="B5159">
        <v>1055</v>
      </c>
      <c r="C5159" t="s">
        <v>4585</v>
      </c>
      <c r="D5159" t="s">
        <v>4529</v>
      </c>
      <c r="E5159">
        <v>214</v>
      </c>
      <c r="F5159" t="s">
        <v>4585</v>
      </c>
      <c r="G5159">
        <v>18</v>
      </c>
    </row>
    <row r="5160" spans="1:7" hidden="1" x14ac:dyDescent="0.25">
      <c r="A5160">
        <v>193</v>
      </c>
      <c r="B5160">
        <v>1055</v>
      </c>
      <c r="C5160" t="s">
        <v>4585</v>
      </c>
      <c r="D5160" t="s">
        <v>4529</v>
      </c>
      <c r="E5160">
        <v>1560</v>
      </c>
      <c r="F5160" t="s">
        <v>4584</v>
      </c>
      <c r="G5160">
        <v>19</v>
      </c>
    </row>
    <row r="5161" spans="1:7" hidden="1" x14ac:dyDescent="0.25">
      <c r="A5161">
        <v>193</v>
      </c>
      <c r="B5161">
        <v>1056</v>
      </c>
      <c r="C5161" t="s">
        <v>4583</v>
      </c>
      <c r="D5161" t="s">
        <v>4529</v>
      </c>
      <c r="E5161">
        <v>247</v>
      </c>
      <c r="F5161" t="s">
        <v>4583</v>
      </c>
      <c r="G5161">
        <v>20</v>
      </c>
    </row>
    <row r="5162" spans="1:7" hidden="1" x14ac:dyDescent="0.25">
      <c r="A5162">
        <v>193</v>
      </c>
      <c r="B5162">
        <v>1057</v>
      </c>
      <c r="C5162" t="s">
        <v>4580</v>
      </c>
      <c r="D5162" t="s">
        <v>4529</v>
      </c>
      <c r="E5162">
        <v>1406</v>
      </c>
      <c r="F5162" t="s">
        <v>4582</v>
      </c>
      <c r="G5162">
        <v>21</v>
      </c>
    </row>
    <row r="5163" spans="1:7" hidden="1" x14ac:dyDescent="0.25">
      <c r="A5163">
        <v>193</v>
      </c>
      <c r="B5163">
        <v>1057</v>
      </c>
      <c r="C5163" t="s">
        <v>4580</v>
      </c>
      <c r="D5163" t="s">
        <v>4529</v>
      </c>
      <c r="E5163">
        <v>249</v>
      </c>
      <c r="F5163" t="s">
        <v>4581</v>
      </c>
      <c r="G5163">
        <v>22</v>
      </c>
    </row>
    <row r="5164" spans="1:7" hidden="1" x14ac:dyDescent="0.25">
      <c r="A5164">
        <v>193</v>
      </c>
      <c r="B5164">
        <v>1598</v>
      </c>
      <c r="C5164" t="s">
        <v>4579</v>
      </c>
      <c r="D5164" t="s">
        <v>4529</v>
      </c>
      <c r="E5164">
        <v>1922</v>
      </c>
      <c r="F5164" t="s">
        <v>4579</v>
      </c>
      <c r="G5164">
        <v>23</v>
      </c>
    </row>
    <row r="5165" spans="1:7" hidden="1" x14ac:dyDescent="0.25">
      <c r="A5165">
        <v>193</v>
      </c>
      <c r="B5165">
        <v>1599</v>
      </c>
      <c r="C5165" t="s">
        <v>4987</v>
      </c>
      <c r="D5165" t="s">
        <v>4529</v>
      </c>
      <c r="E5165">
        <v>1942</v>
      </c>
      <c r="F5165" t="s">
        <v>4987</v>
      </c>
      <c r="G5165">
        <v>24</v>
      </c>
    </row>
    <row r="5166" spans="1:7" hidden="1" x14ac:dyDescent="0.25">
      <c r="A5166">
        <v>193</v>
      </c>
      <c r="B5166">
        <v>1058</v>
      </c>
      <c r="C5166" t="s">
        <v>4988</v>
      </c>
      <c r="D5166" t="s">
        <v>4529</v>
      </c>
      <c r="E5166">
        <v>1073</v>
      </c>
      <c r="F5166" t="s">
        <v>4988</v>
      </c>
      <c r="G5166">
        <v>25</v>
      </c>
    </row>
    <row r="5167" spans="1:7" hidden="1" x14ac:dyDescent="0.25">
      <c r="A5167">
        <v>193</v>
      </c>
      <c r="B5167">
        <v>1600</v>
      </c>
      <c r="C5167" t="s">
        <v>4990</v>
      </c>
      <c r="D5167" t="s">
        <v>4529</v>
      </c>
      <c r="E5167">
        <v>1944</v>
      </c>
      <c r="F5167" t="s">
        <v>4990</v>
      </c>
      <c r="G5167">
        <v>26</v>
      </c>
    </row>
    <row r="5168" spans="1:7" hidden="1" x14ac:dyDescent="0.25">
      <c r="A5168">
        <v>193</v>
      </c>
      <c r="B5168">
        <v>1601</v>
      </c>
      <c r="C5168" t="s">
        <v>4986</v>
      </c>
      <c r="D5168" t="s">
        <v>4529</v>
      </c>
      <c r="E5168">
        <v>1975</v>
      </c>
      <c r="F5168" t="s">
        <v>4986</v>
      </c>
      <c r="G5168">
        <v>27</v>
      </c>
    </row>
    <row r="5169" spans="1:7" hidden="1" x14ac:dyDescent="0.25">
      <c r="A5169">
        <v>193</v>
      </c>
      <c r="B5169">
        <v>1601</v>
      </c>
      <c r="C5169" t="s">
        <v>4986</v>
      </c>
      <c r="D5169" t="s">
        <v>4529</v>
      </c>
      <c r="E5169">
        <v>917</v>
      </c>
      <c r="F5169" t="s">
        <v>4991</v>
      </c>
      <c r="G5169">
        <v>28</v>
      </c>
    </row>
    <row r="5170" spans="1:7" hidden="1" x14ac:dyDescent="0.25">
      <c r="A5170">
        <v>193</v>
      </c>
      <c r="B5170">
        <v>1060</v>
      </c>
      <c r="C5170" t="s">
        <v>4992</v>
      </c>
      <c r="D5170" t="s">
        <v>4529</v>
      </c>
      <c r="E5170">
        <v>919</v>
      </c>
      <c r="F5170" t="s">
        <v>4992</v>
      </c>
      <c r="G5170">
        <v>29</v>
      </c>
    </row>
    <row r="5171" spans="1:7" hidden="1" x14ac:dyDescent="0.25">
      <c r="A5171">
        <v>193</v>
      </c>
      <c r="B5171">
        <v>1059</v>
      </c>
      <c r="C5171" t="s">
        <v>4762</v>
      </c>
      <c r="D5171" t="s">
        <v>4529</v>
      </c>
      <c r="E5171">
        <v>920</v>
      </c>
      <c r="F5171" t="s">
        <v>4762</v>
      </c>
      <c r="G5171">
        <v>30</v>
      </c>
    </row>
    <row r="5172" spans="1:7" hidden="1" x14ac:dyDescent="0.25">
      <c r="A5172">
        <v>193</v>
      </c>
      <c r="B5172">
        <v>1061</v>
      </c>
      <c r="C5172" t="s">
        <v>4996</v>
      </c>
      <c r="D5172" t="s">
        <v>4529</v>
      </c>
      <c r="E5172">
        <v>1119</v>
      </c>
      <c r="F5172" t="s">
        <v>4996</v>
      </c>
      <c r="G5172">
        <v>31</v>
      </c>
    </row>
    <row r="5173" spans="1:7" hidden="1" x14ac:dyDescent="0.25">
      <c r="A5173">
        <v>193</v>
      </c>
      <c r="B5173">
        <v>1602</v>
      </c>
      <c r="C5173" t="s">
        <v>4998</v>
      </c>
      <c r="D5173" t="s">
        <v>4529</v>
      </c>
      <c r="E5173">
        <v>1969</v>
      </c>
      <c r="F5173" t="s">
        <v>4995</v>
      </c>
      <c r="G5173">
        <v>32</v>
      </c>
    </row>
    <row r="5174" spans="1:7" hidden="1" x14ac:dyDescent="0.25">
      <c r="A5174">
        <v>193</v>
      </c>
      <c r="B5174">
        <v>1063</v>
      </c>
      <c r="C5174" t="s">
        <v>4617</v>
      </c>
      <c r="D5174" t="s">
        <v>4529</v>
      </c>
      <c r="E5174">
        <v>699</v>
      </c>
      <c r="F5174" t="s">
        <v>4617</v>
      </c>
      <c r="G5174">
        <v>33</v>
      </c>
    </row>
    <row r="5175" spans="1:7" hidden="1" x14ac:dyDescent="0.25">
      <c r="A5175">
        <v>193</v>
      </c>
      <c r="B5175">
        <v>1064</v>
      </c>
      <c r="C5175" t="s">
        <v>4573</v>
      </c>
      <c r="D5175" t="s">
        <v>4529</v>
      </c>
      <c r="E5175">
        <v>1071</v>
      </c>
      <c r="F5175" t="s">
        <v>4573</v>
      </c>
      <c r="G5175">
        <v>34</v>
      </c>
    </row>
    <row r="5176" spans="1:7" hidden="1" x14ac:dyDescent="0.25">
      <c r="A5176">
        <v>193</v>
      </c>
      <c r="B5176">
        <v>1064</v>
      </c>
      <c r="C5176" t="s">
        <v>4573</v>
      </c>
      <c r="D5176" t="s">
        <v>4529</v>
      </c>
      <c r="E5176">
        <v>1578</v>
      </c>
      <c r="F5176" t="s">
        <v>4572</v>
      </c>
      <c r="G5176">
        <v>35</v>
      </c>
    </row>
    <row r="5177" spans="1:7" hidden="1" x14ac:dyDescent="0.25">
      <c r="A5177">
        <v>193</v>
      </c>
      <c r="B5177">
        <v>1064</v>
      </c>
      <c r="C5177" t="s">
        <v>4573</v>
      </c>
      <c r="D5177" t="s">
        <v>4529</v>
      </c>
      <c r="E5177">
        <v>1794</v>
      </c>
      <c r="F5177" t="s">
        <v>4571</v>
      </c>
      <c r="G5177">
        <v>36</v>
      </c>
    </row>
    <row r="5178" spans="1:7" hidden="1" x14ac:dyDescent="0.25">
      <c r="A5178">
        <v>193</v>
      </c>
      <c r="B5178">
        <v>1065</v>
      </c>
      <c r="C5178" t="s">
        <v>4547</v>
      </c>
      <c r="D5178" t="s">
        <v>4529</v>
      </c>
      <c r="E5178">
        <v>1544</v>
      </c>
      <c r="F5178" t="s">
        <v>4549</v>
      </c>
      <c r="G5178">
        <v>37</v>
      </c>
    </row>
    <row r="5179" spans="1:7" hidden="1" x14ac:dyDescent="0.25">
      <c r="A5179">
        <v>193</v>
      </c>
      <c r="B5179">
        <v>1065</v>
      </c>
      <c r="C5179" t="s">
        <v>4547</v>
      </c>
      <c r="D5179" t="s">
        <v>4529</v>
      </c>
      <c r="E5179">
        <v>1792</v>
      </c>
      <c r="F5179" t="s">
        <v>4821</v>
      </c>
      <c r="G5179">
        <v>38</v>
      </c>
    </row>
    <row r="5180" spans="1:7" hidden="1" x14ac:dyDescent="0.25">
      <c r="A5180">
        <v>193</v>
      </c>
      <c r="B5180">
        <v>1065</v>
      </c>
      <c r="C5180" t="s">
        <v>4547</v>
      </c>
      <c r="D5180" t="s">
        <v>4529</v>
      </c>
      <c r="E5180">
        <v>225</v>
      </c>
      <c r="F5180" t="s">
        <v>4550</v>
      </c>
      <c r="G5180">
        <v>39</v>
      </c>
    </row>
    <row r="5181" spans="1:7" hidden="1" x14ac:dyDescent="0.25">
      <c r="A5181">
        <v>194</v>
      </c>
      <c r="B5181">
        <v>1031</v>
      </c>
      <c r="C5181" t="s">
        <v>4598</v>
      </c>
      <c r="D5181" t="s">
        <v>4529</v>
      </c>
      <c r="E5181">
        <v>1</v>
      </c>
      <c r="F5181" t="s">
        <v>4599</v>
      </c>
      <c r="G5181">
        <v>1</v>
      </c>
    </row>
    <row r="5182" spans="1:7" hidden="1" x14ac:dyDescent="0.25">
      <c r="A5182">
        <v>194</v>
      </c>
      <c r="B5182">
        <v>1031</v>
      </c>
      <c r="C5182" t="s">
        <v>4598</v>
      </c>
      <c r="D5182" t="s">
        <v>4529</v>
      </c>
      <c r="E5182">
        <v>244</v>
      </c>
      <c r="F5182" t="s">
        <v>4597</v>
      </c>
      <c r="G5182">
        <v>2</v>
      </c>
    </row>
    <row r="5183" spans="1:7" hidden="1" x14ac:dyDescent="0.25">
      <c r="A5183">
        <v>194</v>
      </c>
      <c r="B5183">
        <v>1032</v>
      </c>
      <c r="C5183" t="s">
        <v>4633</v>
      </c>
      <c r="D5183" t="s">
        <v>4529</v>
      </c>
      <c r="E5183">
        <v>1575</v>
      </c>
      <c r="F5183" t="s">
        <v>4567</v>
      </c>
      <c r="G5183">
        <v>5</v>
      </c>
    </row>
    <row r="5184" spans="1:7" hidden="1" x14ac:dyDescent="0.25">
      <c r="A5184">
        <v>194</v>
      </c>
      <c r="B5184">
        <v>1032</v>
      </c>
      <c r="C5184" t="s">
        <v>4633</v>
      </c>
      <c r="D5184" t="s">
        <v>4529</v>
      </c>
      <c r="E5184">
        <v>1448</v>
      </c>
      <c r="F5184" t="s">
        <v>4566</v>
      </c>
      <c r="G5184">
        <v>6</v>
      </c>
    </row>
    <row r="5185" spans="1:7" hidden="1" x14ac:dyDescent="0.25">
      <c r="A5185">
        <v>194</v>
      </c>
      <c r="B5185">
        <v>1032</v>
      </c>
      <c r="C5185" t="s">
        <v>4633</v>
      </c>
      <c r="D5185" t="s">
        <v>4529</v>
      </c>
      <c r="E5185">
        <v>246</v>
      </c>
      <c r="F5185" t="s">
        <v>4565</v>
      </c>
      <c r="G5185">
        <v>7</v>
      </c>
    </row>
    <row r="5186" spans="1:7" hidden="1" x14ac:dyDescent="0.25">
      <c r="A5186">
        <v>194</v>
      </c>
      <c r="B5186">
        <v>1032</v>
      </c>
      <c r="C5186" t="s">
        <v>4633</v>
      </c>
      <c r="D5186" t="s">
        <v>4529</v>
      </c>
      <c r="E5186">
        <v>200</v>
      </c>
      <c r="F5186" t="s">
        <v>4563</v>
      </c>
      <c r="G5186">
        <v>8</v>
      </c>
    </row>
    <row r="5187" spans="1:7" hidden="1" x14ac:dyDescent="0.25">
      <c r="A5187">
        <v>194</v>
      </c>
      <c r="B5187">
        <v>1033</v>
      </c>
      <c r="C5187" t="s">
        <v>4595</v>
      </c>
      <c r="D5187" t="s">
        <v>4529</v>
      </c>
      <c r="E5187">
        <v>1484</v>
      </c>
      <c r="F5187" t="s">
        <v>4596</v>
      </c>
      <c r="G5187">
        <v>9</v>
      </c>
    </row>
    <row r="5188" spans="1:7" hidden="1" x14ac:dyDescent="0.25">
      <c r="A5188">
        <v>194</v>
      </c>
      <c r="B5188">
        <v>1033</v>
      </c>
      <c r="C5188" t="s">
        <v>4595</v>
      </c>
      <c r="D5188" t="s">
        <v>4529</v>
      </c>
      <c r="E5188">
        <v>202</v>
      </c>
      <c r="F5188" t="s">
        <v>4594</v>
      </c>
      <c r="G5188">
        <v>10</v>
      </c>
    </row>
    <row r="5189" spans="1:7" hidden="1" x14ac:dyDescent="0.25">
      <c r="A5189">
        <v>194</v>
      </c>
      <c r="B5189">
        <v>1035</v>
      </c>
      <c r="C5189" t="s">
        <v>4592</v>
      </c>
      <c r="D5189" t="s">
        <v>4529</v>
      </c>
      <c r="E5189">
        <v>251</v>
      </c>
      <c r="F5189" t="s">
        <v>4592</v>
      </c>
      <c r="G5189">
        <v>11</v>
      </c>
    </row>
    <row r="5190" spans="1:7" hidden="1" x14ac:dyDescent="0.25">
      <c r="A5190">
        <v>194</v>
      </c>
      <c r="B5190">
        <v>1035</v>
      </c>
      <c r="C5190" t="s">
        <v>4592</v>
      </c>
      <c r="D5190" t="s">
        <v>4529</v>
      </c>
      <c r="E5190">
        <v>204</v>
      </c>
      <c r="F5190" t="s">
        <v>4593</v>
      </c>
      <c r="G5190">
        <v>12</v>
      </c>
    </row>
    <row r="5191" spans="1:7" hidden="1" x14ac:dyDescent="0.25">
      <c r="A5191">
        <v>194</v>
      </c>
      <c r="B5191">
        <v>1035</v>
      </c>
      <c r="C5191" t="s">
        <v>4592</v>
      </c>
      <c r="D5191" t="s">
        <v>4529</v>
      </c>
      <c r="E5191">
        <v>1480</v>
      </c>
      <c r="F5191" t="s">
        <v>4591</v>
      </c>
      <c r="G5191">
        <v>13</v>
      </c>
    </row>
    <row r="5192" spans="1:7" hidden="1" x14ac:dyDescent="0.25">
      <c r="A5192">
        <v>194</v>
      </c>
      <c r="B5192">
        <v>1037</v>
      </c>
      <c r="C5192" t="s">
        <v>4585</v>
      </c>
      <c r="D5192" t="s">
        <v>4529</v>
      </c>
      <c r="E5192">
        <v>214</v>
      </c>
      <c r="F5192" t="s">
        <v>4585</v>
      </c>
      <c r="G5192">
        <v>18</v>
      </c>
    </row>
    <row r="5193" spans="1:7" hidden="1" x14ac:dyDescent="0.25">
      <c r="A5193">
        <v>194</v>
      </c>
      <c r="B5193">
        <v>1038</v>
      </c>
      <c r="C5193" t="s">
        <v>4630</v>
      </c>
      <c r="D5193" t="s">
        <v>4529</v>
      </c>
      <c r="E5193">
        <v>215</v>
      </c>
      <c r="F5193" t="s">
        <v>4630</v>
      </c>
      <c r="G5193">
        <v>19</v>
      </c>
    </row>
    <row r="5194" spans="1:7" hidden="1" x14ac:dyDescent="0.25">
      <c r="A5194">
        <v>194</v>
      </c>
      <c r="B5194">
        <v>1039</v>
      </c>
      <c r="C5194" t="s">
        <v>4629</v>
      </c>
      <c r="D5194" t="s">
        <v>4529</v>
      </c>
      <c r="E5194">
        <v>1486</v>
      </c>
      <c r="F5194" t="s">
        <v>4629</v>
      </c>
      <c r="G5194">
        <v>20</v>
      </c>
    </row>
    <row r="5195" spans="1:7" hidden="1" x14ac:dyDescent="0.25">
      <c r="A5195">
        <v>194</v>
      </c>
      <c r="B5195">
        <v>1039</v>
      </c>
      <c r="C5195" t="s">
        <v>4629</v>
      </c>
      <c r="D5195" t="s">
        <v>4529</v>
      </c>
      <c r="E5195">
        <v>217</v>
      </c>
      <c r="F5195" t="s">
        <v>4628</v>
      </c>
      <c r="G5195">
        <v>21</v>
      </c>
    </row>
    <row r="5196" spans="1:7" hidden="1" x14ac:dyDescent="0.25">
      <c r="A5196">
        <v>194</v>
      </c>
      <c r="B5196">
        <v>1040</v>
      </c>
      <c r="C5196" t="s">
        <v>4624</v>
      </c>
      <c r="D5196" t="s">
        <v>4529</v>
      </c>
      <c r="E5196">
        <v>1395</v>
      </c>
      <c r="F5196" t="s">
        <v>4627</v>
      </c>
      <c r="G5196">
        <v>22</v>
      </c>
    </row>
    <row r="5197" spans="1:7" hidden="1" x14ac:dyDescent="0.25">
      <c r="A5197">
        <v>194</v>
      </c>
      <c r="B5197">
        <v>1040</v>
      </c>
      <c r="C5197" t="s">
        <v>4624</v>
      </c>
      <c r="D5197" t="s">
        <v>4529</v>
      </c>
      <c r="E5197">
        <v>222</v>
      </c>
      <c r="F5197" t="s">
        <v>4624</v>
      </c>
      <c r="G5197">
        <v>23</v>
      </c>
    </row>
    <row r="5198" spans="1:7" hidden="1" x14ac:dyDescent="0.25">
      <c r="A5198">
        <v>194</v>
      </c>
      <c r="B5198">
        <v>1040</v>
      </c>
      <c r="C5198" t="s">
        <v>4624</v>
      </c>
      <c r="D5198" t="s">
        <v>4529</v>
      </c>
      <c r="E5198">
        <v>1567</v>
      </c>
      <c r="F5198" t="s">
        <v>4626</v>
      </c>
      <c r="G5198">
        <v>24</v>
      </c>
    </row>
    <row r="5199" spans="1:7" hidden="1" x14ac:dyDescent="0.25">
      <c r="A5199">
        <v>194</v>
      </c>
      <c r="B5199">
        <v>1040</v>
      </c>
      <c r="C5199" t="s">
        <v>4624</v>
      </c>
      <c r="D5199" t="s">
        <v>4529</v>
      </c>
      <c r="E5199">
        <v>1488</v>
      </c>
      <c r="F5199" t="s">
        <v>4625</v>
      </c>
      <c r="G5199">
        <v>25</v>
      </c>
    </row>
    <row r="5200" spans="1:7" hidden="1" x14ac:dyDescent="0.25">
      <c r="A5200">
        <v>194</v>
      </c>
      <c r="B5200">
        <v>1041</v>
      </c>
      <c r="C5200" t="s">
        <v>4621</v>
      </c>
      <c r="D5200" t="s">
        <v>4529</v>
      </c>
      <c r="E5200">
        <v>1490</v>
      </c>
      <c r="F5200" t="s">
        <v>4622</v>
      </c>
      <c r="G5200">
        <v>27</v>
      </c>
    </row>
    <row r="5201" spans="1:8" hidden="1" x14ac:dyDescent="0.25">
      <c r="A5201">
        <v>194</v>
      </c>
      <c r="B5201">
        <v>1041</v>
      </c>
      <c r="C5201" t="s">
        <v>4621</v>
      </c>
      <c r="D5201" t="s">
        <v>4529</v>
      </c>
      <c r="E5201">
        <v>223</v>
      </c>
      <c r="F5201" t="s">
        <v>4621</v>
      </c>
      <c r="G5201">
        <v>28</v>
      </c>
    </row>
    <row r="5202" spans="1:8" hidden="1" x14ac:dyDescent="0.25">
      <c r="A5202">
        <v>194</v>
      </c>
      <c r="B5202">
        <v>1042</v>
      </c>
      <c r="C5202" t="s">
        <v>4547</v>
      </c>
      <c r="D5202" t="s">
        <v>4529</v>
      </c>
      <c r="E5202">
        <v>225</v>
      </c>
      <c r="F5202" t="s">
        <v>4550</v>
      </c>
      <c r="G5202">
        <v>29</v>
      </c>
    </row>
    <row r="5203" spans="1:8" hidden="1" x14ac:dyDescent="0.25">
      <c r="A5203">
        <v>194</v>
      </c>
      <c r="B5203">
        <v>1042</v>
      </c>
      <c r="C5203" t="s">
        <v>4547</v>
      </c>
      <c r="D5203" t="s">
        <v>4529</v>
      </c>
      <c r="E5203">
        <v>1544</v>
      </c>
      <c r="F5203" t="s">
        <v>4549</v>
      </c>
      <c r="G5203">
        <v>30</v>
      </c>
    </row>
    <row r="5204" spans="1:8" hidden="1" x14ac:dyDescent="0.25">
      <c r="A5204">
        <v>194</v>
      </c>
      <c r="B5204">
        <v>1042</v>
      </c>
      <c r="C5204" t="s">
        <v>4547</v>
      </c>
      <c r="D5204" t="s">
        <v>4529</v>
      </c>
      <c r="E5204">
        <v>969</v>
      </c>
      <c r="F5204" t="s">
        <v>4548</v>
      </c>
      <c r="G5204">
        <v>31</v>
      </c>
    </row>
    <row r="5205" spans="1:8" hidden="1" x14ac:dyDescent="0.25">
      <c r="A5205">
        <v>194</v>
      </c>
      <c r="B5205">
        <v>1042</v>
      </c>
      <c r="C5205" t="s">
        <v>4547</v>
      </c>
      <c r="D5205" t="s">
        <v>4529</v>
      </c>
      <c r="E5205">
        <v>226</v>
      </c>
      <c r="F5205" t="s">
        <v>4620</v>
      </c>
      <c r="G5205">
        <v>32</v>
      </c>
    </row>
    <row r="5206" spans="1:8" hidden="1" x14ac:dyDescent="0.25">
      <c r="A5206">
        <v>194</v>
      </c>
      <c r="B5206">
        <v>1042</v>
      </c>
      <c r="C5206" t="s">
        <v>4547</v>
      </c>
      <c r="D5206" t="s">
        <v>4529</v>
      </c>
      <c r="E5206">
        <v>1145</v>
      </c>
      <c r="F5206" t="s">
        <v>4619</v>
      </c>
      <c r="G5206">
        <v>33</v>
      </c>
    </row>
    <row r="5207" spans="1:8" hidden="1" x14ac:dyDescent="0.25">
      <c r="A5207">
        <v>194</v>
      </c>
      <c r="B5207">
        <v>1043</v>
      </c>
      <c r="C5207" t="s">
        <v>4573</v>
      </c>
      <c r="D5207" t="s">
        <v>4529</v>
      </c>
      <c r="E5207">
        <v>623</v>
      </c>
      <c r="F5207" t="s">
        <v>4573</v>
      </c>
      <c r="G5207">
        <v>34</v>
      </c>
    </row>
    <row r="5208" spans="1:8" hidden="1" x14ac:dyDescent="0.25">
      <c r="A5208">
        <v>194</v>
      </c>
      <c r="B5208">
        <v>1044</v>
      </c>
      <c r="C5208" t="s">
        <v>4617</v>
      </c>
      <c r="D5208" t="s">
        <v>4529</v>
      </c>
      <c r="E5208">
        <v>699</v>
      </c>
      <c r="F5208" t="s">
        <v>4617</v>
      </c>
      <c r="G5208">
        <v>35</v>
      </c>
    </row>
    <row r="5209" spans="1:8" hidden="1" x14ac:dyDescent="0.25">
      <c r="A5209">
        <v>194</v>
      </c>
      <c r="B5209">
        <v>1044</v>
      </c>
      <c r="C5209" t="s">
        <v>4617</v>
      </c>
      <c r="D5209" t="s">
        <v>4529</v>
      </c>
      <c r="E5209">
        <v>1989</v>
      </c>
      <c r="F5209" t="s">
        <v>4997</v>
      </c>
      <c r="G5209" t="s">
        <v>4993</v>
      </c>
      <c r="H5209">
        <v>36</v>
      </c>
    </row>
    <row r="5210" spans="1:8" hidden="1" x14ac:dyDescent="0.25">
      <c r="A5210">
        <v>194</v>
      </c>
      <c r="B5210">
        <v>1045</v>
      </c>
      <c r="C5210" t="s">
        <v>4996</v>
      </c>
      <c r="D5210" t="s">
        <v>4529</v>
      </c>
      <c r="E5210">
        <v>1118</v>
      </c>
      <c r="F5210" t="s">
        <v>4996</v>
      </c>
      <c r="G5210">
        <v>39</v>
      </c>
    </row>
    <row r="5211" spans="1:8" hidden="1" x14ac:dyDescent="0.25">
      <c r="A5211">
        <v>194</v>
      </c>
      <c r="B5211">
        <v>1603</v>
      </c>
      <c r="C5211" t="s">
        <v>4588</v>
      </c>
      <c r="D5211" t="s">
        <v>4529</v>
      </c>
      <c r="E5211">
        <v>1482</v>
      </c>
      <c r="F5211" t="s">
        <v>4590</v>
      </c>
      <c r="G5211">
        <v>14</v>
      </c>
    </row>
    <row r="5212" spans="1:8" hidden="1" x14ac:dyDescent="0.25">
      <c r="A5212">
        <v>194</v>
      </c>
      <c r="B5212">
        <v>1603</v>
      </c>
      <c r="C5212" t="s">
        <v>4588</v>
      </c>
      <c r="D5212" t="s">
        <v>4529</v>
      </c>
      <c r="E5212">
        <v>206</v>
      </c>
      <c r="F5212" t="s">
        <v>4589</v>
      </c>
      <c r="G5212">
        <v>15</v>
      </c>
    </row>
    <row r="5213" spans="1:8" hidden="1" x14ac:dyDescent="0.25">
      <c r="A5213">
        <v>194</v>
      </c>
      <c r="B5213">
        <v>1603</v>
      </c>
      <c r="C5213" t="s">
        <v>4588</v>
      </c>
      <c r="D5213" t="s">
        <v>4529</v>
      </c>
      <c r="E5213">
        <v>210</v>
      </c>
      <c r="F5213" t="s">
        <v>4587</v>
      </c>
      <c r="G5213">
        <v>16</v>
      </c>
    </row>
    <row r="5214" spans="1:8" hidden="1" x14ac:dyDescent="0.25">
      <c r="A5214">
        <v>194</v>
      </c>
      <c r="B5214">
        <v>1603</v>
      </c>
      <c r="C5214" t="s">
        <v>4588</v>
      </c>
      <c r="D5214" t="s">
        <v>4529</v>
      </c>
      <c r="E5214">
        <v>364</v>
      </c>
      <c r="F5214" t="s">
        <v>4586</v>
      </c>
      <c r="G5214">
        <v>17</v>
      </c>
    </row>
    <row r="5215" spans="1:8" hidden="1" x14ac:dyDescent="0.25">
      <c r="A5215">
        <v>194</v>
      </c>
      <c r="B5215">
        <v>1604</v>
      </c>
      <c r="C5215" t="s">
        <v>4995</v>
      </c>
      <c r="D5215" t="s">
        <v>4529</v>
      </c>
      <c r="E5215">
        <v>1968</v>
      </c>
      <c r="F5215" t="s">
        <v>4995</v>
      </c>
      <c r="G5215">
        <v>37</v>
      </c>
    </row>
    <row r="5216" spans="1:8" hidden="1" x14ac:dyDescent="0.25">
      <c r="A5216">
        <v>194</v>
      </c>
      <c r="B5216">
        <v>1604</v>
      </c>
      <c r="C5216" t="s">
        <v>4995</v>
      </c>
      <c r="D5216" t="s">
        <v>4529</v>
      </c>
      <c r="E5216">
        <v>1990</v>
      </c>
      <c r="F5216" t="s">
        <v>4994</v>
      </c>
      <c r="G5216" t="s">
        <v>4993</v>
      </c>
      <c r="H5216">
        <v>38</v>
      </c>
    </row>
    <row r="5217" spans="1:7" hidden="1" x14ac:dyDescent="0.25">
      <c r="A5217">
        <v>194</v>
      </c>
      <c r="B5217">
        <v>1637</v>
      </c>
      <c r="C5217" t="s">
        <v>4569</v>
      </c>
      <c r="D5217" t="s">
        <v>4529</v>
      </c>
      <c r="E5217">
        <v>197</v>
      </c>
      <c r="F5217" t="s">
        <v>4570</v>
      </c>
      <c r="G5217">
        <v>3</v>
      </c>
    </row>
    <row r="5218" spans="1:7" hidden="1" x14ac:dyDescent="0.25">
      <c r="A5218">
        <v>194</v>
      </c>
      <c r="B5218">
        <v>1637</v>
      </c>
      <c r="C5218" t="s">
        <v>4569</v>
      </c>
      <c r="D5218" t="s">
        <v>4529</v>
      </c>
      <c r="E5218">
        <v>199</v>
      </c>
      <c r="F5218" t="s">
        <v>4568</v>
      </c>
      <c r="G5218">
        <v>4</v>
      </c>
    </row>
    <row r="5219" spans="1:7" hidden="1" x14ac:dyDescent="0.25">
      <c r="A5219">
        <v>194</v>
      </c>
      <c r="B5219">
        <v>1638</v>
      </c>
      <c r="C5219" t="s">
        <v>4623</v>
      </c>
      <c r="D5219" t="s">
        <v>4529</v>
      </c>
      <c r="E5219">
        <v>405</v>
      </c>
      <c r="F5219" t="s">
        <v>4623</v>
      </c>
      <c r="G5219">
        <v>26</v>
      </c>
    </row>
    <row r="5220" spans="1:7" hidden="1" x14ac:dyDescent="0.25">
      <c r="A5220">
        <v>195</v>
      </c>
      <c r="B5220">
        <v>1046</v>
      </c>
      <c r="C5220" t="s">
        <v>4992</v>
      </c>
      <c r="D5220" t="s">
        <v>4529</v>
      </c>
      <c r="E5220">
        <v>919</v>
      </c>
      <c r="F5220" t="s">
        <v>4992</v>
      </c>
      <c r="G5220">
        <v>1</v>
      </c>
    </row>
    <row r="5221" spans="1:7" hidden="1" x14ac:dyDescent="0.25">
      <c r="A5221">
        <v>195</v>
      </c>
      <c r="B5221">
        <v>1047</v>
      </c>
      <c r="C5221" t="s">
        <v>4990</v>
      </c>
      <c r="D5221" t="s">
        <v>4529</v>
      </c>
      <c r="E5221">
        <v>1945</v>
      </c>
      <c r="F5221" t="s">
        <v>4990</v>
      </c>
      <c r="G5221">
        <v>3</v>
      </c>
    </row>
    <row r="5222" spans="1:7" hidden="1" x14ac:dyDescent="0.25">
      <c r="A5222">
        <v>195</v>
      </c>
      <c r="B5222">
        <v>1047</v>
      </c>
      <c r="C5222" t="s">
        <v>4990</v>
      </c>
      <c r="D5222" t="s">
        <v>4529</v>
      </c>
      <c r="E5222">
        <v>920</v>
      </c>
      <c r="F5222" t="s">
        <v>4762</v>
      </c>
      <c r="G5222">
        <v>4</v>
      </c>
    </row>
    <row r="5223" spans="1:7" hidden="1" x14ac:dyDescent="0.25">
      <c r="A5223">
        <v>195</v>
      </c>
      <c r="B5223">
        <v>1047</v>
      </c>
      <c r="C5223" t="s">
        <v>4990</v>
      </c>
      <c r="D5223" t="s">
        <v>4529</v>
      </c>
      <c r="E5223">
        <v>918</v>
      </c>
      <c r="F5223" t="s">
        <v>4991</v>
      </c>
      <c r="G5223">
        <v>5</v>
      </c>
    </row>
    <row r="5224" spans="1:7" hidden="1" x14ac:dyDescent="0.25">
      <c r="A5224">
        <v>195</v>
      </c>
      <c r="B5224">
        <v>1047</v>
      </c>
      <c r="C5224" t="s">
        <v>4990</v>
      </c>
      <c r="D5224" t="s">
        <v>4529</v>
      </c>
      <c r="E5224">
        <v>920</v>
      </c>
      <c r="F5224" t="s">
        <v>4762</v>
      </c>
      <c r="G5224">
        <v>6</v>
      </c>
    </row>
    <row r="5225" spans="1:7" hidden="1" x14ac:dyDescent="0.25">
      <c r="A5225">
        <v>195</v>
      </c>
      <c r="B5225">
        <v>1047</v>
      </c>
      <c r="C5225" t="s">
        <v>4990</v>
      </c>
      <c r="D5225" t="s">
        <v>4529</v>
      </c>
      <c r="E5225">
        <v>1978</v>
      </c>
      <c r="F5225" t="s">
        <v>4989</v>
      </c>
      <c r="G5225">
        <v>7</v>
      </c>
    </row>
    <row r="5226" spans="1:7" hidden="1" x14ac:dyDescent="0.25">
      <c r="A5226">
        <v>195</v>
      </c>
      <c r="B5226">
        <v>1546</v>
      </c>
      <c r="C5226" t="s">
        <v>4988</v>
      </c>
      <c r="D5226" t="s">
        <v>4529</v>
      </c>
      <c r="E5226">
        <v>1072</v>
      </c>
      <c r="F5226" t="s">
        <v>4988</v>
      </c>
      <c r="G5226">
        <v>8</v>
      </c>
    </row>
    <row r="5227" spans="1:7" hidden="1" x14ac:dyDescent="0.25">
      <c r="A5227">
        <v>195</v>
      </c>
      <c r="B5227">
        <v>1546</v>
      </c>
      <c r="C5227" t="s">
        <v>4988</v>
      </c>
      <c r="D5227" t="s">
        <v>4529</v>
      </c>
      <c r="E5227">
        <v>1943</v>
      </c>
      <c r="F5227" t="s">
        <v>4987</v>
      </c>
      <c r="G5227">
        <v>9</v>
      </c>
    </row>
    <row r="5228" spans="1:7" hidden="1" x14ac:dyDescent="0.25">
      <c r="A5228">
        <v>195</v>
      </c>
      <c r="B5228">
        <v>1547</v>
      </c>
      <c r="C5228" t="s">
        <v>4580</v>
      </c>
      <c r="D5228" t="s">
        <v>4529</v>
      </c>
      <c r="E5228">
        <v>249</v>
      </c>
      <c r="F5228" t="s">
        <v>4581</v>
      </c>
      <c r="G5228">
        <v>11</v>
      </c>
    </row>
    <row r="5229" spans="1:7" hidden="1" x14ac:dyDescent="0.25">
      <c r="A5229">
        <v>195</v>
      </c>
      <c r="B5229">
        <v>1605</v>
      </c>
      <c r="C5229" t="s">
        <v>4986</v>
      </c>
      <c r="D5229" t="s">
        <v>4529</v>
      </c>
      <c r="E5229">
        <v>1976</v>
      </c>
      <c r="F5229" t="s">
        <v>4986</v>
      </c>
      <c r="G5229">
        <v>2</v>
      </c>
    </row>
    <row r="5230" spans="1:7" hidden="1" x14ac:dyDescent="0.25">
      <c r="A5230">
        <v>195</v>
      </c>
      <c r="B5230">
        <v>1607</v>
      </c>
      <c r="C5230" t="s">
        <v>4985</v>
      </c>
      <c r="D5230" t="s">
        <v>4529</v>
      </c>
      <c r="E5230">
        <v>1923</v>
      </c>
      <c r="F5230" t="s">
        <v>4579</v>
      </c>
      <c r="G5230">
        <v>10</v>
      </c>
    </row>
    <row r="5231" spans="1:7" hidden="1" x14ac:dyDescent="0.25">
      <c r="A5231">
        <v>196</v>
      </c>
      <c r="B5231">
        <v>1066</v>
      </c>
      <c r="C5231" t="s">
        <v>4547</v>
      </c>
      <c r="D5231" t="s">
        <v>4529</v>
      </c>
      <c r="E5231">
        <v>225</v>
      </c>
      <c r="F5231" t="s">
        <v>4550</v>
      </c>
      <c r="G5231">
        <v>1</v>
      </c>
    </row>
    <row r="5232" spans="1:7" hidden="1" x14ac:dyDescent="0.25">
      <c r="A5232">
        <v>196</v>
      </c>
      <c r="B5232">
        <v>1066</v>
      </c>
      <c r="C5232" t="s">
        <v>4547</v>
      </c>
      <c r="D5232" t="s">
        <v>4529</v>
      </c>
      <c r="E5232">
        <v>1544</v>
      </c>
      <c r="F5232" t="s">
        <v>4549</v>
      </c>
      <c r="G5232">
        <v>2</v>
      </c>
    </row>
    <row r="5233" spans="1:7" hidden="1" x14ac:dyDescent="0.25">
      <c r="A5233">
        <v>196</v>
      </c>
      <c r="B5233">
        <v>1066</v>
      </c>
      <c r="C5233" t="s">
        <v>4547</v>
      </c>
      <c r="D5233" t="s">
        <v>4529</v>
      </c>
      <c r="E5233">
        <v>226</v>
      </c>
      <c r="F5233" t="s">
        <v>4620</v>
      </c>
      <c r="G5233">
        <v>3</v>
      </c>
    </row>
    <row r="5234" spans="1:7" hidden="1" x14ac:dyDescent="0.25">
      <c r="A5234">
        <v>196</v>
      </c>
      <c r="B5234">
        <v>1066</v>
      </c>
      <c r="C5234" t="s">
        <v>4547</v>
      </c>
      <c r="D5234" t="s">
        <v>4529</v>
      </c>
      <c r="E5234">
        <v>1145</v>
      </c>
      <c r="F5234" t="s">
        <v>4619</v>
      </c>
      <c r="G5234">
        <v>4</v>
      </c>
    </row>
    <row r="5235" spans="1:7" hidden="1" x14ac:dyDescent="0.25">
      <c r="A5235">
        <v>196</v>
      </c>
      <c r="B5235">
        <v>1067</v>
      </c>
      <c r="C5235" t="s">
        <v>4983</v>
      </c>
      <c r="D5235" t="s">
        <v>4529</v>
      </c>
      <c r="E5235">
        <v>1123</v>
      </c>
      <c r="F5235" t="s">
        <v>4984</v>
      </c>
      <c r="G5235">
        <v>5</v>
      </c>
    </row>
    <row r="5236" spans="1:7" hidden="1" x14ac:dyDescent="0.25">
      <c r="A5236">
        <v>196</v>
      </c>
      <c r="B5236">
        <v>1067</v>
      </c>
      <c r="C5236" t="s">
        <v>4983</v>
      </c>
      <c r="D5236" t="s">
        <v>4529</v>
      </c>
      <c r="E5236">
        <v>1124</v>
      </c>
      <c r="F5236" t="s">
        <v>4982</v>
      </c>
      <c r="G5236">
        <v>6</v>
      </c>
    </row>
    <row r="5237" spans="1:7" hidden="1" x14ac:dyDescent="0.25">
      <c r="A5237">
        <v>196</v>
      </c>
      <c r="B5237">
        <v>1068</v>
      </c>
      <c r="C5237" t="s">
        <v>4981</v>
      </c>
      <c r="D5237" t="s">
        <v>4529</v>
      </c>
      <c r="E5237">
        <v>937</v>
      </c>
      <c r="F5237" t="s">
        <v>4981</v>
      </c>
      <c r="G5237">
        <v>10</v>
      </c>
    </row>
    <row r="5238" spans="1:7" hidden="1" x14ac:dyDescent="0.25">
      <c r="A5238">
        <v>196</v>
      </c>
      <c r="B5238">
        <v>1069</v>
      </c>
      <c r="C5238" t="s">
        <v>4980</v>
      </c>
      <c r="D5238" t="s">
        <v>4529</v>
      </c>
      <c r="E5238">
        <v>935</v>
      </c>
      <c r="F5238" t="s">
        <v>4980</v>
      </c>
      <c r="G5238">
        <v>11</v>
      </c>
    </row>
    <row r="5239" spans="1:7" hidden="1" x14ac:dyDescent="0.25">
      <c r="A5239">
        <v>196</v>
      </c>
      <c r="B5239">
        <v>1070</v>
      </c>
      <c r="C5239" t="s">
        <v>4979</v>
      </c>
      <c r="D5239" t="s">
        <v>4529</v>
      </c>
      <c r="E5239">
        <v>939</v>
      </c>
      <c r="F5239" t="s">
        <v>4979</v>
      </c>
      <c r="G5239">
        <v>12</v>
      </c>
    </row>
    <row r="5240" spans="1:7" hidden="1" x14ac:dyDescent="0.25">
      <c r="A5240">
        <v>196</v>
      </c>
      <c r="B5240">
        <v>1608</v>
      </c>
      <c r="C5240" t="s">
        <v>4978</v>
      </c>
      <c r="D5240" t="s">
        <v>4529</v>
      </c>
      <c r="E5240">
        <v>1933</v>
      </c>
      <c r="F5240" t="s">
        <v>4977</v>
      </c>
      <c r="G5240">
        <v>7</v>
      </c>
    </row>
    <row r="5241" spans="1:7" hidden="1" x14ac:dyDescent="0.25">
      <c r="A5241">
        <v>196</v>
      </c>
      <c r="B5241">
        <v>1609</v>
      </c>
      <c r="C5241" t="s">
        <v>4976</v>
      </c>
      <c r="D5241" t="s">
        <v>4529</v>
      </c>
      <c r="E5241">
        <v>1934</v>
      </c>
      <c r="F5241" t="s">
        <v>4976</v>
      </c>
      <c r="G5241">
        <v>8</v>
      </c>
    </row>
    <row r="5242" spans="1:7" hidden="1" x14ac:dyDescent="0.25">
      <c r="A5242">
        <v>196</v>
      </c>
      <c r="B5242">
        <v>1610</v>
      </c>
      <c r="C5242" t="s">
        <v>4975</v>
      </c>
      <c r="D5242" t="s">
        <v>4529</v>
      </c>
      <c r="E5242">
        <v>1936</v>
      </c>
      <c r="F5242" t="s">
        <v>4975</v>
      </c>
      <c r="G5242">
        <v>9</v>
      </c>
    </row>
    <row r="5243" spans="1:7" hidden="1" x14ac:dyDescent="0.25">
      <c r="A5243">
        <v>197</v>
      </c>
      <c r="B5243">
        <v>1093</v>
      </c>
      <c r="C5243" t="s">
        <v>4598</v>
      </c>
      <c r="D5243" t="s">
        <v>4529</v>
      </c>
      <c r="E5243">
        <v>1</v>
      </c>
      <c r="F5243" t="s">
        <v>4599</v>
      </c>
      <c r="G5243">
        <v>1</v>
      </c>
    </row>
    <row r="5244" spans="1:7" hidden="1" x14ac:dyDescent="0.25">
      <c r="A5244">
        <v>197</v>
      </c>
      <c r="B5244">
        <v>1093</v>
      </c>
      <c r="C5244" t="s">
        <v>4598</v>
      </c>
      <c r="D5244" t="s">
        <v>4529</v>
      </c>
      <c r="E5244">
        <v>1558</v>
      </c>
      <c r="F5244" t="s">
        <v>4733</v>
      </c>
      <c r="G5244">
        <v>2</v>
      </c>
    </row>
    <row r="5245" spans="1:7" hidden="1" x14ac:dyDescent="0.25">
      <c r="A5245">
        <v>197</v>
      </c>
      <c r="B5245">
        <v>1094</v>
      </c>
      <c r="C5245" t="s">
        <v>4731</v>
      </c>
      <c r="D5245" t="s">
        <v>4529</v>
      </c>
      <c r="E5245">
        <v>84</v>
      </c>
      <c r="F5245" t="s">
        <v>4732</v>
      </c>
      <c r="G5245">
        <v>3</v>
      </c>
    </row>
    <row r="5246" spans="1:7" hidden="1" x14ac:dyDescent="0.25">
      <c r="A5246">
        <v>197</v>
      </c>
      <c r="B5246">
        <v>1094</v>
      </c>
      <c r="C5246" t="s">
        <v>4731</v>
      </c>
      <c r="D5246" t="s">
        <v>4529</v>
      </c>
      <c r="E5246">
        <v>2</v>
      </c>
      <c r="F5246" t="s">
        <v>4731</v>
      </c>
      <c r="G5246">
        <v>4</v>
      </c>
    </row>
    <row r="5247" spans="1:7" hidden="1" x14ac:dyDescent="0.25">
      <c r="A5247">
        <v>197</v>
      </c>
      <c r="B5247">
        <v>1095</v>
      </c>
      <c r="C5247" t="s">
        <v>4766</v>
      </c>
      <c r="D5247" t="s">
        <v>4529</v>
      </c>
      <c r="E5247">
        <v>4</v>
      </c>
      <c r="F5247" t="s">
        <v>4729</v>
      </c>
      <c r="G5247">
        <v>5</v>
      </c>
    </row>
    <row r="5248" spans="1:7" hidden="1" x14ac:dyDescent="0.25">
      <c r="A5248">
        <v>197</v>
      </c>
      <c r="B5248">
        <v>1095</v>
      </c>
      <c r="C5248" t="s">
        <v>4766</v>
      </c>
      <c r="D5248" t="s">
        <v>4529</v>
      </c>
      <c r="E5248">
        <v>6</v>
      </c>
      <c r="F5248" t="s">
        <v>4697</v>
      </c>
      <c r="G5248">
        <v>6</v>
      </c>
    </row>
    <row r="5249" spans="1:7" hidden="1" x14ac:dyDescent="0.25">
      <c r="A5249">
        <v>197</v>
      </c>
      <c r="B5249">
        <v>1095</v>
      </c>
      <c r="C5249" t="s">
        <v>4766</v>
      </c>
      <c r="D5249" t="s">
        <v>4529</v>
      </c>
      <c r="E5249">
        <v>8</v>
      </c>
      <c r="F5249" t="s">
        <v>4695</v>
      </c>
      <c r="G5249">
        <v>7</v>
      </c>
    </row>
    <row r="5250" spans="1:7" hidden="1" x14ac:dyDescent="0.25">
      <c r="A5250">
        <v>197</v>
      </c>
      <c r="B5250">
        <v>1096</v>
      </c>
      <c r="C5250" t="s">
        <v>4728</v>
      </c>
      <c r="D5250" t="s">
        <v>4529</v>
      </c>
      <c r="E5250">
        <v>14</v>
      </c>
      <c r="F5250" t="s">
        <v>4728</v>
      </c>
      <c r="G5250">
        <v>10</v>
      </c>
    </row>
    <row r="5251" spans="1:7" hidden="1" x14ac:dyDescent="0.25">
      <c r="A5251">
        <v>197</v>
      </c>
      <c r="B5251">
        <v>1096</v>
      </c>
      <c r="C5251" t="s">
        <v>4728</v>
      </c>
      <c r="D5251" t="s">
        <v>4529</v>
      </c>
      <c r="E5251">
        <v>266</v>
      </c>
      <c r="F5251" t="s">
        <v>4727</v>
      </c>
      <c r="G5251">
        <v>11</v>
      </c>
    </row>
    <row r="5252" spans="1:7" hidden="1" x14ac:dyDescent="0.25">
      <c r="A5252">
        <v>197</v>
      </c>
      <c r="B5252">
        <v>1097</v>
      </c>
      <c r="C5252" t="s">
        <v>4725</v>
      </c>
      <c r="D5252" t="s">
        <v>4529</v>
      </c>
      <c r="E5252">
        <v>20</v>
      </c>
      <c r="F5252" t="s">
        <v>4726</v>
      </c>
      <c r="G5252">
        <v>14</v>
      </c>
    </row>
    <row r="5253" spans="1:7" hidden="1" x14ac:dyDescent="0.25">
      <c r="A5253">
        <v>197</v>
      </c>
      <c r="B5253">
        <v>1097</v>
      </c>
      <c r="C5253" t="s">
        <v>4725</v>
      </c>
      <c r="D5253" t="s">
        <v>4529</v>
      </c>
      <c r="E5253">
        <v>86</v>
      </c>
      <c r="F5253" t="s">
        <v>4724</v>
      </c>
      <c r="G5253">
        <v>15</v>
      </c>
    </row>
    <row r="5254" spans="1:7" hidden="1" x14ac:dyDescent="0.25">
      <c r="A5254">
        <v>197</v>
      </c>
      <c r="B5254">
        <v>1098</v>
      </c>
      <c r="C5254" t="s">
        <v>4721</v>
      </c>
      <c r="D5254" t="s">
        <v>4529</v>
      </c>
      <c r="E5254">
        <v>1503</v>
      </c>
      <c r="F5254" t="s">
        <v>4723</v>
      </c>
      <c r="G5254">
        <v>17</v>
      </c>
    </row>
    <row r="5255" spans="1:7" hidden="1" x14ac:dyDescent="0.25">
      <c r="A5255">
        <v>197</v>
      </c>
      <c r="B5255">
        <v>1098</v>
      </c>
      <c r="C5255" t="s">
        <v>4721</v>
      </c>
      <c r="D5255" t="s">
        <v>4529</v>
      </c>
      <c r="E5255">
        <v>88</v>
      </c>
      <c r="F5255" t="s">
        <v>4722</v>
      </c>
      <c r="G5255">
        <v>18</v>
      </c>
    </row>
    <row r="5256" spans="1:7" hidden="1" x14ac:dyDescent="0.25">
      <c r="A5256">
        <v>197</v>
      </c>
      <c r="B5256">
        <v>1098</v>
      </c>
      <c r="C5256" t="s">
        <v>4721</v>
      </c>
      <c r="D5256" t="s">
        <v>4529</v>
      </c>
      <c r="E5256">
        <v>90</v>
      </c>
      <c r="F5256" t="s">
        <v>4720</v>
      </c>
      <c r="G5256">
        <v>19</v>
      </c>
    </row>
    <row r="5257" spans="1:7" hidden="1" x14ac:dyDescent="0.25">
      <c r="A5257">
        <v>197</v>
      </c>
      <c r="B5257">
        <v>1099</v>
      </c>
      <c r="C5257" t="s">
        <v>4714</v>
      </c>
      <c r="D5257" t="s">
        <v>4529</v>
      </c>
      <c r="E5257">
        <v>94</v>
      </c>
      <c r="F5257" t="s">
        <v>4717</v>
      </c>
      <c r="G5257">
        <v>21</v>
      </c>
    </row>
    <row r="5258" spans="1:7" hidden="1" x14ac:dyDescent="0.25">
      <c r="A5258">
        <v>197</v>
      </c>
      <c r="B5258">
        <v>1100</v>
      </c>
      <c r="C5258" t="s">
        <v>4974</v>
      </c>
      <c r="D5258" t="s">
        <v>4529</v>
      </c>
      <c r="E5258">
        <v>1964</v>
      </c>
      <c r="F5258" t="s">
        <v>4716</v>
      </c>
      <c r="G5258">
        <v>22</v>
      </c>
    </row>
    <row r="5259" spans="1:7" hidden="1" x14ac:dyDescent="0.25">
      <c r="A5259">
        <v>197</v>
      </c>
      <c r="B5259">
        <v>1100</v>
      </c>
      <c r="C5259" t="s">
        <v>4974</v>
      </c>
      <c r="D5259" t="s">
        <v>4529</v>
      </c>
      <c r="E5259">
        <v>97</v>
      </c>
      <c r="F5259" t="s">
        <v>4715</v>
      </c>
      <c r="G5259">
        <v>23</v>
      </c>
    </row>
    <row r="5260" spans="1:7" hidden="1" x14ac:dyDescent="0.25">
      <c r="A5260">
        <v>197</v>
      </c>
      <c r="B5260">
        <v>1100</v>
      </c>
      <c r="C5260" t="s">
        <v>4974</v>
      </c>
      <c r="D5260" t="s">
        <v>4529</v>
      </c>
      <c r="E5260">
        <v>1548</v>
      </c>
      <c r="F5260" t="s">
        <v>4713</v>
      </c>
      <c r="G5260">
        <v>24</v>
      </c>
    </row>
    <row r="5261" spans="1:7" hidden="1" x14ac:dyDescent="0.25">
      <c r="A5261">
        <v>197</v>
      </c>
      <c r="B5261">
        <v>1100</v>
      </c>
      <c r="C5261" t="s">
        <v>4974</v>
      </c>
      <c r="D5261" t="s">
        <v>4529</v>
      </c>
      <c r="E5261">
        <v>1549</v>
      </c>
      <c r="F5261" t="s">
        <v>4718</v>
      </c>
      <c r="G5261">
        <v>25</v>
      </c>
    </row>
    <row r="5262" spans="1:7" hidden="1" x14ac:dyDescent="0.25">
      <c r="A5262">
        <v>197</v>
      </c>
      <c r="B5262">
        <v>1101</v>
      </c>
      <c r="C5262" t="s">
        <v>4711</v>
      </c>
      <c r="D5262" t="s">
        <v>4529</v>
      </c>
      <c r="E5262">
        <v>100</v>
      </c>
      <c r="F5262" t="s">
        <v>4711</v>
      </c>
      <c r="G5262">
        <v>28</v>
      </c>
    </row>
    <row r="5263" spans="1:7" hidden="1" x14ac:dyDescent="0.25">
      <c r="A5263">
        <v>197</v>
      </c>
      <c r="B5263">
        <v>1101</v>
      </c>
      <c r="C5263" t="s">
        <v>4711</v>
      </c>
      <c r="D5263" t="s">
        <v>4529</v>
      </c>
      <c r="E5263">
        <v>102</v>
      </c>
      <c r="F5263" t="s">
        <v>4710</v>
      </c>
      <c r="G5263">
        <v>29</v>
      </c>
    </row>
    <row r="5264" spans="1:7" hidden="1" x14ac:dyDescent="0.25">
      <c r="A5264">
        <v>197</v>
      </c>
      <c r="B5264">
        <v>1101</v>
      </c>
      <c r="C5264" t="s">
        <v>4711</v>
      </c>
      <c r="D5264" t="s">
        <v>4529</v>
      </c>
      <c r="E5264">
        <v>745</v>
      </c>
      <c r="F5264" t="s">
        <v>4709</v>
      </c>
      <c r="G5264">
        <v>30</v>
      </c>
    </row>
    <row r="5265" spans="1:7" hidden="1" x14ac:dyDescent="0.25">
      <c r="A5265">
        <v>197</v>
      </c>
      <c r="B5265">
        <v>1102</v>
      </c>
      <c r="C5265" t="s">
        <v>4706</v>
      </c>
      <c r="D5265" t="s">
        <v>4529</v>
      </c>
      <c r="E5265">
        <v>106</v>
      </c>
      <c r="F5265" t="s">
        <v>4707</v>
      </c>
      <c r="G5265">
        <v>32</v>
      </c>
    </row>
    <row r="5266" spans="1:7" hidden="1" x14ac:dyDescent="0.25">
      <c r="A5266">
        <v>197</v>
      </c>
      <c r="B5266">
        <v>1104</v>
      </c>
      <c r="C5266" t="s">
        <v>4973</v>
      </c>
      <c r="D5266" t="s">
        <v>4529</v>
      </c>
      <c r="E5266">
        <v>1402</v>
      </c>
      <c r="F5266" t="s">
        <v>4973</v>
      </c>
      <c r="G5266">
        <v>34</v>
      </c>
    </row>
    <row r="5267" spans="1:7" hidden="1" x14ac:dyDescent="0.25">
      <c r="A5267">
        <v>197</v>
      </c>
      <c r="B5267">
        <v>1497</v>
      </c>
      <c r="C5267" t="s">
        <v>4708</v>
      </c>
      <c r="D5267" t="s">
        <v>4529</v>
      </c>
      <c r="E5267">
        <v>104</v>
      </c>
      <c r="F5267" t="s">
        <v>4708</v>
      </c>
      <c r="G5267">
        <v>31</v>
      </c>
    </row>
    <row r="5268" spans="1:7" hidden="1" x14ac:dyDescent="0.25">
      <c r="A5268">
        <v>197</v>
      </c>
      <c r="B5268">
        <v>1498</v>
      </c>
      <c r="C5268" t="s">
        <v>4972</v>
      </c>
      <c r="D5268" t="s">
        <v>4529</v>
      </c>
      <c r="E5268">
        <v>373</v>
      </c>
      <c r="F5268" t="s">
        <v>4971</v>
      </c>
      <c r="G5268">
        <v>33</v>
      </c>
    </row>
    <row r="5269" spans="1:7" hidden="1" x14ac:dyDescent="0.25">
      <c r="A5269">
        <v>197</v>
      </c>
      <c r="B5269">
        <v>1499</v>
      </c>
      <c r="C5269" t="s">
        <v>4970</v>
      </c>
      <c r="D5269" t="s">
        <v>4529</v>
      </c>
      <c r="E5269">
        <v>1910</v>
      </c>
      <c r="F5269" t="s">
        <v>4970</v>
      </c>
      <c r="G5269">
        <v>35</v>
      </c>
    </row>
    <row r="5270" spans="1:7" hidden="1" x14ac:dyDescent="0.25">
      <c r="A5270">
        <v>197</v>
      </c>
      <c r="B5270">
        <v>1611</v>
      </c>
      <c r="C5270" t="s">
        <v>4693</v>
      </c>
      <c r="D5270" t="s">
        <v>4529</v>
      </c>
      <c r="E5270">
        <v>10</v>
      </c>
      <c r="F5270" t="s">
        <v>4693</v>
      </c>
      <c r="G5270">
        <v>8</v>
      </c>
    </row>
    <row r="5271" spans="1:7" hidden="1" x14ac:dyDescent="0.25">
      <c r="A5271">
        <v>197</v>
      </c>
      <c r="B5271">
        <v>1612</v>
      </c>
      <c r="C5271" t="s">
        <v>4767</v>
      </c>
      <c r="D5271" t="s">
        <v>4529</v>
      </c>
      <c r="E5271">
        <v>13</v>
      </c>
      <c r="F5271" t="s">
        <v>4692</v>
      </c>
      <c r="G5271">
        <v>9</v>
      </c>
    </row>
    <row r="5272" spans="1:7" hidden="1" x14ac:dyDescent="0.25">
      <c r="A5272">
        <v>197</v>
      </c>
      <c r="B5272">
        <v>1613</v>
      </c>
      <c r="C5272" t="s">
        <v>4690</v>
      </c>
      <c r="D5272" t="s">
        <v>4529</v>
      </c>
      <c r="E5272">
        <v>18</v>
      </c>
      <c r="F5272" t="s">
        <v>4690</v>
      </c>
      <c r="G5272">
        <v>13</v>
      </c>
    </row>
    <row r="5273" spans="1:7" hidden="1" x14ac:dyDescent="0.25">
      <c r="A5273">
        <v>197</v>
      </c>
      <c r="B5273">
        <v>1614</v>
      </c>
      <c r="C5273" t="s">
        <v>4689</v>
      </c>
      <c r="D5273" t="s">
        <v>4529</v>
      </c>
      <c r="E5273">
        <v>22</v>
      </c>
      <c r="F5273" t="s">
        <v>4689</v>
      </c>
      <c r="G5273">
        <v>16</v>
      </c>
    </row>
    <row r="5274" spans="1:7" hidden="1" x14ac:dyDescent="0.25">
      <c r="A5274">
        <v>197</v>
      </c>
      <c r="B5274">
        <v>1615</v>
      </c>
      <c r="C5274" t="s">
        <v>4688</v>
      </c>
      <c r="D5274" t="s">
        <v>4529</v>
      </c>
      <c r="E5274">
        <v>92</v>
      </c>
      <c r="F5274" t="s">
        <v>4688</v>
      </c>
      <c r="G5274">
        <v>20</v>
      </c>
    </row>
    <row r="5275" spans="1:7" hidden="1" x14ac:dyDescent="0.25">
      <c r="A5275">
        <v>197</v>
      </c>
      <c r="B5275">
        <v>1617</v>
      </c>
      <c r="C5275" t="s">
        <v>4712</v>
      </c>
      <c r="D5275" t="s">
        <v>4529</v>
      </c>
      <c r="E5275">
        <v>98</v>
      </c>
      <c r="F5275" t="s">
        <v>4712</v>
      </c>
      <c r="G5275">
        <v>26</v>
      </c>
    </row>
    <row r="5276" spans="1:7" hidden="1" x14ac:dyDescent="0.25">
      <c r="A5276">
        <v>197</v>
      </c>
      <c r="B5276">
        <v>1617</v>
      </c>
      <c r="C5276" t="s">
        <v>4712</v>
      </c>
      <c r="D5276" t="s">
        <v>4529</v>
      </c>
      <c r="E5276">
        <v>1957</v>
      </c>
      <c r="F5276" t="s">
        <v>4686</v>
      </c>
      <c r="G5276">
        <v>27</v>
      </c>
    </row>
    <row r="5277" spans="1:7" hidden="1" x14ac:dyDescent="0.25">
      <c r="A5277">
        <v>197</v>
      </c>
      <c r="B5277">
        <v>1618</v>
      </c>
      <c r="C5277" t="s">
        <v>4969</v>
      </c>
      <c r="D5277" t="s">
        <v>4529</v>
      </c>
      <c r="E5277">
        <v>1404</v>
      </c>
      <c r="F5277" t="s">
        <v>4968</v>
      </c>
      <c r="G5277">
        <v>36</v>
      </c>
    </row>
    <row r="5278" spans="1:7" hidden="1" x14ac:dyDescent="0.25">
      <c r="A5278">
        <v>197</v>
      </c>
      <c r="B5278">
        <v>1639</v>
      </c>
      <c r="C5278" t="s">
        <v>4691</v>
      </c>
      <c r="D5278" t="s">
        <v>4529</v>
      </c>
      <c r="E5278">
        <v>16</v>
      </c>
      <c r="F5278" t="s">
        <v>4691</v>
      </c>
      <c r="G5278">
        <v>12</v>
      </c>
    </row>
    <row r="5279" spans="1:7" hidden="1" x14ac:dyDescent="0.25">
      <c r="A5279">
        <v>198</v>
      </c>
      <c r="B5279">
        <v>1105</v>
      </c>
      <c r="C5279" t="s">
        <v>4598</v>
      </c>
      <c r="D5279" t="s">
        <v>4529</v>
      </c>
      <c r="E5279">
        <v>1</v>
      </c>
      <c r="F5279" t="s">
        <v>4599</v>
      </c>
      <c r="G5279">
        <v>1</v>
      </c>
    </row>
    <row r="5280" spans="1:7" hidden="1" x14ac:dyDescent="0.25">
      <c r="A5280">
        <v>198</v>
      </c>
      <c r="B5280">
        <v>1105</v>
      </c>
      <c r="C5280" t="s">
        <v>4598</v>
      </c>
      <c r="D5280" t="s">
        <v>4529</v>
      </c>
      <c r="E5280">
        <v>1558</v>
      </c>
      <c r="F5280" t="s">
        <v>4733</v>
      </c>
      <c r="G5280">
        <v>2</v>
      </c>
    </row>
    <row r="5281" spans="1:8" hidden="1" x14ac:dyDescent="0.25">
      <c r="A5281">
        <v>198</v>
      </c>
      <c r="B5281">
        <v>1106</v>
      </c>
      <c r="C5281" t="s">
        <v>4731</v>
      </c>
      <c r="D5281" t="s">
        <v>4529</v>
      </c>
      <c r="E5281">
        <v>84</v>
      </c>
      <c r="F5281" t="s">
        <v>4732</v>
      </c>
      <c r="G5281">
        <v>3</v>
      </c>
    </row>
    <row r="5282" spans="1:8" hidden="1" x14ac:dyDescent="0.25">
      <c r="A5282">
        <v>198</v>
      </c>
      <c r="B5282">
        <v>1106</v>
      </c>
      <c r="C5282" t="s">
        <v>4731</v>
      </c>
      <c r="D5282" t="s">
        <v>4529</v>
      </c>
      <c r="E5282">
        <v>2</v>
      </c>
      <c r="F5282" t="s">
        <v>4731</v>
      </c>
      <c r="G5282">
        <v>4</v>
      </c>
    </row>
    <row r="5283" spans="1:8" hidden="1" x14ac:dyDescent="0.25">
      <c r="A5283">
        <v>198</v>
      </c>
      <c r="B5283">
        <v>1107</v>
      </c>
      <c r="C5283" t="s">
        <v>4695</v>
      </c>
      <c r="D5283" t="s">
        <v>4529</v>
      </c>
      <c r="E5283">
        <v>6</v>
      </c>
      <c r="F5283" t="s">
        <v>4697</v>
      </c>
      <c r="G5283">
        <v>6</v>
      </c>
    </row>
    <row r="5284" spans="1:8" hidden="1" x14ac:dyDescent="0.25">
      <c r="A5284">
        <v>198</v>
      </c>
      <c r="B5284">
        <v>1107</v>
      </c>
      <c r="C5284" t="s">
        <v>4695</v>
      </c>
      <c r="D5284" t="s">
        <v>4529</v>
      </c>
      <c r="E5284">
        <v>8</v>
      </c>
      <c r="F5284" t="s">
        <v>4695</v>
      </c>
      <c r="G5284">
        <v>7</v>
      </c>
    </row>
    <row r="5285" spans="1:8" hidden="1" x14ac:dyDescent="0.25">
      <c r="A5285">
        <v>198</v>
      </c>
      <c r="B5285">
        <v>1108</v>
      </c>
      <c r="C5285" t="s">
        <v>4748</v>
      </c>
      <c r="D5285" t="s">
        <v>4529</v>
      </c>
      <c r="E5285">
        <v>14</v>
      </c>
      <c r="F5285" t="s">
        <v>4728</v>
      </c>
      <c r="G5285">
        <v>10</v>
      </c>
    </row>
    <row r="5286" spans="1:8" hidden="1" x14ac:dyDescent="0.25">
      <c r="A5286">
        <v>198</v>
      </c>
      <c r="B5286">
        <v>1108</v>
      </c>
      <c r="C5286" t="s">
        <v>4748</v>
      </c>
      <c r="D5286" t="s">
        <v>4529</v>
      </c>
      <c r="E5286">
        <v>266</v>
      </c>
      <c r="F5286" t="s">
        <v>4727</v>
      </c>
      <c r="G5286">
        <v>11</v>
      </c>
    </row>
    <row r="5287" spans="1:8" hidden="1" x14ac:dyDescent="0.25">
      <c r="A5287">
        <v>198</v>
      </c>
      <c r="B5287">
        <v>1109</v>
      </c>
      <c r="C5287" t="s">
        <v>4725</v>
      </c>
      <c r="D5287" t="s">
        <v>4529</v>
      </c>
      <c r="E5287">
        <v>20</v>
      </c>
      <c r="F5287" t="s">
        <v>4726</v>
      </c>
      <c r="G5287">
        <v>14</v>
      </c>
    </row>
    <row r="5288" spans="1:8" hidden="1" x14ac:dyDescent="0.25">
      <c r="A5288">
        <v>198</v>
      </c>
      <c r="B5288">
        <v>1109</v>
      </c>
      <c r="C5288" t="s">
        <v>4725</v>
      </c>
      <c r="D5288" t="s">
        <v>4529</v>
      </c>
      <c r="E5288">
        <v>86</v>
      </c>
      <c r="F5288" t="s">
        <v>4724</v>
      </c>
      <c r="G5288">
        <v>15</v>
      </c>
    </row>
    <row r="5289" spans="1:8" hidden="1" x14ac:dyDescent="0.25">
      <c r="A5289">
        <v>198</v>
      </c>
      <c r="B5289">
        <v>1110</v>
      </c>
      <c r="C5289" t="s">
        <v>4721</v>
      </c>
      <c r="D5289" t="s">
        <v>4529</v>
      </c>
      <c r="E5289">
        <v>24</v>
      </c>
      <c r="F5289" t="s">
        <v>4894</v>
      </c>
      <c r="G5289">
        <v>17</v>
      </c>
    </row>
    <row r="5290" spans="1:8" hidden="1" x14ac:dyDescent="0.25">
      <c r="A5290">
        <v>198</v>
      </c>
      <c r="B5290">
        <v>1110</v>
      </c>
      <c r="C5290" t="s">
        <v>4721</v>
      </c>
      <c r="D5290" t="s">
        <v>4529</v>
      </c>
      <c r="E5290">
        <v>1510</v>
      </c>
      <c r="F5290" t="s">
        <v>4721</v>
      </c>
      <c r="G5290" t="s">
        <v>4768</v>
      </c>
      <c r="H5290">
        <v>18</v>
      </c>
    </row>
    <row r="5291" spans="1:8" hidden="1" x14ac:dyDescent="0.25">
      <c r="A5291">
        <v>198</v>
      </c>
      <c r="B5291">
        <v>1110</v>
      </c>
      <c r="C5291" t="s">
        <v>4721</v>
      </c>
      <c r="D5291" t="s">
        <v>4529</v>
      </c>
      <c r="E5291">
        <v>1512</v>
      </c>
      <c r="F5291" t="s">
        <v>4769</v>
      </c>
      <c r="G5291">
        <v>19</v>
      </c>
    </row>
    <row r="5292" spans="1:8" hidden="1" x14ac:dyDescent="0.25">
      <c r="A5292">
        <v>198</v>
      </c>
      <c r="B5292">
        <v>1111</v>
      </c>
      <c r="C5292" t="s">
        <v>4770</v>
      </c>
      <c r="D5292" t="s">
        <v>4529</v>
      </c>
      <c r="E5292">
        <v>1504</v>
      </c>
      <c r="F5292" t="s">
        <v>4771</v>
      </c>
      <c r="G5292">
        <v>20</v>
      </c>
    </row>
    <row r="5293" spans="1:8" hidden="1" x14ac:dyDescent="0.25">
      <c r="A5293">
        <v>198</v>
      </c>
      <c r="B5293">
        <v>1111</v>
      </c>
      <c r="C5293" t="s">
        <v>4770</v>
      </c>
      <c r="D5293" t="s">
        <v>4529</v>
      </c>
      <c r="E5293">
        <v>25</v>
      </c>
      <c r="F5293" t="s">
        <v>4770</v>
      </c>
      <c r="G5293">
        <v>21</v>
      </c>
    </row>
    <row r="5294" spans="1:8" hidden="1" x14ac:dyDescent="0.25">
      <c r="A5294">
        <v>198</v>
      </c>
      <c r="B5294">
        <v>1111</v>
      </c>
      <c r="C5294" t="s">
        <v>4770</v>
      </c>
      <c r="D5294" t="s">
        <v>4529</v>
      </c>
      <c r="E5294">
        <v>1514</v>
      </c>
      <c r="F5294" t="s">
        <v>4773</v>
      </c>
      <c r="G5294" t="s">
        <v>4772</v>
      </c>
      <c r="H5294">
        <v>22</v>
      </c>
    </row>
    <row r="5295" spans="1:8" hidden="1" x14ac:dyDescent="0.25">
      <c r="A5295">
        <v>198</v>
      </c>
      <c r="B5295">
        <v>1112</v>
      </c>
      <c r="C5295" t="s">
        <v>4961</v>
      </c>
      <c r="D5295" t="s">
        <v>4529</v>
      </c>
      <c r="E5295">
        <v>1516</v>
      </c>
      <c r="F5295" t="s">
        <v>4774</v>
      </c>
      <c r="G5295">
        <v>23</v>
      </c>
    </row>
    <row r="5296" spans="1:8" hidden="1" x14ac:dyDescent="0.25">
      <c r="A5296">
        <v>198</v>
      </c>
      <c r="B5296">
        <v>1112</v>
      </c>
      <c r="C5296" t="s">
        <v>4961</v>
      </c>
      <c r="D5296" t="s">
        <v>4529</v>
      </c>
      <c r="E5296">
        <v>27</v>
      </c>
      <c r="F5296" t="s">
        <v>4776</v>
      </c>
      <c r="G5296">
        <v>24</v>
      </c>
    </row>
    <row r="5297" spans="1:8" hidden="1" x14ac:dyDescent="0.25">
      <c r="A5297">
        <v>198</v>
      </c>
      <c r="B5297">
        <v>1112</v>
      </c>
      <c r="C5297" t="s">
        <v>4961</v>
      </c>
      <c r="D5297" t="s">
        <v>4529</v>
      </c>
      <c r="E5297">
        <v>1532</v>
      </c>
      <c r="F5297" t="s">
        <v>4777</v>
      </c>
      <c r="G5297">
        <v>25</v>
      </c>
    </row>
    <row r="5298" spans="1:8" hidden="1" x14ac:dyDescent="0.25">
      <c r="A5298">
        <v>198</v>
      </c>
      <c r="B5298">
        <v>1113</v>
      </c>
      <c r="C5298" t="s">
        <v>4780</v>
      </c>
      <c r="D5298" t="s">
        <v>4529</v>
      </c>
      <c r="E5298">
        <v>1518</v>
      </c>
      <c r="F5298" t="s">
        <v>3871</v>
      </c>
      <c r="G5298" t="s">
        <v>4778</v>
      </c>
      <c r="H5298">
        <v>26</v>
      </c>
    </row>
    <row r="5299" spans="1:8" hidden="1" x14ac:dyDescent="0.25">
      <c r="A5299">
        <v>198</v>
      </c>
      <c r="B5299">
        <v>1113</v>
      </c>
      <c r="C5299" t="s">
        <v>4780</v>
      </c>
      <c r="D5299" t="s">
        <v>4529</v>
      </c>
      <c r="E5299">
        <v>29</v>
      </c>
      <c r="F5299" t="s">
        <v>4780</v>
      </c>
      <c r="G5299">
        <v>27</v>
      </c>
    </row>
    <row r="5300" spans="1:8" hidden="1" x14ac:dyDescent="0.25">
      <c r="A5300">
        <v>198</v>
      </c>
      <c r="B5300">
        <v>1113</v>
      </c>
      <c r="C5300" t="s">
        <v>4780</v>
      </c>
      <c r="D5300" t="s">
        <v>4529</v>
      </c>
      <c r="E5300">
        <v>1520</v>
      </c>
      <c r="F5300" t="s">
        <v>4782</v>
      </c>
      <c r="G5300" t="s">
        <v>4781</v>
      </c>
      <c r="H5300">
        <v>28</v>
      </c>
    </row>
    <row r="5301" spans="1:8" hidden="1" x14ac:dyDescent="0.25">
      <c r="A5301">
        <v>198</v>
      </c>
      <c r="B5301">
        <v>1113</v>
      </c>
      <c r="C5301" t="s">
        <v>4780</v>
      </c>
      <c r="D5301" t="s">
        <v>4529</v>
      </c>
      <c r="E5301">
        <v>31</v>
      </c>
      <c r="F5301" t="s">
        <v>4783</v>
      </c>
      <c r="G5301">
        <v>29</v>
      </c>
    </row>
    <row r="5302" spans="1:8" hidden="1" x14ac:dyDescent="0.25">
      <c r="A5302">
        <v>198</v>
      </c>
      <c r="B5302">
        <v>1114</v>
      </c>
      <c r="C5302" t="s">
        <v>4893</v>
      </c>
      <c r="D5302" t="s">
        <v>4529</v>
      </c>
      <c r="E5302">
        <v>1506</v>
      </c>
      <c r="F5302" t="s">
        <v>4784</v>
      </c>
      <c r="G5302">
        <v>30</v>
      </c>
    </row>
    <row r="5303" spans="1:8" hidden="1" x14ac:dyDescent="0.25">
      <c r="A5303">
        <v>198</v>
      </c>
      <c r="B5303">
        <v>1114</v>
      </c>
      <c r="C5303" t="s">
        <v>4893</v>
      </c>
      <c r="D5303" t="s">
        <v>4529</v>
      </c>
      <c r="E5303">
        <v>33</v>
      </c>
      <c r="F5303" t="s">
        <v>4786</v>
      </c>
      <c r="G5303">
        <v>31</v>
      </c>
    </row>
    <row r="5304" spans="1:8" hidden="1" x14ac:dyDescent="0.25">
      <c r="A5304">
        <v>198</v>
      </c>
      <c r="B5304">
        <v>1115</v>
      </c>
      <c r="C5304" t="s">
        <v>4785</v>
      </c>
      <c r="D5304" t="s">
        <v>4529</v>
      </c>
      <c r="E5304">
        <v>1523</v>
      </c>
      <c r="F5304" t="s">
        <v>4785</v>
      </c>
      <c r="G5304" t="s">
        <v>4787</v>
      </c>
      <c r="H5304">
        <v>32</v>
      </c>
    </row>
    <row r="5305" spans="1:8" hidden="1" x14ac:dyDescent="0.25">
      <c r="A5305">
        <v>198</v>
      </c>
      <c r="B5305">
        <v>1115</v>
      </c>
      <c r="C5305" t="s">
        <v>4785</v>
      </c>
      <c r="D5305" t="s">
        <v>4529</v>
      </c>
      <c r="E5305">
        <v>1508</v>
      </c>
      <c r="F5305" t="s">
        <v>4788</v>
      </c>
      <c r="G5305">
        <v>33</v>
      </c>
    </row>
    <row r="5306" spans="1:8" hidden="1" x14ac:dyDescent="0.25">
      <c r="A5306">
        <v>198</v>
      </c>
      <c r="B5306">
        <v>1115</v>
      </c>
      <c r="C5306" t="s">
        <v>4785</v>
      </c>
      <c r="D5306" t="s">
        <v>4529</v>
      </c>
      <c r="E5306">
        <v>35</v>
      </c>
      <c r="F5306" t="s">
        <v>4789</v>
      </c>
      <c r="G5306">
        <v>34</v>
      </c>
    </row>
    <row r="5307" spans="1:8" hidden="1" x14ac:dyDescent="0.25">
      <c r="A5307">
        <v>198</v>
      </c>
      <c r="B5307">
        <v>1115</v>
      </c>
      <c r="C5307" t="s">
        <v>4785</v>
      </c>
      <c r="D5307" t="s">
        <v>4529</v>
      </c>
      <c r="E5307">
        <v>36</v>
      </c>
      <c r="F5307" t="s">
        <v>4790</v>
      </c>
      <c r="G5307">
        <v>35</v>
      </c>
    </row>
    <row r="5308" spans="1:8" hidden="1" x14ac:dyDescent="0.25">
      <c r="A5308">
        <v>198</v>
      </c>
      <c r="B5308">
        <v>1115</v>
      </c>
      <c r="C5308" t="s">
        <v>4785</v>
      </c>
      <c r="D5308" t="s">
        <v>4529</v>
      </c>
      <c r="E5308">
        <v>38</v>
      </c>
      <c r="F5308" t="s">
        <v>4791</v>
      </c>
      <c r="G5308">
        <v>36</v>
      </c>
    </row>
    <row r="5309" spans="1:8" hidden="1" x14ac:dyDescent="0.25">
      <c r="A5309">
        <v>198</v>
      </c>
      <c r="B5309">
        <v>1116</v>
      </c>
      <c r="C5309" t="s">
        <v>4792</v>
      </c>
      <c r="D5309" t="s">
        <v>4529</v>
      </c>
      <c r="E5309">
        <v>40</v>
      </c>
      <c r="F5309" t="s">
        <v>4792</v>
      </c>
      <c r="G5309">
        <v>37</v>
      </c>
    </row>
    <row r="5310" spans="1:8" hidden="1" x14ac:dyDescent="0.25">
      <c r="A5310">
        <v>198</v>
      </c>
      <c r="B5310">
        <v>1116</v>
      </c>
      <c r="C5310" t="s">
        <v>4792</v>
      </c>
      <c r="D5310" t="s">
        <v>4529</v>
      </c>
      <c r="E5310">
        <v>1294</v>
      </c>
      <c r="F5310" t="s">
        <v>4794</v>
      </c>
      <c r="G5310" t="s">
        <v>4793</v>
      </c>
      <c r="H5310">
        <v>38</v>
      </c>
    </row>
    <row r="5311" spans="1:8" hidden="1" x14ac:dyDescent="0.25">
      <c r="A5311">
        <v>198</v>
      </c>
      <c r="B5311">
        <v>1116</v>
      </c>
      <c r="C5311" t="s">
        <v>4792</v>
      </c>
      <c r="D5311" t="s">
        <v>4529</v>
      </c>
      <c r="E5311">
        <v>42</v>
      </c>
      <c r="F5311" t="s">
        <v>4795</v>
      </c>
      <c r="G5311">
        <v>39</v>
      </c>
    </row>
    <row r="5312" spans="1:8" hidden="1" x14ac:dyDescent="0.25">
      <c r="A5312">
        <v>198</v>
      </c>
      <c r="B5312">
        <v>1118</v>
      </c>
      <c r="C5312" t="s">
        <v>4680</v>
      </c>
      <c r="D5312" t="s">
        <v>4529</v>
      </c>
      <c r="E5312">
        <v>44</v>
      </c>
      <c r="F5312" t="s">
        <v>4796</v>
      </c>
      <c r="G5312">
        <v>40</v>
      </c>
    </row>
    <row r="5313" spans="1:8" hidden="1" x14ac:dyDescent="0.25">
      <c r="A5313">
        <v>198</v>
      </c>
      <c r="B5313">
        <v>1118</v>
      </c>
      <c r="C5313" t="s">
        <v>4680</v>
      </c>
      <c r="D5313" t="s">
        <v>4529</v>
      </c>
      <c r="E5313">
        <v>1524</v>
      </c>
      <c r="F5313" t="s">
        <v>4797</v>
      </c>
      <c r="G5313">
        <v>41</v>
      </c>
    </row>
    <row r="5314" spans="1:8" hidden="1" x14ac:dyDescent="0.25">
      <c r="A5314">
        <v>198</v>
      </c>
      <c r="B5314">
        <v>1118</v>
      </c>
      <c r="C5314" t="s">
        <v>4680</v>
      </c>
      <c r="D5314" t="s">
        <v>4529</v>
      </c>
      <c r="E5314">
        <v>46</v>
      </c>
      <c r="F5314" t="s">
        <v>4798</v>
      </c>
      <c r="G5314">
        <v>42</v>
      </c>
    </row>
    <row r="5315" spans="1:8" hidden="1" x14ac:dyDescent="0.25">
      <c r="A5315">
        <v>198</v>
      </c>
      <c r="B5315">
        <v>1118</v>
      </c>
      <c r="C5315" t="s">
        <v>4680</v>
      </c>
      <c r="D5315" t="s">
        <v>4529</v>
      </c>
      <c r="E5315">
        <v>48</v>
      </c>
      <c r="F5315" t="s">
        <v>4799</v>
      </c>
      <c r="G5315">
        <v>43</v>
      </c>
    </row>
    <row r="5316" spans="1:8" hidden="1" x14ac:dyDescent="0.25">
      <c r="A5316">
        <v>198</v>
      </c>
      <c r="B5316">
        <v>1118</v>
      </c>
      <c r="C5316" t="s">
        <v>4680</v>
      </c>
      <c r="D5316" t="s">
        <v>4529</v>
      </c>
      <c r="E5316">
        <v>50</v>
      </c>
      <c r="F5316" t="s">
        <v>4683</v>
      </c>
      <c r="G5316">
        <v>44</v>
      </c>
    </row>
    <row r="5317" spans="1:8" hidden="1" x14ac:dyDescent="0.25">
      <c r="A5317">
        <v>198</v>
      </c>
      <c r="B5317">
        <v>1118</v>
      </c>
      <c r="C5317" t="s">
        <v>4680</v>
      </c>
      <c r="D5317" t="s">
        <v>4529</v>
      </c>
      <c r="E5317">
        <v>49</v>
      </c>
      <c r="F5317" t="s">
        <v>4799</v>
      </c>
      <c r="G5317">
        <v>45</v>
      </c>
    </row>
    <row r="5318" spans="1:8" hidden="1" x14ac:dyDescent="0.25">
      <c r="A5318">
        <v>198</v>
      </c>
      <c r="B5318">
        <v>1118</v>
      </c>
      <c r="C5318" t="s">
        <v>4680</v>
      </c>
      <c r="D5318" t="s">
        <v>4529</v>
      </c>
      <c r="E5318">
        <v>47</v>
      </c>
      <c r="F5318" t="s">
        <v>4798</v>
      </c>
      <c r="G5318">
        <v>46</v>
      </c>
    </row>
    <row r="5319" spans="1:8" hidden="1" x14ac:dyDescent="0.25">
      <c r="A5319">
        <v>198</v>
      </c>
      <c r="B5319">
        <v>1118</v>
      </c>
      <c r="C5319" t="s">
        <v>4680</v>
      </c>
      <c r="D5319" t="s">
        <v>4529</v>
      </c>
      <c r="E5319">
        <v>1525</v>
      </c>
      <c r="F5319" t="s">
        <v>4797</v>
      </c>
      <c r="G5319">
        <v>47</v>
      </c>
    </row>
    <row r="5320" spans="1:8" hidden="1" x14ac:dyDescent="0.25">
      <c r="A5320">
        <v>198</v>
      </c>
      <c r="B5320">
        <v>1118</v>
      </c>
      <c r="C5320" t="s">
        <v>4680</v>
      </c>
      <c r="D5320" t="s">
        <v>4529</v>
      </c>
      <c r="E5320">
        <v>45</v>
      </c>
      <c r="F5320" t="s">
        <v>4796</v>
      </c>
      <c r="G5320">
        <v>48</v>
      </c>
    </row>
    <row r="5321" spans="1:8" hidden="1" x14ac:dyDescent="0.25">
      <c r="A5321">
        <v>198</v>
      </c>
      <c r="B5321">
        <v>1118</v>
      </c>
      <c r="C5321" t="s">
        <v>4680</v>
      </c>
      <c r="D5321" t="s">
        <v>4529</v>
      </c>
      <c r="E5321">
        <v>43</v>
      </c>
      <c r="F5321" t="s">
        <v>4795</v>
      </c>
      <c r="G5321">
        <v>49</v>
      </c>
    </row>
    <row r="5322" spans="1:8" hidden="1" x14ac:dyDescent="0.25">
      <c r="A5322">
        <v>198</v>
      </c>
      <c r="B5322">
        <v>1118</v>
      </c>
      <c r="C5322" t="s">
        <v>4680</v>
      </c>
      <c r="D5322" t="s">
        <v>4529</v>
      </c>
      <c r="E5322">
        <v>1295</v>
      </c>
      <c r="F5322" t="s">
        <v>4794</v>
      </c>
      <c r="G5322" t="s">
        <v>4793</v>
      </c>
      <c r="H5322">
        <v>50</v>
      </c>
    </row>
    <row r="5323" spans="1:8" hidden="1" x14ac:dyDescent="0.25">
      <c r="A5323">
        <v>198</v>
      </c>
      <c r="B5323">
        <v>1120</v>
      </c>
      <c r="C5323" t="s">
        <v>4967</v>
      </c>
      <c r="D5323" t="s">
        <v>4529</v>
      </c>
      <c r="E5323">
        <v>1202</v>
      </c>
      <c r="F5323" t="s">
        <v>4966</v>
      </c>
      <c r="G5323">
        <v>58</v>
      </c>
    </row>
    <row r="5324" spans="1:8" hidden="1" x14ac:dyDescent="0.25">
      <c r="A5324">
        <v>198</v>
      </c>
      <c r="B5324">
        <v>1122</v>
      </c>
      <c r="C5324" t="s">
        <v>4812</v>
      </c>
      <c r="D5324" t="s">
        <v>4529</v>
      </c>
      <c r="E5324">
        <v>524</v>
      </c>
      <c r="F5324" t="s">
        <v>4812</v>
      </c>
      <c r="G5324">
        <v>59</v>
      </c>
    </row>
    <row r="5325" spans="1:8" hidden="1" x14ac:dyDescent="0.25">
      <c r="A5325">
        <v>198</v>
      </c>
      <c r="B5325">
        <v>1123</v>
      </c>
      <c r="C5325" t="s">
        <v>4965</v>
      </c>
      <c r="D5325" t="s">
        <v>4529</v>
      </c>
      <c r="E5325">
        <v>523</v>
      </c>
      <c r="F5325" t="s">
        <v>4813</v>
      </c>
      <c r="G5325">
        <v>60</v>
      </c>
    </row>
    <row r="5326" spans="1:8" hidden="1" x14ac:dyDescent="0.25">
      <c r="A5326">
        <v>198</v>
      </c>
      <c r="B5326">
        <v>1542</v>
      </c>
      <c r="C5326" t="s">
        <v>4963</v>
      </c>
      <c r="D5326" t="s">
        <v>4529</v>
      </c>
      <c r="E5326">
        <v>1751</v>
      </c>
      <c r="F5326" t="s">
        <v>4964</v>
      </c>
      <c r="G5326">
        <v>51</v>
      </c>
    </row>
    <row r="5327" spans="1:8" hidden="1" x14ac:dyDescent="0.25">
      <c r="A5327">
        <v>198</v>
      </c>
      <c r="B5327">
        <v>1542</v>
      </c>
      <c r="C5327" t="s">
        <v>4963</v>
      </c>
      <c r="D5327" t="s">
        <v>4529</v>
      </c>
      <c r="E5327">
        <v>35</v>
      </c>
      <c r="F5327" t="s">
        <v>4789</v>
      </c>
      <c r="G5327">
        <v>52</v>
      </c>
    </row>
    <row r="5328" spans="1:8" hidden="1" x14ac:dyDescent="0.25">
      <c r="A5328">
        <v>198</v>
      </c>
      <c r="B5328">
        <v>1543</v>
      </c>
      <c r="C5328" t="s">
        <v>4814</v>
      </c>
      <c r="D5328" t="s">
        <v>4529</v>
      </c>
      <c r="E5328">
        <v>1901</v>
      </c>
      <c r="F5328" t="s">
        <v>4814</v>
      </c>
      <c r="G5328">
        <v>61</v>
      </c>
    </row>
    <row r="5329" spans="1:7" hidden="1" x14ac:dyDescent="0.25">
      <c r="A5329">
        <v>198</v>
      </c>
      <c r="B5329">
        <v>1621</v>
      </c>
      <c r="C5329" t="s">
        <v>4694</v>
      </c>
      <c r="D5329" t="s">
        <v>4529</v>
      </c>
      <c r="E5329">
        <v>10</v>
      </c>
      <c r="F5329" t="s">
        <v>4693</v>
      </c>
      <c r="G5329">
        <v>8</v>
      </c>
    </row>
    <row r="5330" spans="1:7" hidden="1" x14ac:dyDescent="0.25">
      <c r="A5330">
        <v>198</v>
      </c>
      <c r="B5330">
        <v>1622</v>
      </c>
      <c r="C5330" t="s">
        <v>4691</v>
      </c>
      <c r="D5330" t="s">
        <v>4529</v>
      </c>
      <c r="E5330">
        <v>16</v>
      </c>
      <c r="F5330" t="s">
        <v>4691</v>
      </c>
      <c r="G5330">
        <v>12</v>
      </c>
    </row>
    <row r="5331" spans="1:7" hidden="1" x14ac:dyDescent="0.25">
      <c r="A5331">
        <v>198</v>
      </c>
      <c r="B5331">
        <v>1623</v>
      </c>
      <c r="C5331" t="s">
        <v>4690</v>
      </c>
      <c r="D5331" t="s">
        <v>4529</v>
      </c>
      <c r="E5331">
        <v>18</v>
      </c>
      <c r="F5331" t="s">
        <v>4690</v>
      </c>
      <c r="G5331">
        <v>13</v>
      </c>
    </row>
    <row r="5332" spans="1:7" hidden="1" x14ac:dyDescent="0.25">
      <c r="A5332">
        <v>198</v>
      </c>
      <c r="B5332">
        <v>1624</v>
      </c>
      <c r="C5332" t="s">
        <v>4689</v>
      </c>
      <c r="D5332" t="s">
        <v>4529</v>
      </c>
      <c r="E5332">
        <v>22</v>
      </c>
      <c r="F5332" t="s">
        <v>4689</v>
      </c>
      <c r="G5332">
        <v>16</v>
      </c>
    </row>
    <row r="5333" spans="1:7" hidden="1" x14ac:dyDescent="0.25">
      <c r="A5333">
        <v>198</v>
      </c>
      <c r="B5333">
        <v>1625</v>
      </c>
      <c r="C5333" t="s">
        <v>4785</v>
      </c>
      <c r="D5333" t="s">
        <v>4529</v>
      </c>
      <c r="E5333">
        <v>37</v>
      </c>
      <c r="F5333" t="s">
        <v>4790</v>
      </c>
      <c r="G5333">
        <v>53</v>
      </c>
    </row>
    <row r="5334" spans="1:7" hidden="1" x14ac:dyDescent="0.25">
      <c r="A5334">
        <v>198</v>
      </c>
      <c r="B5334">
        <v>1625</v>
      </c>
      <c r="C5334" t="s">
        <v>4785</v>
      </c>
      <c r="D5334" t="s">
        <v>4529</v>
      </c>
      <c r="E5334">
        <v>37</v>
      </c>
      <c r="F5334" t="s">
        <v>4790</v>
      </c>
      <c r="G5334">
        <v>54</v>
      </c>
    </row>
    <row r="5335" spans="1:7" hidden="1" x14ac:dyDescent="0.25">
      <c r="A5335">
        <v>198</v>
      </c>
      <c r="B5335">
        <v>1625</v>
      </c>
      <c r="C5335" t="s">
        <v>4785</v>
      </c>
      <c r="D5335" t="s">
        <v>4529</v>
      </c>
      <c r="E5335">
        <v>35</v>
      </c>
      <c r="F5335" t="s">
        <v>4789</v>
      </c>
      <c r="G5335">
        <v>55</v>
      </c>
    </row>
    <row r="5336" spans="1:7" hidden="1" x14ac:dyDescent="0.25">
      <c r="A5336">
        <v>198</v>
      </c>
      <c r="B5336">
        <v>1625</v>
      </c>
      <c r="C5336" t="s">
        <v>4785</v>
      </c>
      <c r="D5336" t="s">
        <v>4529</v>
      </c>
      <c r="E5336">
        <v>1966</v>
      </c>
      <c r="F5336" t="s">
        <v>4962</v>
      </c>
      <c r="G5336">
        <v>56</v>
      </c>
    </row>
    <row r="5337" spans="1:7" hidden="1" x14ac:dyDescent="0.25">
      <c r="A5337">
        <v>198</v>
      </c>
      <c r="B5337">
        <v>1625</v>
      </c>
      <c r="C5337" t="s">
        <v>4785</v>
      </c>
      <c r="D5337" t="s">
        <v>4529</v>
      </c>
      <c r="E5337">
        <v>1966</v>
      </c>
      <c r="F5337" t="s">
        <v>4962</v>
      </c>
      <c r="G5337">
        <v>57</v>
      </c>
    </row>
    <row r="5338" spans="1:7" hidden="1" x14ac:dyDescent="0.25">
      <c r="A5338">
        <v>198</v>
      </c>
      <c r="B5338">
        <v>1640</v>
      </c>
      <c r="C5338" t="s">
        <v>4766</v>
      </c>
      <c r="D5338" t="s">
        <v>4529</v>
      </c>
      <c r="E5338">
        <v>4</v>
      </c>
      <c r="F5338" t="s">
        <v>4729</v>
      </c>
      <c r="G5338">
        <v>5</v>
      </c>
    </row>
    <row r="5339" spans="1:7" hidden="1" x14ac:dyDescent="0.25">
      <c r="A5339">
        <v>198</v>
      </c>
      <c r="B5339">
        <v>1641</v>
      </c>
      <c r="C5339" t="s">
        <v>4767</v>
      </c>
      <c r="D5339" t="s">
        <v>4529</v>
      </c>
      <c r="E5339">
        <v>13</v>
      </c>
      <c r="F5339" t="s">
        <v>4692</v>
      </c>
      <c r="G5339">
        <v>9</v>
      </c>
    </row>
    <row r="5340" spans="1:7" hidden="1" x14ac:dyDescent="0.25">
      <c r="A5340">
        <v>199</v>
      </c>
      <c r="B5340">
        <v>1124</v>
      </c>
      <c r="C5340" t="s">
        <v>4598</v>
      </c>
      <c r="D5340" t="s">
        <v>4529</v>
      </c>
      <c r="E5340">
        <v>1</v>
      </c>
      <c r="F5340" t="s">
        <v>4599</v>
      </c>
      <c r="G5340">
        <v>1</v>
      </c>
    </row>
    <row r="5341" spans="1:7" hidden="1" x14ac:dyDescent="0.25">
      <c r="A5341">
        <v>199</v>
      </c>
      <c r="B5341">
        <v>1124</v>
      </c>
      <c r="C5341" t="s">
        <v>4598</v>
      </c>
      <c r="D5341" t="s">
        <v>4529</v>
      </c>
      <c r="E5341">
        <v>1558</v>
      </c>
      <c r="F5341" t="s">
        <v>4733</v>
      </c>
      <c r="G5341">
        <v>2</v>
      </c>
    </row>
    <row r="5342" spans="1:7" hidden="1" x14ac:dyDescent="0.25">
      <c r="A5342">
        <v>199</v>
      </c>
      <c r="B5342">
        <v>1125</v>
      </c>
      <c r="C5342" t="s">
        <v>4731</v>
      </c>
      <c r="D5342" t="s">
        <v>4529</v>
      </c>
      <c r="E5342">
        <v>84</v>
      </c>
      <c r="F5342" t="s">
        <v>4732</v>
      </c>
      <c r="G5342">
        <v>3</v>
      </c>
    </row>
    <row r="5343" spans="1:7" hidden="1" x14ac:dyDescent="0.25">
      <c r="A5343">
        <v>199</v>
      </c>
      <c r="B5343">
        <v>1125</v>
      </c>
      <c r="C5343" t="s">
        <v>4731</v>
      </c>
      <c r="D5343" t="s">
        <v>4529</v>
      </c>
      <c r="E5343">
        <v>2</v>
      </c>
      <c r="F5343" t="s">
        <v>4731</v>
      </c>
      <c r="G5343">
        <v>4</v>
      </c>
    </row>
    <row r="5344" spans="1:7" hidden="1" x14ac:dyDescent="0.25">
      <c r="A5344">
        <v>199</v>
      </c>
      <c r="B5344">
        <v>1126</v>
      </c>
      <c r="C5344" t="s">
        <v>4695</v>
      </c>
      <c r="D5344" t="s">
        <v>4529</v>
      </c>
      <c r="E5344">
        <v>6</v>
      </c>
      <c r="F5344" t="s">
        <v>4697</v>
      </c>
      <c r="G5344">
        <v>6</v>
      </c>
    </row>
    <row r="5345" spans="1:8" hidden="1" x14ac:dyDescent="0.25">
      <c r="A5345">
        <v>199</v>
      </c>
      <c r="B5345">
        <v>1126</v>
      </c>
      <c r="C5345" t="s">
        <v>4695</v>
      </c>
      <c r="D5345" t="s">
        <v>4529</v>
      </c>
      <c r="E5345">
        <v>8</v>
      </c>
      <c r="F5345" t="s">
        <v>4695</v>
      </c>
      <c r="G5345">
        <v>7</v>
      </c>
    </row>
    <row r="5346" spans="1:8" hidden="1" x14ac:dyDescent="0.25">
      <c r="A5346">
        <v>199</v>
      </c>
      <c r="B5346">
        <v>1127</v>
      </c>
      <c r="C5346" t="s">
        <v>4748</v>
      </c>
      <c r="D5346" t="s">
        <v>4529</v>
      </c>
      <c r="E5346">
        <v>14</v>
      </c>
      <c r="F5346" t="s">
        <v>4728</v>
      </c>
      <c r="G5346">
        <v>10</v>
      </c>
    </row>
    <row r="5347" spans="1:8" hidden="1" x14ac:dyDescent="0.25">
      <c r="A5347">
        <v>199</v>
      </c>
      <c r="B5347">
        <v>1127</v>
      </c>
      <c r="C5347" t="s">
        <v>4748</v>
      </c>
      <c r="D5347" t="s">
        <v>4529</v>
      </c>
      <c r="E5347">
        <v>266</v>
      </c>
      <c r="F5347" t="s">
        <v>4727</v>
      </c>
      <c r="G5347">
        <v>11</v>
      </c>
    </row>
    <row r="5348" spans="1:8" hidden="1" x14ac:dyDescent="0.25">
      <c r="A5348">
        <v>199</v>
      </c>
      <c r="B5348">
        <v>1128</v>
      </c>
      <c r="C5348" t="s">
        <v>4725</v>
      </c>
      <c r="D5348" t="s">
        <v>4529</v>
      </c>
      <c r="E5348">
        <v>20</v>
      </c>
      <c r="F5348" t="s">
        <v>4726</v>
      </c>
      <c r="G5348">
        <v>14</v>
      </c>
    </row>
    <row r="5349" spans="1:8" hidden="1" x14ac:dyDescent="0.25">
      <c r="A5349">
        <v>199</v>
      </c>
      <c r="B5349">
        <v>1128</v>
      </c>
      <c r="C5349" t="s">
        <v>4725</v>
      </c>
      <c r="D5349" t="s">
        <v>4529</v>
      </c>
      <c r="E5349">
        <v>86</v>
      </c>
      <c r="F5349" t="s">
        <v>4724</v>
      </c>
      <c r="G5349">
        <v>15</v>
      </c>
    </row>
    <row r="5350" spans="1:8" hidden="1" x14ac:dyDescent="0.25">
      <c r="A5350">
        <v>199</v>
      </c>
      <c r="B5350">
        <v>1129</v>
      </c>
      <c r="C5350" t="s">
        <v>4721</v>
      </c>
      <c r="D5350" t="s">
        <v>4529</v>
      </c>
      <c r="E5350">
        <v>24</v>
      </c>
      <c r="F5350" t="s">
        <v>4894</v>
      </c>
      <c r="G5350">
        <v>17</v>
      </c>
    </row>
    <row r="5351" spans="1:8" hidden="1" x14ac:dyDescent="0.25">
      <c r="A5351">
        <v>199</v>
      </c>
      <c r="B5351">
        <v>1129</v>
      </c>
      <c r="C5351" t="s">
        <v>4721</v>
      </c>
      <c r="D5351" t="s">
        <v>4529</v>
      </c>
      <c r="E5351">
        <v>1510</v>
      </c>
      <c r="F5351" t="s">
        <v>4721</v>
      </c>
      <c r="G5351" t="s">
        <v>4768</v>
      </c>
      <c r="H5351">
        <v>18</v>
      </c>
    </row>
    <row r="5352" spans="1:8" hidden="1" x14ac:dyDescent="0.25">
      <c r="A5352">
        <v>199</v>
      </c>
      <c r="B5352">
        <v>1129</v>
      </c>
      <c r="C5352" t="s">
        <v>4721</v>
      </c>
      <c r="D5352" t="s">
        <v>4529</v>
      </c>
      <c r="E5352">
        <v>1512</v>
      </c>
      <c r="F5352" t="s">
        <v>4769</v>
      </c>
      <c r="G5352">
        <v>19</v>
      </c>
    </row>
    <row r="5353" spans="1:8" hidden="1" x14ac:dyDescent="0.25">
      <c r="A5353">
        <v>199</v>
      </c>
      <c r="B5353">
        <v>1130</v>
      </c>
      <c r="C5353" t="s">
        <v>4770</v>
      </c>
      <c r="D5353" t="s">
        <v>4529</v>
      </c>
      <c r="E5353">
        <v>1504</v>
      </c>
      <c r="F5353" t="s">
        <v>4771</v>
      </c>
      <c r="G5353">
        <v>20</v>
      </c>
    </row>
    <row r="5354" spans="1:8" hidden="1" x14ac:dyDescent="0.25">
      <c r="A5354">
        <v>199</v>
      </c>
      <c r="B5354">
        <v>1130</v>
      </c>
      <c r="C5354" t="s">
        <v>4770</v>
      </c>
      <c r="D5354" t="s">
        <v>4529</v>
      </c>
      <c r="E5354">
        <v>25</v>
      </c>
      <c r="F5354" t="s">
        <v>4770</v>
      </c>
      <c r="G5354">
        <v>21</v>
      </c>
    </row>
    <row r="5355" spans="1:8" hidden="1" x14ac:dyDescent="0.25">
      <c r="A5355">
        <v>199</v>
      </c>
      <c r="B5355">
        <v>1130</v>
      </c>
      <c r="C5355" t="s">
        <v>4770</v>
      </c>
      <c r="D5355" t="s">
        <v>4529</v>
      </c>
      <c r="E5355">
        <v>1514</v>
      </c>
      <c r="F5355" t="s">
        <v>4773</v>
      </c>
      <c r="G5355" t="s">
        <v>4772</v>
      </c>
      <c r="H5355">
        <v>22</v>
      </c>
    </row>
    <row r="5356" spans="1:8" hidden="1" x14ac:dyDescent="0.25">
      <c r="A5356">
        <v>199</v>
      </c>
      <c r="B5356">
        <v>1131</v>
      </c>
      <c r="C5356" t="s">
        <v>4961</v>
      </c>
      <c r="D5356" t="s">
        <v>4529</v>
      </c>
      <c r="E5356">
        <v>1516</v>
      </c>
      <c r="F5356" t="s">
        <v>4774</v>
      </c>
      <c r="G5356">
        <v>23</v>
      </c>
    </row>
    <row r="5357" spans="1:8" hidden="1" x14ac:dyDescent="0.25">
      <c r="A5357">
        <v>199</v>
      </c>
      <c r="B5357">
        <v>1131</v>
      </c>
      <c r="C5357" t="s">
        <v>4961</v>
      </c>
      <c r="D5357" t="s">
        <v>4529</v>
      </c>
      <c r="E5357">
        <v>27</v>
      </c>
      <c r="F5357" t="s">
        <v>4776</v>
      </c>
      <c r="G5357">
        <v>24</v>
      </c>
    </row>
    <row r="5358" spans="1:8" hidden="1" x14ac:dyDescent="0.25">
      <c r="A5358">
        <v>199</v>
      </c>
      <c r="B5358">
        <v>1131</v>
      </c>
      <c r="C5358" t="s">
        <v>4961</v>
      </c>
      <c r="D5358" t="s">
        <v>4529</v>
      </c>
      <c r="E5358">
        <v>1532</v>
      </c>
      <c r="F5358" t="s">
        <v>4777</v>
      </c>
      <c r="G5358">
        <v>25</v>
      </c>
    </row>
    <row r="5359" spans="1:8" hidden="1" x14ac:dyDescent="0.25">
      <c r="A5359">
        <v>199</v>
      </c>
      <c r="B5359">
        <v>1132</v>
      </c>
      <c r="C5359" t="s">
        <v>4780</v>
      </c>
      <c r="D5359" t="s">
        <v>4529</v>
      </c>
      <c r="E5359">
        <v>1518</v>
      </c>
      <c r="F5359" t="s">
        <v>3871</v>
      </c>
      <c r="G5359" t="s">
        <v>4778</v>
      </c>
      <c r="H5359">
        <v>26</v>
      </c>
    </row>
    <row r="5360" spans="1:8" hidden="1" x14ac:dyDescent="0.25">
      <c r="A5360">
        <v>199</v>
      </c>
      <c r="B5360">
        <v>1132</v>
      </c>
      <c r="C5360" t="s">
        <v>4780</v>
      </c>
      <c r="D5360" t="s">
        <v>4529</v>
      </c>
      <c r="E5360">
        <v>29</v>
      </c>
      <c r="F5360" t="s">
        <v>4780</v>
      </c>
      <c r="G5360">
        <v>27</v>
      </c>
    </row>
    <row r="5361" spans="1:8" hidden="1" x14ac:dyDescent="0.25">
      <c r="A5361">
        <v>199</v>
      </c>
      <c r="B5361">
        <v>1132</v>
      </c>
      <c r="C5361" t="s">
        <v>4780</v>
      </c>
      <c r="D5361" t="s">
        <v>4529</v>
      </c>
      <c r="E5361">
        <v>1520</v>
      </c>
      <c r="F5361" t="s">
        <v>4782</v>
      </c>
      <c r="G5361" t="s">
        <v>4781</v>
      </c>
      <c r="H5361">
        <v>28</v>
      </c>
    </row>
    <row r="5362" spans="1:8" hidden="1" x14ac:dyDescent="0.25">
      <c r="A5362">
        <v>199</v>
      </c>
      <c r="B5362">
        <v>1132</v>
      </c>
      <c r="C5362" t="s">
        <v>4780</v>
      </c>
      <c r="D5362" t="s">
        <v>4529</v>
      </c>
      <c r="E5362">
        <v>31</v>
      </c>
      <c r="F5362" t="s">
        <v>4783</v>
      </c>
      <c r="G5362">
        <v>29</v>
      </c>
    </row>
    <row r="5363" spans="1:8" hidden="1" x14ac:dyDescent="0.25">
      <c r="A5363">
        <v>199</v>
      </c>
      <c r="B5363">
        <v>1133</v>
      </c>
      <c r="C5363" t="s">
        <v>4893</v>
      </c>
      <c r="D5363" t="s">
        <v>4529</v>
      </c>
      <c r="E5363">
        <v>1506</v>
      </c>
      <c r="F5363" t="s">
        <v>4784</v>
      </c>
      <c r="G5363">
        <v>30</v>
      </c>
    </row>
    <row r="5364" spans="1:8" hidden="1" x14ac:dyDescent="0.25">
      <c r="A5364">
        <v>199</v>
      </c>
      <c r="B5364">
        <v>1133</v>
      </c>
      <c r="C5364" t="s">
        <v>4893</v>
      </c>
      <c r="D5364" t="s">
        <v>4529</v>
      </c>
      <c r="E5364">
        <v>33</v>
      </c>
      <c r="F5364" t="s">
        <v>4786</v>
      </c>
      <c r="G5364">
        <v>31</v>
      </c>
    </row>
    <row r="5365" spans="1:8" hidden="1" x14ac:dyDescent="0.25">
      <c r="A5365">
        <v>199</v>
      </c>
      <c r="B5365">
        <v>1134</v>
      </c>
      <c r="C5365" t="s">
        <v>4785</v>
      </c>
      <c r="D5365" t="s">
        <v>4529</v>
      </c>
      <c r="E5365">
        <v>1523</v>
      </c>
      <c r="F5365" t="s">
        <v>4785</v>
      </c>
      <c r="G5365" t="s">
        <v>4787</v>
      </c>
      <c r="H5365">
        <v>32</v>
      </c>
    </row>
    <row r="5366" spans="1:8" hidden="1" x14ac:dyDescent="0.25">
      <c r="A5366">
        <v>199</v>
      </c>
      <c r="B5366">
        <v>1134</v>
      </c>
      <c r="C5366" t="s">
        <v>4785</v>
      </c>
      <c r="D5366" t="s">
        <v>4529</v>
      </c>
      <c r="E5366">
        <v>1508</v>
      </c>
      <c r="F5366" t="s">
        <v>4788</v>
      </c>
      <c r="G5366">
        <v>33</v>
      </c>
    </row>
    <row r="5367" spans="1:8" hidden="1" x14ac:dyDescent="0.25">
      <c r="A5367">
        <v>199</v>
      </c>
      <c r="B5367">
        <v>1134</v>
      </c>
      <c r="C5367" t="s">
        <v>4785</v>
      </c>
      <c r="D5367" t="s">
        <v>4529</v>
      </c>
      <c r="E5367">
        <v>35</v>
      </c>
      <c r="F5367" t="s">
        <v>4789</v>
      </c>
      <c r="G5367">
        <v>34</v>
      </c>
    </row>
    <row r="5368" spans="1:8" hidden="1" x14ac:dyDescent="0.25">
      <c r="A5368">
        <v>199</v>
      </c>
      <c r="B5368">
        <v>1134</v>
      </c>
      <c r="C5368" t="s">
        <v>4785</v>
      </c>
      <c r="D5368" t="s">
        <v>4529</v>
      </c>
      <c r="E5368">
        <v>36</v>
      </c>
      <c r="F5368" t="s">
        <v>4790</v>
      </c>
      <c r="G5368">
        <v>35</v>
      </c>
    </row>
    <row r="5369" spans="1:8" hidden="1" x14ac:dyDescent="0.25">
      <c r="A5369">
        <v>199</v>
      </c>
      <c r="B5369">
        <v>1134</v>
      </c>
      <c r="C5369" t="s">
        <v>4785</v>
      </c>
      <c r="D5369" t="s">
        <v>4529</v>
      </c>
      <c r="E5369">
        <v>38</v>
      </c>
      <c r="F5369" t="s">
        <v>4791</v>
      </c>
      <c r="G5369">
        <v>36</v>
      </c>
    </row>
    <row r="5370" spans="1:8" hidden="1" x14ac:dyDescent="0.25">
      <c r="A5370">
        <v>199</v>
      </c>
      <c r="B5370">
        <v>1135</v>
      </c>
      <c r="C5370" t="s">
        <v>4792</v>
      </c>
      <c r="D5370" t="s">
        <v>4529</v>
      </c>
      <c r="E5370">
        <v>40</v>
      </c>
      <c r="F5370" t="s">
        <v>4792</v>
      </c>
      <c r="G5370">
        <v>37</v>
      </c>
    </row>
    <row r="5371" spans="1:8" hidden="1" x14ac:dyDescent="0.25">
      <c r="A5371">
        <v>199</v>
      </c>
      <c r="B5371">
        <v>1135</v>
      </c>
      <c r="C5371" t="s">
        <v>4792</v>
      </c>
      <c r="D5371" t="s">
        <v>4529</v>
      </c>
      <c r="E5371">
        <v>1294</v>
      </c>
      <c r="F5371" t="s">
        <v>4794</v>
      </c>
      <c r="G5371" t="s">
        <v>4793</v>
      </c>
      <c r="H5371">
        <v>38</v>
      </c>
    </row>
    <row r="5372" spans="1:8" hidden="1" x14ac:dyDescent="0.25">
      <c r="A5372">
        <v>199</v>
      </c>
      <c r="B5372">
        <v>1135</v>
      </c>
      <c r="C5372" t="s">
        <v>4792</v>
      </c>
      <c r="D5372" t="s">
        <v>4529</v>
      </c>
      <c r="E5372">
        <v>42</v>
      </c>
      <c r="F5372" t="s">
        <v>4795</v>
      </c>
      <c r="G5372">
        <v>39</v>
      </c>
    </row>
    <row r="5373" spans="1:8" hidden="1" x14ac:dyDescent="0.25">
      <c r="A5373">
        <v>199</v>
      </c>
      <c r="B5373">
        <v>1137</v>
      </c>
      <c r="C5373" t="s">
        <v>4680</v>
      </c>
      <c r="D5373" t="s">
        <v>4529</v>
      </c>
      <c r="E5373">
        <v>44</v>
      </c>
      <c r="F5373" t="s">
        <v>4796</v>
      </c>
      <c r="G5373">
        <v>40</v>
      </c>
    </row>
    <row r="5374" spans="1:8" hidden="1" x14ac:dyDescent="0.25">
      <c r="A5374">
        <v>199</v>
      </c>
      <c r="B5374">
        <v>1137</v>
      </c>
      <c r="C5374" t="s">
        <v>4680</v>
      </c>
      <c r="D5374" t="s">
        <v>4529</v>
      </c>
      <c r="E5374">
        <v>1524</v>
      </c>
      <c r="F5374" t="s">
        <v>4797</v>
      </c>
      <c r="G5374">
        <v>41</v>
      </c>
    </row>
    <row r="5375" spans="1:8" hidden="1" x14ac:dyDescent="0.25">
      <c r="A5375">
        <v>199</v>
      </c>
      <c r="B5375">
        <v>1137</v>
      </c>
      <c r="C5375" t="s">
        <v>4680</v>
      </c>
      <c r="D5375" t="s">
        <v>4529</v>
      </c>
      <c r="E5375">
        <v>46</v>
      </c>
      <c r="F5375" t="s">
        <v>4798</v>
      </c>
      <c r="G5375">
        <v>42</v>
      </c>
    </row>
    <row r="5376" spans="1:8" hidden="1" x14ac:dyDescent="0.25">
      <c r="A5376">
        <v>199</v>
      </c>
      <c r="B5376">
        <v>1137</v>
      </c>
      <c r="C5376" t="s">
        <v>4680</v>
      </c>
      <c r="D5376" t="s">
        <v>4529</v>
      </c>
      <c r="E5376">
        <v>48</v>
      </c>
      <c r="F5376" t="s">
        <v>4799</v>
      </c>
      <c r="G5376">
        <v>43</v>
      </c>
    </row>
    <row r="5377" spans="1:8" hidden="1" x14ac:dyDescent="0.25">
      <c r="A5377">
        <v>199</v>
      </c>
      <c r="B5377">
        <v>1137</v>
      </c>
      <c r="C5377" t="s">
        <v>4680</v>
      </c>
      <c r="D5377" t="s">
        <v>4529</v>
      </c>
      <c r="E5377">
        <v>50</v>
      </c>
      <c r="F5377" t="s">
        <v>4683</v>
      </c>
      <c r="G5377">
        <v>44</v>
      </c>
    </row>
    <row r="5378" spans="1:8" hidden="1" x14ac:dyDescent="0.25">
      <c r="A5378">
        <v>199</v>
      </c>
      <c r="B5378">
        <v>1137</v>
      </c>
      <c r="C5378" t="s">
        <v>4680</v>
      </c>
      <c r="D5378" t="s">
        <v>4529</v>
      </c>
      <c r="E5378">
        <v>1526</v>
      </c>
      <c r="F5378" t="s">
        <v>4682</v>
      </c>
      <c r="G5378">
        <v>45</v>
      </c>
    </row>
    <row r="5379" spans="1:8" hidden="1" x14ac:dyDescent="0.25">
      <c r="A5379">
        <v>199</v>
      </c>
      <c r="B5379">
        <v>1137</v>
      </c>
      <c r="C5379" t="s">
        <v>4680</v>
      </c>
      <c r="D5379" t="s">
        <v>4529</v>
      </c>
      <c r="E5379">
        <v>51</v>
      </c>
      <c r="F5379" t="s">
        <v>4681</v>
      </c>
      <c r="G5379">
        <v>46</v>
      </c>
    </row>
    <row r="5380" spans="1:8" hidden="1" x14ac:dyDescent="0.25">
      <c r="A5380">
        <v>199</v>
      </c>
      <c r="B5380">
        <v>1137</v>
      </c>
      <c r="C5380" t="s">
        <v>4680</v>
      </c>
      <c r="D5380" t="s">
        <v>4529</v>
      </c>
      <c r="E5380">
        <v>1528</v>
      </c>
      <c r="F5380" t="s">
        <v>4679</v>
      </c>
      <c r="G5380">
        <v>47</v>
      </c>
    </row>
    <row r="5381" spans="1:8" hidden="1" x14ac:dyDescent="0.25">
      <c r="A5381">
        <v>199</v>
      </c>
      <c r="B5381">
        <v>1138</v>
      </c>
      <c r="C5381" t="s">
        <v>4675</v>
      </c>
      <c r="D5381" t="s">
        <v>4529</v>
      </c>
      <c r="E5381">
        <v>53</v>
      </c>
      <c r="F5381" t="s">
        <v>4678</v>
      </c>
      <c r="G5381">
        <v>48</v>
      </c>
    </row>
    <row r="5382" spans="1:8" hidden="1" x14ac:dyDescent="0.25">
      <c r="A5382">
        <v>199</v>
      </c>
      <c r="B5382">
        <v>1139</v>
      </c>
      <c r="C5382" t="s">
        <v>4892</v>
      </c>
      <c r="D5382" t="s">
        <v>4529</v>
      </c>
      <c r="E5382">
        <v>1950</v>
      </c>
      <c r="F5382" t="s">
        <v>4892</v>
      </c>
      <c r="G5382">
        <v>50</v>
      </c>
    </row>
    <row r="5383" spans="1:8" hidden="1" x14ac:dyDescent="0.25">
      <c r="A5383">
        <v>199</v>
      </c>
      <c r="B5383">
        <v>1140</v>
      </c>
      <c r="C5383" t="s">
        <v>4670</v>
      </c>
      <c r="D5383" t="s">
        <v>4529</v>
      </c>
      <c r="E5383">
        <v>57</v>
      </c>
      <c r="F5383" t="s">
        <v>4673</v>
      </c>
      <c r="G5383">
        <v>52</v>
      </c>
    </row>
    <row r="5384" spans="1:8" hidden="1" x14ac:dyDescent="0.25">
      <c r="A5384">
        <v>199</v>
      </c>
      <c r="B5384">
        <v>1140</v>
      </c>
      <c r="C5384" t="s">
        <v>4670</v>
      </c>
      <c r="D5384" t="s">
        <v>4529</v>
      </c>
      <c r="E5384">
        <v>59</v>
      </c>
      <c r="F5384" t="s">
        <v>4672</v>
      </c>
      <c r="G5384">
        <v>53</v>
      </c>
    </row>
    <row r="5385" spans="1:8" hidden="1" x14ac:dyDescent="0.25">
      <c r="A5385">
        <v>199</v>
      </c>
      <c r="B5385">
        <v>1141</v>
      </c>
      <c r="C5385" t="s">
        <v>4800</v>
      </c>
      <c r="D5385" t="s">
        <v>4529</v>
      </c>
      <c r="E5385">
        <v>1214</v>
      </c>
      <c r="F5385" t="s">
        <v>4800</v>
      </c>
      <c r="G5385">
        <v>55</v>
      </c>
    </row>
    <row r="5386" spans="1:8" hidden="1" x14ac:dyDescent="0.25">
      <c r="A5386">
        <v>199</v>
      </c>
      <c r="B5386">
        <v>1626</v>
      </c>
      <c r="C5386" t="s">
        <v>4766</v>
      </c>
      <c r="D5386" t="s">
        <v>4529</v>
      </c>
      <c r="E5386">
        <v>4</v>
      </c>
      <c r="F5386" t="s">
        <v>4729</v>
      </c>
      <c r="G5386">
        <v>5</v>
      </c>
      <c r="H5386" t="s">
        <v>5581</v>
      </c>
    </row>
    <row r="5387" spans="1:8" hidden="1" x14ac:dyDescent="0.25">
      <c r="A5387">
        <v>199</v>
      </c>
      <c r="B5387">
        <v>1627</v>
      </c>
      <c r="C5387" t="s">
        <v>4694</v>
      </c>
      <c r="D5387" t="s">
        <v>4529</v>
      </c>
      <c r="E5387">
        <v>10</v>
      </c>
      <c r="F5387" t="s">
        <v>4693</v>
      </c>
      <c r="G5387">
        <v>8</v>
      </c>
      <c r="H5387" t="s">
        <v>5581</v>
      </c>
    </row>
    <row r="5388" spans="1:8" hidden="1" x14ac:dyDescent="0.25">
      <c r="A5388">
        <v>199</v>
      </c>
      <c r="B5388">
        <v>1628</v>
      </c>
      <c r="C5388" t="s">
        <v>4767</v>
      </c>
      <c r="D5388" t="s">
        <v>4529</v>
      </c>
      <c r="E5388">
        <v>13</v>
      </c>
      <c r="F5388" t="s">
        <v>4692</v>
      </c>
      <c r="G5388">
        <v>9</v>
      </c>
      <c r="H5388" t="s">
        <v>5581</v>
      </c>
    </row>
    <row r="5389" spans="1:8" hidden="1" x14ac:dyDescent="0.25">
      <c r="A5389">
        <v>199</v>
      </c>
      <c r="B5389">
        <v>1629</v>
      </c>
      <c r="C5389" t="s">
        <v>4691</v>
      </c>
      <c r="D5389" t="s">
        <v>4529</v>
      </c>
      <c r="E5389">
        <v>16</v>
      </c>
      <c r="F5389" t="s">
        <v>4691</v>
      </c>
      <c r="G5389">
        <v>12</v>
      </c>
      <c r="H5389" t="s">
        <v>5581</v>
      </c>
    </row>
    <row r="5390" spans="1:8" hidden="1" x14ac:dyDescent="0.25">
      <c r="A5390">
        <v>199</v>
      </c>
      <c r="B5390">
        <v>1630</v>
      </c>
      <c r="C5390" t="s">
        <v>4690</v>
      </c>
      <c r="D5390" t="s">
        <v>4529</v>
      </c>
      <c r="E5390">
        <v>18</v>
      </c>
      <c r="F5390" t="s">
        <v>4690</v>
      </c>
      <c r="G5390">
        <v>13</v>
      </c>
      <c r="H5390" t="s">
        <v>5581</v>
      </c>
    </row>
    <row r="5391" spans="1:8" hidden="1" x14ac:dyDescent="0.25">
      <c r="A5391">
        <v>199</v>
      </c>
      <c r="B5391">
        <v>1631</v>
      </c>
      <c r="C5391" t="s">
        <v>4689</v>
      </c>
      <c r="D5391" t="s">
        <v>4529</v>
      </c>
      <c r="E5391">
        <v>22</v>
      </c>
      <c r="F5391" t="s">
        <v>4689</v>
      </c>
      <c r="G5391">
        <v>16</v>
      </c>
      <c r="H5391" t="s">
        <v>5581</v>
      </c>
    </row>
    <row r="5392" spans="1:8" hidden="1" x14ac:dyDescent="0.25">
      <c r="A5392">
        <v>199</v>
      </c>
      <c r="B5392">
        <v>1632</v>
      </c>
      <c r="C5392" t="s">
        <v>4675</v>
      </c>
      <c r="D5392" t="s">
        <v>4529</v>
      </c>
      <c r="E5392">
        <v>1948</v>
      </c>
      <c r="F5392" t="s">
        <v>4675</v>
      </c>
      <c r="G5392">
        <v>49</v>
      </c>
    </row>
    <row r="5393" spans="1:8" hidden="1" x14ac:dyDescent="0.25">
      <c r="A5393">
        <v>199</v>
      </c>
      <c r="B5393">
        <v>1633</v>
      </c>
      <c r="C5393" t="s">
        <v>4960</v>
      </c>
      <c r="D5393" t="s">
        <v>4529</v>
      </c>
      <c r="E5393">
        <v>1953</v>
      </c>
      <c r="F5393" t="s">
        <v>4959</v>
      </c>
      <c r="G5393">
        <v>54</v>
      </c>
    </row>
    <row r="5394" spans="1:8" hidden="1" x14ac:dyDescent="0.25">
      <c r="A5394">
        <v>199</v>
      </c>
      <c r="B5394">
        <v>1642</v>
      </c>
      <c r="C5394" t="s">
        <v>4674</v>
      </c>
      <c r="D5394" t="s">
        <v>4529</v>
      </c>
      <c r="E5394">
        <v>55</v>
      </c>
      <c r="F5394" t="s">
        <v>4674</v>
      </c>
      <c r="G5394">
        <v>51</v>
      </c>
      <c r="H5394" t="s">
        <v>5581</v>
      </c>
    </row>
    <row r="5395" spans="1:8" hidden="1" x14ac:dyDescent="0.25">
      <c r="A5395">
        <v>200</v>
      </c>
      <c r="B5395">
        <v>1142</v>
      </c>
      <c r="C5395" t="s">
        <v>4598</v>
      </c>
      <c r="D5395" t="s">
        <v>4529</v>
      </c>
      <c r="E5395">
        <v>1</v>
      </c>
      <c r="F5395" t="s">
        <v>4599</v>
      </c>
      <c r="G5395">
        <v>1</v>
      </c>
    </row>
    <row r="5396" spans="1:8" hidden="1" x14ac:dyDescent="0.25">
      <c r="A5396">
        <v>200</v>
      </c>
      <c r="B5396">
        <v>1143</v>
      </c>
      <c r="C5396" t="s">
        <v>4749</v>
      </c>
      <c r="D5396" t="s">
        <v>4529</v>
      </c>
      <c r="E5396">
        <v>8</v>
      </c>
      <c r="F5396" t="s">
        <v>4695</v>
      </c>
      <c r="G5396">
        <v>2</v>
      </c>
    </row>
    <row r="5397" spans="1:8" hidden="1" x14ac:dyDescent="0.25">
      <c r="A5397">
        <v>200</v>
      </c>
      <c r="B5397">
        <v>1144</v>
      </c>
      <c r="C5397" t="s">
        <v>4725</v>
      </c>
      <c r="D5397" t="s">
        <v>4529</v>
      </c>
      <c r="E5397">
        <v>20</v>
      </c>
      <c r="F5397" t="s">
        <v>4726</v>
      </c>
      <c r="G5397">
        <v>3</v>
      </c>
    </row>
    <row r="5398" spans="1:8" hidden="1" x14ac:dyDescent="0.25">
      <c r="A5398">
        <v>200</v>
      </c>
      <c r="B5398">
        <v>1145</v>
      </c>
      <c r="C5398" t="s">
        <v>4714</v>
      </c>
      <c r="D5398" t="s">
        <v>4529</v>
      </c>
      <c r="E5398">
        <v>94</v>
      </c>
      <c r="F5398" t="s">
        <v>4717</v>
      </c>
      <c r="G5398">
        <v>4</v>
      </c>
    </row>
    <row r="5399" spans="1:8" hidden="1" x14ac:dyDescent="0.25">
      <c r="A5399">
        <v>200</v>
      </c>
      <c r="B5399">
        <v>1146</v>
      </c>
      <c r="C5399" t="s">
        <v>4719</v>
      </c>
      <c r="D5399" t="s">
        <v>4529</v>
      </c>
      <c r="E5399">
        <v>1230</v>
      </c>
      <c r="F5399" t="s">
        <v>4958</v>
      </c>
      <c r="G5399">
        <v>5</v>
      </c>
    </row>
    <row r="5400" spans="1:8" hidden="1" x14ac:dyDescent="0.25">
      <c r="A5400">
        <v>200</v>
      </c>
      <c r="B5400">
        <v>1147</v>
      </c>
      <c r="C5400" t="s">
        <v>4711</v>
      </c>
      <c r="D5400" t="s">
        <v>4529</v>
      </c>
      <c r="E5400">
        <v>100</v>
      </c>
      <c r="F5400" t="s">
        <v>4711</v>
      </c>
      <c r="G5400">
        <v>6</v>
      </c>
    </row>
    <row r="5401" spans="1:8" hidden="1" x14ac:dyDescent="0.25">
      <c r="A5401">
        <v>200</v>
      </c>
      <c r="B5401">
        <v>1148</v>
      </c>
      <c r="C5401" t="s">
        <v>4708</v>
      </c>
      <c r="D5401" t="s">
        <v>4529</v>
      </c>
      <c r="E5401">
        <v>104</v>
      </c>
      <c r="F5401" t="s">
        <v>4708</v>
      </c>
      <c r="G5401">
        <v>7</v>
      </c>
    </row>
    <row r="5402" spans="1:8" hidden="1" x14ac:dyDescent="0.25">
      <c r="A5402">
        <v>200</v>
      </c>
      <c r="B5402">
        <v>1149</v>
      </c>
      <c r="C5402" t="s">
        <v>4706</v>
      </c>
      <c r="D5402" t="s">
        <v>4529</v>
      </c>
      <c r="E5402">
        <v>106</v>
      </c>
      <c r="F5402" t="s">
        <v>4707</v>
      </c>
      <c r="G5402">
        <v>8</v>
      </c>
    </row>
    <row r="5403" spans="1:8" hidden="1" x14ac:dyDescent="0.25">
      <c r="A5403">
        <v>200</v>
      </c>
      <c r="B5403">
        <v>1150</v>
      </c>
      <c r="C5403" t="s">
        <v>4957</v>
      </c>
      <c r="D5403" t="s">
        <v>4529</v>
      </c>
      <c r="E5403">
        <v>1335</v>
      </c>
      <c r="F5403" t="s">
        <v>4957</v>
      </c>
      <c r="G5403">
        <v>9</v>
      </c>
    </row>
    <row r="5404" spans="1:8" hidden="1" x14ac:dyDescent="0.25">
      <c r="A5404">
        <v>200</v>
      </c>
      <c r="B5404">
        <v>1151</v>
      </c>
      <c r="C5404" t="s">
        <v>4956</v>
      </c>
      <c r="D5404" t="s">
        <v>4529</v>
      </c>
      <c r="E5404">
        <v>740</v>
      </c>
      <c r="F5404" t="s">
        <v>4956</v>
      </c>
      <c r="G5404">
        <v>10</v>
      </c>
    </row>
    <row r="5405" spans="1:8" hidden="1" x14ac:dyDescent="0.25">
      <c r="A5405">
        <v>200</v>
      </c>
      <c r="B5405">
        <v>1152</v>
      </c>
      <c r="C5405" t="s">
        <v>4955</v>
      </c>
      <c r="D5405" t="s">
        <v>4529</v>
      </c>
      <c r="E5405">
        <v>743</v>
      </c>
      <c r="F5405" t="s">
        <v>4954</v>
      </c>
      <c r="G5405">
        <v>11</v>
      </c>
    </row>
    <row r="5406" spans="1:8" hidden="1" x14ac:dyDescent="0.25">
      <c r="A5406">
        <v>200</v>
      </c>
      <c r="B5406">
        <v>1153</v>
      </c>
      <c r="C5406" t="s">
        <v>4953</v>
      </c>
      <c r="D5406" t="s">
        <v>4529</v>
      </c>
      <c r="E5406">
        <v>1866</v>
      </c>
      <c r="F5406" t="s">
        <v>4953</v>
      </c>
      <c r="G5406">
        <v>12</v>
      </c>
    </row>
    <row r="5407" spans="1:8" hidden="1" x14ac:dyDescent="0.25">
      <c r="A5407">
        <v>200</v>
      </c>
      <c r="B5407">
        <v>1153</v>
      </c>
      <c r="C5407" t="s">
        <v>4953</v>
      </c>
      <c r="D5407" t="s">
        <v>4529</v>
      </c>
      <c r="E5407">
        <v>741</v>
      </c>
      <c r="F5407" t="s">
        <v>4952</v>
      </c>
      <c r="G5407">
        <v>13</v>
      </c>
    </row>
    <row r="5408" spans="1:8" hidden="1" x14ac:dyDescent="0.25">
      <c r="A5408">
        <v>200</v>
      </c>
      <c r="B5408">
        <v>1154</v>
      </c>
      <c r="C5408" t="s">
        <v>4951</v>
      </c>
      <c r="D5408" t="s">
        <v>4529</v>
      </c>
      <c r="E5408">
        <v>1038</v>
      </c>
      <c r="F5408" t="s">
        <v>4950</v>
      </c>
      <c r="G5408">
        <v>14</v>
      </c>
    </row>
    <row r="5409" spans="1:8" hidden="1" x14ac:dyDescent="0.25">
      <c r="A5409">
        <v>200</v>
      </c>
      <c r="B5409">
        <v>1155</v>
      </c>
      <c r="C5409" t="s">
        <v>4949</v>
      </c>
      <c r="D5409" t="s">
        <v>4529</v>
      </c>
      <c r="E5409">
        <v>329</v>
      </c>
      <c r="F5409" t="s">
        <v>4948</v>
      </c>
      <c r="G5409">
        <v>15</v>
      </c>
    </row>
    <row r="5410" spans="1:8" hidden="1" x14ac:dyDescent="0.25">
      <c r="A5410">
        <v>200</v>
      </c>
      <c r="B5410">
        <v>1156</v>
      </c>
      <c r="C5410" t="s">
        <v>4947</v>
      </c>
      <c r="D5410" t="s">
        <v>4529</v>
      </c>
      <c r="E5410">
        <v>430</v>
      </c>
      <c r="F5410" t="s">
        <v>4946</v>
      </c>
      <c r="G5410">
        <v>16</v>
      </c>
    </row>
    <row r="5411" spans="1:8" hidden="1" x14ac:dyDescent="0.25">
      <c r="A5411">
        <v>200</v>
      </c>
      <c r="B5411">
        <v>1189</v>
      </c>
      <c r="C5411" t="s">
        <v>4945</v>
      </c>
      <c r="D5411" t="s">
        <v>4529</v>
      </c>
      <c r="E5411">
        <v>1892</v>
      </c>
      <c r="F5411" t="s">
        <v>4945</v>
      </c>
      <c r="G5411">
        <v>18</v>
      </c>
    </row>
    <row r="5412" spans="1:8" hidden="1" x14ac:dyDescent="0.25">
      <c r="A5412">
        <v>200</v>
      </c>
      <c r="B5412">
        <v>1759</v>
      </c>
      <c r="C5412" t="s">
        <v>4944</v>
      </c>
      <c r="D5412" t="s">
        <v>4529</v>
      </c>
      <c r="E5412">
        <v>1993</v>
      </c>
      <c r="F5412" t="s">
        <v>4944</v>
      </c>
      <c r="G5412">
        <v>19</v>
      </c>
    </row>
    <row r="5413" spans="1:8" hidden="1" x14ac:dyDescent="0.25">
      <c r="A5413">
        <v>200</v>
      </c>
      <c r="B5413">
        <v>1760</v>
      </c>
      <c r="C5413" t="s">
        <v>4943</v>
      </c>
      <c r="D5413" t="s">
        <v>4529</v>
      </c>
      <c r="E5413">
        <v>1995</v>
      </c>
      <c r="F5413" t="s">
        <v>4943</v>
      </c>
      <c r="G5413">
        <v>20</v>
      </c>
    </row>
    <row r="5414" spans="1:8" hidden="1" x14ac:dyDescent="0.25">
      <c r="A5414">
        <v>200</v>
      </c>
      <c r="B5414">
        <v>1760</v>
      </c>
      <c r="C5414" t="s">
        <v>4943</v>
      </c>
      <c r="D5414" t="s">
        <v>4529</v>
      </c>
      <c r="E5414">
        <v>1998</v>
      </c>
      <c r="F5414" t="s">
        <v>4942</v>
      </c>
      <c r="G5414">
        <v>21</v>
      </c>
    </row>
    <row r="5415" spans="1:8" hidden="1" x14ac:dyDescent="0.25">
      <c r="A5415">
        <v>200</v>
      </c>
      <c r="B5415">
        <v>1761</v>
      </c>
      <c r="C5415" t="s">
        <v>4939</v>
      </c>
      <c r="D5415" t="s">
        <v>4529</v>
      </c>
      <c r="E5415">
        <v>1999</v>
      </c>
      <c r="F5415" t="s">
        <v>4941</v>
      </c>
      <c r="G5415" t="s">
        <v>4940</v>
      </c>
      <c r="H5415">
        <v>22</v>
      </c>
    </row>
    <row r="5416" spans="1:8" hidden="1" x14ac:dyDescent="0.25">
      <c r="A5416">
        <v>200</v>
      </c>
      <c r="B5416">
        <v>1761</v>
      </c>
      <c r="C5416" t="s">
        <v>4939</v>
      </c>
      <c r="D5416" t="s">
        <v>4529</v>
      </c>
      <c r="E5416">
        <v>431</v>
      </c>
      <c r="F5416" t="s">
        <v>4938</v>
      </c>
      <c r="G5416">
        <v>23</v>
      </c>
    </row>
    <row r="5417" spans="1:8" hidden="1" x14ac:dyDescent="0.25">
      <c r="A5417">
        <v>200</v>
      </c>
      <c r="B5417">
        <v>1762</v>
      </c>
      <c r="C5417" t="s">
        <v>4936</v>
      </c>
      <c r="D5417" t="s">
        <v>4529</v>
      </c>
      <c r="E5417">
        <v>433</v>
      </c>
      <c r="F5417" t="s">
        <v>4936</v>
      </c>
      <c r="G5417">
        <v>25</v>
      </c>
    </row>
    <row r="5418" spans="1:8" hidden="1" x14ac:dyDescent="0.25">
      <c r="A5418">
        <v>200</v>
      </c>
      <c r="B5418">
        <v>1762</v>
      </c>
      <c r="C5418" t="s">
        <v>4936</v>
      </c>
      <c r="D5418" t="s">
        <v>4529</v>
      </c>
      <c r="E5418">
        <v>2001</v>
      </c>
      <c r="F5418" t="s">
        <v>4937</v>
      </c>
      <c r="G5418">
        <v>26</v>
      </c>
    </row>
    <row r="5419" spans="1:8" hidden="1" x14ac:dyDescent="0.25">
      <c r="A5419">
        <v>200</v>
      </c>
      <c r="B5419">
        <v>1762</v>
      </c>
      <c r="C5419" t="s">
        <v>4936</v>
      </c>
      <c r="D5419" t="s">
        <v>4529</v>
      </c>
      <c r="E5419">
        <v>2002</v>
      </c>
      <c r="F5419" t="s">
        <v>4935</v>
      </c>
      <c r="G5419">
        <v>27</v>
      </c>
    </row>
    <row r="5420" spans="1:8" hidden="1" x14ac:dyDescent="0.25">
      <c r="A5420">
        <v>200</v>
      </c>
      <c r="B5420">
        <v>1764</v>
      </c>
      <c r="C5420" t="s">
        <v>4934</v>
      </c>
      <c r="D5420" t="s">
        <v>4529</v>
      </c>
      <c r="E5420">
        <v>1023</v>
      </c>
      <c r="F5420" t="s">
        <v>4933</v>
      </c>
      <c r="G5420">
        <v>40</v>
      </c>
    </row>
    <row r="5421" spans="1:8" hidden="1" x14ac:dyDescent="0.25">
      <c r="A5421">
        <v>200</v>
      </c>
      <c r="B5421">
        <v>1771</v>
      </c>
      <c r="C5421" t="s">
        <v>4932</v>
      </c>
      <c r="D5421" t="s">
        <v>4529</v>
      </c>
      <c r="E5421">
        <v>1997</v>
      </c>
      <c r="F5421" t="s">
        <v>4932</v>
      </c>
      <c r="G5421">
        <v>17</v>
      </c>
    </row>
    <row r="5422" spans="1:8" hidden="1" x14ac:dyDescent="0.25">
      <c r="A5422">
        <v>200</v>
      </c>
      <c r="B5422">
        <v>1772</v>
      </c>
      <c r="C5422" t="s">
        <v>4931</v>
      </c>
      <c r="D5422" t="s">
        <v>4529</v>
      </c>
      <c r="E5422">
        <v>2000</v>
      </c>
      <c r="F5422" t="s">
        <v>4931</v>
      </c>
      <c r="G5422">
        <v>24</v>
      </c>
    </row>
    <row r="5423" spans="1:8" hidden="1" x14ac:dyDescent="0.25">
      <c r="A5423">
        <v>200</v>
      </c>
      <c r="B5423">
        <v>1773</v>
      </c>
      <c r="C5423" t="s">
        <v>4930</v>
      </c>
      <c r="D5423" t="s">
        <v>4529</v>
      </c>
      <c r="E5423">
        <v>2003</v>
      </c>
      <c r="F5423" t="s">
        <v>4930</v>
      </c>
      <c r="G5423">
        <v>28</v>
      </c>
    </row>
    <row r="5424" spans="1:8" hidden="1" x14ac:dyDescent="0.25">
      <c r="A5424">
        <v>200</v>
      </c>
      <c r="B5424">
        <v>1774</v>
      </c>
      <c r="C5424" t="s">
        <v>4929</v>
      </c>
      <c r="D5424" t="s">
        <v>4529</v>
      </c>
      <c r="E5424">
        <v>2004</v>
      </c>
      <c r="F5424" t="s">
        <v>4929</v>
      </c>
      <c r="G5424">
        <v>29</v>
      </c>
    </row>
    <row r="5425" spans="1:7" hidden="1" x14ac:dyDescent="0.25">
      <c r="A5425">
        <v>200</v>
      </c>
      <c r="B5425">
        <v>1775</v>
      </c>
      <c r="C5425" t="s">
        <v>4928</v>
      </c>
      <c r="D5425" t="s">
        <v>4529</v>
      </c>
      <c r="E5425">
        <v>2005</v>
      </c>
      <c r="F5425" t="s">
        <v>4928</v>
      </c>
      <c r="G5425">
        <v>30</v>
      </c>
    </row>
    <row r="5426" spans="1:7" hidden="1" x14ac:dyDescent="0.25">
      <c r="A5426">
        <v>200</v>
      </c>
      <c r="B5426">
        <v>1776</v>
      </c>
      <c r="C5426" t="s">
        <v>4927</v>
      </c>
      <c r="D5426" t="s">
        <v>4529</v>
      </c>
      <c r="E5426">
        <v>2006</v>
      </c>
      <c r="F5426" t="s">
        <v>4927</v>
      </c>
      <c r="G5426">
        <v>31</v>
      </c>
    </row>
    <row r="5427" spans="1:7" hidden="1" x14ac:dyDescent="0.25">
      <c r="A5427">
        <v>200</v>
      </c>
      <c r="B5427">
        <v>1777</v>
      </c>
      <c r="C5427" t="s">
        <v>4926</v>
      </c>
      <c r="D5427" t="s">
        <v>4529</v>
      </c>
      <c r="E5427">
        <v>2007</v>
      </c>
      <c r="F5427" t="s">
        <v>4926</v>
      </c>
      <c r="G5427">
        <v>32</v>
      </c>
    </row>
    <row r="5428" spans="1:7" hidden="1" x14ac:dyDescent="0.25">
      <c r="A5428">
        <v>200</v>
      </c>
      <c r="B5428">
        <v>1778</v>
      </c>
      <c r="C5428" t="s">
        <v>4925</v>
      </c>
      <c r="D5428" t="s">
        <v>4529</v>
      </c>
      <c r="E5428">
        <v>2008</v>
      </c>
      <c r="F5428" t="s">
        <v>4925</v>
      </c>
      <c r="G5428">
        <v>33</v>
      </c>
    </row>
    <row r="5429" spans="1:7" hidden="1" x14ac:dyDescent="0.25">
      <c r="A5429">
        <v>200</v>
      </c>
      <c r="B5429">
        <v>1779</v>
      </c>
      <c r="C5429" t="s">
        <v>4924</v>
      </c>
      <c r="D5429" t="s">
        <v>4529</v>
      </c>
      <c r="E5429">
        <v>2009</v>
      </c>
      <c r="F5429" t="s">
        <v>4924</v>
      </c>
      <c r="G5429">
        <v>34</v>
      </c>
    </row>
    <row r="5430" spans="1:7" hidden="1" x14ac:dyDescent="0.25">
      <c r="A5430">
        <v>200</v>
      </c>
      <c r="B5430">
        <v>1780</v>
      </c>
      <c r="C5430" t="s">
        <v>4923</v>
      </c>
      <c r="D5430" t="s">
        <v>4529</v>
      </c>
      <c r="E5430">
        <v>2010</v>
      </c>
      <c r="F5430" t="s">
        <v>4923</v>
      </c>
      <c r="G5430">
        <v>35</v>
      </c>
    </row>
    <row r="5431" spans="1:7" hidden="1" x14ac:dyDescent="0.25">
      <c r="A5431">
        <v>200</v>
      </c>
      <c r="B5431">
        <v>1781</v>
      </c>
      <c r="C5431" t="s">
        <v>4922</v>
      </c>
      <c r="D5431" t="s">
        <v>4529</v>
      </c>
      <c r="E5431">
        <v>1029</v>
      </c>
      <c r="F5431" t="s">
        <v>4921</v>
      </c>
      <c r="G5431">
        <v>36</v>
      </c>
    </row>
    <row r="5432" spans="1:7" hidden="1" x14ac:dyDescent="0.25">
      <c r="A5432">
        <v>200</v>
      </c>
      <c r="B5432">
        <v>1782</v>
      </c>
      <c r="C5432" t="s">
        <v>4920</v>
      </c>
      <c r="D5432" t="s">
        <v>4529</v>
      </c>
      <c r="E5432">
        <v>2011</v>
      </c>
      <c r="F5432" t="s">
        <v>4920</v>
      </c>
      <c r="G5432">
        <v>37</v>
      </c>
    </row>
    <row r="5433" spans="1:7" hidden="1" x14ac:dyDescent="0.25">
      <c r="A5433">
        <v>200</v>
      </c>
      <c r="B5433">
        <v>1783</v>
      </c>
      <c r="C5433" t="s">
        <v>4919</v>
      </c>
      <c r="D5433" t="s">
        <v>4529</v>
      </c>
      <c r="E5433">
        <v>1027</v>
      </c>
      <c r="F5433" t="s">
        <v>4918</v>
      </c>
      <c r="G5433">
        <v>38</v>
      </c>
    </row>
    <row r="5434" spans="1:7" hidden="1" x14ac:dyDescent="0.25">
      <c r="A5434">
        <v>200</v>
      </c>
      <c r="B5434">
        <v>1784</v>
      </c>
      <c r="C5434" t="s">
        <v>4917</v>
      </c>
      <c r="D5434" t="s">
        <v>4529</v>
      </c>
      <c r="E5434">
        <v>1025</v>
      </c>
      <c r="F5434" t="s">
        <v>4917</v>
      </c>
      <c r="G5434">
        <v>39</v>
      </c>
    </row>
    <row r="5435" spans="1:7" hidden="1" x14ac:dyDescent="0.25">
      <c r="A5435">
        <v>201</v>
      </c>
      <c r="B5435">
        <v>1157</v>
      </c>
      <c r="C5435" t="s">
        <v>4598</v>
      </c>
      <c r="D5435" t="s">
        <v>4529</v>
      </c>
      <c r="E5435">
        <v>1</v>
      </c>
      <c r="F5435" t="s">
        <v>4599</v>
      </c>
      <c r="G5435">
        <v>1</v>
      </c>
    </row>
    <row r="5436" spans="1:7" hidden="1" x14ac:dyDescent="0.25">
      <c r="A5436">
        <v>201</v>
      </c>
      <c r="B5436">
        <v>1157</v>
      </c>
      <c r="C5436" t="s">
        <v>4598</v>
      </c>
      <c r="D5436" t="s">
        <v>4529</v>
      </c>
      <c r="E5436">
        <v>244</v>
      </c>
      <c r="F5436" t="s">
        <v>4597</v>
      </c>
      <c r="G5436">
        <v>2</v>
      </c>
    </row>
    <row r="5437" spans="1:7" hidden="1" x14ac:dyDescent="0.25">
      <c r="A5437">
        <v>201</v>
      </c>
      <c r="B5437">
        <v>1158</v>
      </c>
      <c r="C5437" t="s">
        <v>4633</v>
      </c>
      <c r="D5437" t="s">
        <v>4529</v>
      </c>
      <c r="E5437">
        <v>197</v>
      </c>
      <c r="F5437" t="s">
        <v>4570</v>
      </c>
      <c r="G5437">
        <v>3</v>
      </c>
    </row>
    <row r="5438" spans="1:7" hidden="1" x14ac:dyDescent="0.25">
      <c r="A5438">
        <v>201</v>
      </c>
      <c r="B5438">
        <v>1158</v>
      </c>
      <c r="C5438" t="s">
        <v>4633</v>
      </c>
      <c r="D5438" t="s">
        <v>4529</v>
      </c>
      <c r="E5438">
        <v>199</v>
      </c>
      <c r="F5438" t="s">
        <v>4568</v>
      </c>
      <c r="G5438">
        <v>4</v>
      </c>
    </row>
    <row r="5439" spans="1:7" hidden="1" x14ac:dyDescent="0.25">
      <c r="A5439">
        <v>201</v>
      </c>
      <c r="B5439">
        <v>1158</v>
      </c>
      <c r="C5439" t="s">
        <v>4633</v>
      </c>
      <c r="D5439" t="s">
        <v>4529</v>
      </c>
      <c r="E5439">
        <v>1575</v>
      </c>
      <c r="F5439" t="s">
        <v>4567</v>
      </c>
      <c r="G5439">
        <v>5</v>
      </c>
    </row>
    <row r="5440" spans="1:7" hidden="1" x14ac:dyDescent="0.25">
      <c r="A5440">
        <v>201</v>
      </c>
      <c r="B5440">
        <v>1158</v>
      </c>
      <c r="C5440" t="s">
        <v>4633</v>
      </c>
      <c r="D5440" t="s">
        <v>4529</v>
      </c>
      <c r="E5440">
        <v>1448</v>
      </c>
      <c r="F5440" t="s">
        <v>4566</v>
      </c>
      <c r="G5440">
        <v>6</v>
      </c>
    </row>
    <row r="5441" spans="1:8" hidden="1" x14ac:dyDescent="0.25">
      <c r="A5441">
        <v>201</v>
      </c>
      <c r="B5441">
        <v>1158</v>
      </c>
      <c r="C5441" t="s">
        <v>4633</v>
      </c>
      <c r="D5441" t="s">
        <v>4529</v>
      </c>
      <c r="E5441">
        <v>246</v>
      </c>
      <c r="F5441" t="s">
        <v>4565</v>
      </c>
      <c r="G5441">
        <v>7</v>
      </c>
    </row>
    <row r="5442" spans="1:8" hidden="1" x14ac:dyDescent="0.25">
      <c r="A5442">
        <v>201</v>
      </c>
      <c r="B5442">
        <v>1158</v>
      </c>
      <c r="C5442" t="s">
        <v>4633</v>
      </c>
      <c r="D5442" t="s">
        <v>4529</v>
      </c>
      <c r="E5442">
        <v>200</v>
      </c>
      <c r="F5442" t="s">
        <v>4563</v>
      </c>
      <c r="G5442">
        <v>8</v>
      </c>
    </row>
    <row r="5443" spans="1:8" hidden="1" x14ac:dyDescent="0.25">
      <c r="A5443">
        <v>201</v>
      </c>
      <c r="B5443">
        <v>1159</v>
      </c>
      <c r="C5443" t="s">
        <v>4595</v>
      </c>
      <c r="D5443" t="s">
        <v>4529</v>
      </c>
      <c r="E5443">
        <v>1484</v>
      </c>
      <c r="F5443" t="s">
        <v>4596</v>
      </c>
      <c r="G5443">
        <v>9</v>
      </c>
    </row>
    <row r="5444" spans="1:8" hidden="1" x14ac:dyDescent="0.25">
      <c r="A5444">
        <v>201</v>
      </c>
      <c r="B5444">
        <v>1159</v>
      </c>
      <c r="C5444" t="s">
        <v>4595</v>
      </c>
      <c r="D5444" t="s">
        <v>4529</v>
      </c>
      <c r="E5444">
        <v>202</v>
      </c>
      <c r="F5444" t="s">
        <v>4594</v>
      </c>
      <c r="G5444">
        <v>10</v>
      </c>
    </row>
    <row r="5445" spans="1:8" hidden="1" x14ac:dyDescent="0.25">
      <c r="A5445">
        <v>201</v>
      </c>
      <c r="B5445">
        <v>1161</v>
      </c>
      <c r="C5445" t="s">
        <v>4592</v>
      </c>
      <c r="D5445" t="s">
        <v>4529</v>
      </c>
      <c r="E5445">
        <v>251</v>
      </c>
      <c r="F5445" t="s">
        <v>4592</v>
      </c>
      <c r="G5445">
        <v>11</v>
      </c>
    </row>
    <row r="5446" spans="1:8" hidden="1" x14ac:dyDescent="0.25">
      <c r="A5446">
        <v>201</v>
      </c>
      <c r="B5446">
        <v>1161</v>
      </c>
      <c r="C5446" t="s">
        <v>4592</v>
      </c>
      <c r="D5446" t="s">
        <v>4529</v>
      </c>
      <c r="E5446">
        <v>204</v>
      </c>
      <c r="F5446" t="s">
        <v>4593</v>
      </c>
      <c r="G5446">
        <v>12</v>
      </c>
    </row>
    <row r="5447" spans="1:8" hidden="1" x14ac:dyDescent="0.25">
      <c r="A5447">
        <v>201</v>
      </c>
      <c r="B5447">
        <v>1162</v>
      </c>
      <c r="C5447" t="s">
        <v>4916</v>
      </c>
      <c r="D5447" t="s">
        <v>4529</v>
      </c>
      <c r="E5447">
        <v>208</v>
      </c>
      <c r="F5447" t="s">
        <v>4915</v>
      </c>
      <c r="G5447">
        <v>13</v>
      </c>
    </row>
    <row r="5448" spans="1:8" hidden="1" x14ac:dyDescent="0.25">
      <c r="A5448">
        <v>201</v>
      </c>
      <c r="B5448">
        <v>1163</v>
      </c>
      <c r="C5448" t="s">
        <v>4914</v>
      </c>
      <c r="D5448" t="s">
        <v>4529</v>
      </c>
      <c r="E5448">
        <v>1884</v>
      </c>
      <c r="F5448" t="s">
        <v>4914</v>
      </c>
      <c r="G5448">
        <v>14</v>
      </c>
    </row>
    <row r="5449" spans="1:8" hidden="1" x14ac:dyDescent="0.25">
      <c r="A5449">
        <v>201</v>
      </c>
      <c r="B5449">
        <v>1164</v>
      </c>
      <c r="C5449" t="s">
        <v>4912</v>
      </c>
      <c r="D5449" t="s">
        <v>4529</v>
      </c>
      <c r="E5449">
        <v>1236</v>
      </c>
      <c r="F5449" t="s">
        <v>4913</v>
      </c>
      <c r="G5449">
        <v>15</v>
      </c>
    </row>
    <row r="5450" spans="1:8" hidden="1" x14ac:dyDescent="0.25">
      <c r="A5450">
        <v>201</v>
      </c>
      <c r="B5450">
        <v>1164</v>
      </c>
      <c r="C5450" t="s">
        <v>4912</v>
      </c>
      <c r="D5450" t="s">
        <v>4529</v>
      </c>
      <c r="E5450">
        <v>512</v>
      </c>
      <c r="F5450" t="s">
        <v>4911</v>
      </c>
      <c r="G5450" t="s">
        <v>4910</v>
      </c>
      <c r="H5450">
        <v>16</v>
      </c>
    </row>
    <row r="5451" spans="1:8" hidden="1" x14ac:dyDescent="0.25">
      <c r="A5451">
        <v>202</v>
      </c>
      <c r="B5451">
        <v>1165</v>
      </c>
      <c r="C5451" t="s">
        <v>4598</v>
      </c>
      <c r="D5451" t="s">
        <v>4529</v>
      </c>
      <c r="E5451">
        <v>1</v>
      </c>
      <c r="F5451" t="s">
        <v>4599</v>
      </c>
      <c r="G5451">
        <v>1</v>
      </c>
    </row>
    <row r="5452" spans="1:8" hidden="1" x14ac:dyDescent="0.25">
      <c r="A5452">
        <v>202</v>
      </c>
      <c r="B5452">
        <v>1165</v>
      </c>
      <c r="C5452" t="s">
        <v>4598</v>
      </c>
      <c r="D5452" t="s">
        <v>4529</v>
      </c>
      <c r="E5452">
        <v>1558</v>
      </c>
      <c r="F5452" t="s">
        <v>4733</v>
      </c>
      <c r="G5452">
        <v>2</v>
      </c>
    </row>
    <row r="5453" spans="1:8" hidden="1" x14ac:dyDescent="0.25">
      <c r="A5453">
        <v>202</v>
      </c>
      <c r="B5453">
        <v>1166</v>
      </c>
      <c r="C5453" t="s">
        <v>4731</v>
      </c>
      <c r="D5453" t="s">
        <v>4529</v>
      </c>
      <c r="E5453">
        <v>84</v>
      </c>
      <c r="F5453" t="s">
        <v>4732</v>
      </c>
      <c r="G5453">
        <v>3</v>
      </c>
    </row>
    <row r="5454" spans="1:8" hidden="1" x14ac:dyDescent="0.25">
      <c r="A5454">
        <v>202</v>
      </c>
      <c r="B5454">
        <v>1166</v>
      </c>
      <c r="C5454" t="s">
        <v>4731</v>
      </c>
      <c r="D5454" t="s">
        <v>4529</v>
      </c>
      <c r="E5454">
        <v>2</v>
      </c>
      <c r="F5454" t="s">
        <v>4731</v>
      </c>
      <c r="G5454">
        <v>4</v>
      </c>
    </row>
    <row r="5455" spans="1:8" hidden="1" x14ac:dyDescent="0.25">
      <c r="A5455">
        <v>202</v>
      </c>
      <c r="B5455">
        <v>1166</v>
      </c>
      <c r="C5455" t="s">
        <v>4731</v>
      </c>
      <c r="D5455" t="s">
        <v>4529</v>
      </c>
      <c r="E5455">
        <v>4</v>
      </c>
      <c r="F5455" t="s">
        <v>4729</v>
      </c>
      <c r="G5455">
        <v>5</v>
      </c>
    </row>
    <row r="5456" spans="1:8" hidden="1" x14ac:dyDescent="0.25">
      <c r="A5456">
        <v>202</v>
      </c>
      <c r="B5456">
        <v>1167</v>
      </c>
      <c r="C5456" t="s">
        <v>4695</v>
      </c>
      <c r="D5456" t="s">
        <v>4529</v>
      </c>
      <c r="E5456">
        <v>6</v>
      </c>
      <c r="F5456" t="s">
        <v>4697</v>
      </c>
      <c r="G5456">
        <v>6</v>
      </c>
    </row>
    <row r="5457" spans="1:7" hidden="1" x14ac:dyDescent="0.25">
      <c r="A5457">
        <v>202</v>
      </c>
      <c r="B5457">
        <v>1167</v>
      </c>
      <c r="C5457" t="s">
        <v>4695</v>
      </c>
      <c r="D5457" t="s">
        <v>4529</v>
      </c>
      <c r="E5457">
        <v>8</v>
      </c>
      <c r="F5457" t="s">
        <v>4695</v>
      </c>
      <c r="G5457">
        <v>7</v>
      </c>
    </row>
    <row r="5458" spans="1:7" hidden="1" x14ac:dyDescent="0.25">
      <c r="A5458">
        <v>202</v>
      </c>
      <c r="B5458">
        <v>1167</v>
      </c>
      <c r="C5458" t="s">
        <v>4695</v>
      </c>
      <c r="D5458" t="s">
        <v>4529</v>
      </c>
      <c r="E5458">
        <v>10</v>
      </c>
      <c r="F5458" t="s">
        <v>4693</v>
      </c>
      <c r="G5458">
        <v>8</v>
      </c>
    </row>
    <row r="5459" spans="1:7" hidden="1" x14ac:dyDescent="0.25">
      <c r="A5459">
        <v>202</v>
      </c>
      <c r="B5459">
        <v>1167</v>
      </c>
      <c r="C5459" t="s">
        <v>4695</v>
      </c>
      <c r="D5459" t="s">
        <v>4529</v>
      </c>
      <c r="E5459">
        <v>13</v>
      </c>
      <c r="F5459" t="s">
        <v>4692</v>
      </c>
      <c r="G5459">
        <v>9</v>
      </c>
    </row>
    <row r="5460" spans="1:7" hidden="1" x14ac:dyDescent="0.25">
      <c r="A5460">
        <v>202</v>
      </c>
      <c r="B5460">
        <v>1168</v>
      </c>
      <c r="C5460" t="s">
        <v>4748</v>
      </c>
      <c r="D5460" t="s">
        <v>4529</v>
      </c>
      <c r="E5460">
        <v>14</v>
      </c>
      <c r="F5460" t="s">
        <v>4728</v>
      </c>
      <c r="G5460">
        <v>10</v>
      </c>
    </row>
    <row r="5461" spans="1:7" hidden="1" x14ac:dyDescent="0.25">
      <c r="A5461">
        <v>202</v>
      </c>
      <c r="B5461">
        <v>1168</v>
      </c>
      <c r="C5461" t="s">
        <v>4748</v>
      </c>
      <c r="D5461" t="s">
        <v>4529</v>
      </c>
      <c r="E5461">
        <v>266</v>
      </c>
      <c r="F5461" t="s">
        <v>4727</v>
      </c>
      <c r="G5461">
        <v>11</v>
      </c>
    </row>
    <row r="5462" spans="1:7" hidden="1" x14ac:dyDescent="0.25">
      <c r="A5462">
        <v>202</v>
      </c>
      <c r="B5462">
        <v>1168</v>
      </c>
      <c r="C5462" t="s">
        <v>4748</v>
      </c>
      <c r="D5462" t="s">
        <v>4529</v>
      </c>
      <c r="E5462">
        <v>16</v>
      </c>
      <c r="F5462" t="s">
        <v>4691</v>
      </c>
      <c r="G5462">
        <v>12</v>
      </c>
    </row>
    <row r="5463" spans="1:7" hidden="1" x14ac:dyDescent="0.25">
      <c r="A5463">
        <v>202</v>
      </c>
      <c r="B5463">
        <v>1168</v>
      </c>
      <c r="C5463" t="s">
        <v>4748</v>
      </c>
      <c r="D5463" t="s">
        <v>4529</v>
      </c>
      <c r="E5463">
        <v>18</v>
      </c>
      <c r="F5463" t="s">
        <v>4690</v>
      </c>
      <c r="G5463">
        <v>13</v>
      </c>
    </row>
    <row r="5464" spans="1:7" hidden="1" x14ac:dyDescent="0.25">
      <c r="A5464">
        <v>202</v>
      </c>
      <c r="B5464">
        <v>1169</v>
      </c>
      <c r="C5464" t="s">
        <v>4725</v>
      </c>
      <c r="D5464" t="s">
        <v>4529</v>
      </c>
      <c r="E5464">
        <v>20</v>
      </c>
      <c r="F5464" t="s">
        <v>4726</v>
      </c>
      <c r="G5464">
        <v>14</v>
      </c>
    </row>
    <row r="5465" spans="1:7" hidden="1" x14ac:dyDescent="0.25">
      <c r="A5465">
        <v>202</v>
      </c>
      <c r="B5465">
        <v>1169</v>
      </c>
      <c r="C5465" t="s">
        <v>4725</v>
      </c>
      <c r="D5465" t="s">
        <v>4529</v>
      </c>
      <c r="E5465">
        <v>86</v>
      </c>
      <c r="F5465" t="s">
        <v>4724</v>
      </c>
      <c r="G5465">
        <v>15</v>
      </c>
    </row>
    <row r="5466" spans="1:7" hidden="1" x14ac:dyDescent="0.25">
      <c r="A5466">
        <v>202</v>
      </c>
      <c r="B5466">
        <v>1169</v>
      </c>
      <c r="C5466" t="s">
        <v>4725</v>
      </c>
      <c r="D5466" t="s">
        <v>4529</v>
      </c>
      <c r="E5466">
        <v>22</v>
      </c>
      <c r="F5466" t="s">
        <v>4689</v>
      </c>
      <c r="G5466">
        <v>16</v>
      </c>
    </row>
    <row r="5467" spans="1:7" hidden="1" x14ac:dyDescent="0.25">
      <c r="A5467">
        <v>202</v>
      </c>
      <c r="B5467">
        <v>1170</v>
      </c>
      <c r="C5467" t="s">
        <v>4721</v>
      </c>
      <c r="D5467" t="s">
        <v>4529</v>
      </c>
      <c r="E5467">
        <v>24</v>
      </c>
      <c r="F5467" t="s">
        <v>4894</v>
      </c>
      <c r="G5467">
        <v>17</v>
      </c>
    </row>
    <row r="5468" spans="1:7" hidden="1" x14ac:dyDescent="0.25">
      <c r="A5468">
        <v>202</v>
      </c>
      <c r="B5468">
        <v>1171</v>
      </c>
      <c r="C5468" t="s">
        <v>4770</v>
      </c>
      <c r="D5468" t="s">
        <v>4529</v>
      </c>
      <c r="E5468">
        <v>25</v>
      </c>
      <c r="F5468" t="s">
        <v>4770</v>
      </c>
      <c r="G5468">
        <v>18</v>
      </c>
    </row>
    <row r="5469" spans="1:7" hidden="1" x14ac:dyDescent="0.25">
      <c r="A5469">
        <v>202</v>
      </c>
      <c r="B5469">
        <v>1171</v>
      </c>
      <c r="C5469" t="s">
        <v>4770</v>
      </c>
      <c r="D5469" t="s">
        <v>4529</v>
      </c>
      <c r="E5469">
        <v>31</v>
      </c>
      <c r="F5469" t="s">
        <v>4783</v>
      </c>
      <c r="G5469">
        <v>19</v>
      </c>
    </row>
    <row r="5470" spans="1:7" hidden="1" x14ac:dyDescent="0.25">
      <c r="A5470">
        <v>202</v>
      </c>
      <c r="B5470">
        <v>1172</v>
      </c>
      <c r="C5470" t="s">
        <v>4785</v>
      </c>
      <c r="D5470" t="s">
        <v>4529</v>
      </c>
      <c r="E5470">
        <v>35</v>
      </c>
      <c r="F5470" t="s">
        <v>4789</v>
      </c>
      <c r="G5470">
        <v>20</v>
      </c>
    </row>
    <row r="5471" spans="1:7" hidden="1" x14ac:dyDescent="0.25">
      <c r="A5471">
        <v>202</v>
      </c>
      <c r="B5471">
        <v>1173</v>
      </c>
      <c r="C5471" t="s">
        <v>4792</v>
      </c>
      <c r="D5471" t="s">
        <v>4529</v>
      </c>
      <c r="E5471">
        <v>40</v>
      </c>
      <c r="F5471" t="s">
        <v>4792</v>
      </c>
      <c r="G5471">
        <v>21</v>
      </c>
    </row>
    <row r="5472" spans="1:7" hidden="1" x14ac:dyDescent="0.25">
      <c r="A5472">
        <v>202</v>
      </c>
      <c r="B5472">
        <v>1174</v>
      </c>
      <c r="C5472" t="s">
        <v>4680</v>
      </c>
      <c r="D5472" t="s">
        <v>4529</v>
      </c>
      <c r="E5472">
        <v>50</v>
      </c>
      <c r="F5472" t="s">
        <v>4683</v>
      </c>
      <c r="G5472">
        <v>22</v>
      </c>
    </row>
    <row r="5473" spans="1:7" hidden="1" x14ac:dyDescent="0.25">
      <c r="A5473">
        <v>202</v>
      </c>
      <c r="B5473">
        <v>1175</v>
      </c>
      <c r="C5473" t="s">
        <v>4670</v>
      </c>
      <c r="D5473" t="s">
        <v>4529</v>
      </c>
      <c r="E5473">
        <v>59</v>
      </c>
      <c r="F5473" t="s">
        <v>4672</v>
      </c>
      <c r="G5473">
        <v>23</v>
      </c>
    </row>
    <row r="5474" spans="1:7" hidden="1" x14ac:dyDescent="0.25">
      <c r="A5474">
        <v>202</v>
      </c>
      <c r="B5474">
        <v>1176</v>
      </c>
      <c r="C5474" t="s">
        <v>4909</v>
      </c>
      <c r="D5474" t="s">
        <v>4529</v>
      </c>
      <c r="E5474">
        <v>1345</v>
      </c>
      <c r="F5474" t="s">
        <v>4908</v>
      </c>
      <c r="G5474">
        <v>24</v>
      </c>
    </row>
    <row r="5475" spans="1:7" hidden="1" x14ac:dyDescent="0.25">
      <c r="A5475">
        <v>202</v>
      </c>
      <c r="B5475">
        <v>1177</v>
      </c>
      <c r="C5475" t="s">
        <v>4576</v>
      </c>
      <c r="D5475" t="s">
        <v>4529</v>
      </c>
      <c r="E5475">
        <v>1638</v>
      </c>
      <c r="F5475" t="s">
        <v>4907</v>
      </c>
      <c r="G5475">
        <v>25</v>
      </c>
    </row>
    <row r="5476" spans="1:7" hidden="1" x14ac:dyDescent="0.25">
      <c r="A5476">
        <v>202</v>
      </c>
      <c r="B5476">
        <v>1178</v>
      </c>
      <c r="C5476" t="s">
        <v>4906</v>
      </c>
      <c r="D5476" t="s">
        <v>4529</v>
      </c>
      <c r="E5476">
        <v>1326</v>
      </c>
      <c r="F5476" t="s">
        <v>4905</v>
      </c>
      <c r="G5476">
        <v>26</v>
      </c>
    </row>
    <row r="5477" spans="1:7" hidden="1" x14ac:dyDescent="0.25">
      <c r="A5477">
        <v>202</v>
      </c>
      <c r="B5477">
        <v>1179</v>
      </c>
      <c r="C5477" t="s">
        <v>4904</v>
      </c>
      <c r="D5477" t="s">
        <v>4529</v>
      </c>
      <c r="E5477">
        <v>1642</v>
      </c>
      <c r="F5477" t="s">
        <v>4904</v>
      </c>
      <c r="G5477">
        <v>27</v>
      </c>
    </row>
    <row r="5478" spans="1:7" hidden="1" x14ac:dyDescent="0.25">
      <c r="A5478">
        <v>202</v>
      </c>
      <c r="B5478">
        <v>1180</v>
      </c>
      <c r="C5478" t="s">
        <v>4903</v>
      </c>
      <c r="D5478" t="s">
        <v>4529</v>
      </c>
      <c r="E5478">
        <v>1346</v>
      </c>
      <c r="F5478" t="s">
        <v>4903</v>
      </c>
      <c r="G5478">
        <v>28</v>
      </c>
    </row>
    <row r="5479" spans="1:7" hidden="1" x14ac:dyDescent="0.25">
      <c r="A5479">
        <v>202</v>
      </c>
      <c r="B5479">
        <v>1181</v>
      </c>
      <c r="C5479" t="s">
        <v>4902</v>
      </c>
      <c r="D5479" t="s">
        <v>4529</v>
      </c>
      <c r="E5479">
        <v>1348</v>
      </c>
      <c r="F5479" t="s">
        <v>4901</v>
      </c>
      <c r="G5479">
        <v>29</v>
      </c>
    </row>
    <row r="5480" spans="1:7" hidden="1" x14ac:dyDescent="0.25">
      <c r="A5480">
        <v>202</v>
      </c>
      <c r="B5480">
        <v>1182</v>
      </c>
      <c r="C5480" t="s">
        <v>4900</v>
      </c>
      <c r="D5480" t="s">
        <v>4529</v>
      </c>
      <c r="E5480">
        <v>1350</v>
      </c>
      <c r="F5480" t="s">
        <v>4900</v>
      </c>
      <c r="G5480">
        <v>30</v>
      </c>
    </row>
    <row r="5481" spans="1:7" hidden="1" x14ac:dyDescent="0.25">
      <c r="A5481">
        <v>202</v>
      </c>
      <c r="B5481">
        <v>1183</v>
      </c>
      <c r="C5481" t="s">
        <v>4899</v>
      </c>
      <c r="D5481" t="s">
        <v>4529</v>
      </c>
      <c r="E5481">
        <v>1352</v>
      </c>
      <c r="F5481" t="s">
        <v>4899</v>
      </c>
      <c r="G5481">
        <v>31</v>
      </c>
    </row>
    <row r="5482" spans="1:7" hidden="1" x14ac:dyDescent="0.25">
      <c r="A5482">
        <v>202</v>
      </c>
      <c r="B5482">
        <v>1184</v>
      </c>
      <c r="C5482" t="s">
        <v>4898</v>
      </c>
      <c r="D5482" t="s">
        <v>4529</v>
      </c>
      <c r="E5482">
        <v>1354</v>
      </c>
      <c r="F5482" t="s">
        <v>4898</v>
      </c>
      <c r="G5482">
        <v>32</v>
      </c>
    </row>
    <row r="5483" spans="1:7" hidden="1" x14ac:dyDescent="0.25">
      <c r="A5483">
        <v>202</v>
      </c>
      <c r="B5483">
        <v>1185</v>
      </c>
      <c r="C5483" t="s">
        <v>4896</v>
      </c>
      <c r="D5483" t="s">
        <v>4529</v>
      </c>
      <c r="E5483">
        <v>1175</v>
      </c>
      <c r="F5483" t="s">
        <v>4897</v>
      </c>
      <c r="G5483">
        <v>33</v>
      </c>
    </row>
    <row r="5484" spans="1:7" hidden="1" x14ac:dyDescent="0.25">
      <c r="A5484">
        <v>202</v>
      </c>
      <c r="B5484">
        <v>1185</v>
      </c>
      <c r="C5484" t="s">
        <v>4896</v>
      </c>
      <c r="D5484" t="s">
        <v>4529</v>
      </c>
      <c r="E5484">
        <v>1800</v>
      </c>
      <c r="F5484" t="s">
        <v>4895</v>
      </c>
      <c r="G5484">
        <v>34</v>
      </c>
    </row>
    <row r="5485" spans="1:7" ht="50.25" hidden="1" customHeight="1" x14ac:dyDescent="0.25">
      <c r="A5485">
        <v>203</v>
      </c>
      <c r="B5485">
        <v>1190</v>
      </c>
      <c r="C5485" t="s">
        <v>4598</v>
      </c>
      <c r="D5485" t="s">
        <v>4529</v>
      </c>
      <c r="E5485">
        <v>1</v>
      </c>
      <c r="F5485" t="s">
        <v>4599</v>
      </c>
      <c r="G5485">
        <v>1</v>
      </c>
    </row>
    <row r="5486" spans="1:7" hidden="1" x14ac:dyDescent="0.25">
      <c r="A5486">
        <v>203</v>
      </c>
      <c r="B5486">
        <v>1190</v>
      </c>
      <c r="C5486" t="s">
        <v>4598</v>
      </c>
      <c r="D5486" t="s">
        <v>4529</v>
      </c>
      <c r="E5486">
        <v>1558</v>
      </c>
      <c r="F5486" t="s">
        <v>4733</v>
      </c>
      <c r="G5486">
        <v>2</v>
      </c>
    </row>
    <row r="5487" spans="1:7" hidden="1" x14ac:dyDescent="0.25">
      <c r="A5487">
        <v>203</v>
      </c>
      <c r="B5487">
        <v>1191</v>
      </c>
      <c r="C5487" t="s">
        <v>4749</v>
      </c>
      <c r="D5487" t="s">
        <v>4529</v>
      </c>
      <c r="E5487">
        <v>84</v>
      </c>
      <c r="F5487" t="s">
        <v>4732</v>
      </c>
      <c r="G5487">
        <v>3</v>
      </c>
    </row>
    <row r="5488" spans="1:7" hidden="1" x14ac:dyDescent="0.25">
      <c r="A5488">
        <v>203</v>
      </c>
      <c r="B5488">
        <v>1191</v>
      </c>
      <c r="C5488" t="s">
        <v>4749</v>
      </c>
      <c r="D5488" t="s">
        <v>4529</v>
      </c>
      <c r="E5488">
        <v>2</v>
      </c>
      <c r="F5488" t="s">
        <v>4731</v>
      </c>
      <c r="G5488">
        <v>4</v>
      </c>
    </row>
    <row r="5489" spans="1:8" hidden="1" x14ac:dyDescent="0.25">
      <c r="A5489">
        <v>203</v>
      </c>
      <c r="B5489">
        <v>1191</v>
      </c>
      <c r="C5489" t="s">
        <v>4749</v>
      </c>
      <c r="D5489" t="s">
        <v>4529</v>
      </c>
      <c r="E5489">
        <v>4</v>
      </c>
      <c r="F5489" t="s">
        <v>4729</v>
      </c>
      <c r="G5489">
        <v>5</v>
      </c>
    </row>
    <row r="5490" spans="1:8" hidden="1" x14ac:dyDescent="0.25">
      <c r="A5490">
        <v>203</v>
      </c>
      <c r="B5490">
        <v>1191</v>
      </c>
      <c r="C5490" t="s">
        <v>4749</v>
      </c>
      <c r="D5490" t="s">
        <v>4529</v>
      </c>
      <c r="E5490">
        <v>6</v>
      </c>
      <c r="F5490" t="s">
        <v>4697</v>
      </c>
      <c r="G5490">
        <v>6</v>
      </c>
    </row>
    <row r="5491" spans="1:8" hidden="1" x14ac:dyDescent="0.25">
      <c r="A5491">
        <v>203</v>
      </c>
      <c r="B5491">
        <v>1191</v>
      </c>
      <c r="C5491" t="s">
        <v>4749</v>
      </c>
      <c r="D5491" t="s">
        <v>4529</v>
      </c>
      <c r="E5491">
        <v>8</v>
      </c>
      <c r="F5491" t="s">
        <v>4695</v>
      </c>
      <c r="G5491">
        <v>7</v>
      </c>
    </row>
    <row r="5492" spans="1:8" hidden="1" x14ac:dyDescent="0.25">
      <c r="A5492">
        <v>203</v>
      </c>
      <c r="B5492">
        <v>1191</v>
      </c>
      <c r="C5492" t="s">
        <v>4749</v>
      </c>
      <c r="D5492" t="s">
        <v>4529</v>
      </c>
      <c r="E5492">
        <v>13</v>
      </c>
      <c r="F5492" t="s">
        <v>4692</v>
      </c>
      <c r="G5492">
        <v>8</v>
      </c>
    </row>
    <row r="5493" spans="1:8" hidden="1" x14ac:dyDescent="0.25">
      <c r="A5493">
        <v>203</v>
      </c>
      <c r="B5493">
        <v>1192</v>
      </c>
      <c r="C5493" t="s">
        <v>4748</v>
      </c>
      <c r="D5493" t="s">
        <v>4529</v>
      </c>
      <c r="E5493">
        <v>14</v>
      </c>
      <c r="F5493" t="s">
        <v>4728</v>
      </c>
      <c r="G5493">
        <v>9</v>
      </c>
    </row>
    <row r="5494" spans="1:8" hidden="1" x14ac:dyDescent="0.25">
      <c r="A5494">
        <v>203</v>
      </c>
      <c r="B5494">
        <v>1192</v>
      </c>
      <c r="C5494" t="s">
        <v>4748</v>
      </c>
      <c r="D5494" t="s">
        <v>4529</v>
      </c>
      <c r="E5494">
        <v>266</v>
      </c>
      <c r="F5494" t="s">
        <v>4727</v>
      </c>
      <c r="G5494">
        <v>10</v>
      </c>
    </row>
    <row r="5495" spans="1:8" hidden="1" x14ac:dyDescent="0.25">
      <c r="A5495">
        <v>203</v>
      </c>
      <c r="B5495">
        <v>1192</v>
      </c>
      <c r="C5495" t="s">
        <v>4748</v>
      </c>
      <c r="D5495" t="s">
        <v>4529</v>
      </c>
      <c r="E5495">
        <v>16</v>
      </c>
      <c r="F5495" t="s">
        <v>4691</v>
      </c>
      <c r="G5495">
        <v>11</v>
      </c>
    </row>
    <row r="5496" spans="1:8" hidden="1" x14ac:dyDescent="0.25">
      <c r="A5496">
        <v>203</v>
      </c>
      <c r="B5496">
        <v>1192</v>
      </c>
      <c r="C5496" t="s">
        <v>4748</v>
      </c>
      <c r="D5496" t="s">
        <v>4529</v>
      </c>
      <c r="E5496">
        <v>18</v>
      </c>
      <c r="F5496" t="s">
        <v>4690</v>
      </c>
      <c r="G5496">
        <v>12</v>
      </c>
    </row>
    <row r="5497" spans="1:8" hidden="1" x14ac:dyDescent="0.25">
      <c r="A5497">
        <v>203</v>
      </c>
      <c r="B5497">
        <v>1193</v>
      </c>
      <c r="C5497" t="s">
        <v>4725</v>
      </c>
      <c r="D5497" t="s">
        <v>4529</v>
      </c>
      <c r="E5497">
        <v>20</v>
      </c>
      <c r="F5497" t="s">
        <v>4726</v>
      </c>
      <c r="G5497">
        <v>13</v>
      </c>
    </row>
    <row r="5498" spans="1:8" hidden="1" x14ac:dyDescent="0.25">
      <c r="A5498">
        <v>203</v>
      </c>
      <c r="B5498">
        <v>1193</v>
      </c>
      <c r="C5498" t="s">
        <v>4725</v>
      </c>
      <c r="D5498" t="s">
        <v>4529</v>
      </c>
      <c r="E5498">
        <v>86</v>
      </c>
      <c r="F5498" t="s">
        <v>4724</v>
      </c>
      <c r="G5498">
        <v>14</v>
      </c>
    </row>
    <row r="5499" spans="1:8" hidden="1" x14ac:dyDescent="0.25">
      <c r="A5499">
        <v>203</v>
      </c>
      <c r="B5499">
        <v>1193</v>
      </c>
      <c r="C5499" t="s">
        <v>4725</v>
      </c>
      <c r="D5499" t="s">
        <v>4529</v>
      </c>
      <c r="E5499">
        <v>22</v>
      </c>
      <c r="F5499" t="s">
        <v>4689</v>
      </c>
      <c r="G5499">
        <v>15</v>
      </c>
    </row>
    <row r="5500" spans="1:8" hidden="1" x14ac:dyDescent="0.25">
      <c r="A5500">
        <v>203</v>
      </c>
      <c r="B5500">
        <v>1194</v>
      </c>
      <c r="C5500" t="s">
        <v>4721</v>
      </c>
      <c r="D5500" t="s">
        <v>4529</v>
      </c>
      <c r="E5500">
        <v>24</v>
      </c>
      <c r="F5500" t="s">
        <v>4894</v>
      </c>
      <c r="G5500">
        <v>16</v>
      </c>
    </row>
    <row r="5501" spans="1:8" hidden="1" x14ac:dyDescent="0.25">
      <c r="A5501">
        <v>203</v>
      </c>
      <c r="B5501">
        <v>1194</v>
      </c>
      <c r="C5501" t="s">
        <v>4721</v>
      </c>
      <c r="D5501" t="s">
        <v>4529</v>
      </c>
      <c r="E5501">
        <v>1510</v>
      </c>
      <c r="F5501" t="s">
        <v>4721</v>
      </c>
      <c r="G5501" t="s">
        <v>4768</v>
      </c>
      <c r="H5501">
        <v>17</v>
      </c>
    </row>
    <row r="5502" spans="1:8" hidden="1" x14ac:dyDescent="0.25">
      <c r="A5502">
        <v>203</v>
      </c>
      <c r="B5502">
        <v>1195</v>
      </c>
      <c r="C5502" t="s">
        <v>4770</v>
      </c>
      <c r="D5502" t="s">
        <v>4529</v>
      </c>
      <c r="E5502">
        <v>1504</v>
      </c>
      <c r="F5502" t="s">
        <v>4771</v>
      </c>
      <c r="G5502">
        <v>18</v>
      </c>
    </row>
    <row r="5503" spans="1:8" hidden="1" x14ac:dyDescent="0.25">
      <c r="A5503">
        <v>203</v>
      </c>
      <c r="B5503">
        <v>1195</v>
      </c>
      <c r="C5503" t="s">
        <v>4770</v>
      </c>
      <c r="D5503" t="s">
        <v>4529</v>
      </c>
      <c r="E5503">
        <v>25</v>
      </c>
      <c r="F5503" t="s">
        <v>4770</v>
      </c>
      <c r="G5503">
        <v>19</v>
      </c>
    </row>
    <row r="5504" spans="1:8" hidden="1" x14ac:dyDescent="0.25">
      <c r="A5504">
        <v>203</v>
      </c>
      <c r="B5504">
        <v>1195</v>
      </c>
      <c r="C5504" t="s">
        <v>4770</v>
      </c>
      <c r="D5504" t="s">
        <v>4529</v>
      </c>
      <c r="E5504">
        <v>1514</v>
      </c>
      <c r="F5504" t="s">
        <v>4773</v>
      </c>
      <c r="G5504" t="s">
        <v>4772</v>
      </c>
      <c r="H5504">
        <v>20</v>
      </c>
    </row>
    <row r="5505" spans="1:8" hidden="1" x14ac:dyDescent="0.25">
      <c r="A5505">
        <v>203</v>
      </c>
      <c r="B5505">
        <v>1196</v>
      </c>
      <c r="C5505" t="s">
        <v>4775</v>
      </c>
      <c r="D5505" t="s">
        <v>4529</v>
      </c>
      <c r="E5505">
        <v>1516</v>
      </c>
      <c r="F5505" t="s">
        <v>4774</v>
      </c>
      <c r="G5505">
        <v>21</v>
      </c>
    </row>
    <row r="5506" spans="1:8" hidden="1" x14ac:dyDescent="0.25">
      <c r="A5506">
        <v>203</v>
      </c>
      <c r="B5506">
        <v>1196</v>
      </c>
      <c r="C5506" t="s">
        <v>4775</v>
      </c>
      <c r="D5506" t="s">
        <v>4529</v>
      </c>
      <c r="E5506">
        <v>27</v>
      </c>
      <c r="F5506" t="s">
        <v>4776</v>
      </c>
      <c r="G5506">
        <v>22</v>
      </c>
    </row>
    <row r="5507" spans="1:8" hidden="1" x14ac:dyDescent="0.25">
      <c r="A5507">
        <v>203</v>
      </c>
      <c r="B5507">
        <v>1196</v>
      </c>
      <c r="C5507" t="s">
        <v>4775</v>
      </c>
      <c r="D5507" t="s">
        <v>4529</v>
      </c>
      <c r="E5507">
        <v>1532</v>
      </c>
      <c r="F5507" t="s">
        <v>4777</v>
      </c>
      <c r="G5507">
        <v>23</v>
      </c>
    </row>
    <row r="5508" spans="1:8" hidden="1" x14ac:dyDescent="0.25">
      <c r="A5508">
        <v>203</v>
      </c>
      <c r="B5508">
        <v>1197</v>
      </c>
      <c r="C5508" t="s">
        <v>4780</v>
      </c>
      <c r="D5508" t="s">
        <v>4529</v>
      </c>
      <c r="E5508">
        <v>1518</v>
      </c>
      <c r="F5508" t="s">
        <v>3871</v>
      </c>
      <c r="G5508" t="s">
        <v>4778</v>
      </c>
      <c r="H5508">
        <v>24</v>
      </c>
    </row>
    <row r="5509" spans="1:8" hidden="1" x14ac:dyDescent="0.25">
      <c r="A5509">
        <v>203</v>
      </c>
      <c r="B5509">
        <v>1197</v>
      </c>
      <c r="C5509" t="s">
        <v>4780</v>
      </c>
      <c r="D5509" t="s">
        <v>4529</v>
      </c>
      <c r="E5509">
        <v>29</v>
      </c>
      <c r="F5509" t="s">
        <v>4780</v>
      </c>
      <c r="G5509">
        <v>25</v>
      </c>
    </row>
    <row r="5510" spans="1:8" hidden="1" x14ac:dyDescent="0.25">
      <c r="A5510">
        <v>203</v>
      </c>
      <c r="B5510">
        <v>1197</v>
      </c>
      <c r="C5510" t="s">
        <v>4780</v>
      </c>
      <c r="D5510" t="s">
        <v>4529</v>
      </c>
      <c r="E5510">
        <v>1520</v>
      </c>
      <c r="F5510" t="s">
        <v>4782</v>
      </c>
      <c r="G5510" t="s">
        <v>4781</v>
      </c>
      <c r="H5510">
        <v>26</v>
      </c>
    </row>
    <row r="5511" spans="1:8" hidden="1" x14ac:dyDescent="0.25">
      <c r="A5511">
        <v>203</v>
      </c>
      <c r="B5511">
        <v>1197</v>
      </c>
      <c r="C5511" t="s">
        <v>4780</v>
      </c>
      <c r="D5511" t="s">
        <v>4529</v>
      </c>
      <c r="E5511">
        <v>31</v>
      </c>
      <c r="F5511" t="s">
        <v>4783</v>
      </c>
      <c r="G5511">
        <v>27</v>
      </c>
    </row>
    <row r="5512" spans="1:8" hidden="1" x14ac:dyDescent="0.25">
      <c r="A5512">
        <v>203</v>
      </c>
      <c r="B5512">
        <v>1198</v>
      </c>
      <c r="C5512" t="s">
        <v>4893</v>
      </c>
      <c r="D5512" t="s">
        <v>4529</v>
      </c>
      <c r="E5512">
        <v>1506</v>
      </c>
      <c r="F5512" t="s">
        <v>4784</v>
      </c>
      <c r="G5512">
        <v>28</v>
      </c>
    </row>
    <row r="5513" spans="1:8" hidden="1" x14ac:dyDescent="0.25">
      <c r="A5513">
        <v>203</v>
      </c>
      <c r="B5513">
        <v>1198</v>
      </c>
      <c r="C5513" t="s">
        <v>4893</v>
      </c>
      <c r="D5513" t="s">
        <v>4529</v>
      </c>
      <c r="E5513">
        <v>34</v>
      </c>
      <c r="F5513" t="s">
        <v>4786</v>
      </c>
      <c r="G5513">
        <v>29</v>
      </c>
    </row>
    <row r="5514" spans="1:8" hidden="1" x14ac:dyDescent="0.25">
      <c r="A5514">
        <v>203</v>
      </c>
      <c r="B5514">
        <v>1199</v>
      </c>
      <c r="C5514" t="s">
        <v>4785</v>
      </c>
      <c r="D5514" t="s">
        <v>4529</v>
      </c>
      <c r="E5514">
        <v>1523</v>
      </c>
      <c r="F5514" t="s">
        <v>4785</v>
      </c>
      <c r="G5514" t="s">
        <v>4787</v>
      </c>
      <c r="H5514">
        <v>30</v>
      </c>
    </row>
    <row r="5515" spans="1:8" hidden="1" x14ac:dyDescent="0.25">
      <c r="A5515">
        <v>203</v>
      </c>
      <c r="B5515">
        <v>1199</v>
      </c>
      <c r="C5515" t="s">
        <v>4785</v>
      </c>
      <c r="D5515" t="s">
        <v>4529</v>
      </c>
      <c r="E5515">
        <v>1508</v>
      </c>
      <c r="F5515" t="s">
        <v>4788</v>
      </c>
      <c r="G5515">
        <v>31</v>
      </c>
    </row>
    <row r="5516" spans="1:8" hidden="1" x14ac:dyDescent="0.25">
      <c r="A5516">
        <v>203</v>
      </c>
      <c r="B5516">
        <v>1199</v>
      </c>
      <c r="C5516" t="s">
        <v>4785</v>
      </c>
      <c r="D5516" t="s">
        <v>4529</v>
      </c>
      <c r="E5516">
        <v>35</v>
      </c>
      <c r="F5516" t="s">
        <v>4789</v>
      </c>
      <c r="G5516">
        <v>32</v>
      </c>
    </row>
    <row r="5517" spans="1:8" hidden="1" x14ac:dyDescent="0.25">
      <c r="A5517">
        <v>203</v>
      </c>
      <c r="B5517">
        <v>1199</v>
      </c>
      <c r="C5517" t="s">
        <v>4785</v>
      </c>
      <c r="D5517" t="s">
        <v>4529</v>
      </c>
      <c r="E5517">
        <v>36</v>
      </c>
      <c r="F5517" t="s">
        <v>4790</v>
      </c>
      <c r="G5517">
        <v>33</v>
      </c>
    </row>
    <row r="5518" spans="1:8" hidden="1" x14ac:dyDescent="0.25">
      <c r="A5518">
        <v>203</v>
      </c>
      <c r="B5518">
        <v>1200</v>
      </c>
      <c r="C5518" t="s">
        <v>4792</v>
      </c>
      <c r="D5518" t="s">
        <v>4529</v>
      </c>
      <c r="E5518">
        <v>38</v>
      </c>
      <c r="F5518" t="s">
        <v>4791</v>
      </c>
      <c r="G5518">
        <v>34</v>
      </c>
    </row>
    <row r="5519" spans="1:8" hidden="1" x14ac:dyDescent="0.25">
      <c r="A5519">
        <v>203</v>
      </c>
      <c r="B5519">
        <v>1200</v>
      </c>
      <c r="C5519" t="s">
        <v>4792</v>
      </c>
      <c r="D5519" t="s">
        <v>4529</v>
      </c>
      <c r="E5519">
        <v>40</v>
      </c>
      <c r="F5519" t="s">
        <v>4792</v>
      </c>
      <c r="G5519">
        <v>35</v>
      </c>
    </row>
    <row r="5520" spans="1:8" hidden="1" x14ac:dyDescent="0.25">
      <c r="A5520">
        <v>203</v>
      </c>
      <c r="B5520">
        <v>1201</v>
      </c>
      <c r="C5520" t="s">
        <v>4795</v>
      </c>
      <c r="D5520" t="s">
        <v>4529</v>
      </c>
      <c r="E5520">
        <v>1295</v>
      </c>
      <c r="F5520" t="s">
        <v>4794</v>
      </c>
      <c r="G5520" t="s">
        <v>4793</v>
      </c>
      <c r="H5520">
        <v>36</v>
      </c>
    </row>
    <row r="5521" spans="1:8" hidden="1" x14ac:dyDescent="0.25">
      <c r="A5521">
        <v>203</v>
      </c>
      <c r="B5521">
        <v>1201</v>
      </c>
      <c r="C5521" t="s">
        <v>4795</v>
      </c>
      <c r="D5521" t="s">
        <v>4529</v>
      </c>
      <c r="E5521">
        <v>42</v>
      </c>
      <c r="F5521" t="s">
        <v>4795</v>
      </c>
      <c r="G5521">
        <v>37</v>
      </c>
    </row>
    <row r="5522" spans="1:8" hidden="1" x14ac:dyDescent="0.25">
      <c r="A5522">
        <v>203</v>
      </c>
      <c r="B5522">
        <v>1202</v>
      </c>
      <c r="C5522" t="s">
        <v>4680</v>
      </c>
      <c r="D5522" t="s">
        <v>4529</v>
      </c>
      <c r="E5522">
        <v>44</v>
      </c>
      <c r="F5522" t="s">
        <v>4796</v>
      </c>
      <c r="G5522">
        <v>38</v>
      </c>
    </row>
    <row r="5523" spans="1:8" hidden="1" x14ac:dyDescent="0.25">
      <c r="A5523">
        <v>203</v>
      </c>
      <c r="B5523">
        <v>1202</v>
      </c>
      <c r="C5523" t="s">
        <v>4680</v>
      </c>
      <c r="D5523" t="s">
        <v>4529</v>
      </c>
      <c r="E5523">
        <v>1524</v>
      </c>
      <c r="F5523" t="s">
        <v>4797</v>
      </c>
      <c r="G5523">
        <v>39</v>
      </c>
    </row>
    <row r="5524" spans="1:8" hidden="1" x14ac:dyDescent="0.25">
      <c r="A5524">
        <v>203</v>
      </c>
      <c r="B5524">
        <v>1202</v>
      </c>
      <c r="C5524" t="s">
        <v>4680</v>
      </c>
      <c r="D5524" t="s">
        <v>4529</v>
      </c>
      <c r="E5524">
        <v>46</v>
      </c>
      <c r="F5524" t="s">
        <v>4798</v>
      </c>
      <c r="G5524">
        <v>40</v>
      </c>
    </row>
    <row r="5525" spans="1:8" hidden="1" x14ac:dyDescent="0.25">
      <c r="A5525">
        <v>203</v>
      </c>
      <c r="B5525">
        <v>1202</v>
      </c>
      <c r="C5525" t="s">
        <v>4680</v>
      </c>
      <c r="D5525" t="s">
        <v>4529</v>
      </c>
      <c r="E5525">
        <v>48</v>
      </c>
      <c r="F5525" t="s">
        <v>4799</v>
      </c>
      <c r="G5525">
        <v>41</v>
      </c>
    </row>
    <row r="5526" spans="1:8" hidden="1" x14ac:dyDescent="0.25">
      <c r="A5526">
        <v>203</v>
      </c>
      <c r="B5526">
        <v>1202</v>
      </c>
      <c r="C5526" t="s">
        <v>4680</v>
      </c>
      <c r="D5526" t="s">
        <v>4529</v>
      </c>
      <c r="E5526">
        <v>50</v>
      </c>
      <c r="F5526" t="s">
        <v>4683</v>
      </c>
      <c r="G5526">
        <v>42</v>
      </c>
    </row>
    <row r="5527" spans="1:8" hidden="1" x14ac:dyDescent="0.25">
      <c r="A5527">
        <v>203</v>
      </c>
      <c r="B5527">
        <v>1202</v>
      </c>
      <c r="C5527" t="s">
        <v>4680</v>
      </c>
      <c r="D5527" t="s">
        <v>4529</v>
      </c>
      <c r="E5527">
        <v>1526</v>
      </c>
      <c r="F5527" t="s">
        <v>4682</v>
      </c>
      <c r="G5527">
        <v>43</v>
      </c>
    </row>
    <row r="5528" spans="1:8" hidden="1" x14ac:dyDescent="0.25">
      <c r="A5528">
        <v>203</v>
      </c>
      <c r="B5528">
        <v>1202</v>
      </c>
      <c r="C5528" t="s">
        <v>4680</v>
      </c>
      <c r="D5528" t="s">
        <v>4529</v>
      </c>
      <c r="E5528">
        <v>51</v>
      </c>
      <c r="F5528" t="s">
        <v>4681</v>
      </c>
      <c r="G5528">
        <v>44</v>
      </c>
    </row>
    <row r="5529" spans="1:8" hidden="1" x14ac:dyDescent="0.25">
      <c r="A5529">
        <v>203</v>
      </c>
      <c r="B5529">
        <v>1202</v>
      </c>
      <c r="C5529" t="s">
        <v>4680</v>
      </c>
      <c r="D5529" t="s">
        <v>4529</v>
      </c>
      <c r="E5529">
        <v>1528</v>
      </c>
      <c r="F5529" t="s">
        <v>4679</v>
      </c>
      <c r="G5529">
        <v>45</v>
      </c>
    </row>
    <row r="5530" spans="1:8" hidden="1" x14ac:dyDescent="0.25">
      <c r="A5530">
        <v>203</v>
      </c>
      <c r="B5530">
        <v>1204</v>
      </c>
      <c r="C5530" t="s">
        <v>4675</v>
      </c>
      <c r="D5530" t="s">
        <v>4529</v>
      </c>
      <c r="E5530">
        <v>53</v>
      </c>
      <c r="F5530" t="s">
        <v>4678</v>
      </c>
      <c r="G5530">
        <v>46</v>
      </c>
    </row>
    <row r="5531" spans="1:8" hidden="1" x14ac:dyDescent="0.25">
      <c r="A5531">
        <v>203</v>
      </c>
      <c r="B5531">
        <v>1204</v>
      </c>
      <c r="C5531" t="s">
        <v>4675</v>
      </c>
      <c r="D5531" t="s">
        <v>4529</v>
      </c>
      <c r="E5531">
        <v>1530</v>
      </c>
      <c r="F5531" t="s">
        <v>4677</v>
      </c>
      <c r="G5531" t="s">
        <v>4676</v>
      </c>
      <c r="H5531">
        <v>47</v>
      </c>
    </row>
    <row r="5532" spans="1:8" hidden="1" x14ac:dyDescent="0.25">
      <c r="A5532">
        <v>203</v>
      </c>
      <c r="B5532">
        <v>1205</v>
      </c>
      <c r="C5532" t="s">
        <v>4892</v>
      </c>
      <c r="D5532" t="s">
        <v>4529</v>
      </c>
      <c r="E5532">
        <v>55</v>
      </c>
      <c r="F5532" t="s">
        <v>4674</v>
      </c>
      <c r="G5532">
        <v>48</v>
      </c>
    </row>
    <row r="5533" spans="1:8" hidden="1" x14ac:dyDescent="0.25">
      <c r="A5533">
        <v>203</v>
      </c>
      <c r="B5533">
        <v>1205</v>
      </c>
      <c r="C5533" t="s">
        <v>4892</v>
      </c>
      <c r="D5533" t="s">
        <v>4529</v>
      </c>
      <c r="E5533">
        <v>57</v>
      </c>
      <c r="F5533" t="s">
        <v>4673</v>
      </c>
      <c r="G5533">
        <v>49</v>
      </c>
    </row>
    <row r="5534" spans="1:8" hidden="1" x14ac:dyDescent="0.25">
      <c r="A5534">
        <v>203</v>
      </c>
      <c r="B5534">
        <v>1206</v>
      </c>
      <c r="C5534" t="s">
        <v>4670</v>
      </c>
      <c r="D5534" t="s">
        <v>4529</v>
      </c>
      <c r="E5534">
        <v>59</v>
      </c>
      <c r="F5534" t="s">
        <v>4672</v>
      </c>
      <c r="G5534">
        <v>50</v>
      </c>
    </row>
    <row r="5535" spans="1:8" hidden="1" x14ac:dyDescent="0.25">
      <c r="A5535">
        <v>203</v>
      </c>
      <c r="B5535">
        <v>1207</v>
      </c>
      <c r="C5535" t="s">
        <v>4800</v>
      </c>
      <c r="D5535" t="s">
        <v>4529</v>
      </c>
      <c r="E5535">
        <v>1215</v>
      </c>
      <c r="F5535" t="s">
        <v>4800</v>
      </c>
      <c r="G5535">
        <v>51</v>
      </c>
    </row>
    <row r="5536" spans="1:8" hidden="1" x14ac:dyDescent="0.25">
      <c r="A5536">
        <v>204</v>
      </c>
      <c r="B5536">
        <v>1208</v>
      </c>
      <c r="C5536" t="s">
        <v>4598</v>
      </c>
      <c r="D5536" t="s">
        <v>4529</v>
      </c>
      <c r="E5536">
        <v>1</v>
      </c>
      <c r="F5536" t="s">
        <v>4599</v>
      </c>
      <c r="G5536">
        <v>1</v>
      </c>
    </row>
    <row r="5537" spans="1:7" hidden="1" x14ac:dyDescent="0.25">
      <c r="A5537">
        <v>204</v>
      </c>
      <c r="B5537">
        <v>1208</v>
      </c>
      <c r="C5537" t="s">
        <v>4598</v>
      </c>
      <c r="D5537" t="s">
        <v>4529</v>
      </c>
      <c r="E5537">
        <v>1558</v>
      </c>
      <c r="F5537" t="s">
        <v>4733</v>
      </c>
      <c r="G5537">
        <v>2</v>
      </c>
    </row>
    <row r="5538" spans="1:7" hidden="1" x14ac:dyDescent="0.25">
      <c r="A5538">
        <v>204</v>
      </c>
      <c r="B5538">
        <v>1209</v>
      </c>
      <c r="C5538" t="s">
        <v>4766</v>
      </c>
      <c r="D5538" t="s">
        <v>4529</v>
      </c>
      <c r="E5538">
        <v>4</v>
      </c>
      <c r="F5538" t="s">
        <v>4729</v>
      </c>
      <c r="G5538">
        <v>5</v>
      </c>
    </row>
    <row r="5539" spans="1:7" hidden="1" x14ac:dyDescent="0.25">
      <c r="A5539">
        <v>204</v>
      </c>
      <c r="B5539">
        <v>1209</v>
      </c>
      <c r="C5539" t="s">
        <v>4766</v>
      </c>
      <c r="D5539" t="s">
        <v>4529</v>
      </c>
      <c r="E5539">
        <v>6</v>
      </c>
      <c r="F5539" t="s">
        <v>4697</v>
      </c>
      <c r="G5539">
        <v>6</v>
      </c>
    </row>
    <row r="5540" spans="1:7" hidden="1" x14ac:dyDescent="0.25">
      <c r="A5540">
        <v>204</v>
      </c>
      <c r="B5540">
        <v>1210</v>
      </c>
      <c r="C5540" t="s">
        <v>4748</v>
      </c>
      <c r="D5540" t="s">
        <v>4529</v>
      </c>
      <c r="E5540">
        <v>14</v>
      </c>
      <c r="F5540" t="s">
        <v>4728</v>
      </c>
      <c r="G5540">
        <v>10</v>
      </c>
    </row>
    <row r="5541" spans="1:7" hidden="1" x14ac:dyDescent="0.25">
      <c r="A5541">
        <v>204</v>
      </c>
      <c r="B5541">
        <v>1210</v>
      </c>
      <c r="C5541" t="s">
        <v>4748</v>
      </c>
      <c r="D5541" t="s">
        <v>4529</v>
      </c>
      <c r="E5541">
        <v>266</v>
      </c>
      <c r="F5541" t="s">
        <v>4727</v>
      </c>
      <c r="G5541">
        <v>11</v>
      </c>
    </row>
    <row r="5542" spans="1:7" hidden="1" x14ac:dyDescent="0.25">
      <c r="A5542">
        <v>204</v>
      </c>
      <c r="B5542">
        <v>1210</v>
      </c>
      <c r="C5542" t="s">
        <v>4748</v>
      </c>
      <c r="D5542" t="s">
        <v>4529</v>
      </c>
      <c r="E5542">
        <v>16</v>
      </c>
      <c r="F5542" t="s">
        <v>4691</v>
      </c>
      <c r="G5542">
        <v>12</v>
      </c>
    </row>
    <row r="5543" spans="1:7" hidden="1" x14ac:dyDescent="0.25">
      <c r="A5543">
        <v>204</v>
      </c>
      <c r="B5543">
        <v>1211</v>
      </c>
      <c r="C5543" t="s">
        <v>4725</v>
      </c>
      <c r="D5543" t="s">
        <v>4529</v>
      </c>
      <c r="E5543">
        <v>20</v>
      </c>
      <c r="F5543" t="s">
        <v>4726</v>
      </c>
      <c r="G5543">
        <v>14</v>
      </c>
    </row>
    <row r="5544" spans="1:7" hidden="1" x14ac:dyDescent="0.25">
      <c r="A5544">
        <v>204</v>
      </c>
      <c r="B5544">
        <v>1211</v>
      </c>
      <c r="C5544" t="s">
        <v>4725</v>
      </c>
      <c r="D5544" t="s">
        <v>4529</v>
      </c>
      <c r="E5544">
        <v>86</v>
      </c>
      <c r="F5544" t="s">
        <v>4724</v>
      </c>
      <c r="G5544">
        <v>15</v>
      </c>
    </row>
    <row r="5545" spans="1:7" hidden="1" x14ac:dyDescent="0.25">
      <c r="A5545">
        <v>204</v>
      </c>
      <c r="B5545">
        <v>1212</v>
      </c>
      <c r="C5545" t="s">
        <v>4689</v>
      </c>
      <c r="D5545" t="s">
        <v>4529</v>
      </c>
      <c r="E5545">
        <v>22</v>
      </c>
      <c r="F5545" t="s">
        <v>4689</v>
      </c>
      <c r="G5545">
        <v>16</v>
      </c>
    </row>
    <row r="5546" spans="1:7" hidden="1" x14ac:dyDescent="0.25">
      <c r="A5546">
        <v>204</v>
      </c>
      <c r="B5546">
        <v>1213</v>
      </c>
      <c r="C5546" t="s">
        <v>4721</v>
      </c>
      <c r="D5546" t="s">
        <v>4529</v>
      </c>
      <c r="E5546">
        <v>1503</v>
      </c>
      <c r="F5546" t="s">
        <v>4723</v>
      </c>
      <c r="G5546">
        <v>17</v>
      </c>
    </row>
    <row r="5547" spans="1:7" hidden="1" x14ac:dyDescent="0.25">
      <c r="A5547">
        <v>204</v>
      </c>
      <c r="B5547">
        <v>1213</v>
      </c>
      <c r="C5547" t="s">
        <v>4721</v>
      </c>
      <c r="D5547" t="s">
        <v>4529</v>
      </c>
      <c r="E5547">
        <v>88</v>
      </c>
      <c r="F5547" t="s">
        <v>4722</v>
      </c>
      <c r="G5547">
        <v>18</v>
      </c>
    </row>
    <row r="5548" spans="1:7" hidden="1" x14ac:dyDescent="0.25">
      <c r="A5548">
        <v>204</v>
      </c>
      <c r="B5548">
        <v>1213</v>
      </c>
      <c r="C5548" t="s">
        <v>4721</v>
      </c>
      <c r="D5548" t="s">
        <v>4529</v>
      </c>
      <c r="E5548">
        <v>90</v>
      </c>
      <c r="F5548" t="s">
        <v>4720</v>
      </c>
      <c r="G5548">
        <v>19</v>
      </c>
    </row>
    <row r="5549" spans="1:7" hidden="1" x14ac:dyDescent="0.25">
      <c r="A5549">
        <v>204</v>
      </c>
      <c r="B5549">
        <v>1214</v>
      </c>
      <c r="C5549" t="s">
        <v>4714</v>
      </c>
      <c r="D5549" t="s">
        <v>4529</v>
      </c>
      <c r="E5549">
        <v>94</v>
      </c>
      <c r="F5549" t="s">
        <v>4717</v>
      </c>
      <c r="G5549">
        <v>21</v>
      </c>
    </row>
    <row r="5550" spans="1:7" hidden="1" x14ac:dyDescent="0.25">
      <c r="A5550">
        <v>204</v>
      </c>
      <c r="B5550">
        <v>1215</v>
      </c>
      <c r="C5550" t="s">
        <v>4712</v>
      </c>
      <c r="D5550" t="s">
        <v>4529</v>
      </c>
      <c r="E5550">
        <v>98</v>
      </c>
      <c r="F5550" t="s">
        <v>4712</v>
      </c>
      <c r="G5550">
        <v>26</v>
      </c>
    </row>
    <row r="5551" spans="1:7" hidden="1" x14ac:dyDescent="0.25">
      <c r="A5551">
        <v>204</v>
      </c>
      <c r="B5551">
        <v>1215</v>
      </c>
      <c r="C5551" t="s">
        <v>4712</v>
      </c>
      <c r="D5551" t="s">
        <v>4529</v>
      </c>
      <c r="E5551">
        <v>1957</v>
      </c>
      <c r="F5551" t="s">
        <v>4686</v>
      </c>
      <c r="G5551">
        <v>27</v>
      </c>
    </row>
    <row r="5552" spans="1:7" hidden="1" x14ac:dyDescent="0.25">
      <c r="A5552">
        <v>204</v>
      </c>
      <c r="B5552">
        <v>1216</v>
      </c>
      <c r="C5552" t="s">
        <v>4687</v>
      </c>
      <c r="D5552" t="s">
        <v>4529</v>
      </c>
      <c r="E5552">
        <v>370</v>
      </c>
      <c r="F5552" t="s">
        <v>4891</v>
      </c>
      <c r="G5552">
        <v>28</v>
      </c>
    </row>
    <row r="5553" spans="1:7" hidden="1" x14ac:dyDescent="0.25">
      <c r="A5553">
        <v>204</v>
      </c>
      <c r="B5553">
        <v>1216</v>
      </c>
      <c r="C5553" t="s">
        <v>4687</v>
      </c>
      <c r="D5553" t="s">
        <v>4529</v>
      </c>
      <c r="E5553">
        <v>100</v>
      </c>
      <c r="F5553" t="s">
        <v>4711</v>
      </c>
      <c r="G5553">
        <v>29</v>
      </c>
    </row>
    <row r="5554" spans="1:7" hidden="1" x14ac:dyDescent="0.25">
      <c r="A5554">
        <v>204</v>
      </c>
      <c r="B5554">
        <v>1218</v>
      </c>
      <c r="C5554" t="s">
        <v>4706</v>
      </c>
      <c r="D5554" t="s">
        <v>4529</v>
      </c>
      <c r="E5554">
        <v>102</v>
      </c>
      <c r="F5554" t="s">
        <v>4710</v>
      </c>
      <c r="G5554">
        <v>30</v>
      </c>
    </row>
    <row r="5555" spans="1:7" hidden="1" x14ac:dyDescent="0.25">
      <c r="A5555">
        <v>204</v>
      </c>
      <c r="B5555">
        <v>1218</v>
      </c>
      <c r="C5555" t="s">
        <v>4706</v>
      </c>
      <c r="D5555" t="s">
        <v>4529</v>
      </c>
      <c r="E5555">
        <v>745</v>
      </c>
      <c r="F5555" t="s">
        <v>4709</v>
      </c>
      <c r="G5555">
        <v>31</v>
      </c>
    </row>
    <row r="5556" spans="1:7" hidden="1" x14ac:dyDescent="0.25">
      <c r="A5556">
        <v>204</v>
      </c>
      <c r="B5556">
        <v>1219</v>
      </c>
      <c r="C5556" t="s">
        <v>4708</v>
      </c>
      <c r="D5556" t="s">
        <v>4529</v>
      </c>
      <c r="E5556">
        <v>104</v>
      </c>
      <c r="F5556" t="s">
        <v>4708</v>
      </c>
      <c r="G5556">
        <v>32</v>
      </c>
    </row>
    <row r="5557" spans="1:7" hidden="1" x14ac:dyDescent="0.25">
      <c r="A5557">
        <v>204</v>
      </c>
      <c r="B5557">
        <v>1219</v>
      </c>
      <c r="C5557" t="s">
        <v>4708</v>
      </c>
      <c r="D5557" t="s">
        <v>4529</v>
      </c>
      <c r="E5557">
        <v>106</v>
      </c>
      <c r="F5557" t="s">
        <v>4707</v>
      </c>
      <c r="G5557">
        <v>33</v>
      </c>
    </row>
    <row r="5558" spans="1:7" hidden="1" x14ac:dyDescent="0.25">
      <c r="A5558">
        <v>204</v>
      </c>
      <c r="B5558">
        <v>1220</v>
      </c>
      <c r="C5558" t="s">
        <v>4890</v>
      </c>
      <c r="D5558" t="s">
        <v>4529</v>
      </c>
      <c r="E5558">
        <v>1895</v>
      </c>
      <c r="F5558" t="s">
        <v>4890</v>
      </c>
      <c r="G5558">
        <v>34</v>
      </c>
    </row>
    <row r="5559" spans="1:7" hidden="1" x14ac:dyDescent="0.25">
      <c r="A5559">
        <v>204</v>
      </c>
      <c r="B5559">
        <v>1221</v>
      </c>
      <c r="C5559" t="s">
        <v>4889</v>
      </c>
      <c r="D5559" t="s">
        <v>4529</v>
      </c>
      <c r="E5559">
        <v>559</v>
      </c>
      <c r="F5559" t="s">
        <v>4888</v>
      </c>
      <c r="G5559">
        <v>36</v>
      </c>
    </row>
    <row r="5560" spans="1:7" hidden="1" x14ac:dyDescent="0.25">
      <c r="A5560">
        <v>204</v>
      </c>
      <c r="B5560">
        <v>1222</v>
      </c>
      <c r="C5560" t="s">
        <v>4887</v>
      </c>
      <c r="D5560" t="s">
        <v>4529</v>
      </c>
      <c r="E5560">
        <v>550</v>
      </c>
      <c r="F5560" t="s">
        <v>4887</v>
      </c>
      <c r="G5560">
        <v>37</v>
      </c>
    </row>
    <row r="5561" spans="1:7" hidden="1" x14ac:dyDescent="0.25">
      <c r="A5561">
        <v>204</v>
      </c>
      <c r="B5561">
        <v>1223</v>
      </c>
      <c r="C5561" t="s">
        <v>4886</v>
      </c>
      <c r="D5561" t="s">
        <v>4529</v>
      </c>
      <c r="E5561">
        <v>553</v>
      </c>
      <c r="F5561" t="s">
        <v>4886</v>
      </c>
      <c r="G5561">
        <v>38</v>
      </c>
    </row>
    <row r="5562" spans="1:7" hidden="1" x14ac:dyDescent="0.25">
      <c r="A5562">
        <v>204</v>
      </c>
      <c r="B5562">
        <v>1224</v>
      </c>
      <c r="C5562" t="s">
        <v>4885</v>
      </c>
      <c r="D5562" t="s">
        <v>4529</v>
      </c>
      <c r="E5562">
        <v>552</v>
      </c>
      <c r="F5562" t="s">
        <v>4885</v>
      </c>
      <c r="G5562">
        <v>39</v>
      </c>
    </row>
    <row r="5563" spans="1:7" hidden="1" x14ac:dyDescent="0.25">
      <c r="A5563">
        <v>204</v>
      </c>
      <c r="B5563">
        <v>1643</v>
      </c>
      <c r="C5563" t="s">
        <v>4765</v>
      </c>
      <c r="D5563" t="s">
        <v>4529</v>
      </c>
      <c r="E5563">
        <v>84</v>
      </c>
      <c r="F5563" t="s">
        <v>4732</v>
      </c>
      <c r="G5563">
        <v>3</v>
      </c>
    </row>
    <row r="5564" spans="1:7" hidden="1" x14ac:dyDescent="0.25">
      <c r="A5564">
        <v>204</v>
      </c>
      <c r="B5564">
        <v>1643</v>
      </c>
      <c r="C5564" t="s">
        <v>4765</v>
      </c>
      <c r="D5564" t="s">
        <v>4529</v>
      </c>
      <c r="E5564">
        <v>2</v>
      </c>
      <c r="F5564" t="s">
        <v>4731</v>
      </c>
      <c r="G5564">
        <v>4</v>
      </c>
    </row>
    <row r="5565" spans="1:7" hidden="1" x14ac:dyDescent="0.25">
      <c r="A5565">
        <v>204</v>
      </c>
      <c r="B5565">
        <v>1644</v>
      </c>
      <c r="C5565" t="s">
        <v>4695</v>
      </c>
      <c r="D5565" t="s">
        <v>4529</v>
      </c>
      <c r="E5565">
        <v>8</v>
      </c>
      <c r="F5565" t="s">
        <v>4695</v>
      </c>
      <c r="G5565">
        <v>7</v>
      </c>
    </row>
    <row r="5566" spans="1:7" hidden="1" x14ac:dyDescent="0.25">
      <c r="A5566">
        <v>204</v>
      </c>
      <c r="B5566">
        <v>1645</v>
      </c>
      <c r="C5566" t="s">
        <v>4694</v>
      </c>
      <c r="D5566" t="s">
        <v>4529</v>
      </c>
      <c r="E5566">
        <v>10</v>
      </c>
      <c r="F5566" t="s">
        <v>4693</v>
      </c>
      <c r="G5566">
        <v>8</v>
      </c>
    </row>
    <row r="5567" spans="1:7" hidden="1" x14ac:dyDescent="0.25">
      <c r="A5567">
        <v>204</v>
      </c>
      <c r="B5567">
        <v>1646</v>
      </c>
      <c r="C5567" t="s">
        <v>4692</v>
      </c>
      <c r="D5567" t="s">
        <v>4529</v>
      </c>
      <c r="E5567">
        <v>13</v>
      </c>
      <c r="F5567" t="s">
        <v>4692</v>
      </c>
      <c r="G5567">
        <v>9</v>
      </c>
    </row>
    <row r="5568" spans="1:7" hidden="1" x14ac:dyDescent="0.25">
      <c r="A5568">
        <v>204</v>
      </c>
      <c r="B5568">
        <v>1647</v>
      </c>
      <c r="C5568" t="s">
        <v>4690</v>
      </c>
      <c r="D5568" t="s">
        <v>4529</v>
      </c>
      <c r="E5568">
        <v>18</v>
      </c>
      <c r="F5568" t="s">
        <v>4690</v>
      </c>
      <c r="G5568">
        <v>13</v>
      </c>
    </row>
    <row r="5569" spans="1:7" hidden="1" x14ac:dyDescent="0.25">
      <c r="A5569">
        <v>204</v>
      </c>
      <c r="B5569">
        <v>1648</v>
      </c>
      <c r="C5569" t="s">
        <v>4688</v>
      </c>
      <c r="D5569" t="s">
        <v>4529</v>
      </c>
      <c r="E5569">
        <v>92</v>
      </c>
      <c r="F5569" t="s">
        <v>4688</v>
      </c>
      <c r="G5569">
        <v>20</v>
      </c>
    </row>
    <row r="5570" spans="1:7" hidden="1" x14ac:dyDescent="0.25">
      <c r="A5570">
        <v>204</v>
      </c>
      <c r="B5570">
        <v>1649</v>
      </c>
      <c r="C5570" t="s">
        <v>4716</v>
      </c>
      <c r="D5570" t="s">
        <v>4529</v>
      </c>
      <c r="E5570">
        <v>1964</v>
      </c>
      <c r="F5570" t="s">
        <v>4716</v>
      </c>
      <c r="G5570">
        <v>22</v>
      </c>
    </row>
    <row r="5571" spans="1:7" hidden="1" x14ac:dyDescent="0.25">
      <c r="A5571">
        <v>204</v>
      </c>
      <c r="B5571">
        <v>1649</v>
      </c>
      <c r="C5571" t="s">
        <v>4716</v>
      </c>
      <c r="D5571" t="s">
        <v>4529</v>
      </c>
      <c r="E5571">
        <v>97</v>
      </c>
      <c r="F5571" t="s">
        <v>4715</v>
      </c>
      <c r="G5571">
        <v>23</v>
      </c>
    </row>
    <row r="5572" spans="1:7" hidden="1" x14ac:dyDescent="0.25">
      <c r="A5572">
        <v>204</v>
      </c>
      <c r="B5572">
        <v>1649</v>
      </c>
      <c r="C5572" t="s">
        <v>4716</v>
      </c>
      <c r="D5572" t="s">
        <v>4529</v>
      </c>
      <c r="E5572">
        <v>1548</v>
      </c>
      <c r="F5572" t="s">
        <v>4713</v>
      </c>
      <c r="G5572">
        <v>24</v>
      </c>
    </row>
    <row r="5573" spans="1:7" hidden="1" x14ac:dyDescent="0.25">
      <c r="A5573">
        <v>204</v>
      </c>
      <c r="B5573">
        <v>1650</v>
      </c>
      <c r="C5573" t="s">
        <v>4719</v>
      </c>
      <c r="D5573" t="s">
        <v>4529</v>
      </c>
      <c r="E5573">
        <v>1549</v>
      </c>
      <c r="F5573" t="s">
        <v>4718</v>
      </c>
      <c r="G5573">
        <v>25</v>
      </c>
    </row>
    <row r="5574" spans="1:7" hidden="1" x14ac:dyDescent="0.25">
      <c r="A5574">
        <v>204</v>
      </c>
      <c r="B5574">
        <v>1651</v>
      </c>
      <c r="C5574" t="s">
        <v>4884</v>
      </c>
      <c r="D5574" t="s">
        <v>4529</v>
      </c>
      <c r="E5574">
        <v>427</v>
      </c>
      <c r="F5574" t="s">
        <v>4883</v>
      </c>
      <c r="G5574">
        <v>35</v>
      </c>
    </row>
    <row r="5575" spans="1:7" hidden="1" x14ac:dyDescent="0.25">
      <c r="A5575">
        <v>205</v>
      </c>
      <c r="B5575">
        <v>1225</v>
      </c>
      <c r="C5575" t="s">
        <v>4598</v>
      </c>
      <c r="D5575" t="s">
        <v>4529</v>
      </c>
      <c r="E5575">
        <v>1</v>
      </c>
      <c r="F5575" t="s">
        <v>4599</v>
      </c>
      <c r="G5575">
        <v>1</v>
      </c>
    </row>
    <row r="5576" spans="1:7" hidden="1" x14ac:dyDescent="0.25">
      <c r="A5576">
        <v>205</v>
      </c>
      <c r="B5576">
        <v>1226</v>
      </c>
      <c r="C5576" t="s">
        <v>4881</v>
      </c>
      <c r="D5576" t="s">
        <v>4529</v>
      </c>
      <c r="E5576">
        <v>107</v>
      </c>
      <c r="F5576" t="s">
        <v>4882</v>
      </c>
      <c r="G5576">
        <v>2</v>
      </c>
    </row>
    <row r="5577" spans="1:7" hidden="1" x14ac:dyDescent="0.25">
      <c r="A5577">
        <v>205</v>
      </c>
      <c r="B5577">
        <v>1226</v>
      </c>
      <c r="C5577" t="s">
        <v>4881</v>
      </c>
      <c r="D5577" t="s">
        <v>4529</v>
      </c>
      <c r="E5577">
        <v>1383</v>
      </c>
      <c r="F5577" t="s">
        <v>4880</v>
      </c>
      <c r="G5577">
        <v>3</v>
      </c>
    </row>
    <row r="5578" spans="1:7" hidden="1" x14ac:dyDescent="0.25">
      <c r="A5578">
        <v>205</v>
      </c>
      <c r="B5578">
        <v>1227</v>
      </c>
      <c r="C5578" t="s">
        <v>4876</v>
      </c>
      <c r="D5578" t="s">
        <v>4529</v>
      </c>
      <c r="E5578">
        <v>109</v>
      </c>
      <c r="F5578" t="s">
        <v>4879</v>
      </c>
      <c r="G5578">
        <v>4</v>
      </c>
    </row>
    <row r="5579" spans="1:7" hidden="1" x14ac:dyDescent="0.25">
      <c r="A5579">
        <v>205</v>
      </c>
      <c r="B5579">
        <v>1227</v>
      </c>
      <c r="C5579" t="s">
        <v>4876</v>
      </c>
      <c r="D5579" t="s">
        <v>4529</v>
      </c>
      <c r="E5579">
        <v>111</v>
      </c>
      <c r="F5579" t="s">
        <v>4878</v>
      </c>
      <c r="G5579">
        <v>5</v>
      </c>
    </row>
    <row r="5580" spans="1:7" hidden="1" x14ac:dyDescent="0.25">
      <c r="A5580">
        <v>205</v>
      </c>
      <c r="B5580">
        <v>1227</v>
      </c>
      <c r="C5580" t="s">
        <v>4876</v>
      </c>
      <c r="D5580" t="s">
        <v>4529</v>
      </c>
      <c r="E5580">
        <v>1426</v>
      </c>
      <c r="F5580" t="s">
        <v>4877</v>
      </c>
      <c r="G5580">
        <v>6</v>
      </c>
    </row>
    <row r="5581" spans="1:7" hidden="1" x14ac:dyDescent="0.25">
      <c r="A5581">
        <v>205</v>
      </c>
      <c r="B5581">
        <v>1227</v>
      </c>
      <c r="C5581" t="s">
        <v>4876</v>
      </c>
      <c r="D5581" t="s">
        <v>4529</v>
      </c>
      <c r="E5581">
        <v>114</v>
      </c>
      <c r="F5581" t="s">
        <v>4875</v>
      </c>
      <c r="G5581">
        <v>7</v>
      </c>
    </row>
    <row r="5582" spans="1:7" hidden="1" x14ac:dyDescent="0.25">
      <c r="A5582">
        <v>205</v>
      </c>
      <c r="B5582">
        <v>1228</v>
      </c>
      <c r="C5582" t="s">
        <v>4874</v>
      </c>
      <c r="D5582" t="s">
        <v>4529</v>
      </c>
      <c r="E5582">
        <v>118</v>
      </c>
      <c r="F5582" t="s">
        <v>4874</v>
      </c>
      <c r="G5582">
        <v>10</v>
      </c>
    </row>
    <row r="5583" spans="1:7" hidden="1" x14ac:dyDescent="0.25">
      <c r="A5583">
        <v>205</v>
      </c>
      <c r="B5583">
        <v>1229</v>
      </c>
      <c r="C5583" t="s">
        <v>4873</v>
      </c>
      <c r="D5583" t="s">
        <v>4529</v>
      </c>
      <c r="E5583">
        <v>1535</v>
      </c>
      <c r="F5583" t="s">
        <v>4873</v>
      </c>
      <c r="G5583">
        <v>11</v>
      </c>
    </row>
    <row r="5584" spans="1:7" hidden="1" x14ac:dyDescent="0.25">
      <c r="A5584">
        <v>205</v>
      </c>
      <c r="B5584">
        <v>1230</v>
      </c>
      <c r="C5584" t="s">
        <v>4872</v>
      </c>
      <c r="D5584" t="s">
        <v>4529</v>
      </c>
      <c r="E5584">
        <v>120</v>
      </c>
      <c r="F5584" t="s">
        <v>4872</v>
      </c>
      <c r="G5584">
        <v>12</v>
      </c>
    </row>
    <row r="5585" spans="1:7" hidden="1" x14ac:dyDescent="0.25">
      <c r="A5585">
        <v>205</v>
      </c>
      <c r="B5585">
        <v>1230</v>
      </c>
      <c r="C5585" t="s">
        <v>4872</v>
      </c>
      <c r="D5585" t="s">
        <v>4529</v>
      </c>
      <c r="E5585">
        <v>122</v>
      </c>
      <c r="F5585" t="s">
        <v>4871</v>
      </c>
      <c r="G5585">
        <v>13</v>
      </c>
    </row>
    <row r="5586" spans="1:7" hidden="1" x14ac:dyDescent="0.25">
      <c r="A5586">
        <v>205</v>
      </c>
      <c r="B5586">
        <v>1231</v>
      </c>
      <c r="C5586" t="s">
        <v>4870</v>
      </c>
      <c r="D5586" t="s">
        <v>4529</v>
      </c>
      <c r="E5586">
        <v>124</v>
      </c>
      <c r="F5586" t="s">
        <v>4870</v>
      </c>
      <c r="G5586">
        <v>14</v>
      </c>
    </row>
    <row r="5587" spans="1:7" hidden="1" x14ac:dyDescent="0.25">
      <c r="A5587">
        <v>205</v>
      </c>
      <c r="B5587">
        <v>1231</v>
      </c>
      <c r="C5587" t="s">
        <v>4870</v>
      </c>
      <c r="D5587" t="s">
        <v>4529</v>
      </c>
      <c r="E5587">
        <v>126</v>
      </c>
      <c r="F5587" t="s">
        <v>4869</v>
      </c>
      <c r="G5587">
        <v>15</v>
      </c>
    </row>
    <row r="5588" spans="1:7" hidden="1" x14ac:dyDescent="0.25">
      <c r="A5588">
        <v>205</v>
      </c>
      <c r="B5588">
        <v>1232</v>
      </c>
      <c r="C5588" t="s">
        <v>4866</v>
      </c>
      <c r="D5588" t="s">
        <v>4529</v>
      </c>
      <c r="E5588">
        <v>128</v>
      </c>
      <c r="F5588" t="s">
        <v>4868</v>
      </c>
      <c r="G5588">
        <v>16</v>
      </c>
    </row>
    <row r="5589" spans="1:7" hidden="1" x14ac:dyDescent="0.25">
      <c r="A5589">
        <v>205</v>
      </c>
      <c r="B5589">
        <v>1232</v>
      </c>
      <c r="C5589" t="s">
        <v>4866</v>
      </c>
      <c r="D5589" t="s">
        <v>4529</v>
      </c>
      <c r="E5589">
        <v>168</v>
      </c>
      <c r="F5589" t="s">
        <v>4867</v>
      </c>
      <c r="G5589">
        <v>17</v>
      </c>
    </row>
    <row r="5590" spans="1:7" hidden="1" x14ac:dyDescent="0.25">
      <c r="A5590">
        <v>205</v>
      </c>
      <c r="B5590">
        <v>1232</v>
      </c>
      <c r="C5590" t="s">
        <v>4866</v>
      </c>
      <c r="D5590" t="s">
        <v>4529</v>
      </c>
      <c r="E5590">
        <v>130</v>
      </c>
      <c r="F5590" t="s">
        <v>4865</v>
      </c>
      <c r="G5590">
        <v>18</v>
      </c>
    </row>
    <row r="5591" spans="1:7" hidden="1" x14ac:dyDescent="0.25">
      <c r="A5591">
        <v>205</v>
      </c>
      <c r="B5591">
        <v>1233</v>
      </c>
      <c r="C5591" t="s">
        <v>4863</v>
      </c>
      <c r="D5591" t="s">
        <v>4529</v>
      </c>
      <c r="E5591">
        <v>174</v>
      </c>
      <c r="F5591" t="s">
        <v>4864</v>
      </c>
      <c r="G5591">
        <v>19</v>
      </c>
    </row>
    <row r="5592" spans="1:7" hidden="1" x14ac:dyDescent="0.25">
      <c r="A5592">
        <v>205</v>
      </c>
      <c r="B5592">
        <v>1233</v>
      </c>
      <c r="C5592" t="s">
        <v>4863</v>
      </c>
      <c r="D5592" t="s">
        <v>4529</v>
      </c>
      <c r="E5592">
        <v>776</v>
      </c>
      <c r="F5592" t="s">
        <v>4862</v>
      </c>
      <c r="G5592">
        <v>20</v>
      </c>
    </row>
    <row r="5593" spans="1:7" hidden="1" x14ac:dyDescent="0.25">
      <c r="A5593">
        <v>205</v>
      </c>
      <c r="B5593">
        <v>1234</v>
      </c>
      <c r="C5593" t="s">
        <v>4861</v>
      </c>
      <c r="D5593" t="s">
        <v>4529</v>
      </c>
      <c r="E5593">
        <v>175</v>
      </c>
      <c r="F5593" t="s">
        <v>4860</v>
      </c>
      <c r="G5593">
        <v>22</v>
      </c>
    </row>
    <row r="5594" spans="1:7" hidden="1" x14ac:dyDescent="0.25">
      <c r="A5594">
        <v>205</v>
      </c>
      <c r="B5594">
        <v>1235</v>
      </c>
      <c r="C5594" t="s">
        <v>4858</v>
      </c>
      <c r="D5594" t="s">
        <v>4529</v>
      </c>
      <c r="E5594">
        <v>177</v>
      </c>
      <c r="F5594" t="s">
        <v>4859</v>
      </c>
      <c r="G5594">
        <v>23</v>
      </c>
    </row>
    <row r="5595" spans="1:7" hidden="1" x14ac:dyDescent="0.25">
      <c r="A5595">
        <v>205</v>
      </c>
      <c r="B5595">
        <v>1235</v>
      </c>
      <c r="C5595" t="s">
        <v>4858</v>
      </c>
      <c r="D5595" t="s">
        <v>4529</v>
      </c>
      <c r="E5595">
        <v>179</v>
      </c>
      <c r="F5595" t="s">
        <v>4857</v>
      </c>
      <c r="G5595">
        <v>24</v>
      </c>
    </row>
    <row r="5596" spans="1:7" hidden="1" x14ac:dyDescent="0.25">
      <c r="A5596">
        <v>205</v>
      </c>
      <c r="B5596">
        <v>1619</v>
      </c>
      <c r="C5596" t="s">
        <v>4856</v>
      </c>
      <c r="D5596" t="s">
        <v>4529</v>
      </c>
      <c r="E5596">
        <v>1985</v>
      </c>
      <c r="F5596" t="s">
        <v>4856</v>
      </c>
      <c r="G5596">
        <v>8</v>
      </c>
    </row>
    <row r="5597" spans="1:7" hidden="1" x14ac:dyDescent="0.25">
      <c r="A5597">
        <v>205</v>
      </c>
      <c r="B5597">
        <v>1619</v>
      </c>
      <c r="C5597" t="s">
        <v>4856</v>
      </c>
      <c r="D5597" t="s">
        <v>4529</v>
      </c>
      <c r="E5597">
        <v>116</v>
      </c>
      <c r="F5597" t="s">
        <v>4855</v>
      </c>
      <c r="G5597">
        <v>9</v>
      </c>
    </row>
    <row r="5598" spans="1:7" hidden="1" x14ac:dyDescent="0.25">
      <c r="A5598">
        <v>205</v>
      </c>
      <c r="B5598">
        <v>1620</v>
      </c>
      <c r="C5598" t="s">
        <v>4854</v>
      </c>
      <c r="D5598" t="s">
        <v>4529</v>
      </c>
      <c r="E5598">
        <v>1140</v>
      </c>
      <c r="F5598" t="s">
        <v>4853</v>
      </c>
      <c r="G5598">
        <v>21</v>
      </c>
    </row>
    <row r="5599" spans="1:7" hidden="1" x14ac:dyDescent="0.25">
      <c r="A5599">
        <v>206</v>
      </c>
      <c r="B5599">
        <v>1236</v>
      </c>
      <c r="C5599" t="s">
        <v>4598</v>
      </c>
      <c r="D5599" t="s">
        <v>4529</v>
      </c>
      <c r="E5599">
        <v>1</v>
      </c>
      <c r="F5599" t="s">
        <v>4599</v>
      </c>
      <c r="G5599">
        <v>1</v>
      </c>
    </row>
    <row r="5600" spans="1:7" hidden="1" x14ac:dyDescent="0.25">
      <c r="A5600">
        <v>206</v>
      </c>
      <c r="B5600">
        <v>1236</v>
      </c>
      <c r="C5600" t="s">
        <v>4598</v>
      </c>
      <c r="D5600" t="s">
        <v>4529</v>
      </c>
      <c r="E5600">
        <v>244</v>
      </c>
      <c r="F5600" t="s">
        <v>4597</v>
      </c>
      <c r="G5600">
        <v>2</v>
      </c>
    </row>
    <row r="5601" spans="1:7" hidden="1" x14ac:dyDescent="0.25">
      <c r="A5601">
        <v>206</v>
      </c>
      <c r="B5601">
        <v>1237</v>
      </c>
      <c r="C5601" t="s">
        <v>4633</v>
      </c>
      <c r="D5601" t="s">
        <v>4529</v>
      </c>
      <c r="E5601">
        <v>197</v>
      </c>
      <c r="F5601" t="s">
        <v>4570</v>
      </c>
      <c r="G5601">
        <v>3</v>
      </c>
    </row>
    <row r="5602" spans="1:7" hidden="1" x14ac:dyDescent="0.25">
      <c r="A5602">
        <v>206</v>
      </c>
      <c r="B5602">
        <v>1237</v>
      </c>
      <c r="C5602" t="s">
        <v>4633</v>
      </c>
      <c r="D5602" t="s">
        <v>4529</v>
      </c>
      <c r="E5602">
        <v>199</v>
      </c>
      <c r="F5602" t="s">
        <v>4568</v>
      </c>
      <c r="G5602">
        <v>4</v>
      </c>
    </row>
    <row r="5603" spans="1:7" hidden="1" x14ac:dyDescent="0.25">
      <c r="A5603">
        <v>206</v>
      </c>
      <c r="B5603">
        <v>1237</v>
      </c>
      <c r="C5603" t="s">
        <v>4633</v>
      </c>
      <c r="D5603" t="s">
        <v>4529</v>
      </c>
      <c r="E5603">
        <v>1575</v>
      </c>
      <c r="F5603" t="s">
        <v>4567</v>
      </c>
      <c r="G5603">
        <v>5</v>
      </c>
    </row>
    <row r="5604" spans="1:7" hidden="1" x14ac:dyDescent="0.25">
      <c r="A5604">
        <v>206</v>
      </c>
      <c r="B5604">
        <v>1237</v>
      </c>
      <c r="C5604" t="s">
        <v>4633</v>
      </c>
      <c r="D5604" t="s">
        <v>4529</v>
      </c>
      <c r="E5604">
        <v>1448</v>
      </c>
      <c r="F5604" t="s">
        <v>4566</v>
      </c>
      <c r="G5604">
        <v>6</v>
      </c>
    </row>
    <row r="5605" spans="1:7" hidden="1" x14ac:dyDescent="0.25">
      <c r="A5605">
        <v>206</v>
      </c>
      <c r="B5605">
        <v>1237</v>
      </c>
      <c r="C5605" t="s">
        <v>4633</v>
      </c>
      <c r="D5605" t="s">
        <v>4529</v>
      </c>
      <c r="E5605">
        <v>200</v>
      </c>
      <c r="F5605" t="s">
        <v>4563</v>
      </c>
      <c r="G5605">
        <v>7</v>
      </c>
    </row>
    <row r="5606" spans="1:7" hidden="1" x14ac:dyDescent="0.25">
      <c r="A5606">
        <v>206</v>
      </c>
      <c r="B5606">
        <v>1238</v>
      </c>
      <c r="C5606" t="s">
        <v>4595</v>
      </c>
      <c r="D5606" t="s">
        <v>4529</v>
      </c>
      <c r="E5606">
        <v>1484</v>
      </c>
      <c r="F5606" t="s">
        <v>4596</v>
      </c>
      <c r="G5606">
        <v>8</v>
      </c>
    </row>
    <row r="5607" spans="1:7" hidden="1" x14ac:dyDescent="0.25">
      <c r="A5607">
        <v>206</v>
      </c>
      <c r="B5607">
        <v>1238</v>
      </c>
      <c r="C5607" t="s">
        <v>4595</v>
      </c>
      <c r="D5607" t="s">
        <v>4529</v>
      </c>
      <c r="E5607">
        <v>202</v>
      </c>
      <c r="F5607" t="s">
        <v>4594</v>
      </c>
      <c r="G5607">
        <v>9</v>
      </c>
    </row>
    <row r="5608" spans="1:7" hidden="1" x14ac:dyDescent="0.25">
      <c r="A5608">
        <v>206</v>
      </c>
      <c r="B5608">
        <v>1240</v>
      </c>
      <c r="C5608" t="s">
        <v>4592</v>
      </c>
      <c r="D5608" t="s">
        <v>4529</v>
      </c>
      <c r="E5608">
        <v>251</v>
      </c>
      <c r="F5608" t="s">
        <v>4592</v>
      </c>
      <c r="G5608">
        <v>10</v>
      </c>
    </row>
    <row r="5609" spans="1:7" hidden="1" x14ac:dyDescent="0.25">
      <c r="A5609">
        <v>206</v>
      </c>
      <c r="B5609">
        <v>1240</v>
      </c>
      <c r="C5609" t="s">
        <v>4592</v>
      </c>
      <c r="D5609" t="s">
        <v>4529</v>
      </c>
      <c r="E5609">
        <v>1480</v>
      </c>
      <c r="F5609" t="s">
        <v>4591</v>
      </c>
      <c r="G5609">
        <v>11</v>
      </c>
    </row>
    <row r="5610" spans="1:7" hidden="1" x14ac:dyDescent="0.25">
      <c r="A5610">
        <v>206</v>
      </c>
      <c r="B5610">
        <v>1241</v>
      </c>
      <c r="C5610" t="s">
        <v>4588</v>
      </c>
      <c r="D5610" t="s">
        <v>4529</v>
      </c>
      <c r="E5610">
        <v>1482</v>
      </c>
      <c r="F5610" t="s">
        <v>4590</v>
      </c>
      <c r="G5610">
        <v>12</v>
      </c>
    </row>
    <row r="5611" spans="1:7" hidden="1" x14ac:dyDescent="0.25">
      <c r="A5611">
        <v>206</v>
      </c>
      <c r="B5611">
        <v>1241</v>
      </c>
      <c r="C5611" t="s">
        <v>4588</v>
      </c>
      <c r="D5611" t="s">
        <v>4529</v>
      </c>
      <c r="E5611">
        <v>206</v>
      </c>
      <c r="F5611" t="s">
        <v>4589</v>
      </c>
      <c r="G5611">
        <v>13</v>
      </c>
    </row>
    <row r="5612" spans="1:7" hidden="1" x14ac:dyDescent="0.25">
      <c r="A5612">
        <v>206</v>
      </c>
      <c r="B5612">
        <v>1241</v>
      </c>
      <c r="C5612" t="s">
        <v>4588</v>
      </c>
      <c r="D5612" t="s">
        <v>4529</v>
      </c>
      <c r="E5612">
        <v>210</v>
      </c>
      <c r="F5612" t="s">
        <v>4587</v>
      </c>
      <c r="G5612">
        <v>14</v>
      </c>
    </row>
    <row r="5613" spans="1:7" hidden="1" x14ac:dyDescent="0.25">
      <c r="A5613">
        <v>206</v>
      </c>
      <c r="B5613">
        <v>1242</v>
      </c>
      <c r="C5613" t="s">
        <v>4586</v>
      </c>
      <c r="D5613" t="s">
        <v>4529</v>
      </c>
      <c r="E5613">
        <v>364</v>
      </c>
      <c r="F5613" t="s">
        <v>4586</v>
      </c>
      <c r="G5613">
        <v>15</v>
      </c>
    </row>
    <row r="5614" spans="1:7" hidden="1" x14ac:dyDescent="0.25">
      <c r="A5614">
        <v>206</v>
      </c>
      <c r="B5614">
        <v>1243</v>
      </c>
      <c r="C5614" t="s">
        <v>4585</v>
      </c>
      <c r="D5614" t="s">
        <v>4529</v>
      </c>
      <c r="E5614">
        <v>214</v>
      </c>
      <c r="F5614" t="s">
        <v>4585</v>
      </c>
      <c r="G5614">
        <v>16</v>
      </c>
    </row>
    <row r="5615" spans="1:7" hidden="1" x14ac:dyDescent="0.25">
      <c r="A5615">
        <v>206</v>
      </c>
      <c r="B5615">
        <v>1243</v>
      </c>
      <c r="C5615" t="s">
        <v>4585</v>
      </c>
      <c r="D5615" t="s">
        <v>4529</v>
      </c>
      <c r="E5615">
        <v>1560</v>
      </c>
      <c r="F5615" t="s">
        <v>4584</v>
      </c>
      <c r="G5615">
        <v>17</v>
      </c>
    </row>
    <row r="5616" spans="1:7" hidden="1" x14ac:dyDescent="0.25">
      <c r="A5616">
        <v>206</v>
      </c>
      <c r="B5616">
        <v>1244</v>
      </c>
      <c r="C5616" t="s">
        <v>4583</v>
      </c>
      <c r="D5616" t="s">
        <v>4529</v>
      </c>
      <c r="E5616">
        <v>247</v>
      </c>
      <c r="F5616" t="s">
        <v>4583</v>
      </c>
      <c r="G5616">
        <v>18</v>
      </c>
    </row>
    <row r="5617" spans="1:8" hidden="1" x14ac:dyDescent="0.25">
      <c r="A5617">
        <v>206</v>
      </c>
      <c r="B5617">
        <v>1245</v>
      </c>
      <c r="C5617" t="s">
        <v>4580</v>
      </c>
      <c r="D5617" t="s">
        <v>4529</v>
      </c>
      <c r="E5617">
        <v>1406</v>
      </c>
      <c r="F5617" t="s">
        <v>4582</v>
      </c>
      <c r="G5617">
        <v>19</v>
      </c>
    </row>
    <row r="5618" spans="1:8" hidden="1" x14ac:dyDescent="0.25">
      <c r="A5618">
        <v>206</v>
      </c>
      <c r="B5618">
        <v>1245</v>
      </c>
      <c r="C5618" t="s">
        <v>4580</v>
      </c>
      <c r="D5618" t="s">
        <v>4529</v>
      </c>
      <c r="E5618">
        <v>249</v>
      </c>
      <c r="F5618" t="s">
        <v>4581</v>
      </c>
      <c r="G5618">
        <v>20</v>
      </c>
    </row>
    <row r="5619" spans="1:8" hidden="1" x14ac:dyDescent="0.25">
      <c r="A5619">
        <v>206</v>
      </c>
      <c r="B5619">
        <v>1246</v>
      </c>
      <c r="C5619" t="s">
        <v>4661</v>
      </c>
      <c r="D5619" t="s">
        <v>4529</v>
      </c>
      <c r="E5619">
        <v>253</v>
      </c>
      <c r="F5619" t="s">
        <v>4661</v>
      </c>
      <c r="G5619">
        <v>21</v>
      </c>
    </row>
    <row r="5620" spans="1:8" hidden="1" x14ac:dyDescent="0.25">
      <c r="A5620">
        <v>206</v>
      </c>
      <c r="B5620">
        <v>1247</v>
      </c>
      <c r="C5620" t="s">
        <v>4662</v>
      </c>
      <c r="D5620" t="s">
        <v>4529</v>
      </c>
      <c r="E5620">
        <v>255</v>
      </c>
      <c r="F5620" t="s">
        <v>4662</v>
      </c>
      <c r="G5620">
        <v>22</v>
      </c>
    </row>
    <row r="5621" spans="1:8" hidden="1" x14ac:dyDescent="0.25">
      <c r="A5621">
        <v>206</v>
      </c>
      <c r="B5621">
        <v>1247</v>
      </c>
      <c r="C5621" t="s">
        <v>4662</v>
      </c>
      <c r="D5621" t="s">
        <v>4529</v>
      </c>
      <c r="E5621">
        <v>257</v>
      </c>
      <c r="F5621" t="s">
        <v>4663</v>
      </c>
      <c r="G5621">
        <v>23</v>
      </c>
    </row>
    <row r="5622" spans="1:8" hidden="1" x14ac:dyDescent="0.25">
      <c r="A5622">
        <v>206</v>
      </c>
      <c r="B5622">
        <v>1247</v>
      </c>
      <c r="C5622" t="s">
        <v>4662</v>
      </c>
      <c r="D5622" t="s">
        <v>4529</v>
      </c>
      <c r="E5622">
        <v>1954</v>
      </c>
      <c r="F5622" t="s">
        <v>4665</v>
      </c>
      <c r="G5622" t="s">
        <v>4664</v>
      </c>
      <c r="H5622">
        <v>24</v>
      </c>
    </row>
    <row r="5623" spans="1:8" hidden="1" x14ac:dyDescent="0.25">
      <c r="A5623">
        <v>206</v>
      </c>
      <c r="B5623">
        <v>1248</v>
      </c>
      <c r="C5623" t="s">
        <v>4852</v>
      </c>
      <c r="D5623" t="s">
        <v>4529</v>
      </c>
      <c r="E5623">
        <v>259</v>
      </c>
      <c r="F5623" t="s">
        <v>4666</v>
      </c>
      <c r="G5623">
        <v>25</v>
      </c>
    </row>
    <row r="5624" spans="1:8" hidden="1" x14ac:dyDescent="0.25">
      <c r="A5624">
        <v>206</v>
      </c>
      <c r="B5624">
        <v>1249</v>
      </c>
      <c r="C5624" t="s">
        <v>4668</v>
      </c>
      <c r="D5624" t="s">
        <v>4529</v>
      </c>
      <c r="E5624">
        <v>261</v>
      </c>
      <c r="F5624" t="s">
        <v>4668</v>
      </c>
      <c r="G5624">
        <v>26</v>
      </c>
    </row>
    <row r="5625" spans="1:8" hidden="1" x14ac:dyDescent="0.25">
      <c r="A5625">
        <v>206</v>
      </c>
      <c r="B5625">
        <v>1249</v>
      </c>
      <c r="C5625" t="s">
        <v>4668</v>
      </c>
      <c r="D5625" t="s">
        <v>4529</v>
      </c>
      <c r="E5625">
        <v>1562</v>
      </c>
      <c r="F5625" t="s">
        <v>4669</v>
      </c>
      <c r="G5625">
        <v>27</v>
      </c>
    </row>
    <row r="5626" spans="1:8" hidden="1" x14ac:dyDescent="0.25">
      <c r="A5626">
        <v>206</v>
      </c>
      <c r="B5626">
        <v>1251</v>
      </c>
      <c r="C5626" t="s">
        <v>4670</v>
      </c>
      <c r="D5626" t="s">
        <v>4529</v>
      </c>
      <c r="E5626">
        <v>1606</v>
      </c>
      <c r="F5626" t="s">
        <v>4671</v>
      </c>
      <c r="G5626">
        <v>28</v>
      </c>
    </row>
    <row r="5627" spans="1:8" hidden="1" x14ac:dyDescent="0.25">
      <c r="A5627">
        <v>206</v>
      </c>
      <c r="B5627">
        <v>1251</v>
      </c>
      <c r="C5627" t="s">
        <v>4670</v>
      </c>
      <c r="D5627" t="s">
        <v>4529</v>
      </c>
      <c r="E5627">
        <v>59</v>
      </c>
      <c r="F5627" t="s">
        <v>4672</v>
      </c>
      <c r="G5627">
        <v>29</v>
      </c>
    </row>
    <row r="5628" spans="1:8" hidden="1" x14ac:dyDescent="0.25">
      <c r="A5628">
        <v>206</v>
      </c>
      <c r="B5628">
        <v>1251</v>
      </c>
      <c r="C5628" t="s">
        <v>4670</v>
      </c>
      <c r="D5628" t="s">
        <v>4529</v>
      </c>
      <c r="E5628">
        <v>62</v>
      </c>
      <c r="F5628" t="s">
        <v>4851</v>
      </c>
      <c r="G5628">
        <v>30</v>
      </c>
    </row>
    <row r="5629" spans="1:8" hidden="1" x14ac:dyDescent="0.25">
      <c r="A5629">
        <v>206</v>
      </c>
      <c r="B5629">
        <v>1252</v>
      </c>
      <c r="C5629" t="s">
        <v>4850</v>
      </c>
      <c r="D5629" t="s">
        <v>4529</v>
      </c>
      <c r="E5629">
        <v>64</v>
      </c>
      <c r="F5629" t="s">
        <v>4850</v>
      </c>
      <c r="G5629">
        <v>31</v>
      </c>
    </row>
    <row r="5630" spans="1:8" hidden="1" x14ac:dyDescent="0.25">
      <c r="A5630">
        <v>206</v>
      </c>
      <c r="B5630">
        <v>1253</v>
      </c>
      <c r="C5630" t="s">
        <v>4848</v>
      </c>
      <c r="D5630" t="s">
        <v>4529</v>
      </c>
      <c r="E5630">
        <v>66</v>
      </c>
      <c r="F5630" t="s">
        <v>4849</v>
      </c>
      <c r="G5630">
        <v>32</v>
      </c>
    </row>
    <row r="5631" spans="1:8" hidden="1" x14ac:dyDescent="0.25">
      <c r="A5631">
        <v>206</v>
      </c>
      <c r="B5631">
        <v>1253</v>
      </c>
      <c r="C5631" t="s">
        <v>4848</v>
      </c>
      <c r="D5631" t="s">
        <v>4529</v>
      </c>
      <c r="E5631">
        <v>68</v>
      </c>
      <c r="F5631" t="s">
        <v>4847</v>
      </c>
      <c r="G5631">
        <v>33</v>
      </c>
    </row>
    <row r="5632" spans="1:8" hidden="1" x14ac:dyDescent="0.25">
      <c r="A5632">
        <v>206</v>
      </c>
      <c r="B5632">
        <v>1254</v>
      </c>
      <c r="C5632" t="s">
        <v>4846</v>
      </c>
      <c r="D5632" t="s">
        <v>4529</v>
      </c>
      <c r="E5632">
        <v>73</v>
      </c>
      <c r="F5632" t="s">
        <v>4845</v>
      </c>
      <c r="G5632">
        <v>36</v>
      </c>
    </row>
    <row r="5633" spans="1:7" hidden="1" x14ac:dyDescent="0.25">
      <c r="A5633">
        <v>206</v>
      </c>
      <c r="B5633">
        <v>1255</v>
      </c>
      <c r="C5633" t="s">
        <v>4844</v>
      </c>
      <c r="D5633" t="s">
        <v>4529</v>
      </c>
      <c r="E5633">
        <v>75</v>
      </c>
      <c r="F5633" t="s">
        <v>4843</v>
      </c>
      <c r="G5633">
        <v>37</v>
      </c>
    </row>
    <row r="5634" spans="1:7" hidden="1" x14ac:dyDescent="0.25">
      <c r="A5634">
        <v>206</v>
      </c>
      <c r="B5634">
        <v>1256</v>
      </c>
      <c r="C5634" t="s">
        <v>4842</v>
      </c>
      <c r="D5634" t="s">
        <v>4529</v>
      </c>
      <c r="E5634">
        <v>77</v>
      </c>
      <c r="F5634" t="s">
        <v>4842</v>
      </c>
      <c r="G5634">
        <v>38</v>
      </c>
    </row>
    <row r="5635" spans="1:7" hidden="1" x14ac:dyDescent="0.25">
      <c r="A5635">
        <v>206</v>
      </c>
      <c r="B5635">
        <v>1257</v>
      </c>
      <c r="C5635" t="s">
        <v>4840</v>
      </c>
      <c r="D5635" t="s">
        <v>4529</v>
      </c>
      <c r="E5635">
        <v>457</v>
      </c>
      <c r="F5635" t="s">
        <v>4841</v>
      </c>
      <c r="G5635">
        <v>39</v>
      </c>
    </row>
    <row r="5636" spans="1:7" hidden="1" x14ac:dyDescent="0.25">
      <c r="A5636">
        <v>206</v>
      </c>
      <c r="B5636">
        <v>1257</v>
      </c>
      <c r="C5636" t="s">
        <v>4840</v>
      </c>
      <c r="D5636" t="s">
        <v>4529</v>
      </c>
      <c r="E5636">
        <v>1609</v>
      </c>
      <c r="F5636" t="s">
        <v>4803</v>
      </c>
      <c r="G5636">
        <v>40</v>
      </c>
    </row>
    <row r="5637" spans="1:7" hidden="1" x14ac:dyDescent="0.25">
      <c r="A5637">
        <v>206</v>
      </c>
      <c r="B5637">
        <v>1259</v>
      </c>
      <c r="C5637" t="s">
        <v>4839</v>
      </c>
      <c r="D5637" t="s">
        <v>4529</v>
      </c>
      <c r="E5637">
        <v>1896</v>
      </c>
      <c r="F5637" t="s">
        <v>4839</v>
      </c>
      <c r="G5637">
        <v>41</v>
      </c>
    </row>
    <row r="5638" spans="1:7" hidden="1" x14ac:dyDescent="0.25">
      <c r="A5638">
        <v>206</v>
      </c>
      <c r="B5638">
        <v>1260</v>
      </c>
      <c r="C5638" t="s">
        <v>4837</v>
      </c>
      <c r="D5638" t="s">
        <v>4529</v>
      </c>
      <c r="E5638">
        <v>82</v>
      </c>
      <c r="F5638" t="s">
        <v>4838</v>
      </c>
      <c r="G5638">
        <v>42</v>
      </c>
    </row>
    <row r="5639" spans="1:7" hidden="1" x14ac:dyDescent="0.25">
      <c r="A5639">
        <v>206</v>
      </c>
      <c r="B5639">
        <v>1260</v>
      </c>
      <c r="C5639" t="s">
        <v>4837</v>
      </c>
      <c r="D5639" t="s">
        <v>4529</v>
      </c>
      <c r="E5639">
        <v>83</v>
      </c>
      <c r="F5639" t="s">
        <v>4836</v>
      </c>
      <c r="G5639">
        <v>43</v>
      </c>
    </row>
    <row r="5640" spans="1:7" hidden="1" x14ac:dyDescent="0.25">
      <c r="A5640">
        <v>206</v>
      </c>
      <c r="B5640">
        <v>1261</v>
      </c>
      <c r="C5640" t="s">
        <v>4835</v>
      </c>
      <c r="D5640" t="s">
        <v>4529</v>
      </c>
      <c r="E5640">
        <v>1600</v>
      </c>
      <c r="F5640" t="s">
        <v>4835</v>
      </c>
      <c r="G5640">
        <v>44</v>
      </c>
    </row>
    <row r="5641" spans="1:7" hidden="1" x14ac:dyDescent="0.25">
      <c r="A5641">
        <v>206</v>
      </c>
      <c r="B5641">
        <v>1262</v>
      </c>
      <c r="C5641" t="s">
        <v>4833</v>
      </c>
      <c r="D5641" t="s">
        <v>4529</v>
      </c>
      <c r="E5641">
        <v>1652</v>
      </c>
      <c r="F5641" t="s">
        <v>4834</v>
      </c>
      <c r="G5641">
        <v>45</v>
      </c>
    </row>
    <row r="5642" spans="1:7" hidden="1" x14ac:dyDescent="0.25">
      <c r="A5642">
        <v>206</v>
      </c>
      <c r="B5642">
        <v>1262</v>
      </c>
      <c r="C5642" t="s">
        <v>4833</v>
      </c>
      <c r="D5642" t="s">
        <v>4529</v>
      </c>
      <c r="E5642">
        <v>1601</v>
      </c>
      <c r="F5642" t="s">
        <v>4832</v>
      </c>
      <c r="G5642">
        <v>46</v>
      </c>
    </row>
    <row r="5643" spans="1:7" hidden="1" x14ac:dyDescent="0.25">
      <c r="A5643">
        <v>206</v>
      </c>
      <c r="B5643">
        <v>1263</v>
      </c>
      <c r="C5643" t="s">
        <v>4831</v>
      </c>
      <c r="D5643" t="s">
        <v>4529</v>
      </c>
      <c r="E5643">
        <v>1602</v>
      </c>
      <c r="F5643" t="s">
        <v>4831</v>
      </c>
      <c r="G5643">
        <v>47</v>
      </c>
    </row>
    <row r="5644" spans="1:7" hidden="1" x14ac:dyDescent="0.25">
      <c r="A5644">
        <v>206</v>
      </c>
      <c r="B5644">
        <v>1264</v>
      </c>
      <c r="C5644" t="s">
        <v>4830</v>
      </c>
      <c r="D5644" t="s">
        <v>4529</v>
      </c>
      <c r="E5644">
        <v>1648</v>
      </c>
      <c r="F5644" t="s">
        <v>4830</v>
      </c>
      <c r="G5644">
        <v>48</v>
      </c>
    </row>
    <row r="5645" spans="1:7" hidden="1" x14ac:dyDescent="0.25">
      <c r="A5645">
        <v>206</v>
      </c>
      <c r="B5645">
        <v>1264</v>
      </c>
      <c r="C5645" t="s">
        <v>4830</v>
      </c>
      <c r="D5645" t="s">
        <v>4529</v>
      </c>
      <c r="E5645">
        <v>1649</v>
      </c>
      <c r="F5645" t="s">
        <v>4829</v>
      </c>
      <c r="G5645">
        <v>49</v>
      </c>
    </row>
    <row r="5646" spans="1:7" hidden="1" x14ac:dyDescent="0.25">
      <c r="A5646">
        <v>206</v>
      </c>
      <c r="B5646">
        <v>1265</v>
      </c>
      <c r="C5646" t="s">
        <v>4828</v>
      </c>
      <c r="D5646" t="s">
        <v>4529</v>
      </c>
      <c r="E5646">
        <v>1322</v>
      </c>
      <c r="F5646" t="s">
        <v>4828</v>
      </c>
      <c r="G5646">
        <v>52</v>
      </c>
    </row>
    <row r="5647" spans="1:7" hidden="1" x14ac:dyDescent="0.25">
      <c r="A5647">
        <v>206</v>
      </c>
      <c r="B5647">
        <v>1652</v>
      </c>
      <c r="C5647" t="s">
        <v>4826</v>
      </c>
      <c r="D5647" t="s">
        <v>4529</v>
      </c>
      <c r="E5647">
        <v>69</v>
      </c>
      <c r="F5647" t="s">
        <v>4827</v>
      </c>
      <c r="G5647">
        <v>34</v>
      </c>
    </row>
    <row r="5648" spans="1:7" hidden="1" x14ac:dyDescent="0.25">
      <c r="A5648">
        <v>206</v>
      </c>
      <c r="B5648">
        <v>1652</v>
      </c>
      <c r="C5648" t="s">
        <v>4826</v>
      </c>
      <c r="D5648" t="s">
        <v>4529</v>
      </c>
      <c r="E5648">
        <v>71</v>
      </c>
      <c r="F5648" t="s">
        <v>4825</v>
      </c>
      <c r="G5648">
        <v>35</v>
      </c>
    </row>
    <row r="5649" spans="1:7" hidden="1" x14ac:dyDescent="0.25">
      <c r="A5649">
        <v>206</v>
      </c>
      <c r="B5649">
        <v>1653</v>
      </c>
      <c r="C5649" t="s">
        <v>4823</v>
      </c>
      <c r="D5649" t="s">
        <v>4529</v>
      </c>
      <c r="E5649">
        <v>1276</v>
      </c>
      <c r="F5649" t="s">
        <v>4824</v>
      </c>
      <c r="G5649">
        <v>50</v>
      </c>
    </row>
    <row r="5650" spans="1:7" hidden="1" x14ac:dyDescent="0.25">
      <c r="A5650">
        <v>206</v>
      </c>
      <c r="B5650">
        <v>1653</v>
      </c>
      <c r="C5650" t="s">
        <v>4823</v>
      </c>
      <c r="D5650" t="s">
        <v>4529</v>
      </c>
      <c r="E5650">
        <v>1874</v>
      </c>
      <c r="F5650" t="s">
        <v>4822</v>
      </c>
      <c r="G5650">
        <v>51</v>
      </c>
    </row>
    <row r="5651" spans="1:7" hidden="1" x14ac:dyDescent="0.25">
      <c r="A5651">
        <v>207</v>
      </c>
      <c r="B5651">
        <v>1266</v>
      </c>
      <c r="C5651" t="s">
        <v>4598</v>
      </c>
      <c r="D5651" t="s">
        <v>4529</v>
      </c>
      <c r="E5651">
        <v>1</v>
      </c>
      <c r="F5651" t="s">
        <v>4599</v>
      </c>
      <c r="G5651">
        <v>1</v>
      </c>
    </row>
    <row r="5652" spans="1:7" hidden="1" x14ac:dyDescent="0.25">
      <c r="A5652">
        <v>207</v>
      </c>
      <c r="B5652">
        <v>1266</v>
      </c>
      <c r="C5652" t="s">
        <v>4598</v>
      </c>
      <c r="D5652" t="s">
        <v>4529</v>
      </c>
      <c r="E5652">
        <v>244</v>
      </c>
      <c r="F5652" t="s">
        <v>4597</v>
      </c>
      <c r="G5652">
        <v>2</v>
      </c>
    </row>
    <row r="5653" spans="1:7" hidden="1" x14ac:dyDescent="0.25">
      <c r="A5653">
        <v>207</v>
      </c>
      <c r="B5653">
        <v>1267</v>
      </c>
      <c r="C5653" t="s">
        <v>4633</v>
      </c>
      <c r="D5653" t="s">
        <v>4529</v>
      </c>
      <c r="E5653">
        <v>197</v>
      </c>
      <c r="F5653" t="s">
        <v>4570</v>
      </c>
      <c r="G5653">
        <v>3</v>
      </c>
    </row>
    <row r="5654" spans="1:7" hidden="1" x14ac:dyDescent="0.25">
      <c r="A5654">
        <v>207</v>
      </c>
      <c r="B5654">
        <v>1267</v>
      </c>
      <c r="C5654" t="s">
        <v>4633</v>
      </c>
      <c r="D5654" t="s">
        <v>4529</v>
      </c>
      <c r="E5654">
        <v>199</v>
      </c>
      <c r="F5654" t="s">
        <v>4568</v>
      </c>
      <c r="G5654">
        <v>4</v>
      </c>
    </row>
    <row r="5655" spans="1:7" hidden="1" x14ac:dyDescent="0.25">
      <c r="A5655">
        <v>207</v>
      </c>
      <c r="B5655">
        <v>1267</v>
      </c>
      <c r="C5655" t="s">
        <v>4633</v>
      </c>
      <c r="D5655" t="s">
        <v>4529</v>
      </c>
      <c r="E5655">
        <v>1575</v>
      </c>
      <c r="F5655" t="s">
        <v>4567</v>
      </c>
      <c r="G5655">
        <v>5</v>
      </c>
    </row>
    <row r="5656" spans="1:7" hidden="1" x14ac:dyDescent="0.25">
      <c r="A5656">
        <v>207</v>
      </c>
      <c r="B5656">
        <v>1267</v>
      </c>
      <c r="C5656" t="s">
        <v>4633</v>
      </c>
      <c r="D5656" t="s">
        <v>4529</v>
      </c>
      <c r="E5656">
        <v>1448</v>
      </c>
      <c r="F5656" t="s">
        <v>4566</v>
      </c>
      <c r="G5656">
        <v>6</v>
      </c>
    </row>
    <row r="5657" spans="1:7" hidden="1" x14ac:dyDescent="0.25">
      <c r="A5657">
        <v>207</v>
      </c>
      <c r="B5657">
        <v>1267</v>
      </c>
      <c r="C5657" t="s">
        <v>4633</v>
      </c>
      <c r="D5657" t="s">
        <v>4529</v>
      </c>
      <c r="E5657">
        <v>246</v>
      </c>
      <c r="F5657" t="s">
        <v>4565</v>
      </c>
      <c r="G5657">
        <v>7</v>
      </c>
    </row>
    <row r="5658" spans="1:7" hidden="1" x14ac:dyDescent="0.25">
      <c r="A5658">
        <v>207</v>
      </c>
      <c r="B5658">
        <v>1267</v>
      </c>
      <c r="C5658" t="s">
        <v>4633</v>
      </c>
      <c r="D5658" t="s">
        <v>4529</v>
      </c>
      <c r="E5658">
        <v>200</v>
      </c>
      <c r="F5658" t="s">
        <v>4563</v>
      </c>
      <c r="G5658">
        <v>8</v>
      </c>
    </row>
    <row r="5659" spans="1:7" hidden="1" x14ac:dyDescent="0.25">
      <c r="A5659">
        <v>207</v>
      </c>
      <c r="B5659">
        <v>1268</v>
      </c>
      <c r="C5659" t="s">
        <v>4595</v>
      </c>
      <c r="D5659" t="s">
        <v>4529</v>
      </c>
      <c r="E5659">
        <v>1484</v>
      </c>
      <c r="F5659" t="s">
        <v>4596</v>
      </c>
      <c r="G5659">
        <v>9</v>
      </c>
    </row>
    <row r="5660" spans="1:7" hidden="1" x14ac:dyDescent="0.25">
      <c r="A5660">
        <v>207</v>
      </c>
      <c r="B5660">
        <v>1269</v>
      </c>
      <c r="C5660" t="s">
        <v>4806</v>
      </c>
      <c r="D5660" t="s">
        <v>4529</v>
      </c>
      <c r="E5660">
        <v>202</v>
      </c>
      <c r="F5660" t="s">
        <v>4594</v>
      </c>
      <c r="G5660">
        <v>10</v>
      </c>
    </row>
    <row r="5661" spans="1:7" hidden="1" x14ac:dyDescent="0.25">
      <c r="A5661">
        <v>207</v>
      </c>
      <c r="B5661">
        <v>1270</v>
      </c>
      <c r="C5661" t="s">
        <v>4592</v>
      </c>
      <c r="D5661" t="s">
        <v>4529</v>
      </c>
      <c r="E5661">
        <v>251</v>
      </c>
      <c r="F5661" t="s">
        <v>4592</v>
      </c>
      <c r="G5661">
        <v>11</v>
      </c>
    </row>
    <row r="5662" spans="1:7" hidden="1" x14ac:dyDescent="0.25">
      <c r="A5662">
        <v>207</v>
      </c>
      <c r="B5662">
        <v>1270</v>
      </c>
      <c r="C5662" t="s">
        <v>4592</v>
      </c>
      <c r="D5662" t="s">
        <v>4529</v>
      </c>
      <c r="E5662">
        <v>204</v>
      </c>
      <c r="F5662" t="s">
        <v>4593</v>
      </c>
      <c r="G5662">
        <v>12</v>
      </c>
    </row>
    <row r="5663" spans="1:7" hidden="1" x14ac:dyDescent="0.25">
      <c r="A5663">
        <v>207</v>
      </c>
      <c r="B5663">
        <v>1270</v>
      </c>
      <c r="C5663" t="s">
        <v>4592</v>
      </c>
      <c r="D5663" t="s">
        <v>4529</v>
      </c>
      <c r="E5663">
        <v>1480</v>
      </c>
      <c r="F5663" t="s">
        <v>4591</v>
      </c>
      <c r="G5663">
        <v>13</v>
      </c>
    </row>
    <row r="5664" spans="1:7" hidden="1" x14ac:dyDescent="0.25">
      <c r="A5664">
        <v>207</v>
      </c>
      <c r="B5664">
        <v>1271</v>
      </c>
      <c r="C5664" t="s">
        <v>4588</v>
      </c>
      <c r="D5664" t="s">
        <v>4529</v>
      </c>
      <c r="E5664">
        <v>1482</v>
      </c>
      <c r="F5664" t="s">
        <v>4590</v>
      </c>
      <c r="G5664">
        <v>14</v>
      </c>
    </row>
    <row r="5665" spans="1:7" hidden="1" x14ac:dyDescent="0.25">
      <c r="A5665">
        <v>207</v>
      </c>
      <c r="B5665">
        <v>1271</v>
      </c>
      <c r="C5665" t="s">
        <v>4588</v>
      </c>
      <c r="D5665" t="s">
        <v>4529</v>
      </c>
      <c r="E5665">
        <v>206</v>
      </c>
      <c r="F5665" t="s">
        <v>4589</v>
      </c>
      <c r="G5665">
        <v>15</v>
      </c>
    </row>
    <row r="5666" spans="1:7" hidden="1" x14ac:dyDescent="0.25">
      <c r="A5666">
        <v>207</v>
      </c>
      <c r="B5666">
        <v>1271</v>
      </c>
      <c r="C5666" t="s">
        <v>4588</v>
      </c>
      <c r="D5666" t="s">
        <v>4529</v>
      </c>
      <c r="E5666">
        <v>210</v>
      </c>
      <c r="F5666" t="s">
        <v>4587</v>
      </c>
      <c r="G5666">
        <v>16</v>
      </c>
    </row>
    <row r="5667" spans="1:7" hidden="1" x14ac:dyDescent="0.25">
      <c r="A5667">
        <v>207</v>
      </c>
      <c r="B5667">
        <v>1272</v>
      </c>
      <c r="C5667" t="s">
        <v>4586</v>
      </c>
      <c r="D5667" t="s">
        <v>4529</v>
      </c>
      <c r="E5667">
        <v>364</v>
      </c>
      <c r="F5667" t="s">
        <v>4586</v>
      </c>
      <c r="G5667">
        <v>17</v>
      </c>
    </row>
    <row r="5668" spans="1:7" hidden="1" x14ac:dyDescent="0.25">
      <c r="A5668">
        <v>207</v>
      </c>
      <c r="B5668">
        <v>1273</v>
      </c>
      <c r="C5668" t="s">
        <v>4585</v>
      </c>
      <c r="D5668" t="s">
        <v>4529</v>
      </c>
      <c r="E5668">
        <v>214</v>
      </c>
      <c r="F5668" t="s">
        <v>4585</v>
      </c>
      <c r="G5668">
        <v>18</v>
      </c>
    </row>
    <row r="5669" spans="1:7" hidden="1" x14ac:dyDescent="0.25">
      <c r="A5669">
        <v>207</v>
      </c>
      <c r="B5669">
        <v>1274</v>
      </c>
      <c r="C5669" t="s">
        <v>4630</v>
      </c>
      <c r="D5669" t="s">
        <v>4529</v>
      </c>
      <c r="E5669">
        <v>215</v>
      </c>
      <c r="F5669" t="s">
        <v>4630</v>
      </c>
      <c r="G5669">
        <v>19</v>
      </c>
    </row>
    <row r="5670" spans="1:7" hidden="1" x14ac:dyDescent="0.25">
      <c r="A5670">
        <v>207</v>
      </c>
      <c r="B5670">
        <v>1275</v>
      </c>
      <c r="C5670" t="s">
        <v>4629</v>
      </c>
      <c r="D5670" t="s">
        <v>4529</v>
      </c>
      <c r="E5670">
        <v>1486</v>
      </c>
      <c r="F5670" t="s">
        <v>4629</v>
      </c>
      <c r="G5670">
        <v>20</v>
      </c>
    </row>
    <row r="5671" spans="1:7" hidden="1" x14ac:dyDescent="0.25">
      <c r="A5671">
        <v>207</v>
      </c>
      <c r="B5671">
        <v>1275</v>
      </c>
      <c r="C5671" t="s">
        <v>4629</v>
      </c>
      <c r="D5671" t="s">
        <v>4529</v>
      </c>
      <c r="E5671">
        <v>217</v>
      </c>
      <c r="F5671" t="s">
        <v>4628</v>
      </c>
      <c r="G5671">
        <v>21</v>
      </c>
    </row>
    <row r="5672" spans="1:7" hidden="1" x14ac:dyDescent="0.25">
      <c r="A5672">
        <v>207</v>
      </c>
      <c r="B5672">
        <v>1276</v>
      </c>
      <c r="C5672" t="s">
        <v>4624</v>
      </c>
      <c r="D5672" t="s">
        <v>4529</v>
      </c>
      <c r="E5672">
        <v>1395</v>
      </c>
      <c r="F5672" t="s">
        <v>4627</v>
      </c>
      <c r="G5672">
        <v>22</v>
      </c>
    </row>
    <row r="5673" spans="1:7" hidden="1" x14ac:dyDescent="0.25">
      <c r="A5673">
        <v>207</v>
      </c>
      <c r="B5673">
        <v>1276</v>
      </c>
      <c r="C5673" t="s">
        <v>4624</v>
      </c>
      <c r="D5673" t="s">
        <v>4529</v>
      </c>
      <c r="E5673">
        <v>222</v>
      </c>
      <c r="F5673" t="s">
        <v>4624</v>
      </c>
      <c r="G5673">
        <v>23</v>
      </c>
    </row>
    <row r="5674" spans="1:7" hidden="1" x14ac:dyDescent="0.25">
      <c r="A5674">
        <v>207</v>
      </c>
      <c r="B5674">
        <v>1276</v>
      </c>
      <c r="C5674" t="s">
        <v>4624</v>
      </c>
      <c r="D5674" t="s">
        <v>4529</v>
      </c>
      <c r="E5674">
        <v>1567</v>
      </c>
      <c r="F5674" t="s">
        <v>4626</v>
      </c>
      <c r="G5674">
        <v>24</v>
      </c>
    </row>
    <row r="5675" spans="1:7" hidden="1" x14ac:dyDescent="0.25">
      <c r="A5675">
        <v>207</v>
      </c>
      <c r="B5675">
        <v>1276</v>
      </c>
      <c r="C5675" t="s">
        <v>4624</v>
      </c>
      <c r="D5675" t="s">
        <v>4529</v>
      </c>
      <c r="E5675">
        <v>1488</v>
      </c>
      <c r="F5675" t="s">
        <v>4625</v>
      </c>
      <c r="G5675">
        <v>25</v>
      </c>
    </row>
    <row r="5676" spans="1:7" hidden="1" x14ac:dyDescent="0.25">
      <c r="A5676">
        <v>207</v>
      </c>
      <c r="B5676">
        <v>1276</v>
      </c>
      <c r="C5676" t="s">
        <v>4624</v>
      </c>
      <c r="D5676" t="s">
        <v>4529</v>
      </c>
      <c r="E5676">
        <v>405</v>
      </c>
      <c r="F5676" t="s">
        <v>4623</v>
      </c>
      <c r="G5676">
        <v>26</v>
      </c>
    </row>
    <row r="5677" spans="1:7" hidden="1" x14ac:dyDescent="0.25">
      <c r="A5677">
        <v>207</v>
      </c>
      <c r="B5677">
        <v>1277</v>
      </c>
      <c r="C5677" t="s">
        <v>4622</v>
      </c>
      <c r="D5677" t="s">
        <v>4529</v>
      </c>
      <c r="E5677">
        <v>1490</v>
      </c>
      <c r="F5677" t="s">
        <v>4622</v>
      </c>
      <c r="G5677">
        <v>27</v>
      </c>
    </row>
    <row r="5678" spans="1:7" hidden="1" x14ac:dyDescent="0.25">
      <c r="A5678">
        <v>207</v>
      </c>
      <c r="B5678">
        <v>1278</v>
      </c>
      <c r="C5678" t="s">
        <v>4621</v>
      </c>
      <c r="D5678" t="s">
        <v>4529</v>
      </c>
      <c r="E5678">
        <v>223</v>
      </c>
      <c r="F5678" t="s">
        <v>4621</v>
      </c>
      <c r="G5678">
        <v>28</v>
      </c>
    </row>
    <row r="5679" spans="1:7" hidden="1" x14ac:dyDescent="0.25">
      <c r="A5679">
        <v>207</v>
      </c>
      <c r="B5679">
        <v>1279</v>
      </c>
      <c r="C5679" t="s">
        <v>4547</v>
      </c>
      <c r="D5679" t="s">
        <v>4529</v>
      </c>
      <c r="E5679">
        <v>225</v>
      </c>
      <c r="F5679" t="s">
        <v>4550</v>
      </c>
      <c r="G5679">
        <v>29</v>
      </c>
    </row>
    <row r="5680" spans="1:7" hidden="1" x14ac:dyDescent="0.25">
      <c r="A5680">
        <v>207</v>
      </c>
      <c r="B5680">
        <v>1279</v>
      </c>
      <c r="C5680" t="s">
        <v>4547</v>
      </c>
      <c r="D5680" t="s">
        <v>4529</v>
      </c>
      <c r="E5680">
        <v>1792</v>
      </c>
      <c r="F5680" t="s">
        <v>4821</v>
      </c>
      <c r="G5680">
        <v>30</v>
      </c>
    </row>
    <row r="5681" spans="1:7" hidden="1" x14ac:dyDescent="0.25">
      <c r="A5681">
        <v>207</v>
      </c>
      <c r="B5681">
        <v>1279</v>
      </c>
      <c r="C5681" t="s">
        <v>4547</v>
      </c>
      <c r="D5681" t="s">
        <v>4529</v>
      </c>
      <c r="E5681">
        <v>1543</v>
      </c>
      <c r="F5681" t="s">
        <v>4549</v>
      </c>
      <c r="G5681">
        <v>31</v>
      </c>
    </row>
    <row r="5682" spans="1:7" hidden="1" x14ac:dyDescent="0.25">
      <c r="A5682">
        <v>207</v>
      </c>
      <c r="B5682">
        <v>1279</v>
      </c>
      <c r="C5682" t="s">
        <v>4547</v>
      </c>
      <c r="D5682" t="s">
        <v>4529</v>
      </c>
      <c r="E5682">
        <v>1793</v>
      </c>
      <c r="F5682" t="s">
        <v>4571</v>
      </c>
      <c r="G5682">
        <v>32</v>
      </c>
    </row>
    <row r="5683" spans="1:7" hidden="1" x14ac:dyDescent="0.25">
      <c r="A5683">
        <v>207</v>
      </c>
      <c r="B5683">
        <v>1280</v>
      </c>
      <c r="C5683" t="s">
        <v>4573</v>
      </c>
      <c r="D5683" t="s">
        <v>4529</v>
      </c>
      <c r="E5683">
        <v>1577</v>
      </c>
      <c r="F5683" t="s">
        <v>4572</v>
      </c>
      <c r="G5683">
        <v>33</v>
      </c>
    </row>
    <row r="5684" spans="1:7" hidden="1" x14ac:dyDescent="0.25">
      <c r="A5684">
        <v>207</v>
      </c>
      <c r="B5684">
        <v>1280</v>
      </c>
      <c r="C5684" t="s">
        <v>4573</v>
      </c>
      <c r="D5684" t="s">
        <v>4529</v>
      </c>
      <c r="E5684">
        <v>623</v>
      </c>
      <c r="F5684" t="s">
        <v>4573</v>
      </c>
      <c r="G5684">
        <v>34</v>
      </c>
    </row>
    <row r="5685" spans="1:7" hidden="1" x14ac:dyDescent="0.25">
      <c r="A5685">
        <v>207</v>
      </c>
      <c r="B5685">
        <v>1281</v>
      </c>
      <c r="C5685" t="s">
        <v>4617</v>
      </c>
      <c r="D5685" t="s">
        <v>4529</v>
      </c>
      <c r="E5685">
        <v>700</v>
      </c>
      <c r="F5685" t="s">
        <v>4617</v>
      </c>
      <c r="G5685">
        <v>35</v>
      </c>
    </row>
    <row r="5686" spans="1:7" hidden="1" x14ac:dyDescent="0.25">
      <c r="A5686">
        <v>207</v>
      </c>
      <c r="B5686">
        <v>1281</v>
      </c>
      <c r="C5686" t="s">
        <v>4617</v>
      </c>
      <c r="D5686" t="s">
        <v>4529</v>
      </c>
      <c r="E5686">
        <v>705</v>
      </c>
      <c r="F5686" t="s">
        <v>4618</v>
      </c>
      <c r="G5686">
        <v>36</v>
      </c>
    </row>
    <row r="5687" spans="1:7" hidden="1" x14ac:dyDescent="0.25">
      <c r="A5687">
        <v>207</v>
      </c>
      <c r="B5687">
        <v>1281</v>
      </c>
      <c r="C5687" t="s">
        <v>4617</v>
      </c>
      <c r="D5687" t="s">
        <v>4529</v>
      </c>
      <c r="E5687">
        <v>1051</v>
      </c>
      <c r="F5687" t="s">
        <v>4616</v>
      </c>
      <c r="G5687">
        <v>37</v>
      </c>
    </row>
    <row r="5688" spans="1:7" hidden="1" x14ac:dyDescent="0.25">
      <c r="A5688">
        <v>207</v>
      </c>
      <c r="B5688">
        <v>1281</v>
      </c>
      <c r="C5688" t="s">
        <v>4617</v>
      </c>
      <c r="D5688" t="s">
        <v>4529</v>
      </c>
      <c r="E5688">
        <v>1053</v>
      </c>
      <c r="F5688" t="s">
        <v>4615</v>
      </c>
      <c r="G5688">
        <v>38</v>
      </c>
    </row>
    <row r="5689" spans="1:7" hidden="1" x14ac:dyDescent="0.25">
      <c r="A5689">
        <v>207</v>
      </c>
      <c r="B5689">
        <v>1281</v>
      </c>
      <c r="C5689" t="s">
        <v>4617</v>
      </c>
      <c r="D5689" t="s">
        <v>4529</v>
      </c>
      <c r="E5689">
        <v>701</v>
      </c>
      <c r="F5689" t="s">
        <v>2837</v>
      </c>
      <c r="G5689">
        <v>39</v>
      </c>
    </row>
    <row r="5690" spans="1:7" hidden="1" x14ac:dyDescent="0.25">
      <c r="A5690">
        <v>207</v>
      </c>
      <c r="B5690">
        <v>1282</v>
      </c>
      <c r="C5690" t="s">
        <v>4613</v>
      </c>
      <c r="D5690" t="s">
        <v>4529</v>
      </c>
      <c r="E5690">
        <v>704</v>
      </c>
      <c r="F5690" t="s">
        <v>4614</v>
      </c>
      <c r="G5690">
        <v>40</v>
      </c>
    </row>
    <row r="5691" spans="1:7" hidden="1" x14ac:dyDescent="0.25">
      <c r="A5691">
        <v>207</v>
      </c>
      <c r="B5691">
        <v>1282</v>
      </c>
      <c r="C5691" t="s">
        <v>4613</v>
      </c>
      <c r="D5691" t="s">
        <v>4529</v>
      </c>
      <c r="E5691">
        <v>1795</v>
      </c>
      <c r="F5691" t="s">
        <v>4820</v>
      </c>
      <c r="G5691">
        <v>41</v>
      </c>
    </row>
    <row r="5692" spans="1:7" hidden="1" x14ac:dyDescent="0.25">
      <c r="A5692">
        <v>207</v>
      </c>
      <c r="B5692">
        <v>1283</v>
      </c>
      <c r="C5692" t="s">
        <v>4819</v>
      </c>
      <c r="D5692" t="s">
        <v>4529</v>
      </c>
      <c r="E5692">
        <v>1055</v>
      </c>
      <c r="F5692" t="s">
        <v>4819</v>
      </c>
      <c r="G5692">
        <v>42</v>
      </c>
    </row>
    <row r="5693" spans="1:7" hidden="1" x14ac:dyDescent="0.25">
      <c r="A5693">
        <v>207</v>
      </c>
      <c r="B5693">
        <v>1284</v>
      </c>
      <c r="C5693" t="s">
        <v>4818</v>
      </c>
      <c r="D5693" t="s">
        <v>4529</v>
      </c>
      <c r="E5693">
        <v>707</v>
      </c>
      <c r="F5693" t="s">
        <v>4817</v>
      </c>
      <c r="G5693">
        <v>43</v>
      </c>
    </row>
    <row r="5694" spans="1:7" hidden="1" x14ac:dyDescent="0.25">
      <c r="A5694">
        <v>207</v>
      </c>
      <c r="B5694">
        <v>1285</v>
      </c>
      <c r="C5694" t="s">
        <v>4816</v>
      </c>
      <c r="D5694" t="s">
        <v>4529</v>
      </c>
      <c r="E5694">
        <v>1898</v>
      </c>
      <c r="F5694" t="s">
        <v>4816</v>
      </c>
      <c r="G5694">
        <v>44</v>
      </c>
    </row>
    <row r="5695" spans="1:7" hidden="1" x14ac:dyDescent="0.25">
      <c r="A5695">
        <v>207</v>
      </c>
      <c r="B5695">
        <v>1286</v>
      </c>
      <c r="C5695" t="s">
        <v>4815</v>
      </c>
      <c r="D5695" t="s">
        <v>4529</v>
      </c>
      <c r="E5695">
        <v>1232</v>
      </c>
      <c r="F5695" t="s">
        <v>4815</v>
      </c>
      <c r="G5695">
        <v>45</v>
      </c>
    </row>
    <row r="5696" spans="1:7" hidden="1" x14ac:dyDescent="0.25">
      <c r="A5696">
        <v>208</v>
      </c>
      <c r="B5696">
        <v>1287</v>
      </c>
      <c r="C5696" t="s">
        <v>4598</v>
      </c>
      <c r="D5696" t="s">
        <v>4529</v>
      </c>
      <c r="E5696">
        <v>1</v>
      </c>
      <c r="F5696" t="s">
        <v>4599</v>
      </c>
      <c r="G5696">
        <v>1</v>
      </c>
    </row>
    <row r="5697" spans="1:7" hidden="1" x14ac:dyDescent="0.25">
      <c r="A5697">
        <v>208</v>
      </c>
      <c r="B5697">
        <v>1287</v>
      </c>
      <c r="C5697" t="s">
        <v>4598</v>
      </c>
      <c r="D5697" t="s">
        <v>4529</v>
      </c>
      <c r="E5697">
        <v>1558</v>
      </c>
      <c r="F5697" t="s">
        <v>4733</v>
      </c>
      <c r="G5697">
        <v>2</v>
      </c>
    </row>
    <row r="5698" spans="1:7" hidden="1" x14ac:dyDescent="0.25">
      <c r="A5698">
        <v>208</v>
      </c>
      <c r="B5698">
        <v>1288</v>
      </c>
      <c r="C5698" t="s">
        <v>4749</v>
      </c>
      <c r="D5698" t="s">
        <v>4529</v>
      </c>
      <c r="E5698">
        <v>2</v>
      </c>
      <c r="F5698" t="s">
        <v>4731</v>
      </c>
      <c r="G5698">
        <v>3</v>
      </c>
    </row>
    <row r="5699" spans="1:7" hidden="1" x14ac:dyDescent="0.25">
      <c r="A5699">
        <v>208</v>
      </c>
      <c r="B5699">
        <v>1288</v>
      </c>
      <c r="C5699" t="s">
        <v>4749</v>
      </c>
      <c r="D5699" t="s">
        <v>4529</v>
      </c>
      <c r="E5699">
        <v>4</v>
      </c>
      <c r="F5699" t="s">
        <v>4729</v>
      </c>
      <c r="G5699">
        <v>4</v>
      </c>
    </row>
    <row r="5700" spans="1:7" hidden="1" x14ac:dyDescent="0.25">
      <c r="A5700">
        <v>208</v>
      </c>
      <c r="B5700">
        <v>1288</v>
      </c>
      <c r="C5700" t="s">
        <v>4749</v>
      </c>
      <c r="D5700" t="s">
        <v>4529</v>
      </c>
      <c r="E5700">
        <v>6</v>
      </c>
      <c r="F5700" t="s">
        <v>4697</v>
      </c>
      <c r="G5700">
        <v>5</v>
      </c>
    </row>
    <row r="5701" spans="1:7" hidden="1" x14ac:dyDescent="0.25">
      <c r="A5701">
        <v>208</v>
      </c>
      <c r="B5701">
        <v>1288</v>
      </c>
      <c r="C5701" t="s">
        <v>4749</v>
      </c>
      <c r="D5701" t="s">
        <v>4529</v>
      </c>
      <c r="E5701">
        <v>8</v>
      </c>
      <c r="F5701" t="s">
        <v>4695</v>
      </c>
      <c r="G5701">
        <v>6</v>
      </c>
    </row>
    <row r="5702" spans="1:7" hidden="1" x14ac:dyDescent="0.25">
      <c r="A5702">
        <v>208</v>
      </c>
      <c r="B5702">
        <v>1288</v>
      </c>
      <c r="C5702" t="s">
        <v>4749</v>
      </c>
      <c r="D5702" t="s">
        <v>4529</v>
      </c>
      <c r="E5702">
        <v>10</v>
      </c>
      <c r="F5702" t="s">
        <v>4693</v>
      </c>
      <c r="G5702">
        <v>7</v>
      </c>
    </row>
    <row r="5703" spans="1:7" hidden="1" x14ac:dyDescent="0.25">
      <c r="A5703">
        <v>208</v>
      </c>
      <c r="B5703">
        <v>1288</v>
      </c>
      <c r="C5703" t="s">
        <v>4749</v>
      </c>
      <c r="D5703" t="s">
        <v>4529</v>
      </c>
      <c r="E5703">
        <v>13</v>
      </c>
      <c r="F5703" t="s">
        <v>4692</v>
      </c>
      <c r="G5703">
        <v>8</v>
      </c>
    </row>
    <row r="5704" spans="1:7" hidden="1" x14ac:dyDescent="0.25">
      <c r="A5704">
        <v>208</v>
      </c>
      <c r="B5704">
        <v>1289</v>
      </c>
      <c r="C5704" t="s">
        <v>4748</v>
      </c>
      <c r="D5704" t="s">
        <v>4529</v>
      </c>
      <c r="E5704">
        <v>14</v>
      </c>
      <c r="F5704" t="s">
        <v>4728</v>
      </c>
      <c r="G5704">
        <v>9</v>
      </c>
    </row>
    <row r="5705" spans="1:7" hidden="1" x14ac:dyDescent="0.25">
      <c r="A5705">
        <v>208</v>
      </c>
      <c r="B5705">
        <v>1289</v>
      </c>
      <c r="C5705" t="s">
        <v>4748</v>
      </c>
      <c r="D5705" t="s">
        <v>4529</v>
      </c>
      <c r="E5705">
        <v>266</v>
      </c>
      <c r="F5705" t="s">
        <v>4727</v>
      </c>
      <c r="G5705">
        <v>10</v>
      </c>
    </row>
    <row r="5706" spans="1:7" hidden="1" x14ac:dyDescent="0.25">
      <c r="A5706">
        <v>208</v>
      </c>
      <c r="B5706">
        <v>1289</v>
      </c>
      <c r="C5706" t="s">
        <v>4748</v>
      </c>
      <c r="D5706" t="s">
        <v>4529</v>
      </c>
      <c r="E5706">
        <v>16</v>
      </c>
      <c r="F5706" t="s">
        <v>4691</v>
      </c>
      <c r="G5706">
        <v>11</v>
      </c>
    </row>
    <row r="5707" spans="1:7" hidden="1" x14ac:dyDescent="0.25">
      <c r="A5707">
        <v>208</v>
      </c>
      <c r="B5707">
        <v>1289</v>
      </c>
      <c r="C5707" t="s">
        <v>4748</v>
      </c>
      <c r="D5707" t="s">
        <v>4529</v>
      </c>
      <c r="E5707">
        <v>1671</v>
      </c>
      <c r="F5707" t="s">
        <v>4691</v>
      </c>
      <c r="G5707">
        <v>12</v>
      </c>
    </row>
    <row r="5708" spans="1:7" hidden="1" x14ac:dyDescent="0.25">
      <c r="A5708">
        <v>208</v>
      </c>
      <c r="B5708">
        <v>1289</v>
      </c>
      <c r="C5708" t="s">
        <v>4748</v>
      </c>
      <c r="D5708" t="s">
        <v>4529</v>
      </c>
      <c r="E5708">
        <v>18</v>
      </c>
      <c r="F5708" t="s">
        <v>4690</v>
      </c>
      <c r="G5708">
        <v>13</v>
      </c>
    </row>
    <row r="5709" spans="1:7" hidden="1" x14ac:dyDescent="0.25">
      <c r="A5709">
        <v>208</v>
      </c>
      <c r="B5709">
        <v>1290</v>
      </c>
      <c r="C5709" t="s">
        <v>4725</v>
      </c>
      <c r="D5709" t="s">
        <v>4529</v>
      </c>
      <c r="E5709">
        <v>20</v>
      </c>
      <c r="F5709" t="s">
        <v>4726</v>
      </c>
      <c r="G5709">
        <v>14</v>
      </c>
    </row>
    <row r="5710" spans="1:7" hidden="1" x14ac:dyDescent="0.25">
      <c r="A5710">
        <v>208</v>
      </c>
      <c r="B5710">
        <v>1290</v>
      </c>
      <c r="C5710" t="s">
        <v>4725</v>
      </c>
      <c r="D5710" t="s">
        <v>4529</v>
      </c>
      <c r="E5710">
        <v>86</v>
      </c>
      <c r="F5710" t="s">
        <v>4724</v>
      </c>
      <c r="G5710">
        <v>15</v>
      </c>
    </row>
    <row r="5711" spans="1:7" hidden="1" x14ac:dyDescent="0.25">
      <c r="A5711">
        <v>208</v>
      </c>
      <c r="B5711">
        <v>1290</v>
      </c>
      <c r="C5711" t="s">
        <v>4725</v>
      </c>
      <c r="D5711" t="s">
        <v>4529</v>
      </c>
      <c r="E5711">
        <v>22</v>
      </c>
      <c r="F5711" t="s">
        <v>4689</v>
      </c>
      <c r="G5711">
        <v>16</v>
      </c>
    </row>
    <row r="5712" spans="1:7" hidden="1" x14ac:dyDescent="0.25">
      <c r="A5712">
        <v>208</v>
      </c>
      <c r="B5712">
        <v>1291</v>
      </c>
      <c r="C5712" t="s">
        <v>4721</v>
      </c>
      <c r="D5712" t="s">
        <v>4529</v>
      </c>
      <c r="E5712">
        <v>1503</v>
      </c>
      <c r="F5712" t="s">
        <v>4723</v>
      </c>
      <c r="G5712">
        <v>17</v>
      </c>
    </row>
    <row r="5713" spans="1:7" hidden="1" x14ac:dyDescent="0.25">
      <c r="A5713">
        <v>208</v>
      </c>
      <c r="B5713">
        <v>1291</v>
      </c>
      <c r="C5713" t="s">
        <v>4721</v>
      </c>
      <c r="D5713" t="s">
        <v>4529</v>
      </c>
      <c r="E5713">
        <v>88</v>
      </c>
      <c r="F5713" t="s">
        <v>4722</v>
      </c>
      <c r="G5713">
        <v>18</v>
      </c>
    </row>
    <row r="5714" spans="1:7" hidden="1" x14ac:dyDescent="0.25">
      <c r="A5714">
        <v>208</v>
      </c>
      <c r="B5714">
        <v>1291</v>
      </c>
      <c r="C5714" t="s">
        <v>4721</v>
      </c>
      <c r="D5714" t="s">
        <v>4529</v>
      </c>
      <c r="E5714">
        <v>90</v>
      </c>
      <c r="F5714" t="s">
        <v>4720</v>
      </c>
      <c r="G5714">
        <v>19</v>
      </c>
    </row>
    <row r="5715" spans="1:7" hidden="1" x14ac:dyDescent="0.25">
      <c r="A5715">
        <v>208</v>
      </c>
      <c r="B5715">
        <v>1292</v>
      </c>
      <c r="C5715" t="s">
        <v>4688</v>
      </c>
      <c r="D5715" t="s">
        <v>4529</v>
      </c>
      <c r="E5715">
        <v>92</v>
      </c>
      <c r="F5715" t="s">
        <v>4688</v>
      </c>
      <c r="G5715">
        <v>20</v>
      </c>
    </row>
    <row r="5716" spans="1:7" hidden="1" x14ac:dyDescent="0.25">
      <c r="A5716">
        <v>208</v>
      </c>
      <c r="B5716">
        <v>1293</v>
      </c>
      <c r="C5716" t="s">
        <v>4714</v>
      </c>
      <c r="D5716" t="s">
        <v>4529</v>
      </c>
      <c r="E5716">
        <v>94</v>
      </c>
      <c r="F5716" t="s">
        <v>4717</v>
      </c>
      <c r="G5716">
        <v>21</v>
      </c>
    </row>
    <row r="5717" spans="1:7" hidden="1" x14ac:dyDescent="0.25">
      <c r="A5717">
        <v>208</v>
      </c>
      <c r="B5717">
        <v>1293</v>
      </c>
      <c r="C5717" t="s">
        <v>4714</v>
      </c>
      <c r="D5717" t="s">
        <v>4529</v>
      </c>
      <c r="E5717">
        <v>97</v>
      </c>
      <c r="F5717" t="s">
        <v>4715</v>
      </c>
      <c r="G5717">
        <v>22</v>
      </c>
    </row>
    <row r="5718" spans="1:7" hidden="1" x14ac:dyDescent="0.25">
      <c r="A5718">
        <v>208</v>
      </c>
      <c r="B5718">
        <v>1293</v>
      </c>
      <c r="C5718" t="s">
        <v>4714</v>
      </c>
      <c r="D5718" t="s">
        <v>4529</v>
      </c>
      <c r="E5718">
        <v>1548</v>
      </c>
      <c r="F5718" t="s">
        <v>4713</v>
      </c>
      <c r="G5718">
        <v>23</v>
      </c>
    </row>
    <row r="5719" spans="1:7" hidden="1" x14ac:dyDescent="0.25">
      <c r="A5719">
        <v>208</v>
      </c>
      <c r="B5719">
        <v>1294</v>
      </c>
      <c r="C5719" t="s">
        <v>4719</v>
      </c>
      <c r="D5719" t="s">
        <v>4529</v>
      </c>
      <c r="E5719">
        <v>1549</v>
      </c>
      <c r="F5719" t="s">
        <v>4718</v>
      </c>
      <c r="G5719">
        <v>24</v>
      </c>
    </row>
    <row r="5720" spans="1:7" hidden="1" x14ac:dyDescent="0.25">
      <c r="A5720">
        <v>208</v>
      </c>
      <c r="B5720">
        <v>1295</v>
      </c>
      <c r="C5720" t="s">
        <v>4712</v>
      </c>
      <c r="D5720" t="s">
        <v>4529</v>
      </c>
      <c r="E5720">
        <v>98</v>
      </c>
      <c r="F5720" t="s">
        <v>4712</v>
      </c>
      <c r="G5720">
        <v>25</v>
      </c>
    </row>
    <row r="5721" spans="1:7" hidden="1" x14ac:dyDescent="0.25">
      <c r="A5721">
        <v>208</v>
      </c>
      <c r="B5721">
        <v>1296</v>
      </c>
      <c r="C5721" t="s">
        <v>4711</v>
      </c>
      <c r="D5721" t="s">
        <v>4529</v>
      </c>
      <c r="E5721">
        <v>100</v>
      </c>
      <c r="F5721" t="s">
        <v>4711</v>
      </c>
      <c r="G5721">
        <v>26</v>
      </c>
    </row>
    <row r="5722" spans="1:7" hidden="1" x14ac:dyDescent="0.25">
      <c r="A5722">
        <v>208</v>
      </c>
      <c r="B5722">
        <v>1297</v>
      </c>
      <c r="C5722" t="s">
        <v>4706</v>
      </c>
      <c r="D5722" t="s">
        <v>4529</v>
      </c>
      <c r="E5722">
        <v>102</v>
      </c>
      <c r="F5722" t="s">
        <v>4710</v>
      </c>
      <c r="G5722">
        <v>27</v>
      </c>
    </row>
    <row r="5723" spans="1:7" hidden="1" x14ac:dyDescent="0.25">
      <c r="A5723">
        <v>208</v>
      </c>
      <c r="B5723">
        <v>1297</v>
      </c>
      <c r="C5723" t="s">
        <v>4706</v>
      </c>
      <c r="D5723" t="s">
        <v>4529</v>
      </c>
      <c r="E5723">
        <v>745</v>
      </c>
      <c r="F5723" t="s">
        <v>4709</v>
      </c>
      <c r="G5723">
        <v>28</v>
      </c>
    </row>
    <row r="5724" spans="1:7" hidden="1" x14ac:dyDescent="0.25">
      <c r="A5724">
        <v>208</v>
      </c>
      <c r="B5724">
        <v>1298</v>
      </c>
      <c r="C5724" t="s">
        <v>4708</v>
      </c>
      <c r="D5724" t="s">
        <v>4529</v>
      </c>
      <c r="E5724">
        <v>104</v>
      </c>
      <c r="F5724" t="s">
        <v>4708</v>
      </c>
      <c r="G5724">
        <v>29</v>
      </c>
    </row>
    <row r="5725" spans="1:7" hidden="1" x14ac:dyDescent="0.25">
      <c r="A5725">
        <v>208</v>
      </c>
      <c r="B5725">
        <v>1299</v>
      </c>
      <c r="C5725" t="s">
        <v>4706</v>
      </c>
      <c r="D5725" t="s">
        <v>4529</v>
      </c>
      <c r="E5725">
        <v>106</v>
      </c>
      <c r="F5725" t="s">
        <v>4707</v>
      </c>
      <c r="G5725">
        <v>30</v>
      </c>
    </row>
    <row r="5726" spans="1:7" hidden="1" x14ac:dyDescent="0.25">
      <c r="A5726">
        <v>209</v>
      </c>
      <c r="B5726">
        <v>1300</v>
      </c>
      <c r="C5726" t="s">
        <v>4814</v>
      </c>
      <c r="D5726" t="s">
        <v>4529</v>
      </c>
      <c r="E5726">
        <v>1901</v>
      </c>
      <c r="F5726" t="s">
        <v>4814</v>
      </c>
      <c r="G5726">
        <v>1</v>
      </c>
    </row>
    <row r="5727" spans="1:7" hidden="1" x14ac:dyDescent="0.25">
      <c r="A5727">
        <v>209</v>
      </c>
      <c r="B5727">
        <v>1301</v>
      </c>
      <c r="C5727" t="s">
        <v>4813</v>
      </c>
      <c r="D5727" t="s">
        <v>4529</v>
      </c>
      <c r="E5727">
        <v>523</v>
      </c>
      <c r="F5727" t="s">
        <v>4813</v>
      </c>
      <c r="G5727">
        <v>2</v>
      </c>
    </row>
    <row r="5728" spans="1:7" hidden="1" x14ac:dyDescent="0.25">
      <c r="A5728">
        <v>209</v>
      </c>
      <c r="B5728">
        <v>1302</v>
      </c>
      <c r="C5728" t="s">
        <v>4812</v>
      </c>
      <c r="D5728" t="s">
        <v>4529</v>
      </c>
      <c r="E5728">
        <v>525</v>
      </c>
      <c r="F5728" t="s">
        <v>4812</v>
      </c>
      <c r="G5728">
        <v>3</v>
      </c>
    </row>
    <row r="5729" spans="1:8" hidden="1" x14ac:dyDescent="0.25">
      <c r="A5729">
        <v>209</v>
      </c>
      <c r="B5729">
        <v>1303</v>
      </c>
      <c r="C5729" t="s">
        <v>4811</v>
      </c>
      <c r="D5729" t="s">
        <v>4529</v>
      </c>
      <c r="E5729">
        <v>527</v>
      </c>
      <c r="F5729" t="s">
        <v>4811</v>
      </c>
      <c r="G5729">
        <v>4</v>
      </c>
    </row>
    <row r="5730" spans="1:8" hidden="1" x14ac:dyDescent="0.25">
      <c r="A5730">
        <v>209</v>
      </c>
      <c r="B5730">
        <v>1304</v>
      </c>
      <c r="C5730" t="s">
        <v>4810</v>
      </c>
      <c r="D5730" t="s">
        <v>4529</v>
      </c>
      <c r="E5730">
        <v>531</v>
      </c>
      <c r="F5730" t="s">
        <v>4810</v>
      </c>
      <c r="G5730">
        <v>5</v>
      </c>
    </row>
    <row r="5731" spans="1:8" hidden="1" x14ac:dyDescent="0.25">
      <c r="A5731">
        <v>209</v>
      </c>
      <c r="B5731">
        <v>1305</v>
      </c>
      <c r="C5731" t="s">
        <v>4714</v>
      </c>
      <c r="D5731" t="s">
        <v>4529</v>
      </c>
      <c r="E5731">
        <v>529</v>
      </c>
      <c r="F5731" t="s">
        <v>4809</v>
      </c>
      <c r="G5731">
        <v>6</v>
      </c>
    </row>
    <row r="5732" spans="1:8" hidden="1" x14ac:dyDescent="0.25">
      <c r="A5732">
        <v>209</v>
      </c>
      <c r="B5732">
        <v>1305</v>
      </c>
      <c r="C5732" t="s">
        <v>4714</v>
      </c>
      <c r="D5732" t="s">
        <v>4529</v>
      </c>
      <c r="E5732">
        <v>748</v>
      </c>
      <c r="F5732" t="s">
        <v>4808</v>
      </c>
      <c r="G5732">
        <v>7</v>
      </c>
    </row>
    <row r="5733" spans="1:8" hidden="1" x14ac:dyDescent="0.25">
      <c r="A5733">
        <v>209</v>
      </c>
      <c r="B5733">
        <v>1305</v>
      </c>
      <c r="C5733" t="s">
        <v>4714</v>
      </c>
      <c r="D5733" t="s">
        <v>4529</v>
      </c>
      <c r="E5733">
        <v>95</v>
      </c>
      <c r="F5733" t="s">
        <v>4717</v>
      </c>
      <c r="G5733">
        <v>8</v>
      </c>
    </row>
    <row r="5734" spans="1:8" hidden="1" x14ac:dyDescent="0.25">
      <c r="A5734">
        <v>209</v>
      </c>
      <c r="B5734">
        <v>1306</v>
      </c>
      <c r="C5734" t="s">
        <v>4688</v>
      </c>
      <c r="D5734" t="s">
        <v>4529</v>
      </c>
      <c r="E5734">
        <v>93</v>
      </c>
      <c r="F5734" t="s">
        <v>4688</v>
      </c>
      <c r="G5734">
        <v>9</v>
      </c>
    </row>
    <row r="5735" spans="1:8" hidden="1" x14ac:dyDescent="0.25">
      <c r="A5735">
        <v>209</v>
      </c>
      <c r="B5735">
        <v>1306</v>
      </c>
      <c r="C5735" t="s">
        <v>4688</v>
      </c>
      <c r="D5735" t="s">
        <v>4529</v>
      </c>
      <c r="E5735">
        <v>91</v>
      </c>
      <c r="F5735" t="s">
        <v>4720</v>
      </c>
      <c r="G5735">
        <v>10</v>
      </c>
    </row>
    <row r="5736" spans="1:8" hidden="1" x14ac:dyDescent="0.25">
      <c r="A5736">
        <v>209</v>
      </c>
      <c r="B5736">
        <v>1308</v>
      </c>
      <c r="C5736" t="s">
        <v>4721</v>
      </c>
      <c r="D5736" t="s">
        <v>4529</v>
      </c>
      <c r="E5736">
        <v>89</v>
      </c>
      <c r="F5736" t="s">
        <v>4722</v>
      </c>
      <c r="G5736">
        <v>11</v>
      </c>
    </row>
    <row r="5737" spans="1:8" hidden="1" x14ac:dyDescent="0.25">
      <c r="A5737">
        <v>209</v>
      </c>
      <c r="B5737">
        <v>1308</v>
      </c>
      <c r="C5737" t="s">
        <v>4721</v>
      </c>
      <c r="D5737" t="s">
        <v>4529</v>
      </c>
      <c r="E5737">
        <v>1502</v>
      </c>
      <c r="F5737" t="s">
        <v>4723</v>
      </c>
      <c r="G5737">
        <v>12</v>
      </c>
    </row>
    <row r="5738" spans="1:8" hidden="1" x14ac:dyDescent="0.25">
      <c r="A5738">
        <v>209</v>
      </c>
      <c r="B5738">
        <v>1309</v>
      </c>
      <c r="C5738" t="s">
        <v>4725</v>
      </c>
      <c r="D5738" t="s">
        <v>4529</v>
      </c>
      <c r="E5738">
        <v>87</v>
      </c>
      <c r="F5738" t="s">
        <v>4724</v>
      </c>
      <c r="G5738">
        <v>14</v>
      </c>
    </row>
    <row r="5739" spans="1:8" hidden="1" x14ac:dyDescent="0.25">
      <c r="A5739">
        <v>209</v>
      </c>
      <c r="B5739">
        <v>1309</v>
      </c>
      <c r="C5739" t="s">
        <v>4725</v>
      </c>
      <c r="D5739" t="s">
        <v>4529</v>
      </c>
      <c r="E5739">
        <v>20</v>
      </c>
      <c r="F5739" t="s">
        <v>4726</v>
      </c>
      <c r="G5739">
        <v>15</v>
      </c>
    </row>
    <row r="5740" spans="1:8" hidden="1" x14ac:dyDescent="0.25">
      <c r="A5740">
        <v>209</v>
      </c>
      <c r="B5740">
        <v>1310</v>
      </c>
      <c r="C5740" t="s">
        <v>4690</v>
      </c>
      <c r="D5740" t="s">
        <v>4529</v>
      </c>
      <c r="E5740">
        <v>19</v>
      </c>
      <c r="F5740" t="s">
        <v>4690</v>
      </c>
      <c r="G5740">
        <v>16</v>
      </c>
    </row>
    <row r="5741" spans="1:8" hidden="1" x14ac:dyDescent="0.25">
      <c r="A5741">
        <v>209</v>
      </c>
      <c r="B5741">
        <v>1311</v>
      </c>
      <c r="C5741" t="s">
        <v>4767</v>
      </c>
      <c r="D5741" t="s">
        <v>4529</v>
      </c>
      <c r="E5741">
        <v>12</v>
      </c>
      <c r="F5741" t="s">
        <v>4692</v>
      </c>
      <c r="G5741">
        <v>20</v>
      </c>
    </row>
    <row r="5742" spans="1:8" hidden="1" x14ac:dyDescent="0.25">
      <c r="A5742">
        <v>209</v>
      </c>
      <c r="B5742">
        <v>1312</v>
      </c>
      <c r="C5742" t="s">
        <v>4598</v>
      </c>
      <c r="D5742" t="s">
        <v>4529</v>
      </c>
      <c r="E5742">
        <v>1559</v>
      </c>
      <c r="F5742" t="s">
        <v>4733</v>
      </c>
      <c r="G5742">
        <v>27</v>
      </c>
    </row>
    <row r="5743" spans="1:8" hidden="1" x14ac:dyDescent="0.25">
      <c r="A5743">
        <v>209</v>
      </c>
      <c r="B5743">
        <v>1312</v>
      </c>
      <c r="C5743" t="s">
        <v>4598</v>
      </c>
      <c r="D5743" t="s">
        <v>4529</v>
      </c>
      <c r="E5743">
        <v>1</v>
      </c>
      <c r="F5743" t="s">
        <v>4599</v>
      </c>
      <c r="G5743">
        <v>28</v>
      </c>
    </row>
    <row r="5744" spans="1:8" hidden="1" x14ac:dyDescent="0.25">
      <c r="A5744">
        <v>209</v>
      </c>
      <c r="B5744">
        <v>1654</v>
      </c>
      <c r="C5744" t="s">
        <v>4689</v>
      </c>
      <c r="D5744" t="s">
        <v>4529</v>
      </c>
      <c r="E5744">
        <v>21</v>
      </c>
      <c r="F5744" t="s">
        <v>4689</v>
      </c>
      <c r="G5744">
        <v>13</v>
      </c>
      <c r="H5744" t="s">
        <v>5581</v>
      </c>
    </row>
    <row r="5745" spans="1:8" hidden="1" x14ac:dyDescent="0.25">
      <c r="A5745">
        <v>209</v>
      </c>
      <c r="B5745">
        <v>1655</v>
      </c>
      <c r="C5745" t="s">
        <v>4691</v>
      </c>
      <c r="D5745" t="s">
        <v>4529</v>
      </c>
      <c r="E5745">
        <v>17</v>
      </c>
      <c r="F5745" t="s">
        <v>4691</v>
      </c>
      <c r="G5745">
        <v>17</v>
      </c>
      <c r="H5745" t="s">
        <v>5581</v>
      </c>
    </row>
    <row r="5746" spans="1:8" hidden="1" x14ac:dyDescent="0.25">
      <c r="A5746">
        <v>209</v>
      </c>
      <c r="B5746">
        <v>1655</v>
      </c>
      <c r="C5746" t="s">
        <v>4691</v>
      </c>
      <c r="D5746" t="s">
        <v>4529</v>
      </c>
      <c r="E5746">
        <v>265</v>
      </c>
      <c r="F5746" t="s">
        <v>4727</v>
      </c>
      <c r="G5746">
        <v>18</v>
      </c>
      <c r="H5746" t="s">
        <v>5581</v>
      </c>
    </row>
    <row r="5747" spans="1:8" hidden="1" x14ac:dyDescent="0.25">
      <c r="A5747">
        <v>209</v>
      </c>
      <c r="B5747">
        <v>1656</v>
      </c>
      <c r="C5747" t="s">
        <v>4728</v>
      </c>
      <c r="D5747" t="s">
        <v>4529</v>
      </c>
      <c r="E5747">
        <v>15</v>
      </c>
      <c r="F5747" t="s">
        <v>4728</v>
      </c>
      <c r="G5747">
        <v>19</v>
      </c>
      <c r="H5747" t="s">
        <v>5581</v>
      </c>
    </row>
    <row r="5748" spans="1:8" hidden="1" x14ac:dyDescent="0.25">
      <c r="A5748">
        <v>209</v>
      </c>
      <c r="B5748">
        <v>1657</v>
      </c>
      <c r="C5748" t="s">
        <v>4694</v>
      </c>
      <c r="D5748" t="s">
        <v>4529</v>
      </c>
      <c r="E5748">
        <v>11</v>
      </c>
      <c r="F5748" t="s">
        <v>4693</v>
      </c>
      <c r="G5748">
        <v>21</v>
      </c>
      <c r="H5748" t="s">
        <v>5581</v>
      </c>
    </row>
    <row r="5749" spans="1:8" hidden="1" x14ac:dyDescent="0.25">
      <c r="A5749">
        <v>209</v>
      </c>
      <c r="B5749">
        <v>1658</v>
      </c>
      <c r="C5749" t="s">
        <v>4695</v>
      </c>
      <c r="D5749" t="s">
        <v>4529</v>
      </c>
      <c r="E5749">
        <v>9</v>
      </c>
      <c r="F5749" t="s">
        <v>4695</v>
      </c>
      <c r="G5749">
        <v>22</v>
      </c>
      <c r="H5749" t="s">
        <v>5581</v>
      </c>
    </row>
    <row r="5750" spans="1:8" hidden="1" x14ac:dyDescent="0.25">
      <c r="A5750">
        <v>209</v>
      </c>
      <c r="B5750">
        <v>1658</v>
      </c>
      <c r="C5750" t="s">
        <v>4695</v>
      </c>
      <c r="D5750" t="s">
        <v>4529</v>
      </c>
      <c r="E5750">
        <v>7</v>
      </c>
      <c r="F5750" t="s">
        <v>4697</v>
      </c>
      <c r="G5750">
        <v>23</v>
      </c>
      <c r="H5750" t="s">
        <v>5581</v>
      </c>
    </row>
    <row r="5751" spans="1:8" hidden="1" x14ac:dyDescent="0.25">
      <c r="A5751">
        <v>209</v>
      </c>
      <c r="B5751">
        <v>1659</v>
      </c>
      <c r="C5751" t="s">
        <v>4766</v>
      </c>
      <c r="D5751" t="s">
        <v>4529</v>
      </c>
      <c r="E5751">
        <v>5</v>
      </c>
      <c r="F5751" t="s">
        <v>4729</v>
      </c>
      <c r="G5751">
        <v>24</v>
      </c>
      <c r="H5751" t="s">
        <v>5581</v>
      </c>
    </row>
    <row r="5752" spans="1:8" hidden="1" x14ac:dyDescent="0.25">
      <c r="A5752">
        <v>209</v>
      </c>
      <c r="B5752">
        <v>1660</v>
      </c>
      <c r="C5752" t="s">
        <v>4807</v>
      </c>
      <c r="D5752" t="s">
        <v>4529</v>
      </c>
      <c r="E5752">
        <v>3</v>
      </c>
      <c r="F5752" t="s">
        <v>4731</v>
      </c>
      <c r="G5752">
        <v>25</v>
      </c>
      <c r="H5752" t="s">
        <v>5581</v>
      </c>
    </row>
    <row r="5753" spans="1:8" hidden="1" x14ac:dyDescent="0.25">
      <c r="A5753">
        <v>209</v>
      </c>
      <c r="B5753">
        <v>1660</v>
      </c>
      <c r="C5753" t="s">
        <v>4807</v>
      </c>
      <c r="D5753" t="s">
        <v>4529</v>
      </c>
      <c r="E5753">
        <v>85</v>
      </c>
      <c r="F5753" t="s">
        <v>4732</v>
      </c>
      <c r="G5753">
        <v>26</v>
      </c>
      <c r="H5753" t="s">
        <v>5581</v>
      </c>
    </row>
    <row r="5754" spans="1:8" ht="34.5" hidden="1" customHeight="1" x14ac:dyDescent="0.25">
      <c r="A5754">
        <v>210</v>
      </c>
      <c r="B5754">
        <v>1313</v>
      </c>
      <c r="C5754" t="s">
        <v>4598</v>
      </c>
      <c r="D5754" t="s">
        <v>4529</v>
      </c>
      <c r="E5754">
        <v>1</v>
      </c>
      <c r="F5754" t="s">
        <v>4599</v>
      </c>
      <c r="G5754">
        <v>1</v>
      </c>
    </row>
    <row r="5755" spans="1:8" hidden="1" x14ac:dyDescent="0.25">
      <c r="A5755">
        <v>210</v>
      </c>
      <c r="B5755">
        <v>1313</v>
      </c>
      <c r="C5755" t="s">
        <v>4598</v>
      </c>
      <c r="D5755" t="s">
        <v>4529</v>
      </c>
      <c r="E5755">
        <v>244</v>
      </c>
      <c r="F5755" t="s">
        <v>4597</v>
      </c>
      <c r="G5755">
        <v>2</v>
      </c>
    </row>
    <row r="5756" spans="1:8" hidden="1" x14ac:dyDescent="0.25">
      <c r="A5756">
        <v>210</v>
      </c>
      <c r="B5756">
        <v>1314</v>
      </c>
      <c r="C5756" t="s">
        <v>4633</v>
      </c>
      <c r="D5756" t="s">
        <v>4529</v>
      </c>
      <c r="E5756">
        <v>197</v>
      </c>
      <c r="F5756" t="s">
        <v>4570</v>
      </c>
      <c r="G5756">
        <v>3</v>
      </c>
    </row>
    <row r="5757" spans="1:8" hidden="1" x14ac:dyDescent="0.25">
      <c r="A5757">
        <v>210</v>
      </c>
      <c r="B5757">
        <v>1314</v>
      </c>
      <c r="C5757" t="s">
        <v>4633</v>
      </c>
      <c r="D5757" t="s">
        <v>4529</v>
      </c>
      <c r="E5757">
        <v>199</v>
      </c>
      <c r="F5757" t="s">
        <v>4568</v>
      </c>
      <c r="G5757">
        <v>4</v>
      </c>
    </row>
    <row r="5758" spans="1:8" hidden="1" x14ac:dyDescent="0.25">
      <c r="A5758">
        <v>210</v>
      </c>
      <c r="B5758">
        <v>1314</v>
      </c>
      <c r="C5758" t="s">
        <v>4633</v>
      </c>
      <c r="D5758" t="s">
        <v>4529</v>
      </c>
      <c r="E5758">
        <v>1575</v>
      </c>
      <c r="F5758" t="s">
        <v>4567</v>
      </c>
      <c r="G5758">
        <v>5</v>
      </c>
    </row>
    <row r="5759" spans="1:8" hidden="1" x14ac:dyDescent="0.25">
      <c r="A5759">
        <v>210</v>
      </c>
      <c r="B5759">
        <v>1314</v>
      </c>
      <c r="C5759" t="s">
        <v>4633</v>
      </c>
      <c r="D5759" t="s">
        <v>4529</v>
      </c>
      <c r="E5759">
        <v>1448</v>
      </c>
      <c r="F5759" t="s">
        <v>4566</v>
      </c>
      <c r="G5759">
        <v>6</v>
      </c>
    </row>
    <row r="5760" spans="1:8" hidden="1" x14ac:dyDescent="0.25">
      <c r="A5760">
        <v>210</v>
      </c>
      <c r="B5760">
        <v>1314</v>
      </c>
      <c r="C5760" t="s">
        <v>4633</v>
      </c>
      <c r="D5760" t="s">
        <v>4529</v>
      </c>
      <c r="E5760">
        <v>246</v>
      </c>
      <c r="F5760" t="s">
        <v>4565</v>
      </c>
      <c r="G5760">
        <v>7</v>
      </c>
    </row>
    <row r="5761" spans="1:7" hidden="1" x14ac:dyDescent="0.25">
      <c r="A5761">
        <v>210</v>
      </c>
      <c r="B5761">
        <v>1314</v>
      </c>
      <c r="C5761" t="s">
        <v>4633</v>
      </c>
      <c r="D5761" t="s">
        <v>4529</v>
      </c>
      <c r="E5761">
        <v>200</v>
      </c>
      <c r="F5761" t="s">
        <v>4563</v>
      </c>
      <c r="G5761">
        <v>8</v>
      </c>
    </row>
    <row r="5762" spans="1:7" hidden="1" x14ac:dyDescent="0.25">
      <c r="A5762">
        <v>210</v>
      </c>
      <c r="B5762">
        <v>1315</v>
      </c>
      <c r="C5762" t="s">
        <v>4595</v>
      </c>
      <c r="D5762" t="s">
        <v>4529</v>
      </c>
      <c r="E5762">
        <v>1484</v>
      </c>
      <c r="F5762" t="s">
        <v>4596</v>
      </c>
      <c r="G5762">
        <v>9</v>
      </c>
    </row>
    <row r="5763" spans="1:7" hidden="1" x14ac:dyDescent="0.25">
      <c r="A5763">
        <v>210</v>
      </c>
      <c r="B5763">
        <v>1316</v>
      </c>
      <c r="C5763" t="s">
        <v>4806</v>
      </c>
      <c r="D5763" t="s">
        <v>4529</v>
      </c>
      <c r="E5763">
        <v>202</v>
      </c>
      <c r="F5763" t="s">
        <v>4594</v>
      </c>
      <c r="G5763">
        <v>10</v>
      </c>
    </row>
    <row r="5764" spans="1:7" hidden="1" x14ac:dyDescent="0.25">
      <c r="A5764">
        <v>210</v>
      </c>
      <c r="B5764">
        <v>1317</v>
      </c>
      <c r="C5764" t="s">
        <v>4592</v>
      </c>
      <c r="D5764" t="s">
        <v>4529</v>
      </c>
      <c r="E5764">
        <v>251</v>
      </c>
      <c r="F5764" t="s">
        <v>4592</v>
      </c>
      <c r="G5764">
        <v>11</v>
      </c>
    </row>
    <row r="5765" spans="1:7" hidden="1" x14ac:dyDescent="0.25">
      <c r="A5765">
        <v>210</v>
      </c>
      <c r="B5765">
        <v>1317</v>
      </c>
      <c r="C5765" t="s">
        <v>4592</v>
      </c>
      <c r="D5765" t="s">
        <v>4529</v>
      </c>
      <c r="E5765">
        <v>204</v>
      </c>
      <c r="F5765" t="s">
        <v>4593</v>
      </c>
      <c r="G5765">
        <v>12</v>
      </c>
    </row>
    <row r="5766" spans="1:7" hidden="1" x14ac:dyDescent="0.25">
      <c r="A5766">
        <v>210</v>
      </c>
      <c r="B5766">
        <v>1317</v>
      </c>
      <c r="C5766" t="s">
        <v>4592</v>
      </c>
      <c r="D5766" t="s">
        <v>4529</v>
      </c>
      <c r="E5766">
        <v>1480</v>
      </c>
      <c r="F5766" t="s">
        <v>4591</v>
      </c>
      <c r="G5766">
        <v>13</v>
      </c>
    </row>
    <row r="5767" spans="1:7" hidden="1" x14ac:dyDescent="0.25">
      <c r="A5767">
        <v>210</v>
      </c>
      <c r="B5767">
        <v>1318</v>
      </c>
      <c r="C5767" t="s">
        <v>4588</v>
      </c>
      <c r="D5767" t="s">
        <v>4529</v>
      </c>
      <c r="E5767">
        <v>1482</v>
      </c>
      <c r="F5767" t="s">
        <v>4590</v>
      </c>
      <c r="G5767">
        <v>14</v>
      </c>
    </row>
    <row r="5768" spans="1:7" hidden="1" x14ac:dyDescent="0.25">
      <c r="A5768">
        <v>210</v>
      </c>
      <c r="B5768">
        <v>1318</v>
      </c>
      <c r="C5768" t="s">
        <v>4588</v>
      </c>
      <c r="D5768" t="s">
        <v>4529</v>
      </c>
      <c r="E5768">
        <v>206</v>
      </c>
      <c r="F5768" t="s">
        <v>4589</v>
      </c>
      <c r="G5768">
        <v>15</v>
      </c>
    </row>
    <row r="5769" spans="1:7" hidden="1" x14ac:dyDescent="0.25">
      <c r="A5769">
        <v>210</v>
      </c>
      <c r="B5769">
        <v>1318</v>
      </c>
      <c r="C5769" t="s">
        <v>4588</v>
      </c>
      <c r="D5769" t="s">
        <v>4529</v>
      </c>
      <c r="E5769">
        <v>210</v>
      </c>
      <c r="F5769" t="s">
        <v>4587</v>
      </c>
      <c r="G5769">
        <v>16</v>
      </c>
    </row>
    <row r="5770" spans="1:7" hidden="1" x14ac:dyDescent="0.25">
      <c r="A5770">
        <v>210</v>
      </c>
      <c r="B5770">
        <v>1319</v>
      </c>
      <c r="C5770" t="s">
        <v>4586</v>
      </c>
      <c r="D5770" t="s">
        <v>4529</v>
      </c>
      <c r="E5770">
        <v>364</v>
      </c>
      <c r="F5770" t="s">
        <v>4586</v>
      </c>
      <c r="G5770">
        <v>17</v>
      </c>
    </row>
    <row r="5771" spans="1:7" hidden="1" x14ac:dyDescent="0.25">
      <c r="A5771">
        <v>210</v>
      </c>
      <c r="B5771">
        <v>1320</v>
      </c>
      <c r="C5771" t="s">
        <v>4585</v>
      </c>
      <c r="D5771" t="s">
        <v>4529</v>
      </c>
      <c r="E5771">
        <v>213</v>
      </c>
      <c r="F5771" t="s">
        <v>4585</v>
      </c>
      <c r="G5771">
        <v>18</v>
      </c>
    </row>
    <row r="5772" spans="1:7" hidden="1" x14ac:dyDescent="0.25">
      <c r="A5772">
        <v>210</v>
      </c>
      <c r="B5772">
        <v>1321</v>
      </c>
      <c r="C5772" t="s">
        <v>4660</v>
      </c>
      <c r="D5772" t="s">
        <v>4529</v>
      </c>
      <c r="E5772">
        <v>215</v>
      </c>
      <c r="F5772" t="s">
        <v>4630</v>
      </c>
      <c r="G5772">
        <v>19</v>
      </c>
    </row>
    <row r="5773" spans="1:7" hidden="1" x14ac:dyDescent="0.25">
      <c r="A5773">
        <v>210</v>
      </c>
      <c r="B5773">
        <v>1322</v>
      </c>
      <c r="C5773" t="s">
        <v>4629</v>
      </c>
      <c r="D5773" t="s">
        <v>4529</v>
      </c>
      <c r="E5773">
        <v>1486</v>
      </c>
      <c r="F5773" t="s">
        <v>4629</v>
      </c>
      <c r="G5773">
        <v>20</v>
      </c>
    </row>
    <row r="5774" spans="1:7" hidden="1" x14ac:dyDescent="0.25">
      <c r="A5774">
        <v>210</v>
      </c>
      <c r="B5774">
        <v>1322</v>
      </c>
      <c r="C5774" t="s">
        <v>4629</v>
      </c>
      <c r="D5774" t="s">
        <v>4529</v>
      </c>
      <c r="E5774">
        <v>217</v>
      </c>
      <c r="F5774" t="s">
        <v>4628</v>
      </c>
      <c r="G5774">
        <v>21</v>
      </c>
    </row>
    <row r="5775" spans="1:7" hidden="1" x14ac:dyDescent="0.25">
      <c r="A5775">
        <v>210</v>
      </c>
      <c r="B5775">
        <v>1323</v>
      </c>
      <c r="C5775" t="s">
        <v>4624</v>
      </c>
      <c r="D5775" t="s">
        <v>4529</v>
      </c>
      <c r="E5775">
        <v>1395</v>
      </c>
      <c r="F5775" t="s">
        <v>4627</v>
      </c>
      <c r="G5775">
        <v>22</v>
      </c>
    </row>
    <row r="5776" spans="1:7" hidden="1" x14ac:dyDescent="0.25">
      <c r="A5776">
        <v>210</v>
      </c>
      <c r="B5776">
        <v>1323</v>
      </c>
      <c r="C5776" t="s">
        <v>4624</v>
      </c>
      <c r="D5776" t="s">
        <v>4529</v>
      </c>
      <c r="E5776">
        <v>222</v>
      </c>
      <c r="F5776" t="s">
        <v>4624</v>
      </c>
      <c r="G5776">
        <v>23</v>
      </c>
    </row>
    <row r="5777" spans="1:7" hidden="1" x14ac:dyDescent="0.25">
      <c r="A5777">
        <v>210</v>
      </c>
      <c r="B5777">
        <v>1323</v>
      </c>
      <c r="C5777" t="s">
        <v>4624</v>
      </c>
      <c r="D5777" t="s">
        <v>4529</v>
      </c>
      <c r="E5777">
        <v>1567</v>
      </c>
      <c r="F5777" t="s">
        <v>4626</v>
      </c>
      <c r="G5777">
        <v>24</v>
      </c>
    </row>
    <row r="5778" spans="1:7" hidden="1" x14ac:dyDescent="0.25">
      <c r="A5778">
        <v>210</v>
      </c>
      <c r="B5778">
        <v>1323</v>
      </c>
      <c r="C5778" t="s">
        <v>4624</v>
      </c>
      <c r="D5778" t="s">
        <v>4529</v>
      </c>
      <c r="E5778">
        <v>1488</v>
      </c>
      <c r="F5778" t="s">
        <v>4625</v>
      </c>
      <c r="G5778">
        <v>25</v>
      </c>
    </row>
    <row r="5779" spans="1:7" hidden="1" x14ac:dyDescent="0.25">
      <c r="A5779">
        <v>210</v>
      </c>
      <c r="B5779">
        <v>1324</v>
      </c>
      <c r="C5779" t="s">
        <v>4623</v>
      </c>
      <c r="D5779" t="s">
        <v>4529</v>
      </c>
      <c r="E5779">
        <v>405</v>
      </c>
      <c r="F5779" t="s">
        <v>4623</v>
      </c>
      <c r="G5779">
        <v>26</v>
      </c>
    </row>
    <row r="5780" spans="1:7" hidden="1" x14ac:dyDescent="0.25">
      <c r="A5780">
        <v>210</v>
      </c>
      <c r="B5780">
        <v>1325</v>
      </c>
      <c r="C5780" t="s">
        <v>4622</v>
      </c>
      <c r="D5780" t="s">
        <v>4529</v>
      </c>
      <c r="E5780">
        <v>1490</v>
      </c>
      <c r="F5780" t="s">
        <v>4622</v>
      </c>
      <c r="G5780">
        <v>27</v>
      </c>
    </row>
    <row r="5781" spans="1:7" hidden="1" x14ac:dyDescent="0.25">
      <c r="A5781">
        <v>210</v>
      </c>
      <c r="B5781">
        <v>1326</v>
      </c>
      <c r="C5781" t="s">
        <v>4621</v>
      </c>
      <c r="D5781" t="s">
        <v>4529</v>
      </c>
      <c r="E5781">
        <v>223</v>
      </c>
      <c r="F5781" t="s">
        <v>4621</v>
      </c>
      <c r="G5781">
        <v>28</v>
      </c>
    </row>
    <row r="5782" spans="1:7" hidden="1" x14ac:dyDescent="0.25">
      <c r="A5782">
        <v>210</v>
      </c>
      <c r="B5782">
        <v>1327</v>
      </c>
      <c r="C5782" t="s">
        <v>4547</v>
      </c>
      <c r="D5782" t="s">
        <v>4529</v>
      </c>
      <c r="E5782">
        <v>225</v>
      </c>
      <c r="F5782" t="s">
        <v>4550</v>
      </c>
      <c r="G5782">
        <v>29</v>
      </c>
    </row>
    <row r="5783" spans="1:7" hidden="1" x14ac:dyDescent="0.25">
      <c r="A5783">
        <v>210</v>
      </c>
      <c r="B5783">
        <v>1327</v>
      </c>
      <c r="C5783" t="s">
        <v>4547</v>
      </c>
      <c r="D5783" t="s">
        <v>4529</v>
      </c>
      <c r="E5783">
        <v>1543</v>
      </c>
      <c r="F5783" t="s">
        <v>4549</v>
      </c>
      <c r="G5783">
        <v>30</v>
      </c>
    </row>
    <row r="5784" spans="1:7" hidden="1" x14ac:dyDescent="0.25">
      <c r="A5784">
        <v>210</v>
      </c>
      <c r="B5784">
        <v>1327</v>
      </c>
      <c r="C5784" t="s">
        <v>4547</v>
      </c>
      <c r="D5784" t="s">
        <v>4529</v>
      </c>
      <c r="E5784">
        <v>1793</v>
      </c>
      <c r="F5784" t="s">
        <v>4571</v>
      </c>
      <c r="G5784">
        <v>31</v>
      </c>
    </row>
    <row r="5785" spans="1:7" hidden="1" x14ac:dyDescent="0.25">
      <c r="A5785">
        <v>210</v>
      </c>
      <c r="B5785">
        <v>1328</v>
      </c>
      <c r="C5785" t="s">
        <v>4573</v>
      </c>
      <c r="D5785" t="s">
        <v>4529</v>
      </c>
      <c r="E5785">
        <v>1577</v>
      </c>
      <c r="F5785" t="s">
        <v>4572</v>
      </c>
      <c r="G5785">
        <v>32</v>
      </c>
    </row>
    <row r="5786" spans="1:7" hidden="1" x14ac:dyDescent="0.25">
      <c r="A5786">
        <v>210</v>
      </c>
      <c r="B5786">
        <v>1328</v>
      </c>
      <c r="C5786" t="s">
        <v>4573</v>
      </c>
      <c r="D5786" t="s">
        <v>4529</v>
      </c>
      <c r="E5786">
        <v>623</v>
      </c>
      <c r="F5786" t="s">
        <v>4573</v>
      </c>
      <c r="G5786">
        <v>33</v>
      </c>
    </row>
    <row r="5787" spans="1:7" hidden="1" x14ac:dyDescent="0.25">
      <c r="A5787">
        <v>210</v>
      </c>
      <c r="B5787">
        <v>1329</v>
      </c>
      <c r="C5787" t="s">
        <v>4617</v>
      </c>
      <c r="D5787" t="s">
        <v>4529</v>
      </c>
      <c r="E5787">
        <v>700</v>
      </c>
      <c r="F5787" t="s">
        <v>4617</v>
      </c>
      <c r="G5787">
        <v>34</v>
      </c>
    </row>
    <row r="5788" spans="1:7" hidden="1" x14ac:dyDescent="0.25">
      <c r="A5788">
        <v>210</v>
      </c>
      <c r="B5788">
        <v>1329</v>
      </c>
      <c r="C5788" t="s">
        <v>4617</v>
      </c>
      <c r="D5788" t="s">
        <v>4529</v>
      </c>
      <c r="E5788">
        <v>705</v>
      </c>
      <c r="F5788" t="s">
        <v>4618</v>
      </c>
      <c r="G5788">
        <v>35</v>
      </c>
    </row>
    <row r="5789" spans="1:7" hidden="1" x14ac:dyDescent="0.25">
      <c r="A5789">
        <v>210</v>
      </c>
      <c r="B5789">
        <v>1329</v>
      </c>
      <c r="C5789" t="s">
        <v>4617</v>
      </c>
      <c r="D5789" t="s">
        <v>4529</v>
      </c>
      <c r="E5789">
        <v>1051</v>
      </c>
      <c r="F5789" t="s">
        <v>4616</v>
      </c>
      <c r="G5789">
        <v>36</v>
      </c>
    </row>
    <row r="5790" spans="1:7" hidden="1" x14ac:dyDescent="0.25">
      <c r="A5790">
        <v>210</v>
      </c>
      <c r="B5790">
        <v>1329</v>
      </c>
      <c r="C5790" t="s">
        <v>4617</v>
      </c>
      <c r="D5790" t="s">
        <v>4529</v>
      </c>
      <c r="E5790">
        <v>1053</v>
      </c>
      <c r="F5790" t="s">
        <v>4615</v>
      </c>
      <c r="G5790">
        <v>37</v>
      </c>
    </row>
    <row r="5791" spans="1:7" hidden="1" x14ac:dyDescent="0.25">
      <c r="A5791">
        <v>210</v>
      </c>
      <c r="B5791">
        <v>1329</v>
      </c>
      <c r="C5791" t="s">
        <v>4617</v>
      </c>
      <c r="D5791" t="s">
        <v>4529</v>
      </c>
      <c r="E5791">
        <v>701</v>
      </c>
      <c r="F5791" t="s">
        <v>2837</v>
      </c>
      <c r="G5791">
        <v>38</v>
      </c>
    </row>
    <row r="5792" spans="1:7" hidden="1" x14ac:dyDescent="0.25">
      <c r="A5792">
        <v>210</v>
      </c>
      <c r="B5792">
        <v>1329</v>
      </c>
      <c r="C5792" t="s">
        <v>4617</v>
      </c>
      <c r="D5792" t="s">
        <v>4529</v>
      </c>
      <c r="E5792">
        <v>703</v>
      </c>
      <c r="F5792" t="s">
        <v>4614</v>
      </c>
      <c r="G5792">
        <v>39</v>
      </c>
    </row>
    <row r="5793" spans="1:8" hidden="1" x14ac:dyDescent="0.25">
      <c r="A5793">
        <v>210</v>
      </c>
      <c r="B5793">
        <v>1330</v>
      </c>
      <c r="C5793" t="s">
        <v>4805</v>
      </c>
      <c r="D5793" t="s">
        <v>4529</v>
      </c>
      <c r="E5793">
        <v>1324</v>
      </c>
      <c r="F5793" t="s">
        <v>4805</v>
      </c>
      <c r="G5793">
        <v>40</v>
      </c>
    </row>
    <row r="5794" spans="1:8" hidden="1" x14ac:dyDescent="0.25">
      <c r="A5794">
        <v>210</v>
      </c>
      <c r="B5794">
        <v>1331</v>
      </c>
      <c r="C5794" t="s">
        <v>4804</v>
      </c>
      <c r="D5794" t="s">
        <v>4529</v>
      </c>
      <c r="E5794">
        <v>80</v>
      </c>
      <c r="F5794" t="s">
        <v>4803</v>
      </c>
      <c r="G5794">
        <v>41</v>
      </c>
    </row>
    <row r="5795" spans="1:8" hidden="1" x14ac:dyDescent="0.25">
      <c r="A5795">
        <v>210</v>
      </c>
      <c r="B5795">
        <v>1332</v>
      </c>
      <c r="C5795" t="s">
        <v>4612</v>
      </c>
      <c r="D5795" t="s">
        <v>4529</v>
      </c>
      <c r="E5795">
        <v>710</v>
      </c>
      <c r="F5795" t="s">
        <v>4612</v>
      </c>
      <c r="G5795">
        <v>42</v>
      </c>
    </row>
    <row r="5796" spans="1:8" hidden="1" x14ac:dyDescent="0.25">
      <c r="A5796">
        <v>210</v>
      </c>
      <c r="B5796">
        <v>1333</v>
      </c>
      <c r="C5796" t="s">
        <v>4611</v>
      </c>
      <c r="D5796" t="s">
        <v>4529</v>
      </c>
      <c r="E5796">
        <v>1902</v>
      </c>
      <c r="F5796" t="s">
        <v>4611</v>
      </c>
      <c r="G5796">
        <v>43</v>
      </c>
    </row>
    <row r="5797" spans="1:8" hidden="1" x14ac:dyDescent="0.25">
      <c r="A5797">
        <v>210</v>
      </c>
      <c r="B5797">
        <v>1334</v>
      </c>
      <c r="C5797" t="s">
        <v>4610</v>
      </c>
      <c r="D5797" t="s">
        <v>4529</v>
      </c>
      <c r="E5797">
        <v>478</v>
      </c>
      <c r="F5797" t="s">
        <v>4610</v>
      </c>
      <c r="G5797">
        <v>44</v>
      </c>
    </row>
    <row r="5798" spans="1:8" hidden="1" x14ac:dyDescent="0.25">
      <c r="A5798">
        <v>210</v>
      </c>
      <c r="B5798">
        <v>1335</v>
      </c>
      <c r="C5798" t="s">
        <v>4802</v>
      </c>
      <c r="D5798" t="s">
        <v>4529</v>
      </c>
      <c r="E5798">
        <v>1287</v>
      </c>
      <c r="F5798" t="s">
        <v>4609</v>
      </c>
      <c r="G5798">
        <v>45</v>
      </c>
    </row>
    <row r="5799" spans="1:8" hidden="1" x14ac:dyDescent="0.25">
      <c r="A5799">
        <v>210</v>
      </c>
      <c r="B5799">
        <v>1336</v>
      </c>
      <c r="C5799" t="s">
        <v>4608</v>
      </c>
      <c r="D5799" t="s">
        <v>4529</v>
      </c>
      <c r="E5799">
        <v>477</v>
      </c>
      <c r="F5799" t="s">
        <v>4608</v>
      </c>
      <c r="G5799">
        <v>46</v>
      </c>
    </row>
    <row r="5800" spans="1:8" hidden="1" x14ac:dyDescent="0.25">
      <c r="A5800">
        <v>210</v>
      </c>
      <c r="B5800">
        <v>1337</v>
      </c>
      <c r="C5800" t="s">
        <v>4607</v>
      </c>
      <c r="D5800" t="s">
        <v>4529</v>
      </c>
      <c r="E5800">
        <v>1903</v>
      </c>
      <c r="F5800" t="s">
        <v>4607</v>
      </c>
      <c r="G5800">
        <v>47</v>
      </c>
    </row>
    <row r="5801" spans="1:8" hidden="1" x14ac:dyDescent="0.25">
      <c r="A5801">
        <v>210</v>
      </c>
      <c r="B5801">
        <v>1338</v>
      </c>
      <c r="C5801" t="s">
        <v>4606</v>
      </c>
      <c r="D5801" t="s">
        <v>4529</v>
      </c>
      <c r="E5801">
        <v>1905</v>
      </c>
      <c r="F5801" t="s">
        <v>4605</v>
      </c>
      <c r="G5801">
        <v>48</v>
      </c>
    </row>
    <row r="5802" spans="1:8" hidden="1" x14ac:dyDescent="0.25">
      <c r="A5802">
        <v>210</v>
      </c>
      <c r="B5802">
        <v>1339</v>
      </c>
      <c r="C5802" t="s">
        <v>4603</v>
      </c>
      <c r="D5802" t="s">
        <v>4529</v>
      </c>
      <c r="E5802">
        <v>1904</v>
      </c>
      <c r="F5802" t="s">
        <v>4603</v>
      </c>
      <c r="G5802">
        <v>49</v>
      </c>
    </row>
    <row r="5803" spans="1:8" hidden="1" x14ac:dyDescent="0.25">
      <c r="A5803">
        <v>210</v>
      </c>
      <c r="B5803">
        <v>1340</v>
      </c>
      <c r="C5803" t="s">
        <v>4801</v>
      </c>
      <c r="D5803" t="s">
        <v>4529</v>
      </c>
      <c r="E5803">
        <v>1066</v>
      </c>
      <c r="F5803" t="s">
        <v>4602</v>
      </c>
      <c r="G5803">
        <v>50</v>
      </c>
    </row>
    <row r="5804" spans="1:8" hidden="1" x14ac:dyDescent="0.25">
      <c r="A5804">
        <v>211</v>
      </c>
      <c r="B5804">
        <v>1341</v>
      </c>
      <c r="C5804" t="s">
        <v>4800</v>
      </c>
      <c r="D5804" t="s">
        <v>4529</v>
      </c>
      <c r="E5804">
        <v>1214</v>
      </c>
      <c r="F5804" t="s">
        <v>4800</v>
      </c>
      <c r="G5804">
        <v>1</v>
      </c>
    </row>
    <row r="5805" spans="1:8" hidden="1" x14ac:dyDescent="0.25">
      <c r="A5805">
        <v>211</v>
      </c>
      <c r="B5805">
        <v>1342</v>
      </c>
      <c r="C5805" t="s">
        <v>4670</v>
      </c>
      <c r="D5805" t="s">
        <v>4529</v>
      </c>
      <c r="E5805">
        <v>59</v>
      </c>
      <c r="F5805" t="s">
        <v>4672</v>
      </c>
      <c r="G5805">
        <v>2</v>
      </c>
    </row>
    <row r="5806" spans="1:8" hidden="1" x14ac:dyDescent="0.25">
      <c r="A5806">
        <v>211</v>
      </c>
      <c r="B5806">
        <v>1343</v>
      </c>
      <c r="C5806" t="s">
        <v>4674</v>
      </c>
      <c r="D5806" t="s">
        <v>4529</v>
      </c>
      <c r="E5806">
        <v>56</v>
      </c>
      <c r="F5806" t="s">
        <v>4674</v>
      </c>
      <c r="G5806">
        <v>3</v>
      </c>
    </row>
    <row r="5807" spans="1:8" hidden="1" x14ac:dyDescent="0.25">
      <c r="A5807">
        <v>211</v>
      </c>
      <c r="B5807">
        <v>1344</v>
      </c>
      <c r="C5807" t="s">
        <v>4675</v>
      </c>
      <c r="D5807" t="s">
        <v>4529</v>
      </c>
      <c r="E5807">
        <v>1531</v>
      </c>
      <c r="F5807" t="s">
        <v>4677</v>
      </c>
      <c r="G5807" t="s">
        <v>4676</v>
      </c>
      <c r="H5807">
        <v>4</v>
      </c>
    </row>
    <row r="5808" spans="1:8" hidden="1" x14ac:dyDescent="0.25">
      <c r="A5808">
        <v>211</v>
      </c>
      <c r="B5808">
        <v>1344</v>
      </c>
      <c r="C5808" t="s">
        <v>4675</v>
      </c>
      <c r="D5808" t="s">
        <v>4529</v>
      </c>
      <c r="E5808">
        <v>54</v>
      </c>
      <c r="F5808" t="s">
        <v>4678</v>
      </c>
      <c r="G5808">
        <v>5</v>
      </c>
    </row>
    <row r="5809" spans="1:8" hidden="1" x14ac:dyDescent="0.25">
      <c r="A5809">
        <v>211</v>
      </c>
      <c r="B5809">
        <v>1345</v>
      </c>
      <c r="C5809" t="s">
        <v>4680</v>
      </c>
      <c r="D5809" t="s">
        <v>4529</v>
      </c>
      <c r="E5809">
        <v>1529</v>
      </c>
      <c r="F5809" t="s">
        <v>4679</v>
      </c>
      <c r="G5809">
        <v>6</v>
      </c>
    </row>
    <row r="5810" spans="1:8" hidden="1" x14ac:dyDescent="0.25">
      <c r="A5810">
        <v>211</v>
      </c>
      <c r="B5810">
        <v>1345</v>
      </c>
      <c r="C5810" t="s">
        <v>4680</v>
      </c>
      <c r="D5810" t="s">
        <v>4529</v>
      </c>
      <c r="E5810">
        <v>52</v>
      </c>
      <c r="F5810" t="s">
        <v>4681</v>
      </c>
      <c r="G5810">
        <v>7</v>
      </c>
    </row>
    <row r="5811" spans="1:8" hidden="1" x14ac:dyDescent="0.25">
      <c r="A5811">
        <v>211</v>
      </c>
      <c r="B5811">
        <v>1345</v>
      </c>
      <c r="C5811" t="s">
        <v>4680</v>
      </c>
      <c r="D5811" t="s">
        <v>4529</v>
      </c>
      <c r="E5811">
        <v>1527</v>
      </c>
      <c r="F5811" t="s">
        <v>4682</v>
      </c>
      <c r="G5811">
        <v>8</v>
      </c>
    </row>
    <row r="5812" spans="1:8" hidden="1" x14ac:dyDescent="0.25">
      <c r="A5812">
        <v>211</v>
      </c>
      <c r="B5812">
        <v>1345</v>
      </c>
      <c r="C5812" t="s">
        <v>4680</v>
      </c>
      <c r="D5812" t="s">
        <v>4529</v>
      </c>
      <c r="E5812">
        <v>50</v>
      </c>
      <c r="F5812" t="s">
        <v>4683</v>
      </c>
      <c r="G5812">
        <v>9</v>
      </c>
    </row>
    <row r="5813" spans="1:8" hidden="1" x14ac:dyDescent="0.25">
      <c r="A5813">
        <v>211</v>
      </c>
      <c r="B5813">
        <v>1345</v>
      </c>
      <c r="C5813" t="s">
        <v>4680</v>
      </c>
      <c r="D5813" t="s">
        <v>4529</v>
      </c>
      <c r="E5813">
        <v>49</v>
      </c>
      <c r="F5813" t="s">
        <v>4799</v>
      </c>
      <c r="G5813">
        <v>10</v>
      </c>
    </row>
    <row r="5814" spans="1:8" hidden="1" x14ac:dyDescent="0.25">
      <c r="A5814">
        <v>211</v>
      </c>
      <c r="B5814">
        <v>1345</v>
      </c>
      <c r="C5814" t="s">
        <v>4680</v>
      </c>
      <c r="D5814" t="s">
        <v>4529</v>
      </c>
      <c r="E5814">
        <v>47</v>
      </c>
      <c r="F5814" t="s">
        <v>4798</v>
      </c>
      <c r="G5814">
        <v>11</v>
      </c>
    </row>
    <row r="5815" spans="1:8" hidden="1" x14ac:dyDescent="0.25">
      <c r="A5815">
        <v>211</v>
      </c>
      <c r="B5815">
        <v>1345</v>
      </c>
      <c r="C5815" t="s">
        <v>4680</v>
      </c>
      <c r="D5815" t="s">
        <v>4529</v>
      </c>
      <c r="E5815">
        <v>1525</v>
      </c>
      <c r="F5815" t="s">
        <v>4797</v>
      </c>
      <c r="G5815">
        <v>12</v>
      </c>
    </row>
    <row r="5816" spans="1:8" hidden="1" x14ac:dyDescent="0.25">
      <c r="A5816">
        <v>211</v>
      </c>
      <c r="B5816">
        <v>1345</v>
      </c>
      <c r="C5816" t="s">
        <v>4680</v>
      </c>
      <c r="D5816" t="s">
        <v>4529</v>
      </c>
      <c r="E5816">
        <v>45</v>
      </c>
      <c r="F5816" t="s">
        <v>4796</v>
      </c>
      <c r="G5816">
        <v>13</v>
      </c>
    </row>
    <row r="5817" spans="1:8" hidden="1" x14ac:dyDescent="0.25">
      <c r="A5817">
        <v>211</v>
      </c>
      <c r="B5817">
        <v>1345</v>
      </c>
      <c r="C5817" t="s">
        <v>4680</v>
      </c>
      <c r="D5817" t="s">
        <v>4529</v>
      </c>
      <c r="E5817">
        <v>43</v>
      </c>
      <c r="F5817" t="s">
        <v>4795</v>
      </c>
      <c r="G5817">
        <v>14</v>
      </c>
    </row>
    <row r="5818" spans="1:8" hidden="1" x14ac:dyDescent="0.25">
      <c r="A5818">
        <v>211</v>
      </c>
      <c r="B5818">
        <v>1345</v>
      </c>
      <c r="C5818" t="s">
        <v>4680</v>
      </c>
      <c r="D5818" t="s">
        <v>4529</v>
      </c>
      <c r="E5818">
        <v>1295</v>
      </c>
      <c r="F5818" t="s">
        <v>4794</v>
      </c>
      <c r="G5818" t="s">
        <v>4793</v>
      </c>
      <c r="H5818">
        <v>15</v>
      </c>
    </row>
    <row r="5819" spans="1:8" hidden="1" x14ac:dyDescent="0.25">
      <c r="A5819">
        <v>211</v>
      </c>
      <c r="B5819">
        <v>1346</v>
      </c>
      <c r="C5819" t="s">
        <v>4792</v>
      </c>
      <c r="D5819" t="s">
        <v>4529</v>
      </c>
      <c r="E5819">
        <v>41</v>
      </c>
      <c r="F5819" t="s">
        <v>4792</v>
      </c>
      <c r="G5819">
        <v>16</v>
      </c>
    </row>
    <row r="5820" spans="1:8" hidden="1" x14ac:dyDescent="0.25">
      <c r="A5820">
        <v>211</v>
      </c>
      <c r="B5820">
        <v>1346</v>
      </c>
      <c r="C5820" t="s">
        <v>4792</v>
      </c>
      <c r="D5820" t="s">
        <v>4529</v>
      </c>
      <c r="E5820">
        <v>39</v>
      </c>
      <c r="F5820" t="s">
        <v>4791</v>
      </c>
      <c r="G5820">
        <v>17</v>
      </c>
    </row>
    <row r="5821" spans="1:8" hidden="1" x14ac:dyDescent="0.25">
      <c r="A5821">
        <v>211</v>
      </c>
      <c r="B5821">
        <v>1347</v>
      </c>
      <c r="C5821" t="s">
        <v>4785</v>
      </c>
      <c r="D5821" t="s">
        <v>4529</v>
      </c>
      <c r="E5821">
        <v>37</v>
      </c>
      <c r="F5821" t="s">
        <v>4790</v>
      </c>
      <c r="G5821">
        <v>18</v>
      </c>
    </row>
    <row r="5822" spans="1:8" hidden="1" x14ac:dyDescent="0.25">
      <c r="A5822">
        <v>211</v>
      </c>
      <c r="B5822">
        <v>1347</v>
      </c>
      <c r="C5822" t="s">
        <v>4785</v>
      </c>
      <c r="D5822" t="s">
        <v>4529</v>
      </c>
      <c r="E5822">
        <v>35</v>
      </c>
      <c r="F5822" t="s">
        <v>4789</v>
      </c>
      <c r="G5822">
        <v>19</v>
      </c>
    </row>
    <row r="5823" spans="1:8" hidden="1" x14ac:dyDescent="0.25">
      <c r="A5823">
        <v>211</v>
      </c>
      <c r="B5823">
        <v>1347</v>
      </c>
      <c r="C5823" t="s">
        <v>4785</v>
      </c>
      <c r="D5823" t="s">
        <v>4529</v>
      </c>
      <c r="E5823">
        <v>1509</v>
      </c>
      <c r="F5823" t="s">
        <v>4788</v>
      </c>
      <c r="G5823">
        <v>20</v>
      </c>
    </row>
    <row r="5824" spans="1:8" hidden="1" x14ac:dyDescent="0.25">
      <c r="A5824">
        <v>211</v>
      </c>
      <c r="B5824">
        <v>1347</v>
      </c>
      <c r="C5824" t="s">
        <v>4785</v>
      </c>
      <c r="D5824" t="s">
        <v>4529</v>
      </c>
      <c r="E5824">
        <v>1522</v>
      </c>
      <c r="F5824" t="s">
        <v>4785</v>
      </c>
      <c r="G5824" t="s">
        <v>4787</v>
      </c>
      <c r="H5824">
        <v>21</v>
      </c>
    </row>
    <row r="5825" spans="1:8" hidden="1" x14ac:dyDescent="0.25">
      <c r="A5825">
        <v>211</v>
      </c>
      <c r="B5825">
        <v>1347</v>
      </c>
      <c r="C5825" t="s">
        <v>4785</v>
      </c>
      <c r="D5825" t="s">
        <v>4529</v>
      </c>
      <c r="E5825">
        <v>34</v>
      </c>
      <c r="F5825" t="s">
        <v>4786</v>
      </c>
      <c r="G5825">
        <v>22</v>
      </c>
    </row>
    <row r="5826" spans="1:8" hidden="1" x14ac:dyDescent="0.25">
      <c r="A5826">
        <v>211</v>
      </c>
      <c r="B5826">
        <v>1347</v>
      </c>
      <c r="C5826" t="s">
        <v>4785</v>
      </c>
      <c r="D5826" t="s">
        <v>4529</v>
      </c>
      <c r="E5826">
        <v>1507</v>
      </c>
      <c r="F5826" t="s">
        <v>4784</v>
      </c>
      <c r="G5826">
        <v>23</v>
      </c>
    </row>
    <row r="5827" spans="1:8" hidden="1" x14ac:dyDescent="0.25">
      <c r="A5827">
        <v>211</v>
      </c>
      <c r="B5827">
        <v>1349</v>
      </c>
      <c r="C5827" t="s">
        <v>4779</v>
      </c>
      <c r="D5827" t="s">
        <v>4529</v>
      </c>
      <c r="E5827">
        <v>32</v>
      </c>
      <c r="F5827" t="s">
        <v>4783</v>
      </c>
      <c r="G5827">
        <v>24</v>
      </c>
    </row>
    <row r="5828" spans="1:8" hidden="1" x14ac:dyDescent="0.25">
      <c r="A5828">
        <v>211</v>
      </c>
      <c r="B5828">
        <v>1349</v>
      </c>
      <c r="C5828" t="s">
        <v>4779</v>
      </c>
      <c r="D5828" t="s">
        <v>4529</v>
      </c>
      <c r="E5828">
        <v>1521</v>
      </c>
      <c r="F5828" t="s">
        <v>4782</v>
      </c>
      <c r="G5828" t="s">
        <v>4781</v>
      </c>
      <c r="H5828">
        <v>25</v>
      </c>
    </row>
    <row r="5829" spans="1:8" hidden="1" x14ac:dyDescent="0.25">
      <c r="A5829">
        <v>211</v>
      </c>
      <c r="B5829">
        <v>1349</v>
      </c>
      <c r="C5829" t="s">
        <v>4779</v>
      </c>
      <c r="D5829" t="s">
        <v>4529</v>
      </c>
      <c r="E5829">
        <v>30</v>
      </c>
      <c r="F5829" t="s">
        <v>4780</v>
      </c>
      <c r="G5829">
        <v>26</v>
      </c>
    </row>
    <row r="5830" spans="1:8" hidden="1" x14ac:dyDescent="0.25">
      <c r="A5830">
        <v>211</v>
      </c>
      <c r="B5830">
        <v>1349</v>
      </c>
      <c r="C5830" t="s">
        <v>4779</v>
      </c>
      <c r="D5830" t="s">
        <v>4529</v>
      </c>
      <c r="E5830">
        <v>1519</v>
      </c>
      <c r="F5830" t="s">
        <v>3871</v>
      </c>
      <c r="G5830" t="s">
        <v>4778</v>
      </c>
      <c r="H5830">
        <v>27</v>
      </c>
    </row>
    <row r="5831" spans="1:8" hidden="1" x14ac:dyDescent="0.25">
      <c r="A5831">
        <v>211</v>
      </c>
      <c r="B5831">
        <v>1351</v>
      </c>
      <c r="C5831" t="s">
        <v>4775</v>
      </c>
      <c r="D5831" t="s">
        <v>4529</v>
      </c>
      <c r="E5831">
        <v>1533</v>
      </c>
      <c r="F5831" t="s">
        <v>4777</v>
      </c>
      <c r="G5831">
        <v>28</v>
      </c>
    </row>
    <row r="5832" spans="1:8" hidden="1" x14ac:dyDescent="0.25">
      <c r="A5832">
        <v>211</v>
      </c>
      <c r="B5832">
        <v>1351</v>
      </c>
      <c r="C5832" t="s">
        <v>4775</v>
      </c>
      <c r="D5832" t="s">
        <v>4529</v>
      </c>
      <c r="E5832">
        <v>28</v>
      </c>
      <c r="F5832" t="s">
        <v>4776</v>
      </c>
      <c r="G5832">
        <v>29</v>
      </c>
    </row>
    <row r="5833" spans="1:8" hidden="1" x14ac:dyDescent="0.25">
      <c r="A5833">
        <v>211</v>
      </c>
      <c r="B5833">
        <v>1351</v>
      </c>
      <c r="C5833" t="s">
        <v>4775</v>
      </c>
      <c r="D5833" t="s">
        <v>4529</v>
      </c>
      <c r="E5833">
        <v>1517</v>
      </c>
      <c r="F5833" t="s">
        <v>4774</v>
      </c>
      <c r="G5833">
        <v>30</v>
      </c>
    </row>
    <row r="5834" spans="1:8" hidden="1" x14ac:dyDescent="0.25">
      <c r="A5834">
        <v>211</v>
      </c>
      <c r="B5834">
        <v>1352</v>
      </c>
      <c r="C5834" t="s">
        <v>4770</v>
      </c>
      <c r="D5834" t="s">
        <v>4529</v>
      </c>
      <c r="E5834">
        <v>1515</v>
      </c>
      <c r="F5834" t="s">
        <v>4773</v>
      </c>
      <c r="G5834" t="s">
        <v>4772</v>
      </c>
      <c r="H5834">
        <v>31</v>
      </c>
    </row>
    <row r="5835" spans="1:8" hidden="1" x14ac:dyDescent="0.25">
      <c r="A5835">
        <v>211</v>
      </c>
      <c r="B5835">
        <v>1352</v>
      </c>
      <c r="C5835" t="s">
        <v>4770</v>
      </c>
      <c r="D5835" t="s">
        <v>4529</v>
      </c>
      <c r="E5835">
        <v>26</v>
      </c>
      <c r="F5835" t="s">
        <v>4770</v>
      </c>
      <c r="G5835">
        <v>32</v>
      </c>
    </row>
    <row r="5836" spans="1:8" hidden="1" x14ac:dyDescent="0.25">
      <c r="A5836">
        <v>211</v>
      </c>
      <c r="B5836">
        <v>1352</v>
      </c>
      <c r="C5836" t="s">
        <v>4770</v>
      </c>
      <c r="D5836" t="s">
        <v>4529</v>
      </c>
      <c r="E5836">
        <v>1505</v>
      </c>
      <c r="F5836" t="s">
        <v>4771</v>
      </c>
      <c r="G5836">
        <v>33</v>
      </c>
    </row>
    <row r="5837" spans="1:8" hidden="1" x14ac:dyDescent="0.25">
      <c r="A5837">
        <v>211</v>
      </c>
      <c r="B5837">
        <v>1352</v>
      </c>
      <c r="C5837" t="s">
        <v>4770</v>
      </c>
      <c r="D5837" t="s">
        <v>4529</v>
      </c>
      <c r="E5837">
        <v>1513</v>
      </c>
      <c r="F5837" t="s">
        <v>4769</v>
      </c>
      <c r="G5837">
        <v>34</v>
      </c>
    </row>
    <row r="5838" spans="1:8" hidden="1" x14ac:dyDescent="0.25">
      <c r="A5838">
        <v>211</v>
      </c>
      <c r="B5838">
        <v>1353</v>
      </c>
      <c r="C5838" t="s">
        <v>4721</v>
      </c>
      <c r="D5838" t="s">
        <v>4529</v>
      </c>
      <c r="E5838">
        <v>1511</v>
      </c>
      <c r="F5838" t="s">
        <v>4721</v>
      </c>
      <c r="G5838" t="s">
        <v>4768</v>
      </c>
      <c r="H5838">
        <v>35</v>
      </c>
    </row>
    <row r="5839" spans="1:8" hidden="1" x14ac:dyDescent="0.25">
      <c r="A5839">
        <v>211</v>
      </c>
      <c r="B5839">
        <v>1353</v>
      </c>
      <c r="C5839" t="s">
        <v>4721</v>
      </c>
      <c r="D5839" t="s">
        <v>4529</v>
      </c>
      <c r="E5839">
        <v>1502</v>
      </c>
      <c r="F5839" t="s">
        <v>4723</v>
      </c>
      <c r="G5839">
        <v>36</v>
      </c>
    </row>
    <row r="5840" spans="1:8" hidden="1" x14ac:dyDescent="0.25">
      <c r="A5840">
        <v>211</v>
      </c>
      <c r="B5840">
        <v>1354</v>
      </c>
      <c r="C5840" t="s">
        <v>4725</v>
      </c>
      <c r="D5840" t="s">
        <v>4529</v>
      </c>
      <c r="E5840">
        <v>87</v>
      </c>
      <c r="F5840" t="s">
        <v>4724</v>
      </c>
      <c r="G5840">
        <v>38</v>
      </c>
    </row>
    <row r="5841" spans="1:7" hidden="1" x14ac:dyDescent="0.25">
      <c r="A5841">
        <v>211</v>
      </c>
      <c r="B5841">
        <v>1354</v>
      </c>
      <c r="C5841" t="s">
        <v>4725</v>
      </c>
      <c r="D5841" t="s">
        <v>4529</v>
      </c>
      <c r="E5841">
        <v>20</v>
      </c>
      <c r="F5841" t="s">
        <v>4726</v>
      </c>
      <c r="G5841">
        <v>39</v>
      </c>
    </row>
    <row r="5842" spans="1:7" hidden="1" x14ac:dyDescent="0.25">
      <c r="A5842">
        <v>211</v>
      </c>
      <c r="B5842">
        <v>1355</v>
      </c>
      <c r="C5842" t="s">
        <v>4728</v>
      </c>
      <c r="D5842" t="s">
        <v>4529</v>
      </c>
      <c r="E5842">
        <v>15</v>
      </c>
      <c r="F5842" t="s">
        <v>4728</v>
      </c>
      <c r="G5842">
        <v>43</v>
      </c>
    </row>
    <row r="5843" spans="1:7" hidden="1" x14ac:dyDescent="0.25">
      <c r="A5843">
        <v>211</v>
      </c>
      <c r="B5843">
        <v>1356</v>
      </c>
      <c r="C5843" t="s">
        <v>4767</v>
      </c>
      <c r="D5843" t="s">
        <v>4529</v>
      </c>
      <c r="E5843">
        <v>12</v>
      </c>
      <c r="F5843" t="s">
        <v>4692</v>
      </c>
      <c r="G5843">
        <v>44</v>
      </c>
    </row>
    <row r="5844" spans="1:7" hidden="1" x14ac:dyDescent="0.25">
      <c r="A5844">
        <v>211</v>
      </c>
      <c r="B5844">
        <v>1661</v>
      </c>
      <c r="C5844" t="s">
        <v>4689</v>
      </c>
      <c r="D5844" t="s">
        <v>4529</v>
      </c>
      <c r="E5844">
        <v>21</v>
      </c>
      <c r="F5844" t="s">
        <v>4689</v>
      </c>
      <c r="G5844">
        <v>37</v>
      </c>
    </row>
    <row r="5845" spans="1:7" hidden="1" x14ac:dyDescent="0.25">
      <c r="A5845">
        <v>211</v>
      </c>
      <c r="B5845">
        <v>1662</v>
      </c>
      <c r="C5845" t="s">
        <v>4690</v>
      </c>
      <c r="D5845" t="s">
        <v>4529</v>
      </c>
      <c r="E5845">
        <v>19</v>
      </c>
      <c r="F5845" t="s">
        <v>4690</v>
      </c>
      <c r="G5845">
        <v>40</v>
      </c>
    </row>
    <row r="5846" spans="1:7" hidden="1" x14ac:dyDescent="0.25">
      <c r="A5846">
        <v>211</v>
      </c>
      <c r="B5846">
        <v>1663</v>
      </c>
      <c r="C5846" t="s">
        <v>4691</v>
      </c>
      <c r="D5846" t="s">
        <v>4529</v>
      </c>
      <c r="E5846">
        <v>17</v>
      </c>
      <c r="F5846" t="s">
        <v>4691</v>
      </c>
      <c r="G5846">
        <v>41</v>
      </c>
    </row>
    <row r="5847" spans="1:7" hidden="1" x14ac:dyDescent="0.25">
      <c r="A5847">
        <v>211</v>
      </c>
      <c r="B5847">
        <v>1663</v>
      </c>
      <c r="C5847" t="s">
        <v>4691</v>
      </c>
      <c r="D5847" t="s">
        <v>4529</v>
      </c>
      <c r="E5847">
        <v>265</v>
      </c>
      <c r="F5847" t="s">
        <v>4727</v>
      </c>
      <c r="G5847">
        <v>42</v>
      </c>
    </row>
    <row r="5848" spans="1:7" hidden="1" x14ac:dyDescent="0.25">
      <c r="A5848">
        <v>211</v>
      </c>
      <c r="B5848">
        <v>1664</v>
      </c>
      <c r="C5848" t="s">
        <v>4694</v>
      </c>
      <c r="D5848" t="s">
        <v>4529</v>
      </c>
      <c r="E5848">
        <v>11</v>
      </c>
      <c r="F5848" t="s">
        <v>4693</v>
      </c>
      <c r="G5848">
        <v>45</v>
      </c>
    </row>
    <row r="5849" spans="1:7" hidden="1" x14ac:dyDescent="0.25">
      <c r="A5849">
        <v>211</v>
      </c>
      <c r="B5849">
        <v>1665</v>
      </c>
      <c r="C5849" t="s">
        <v>4695</v>
      </c>
      <c r="D5849" t="s">
        <v>4529</v>
      </c>
      <c r="E5849">
        <v>9</v>
      </c>
      <c r="F5849" t="s">
        <v>4695</v>
      </c>
      <c r="G5849">
        <v>46</v>
      </c>
    </row>
    <row r="5850" spans="1:7" hidden="1" x14ac:dyDescent="0.25">
      <c r="A5850">
        <v>211</v>
      </c>
      <c r="B5850">
        <v>1666</v>
      </c>
      <c r="C5850" t="s">
        <v>4766</v>
      </c>
      <c r="D5850" t="s">
        <v>4529</v>
      </c>
      <c r="E5850">
        <v>5</v>
      </c>
      <c r="F5850" t="s">
        <v>4729</v>
      </c>
      <c r="G5850">
        <v>47</v>
      </c>
    </row>
    <row r="5851" spans="1:7" hidden="1" x14ac:dyDescent="0.25">
      <c r="A5851">
        <v>211</v>
      </c>
      <c r="B5851">
        <v>1666</v>
      </c>
      <c r="C5851" t="s">
        <v>4766</v>
      </c>
      <c r="D5851" t="s">
        <v>4529</v>
      </c>
      <c r="E5851">
        <v>7</v>
      </c>
      <c r="F5851" t="s">
        <v>4697</v>
      </c>
      <c r="G5851">
        <v>48</v>
      </c>
    </row>
    <row r="5852" spans="1:7" hidden="1" x14ac:dyDescent="0.25">
      <c r="A5852">
        <v>211</v>
      </c>
      <c r="B5852">
        <v>1667</v>
      </c>
      <c r="C5852" t="s">
        <v>4765</v>
      </c>
      <c r="D5852" t="s">
        <v>4529</v>
      </c>
      <c r="E5852">
        <v>3</v>
      </c>
      <c r="F5852" t="s">
        <v>4731</v>
      </c>
      <c r="G5852">
        <v>49</v>
      </c>
    </row>
    <row r="5853" spans="1:7" hidden="1" x14ac:dyDescent="0.25">
      <c r="A5853">
        <v>211</v>
      </c>
      <c r="B5853">
        <v>1667</v>
      </c>
      <c r="C5853" t="s">
        <v>4765</v>
      </c>
      <c r="D5853" t="s">
        <v>4529</v>
      </c>
      <c r="E5853">
        <v>85</v>
      </c>
      <c r="F5853" t="s">
        <v>4732</v>
      </c>
      <c r="G5853">
        <v>50</v>
      </c>
    </row>
    <row r="5854" spans="1:7" hidden="1" x14ac:dyDescent="0.25">
      <c r="A5854">
        <v>211</v>
      </c>
      <c r="B5854">
        <v>1668</v>
      </c>
      <c r="C5854" t="s">
        <v>4598</v>
      </c>
      <c r="D5854" t="s">
        <v>4529</v>
      </c>
      <c r="E5854">
        <v>1559</v>
      </c>
      <c r="F5854" t="s">
        <v>4733</v>
      </c>
      <c r="G5854">
        <v>51</v>
      </c>
    </row>
    <row r="5855" spans="1:7" hidden="1" x14ac:dyDescent="0.25">
      <c r="A5855">
        <v>211</v>
      </c>
      <c r="B5855">
        <v>1668</v>
      </c>
      <c r="C5855" t="s">
        <v>4598</v>
      </c>
      <c r="D5855" t="s">
        <v>4529</v>
      </c>
      <c r="E5855">
        <v>1</v>
      </c>
      <c r="F5855" t="s">
        <v>4599</v>
      </c>
      <c r="G5855">
        <v>52</v>
      </c>
    </row>
    <row r="5856" spans="1:7" hidden="1" x14ac:dyDescent="0.25">
      <c r="A5856">
        <v>212</v>
      </c>
      <c r="B5856">
        <v>1357</v>
      </c>
      <c r="C5856" t="s">
        <v>4598</v>
      </c>
      <c r="D5856" t="s">
        <v>4529</v>
      </c>
      <c r="E5856">
        <v>1</v>
      </c>
      <c r="F5856" t="s">
        <v>4599</v>
      </c>
      <c r="G5856">
        <v>1</v>
      </c>
    </row>
    <row r="5857" spans="1:8" hidden="1" x14ac:dyDescent="0.25">
      <c r="A5857">
        <v>212</v>
      </c>
      <c r="B5857">
        <v>1358</v>
      </c>
      <c r="C5857" t="s">
        <v>4763</v>
      </c>
      <c r="D5857" t="s">
        <v>4529</v>
      </c>
      <c r="E5857">
        <v>1961</v>
      </c>
      <c r="F5857" t="s">
        <v>4764</v>
      </c>
      <c r="G5857">
        <v>2</v>
      </c>
    </row>
    <row r="5858" spans="1:8" hidden="1" x14ac:dyDescent="0.25">
      <c r="A5858">
        <v>212</v>
      </c>
      <c r="B5858">
        <v>1358</v>
      </c>
      <c r="C5858" t="s">
        <v>4763</v>
      </c>
      <c r="D5858" t="s">
        <v>4529</v>
      </c>
      <c r="E5858">
        <v>517</v>
      </c>
      <c r="F5858" t="s">
        <v>4763</v>
      </c>
      <c r="G5858">
        <v>3</v>
      </c>
    </row>
    <row r="5859" spans="1:8" hidden="1" x14ac:dyDescent="0.25">
      <c r="A5859">
        <v>212</v>
      </c>
      <c r="B5859">
        <v>1358</v>
      </c>
      <c r="C5859" t="s">
        <v>4763</v>
      </c>
      <c r="D5859" t="s">
        <v>4529</v>
      </c>
      <c r="E5859">
        <v>1845</v>
      </c>
      <c r="F5859" t="s">
        <v>4634</v>
      </c>
      <c r="G5859">
        <v>4</v>
      </c>
    </row>
    <row r="5860" spans="1:8" hidden="1" x14ac:dyDescent="0.25">
      <c r="A5860">
        <v>212</v>
      </c>
      <c r="B5860">
        <v>1359</v>
      </c>
      <c r="C5860" t="s">
        <v>4762</v>
      </c>
      <c r="D5860" t="s">
        <v>4529</v>
      </c>
      <c r="E5860">
        <v>519</v>
      </c>
      <c r="F5860" t="s">
        <v>4761</v>
      </c>
      <c r="G5860">
        <v>5</v>
      </c>
    </row>
    <row r="5861" spans="1:8" hidden="1" x14ac:dyDescent="0.25">
      <c r="A5861">
        <v>212</v>
      </c>
      <c r="B5861">
        <v>1360</v>
      </c>
      <c r="C5861" t="s">
        <v>4760</v>
      </c>
      <c r="D5861" t="s">
        <v>4529</v>
      </c>
      <c r="E5861">
        <v>613</v>
      </c>
      <c r="F5861" t="s">
        <v>4759</v>
      </c>
      <c r="G5861">
        <v>7</v>
      </c>
    </row>
    <row r="5862" spans="1:8" hidden="1" x14ac:dyDescent="0.25">
      <c r="A5862">
        <v>212</v>
      </c>
      <c r="B5862">
        <v>1361</v>
      </c>
      <c r="C5862" t="s">
        <v>4753</v>
      </c>
      <c r="D5862" t="s">
        <v>4529</v>
      </c>
      <c r="E5862">
        <v>611</v>
      </c>
      <c r="F5862" t="s">
        <v>4752</v>
      </c>
      <c r="G5862">
        <v>8</v>
      </c>
    </row>
    <row r="5863" spans="1:8" hidden="1" x14ac:dyDescent="0.25">
      <c r="A5863">
        <v>212</v>
      </c>
      <c r="B5863">
        <v>1362</v>
      </c>
      <c r="C5863" t="s">
        <v>4756</v>
      </c>
      <c r="D5863" t="s">
        <v>4529</v>
      </c>
      <c r="E5863">
        <v>387</v>
      </c>
      <c r="F5863" t="s">
        <v>4756</v>
      </c>
      <c r="G5863">
        <v>10</v>
      </c>
    </row>
    <row r="5864" spans="1:8" hidden="1" x14ac:dyDescent="0.25">
      <c r="A5864">
        <v>212</v>
      </c>
      <c r="B5864">
        <v>1669</v>
      </c>
      <c r="C5864" t="s">
        <v>4758</v>
      </c>
      <c r="D5864" t="s">
        <v>4529</v>
      </c>
      <c r="E5864">
        <v>615</v>
      </c>
      <c r="F5864" t="s">
        <v>4757</v>
      </c>
      <c r="G5864">
        <v>6</v>
      </c>
    </row>
    <row r="5865" spans="1:8" hidden="1" x14ac:dyDescent="0.25">
      <c r="A5865">
        <v>212</v>
      </c>
      <c r="B5865">
        <v>1670</v>
      </c>
      <c r="C5865" t="s">
        <v>4755</v>
      </c>
      <c r="D5865" t="s">
        <v>4529</v>
      </c>
      <c r="E5865">
        <v>1960</v>
      </c>
      <c r="F5865" t="s">
        <v>4755</v>
      </c>
      <c r="G5865" t="s">
        <v>4754</v>
      </c>
      <c r="H5865">
        <v>9</v>
      </c>
    </row>
    <row r="5866" spans="1:8" hidden="1" x14ac:dyDescent="0.25">
      <c r="A5866">
        <v>213</v>
      </c>
      <c r="B5866">
        <v>1363</v>
      </c>
      <c r="C5866" t="s">
        <v>4756</v>
      </c>
      <c r="D5866" t="s">
        <v>4529</v>
      </c>
      <c r="E5866">
        <v>388</v>
      </c>
      <c r="F5866" t="s">
        <v>4756</v>
      </c>
      <c r="G5866">
        <v>1</v>
      </c>
    </row>
    <row r="5867" spans="1:8" hidden="1" x14ac:dyDescent="0.25">
      <c r="A5867">
        <v>213</v>
      </c>
      <c r="B5867">
        <v>1364</v>
      </c>
      <c r="C5867" t="s">
        <v>4755</v>
      </c>
      <c r="D5867" t="s">
        <v>4529</v>
      </c>
      <c r="E5867">
        <v>1960</v>
      </c>
      <c r="F5867" t="s">
        <v>4755</v>
      </c>
      <c r="G5867" t="s">
        <v>4754</v>
      </c>
      <c r="H5867">
        <v>2</v>
      </c>
    </row>
    <row r="5868" spans="1:8" hidden="1" x14ac:dyDescent="0.25">
      <c r="A5868">
        <v>213</v>
      </c>
      <c r="B5868">
        <v>1365</v>
      </c>
      <c r="C5868" t="s">
        <v>4753</v>
      </c>
      <c r="D5868" t="s">
        <v>4529</v>
      </c>
      <c r="E5868">
        <v>610</v>
      </c>
      <c r="F5868" t="s">
        <v>4752</v>
      </c>
      <c r="G5868">
        <v>3</v>
      </c>
    </row>
    <row r="5869" spans="1:8" hidden="1" x14ac:dyDescent="0.25">
      <c r="A5869">
        <v>213</v>
      </c>
      <c r="B5869">
        <v>1366</v>
      </c>
      <c r="C5869" t="s">
        <v>4751</v>
      </c>
      <c r="D5869" t="s">
        <v>4529</v>
      </c>
      <c r="E5869">
        <v>377</v>
      </c>
      <c r="F5869" t="s">
        <v>4751</v>
      </c>
      <c r="G5869">
        <v>4</v>
      </c>
    </row>
    <row r="5870" spans="1:8" hidden="1" x14ac:dyDescent="0.25">
      <c r="A5870">
        <v>213</v>
      </c>
      <c r="B5870">
        <v>1367</v>
      </c>
      <c r="C5870" t="s">
        <v>4750</v>
      </c>
      <c r="D5870" t="s">
        <v>4529</v>
      </c>
      <c r="E5870">
        <v>1907</v>
      </c>
      <c r="F5870" t="s">
        <v>4750</v>
      </c>
      <c r="G5870">
        <v>5</v>
      </c>
    </row>
    <row r="5871" spans="1:8" hidden="1" x14ac:dyDescent="0.25">
      <c r="A5871">
        <v>213</v>
      </c>
      <c r="B5871">
        <v>1671</v>
      </c>
      <c r="C5871" t="s">
        <v>4725</v>
      </c>
      <c r="D5871" t="s">
        <v>4529</v>
      </c>
      <c r="E5871">
        <v>20</v>
      </c>
      <c r="F5871" t="s">
        <v>4726</v>
      </c>
      <c r="G5871">
        <v>6</v>
      </c>
    </row>
    <row r="5872" spans="1:8" ht="34.5" hidden="1" customHeight="1" x14ac:dyDescent="0.25">
      <c r="A5872">
        <v>214</v>
      </c>
      <c r="B5872">
        <v>1368</v>
      </c>
      <c r="C5872" t="s">
        <v>4598</v>
      </c>
      <c r="D5872" t="s">
        <v>4529</v>
      </c>
      <c r="E5872">
        <v>1</v>
      </c>
      <c r="F5872" t="s">
        <v>4599</v>
      </c>
      <c r="G5872">
        <v>1</v>
      </c>
    </row>
    <row r="5873" spans="1:7" hidden="1" x14ac:dyDescent="0.25">
      <c r="A5873">
        <v>214</v>
      </c>
      <c r="B5873">
        <v>1368</v>
      </c>
      <c r="C5873" t="s">
        <v>4598</v>
      </c>
      <c r="D5873" t="s">
        <v>4529</v>
      </c>
      <c r="E5873">
        <v>1558</v>
      </c>
      <c r="F5873" t="s">
        <v>4733</v>
      </c>
      <c r="G5873">
        <v>2</v>
      </c>
    </row>
    <row r="5874" spans="1:7" hidden="1" x14ac:dyDescent="0.25">
      <c r="A5874">
        <v>214</v>
      </c>
      <c r="B5874">
        <v>1369</v>
      </c>
      <c r="C5874" t="s">
        <v>4749</v>
      </c>
      <c r="D5874" t="s">
        <v>4529</v>
      </c>
      <c r="E5874">
        <v>84</v>
      </c>
      <c r="F5874" t="s">
        <v>4732</v>
      </c>
      <c r="G5874">
        <v>3</v>
      </c>
    </row>
    <row r="5875" spans="1:7" hidden="1" x14ac:dyDescent="0.25">
      <c r="A5875">
        <v>214</v>
      </c>
      <c r="B5875">
        <v>1369</v>
      </c>
      <c r="C5875" t="s">
        <v>4749</v>
      </c>
      <c r="D5875" t="s">
        <v>4529</v>
      </c>
      <c r="E5875">
        <v>2</v>
      </c>
      <c r="F5875" t="s">
        <v>4731</v>
      </c>
      <c r="G5875">
        <v>4</v>
      </c>
    </row>
    <row r="5876" spans="1:7" hidden="1" x14ac:dyDescent="0.25">
      <c r="A5876">
        <v>214</v>
      </c>
      <c r="B5876">
        <v>1369</v>
      </c>
      <c r="C5876" t="s">
        <v>4749</v>
      </c>
      <c r="D5876" t="s">
        <v>4529</v>
      </c>
      <c r="E5876">
        <v>4</v>
      </c>
      <c r="F5876" t="s">
        <v>4729</v>
      </c>
      <c r="G5876">
        <v>5</v>
      </c>
    </row>
    <row r="5877" spans="1:7" hidden="1" x14ac:dyDescent="0.25">
      <c r="A5877">
        <v>214</v>
      </c>
      <c r="B5877">
        <v>1369</v>
      </c>
      <c r="C5877" t="s">
        <v>4749</v>
      </c>
      <c r="D5877" t="s">
        <v>4529</v>
      </c>
      <c r="E5877">
        <v>6</v>
      </c>
      <c r="F5877" t="s">
        <v>4697</v>
      </c>
      <c r="G5877">
        <v>6</v>
      </c>
    </row>
    <row r="5878" spans="1:7" hidden="1" x14ac:dyDescent="0.25">
      <c r="A5878">
        <v>214</v>
      </c>
      <c r="B5878">
        <v>1369</v>
      </c>
      <c r="C5878" t="s">
        <v>4749</v>
      </c>
      <c r="D5878" t="s">
        <v>4529</v>
      </c>
      <c r="E5878">
        <v>8</v>
      </c>
      <c r="F5878" t="s">
        <v>4695</v>
      </c>
      <c r="G5878">
        <v>7</v>
      </c>
    </row>
    <row r="5879" spans="1:7" hidden="1" x14ac:dyDescent="0.25">
      <c r="A5879">
        <v>214</v>
      </c>
      <c r="B5879">
        <v>1369</v>
      </c>
      <c r="C5879" t="s">
        <v>4749</v>
      </c>
      <c r="D5879" t="s">
        <v>4529</v>
      </c>
      <c r="E5879">
        <v>10</v>
      </c>
      <c r="F5879" t="s">
        <v>4693</v>
      </c>
      <c r="G5879">
        <v>8</v>
      </c>
    </row>
    <row r="5880" spans="1:7" hidden="1" x14ac:dyDescent="0.25">
      <c r="A5880">
        <v>214</v>
      </c>
      <c r="B5880">
        <v>1370</v>
      </c>
      <c r="C5880" t="s">
        <v>4748</v>
      </c>
      <c r="D5880" t="s">
        <v>4529</v>
      </c>
      <c r="E5880">
        <v>14</v>
      </c>
      <c r="F5880" t="s">
        <v>4728</v>
      </c>
      <c r="G5880">
        <v>9</v>
      </c>
    </row>
    <row r="5881" spans="1:7" hidden="1" x14ac:dyDescent="0.25">
      <c r="A5881">
        <v>214</v>
      </c>
      <c r="B5881">
        <v>1370</v>
      </c>
      <c r="C5881" t="s">
        <v>4748</v>
      </c>
      <c r="D5881" t="s">
        <v>4529</v>
      </c>
      <c r="E5881">
        <v>266</v>
      </c>
      <c r="F5881" t="s">
        <v>4727</v>
      </c>
      <c r="G5881">
        <v>10</v>
      </c>
    </row>
    <row r="5882" spans="1:7" hidden="1" x14ac:dyDescent="0.25">
      <c r="A5882">
        <v>214</v>
      </c>
      <c r="B5882">
        <v>1370</v>
      </c>
      <c r="C5882" t="s">
        <v>4748</v>
      </c>
      <c r="D5882" t="s">
        <v>4529</v>
      </c>
      <c r="E5882">
        <v>16</v>
      </c>
      <c r="F5882" t="s">
        <v>4691</v>
      </c>
      <c r="G5882">
        <v>11</v>
      </c>
    </row>
    <row r="5883" spans="1:7" hidden="1" x14ac:dyDescent="0.25">
      <c r="A5883">
        <v>214</v>
      </c>
      <c r="B5883">
        <v>1370</v>
      </c>
      <c r="C5883" t="s">
        <v>4748</v>
      </c>
      <c r="D5883" t="s">
        <v>4529</v>
      </c>
      <c r="E5883">
        <v>18</v>
      </c>
      <c r="F5883" t="s">
        <v>4690</v>
      </c>
      <c r="G5883">
        <v>12</v>
      </c>
    </row>
    <row r="5884" spans="1:7" hidden="1" x14ac:dyDescent="0.25">
      <c r="A5884">
        <v>214</v>
      </c>
      <c r="B5884">
        <v>1371</v>
      </c>
      <c r="C5884" t="s">
        <v>4725</v>
      </c>
      <c r="D5884" t="s">
        <v>4529</v>
      </c>
      <c r="E5884">
        <v>20</v>
      </c>
      <c r="F5884" t="s">
        <v>4726</v>
      </c>
      <c r="G5884">
        <v>13</v>
      </c>
    </row>
    <row r="5885" spans="1:7" hidden="1" x14ac:dyDescent="0.25">
      <c r="A5885">
        <v>214</v>
      </c>
      <c r="B5885">
        <v>1371</v>
      </c>
      <c r="C5885" t="s">
        <v>4725</v>
      </c>
      <c r="D5885" t="s">
        <v>4529</v>
      </c>
      <c r="E5885">
        <v>86</v>
      </c>
      <c r="F5885" t="s">
        <v>4724</v>
      </c>
      <c r="G5885">
        <v>14</v>
      </c>
    </row>
    <row r="5886" spans="1:7" hidden="1" x14ac:dyDescent="0.25">
      <c r="A5886">
        <v>214</v>
      </c>
      <c r="B5886">
        <v>1371</v>
      </c>
      <c r="C5886" t="s">
        <v>4725</v>
      </c>
      <c r="D5886" t="s">
        <v>4529</v>
      </c>
      <c r="E5886">
        <v>1611</v>
      </c>
      <c r="F5886" t="s">
        <v>4689</v>
      </c>
      <c r="G5886">
        <v>15</v>
      </c>
    </row>
    <row r="5887" spans="1:7" hidden="1" x14ac:dyDescent="0.25">
      <c r="A5887">
        <v>214</v>
      </c>
      <c r="B5887">
        <v>1371</v>
      </c>
      <c r="C5887" t="s">
        <v>4725</v>
      </c>
      <c r="D5887" t="s">
        <v>4529</v>
      </c>
      <c r="E5887">
        <v>227</v>
      </c>
      <c r="F5887" t="s">
        <v>4747</v>
      </c>
      <c r="G5887">
        <v>16</v>
      </c>
    </row>
    <row r="5888" spans="1:7" hidden="1" x14ac:dyDescent="0.25">
      <c r="A5888">
        <v>214</v>
      </c>
      <c r="B5888">
        <v>1372</v>
      </c>
      <c r="C5888" t="s">
        <v>4746</v>
      </c>
      <c r="D5888" t="s">
        <v>4529</v>
      </c>
      <c r="E5888">
        <v>230</v>
      </c>
      <c r="F5888" t="s">
        <v>4746</v>
      </c>
      <c r="G5888">
        <v>17</v>
      </c>
    </row>
    <row r="5889" spans="1:7" hidden="1" x14ac:dyDescent="0.25">
      <c r="A5889">
        <v>214</v>
      </c>
      <c r="B5889">
        <v>1373</v>
      </c>
      <c r="C5889" t="s">
        <v>4745</v>
      </c>
      <c r="D5889" t="s">
        <v>4529</v>
      </c>
      <c r="E5889">
        <v>275</v>
      </c>
      <c r="F5889" t="s">
        <v>4745</v>
      </c>
      <c r="G5889">
        <v>18</v>
      </c>
    </row>
    <row r="5890" spans="1:7" hidden="1" x14ac:dyDescent="0.25">
      <c r="A5890">
        <v>214</v>
      </c>
      <c r="B5890">
        <v>1374</v>
      </c>
      <c r="C5890" t="s">
        <v>4742</v>
      </c>
      <c r="D5890" t="s">
        <v>4529</v>
      </c>
      <c r="E5890">
        <v>278</v>
      </c>
      <c r="F5890" t="s">
        <v>4744</v>
      </c>
      <c r="G5890">
        <v>19</v>
      </c>
    </row>
    <row r="5891" spans="1:7" hidden="1" x14ac:dyDescent="0.25">
      <c r="A5891">
        <v>214</v>
      </c>
      <c r="B5891">
        <v>1374</v>
      </c>
      <c r="C5891" t="s">
        <v>4742</v>
      </c>
      <c r="D5891" t="s">
        <v>4529</v>
      </c>
      <c r="E5891">
        <v>279</v>
      </c>
      <c r="F5891" t="s">
        <v>4743</v>
      </c>
      <c r="G5891">
        <v>20</v>
      </c>
    </row>
    <row r="5892" spans="1:7" hidden="1" x14ac:dyDescent="0.25">
      <c r="A5892">
        <v>214</v>
      </c>
      <c r="B5892">
        <v>1374</v>
      </c>
      <c r="C5892" t="s">
        <v>4742</v>
      </c>
      <c r="D5892" t="s">
        <v>4529</v>
      </c>
      <c r="E5892">
        <v>281</v>
      </c>
      <c r="F5892" t="s">
        <v>4742</v>
      </c>
      <c r="G5892">
        <v>21</v>
      </c>
    </row>
    <row r="5893" spans="1:7" hidden="1" x14ac:dyDescent="0.25">
      <c r="A5893">
        <v>214</v>
      </c>
      <c r="B5893">
        <v>1375</v>
      </c>
      <c r="C5893" t="s">
        <v>4741</v>
      </c>
      <c r="D5893" t="s">
        <v>4529</v>
      </c>
      <c r="E5893">
        <v>284</v>
      </c>
      <c r="F5893" t="s">
        <v>4741</v>
      </c>
      <c r="G5893">
        <v>22</v>
      </c>
    </row>
    <row r="5894" spans="1:7" hidden="1" x14ac:dyDescent="0.25">
      <c r="A5894">
        <v>214</v>
      </c>
      <c r="B5894">
        <v>1376</v>
      </c>
      <c r="C5894" t="s">
        <v>4739</v>
      </c>
      <c r="D5894" t="s">
        <v>4529</v>
      </c>
      <c r="E5894">
        <v>298</v>
      </c>
      <c r="F5894" t="s">
        <v>4740</v>
      </c>
      <c r="G5894">
        <v>23</v>
      </c>
    </row>
    <row r="5895" spans="1:7" hidden="1" x14ac:dyDescent="0.25">
      <c r="A5895">
        <v>214</v>
      </c>
      <c r="B5895">
        <v>1376</v>
      </c>
      <c r="C5895" t="s">
        <v>4739</v>
      </c>
      <c r="D5895" t="s">
        <v>4529</v>
      </c>
      <c r="E5895">
        <v>285</v>
      </c>
      <c r="F5895" t="s">
        <v>4738</v>
      </c>
      <c r="G5895">
        <v>24</v>
      </c>
    </row>
    <row r="5896" spans="1:7" hidden="1" x14ac:dyDescent="0.25">
      <c r="A5896">
        <v>214</v>
      </c>
      <c r="B5896">
        <v>1377</v>
      </c>
      <c r="C5896" t="s">
        <v>4735</v>
      </c>
      <c r="D5896" t="s">
        <v>4529</v>
      </c>
      <c r="E5896">
        <v>301</v>
      </c>
      <c r="F5896" t="s">
        <v>4735</v>
      </c>
      <c r="G5896">
        <v>25</v>
      </c>
    </row>
    <row r="5897" spans="1:7" hidden="1" x14ac:dyDescent="0.25">
      <c r="A5897">
        <v>214</v>
      </c>
      <c r="B5897">
        <v>1377</v>
      </c>
      <c r="C5897" t="s">
        <v>4735</v>
      </c>
      <c r="D5897" t="s">
        <v>4529</v>
      </c>
      <c r="E5897">
        <v>302</v>
      </c>
      <c r="F5897" t="s">
        <v>4737</v>
      </c>
      <c r="G5897">
        <v>26</v>
      </c>
    </row>
    <row r="5898" spans="1:7" hidden="1" x14ac:dyDescent="0.25">
      <c r="A5898">
        <v>214</v>
      </c>
      <c r="B5898">
        <v>1377</v>
      </c>
      <c r="C5898" t="s">
        <v>4735</v>
      </c>
      <c r="D5898" t="s">
        <v>4529</v>
      </c>
      <c r="E5898">
        <v>305</v>
      </c>
      <c r="F5898" t="s">
        <v>4736</v>
      </c>
      <c r="G5898">
        <v>27</v>
      </c>
    </row>
    <row r="5899" spans="1:7" hidden="1" x14ac:dyDescent="0.25">
      <c r="A5899">
        <v>214</v>
      </c>
      <c r="B5899">
        <v>1377</v>
      </c>
      <c r="C5899" t="s">
        <v>4735</v>
      </c>
      <c r="D5899" t="s">
        <v>4529</v>
      </c>
      <c r="E5899">
        <v>293</v>
      </c>
      <c r="F5899" t="s">
        <v>4734</v>
      </c>
      <c r="G5899">
        <v>28</v>
      </c>
    </row>
    <row r="5900" spans="1:7" ht="27.75" hidden="1" customHeight="1" x14ac:dyDescent="0.25">
      <c r="A5900">
        <v>215</v>
      </c>
      <c r="B5900">
        <v>1378</v>
      </c>
      <c r="C5900" t="s">
        <v>4598</v>
      </c>
      <c r="D5900" t="s">
        <v>4529</v>
      </c>
      <c r="E5900">
        <v>1</v>
      </c>
      <c r="F5900" t="s">
        <v>4599</v>
      </c>
      <c r="G5900">
        <v>1</v>
      </c>
    </row>
    <row r="5901" spans="1:7" hidden="1" x14ac:dyDescent="0.25">
      <c r="A5901">
        <v>215</v>
      </c>
      <c r="B5901">
        <v>1378</v>
      </c>
      <c r="C5901" t="s">
        <v>4598</v>
      </c>
      <c r="D5901" t="s">
        <v>4529</v>
      </c>
      <c r="E5901">
        <v>1558</v>
      </c>
      <c r="F5901" t="s">
        <v>4733</v>
      </c>
      <c r="G5901">
        <v>2</v>
      </c>
    </row>
    <row r="5902" spans="1:7" hidden="1" x14ac:dyDescent="0.25">
      <c r="A5902">
        <v>215</v>
      </c>
      <c r="B5902">
        <v>1379</v>
      </c>
      <c r="C5902" t="s">
        <v>4730</v>
      </c>
      <c r="D5902" t="s">
        <v>4529</v>
      </c>
      <c r="E5902">
        <v>84</v>
      </c>
      <c r="F5902" t="s">
        <v>4732</v>
      </c>
      <c r="G5902">
        <v>3</v>
      </c>
    </row>
    <row r="5903" spans="1:7" hidden="1" x14ac:dyDescent="0.25">
      <c r="A5903">
        <v>215</v>
      </c>
      <c r="B5903">
        <v>1379</v>
      </c>
      <c r="C5903" t="s">
        <v>4730</v>
      </c>
      <c r="D5903" t="s">
        <v>4529</v>
      </c>
      <c r="E5903">
        <v>2</v>
      </c>
      <c r="F5903" t="s">
        <v>4731</v>
      </c>
      <c r="G5903">
        <v>4</v>
      </c>
    </row>
    <row r="5904" spans="1:7" hidden="1" x14ac:dyDescent="0.25">
      <c r="A5904">
        <v>215</v>
      </c>
      <c r="B5904">
        <v>1379</v>
      </c>
      <c r="C5904" t="s">
        <v>4730</v>
      </c>
      <c r="D5904" t="s">
        <v>4529</v>
      </c>
      <c r="E5904">
        <v>4</v>
      </c>
      <c r="F5904" t="s">
        <v>4729</v>
      </c>
      <c r="G5904">
        <v>5</v>
      </c>
    </row>
    <row r="5905" spans="1:7" hidden="1" x14ac:dyDescent="0.25">
      <c r="A5905">
        <v>215</v>
      </c>
      <c r="B5905">
        <v>1380</v>
      </c>
      <c r="C5905" t="s">
        <v>4728</v>
      </c>
      <c r="D5905" t="s">
        <v>4529</v>
      </c>
      <c r="E5905">
        <v>14</v>
      </c>
      <c r="F5905" t="s">
        <v>4728</v>
      </c>
      <c r="G5905">
        <v>10</v>
      </c>
    </row>
    <row r="5906" spans="1:7" hidden="1" x14ac:dyDescent="0.25">
      <c r="A5906">
        <v>215</v>
      </c>
      <c r="B5906">
        <v>1380</v>
      </c>
      <c r="C5906" t="s">
        <v>4728</v>
      </c>
      <c r="D5906" t="s">
        <v>4529</v>
      </c>
      <c r="E5906">
        <v>266</v>
      </c>
      <c r="F5906" t="s">
        <v>4727</v>
      </c>
      <c r="G5906">
        <v>11</v>
      </c>
    </row>
    <row r="5907" spans="1:7" hidden="1" x14ac:dyDescent="0.25">
      <c r="A5907">
        <v>215</v>
      </c>
      <c r="B5907">
        <v>1381</v>
      </c>
      <c r="C5907" t="s">
        <v>4725</v>
      </c>
      <c r="D5907" t="s">
        <v>4529</v>
      </c>
      <c r="E5907">
        <v>20</v>
      </c>
      <c r="F5907" t="s">
        <v>4726</v>
      </c>
      <c r="G5907">
        <v>14</v>
      </c>
    </row>
    <row r="5908" spans="1:7" hidden="1" x14ac:dyDescent="0.25">
      <c r="A5908">
        <v>215</v>
      </c>
      <c r="B5908">
        <v>1381</v>
      </c>
      <c r="C5908" t="s">
        <v>4725</v>
      </c>
      <c r="D5908" t="s">
        <v>4529</v>
      </c>
      <c r="E5908">
        <v>86</v>
      </c>
      <c r="F5908" t="s">
        <v>4724</v>
      </c>
      <c r="G5908">
        <v>15</v>
      </c>
    </row>
    <row r="5909" spans="1:7" hidden="1" x14ac:dyDescent="0.25">
      <c r="A5909">
        <v>215</v>
      </c>
      <c r="B5909">
        <v>1382</v>
      </c>
      <c r="C5909" t="s">
        <v>4721</v>
      </c>
      <c r="D5909" t="s">
        <v>4529</v>
      </c>
      <c r="E5909">
        <v>1503</v>
      </c>
      <c r="F5909" t="s">
        <v>4723</v>
      </c>
      <c r="G5909">
        <v>17</v>
      </c>
    </row>
    <row r="5910" spans="1:7" hidden="1" x14ac:dyDescent="0.25">
      <c r="A5910">
        <v>215</v>
      </c>
      <c r="B5910">
        <v>1382</v>
      </c>
      <c r="C5910" t="s">
        <v>4721</v>
      </c>
      <c r="D5910" t="s">
        <v>4529</v>
      </c>
      <c r="E5910">
        <v>88</v>
      </c>
      <c r="F5910" t="s">
        <v>4722</v>
      </c>
      <c r="G5910">
        <v>18</v>
      </c>
    </row>
    <row r="5911" spans="1:7" hidden="1" x14ac:dyDescent="0.25">
      <c r="A5911">
        <v>215</v>
      </c>
      <c r="B5911">
        <v>1382</v>
      </c>
      <c r="C5911" t="s">
        <v>4721</v>
      </c>
      <c r="D5911" t="s">
        <v>4529</v>
      </c>
      <c r="E5911">
        <v>90</v>
      </c>
      <c r="F5911" t="s">
        <v>4720</v>
      </c>
      <c r="G5911">
        <v>19</v>
      </c>
    </row>
    <row r="5912" spans="1:7" hidden="1" x14ac:dyDescent="0.25">
      <c r="A5912">
        <v>215</v>
      </c>
      <c r="B5912">
        <v>1383</v>
      </c>
      <c r="C5912" t="s">
        <v>4719</v>
      </c>
      <c r="D5912" t="s">
        <v>4529</v>
      </c>
      <c r="E5912">
        <v>1549</v>
      </c>
      <c r="F5912" t="s">
        <v>4718</v>
      </c>
      <c r="G5912">
        <v>25</v>
      </c>
    </row>
    <row r="5913" spans="1:7" hidden="1" x14ac:dyDescent="0.25">
      <c r="A5913">
        <v>215</v>
      </c>
      <c r="B5913">
        <v>1384</v>
      </c>
      <c r="C5913" t="s">
        <v>4714</v>
      </c>
      <c r="D5913" t="s">
        <v>4529</v>
      </c>
      <c r="E5913">
        <v>94</v>
      </c>
      <c r="F5913" t="s">
        <v>4717</v>
      </c>
      <c r="G5913">
        <v>21</v>
      </c>
    </row>
    <row r="5914" spans="1:7" hidden="1" x14ac:dyDescent="0.25">
      <c r="A5914">
        <v>215</v>
      </c>
      <c r="B5914">
        <v>1384</v>
      </c>
      <c r="C5914" t="s">
        <v>4714</v>
      </c>
      <c r="D5914" t="s">
        <v>4529</v>
      </c>
      <c r="E5914">
        <v>1964</v>
      </c>
      <c r="F5914" t="s">
        <v>4716</v>
      </c>
      <c r="G5914">
        <v>22</v>
      </c>
    </row>
    <row r="5915" spans="1:7" hidden="1" x14ac:dyDescent="0.25">
      <c r="A5915">
        <v>215</v>
      </c>
      <c r="B5915">
        <v>1384</v>
      </c>
      <c r="C5915" t="s">
        <v>4714</v>
      </c>
      <c r="D5915" t="s">
        <v>4529</v>
      </c>
      <c r="E5915">
        <v>97</v>
      </c>
      <c r="F5915" t="s">
        <v>4715</v>
      </c>
      <c r="G5915">
        <v>23</v>
      </c>
    </row>
    <row r="5916" spans="1:7" hidden="1" x14ac:dyDescent="0.25">
      <c r="A5916">
        <v>215</v>
      </c>
      <c r="B5916">
        <v>1384</v>
      </c>
      <c r="C5916" t="s">
        <v>4714</v>
      </c>
      <c r="D5916" t="s">
        <v>4529</v>
      </c>
      <c r="E5916">
        <v>1548</v>
      </c>
      <c r="F5916" t="s">
        <v>4713</v>
      </c>
      <c r="G5916">
        <v>24</v>
      </c>
    </row>
    <row r="5917" spans="1:7" hidden="1" x14ac:dyDescent="0.25">
      <c r="A5917">
        <v>215</v>
      </c>
      <c r="B5917">
        <v>1385</v>
      </c>
      <c r="C5917" t="s">
        <v>4712</v>
      </c>
      <c r="D5917" t="s">
        <v>4529</v>
      </c>
      <c r="E5917">
        <v>98</v>
      </c>
      <c r="F5917" t="s">
        <v>4712</v>
      </c>
      <c r="G5917">
        <v>26</v>
      </c>
    </row>
    <row r="5918" spans="1:7" hidden="1" x14ac:dyDescent="0.25">
      <c r="A5918">
        <v>215</v>
      </c>
      <c r="B5918">
        <v>1388</v>
      </c>
      <c r="C5918" t="s">
        <v>4708</v>
      </c>
      <c r="D5918" t="s">
        <v>4529</v>
      </c>
      <c r="E5918">
        <v>100</v>
      </c>
      <c r="F5918" t="s">
        <v>4711</v>
      </c>
      <c r="G5918">
        <v>29</v>
      </c>
    </row>
    <row r="5919" spans="1:7" hidden="1" x14ac:dyDescent="0.25">
      <c r="A5919">
        <v>215</v>
      </c>
      <c r="B5919">
        <v>1388</v>
      </c>
      <c r="C5919" t="s">
        <v>4708</v>
      </c>
      <c r="D5919" t="s">
        <v>4529</v>
      </c>
      <c r="E5919">
        <v>102</v>
      </c>
      <c r="F5919" t="s">
        <v>4710</v>
      </c>
      <c r="G5919">
        <v>30</v>
      </c>
    </row>
    <row r="5920" spans="1:7" hidden="1" x14ac:dyDescent="0.25">
      <c r="A5920">
        <v>215</v>
      </c>
      <c r="B5920">
        <v>1388</v>
      </c>
      <c r="C5920" t="s">
        <v>4708</v>
      </c>
      <c r="D5920" t="s">
        <v>4529</v>
      </c>
      <c r="E5920">
        <v>745</v>
      </c>
      <c r="F5920" t="s">
        <v>4709</v>
      </c>
      <c r="G5920">
        <v>31</v>
      </c>
    </row>
    <row r="5921" spans="1:7" hidden="1" x14ac:dyDescent="0.25">
      <c r="A5921">
        <v>215</v>
      </c>
      <c r="B5921">
        <v>1388</v>
      </c>
      <c r="C5921" t="s">
        <v>4708</v>
      </c>
      <c r="D5921" t="s">
        <v>4529</v>
      </c>
      <c r="E5921">
        <v>104</v>
      </c>
      <c r="F5921" t="s">
        <v>4708</v>
      </c>
      <c r="G5921">
        <v>32</v>
      </c>
    </row>
    <row r="5922" spans="1:7" hidden="1" x14ac:dyDescent="0.25">
      <c r="A5922">
        <v>215</v>
      </c>
      <c r="B5922">
        <v>1389</v>
      </c>
      <c r="C5922" t="s">
        <v>4706</v>
      </c>
      <c r="D5922" t="s">
        <v>4529</v>
      </c>
      <c r="E5922">
        <v>106</v>
      </c>
      <c r="F5922" t="s">
        <v>4707</v>
      </c>
      <c r="G5922">
        <v>33</v>
      </c>
    </row>
    <row r="5923" spans="1:7" hidden="1" x14ac:dyDescent="0.25">
      <c r="A5923">
        <v>215</v>
      </c>
      <c r="B5923">
        <v>1389</v>
      </c>
      <c r="C5923" t="s">
        <v>4706</v>
      </c>
      <c r="D5923" t="s">
        <v>4529</v>
      </c>
      <c r="E5923">
        <v>1551</v>
      </c>
      <c r="F5923" t="s">
        <v>4705</v>
      </c>
      <c r="G5923">
        <v>34</v>
      </c>
    </row>
    <row r="5924" spans="1:7" hidden="1" x14ac:dyDescent="0.25">
      <c r="A5924">
        <v>215</v>
      </c>
      <c r="B5924">
        <v>1390</v>
      </c>
      <c r="C5924" t="s">
        <v>4704</v>
      </c>
      <c r="D5924" t="s">
        <v>4529</v>
      </c>
      <c r="E5924">
        <v>272</v>
      </c>
      <c r="F5924" t="s">
        <v>4704</v>
      </c>
      <c r="G5924">
        <v>35</v>
      </c>
    </row>
    <row r="5925" spans="1:7" hidden="1" x14ac:dyDescent="0.25">
      <c r="A5925">
        <v>215</v>
      </c>
      <c r="B5925">
        <v>1391</v>
      </c>
      <c r="C5925" t="s">
        <v>4703</v>
      </c>
      <c r="D5925" t="s">
        <v>4529</v>
      </c>
      <c r="E5925">
        <v>270</v>
      </c>
      <c r="F5925" t="s">
        <v>4702</v>
      </c>
      <c r="G5925">
        <v>36</v>
      </c>
    </row>
    <row r="5926" spans="1:7" hidden="1" x14ac:dyDescent="0.25">
      <c r="A5926">
        <v>215</v>
      </c>
      <c r="B5926">
        <v>1392</v>
      </c>
      <c r="C5926" t="s">
        <v>4701</v>
      </c>
      <c r="D5926" t="s">
        <v>4529</v>
      </c>
      <c r="E5926">
        <v>268</v>
      </c>
      <c r="F5926" t="s">
        <v>4701</v>
      </c>
      <c r="G5926">
        <v>37</v>
      </c>
    </row>
    <row r="5927" spans="1:7" hidden="1" x14ac:dyDescent="0.25">
      <c r="A5927">
        <v>215</v>
      </c>
      <c r="B5927">
        <v>1393</v>
      </c>
      <c r="C5927" t="s">
        <v>4700</v>
      </c>
      <c r="D5927" t="s">
        <v>4529</v>
      </c>
      <c r="E5927">
        <v>273</v>
      </c>
      <c r="F5927" t="s">
        <v>4700</v>
      </c>
      <c r="G5927">
        <v>38</v>
      </c>
    </row>
    <row r="5928" spans="1:7" hidden="1" x14ac:dyDescent="0.25">
      <c r="A5928">
        <v>215</v>
      </c>
      <c r="B5928">
        <v>1394</v>
      </c>
      <c r="C5928" t="s">
        <v>4699</v>
      </c>
      <c r="D5928" t="s">
        <v>4529</v>
      </c>
      <c r="E5928">
        <v>590</v>
      </c>
      <c r="F5928" t="s">
        <v>4699</v>
      </c>
      <c r="G5928">
        <v>39</v>
      </c>
    </row>
    <row r="5929" spans="1:7" hidden="1" x14ac:dyDescent="0.25">
      <c r="A5929">
        <v>215</v>
      </c>
      <c r="B5929">
        <v>1395</v>
      </c>
      <c r="C5929" t="s">
        <v>4698</v>
      </c>
      <c r="D5929" t="s">
        <v>4529</v>
      </c>
      <c r="E5929">
        <v>304</v>
      </c>
      <c r="F5929" t="s">
        <v>4698</v>
      </c>
      <c r="G5929">
        <v>40</v>
      </c>
    </row>
    <row r="5930" spans="1:7" hidden="1" x14ac:dyDescent="0.25">
      <c r="A5930">
        <v>215</v>
      </c>
      <c r="B5930">
        <v>1677</v>
      </c>
      <c r="C5930" t="s">
        <v>4696</v>
      </c>
      <c r="D5930" t="s">
        <v>4529</v>
      </c>
      <c r="E5930">
        <v>6</v>
      </c>
      <c r="F5930" t="s">
        <v>4697</v>
      </c>
      <c r="G5930">
        <v>6</v>
      </c>
    </row>
    <row r="5931" spans="1:7" hidden="1" x14ac:dyDescent="0.25">
      <c r="A5931">
        <v>215</v>
      </c>
      <c r="B5931">
        <v>1677</v>
      </c>
      <c r="C5931" t="s">
        <v>4696</v>
      </c>
      <c r="D5931" t="s">
        <v>4529</v>
      </c>
      <c r="E5931">
        <v>8</v>
      </c>
      <c r="F5931" t="s">
        <v>4695</v>
      </c>
      <c r="G5931">
        <v>7</v>
      </c>
    </row>
    <row r="5932" spans="1:7" hidden="1" x14ac:dyDescent="0.25">
      <c r="A5932">
        <v>215</v>
      </c>
      <c r="B5932">
        <v>1678</v>
      </c>
      <c r="C5932" t="s">
        <v>4694</v>
      </c>
      <c r="D5932" t="s">
        <v>4529</v>
      </c>
      <c r="E5932">
        <v>10</v>
      </c>
      <c r="F5932" t="s">
        <v>4693</v>
      </c>
      <c r="G5932">
        <v>8</v>
      </c>
    </row>
    <row r="5933" spans="1:7" hidden="1" x14ac:dyDescent="0.25">
      <c r="A5933">
        <v>215</v>
      </c>
      <c r="B5933">
        <v>1679</v>
      </c>
      <c r="C5933" t="s">
        <v>4692</v>
      </c>
      <c r="D5933" t="s">
        <v>4529</v>
      </c>
      <c r="E5933">
        <v>13</v>
      </c>
      <c r="F5933" t="s">
        <v>4692</v>
      </c>
      <c r="G5933">
        <v>9</v>
      </c>
    </row>
    <row r="5934" spans="1:7" hidden="1" x14ac:dyDescent="0.25">
      <c r="A5934">
        <v>215</v>
      </c>
      <c r="B5934">
        <v>1680</v>
      </c>
      <c r="C5934" t="s">
        <v>4690</v>
      </c>
      <c r="D5934" t="s">
        <v>4529</v>
      </c>
      <c r="E5934">
        <v>16</v>
      </c>
      <c r="F5934" t="s">
        <v>4691</v>
      </c>
      <c r="G5934">
        <v>12</v>
      </c>
    </row>
    <row r="5935" spans="1:7" hidden="1" x14ac:dyDescent="0.25">
      <c r="A5935">
        <v>215</v>
      </c>
      <c r="B5935">
        <v>1680</v>
      </c>
      <c r="C5935" t="s">
        <v>4690</v>
      </c>
      <c r="D5935" t="s">
        <v>4529</v>
      </c>
      <c r="E5935">
        <v>18</v>
      </c>
      <c r="F5935" t="s">
        <v>4690</v>
      </c>
      <c r="G5935">
        <v>13</v>
      </c>
    </row>
    <row r="5936" spans="1:7" hidden="1" x14ac:dyDescent="0.25">
      <c r="A5936">
        <v>215</v>
      </c>
      <c r="B5936">
        <v>1681</v>
      </c>
      <c r="C5936" t="s">
        <v>4689</v>
      </c>
      <c r="D5936" t="s">
        <v>4529</v>
      </c>
      <c r="E5936">
        <v>22</v>
      </c>
      <c r="F5936" t="s">
        <v>4689</v>
      </c>
      <c r="G5936">
        <v>16</v>
      </c>
    </row>
    <row r="5937" spans="1:7" hidden="1" x14ac:dyDescent="0.25">
      <c r="A5937">
        <v>215</v>
      </c>
      <c r="B5937">
        <v>1682</v>
      </c>
      <c r="C5937" t="s">
        <v>4688</v>
      </c>
      <c r="D5937" t="s">
        <v>4529</v>
      </c>
      <c r="E5937">
        <v>92</v>
      </c>
      <c r="F5937" t="s">
        <v>4688</v>
      </c>
      <c r="G5937">
        <v>20</v>
      </c>
    </row>
    <row r="5938" spans="1:7" hidden="1" x14ac:dyDescent="0.25">
      <c r="A5938">
        <v>215</v>
      </c>
      <c r="B5938">
        <v>1683</v>
      </c>
      <c r="C5938" t="s">
        <v>4687</v>
      </c>
      <c r="D5938" t="s">
        <v>4529</v>
      </c>
      <c r="E5938">
        <v>1987</v>
      </c>
      <c r="F5938" t="s">
        <v>4687</v>
      </c>
      <c r="G5938">
        <v>27</v>
      </c>
    </row>
    <row r="5939" spans="1:7" hidden="1" x14ac:dyDescent="0.25">
      <c r="A5939">
        <v>215</v>
      </c>
      <c r="B5939">
        <v>1683</v>
      </c>
      <c r="C5939" t="s">
        <v>4687</v>
      </c>
      <c r="D5939" t="s">
        <v>4529</v>
      </c>
      <c r="E5939">
        <v>1957</v>
      </c>
      <c r="F5939" t="s">
        <v>4686</v>
      </c>
      <c r="G5939">
        <v>28</v>
      </c>
    </row>
    <row r="5940" spans="1:7" ht="30.75" hidden="1" customHeight="1" x14ac:dyDescent="0.25">
      <c r="A5940">
        <v>216</v>
      </c>
      <c r="B5940">
        <v>1396</v>
      </c>
      <c r="C5940" t="s">
        <v>4547</v>
      </c>
      <c r="D5940" t="s">
        <v>4529</v>
      </c>
      <c r="E5940">
        <v>225</v>
      </c>
      <c r="F5940" t="s">
        <v>4550</v>
      </c>
      <c r="G5940">
        <v>1</v>
      </c>
    </row>
    <row r="5941" spans="1:7" hidden="1" x14ac:dyDescent="0.25">
      <c r="A5941">
        <v>216</v>
      </c>
      <c r="B5941">
        <v>1396</v>
      </c>
      <c r="C5941" t="s">
        <v>4547</v>
      </c>
      <c r="D5941" t="s">
        <v>4529</v>
      </c>
      <c r="E5941">
        <v>1544</v>
      </c>
      <c r="F5941" t="s">
        <v>4549</v>
      </c>
      <c r="G5941">
        <v>2</v>
      </c>
    </row>
    <row r="5942" spans="1:7" hidden="1" x14ac:dyDescent="0.25">
      <c r="A5942">
        <v>216</v>
      </c>
      <c r="B5942">
        <v>1396</v>
      </c>
      <c r="C5942" t="s">
        <v>4547</v>
      </c>
      <c r="D5942" t="s">
        <v>4529</v>
      </c>
      <c r="E5942">
        <v>969</v>
      </c>
      <c r="F5942" t="s">
        <v>4548</v>
      </c>
      <c r="G5942">
        <v>3</v>
      </c>
    </row>
    <row r="5943" spans="1:7" hidden="1" x14ac:dyDescent="0.25">
      <c r="A5943">
        <v>216</v>
      </c>
      <c r="B5943">
        <v>1396</v>
      </c>
      <c r="C5943" t="s">
        <v>4547</v>
      </c>
      <c r="D5943" t="s">
        <v>4529</v>
      </c>
      <c r="E5943">
        <v>407</v>
      </c>
      <c r="F5943" t="s">
        <v>4546</v>
      </c>
      <c r="G5943">
        <v>4</v>
      </c>
    </row>
    <row r="5944" spans="1:7" hidden="1" x14ac:dyDescent="0.25">
      <c r="A5944">
        <v>216</v>
      </c>
      <c r="B5944">
        <v>1397</v>
      </c>
      <c r="C5944" t="s">
        <v>4659</v>
      </c>
      <c r="D5944" t="s">
        <v>4529</v>
      </c>
      <c r="E5944">
        <v>1492</v>
      </c>
      <c r="F5944" t="s">
        <v>4659</v>
      </c>
      <c r="G5944">
        <v>5</v>
      </c>
    </row>
    <row r="5945" spans="1:7" hidden="1" x14ac:dyDescent="0.25">
      <c r="A5945">
        <v>216</v>
      </c>
      <c r="B5945">
        <v>1510</v>
      </c>
      <c r="C5945" t="s">
        <v>4685</v>
      </c>
      <c r="D5945" t="s">
        <v>4529</v>
      </c>
      <c r="E5945">
        <v>1921</v>
      </c>
      <c r="F5945" t="s">
        <v>4685</v>
      </c>
      <c r="G5945">
        <v>8</v>
      </c>
    </row>
    <row r="5946" spans="1:7" hidden="1" x14ac:dyDescent="0.25">
      <c r="A5946">
        <v>216</v>
      </c>
      <c r="B5946">
        <v>1684</v>
      </c>
      <c r="C5946" t="s">
        <v>4644</v>
      </c>
      <c r="D5946" t="s">
        <v>4529</v>
      </c>
      <c r="E5946">
        <v>411</v>
      </c>
      <c r="F5946" t="s">
        <v>4644</v>
      </c>
      <c r="G5946">
        <v>6</v>
      </c>
    </row>
    <row r="5947" spans="1:7" hidden="1" x14ac:dyDescent="0.25">
      <c r="A5947">
        <v>216</v>
      </c>
      <c r="B5947">
        <v>1684</v>
      </c>
      <c r="C5947" t="s">
        <v>4644</v>
      </c>
      <c r="D5947" t="s">
        <v>4529</v>
      </c>
      <c r="E5947">
        <v>1947</v>
      </c>
      <c r="F5947" t="s">
        <v>4643</v>
      </c>
      <c r="G5947">
        <v>7</v>
      </c>
    </row>
    <row r="5948" spans="1:7" hidden="1" x14ac:dyDescent="0.25">
      <c r="A5948">
        <v>217</v>
      </c>
      <c r="B5948">
        <v>1398</v>
      </c>
      <c r="C5948" t="s">
        <v>4680</v>
      </c>
      <c r="D5948" t="s">
        <v>4529</v>
      </c>
      <c r="E5948">
        <v>50</v>
      </c>
      <c r="F5948" t="s">
        <v>4683</v>
      </c>
      <c r="G5948">
        <v>1</v>
      </c>
    </row>
    <row r="5949" spans="1:7" hidden="1" x14ac:dyDescent="0.25">
      <c r="A5949">
        <v>217</v>
      </c>
      <c r="B5949">
        <v>1398</v>
      </c>
      <c r="C5949" t="s">
        <v>4680</v>
      </c>
      <c r="D5949" t="s">
        <v>4529</v>
      </c>
      <c r="E5949">
        <v>1526</v>
      </c>
      <c r="F5949" t="s">
        <v>4682</v>
      </c>
      <c r="G5949">
        <v>2</v>
      </c>
    </row>
    <row r="5950" spans="1:7" hidden="1" x14ac:dyDescent="0.25">
      <c r="A5950">
        <v>217</v>
      </c>
      <c r="B5950">
        <v>1398</v>
      </c>
      <c r="C5950" t="s">
        <v>4680</v>
      </c>
      <c r="D5950" t="s">
        <v>4529</v>
      </c>
      <c r="E5950">
        <v>51</v>
      </c>
      <c r="F5950" t="s">
        <v>4681</v>
      </c>
      <c r="G5950">
        <v>3</v>
      </c>
    </row>
    <row r="5951" spans="1:7" hidden="1" x14ac:dyDescent="0.25">
      <c r="A5951">
        <v>217</v>
      </c>
      <c r="B5951">
        <v>1398</v>
      </c>
      <c r="C5951" t="s">
        <v>4680</v>
      </c>
      <c r="D5951" t="s">
        <v>4529</v>
      </c>
      <c r="E5951">
        <v>1528</v>
      </c>
      <c r="F5951" t="s">
        <v>4679</v>
      </c>
      <c r="G5951">
        <v>4</v>
      </c>
    </row>
    <row r="5952" spans="1:7" hidden="1" x14ac:dyDescent="0.25">
      <c r="A5952">
        <v>217</v>
      </c>
      <c r="B5952">
        <v>1399</v>
      </c>
      <c r="C5952" t="s">
        <v>4675</v>
      </c>
      <c r="D5952" t="s">
        <v>4529</v>
      </c>
      <c r="E5952">
        <v>53</v>
      </c>
      <c r="F5952" t="s">
        <v>4678</v>
      </c>
      <c r="G5952">
        <v>5</v>
      </c>
    </row>
    <row r="5953" spans="1:8" hidden="1" x14ac:dyDescent="0.25">
      <c r="A5953">
        <v>217</v>
      </c>
      <c r="B5953">
        <v>1399</v>
      </c>
      <c r="C5953" t="s">
        <v>4675</v>
      </c>
      <c r="D5953" t="s">
        <v>4529</v>
      </c>
      <c r="E5953">
        <v>1530</v>
      </c>
      <c r="F5953" t="s">
        <v>4677</v>
      </c>
      <c r="G5953" t="s">
        <v>4676</v>
      </c>
      <c r="H5953">
        <v>6</v>
      </c>
    </row>
    <row r="5954" spans="1:8" hidden="1" x14ac:dyDescent="0.25">
      <c r="A5954">
        <v>217</v>
      </c>
      <c r="B5954">
        <v>1399</v>
      </c>
      <c r="C5954" t="s">
        <v>4675</v>
      </c>
      <c r="D5954" t="s">
        <v>4529</v>
      </c>
      <c r="E5954">
        <v>55</v>
      </c>
      <c r="F5954" t="s">
        <v>4674</v>
      </c>
      <c r="G5954">
        <v>7</v>
      </c>
    </row>
    <row r="5955" spans="1:8" hidden="1" x14ac:dyDescent="0.25">
      <c r="A5955">
        <v>217</v>
      </c>
      <c r="B5955">
        <v>1401</v>
      </c>
      <c r="C5955" t="s">
        <v>4670</v>
      </c>
      <c r="D5955" t="s">
        <v>4529</v>
      </c>
      <c r="E5955">
        <v>57</v>
      </c>
      <c r="F5955" t="s">
        <v>4673</v>
      </c>
      <c r="G5955">
        <v>8</v>
      </c>
    </row>
    <row r="5956" spans="1:8" hidden="1" x14ac:dyDescent="0.25">
      <c r="A5956">
        <v>217</v>
      </c>
      <c r="B5956">
        <v>1401</v>
      </c>
      <c r="C5956" t="s">
        <v>4670</v>
      </c>
      <c r="D5956" t="s">
        <v>4529</v>
      </c>
      <c r="E5956">
        <v>59</v>
      </c>
      <c r="F5956" t="s">
        <v>4672</v>
      </c>
      <c r="G5956">
        <v>9</v>
      </c>
    </row>
    <row r="5957" spans="1:8" hidden="1" x14ac:dyDescent="0.25">
      <c r="A5957">
        <v>217</v>
      </c>
      <c r="B5957">
        <v>1401</v>
      </c>
      <c r="C5957" t="s">
        <v>4670</v>
      </c>
      <c r="D5957" t="s">
        <v>4529</v>
      </c>
      <c r="E5957">
        <v>61</v>
      </c>
      <c r="F5957" t="s">
        <v>4671</v>
      </c>
      <c r="G5957">
        <v>10</v>
      </c>
    </row>
    <row r="5958" spans="1:8" hidden="1" x14ac:dyDescent="0.25">
      <c r="A5958">
        <v>217</v>
      </c>
      <c r="B5958">
        <v>1401</v>
      </c>
      <c r="C5958" t="s">
        <v>4670</v>
      </c>
      <c r="D5958" t="s">
        <v>4529</v>
      </c>
      <c r="E5958">
        <v>1563</v>
      </c>
      <c r="F5958" t="s">
        <v>4669</v>
      </c>
      <c r="G5958">
        <v>11</v>
      </c>
    </row>
    <row r="5959" spans="1:8" hidden="1" x14ac:dyDescent="0.25">
      <c r="A5959">
        <v>217</v>
      </c>
      <c r="B5959">
        <v>1403</v>
      </c>
      <c r="C5959" t="s">
        <v>4668</v>
      </c>
      <c r="D5959" t="s">
        <v>4529</v>
      </c>
      <c r="E5959">
        <v>262</v>
      </c>
      <c r="F5959" t="s">
        <v>4668</v>
      </c>
      <c r="G5959">
        <v>12</v>
      </c>
    </row>
    <row r="5960" spans="1:8" hidden="1" x14ac:dyDescent="0.25">
      <c r="A5960">
        <v>217</v>
      </c>
      <c r="B5960">
        <v>1404</v>
      </c>
      <c r="C5960" t="s">
        <v>4667</v>
      </c>
      <c r="D5960" t="s">
        <v>4529</v>
      </c>
      <c r="E5960">
        <v>260</v>
      </c>
      <c r="F5960" t="s">
        <v>4666</v>
      </c>
      <c r="G5960">
        <v>13</v>
      </c>
    </row>
    <row r="5961" spans="1:8" hidden="1" x14ac:dyDescent="0.25">
      <c r="A5961">
        <v>217</v>
      </c>
      <c r="B5961">
        <v>1405</v>
      </c>
      <c r="C5961" t="s">
        <v>4662</v>
      </c>
      <c r="D5961" t="s">
        <v>4529</v>
      </c>
      <c r="E5961">
        <v>1955</v>
      </c>
      <c r="F5961" t="s">
        <v>4665</v>
      </c>
      <c r="G5961" t="s">
        <v>4664</v>
      </c>
      <c r="H5961">
        <v>14</v>
      </c>
    </row>
    <row r="5962" spans="1:8" hidden="1" x14ac:dyDescent="0.25">
      <c r="A5962">
        <v>217</v>
      </c>
      <c r="B5962">
        <v>1405</v>
      </c>
      <c r="C5962" t="s">
        <v>4662</v>
      </c>
      <c r="D5962" t="s">
        <v>4529</v>
      </c>
      <c r="E5962">
        <v>258</v>
      </c>
      <c r="F5962" t="s">
        <v>4663</v>
      </c>
      <c r="G5962">
        <v>15</v>
      </c>
    </row>
    <row r="5963" spans="1:8" hidden="1" x14ac:dyDescent="0.25">
      <c r="A5963">
        <v>217</v>
      </c>
      <c r="B5963">
        <v>1405</v>
      </c>
      <c r="C5963" t="s">
        <v>4662</v>
      </c>
      <c r="D5963" t="s">
        <v>4529</v>
      </c>
      <c r="E5963">
        <v>256</v>
      </c>
      <c r="F5963" t="s">
        <v>4662</v>
      </c>
      <c r="G5963">
        <v>16</v>
      </c>
    </row>
    <row r="5964" spans="1:8" hidden="1" x14ac:dyDescent="0.25">
      <c r="A5964">
        <v>217</v>
      </c>
      <c r="B5964">
        <v>1405</v>
      </c>
      <c r="C5964" t="s">
        <v>4662</v>
      </c>
      <c r="D5964" t="s">
        <v>4529</v>
      </c>
      <c r="E5964">
        <v>254</v>
      </c>
      <c r="F5964" t="s">
        <v>4661</v>
      </c>
      <c r="G5964">
        <v>17</v>
      </c>
    </row>
    <row r="5965" spans="1:8" hidden="1" x14ac:dyDescent="0.25">
      <c r="A5965">
        <v>217</v>
      </c>
      <c r="B5965">
        <v>1407</v>
      </c>
      <c r="C5965" t="s">
        <v>4580</v>
      </c>
      <c r="D5965" t="s">
        <v>4529</v>
      </c>
      <c r="E5965">
        <v>250</v>
      </c>
      <c r="F5965" t="s">
        <v>4581</v>
      </c>
      <c r="G5965">
        <v>18</v>
      </c>
    </row>
    <row r="5966" spans="1:8" hidden="1" x14ac:dyDescent="0.25">
      <c r="A5966">
        <v>217</v>
      </c>
      <c r="B5966">
        <v>1407</v>
      </c>
      <c r="C5966" t="s">
        <v>4580</v>
      </c>
      <c r="D5966" t="s">
        <v>4529</v>
      </c>
      <c r="E5966">
        <v>1407</v>
      </c>
      <c r="F5966" t="s">
        <v>4582</v>
      </c>
      <c r="G5966">
        <v>19</v>
      </c>
    </row>
    <row r="5967" spans="1:8" hidden="1" x14ac:dyDescent="0.25">
      <c r="A5967">
        <v>217</v>
      </c>
      <c r="B5967">
        <v>1408</v>
      </c>
      <c r="C5967" t="s">
        <v>4583</v>
      </c>
      <c r="D5967" t="s">
        <v>4529</v>
      </c>
      <c r="E5967">
        <v>248</v>
      </c>
      <c r="F5967" t="s">
        <v>4583</v>
      </c>
      <c r="G5967">
        <v>20</v>
      </c>
    </row>
    <row r="5968" spans="1:8" hidden="1" x14ac:dyDescent="0.25">
      <c r="A5968">
        <v>217</v>
      </c>
      <c r="B5968">
        <v>1409</v>
      </c>
      <c r="C5968" t="s">
        <v>4585</v>
      </c>
      <c r="D5968" t="s">
        <v>4529</v>
      </c>
      <c r="E5968">
        <v>1561</v>
      </c>
      <c r="F5968" t="s">
        <v>4584</v>
      </c>
      <c r="G5968">
        <v>21</v>
      </c>
    </row>
    <row r="5969" spans="1:7" hidden="1" x14ac:dyDescent="0.25">
      <c r="A5969">
        <v>217</v>
      </c>
      <c r="B5969">
        <v>1409</v>
      </c>
      <c r="C5969" t="s">
        <v>4585</v>
      </c>
      <c r="D5969" t="s">
        <v>4529</v>
      </c>
      <c r="E5969">
        <v>212</v>
      </c>
      <c r="F5969" t="s">
        <v>4585</v>
      </c>
      <c r="G5969">
        <v>22</v>
      </c>
    </row>
    <row r="5970" spans="1:7" hidden="1" x14ac:dyDescent="0.25">
      <c r="A5970">
        <v>217</v>
      </c>
      <c r="B5970">
        <v>1410</v>
      </c>
      <c r="C5970" t="s">
        <v>4660</v>
      </c>
      <c r="D5970" t="s">
        <v>4529</v>
      </c>
      <c r="E5970">
        <v>215</v>
      </c>
      <c r="F5970" t="s">
        <v>4630</v>
      </c>
      <c r="G5970">
        <v>23</v>
      </c>
    </row>
    <row r="5971" spans="1:7" hidden="1" x14ac:dyDescent="0.25">
      <c r="A5971">
        <v>217</v>
      </c>
      <c r="B5971">
        <v>1411</v>
      </c>
      <c r="C5971" t="s">
        <v>4629</v>
      </c>
      <c r="D5971" t="s">
        <v>4529</v>
      </c>
      <c r="E5971">
        <v>1486</v>
      </c>
      <c r="F5971" t="s">
        <v>4629</v>
      </c>
      <c r="G5971">
        <v>24</v>
      </c>
    </row>
    <row r="5972" spans="1:7" hidden="1" x14ac:dyDescent="0.25">
      <c r="A5972">
        <v>217</v>
      </c>
      <c r="B5972">
        <v>1411</v>
      </c>
      <c r="C5972" t="s">
        <v>4629</v>
      </c>
      <c r="D5972" t="s">
        <v>4529</v>
      </c>
      <c r="E5972">
        <v>217</v>
      </c>
      <c r="F5972" t="s">
        <v>4628</v>
      </c>
      <c r="G5972">
        <v>25</v>
      </c>
    </row>
    <row r="5973" spans="1:7" hidden="1" x14ac:dyDescent="0.25">
      <c r="A5973">
        <v>217</v>
      </c>
      <c r="B5973">
        <v>1412</v>
      </c>
      <c r="C5973" t="s">
        <v>4684</v>
      </c>
      <c r="D5973" t="s">
        <v>4529</v>
      </c>
      <c r="E5973">
        <v>1395</v>
      </c>
      <c r="F5973" t="s">
        <v>4627</v>
      </c>
      <c r="G5973">
        <v>26</v>
      </c>
    </row>
    <row r="5974" spans="1:7" hidden="1" x14ac:dyDescent="0.25">
      <c r="A5974">
        <v>217</v>
      </c>
      <c r="B5974">
        <v>1412</v>
      </c>
      <c r="C5974" t="s">
        <v>4684</v>
      </c>
      <c r="D5974" t="s">
        <v>4529</v>
      </c>
      <c r="E5974">
        <v>222</v>
      </c>
      <c r="F5974" t="s">
        <v>4624</v>
      </c>
      <c r="G5974">
        <v>27</v>
      </c>
    </row>
    <row r="5975" spans="1:7" hidden="1" x14ac:dyDescent="0.25">
      <c r="A5975">
        <v>217</v>
      </c>
      <c r="B5975">
        <v>1412</v>
      </c>
      <c r="C5975" t="s">
        <v>4684</v>
      </c>
      <c r="D5975" t="s">
        <v>4529</v>
      </c>
      <c r="E5975">
        <v>1567</v>
      </c>
      <c r="F5975" t="s">
        <v>4626</v>
      </c>
      <c r="G5975">
        <v>28</v>
      </c>
    </row>
    <row r="5976" spans="1:7" hidden="1" x14ac:dyDescent="0.25">
      <c r="A5976">
        <v>217</v>
      </c>
      <c r="B5976">
        <v>1412</v>
      </c>
      <c r="C5976" t="s">
        <v>4684</v>
      </c>
      <c r="D5976" t="s">
        <v>4529</v>
      </c>
      <c r="E5976">
        <v>1488</v>
      </c>
      <c r="F5976" t="s">
        <v>4625</v>
      </c>
      <c r="G5976">
        <v>29</v>
      </c>
    </row>
    <row r="5977" spans="1:7" hidden="1" x14ac:dyDescent="0.25">
      <c r="A5977">
        <v>217</v>
      </c>
      <c r="B5977">
        <v>1412</v>
      </c>
      <c r="C5977" t="s">
        <v>4684</v>
      </c>
      <c r="D5977" t="s">
        <v>4529</v>
      </c>
      <c r="E5977">
        <v>405</v>
      </c>
      <c r="F5977" t="s">
        <v>4623</v>
      </c>
      <c r="G5977">
        <v>30</v>
      </c>
    </row>
    <row r="5978" spans="1:7" hidden="1" x14ac:dyDescent="0.25">
      <c r="A5978">
        <v>217</v>
      </c>
      <c r="B5978">
        <v>1412</v>
      </c>
      <c r="C5978" t="s">
        <v>4684</v>
      </c>
      <c r="D5978" t="s">
        <v>4529</v>
      </c>
      <c r="E5978">
        <v>1490</v>
      </c>
      <c r="F5978" t="s">
        <v>4622</v>
      </c>
      <c r="G5978">
        <v>31</v>
      </c>
    </row>
    <row r="5979" spans="1:7" hidden="1" x14ac:dyDescent="0.25">
      <c r="A5979">
        <v>217</v>
      </c>
      <c r="B5979">
        <v>1415</v>
      </c>
      <c r="C5979" t="s">
        <v>4621</v>
      </c>
      <c r="D5979" t="s">
        <v>4529</v>
      </c>
      <c r="E5979">
        <v>223</v>
      </c>
      <c r="F5979" t="s">
        <v>4621</v>
      </c>
      <c r="G5979">
        <v>32</v>
      </c>
    </row>
    <row r="5980" spans="1:7" hidden="1" x14ac:dyDescent="0.25">
      <c r="A5980">
        <v>217</v>
      </c>
      <c r="B5980">
        <v>1416</v>
      </c>
      <c r="C5980" t="s">
        <v>4547</v>
      </c>
      <c r="D5980" t="s">
        <v>4529</v>
      </c>
      <c r="E5980">
        <v>225</v>
      </c>
      <c r="F5980" t="s">
        <v>4550</v>
      </c>
      <c r="G5980">
        <v>33</v>
      </c>
    </row>
    <row r="5981" spans="1:7" hidden="1" x14ac:dyDescent="0.25">
      <c r="A5981">
        <v>218</v>
      </c>
      <c r="B5981">
        <v>1417</v>
      </c>
      <c r="C5981" t="s">
        <v>4680</v>
      </c>
      <c r="D5981" t="s">
        <v>4529</v>
      </c>
      <c r="E5981">
        <v>50</v>
      </c>
      <c r="F5981" t="s">
        <v>4683</v>
      </c>
      <c r="G5981">
        <v>1</v>
      </c>
    </row>
    <row r="5982" spans="1:7" hidden="1" x14ac:dyDescent="0.25">
      <c r="A5982">
        <v>218</v>
      </c>
      <c r="B5982">
        <v>1417</v>
      </c>
      <c r="C5982" t="s">
        <v>4680</v>
      </c>
      <c r="D5982" t="s">
        <v>4529</v>
      </c>
      <c r="E5982">
        <v>1526</v>
      </c>
      <c r="F5982" t="s">
        <v>4682</v>
      </c>
      <c r="G5982">
        <v>2</v>
      </c>
    </row>
    <row r="5983" spans="1:7" hidden="1" x14ac:dyDescent="0.25">
      <c r="A5983">
        <v>218</v>
      </c>
      <c r="B5983">
        <v>1417</v>
      </c>
      <c r="C5983" t="s">
        <v>4680</v>
      </c>
      <c r="D5983" t="s">
        <v>4529</v>
      </c>
      <c r="E5983">
        <v>51</v>
      </c>
      <c r="F5983" t="s">
        <v>4681</v>
      </c>
      <c r="G5983">
        <v>3</v>
      </c>
    </row>
    <row r="5984" spans="1:7" hidden="1" x14ac:dyDescent="0.25">
      <c r="A5984">
        <v>218</v>
      </c>
      <c r="B5984">
        <v>1417</v>
      </c>
      <c r="C5984" t="s">
        <v>4680</v>
      </c>
      <c r="D5984" t="s">
        <v>4529</v>
      </c>
      <c r="E5984">
        <v>1528</v>
      </c>
      <c r="F5984" t="s">
        <v>4679</v>
      </c>
      <c r="G5984">
        <v>4</v>
      </c>
    </row>
    <row r="5985" spans="1:8" hidden="1" x14ac:dyDescent="0.25">
      <c r="A5985">
        <v>218</v>
      </c>
      <c r="B5985">
        <v>1418</v>
      </c>
      <c r="C5985" t="s">
        <v>4675</v>
      </c>
      <c r="D5985" t="s">
        <v>4529</v>
      </c>
      <c r="E5985">
        <v>53</v>
      </c>
      <c r="F5985" t="s">
        <v>4678</v>
      </c>
      <c r="G5985">
        <v>5</v>
      </c>
    </row>
    <row r="5986" spans="1:8" hidden="1" x14ac:dyDescent="0.25">
      <c r="A5986">
        <v>218</v>
      </c>
      <c r="B5986">
        <v>1418</v>
      </c>
      <c r="C5986" t="s">
        <v>4675</v>
      </c>
      <c r="D5986" t="s">
        <v>4529</v>
      </c>
      <c r="E5986">
        <v>1530</v>
      </c>
      <c r="F5986" t="s">
        <v>4677</v>
      </c>
      <c r="G5986" t="s">
        <v>4676</v>
      </c>
      <c r="H5986">
        <v>6</v>
      </c>
    </row>
    <row r="5987" spans="1:8" hidden="1" x14ac:dyDescent="0.25">
      <c r="A5987">
        <v>218</v>
      </c>
      <c r="B5987">
        <v>1418</v>
      </c>
      <c r="C5987" t="s">
        <v>4675</v>
      </c>
      <c r="D5987" t="s">
        <v>4529</v>
      </c>
      <c r="E5987">
        <v>55</v>
      </c>
      <c r="F5987" t="s">
        <v>4674</v>
      </c>
      <c r="G5987">
        <v>7</v>
      </c>
    </row>
    <row r="5988" spans="1:8" hidden="1" x14ac:dyDescent="0.25">
      <c r="A5988">
        <v>218</v>
      </c>
      <c r="B5988">
        <v>1420</v>
      </c>
      <c r="C5988" t="s">
        <v>4670</v>
      </c>
      <c r="D5988" t="s">
        <v>4529</v>
      </c>
      <c r="E5988">
        <v>57</v>
      </c>
      <c r="F5988" t="s">
        <v>4673</v>
      </c>
      <c r="G5988">
        <v>8</v>
      </c>
    </row>
    <row r="5989" spans="1:8" hidden="1" x14ac:dyDescent="0.25">
      <c r="A5989">
        <v>218</v>
      </c>
      <c r="B5989">
        <v>1420</v>
      </c>
      <c r="C5989" t="s">
        <v>4670</v>
      </c>
      <c r="D5989" t="s">
        <v>4529</v>
      </c>
      <c r="E5989">
        <v>59</v>
      </c>
      <c r="F5989" t="s">
        <v>4672</v>
      </c>
      <c r="G5989">
        <v>9</v>
      </c>
    </row>
    <row r="5990" spans="1:8" hidden="1" x14ac:dyDescent="0.25">
      <c r="A5990">
        <v>218</v>
      </c>
      <c r="B5990">
        <v>1420</v>
      </c>
      <c r="C5990" t="s">
        <v>4670</v>
      </c>
      <c r="D5990" t="s">
        <v>4529</v>
      </c>
      <c r="E5990">
        <v>61</v>
      </c>
      <c r="F5990" t="s">
        <v>4671</v>
      </c>
      <c r="G5990">
        <v>10</v>
      </c>
    </row>
    <row r="5991" spans="1:8" hidden="1" x14ac:dyDescent="0.25">
      <c r="A5991">
        <v>218</v>
      </c>
      <c r="B5991">
        <v>1420</v>
      </c>
      <c r="C5991" t="s">
        <v>4670</v>
      </c>
      <c r="D5991" t="s">
        <v>4529</v>
      </c>
      <c r="E5991">
        <v>1563</v>
      </c>
      <c r="F5991" t="s">
        <v>4669</v>
      </c>
      <c r="G5991">
        <v>11</v>
      </c>
    </row>
    <row r="5992" spans="1:8" hidden="1" x14ac:dyDescent="0.25">
      <c r="A5992">
        <v>218</v>
      </c>
      <c r="B5992">
        <v>1422</v>
      </c>
      <c r="C5992" t="s">
        <v>4668</v>
      </c>
      <c r="D5992" t="s">
        <v>4529</v>
      </c>
      <c r="E5992">
        <v>262</v>
      </c>
      <c r="F5992" t="s">
        <v>4668</v>
      </c>
      <c r="G5992">
        <v>12</v>
      </c>
    </row>
    <row r="5993" spans="1:8" hidden="1" x14ac:dyDescent="0.25">
      <c r="A5993">
        <v>218</v>
      </c>
      <c r="B5993">
        <v>1423</v>
      </c>
      <c r="C5993" t="s">
        <v>4667</v>
      </c>
      <c r="D5993" t="s">
        <v>4529</v>
      </c>
      <c r="E5993">
        <v>260</v>
      </c>
      <c r="F5993" t="s">
        <v>4666</v>
      </c>
      <c r="G5993">
        <v>13</v>
      </c>
    </row>
    <row r="5994" spans="1:8" hidden="1" x14ac:dyDescent="0.25">
      <c r="A5994">
        <v>218</v>
      </c>
      <c r="B5994">
        <v>1424</v>
      </c>
      <c r="C5994" t="s">
        <v>4662</v>
      </c>
      <c r="D5994" t="s">
        <v>4529</v>
      </c>
      <c r="E5994">
        <v>1955</v>
      </c>
      <c r="F5994" t="s">
        <v>4665</v>
      </c>
      <c r="G5994" t="s">
        <v>4664</v>
      </c>
      <c r="H5994">
        <v>14</v>
      </c>
    </row>
    <row r="5995" spans="1:8" hidden="1" x14ac:dyDescent="0.25">
      <c r="A5995">
        <v>218</v>
      </c>
      <c r="B5995">
        <v>1424</v>
      </c>
      <c r="C5995" t="s">
        <v>4662</v>
      </c>
      <c r="D5995" t="s">
        <v>4529</v>
      </c>
      <c r="E5995">
        <v>258</v>
      </c>
      <c r="F5995" t="s">
        <v>4663</v>
      </c>
      <c r="G5995">
        <v>15</v>
      </c>
    </row>
    <row r="5996" spans="1:8" hidden="1" x14ac:dyDescent="0.25">
      <c r="A5996">
        <v>218</v>
      </c>
      <c r="B5996">
        <v>1424</v>
      </c>
      <c r="C5996" t="s">
        <v>4662</v>
      </c>
      <c r="D5996" t="s">
        <v>4529</v>
      </c>
      <c r="E5996">
        <v>256</v>
      </c>
      <c r="F5996" t="s">
        <v>4662</v>
      </c>
      <c r="G5996">
        <v>16</v>
      </c>
    </row>
    <row r="5997" spans="1:8" hidden="1" x14ac:dyDescent="0.25">
      <c r="A5997">
        <v>218</v>
      </c>
      <c r="B5997">
        <v>1424</v>
      </c>
      <c r="C5997" t="s">
        <v>4662</v>
      </c>
      <c r="D5997" t="s">
        <v>4529</v>
      </c>
      <c r="E5997">
        <v>254</v>
      </c>
      <c r="F5997" t="s">
        <v>4661</v>
      </c>
      <c r="G5997">
        <v>17</v>
      </c>
    </row>
    <row r="5998" spans="1:8" hidden="1" x14ac:dyDescent="0.25">
      <c r="A5998">
        <v>218</v>
      </c>
      <c r="B5998">
        <v>1426</v>
      </c>
      <c r="C5998" t="s">
        <v>4580</v>
      </c>
      <c r="D5998" t="s">
        <v>4529</v>
      </c>
      <c r="E5998">
        <v>250</v>
      </c>
      <c r="F5998" t="s">
        <v>4581</v>
      </c>
      <c r="G5998">
        <v>18</v>
      </c>
    </row>
    <row r="5999" spans="1:8" hidden="1" x14ac:dyDescent="0.25">
      <c r="A5999">
        <v>218</v>
      </c>
      <c r="B5999">
        <v>1426</v>
      </c>
      <c r="C5999" t="s">
        <v>4580</v>
      </c>
      <c r="D5999" t="s">
        <v>4529</v>
      </c>
      <c r="E5999">
        <v>1407</v>
      </c>
      <c r="F5999" t="s">
        <v>4582</v>
      </c>
      <c r="G5999">
        <v>19</v>
      </c>
    </row>
    <row r="6000" spans="1:8" hidden="1" x14ac:dyDescent="0.25">
      <c r="A6000">
        <v>218</v>
      </c>
      <c r="B6000">
        <v>1427</v>
      </c>
      <c r="C6000" t="s">
        <v>4583</v>
      </c>
      <c r="D6000" t="s">
        <v>4529</v>
      </c>
      <c r="E6000">
        <v>248</v>
      </c>
      <c r="F6000" t="s">
        <v>4583</v>
      </c>
      <c r="G6000">
        <v>20</v>
      </c>
    </row>
    <row r="6001" spans="1:7" hidden="1" x14ac:dyDescent="0.25">
      <c r="A6001">
        <v>218</v>
      </c>
      <c r="B6001">
        <v>1428</v>
      </c>
      <c r="C6001" t="s">
        <v>4585</v>
      </c>
      <c r="D6001" t="s">
        <v>4529</v>
      </c>
      <c r="E6001">
        <v>1561</v>
      </c>
      <c r="F6001" t="s">
        <v>4584</v>
      </c>
      <c r="G6001">
        <v>21</v>
      </c>
    </row>
    <row r="6002" spans="1:7" hidden="1" x14ac:dyDescent="0.25">
      <c r="A6002">
        <v>218</v>
      </c>
      <c r="B6002">
        <v>1428</v>
      </c>
      <c r="C6002" t="s">
        <v>4585</v>
      </c>
      <c r="D6002" t="s">
        <v>4529</v>
      </c>
      <c r="E6002">
        <v>212</v>
      </c>
      <c r="F6002" t="s">
        <v>4585</v>
      </c>
      <c r="G6002">
        <v>22</v>
      </c>
    </row>
    <row r="6003" spans="1:7" hidden="1" x14ac:dyDescent="0.25">
      <c r="A6003">
        <v>218</v>
      </c>
      <c r="B6003">
        <v>1429</v>
      </c>
      <c r="C6003" t="s">
        <v>4660</v>
      </c>
      <c r="D6003" t="s">
        <v>4529</v>
      </c>
      <c r="E6003">
        <v>215</v>
      </c>
      <c r="F6003" t="s">
        <v>4630</v>
      </c>
      <c r="G6003">
        <v>23</v>
      </c>
    </row>
    <row r="6004" spans="1:7" hidden="1" x14ac:dyDescent="0.25">
      <c r="A6004">
        <v>218</v>
      </c>
      <c r="B6004">
        <v>1430</v>
      </c>
      <c r="C6004" t="s">
        <v>4629</v>
      </c>
      <c r="D6004" t="s">
        <v>4529</v>
      </c>
      <c r="E6004">
        <v>1486</v>
      </c>
      <c r="F6004" t="s">
        <v>4629</v>
      </c>
      <c r="G6004">
        <v>24</v>
      </c>
    </row>
    <row r="6005" spans="1:7" hidden="1" x14ac:dyDescent="0.25">
      <c r="A6005">
        <v>218</v>
      </c>
      <c r="B6005">
        <v>1430</v>
      </c>
      <c r="C6005" t="s">
        <v>4629</v>
      </c>
      <c r="D6005" t="s">
        <v>4529</v>
      </c>
      <c r="E6005">
        <v>217</v>
      </c>
      <c r="F6005" t="s">
        <v>4628</v>
      </c>
      <c r="G6005">
        <v>25</v>
      </c>
    </row>
    <row r="6006" spans="1:7" hidden="1" x14ac:dyDescent="0.25">
      <c r="A6006">
        <v>218</v>
      </c>
      <c r="B6006">
        <v>1431</v>
      </c>
      <c r="C6006" t="s">
        <v>4624</v>
      </c>
      <c r="D6006" t="s">
        <v>4529</v>
      </c>
      <c r="E6006">
        <v>1395</v>
      </c>
      <c r="F6006" t="s">
        <v>4627</v>
      </c>
      <c r="G6006">
        <v>26</v>
      </c>
    </row>
    <row r="6007" spans="1:7" hidden="1" x14ac:dyDescent="0.25">
      <c r="A6007">
        <v>218</v>
      </c>
      <c r="B6007">
        <v>1431</v>
      </c>
      <c r="C6007" t="s">
        <v>4624</v>
      </c>
      <c r="D6007" t="s">
        <v>4529</v>
      </c>
      <c r="E6007">
        <v>222</v>
      </c>
      <c r="F6007" t="s">
        <v>4624</v>
      </c>
      <c r="G6007">
        <v>27</v>
      </c>
    </row>
    <row r="6008" spans="1:7" hidden="1" x14ac:dyDescent="0.25">
      <c r="A6008">
        <v>218</v>
      </c>
      <c r="B6008">
        <v>1431</v>
      </c>
      <c r="C6008" t="s">
        <v>4624</v>
      </c>
      <c r="D6008" t="s">
        <v>4529</v>
      </c>
      <c r="E6008">
        <v>1567</v>
      </c>
      <c r="F6008" t="s">
        <v>4626</v>
      </c>
      <c r="G6008">
        <v>28</v>
      </c>
    </row>
    <row r="6009" spans="1:7" hidden="1" x14ac:dyDescent="0.25">
      <c r="A6009">
        <v>218</v>
      </c>
      <c r="B6009">
        <v>1431</v>
      </c>
      <c r="C6009" t="s">
        <v>4624</v>
      </c>
      <c r="D6009" t="s">
        <v>4529</v>
      </c>
      <c r="E6009">
        <v>1488</v>
      </c>
      <c r="F6009" t="s">
        <v>4625</v>
      </c>
      <c r="G6009">
        <v>29</v>
      </c>
    </row>
    <row r="6010" spans="1:7" hidden="1" x14ac:dyDescent="0.25">
      <c r="A6010">
        <v>218</v>
      </c>
      <c r="B6010">
        <v>1431</v>
      </c>
      <c r="C6010" t="s">
        <v>4624</v>
      </c>
      <c r="D6010" t="s">
        <v>4529</v>
      </c>
      <c r="E6010">
        <v>405</v>
      </c>
      <c r="F6010" t="s">
        <v>4623</v>
      </c>
      <c r="G6010">
        <v>30</v>
      </c>
    </row>
    <row r="6011" spans="1:7" hidden="1" x14ac:dyDescent="0.25">
      <c r="A6011">
        <v>218</v>
      </c>
      <c r="B6011">
        <v>1431</v>
      </c>
      <c r="C6011" t="s">
        <v>4624</v>
      </c>
      <c r="D6011" t="s">
        <v>4529</v>
      </c>
      <c r="E6011">
        <v>1490</v>
      </c>
      <c r="F6011" t="s">
        <v>4622</v>
      </c>
      <c r="G6011">
        <v>31</v>
      </c>
    </row>
    <row r="6012" spans="1:7" hidden="1" x14ac:dyDescent="0.25">
      <c r="A6012">
        <v>218</v>
      </c>
      <c r="B6012">
        <v>1434</v>
      </c>
      <c r="C6012" t="s">
        <v>4621</v>
      </c>
      <c r="D6012" t="s">
        <v>4529</v>
      </c>
      <c r="E6012">
        <v>223</v>
      </c>
      <c r="F6012" t="s">
        <v>4621</v>
      </c>
      <c r="G6012">
        <v>32</v>
      </c>
    </row>
    <row r="6013" spans="1:7" hidden="1" x14ac:dyDescent="0.25">
      <c r="A6013">
        <v>218</v>
      </c>
      <c r="B6013">
        <v>1435</v>
      </c>
      <c r="C6013" t="s">
        <v>4547</v>
      </c>
      <c r="D6013" t="s">
        <v>4529</v>
      </c>
      <c r="E6013">
        <v>225</v>
      </c>
      <c r="F6013" t="s">
        <v>4550</v>
      </c>
      <c r="G6013">
        <v>33</v>
      </c>
    </row>
    <row r="6014" spans="1:7" hidden="1" x14ac:dyDescent="0.25">
      <c r="A6014">
        <v>218</v>
      </c>
      <c r="B6014">
        <v>1435</v>
      </c>
      <c r="C6014" t="s">
        <v>4547</v>
      </c>
      <c r="D6014" t="s">
        <v>4529</v>
      </c>
      <c r="E6014">
        <v>1544</v>
      </c>
      <c r="F6014" t="s">
        <v>4549</v>
      </c>
      <c r="G6014">
        <v>34</v>
      </c>
    </row>
    <row r="6015" spans="1:7" hidden="1" x14ac:dyDescent="0.25">
      <c r="A6015">
        <v>218</v>
      </c>
      <c r="B6015">
        <v>1435</v>
      </c>
      <c r="C6015" t="s">
        <v>4547</v>
      </c>
      <c r="D6015" t="s">
        <v>4529</v>
      </c>
      <c r="E6015">
        <v>969</v>
      </c>
      <c r="F6015" t="s">
        <v>4548</v>
      </c>
      <c r="G6015">
        <v>35</v>
      </c>
    </row>
    <row r="6016" spans="1:7" hidden="1" x14ac:dyDescent="0.25">
      <c r="A6016">
        <v>218</v>
      </c>
      <c r="B6016">
        <v>1435</v>
      </c>
      <c r="C6016" t="s">
        <v>4547</v>
      </c>
      <c r="D6016" t="s">
        <v>4529</v>
      </c>
      <c r="E6016">
        <v>407</v>
      </c>
      <c r="F6016" t="s">
        <v>4546</v>
      </c>
      <c r="G6016">
        <v>36</v>
      </c>
    </row>
    <row r="6017" spans="1:8" hidden="1" x14ac:dyDescent="0.25">
      <c r="A6017">
        <v>218</v>
      </c>
      <c r="B6017">
        <v>1436</v>
      </c>
      <c r="C6017" t="s">
        <v>4659</v>
      </c>
      <c r="D6017" t="s">
        <v>4529</v>
      </c>
      <c r="E6017">
        <v>1492</v>
      </c>
      <c r="F6017" t="s">
        <v>4659</v>
      </c>
      <c r="G6017">
        <v>37</v>
      </c>
    </row>
    <row r="6018" spans="1:8" hidden="1" x14ac:dyDescent="0.25">
      <c r="A6018">
        <v>218</v>
      </c>
      <c r="B6018">
        <v>1437</v>
      </c>
      <c r="C6018" t="s">
        <v>4656</v>
      </c>
      <c r="D6018" t="s">
        <v>4529</v>
      </c>
      <c r="E6018">
        <v>1070</v>
      </c>
      <c r="F6018" t="s">
        <v>4658</v>
      </c>
      <c r="G6018">
        <v>41</v>
      </c>
    </row>
    <row r="6019" spans="1:8" hidden="1" x14ac:dyDescent="0.25">
      <c r="A6019">
        <v>218</v>
      </c>
      <c r="B6019">
        <v>1437</v>
      </c>
      <c r="C6019" t="s">
        <v>4656</v>
      </c>
      <c r="D6019" t="s">
        <v>4529</v>
      </c>
      <c r="E6019">
        <v>409</v>
      </c>
      <c r="F6019" t="s">
        <v>4657</v>
      </c>
      <c r="G6019">
        <v>42</v>
      </c>
    </row>
    <row r="6020" spans="1:8" hidden="1" x14ac:dyDescent="0.25">
      <c r="A6020">
        <v>218</v>
      </c>
      <c r="B6020">
        <v>1437</v>
      </c>
      <c r="C6020" t="s">
        <v>4656</v>
      </c>
      <c r="D6020" t="s">
        <v>4529</v>
      </c>
      <c r="E6020">
        <v>1494</v>
      </c>
      <c r="F6020" t="s">
        <v>4656</v>
      </c>
      <c r="G6020">
        <v>43</v>
      </c>
    </row>
    <row r="6021" spans="1:8" hidden="1" x14ac:dyDescent="0.25">
      <c r="A6021">
        <v>218</v>
      </c>
      <c r="B6021">
        <v>1437</v>
      </c>
      <c r="C6021" t="s">
        <v>4656</v>
      </c>
      <c r="D6021" t="s">
        <v>4529</v>
      </c>
      <c r="E6021">
        <v>1496</v>
      </c>
      <c r="F6021" t="s">
        <v>4655</v>
      </c>
      <c r="G6021">
        <v>44</v>
      </c>
    </row>
    <row r="6022" spans="1:8" hidden="1" x14ac:dyDescent="0.25">
      <c r="A6022">
        <v>218</v>
      </c>
      <c r="B6022">
        <v>1438</v>
      </c>
      <c r="C6022" t="s">
        <v>4651</v>
      </c>
      <c r="D6022" t="s">
        <v>4529</v>
      </c>
      <c r="E6022">
        <v>1068</v>
      </c>
      <c r="F6022" t="s">
        <v>4654</v>
      </c>
      <c r="G6022" t="s">
        <v>4653</v>
      </c>
      <c r="H6022">
        <v>45</v>
      </c>
    </row>
    <row r="6023" spans="1:8" hidden="1" x14ac:dyDescent="0.25">
      <c r="A6023">
        <v>218</v>
      </c>
      <c r="B6023">
        <v>1438</v>
      </c>
      <c r="C6023" t="s">
        <v>4651</v>
      </c>
      <c r="D6023" t="s">
        <v>4529</v>
      </c>
      <c r="E6023">
        <v>758</v>
      </c>
      <c r="F6023" t="s">
        <v>4652</v>
      </c>
      <c r="G6023">
        <v>46</v>
      </c>
    </row>
    <row r="6024" spans="1:8" hidden="1" x14ac:dyDescent="0.25">
      <c r="A6024">
        <v>218</v>
      </c>
      <c r="B6024">
        <v>1438</v>
      </c>
      <c r="C6024" t="s">
        <v>4651</v>
      </c>
      <c r="D6024" t="s">
        <v>4529</v>
      </c>
      <c r="E6024">
        <v>951</v>
      </c>
      <c r="F6024" t="s">
        <v>4650</v>
      </c>
      <c r="G6024">
        <v>47</v>
      </c>
    </row>
    <row r="6025" spans="1:8" hidden="1" x14ac:dyDescent="0.25">
      <c r="A6025">
        <v>218</v>
      </c>
      <c r="B6025">
        <v>1440</v>
      </c>
      <c r="C6025" t="s">
        <v>4649</v>
      </c>
      <c r="D6025" t="s">
        <v>4529</v>
      </c>
      <c r="E6025">
        <v>756</v>
      </c>
      <c r="F6025" t="s">
        <v>4649</v>
      </c>
      <c r="G6025">
        <v>48</v>
      </c>
    </row>
    <row r="6026" spans="1:8" hidden="1" x14ac:dyDescent="0.25">
      <c r="A6026">
        <v>218</v>
      </c>
      <c r="B6026">
        <v>1441</v>
      </c>
      <c r="C6026" t="s">
        <v>4648</v>
      </c>
      <c r="D6026" t="s">
        <v>4529</v>
      </c>
      <c r="E6026">
        <v>1498</v>
      </c>
      <c r="F6026" t="s">
        <v>4647</v>
      </c>
      <c r="G6026">
        <v>50</v>
      </c>
    </row>
    <row r="6027" spans="1:8" hidden="1" x14ac:dyDescent="0.25">
      <c r="A6027">
        <v>218</v>
      </c>
      <c r="B6027">
        <v>1442</v>
      </c>
      <c r="C6027" t="s">
        <v>4646</v>
      </c>
      <c r="D6027" t="s">
        <v>4529</v>
      </c>
      <c r="E6027">
        <v>195</v>
      </c>
      <c r="F6027" t="s">
        <v>4645</v>
      </c>
      <c r="G6027">
        <v>51</v>
      </c>
    </row>
    <row r="6028" spans="1:8" hidden="1" x14ac:dyDescent="0.25">
      <c r="A6028">
        <v>218</v>
      </c>
      <c r="B6028">
        <v>1691</v>
      </c>
      <c r="C6028" t="s">
        <v>4644</v>
      </c>
      <c r="D6028" t="s">
        <v>4529</v>
      </c>
      <c r="E6028">
        <v>411</v>
      </c>
      <c r="F6028" t="s">
        <v>4644</v>
      </c>
      <c r="G6028">
        <v>38</v>
      </c>
    </row>
    <row r="6029" spans="1:8" hidden="1" x14ac:dyDescent="0.25">
      <c r="A6029">
        <v>218</v>
      </c>
      <c r="B6029">
        <v>1691</v>
      </c>
      <c r="C6029" t="s">
        <v>4644</v>
      </c>
      <c r="D6029" t="s">
        <v>4529</v>
      </c>
      <c r="E6029">
        <v>1947</v>
      </c>
      <c r="F6029" t="s">
        <v>4643</v>
      </c>
      <c r="G6029">
        <v>39</v>
      </c>
    </row>
    <row r="6030" spans="1:8" hidden="1" x14ac:dyDescent="0.25">
      <c r="A6030">
        <v>218</v>
      </c>
      <c r="B6030">
        <v>1692</v>
      </c>
      <c r="C6030" t="s">
        <v>4642</v>
      </c>
      <c r="D6030" t="s">
        <v>4529</v>
      </c>
      <c r="E6030">
        <v>414</v>
      </c>
      <c r="F6030" t="s">
        <v>4641</v>
      </c>
      <c r="G6030">
        <v>40</v>
      </c>
    </row>
    <row r="6031" spans="1:8" hidden="1" x14ac:dyDescent="0.25">
      <c r="A6031">
        <v>218</v>
      </c>
      <c r="B6031">
        <v>1693</v>
      </c>
      <c r="C6031" t="s">
        <v>4640</v>
      </c>
      <c r="D6031" t="s">
        <v>4529</v>
      </c>
      <c r="E6031">
        <v>754</v>
      </c>
      <c r="F6031" t="s">
        <v>4640</v>
      </c>
      <c r="G6031">
        <v>49</v>
      </c>
    </row>
    <row r="6032" spans="1:8" ht="37.5" hidden="1" customHeight="1" x14ac:dyDescent="0.25">
      <c r="A6032">
        <v>219</v>
      </c>
      <c r="B6032">
        <v>1518</v>
      </c>
      <c r="C6032" t="s">
        <v>4601</v>
      </c>
      <c r="D6032" t="s">
        <v>4529</v>
      </c>
      <c r="E6032">
        <v>1938</v>
      </c>
      <c r="F6032" t="s">
        <v>4601</v>
      </c>
      <c r="G6032">
        <v>1</v>
      </c>
    </row>
    <row r="6033" spans="1:7" hidden="1" x14ac:dyDescent="0.25">
      <c r="A6033">
        <v>219</v>
      </c>
      <c r="B6033">
        <v>1443</v>
      </c>
      <c r="C6033" t="s">
        <v>4639</v>
      </c>
      <c r="D6033" t="s">
        <v>4529</v>
      </c>
      <c r="E6033">
        <v>580</v>
      </c>
      <c r="F6033" t="s">
        <v>4639</v>
      </c>
      <c r="G6033">
        <v>2</v>
      </c>
    </row>
    <row r="6034" spans="1:7" hidden="1" x14ac:dyDescent="0.25">
      <c r="A6034">
        <v>219</v>
      </c>
      <c r="B6034">
        <v>1444</v>
      </c>
      <c r="C6034" t="s">
        <v>4638</v>
      </c>
      <c r="D6034" t="s">
        <v>4529</v>
      </c>
      <c r="E6034">
        <v>532</v>
      </c>
      <c r="F6034" t="s">
        <v>4638</v>
      </c>
      <c r="G6034">
        <v>3</v>
      </c>
    </row>
    <row r="6035" spans="1:7" hidden="1" x14ac:dyDescent="0.25">
      <c r="A6035">
        <v>219</v>
      </c>
      <c r="B6035">
        <v>1445</v>
      </c>
      <c r="C6035" t="s">
        <v>4637</v>
      </c>
      <c r="D6035" t="s">
        <v>4529</v>
      </c>
      <c r="E6035">
        <v>573</v>
      </c>
      <c r="F6035" t="s">
        <v>4636</v>
      </c>
      <c r="G6035">
        <v>4</v>
      </c>
    </row>
    <row r="6036" spans="1:7" hidden="1" x14ac:dyDescent="0.25">
      <c r="A6036">
        <v>219</v>
      </c>
      <c r="B6036">
        <v>1446</v>
      </c>
      <c r="C6036" t="s">
        <v>4598</v>
      </c>
      <c r="D6036" t="s">
        <v>4529</v>
      </c>
      <c r="E6036">
        <v>1438</v>
      </c>
      <c r="F6036" t="s">
        <v>4635</v>
      </c>
      <c r="G6036">
        <v>5</v>
      </c>
    </row>
    <row r="6037" spans="1:7" hidden="1" x14ac:dyDescent="0.25">
      <c r="A6037">
        <v>219</v>
      </c>
      <c r="B6037">
        <v>1446</v>
      </c>
      <c r="C6037" t="s">
        <v>4598</v>
      </c>
      <c r="D6037" t="s">
        <v>4529</v>
      </c>
      <c r="E6037">
        <v>576</v>
      </c>
      <c r="F6037" t="s">
        <v>4634</v>
      </c>
      <c r="G6037">
        <v>6</v>
      </c>
    </row>
    <row r="6038" spans="1:7" hidden="1" x14ac:dyDescent="0.25">
      <c r="A6038">
        <v>219</v>
      </c>
      <c r="B6038">
        <v>1446</v>
      </c>
      <c r="C6038" t="s">
        <v>4598</v>
      </c>
      <c r="D6038" t="s">
        <v>4529</v>
      </c>
      <c r="E6038">
        <v>1</v>
      </c>
      <c r="F6038" t="s">
        <v>4599</v>
      </c>
      <c r="G6038">
        <v>7</v>
      </c>
    </row>
    <row r="6039" spans="1:7" hidden="1" x14ac:dyDescent="0.25">
      <c r="A6039">
        <v>219</v>
      </c>
      <c r="B6039">
        <v>1447</v>
      </c>
      <c r="C6039" t="s">
        <v>4633</v>
      </c>
      <c r="D6039" t="s">
        <v>4529</v>
      </c>
      <c r="E6039">
        <v>197</v>
      </c>
      <c r="F6039" t="s">
        <v>4570</v>
      </c>
      <c r="G6039">
        <v>8</v>
      </c>
    </row>
    <row r="6040" spans="1:7" hidden="1" x14ac:dyDescent="0.25">
      <c r="A6040">
        <v>219</v>
      </c>
      <c r="B6040">
        <v>1447</v>
      </c>
      <c r="C6040" t="s">
        <v>4633</v>
      </c>
      <c r="D6040" t="s">
        <v>4529</v>
      </c>
      <c r="E6040">
        <v>199</v>
      </c>
      <c r="F6040" t="s">
        <v>4568</v>
      </c>
      <c r="G6040">
        <v>9</v>
      </c>
    </row>
    <row r="6041" spans="1:7" hidden="1" x14ac:dyDescent="0.25">
      <c r="A6041">
        <v>219</v>
      </c>
      <c r="B6041">
        <v>1447</v>
      </c>
      <c r="C6041" t="s">
        <v>4633</v>
      </c>
      <c r="D6041" t="s">
        <v>4529</v>
      </c>
      <c r="E6041">
        <v>1575</v>
      </c>
      <c r="F6041" t="s">
        <v>4567</v>
      </c>
      <c r="G6041">
        <v>10</v>
      </c>
    </row>
    <row r="6042" spans="1:7" hidden="1" x14ac:dyDescent="0.25">
      <c r="A6042">
        <v>219</v>
      </c>
      <c r="B6042">
        <v>1447</v>
      </c>
      <c r="C6042" t="s">
        <v>4633</v>
      </c>
      <c r="D6042" t="s">
        <v>4529</v>
      </c>
      <c r="E6042">
        <v>1448</v>
      </c>
      <c r="F6042" t="s">
        <v>4566</v>
      </c>
      <c r="G6042">
        <v>11</v>
      </c>
    </row>
    <row r="6043" spans="1:7" hidden="1" x14ac:dyDescent="0.25">
      <c r="A6043">
        <v>219</v>
      </c>
      <c r="B6043">
        <v>1447</v>
      </c>
      <c r="C6043" t="s">
        <v>4633</v>
      </c>
      <c r="D6043" t="s">
        <v>4529</v>
      </c>
      <c r="E6043">
        <v>200</v>
      </c>
      <c r="F6043" t="s">
        <v>4563</v>
      </c>
      <c r="G6043">
        <v>12</v>
      </c>
    </row>
    <row r="6044" spans="1:7" hidden="1" x14ac:dyDescent="0.25">
      <c r="A6044">
        <v>219</v>
      </c>
      <c r="B6044">
        <v>1448</v>
      </c>
      <c r="C6044" t="s">
        <v>4595</v>
      </c>
      <c r="D6044" t="s">
        <v>4529</v>
      </c>
      <c r="E6044">
        <v>1484</v>
      </c>
      <c r="F6044" t="s">
        <v>4596</v>
      </c>
      <c r="G6044">
        <v>13</v>
      </c>
    </row>
    <row r="6045" spans="1:7" hidden="1" x14ac:dyDescent="0.25">
      <c r="A6045">
        <v>219</v>
      </c>
      <c r="B6045">
        <v>1450</v>
      </c>
      <c r="C6045" t="s">
        <v>4592</v>
      </c>
      <c r="D6045" t="s">
        <v>4529</v>
      </c>
      <c r="E6045">
        <v>251</v>
      </c>
      <c r="F6045" t="s">
        <v>4592</v>
      </c>
      <c r="G6045">
        <v>14</v>
      </c>
    </row>
    <row r="6046" spans="1:7" hidden="1" x14ac:dyDescent="0.25">
      <c r="A6046">
        <v>219</v>
      </c>
      <c r="B6046">
        <v>1451</v>
      </c>
      <c r="C6046" t="s">
        <v>4632</v>
      </c>
      <c r="D6046" t="s">
        <v>4529</v>
      </c>
      <c r="E6046">
        <v>1482</v>
      </c>
      <c r="F6046" t="s">
        <v>4590</v>
      </c>
      <c r="G6046">
        <v>15</v>
      </c>
    </row>
    <row r="6047" spans="1:7" hidden="1" x14ac:dyDescent="0.25">
      <c r="A6047">
        <v>219</v>
      </c>
      <c r="B6047">
        <v>1451</v>
      </c>
      <c r="C6047" t="s">
        <v>4632</v>
      </c>
      <c r="D6047" t="s">
        <v>4529</v>
      </c>
      <c r="E6047">
        <v>206</v>
      </c>
      <c r="F6047" t="s">
        <v>4589</v>
      </c>
      <c r="G6047">
        <v>16</v>
      </c>
    </row>
    <row r="6048" spans="1:7" hidden="1" x14ac:dyDescent="0.25">
      <c r="A6048">
        <v>219</v>
      </c>
      <c r="B6048">
        <v>1451</v>
      </c>
      <c r="C6048" t="s">
        <v>4632</v>
      </c>
      <c r="D6048" t="s">
        <v>4529</v>
      </c>
      <c r="E6048">
        <v>210</v>
      </c>
      <c r="F6048" t="s">
        <v>4587</v>
      </c>
      <c r="G6048">
        <v>17</v>
      </c>
    </row>
    <row r="6049" spans="1:7" hidden="1" x14ac:dyDescent="0.25">
      <c r="A6049">
        <v>219</v>
      </c>
      <c r="B6049">
        <v>1452</v>
      </c>
      <c r="C6049" t="s">
        <v>4586</v>
      </c>
      <c r="D6049" t="s">
        <v>4529</v>
      </c>
      <c r="E6049">
        <v>364</v>
      </c>
      <c r="F6049" t="s">
        <v>4586</v>
      </c>
      <c r="G6049">
        <v>18</v>
      </c>
    </row>
    <row r="6050" spans="1:7" hidden="1" x14ac:dyDescent="0.25">
      <c r="A6050">
        <v>219</v>
      </c>
      <c r="B6050">
        <v>1453</v>
      </c>
      <c r="C6050" t="s">
        <v>4631</v>
      </c>
      <c r="D6050" t="s">
        <v>4529</v>
      </c>
      <c r="E6050">
        <v>214</v>
      </c>
      <c r="F6050" t="s">
        <v>4585</v>
      </c>
      <c r="G6050">
        <v>19</v>
      </c>
    </row>
    <row r="6051" spans="1:7" hidden="1" x14ac:dyDescent="0.25">
      <c r="A6051">
        <v>219</v>
      </c>
      <c r="B6051">
        <v>1454</v>
      </c>
      <c r="C6051" t="s">
        <v>4630</v>
      </c>
      <c r="D6051" t="s">
        <v>4529</v>
      </c>
      <c r="E6051">
        <v>215</v>
      </c>
      <c r="F6051" t="s">
        <v>4630</v>
      </c>
      <c r="G6051">
        <v>20</v>
      </c>
    </row>
    <row r="6052" spans="1:7" hidden="1" x14ac:dyDescent="0.25">
      <c r="A6052">
        <v>219</v>
      </c>
      <c r="B6052">
        <v>1455</v>
      </c>
      <c r="C6052" t="s">
        <v>4629</v>
      </c>
      <c r="D6052" t="s">
        <v>4529</v>
      </c>
      <c r="E6052">
        <v>1486</v>
      </c>
      <c r="F6052" t="s">
        <v>4629</v>
      </c>
      <c r="G6052">
        <v>21</v>
      </c>
    </row>
    <row r="6053" spans="1:7" hidden="1" x14ac:dyDescent="0.25">
      <c r="A6053">
        <v>219</v>
      </c>
      <c r="B6053">
        <v>1455</v>
      </c>
      <c r="C6053" t="s">
        <v>4629</v>
      </c>
      <c r="D6053" t="s">
        <v>4529</v>
      </c>
      <c r="E6053">
        <v>217</v>
      </c>
      <c r="F6053" t="s">
        <v>4628</v>
      </c>
      <c r="G6053">
        <v>22</v>
      </c>
    </row>
    <row r="6054" spans="1:7" hidden="1" x14ac:dyDescent="0.25">
      <c r="A6054">
        <v>219</v>
      </c>
      <c r="B6054">
        <v>1456</v>
      </c>
      <c r="C6054" t="s">
        <v>4624</v>
      </c>
      <c r="D6054" t="s">
        <v>4529</v>
      </c>
      <c r="E6054">
        <v>1395</v>
      </c>
      <c r="F6054" t="s">
        <v>4627</v>
      </c>
      <c r="G6054">
        <v>23</v>
      </c>
    </row>
    <row r="6055" spans="1:7" hidden="1" x14ac:dyDescent="0.25">
      <c r="A6055">
        <v>219</v>
      </c>
      <c r="B6055">
        <v>1456</v>
      </c>
      <c r="C6055" t="s">
        <v>4624</v>
      </c>
      <c r="D6055" t="s">
        <v>4529</v>
      </c>
      <c r="E6055">
        <v>222</v>
      </c>
      <c r="F6055" t="s">
        <v>4624</v>
      </c>
      <c r="G6055">
        <v>24</v>
      </c>
    </row>
    <row r="6056" spans="1:7" hidden="1" x14ac:dyDescent="0.25">
      <c r="A6056">
        <v>219</v>
      </c>
      <c r="B6056">
        <v>1456</v>
      </c>
      <c r="C6056" t="s">
        <v>4624</v>
      </c>
      <c r="D6056" t="s">
        <v>4529</v>
      </c>
      <c r="E6056">
        <v>1567</v>
      </c>
      <c r="F6056" t="s">
        <v>4626</v>
      </c>
      <c r="G6056">
        <v>25</v>
      </c>
    </row>
    <row r="6057" spans="1:7" hidden="1" x14ac:dyDescent="0.25">
      <c r="A6057">
        <v>219</v>
      </c>
      <c r="B6057">
        <v>1456</v>
      </c>
      <c r="C6057" t="s">
        <v>4624</v>
      </c>
      <c r="D6057" t="s">
        <v>4529</v>
      </c>
      <c r="E6057">
        <v>1488</v>
      </c>
      <c r="F6057" t="s">
        <v>4625</v>
      </c>
      <c r="G6057">
        <v>26</v>
      </c>
    </row>
    <row r="6058" spans="1:7" hidden="1" x14ac:dyDescent="0.25">
      <c r="A6058">
        <v>219</v>
      </c>
      <c r="B6058">
        <v>1456</v>
      </c>
      <c r="C6058" t="s">
        <v>4624</v>
      </c>
      <c r="D6058" t="s">
        <v>4529</v>
      </c>
      <c r="E6058">
        <v>405</v>
      </c>
      <c r="F6058" t="s">
        <v>4623</v>
      </c>
      <c r="G6058">
        <v>27</v>
      </c>
    </row>
    <row r="6059" spans="1:7" hidden="1" x14ac:dyDescent="0.25">
      <c r="A6059">
        <v>219</v>
      </c>
      <c r="B6059">
        <v>1457</v>
      </c>
      <c r="C6059" t="s">
        <v>4622</v>
      </c>
      <c r="D6059" t="s">
        <v>4529</v>
      </c>
      <c r="E6059">
        <v>1490</v>
      </c>
      <c r="F6059" t="s">
        <v>4622</v>
      </c>
      <c r="G6059">
        <v>28</v>
      </c>
    </row>
    <row r="6060" spans="1:7" hidden="1" x14ac:dyDescent="0.25">
      <c r="A6060">
        <v>219</v>
      </c>
      <c r="B6060">
        <v>1458</v>
      </c>
      <c r="C6060" t="s">
        <v>4621</v>
      </c>
      <c r="D6060" t="s">
        <v>4529</v>
      </c>
      <c r="E6060">
        <v>223</v>
      </c>
      <c r="F6060" t="s">
        <v>4621</v>
      </c>
      <c r="G6060">
        <v>29</v>
      </c>
    </row>
    <row r="6061" spans="1:7" hidden="1" x14ac:dyDescent="0.25">
      <c r="A6061">
        <v>219</v>
      </c>
      <c r="B6061">
        <v>1459</v>
      </c>
      <c r="C6061" t="s">
        <v>4547</v>
      </c>
      <c r="D6061" t="s">
        <v>4529</v>
      </c>
      <c r="E6061">
        <v>225</v>
      </c>
      <c r="F6061" t="s">
        <v>4550</v>
      </c>
      <c r="G6061">
        <v>30</v>
      </c>
    </row>
    <row r="6062" spans="1:7" hidden="1" x14ac:dyDescent="0.25">
      <c r="A6062">
        <v>219</v>
      </c>
      <c r="B6062">
        <v>1459</v>
      </c>
      <c r="C6062" t="s">
        <v>4547</v>
      </c>
      <c r="D6062" t="s">
        <v>4529</v>
      </c>
      <c r="E6062">
        <v>1543</v>
      </c>
      <c r="F6062" t="s">
        <v>4549</v>
      </c>
      <c r="G6062">
        <v>31</v>
      </c>
    </row>
    <row r="6063" spans="1:7" hidden="1" x14ac:dyDescent="0.25">
      <c r="A6063">
        <v>219</v>
      </c>
      <c r="B6063">
        <v>1459</v>
      </c>
      <c r="C6063" t="s">
        <v>4547</v>
      </c>
      <c r="D6063" t="s">
        <v>4529</v>
      </c>
      <c r="E6063">
        <v>969</v>
      </c>
      <c r="F6063" t="s">
        <v>4548</v>
      </c>
      <c r="G6063">
        <v>32</v>
      </c>
    </row>
    <row r="6064" spans="1:7" hidden="1" x14ac:dyDescent="0.25">
      <c r="A6064">
        <v>219</v>
      </c>
      <c r="B6064">
        <v>1459</v>
      </c>
      <c r="C6064" t="s">
        <v>4547</v>
      </c>
      <c r="D6064" t="s">
        <v>4529</v>
      </c>
      <c r="E6064">
        <v>226</v>
      </c>
      <c r="F6064" t="s">
        <v>4620</v>
      </c>
      <c r="G6064">
        <v>33</v>
      </c>
    </row>
    <row r="6065" spans="1:7" hidden="1" x14ac:dyDescent="0.25">
      <c r="A6065">
        <v>219</v>
      </c>
      <c r="B6065">
        <v>1460</v>
      </c>
      <c r="C6065" t="s">
        <v>4573</v>
      </c>
      <c r="D6065" t="s">
        <v>4529</v>
      </c>
      <c r="E6065">
        <v>1145</v>
      </c>
      <c r="F6065" t="s">
        <v>4619</v>
      </c>
      <c r="G6065">
        <v>34</v>
      </c>
    </row>
    <row r="6066" spans="1:7" hidden="1" x14ac:dyDescent="0.25">
      <c r="A6066">
        <v>219</v>
      </c>
      <c r="B6066">
        <v>1460</v>
      </c>
      <c r="C6066" t="s">
        <v>4573</v>
      </c>
      <c r="D6066" t="s">
        <v>4529</v>
      </c>
      <c r="E6066">
        <v>623</v>
      </c>
      <c r="F6066" t="s">
        <v>4573</v>
      </c>
      <c r="G6066">
        <v>35</v>
      </c>
    </row>
    <row r="6067" spans="1:7" hidden="1" x14ac:dyDescent="0.25">
      <c r="A6067">
        <v>219</v>
      </c>
      <c r="B6067">
        <v>1461</v>
      </c>
      <c r="C6067" t="s">
        <v>4617</v>
      </c>
      <c r="D6067" t="s">
        <v>4529</v>
      </c>
      <c r="E6067">
        <v>700</v>
      </c>
      <c r="F6067" t="s">
        <v>4617</v>
      </c>
      <c r="G6067">
        <v>36</v>
      </c>
    </row>
    <row r="6068" spans="1:7" hidden="1" x14ac:dyDescent="0.25">
      <c r="A6068">
        <v>219</v>
      </c>
      <c r="B6068">
        <v>1461</v>
      </c>
      <c r="C6068" t="s">
        <v>4617</v>
      </c>
      <c r="D6068" t="s">
        <v>4529</v>
      </c>
      <c r="E6068">
        <v>705</v>
      </c>
      <c r="F6068" t="s">
        <v>4618</v>
      </c>
      <c r="G6068">
        <v>37</v>
      </c>
    </row>
    <row r="6069" spans="1:7" hidden="1" x14ac:dyDescent="0.25">
      <c r="A6069">
        <v>219</v>
      </c>
      <c r="B6069">
        <v>1461</v>
      </c>
      <c r="C6069" t="s">
        <v>4617</v>
      </c>
      <c r="D6069" t="s">
        <v>4529</v>
      </c>
      <c r="E6069">
        <v>1051</v>
      </c>
      <c r="F6069" t="s">
        <v>4616</v>
      </c>
      <c r="G6069">
        <v>38</v>
      </c>
    </row>
    <row r="6070" spans="1:7" hidden="1" x14ac:dyDescent="0.25">
      <c r="A6070">
        <v>219</v>
      </c>
      <c r="B6070">
        <v>1462</v>
      </c>
      <c r="C6070" t="s">
        <v>4613</v>
      </c>
      <c r="D6070" t="s">
        <v>4529</v>
      </c>
      <c r="E6070">
        <v>1053</v>
      </c>
      <c r="F6070" t="s">
        <v>4615</v>
      </c>
      <c r="G6070">
        <v>39</v>
      </c>
    </row>
    <row r="6071" spans="1:7" hidden="1" x14ac:dyDescent="0.25">
      <c r="A6071">
        <v>219</v>
      </c>
      <c r="B6071">
        <v>1462</v>
      </c>
      <c r="C6071" t="s">
        <v>4613</v>
      </c>
      <c r="D6071" t="s">
        <v>4529</v>
      </c>
      <c r="E6071">
        <v>701</v>
      </c>
      <c r="F6071" t="s">
        <v>2837</v>
      </c>
      <c r="G6071">
        <v>40</v>
      </c>
    </row>
    <row r="6072" spans="1:7" hidden="1" x14ac:dyDescent="0.25">
      <c r="A6072">
        <v>219</v>
      </c>
      <c r="B6072">
        <v>1462</v>
      </c>
      <c r="C6072" t="s">
        <v>4613</v>
      </c>
      <c r="D6072" t="s">
        <v>4529</v>
      </c>
      <c r="E6072">
        <v>704</v>
      </c>
      <c r="F6072" t="s">
        <v>4614</v>
      </c>
      <c r="G6072">
        <v>41</v>
      </c>
    </row>
    <row r="6073" spans="1:7" hidden="1" x14ac:dyDescent="0.25">
      <c r="A6073">
        <v>219</v>
      </c>
      <c r="B6073">
        <v>1462</v>
      </c>
      <c r="C6073" t="s">
        <v>4613</v>
      </c>
      <c r="D6073" t="s">
        <v>4529</v>
      </c>
      <c r="E6073">
        <v>1939</v>
      </c>
      <c r="F6073" t="s">
        <v>4613</v>
      </c>
      <c r="G6073">
        <v>42</v>
      </c>
    </row>
    <row r="6074" spans="1:7" hidden="1" x14ac:dyDescent="0.25">
      <c r="A6074">
        <v>219</v>
      </c>
      <c r="B6074">
        <v>1463</v>
      </c>
      <c r="C6074" t="s">
        <v>4612</v>
      </c>
      <c r="D6074" t="s">
        <v>4529</v>
      </c>
      <c r="E6074">
        <v>709</v>
      </c>
      <c r="F6074" t="s">
        <v>4612</v>
      </c>
      <c r="G6074">
        <v>43</v>
      </c>
    </row>
    <row r="6075" spans="1:7" hidden="1" x14ac:dyDescent="0.25">
      <c r="A6075">
        <v>219</v>
      </c>
      <c r="B6075">
        <v>1464</v>
      </c>
      <c r="C6075" t="s">
        <v>4611</v>
      </c>
      <c r="D6075" t="s">
        <v>4529</v>
      </c>
      <c r="E6075">
        <v>1902</v>
      </c>
      <c r="F6075" t="s">
        <v>4611</v>
      </c>
      <c r="G6075">
        <v>44</v>
      </c>
    </row>
    <row r="6076" spans="1:7" hidden="1" x14ac:dyDescent="0.25">
      <c r="A6076">
        <v>219</v>
      </c>
      <c r="B6076">
        <v>1465</v>
      </c>
      <c r="C6076" t="s">
        <v>4610</v>
      </c>
      <c r="D6076" t="s">
        <v>4529</v>
      </c>
      <c r="E6076">
        <v>478</v>
      </c>
      <c r="F6076" t="s">
        <v>4610</v>
      </c>
      <c r="G6076">
        <v>45</v>
      </c>
    </row>
    <row r="6077" spans="1:7" hidden="1" x14ac:dyDescent="0.25">
      <c r="A6077">
        <v>219</v>
      </c>
      <c r="B6077">
        <v>1466</v>
      </c>
      <c r="C6077" t="s">
        <v>4609</v>
      </c>
      <c r="D6077" t="s">
        <v>4529</v>
      </c>
      <c r="E6077">
        <v>1286</v>
      </c>
      <c r="F6077" t="s">
        <v>4609</v>
      </c>
      <c r="G6077">
        <v>46</v>
      </c>
    </row>
    <row r="6078" spans="1:7" hidden="1" x14ac:dyDescent="0.25">
      <c r="A6078">
        <v>219</v>
      </c>
      <c r="B6078">
        <v>1467</v>
      </c>
      <c r="C6078" t="s">
        <v>4608</v>
      </c>
      <c r="D6078" t="s">
        <v>4529</v>
      </c>
      <c r="E6078">
        <v>477</v>
      </c>
      <c r="F6078" t="s">
        <v>4608</v>
      </c>
      <c r="G6078">
        <v>47</v>
      </c>
    </row>
    <row r="6079" spans="1:7" hidden="1" x14ac:dyDescent="0.25">
      <c r="A6079">
        <v>219</v>
      </c>
      <c r="B6079">
        <v>1468</v>
      </c>
      <c r="C6079" t="s">
        <v>4607</v>
      </c>
      <c r="D6079" t="s">
        <v>4529</v>
      </c>
      <c r="E6079">
        <v>1903</v>
      </c>
      <c r="F6079" t="s">
        <v>4607</v>
      </c>
      <c r="G6079">
        <v>48</v>
      </c>
    </row>
    <row r="6080" spans="1:7" hidden="1" x14ac:dyDescent="0.25">
      <c r="A6080">
        <v>219</v>
      </c>
      <c r="B6080">
        <v>1469</v>
      </c>
      <c r="C6080" t="s">
        <v>4606</v>
      </c>
      <c r="D6080" t="s">
        <v>4529</v>
      </c>
      <c r="E6080">
        <v>1905</v>
      </c>
      <c r="F6080" t="s">
        <v>4605</v>
      </c>
      <c r="G6080">
        <v>49</v>
      </c>
    </row>
    <row r="6081" spans="1:7" hidden="1" x14ac:dyDescent="0.25">
      <c r="A6081">
        <v>219</v>
      </c>
      <c r="B6081">
        <v>1519</v>
      </c>
      <c r="C6081" t="s">
        <v>4600</v>
      </c>
      <c r="D6081" t="s">
        <v>4529</v>
      </c>
      <c r="E6081">
        <v>1941</v>
      </c>
      <c r="F6081" t="s">
        <v>4600</v>
      </c>
      <c r="G6081">
        <v>50</v>
      </c>
    </row>
    <row r="6082" spans="1:7" hidden="1" x14ac:dyDescent="0.25">
      <c r="A6082">
        <v>219</v>
      </c>
      <c r="B6082">
        <v>1470</v>
      </c>
      <c r="C6082" t="s">
        <v>4604</v>
      </c>
      <c r="D6082" t="s">
        <v>4529</v>
      </c>
      <c r="E6082">
        <v>1904</v>
      </c>
      <c r="F6082" t="s">
        <v>4603</v>
      </c>
      <c r="G6082">
        <v>51</v>
      </c>
    </row>
    <row r="6083" spans="1:7" hidden="1" x14ac:dyDescent="0.25">
      <c r="A6083">
        <v>219</v>
      </c>
      <c r="B6083">
        <v>1471</v>
      </c>
      <c r="C6083" t="s">
        <v>4602</v>
      </c>
      <c r="D6083" t="s">
        <v>4529</v>
      </c>
      <c r="E6083">
        <v>1066</v>
      </c>
      <c r="F6083" t="s">
        <v>4602</v>
      </c>
      <c r="G6083">
        <v>52</v>
      </c>
    </row>
    <row r="6084" spans="1:7" hidden="1" x14ac:dyDescent="0.25">
      <c r="A6084">
        <v>220</v>
      </c>
      <c r="B6084">
        <v>1472</v>
      </c>
      <c r="C6084" t="s">
        <v>4598</v>
      </c>
      <c r="D6084" t="s">
        <v>4529</v>
      </c>
      <c r="E6084">
        <v>1</v>
      </c>
      <c r="F6084" t="s">
        <v>4599</v>
      </c>
      <c r="G6084">
        <v>1</v>
      </c>
    </row>
    <row r="6085" spans="1:7" hidden="1" x14ac:dyDescent="0.25">
      <c r="A6085">
        <v>220</v>
      </c>
      <c r="B6085">
        <v>1472</v>
      </c>
      <c r="C6085" t="s">
        <v>4598</v>
      </c>
      <c r="D6085" t="s">
        <v>4529</v>
      </c>
      <c r="E6085">
        <v>244</v>
      </c>
      <c r="F6085" t="s">
        <v>4597</v>
      </c>
      <c r="G6085">
        <v>2</v>
      </c>
    </row>
    <row r="6086" spans="1:7" hidden="1" x14ac:dyDescent="0.25">
      <c r="A6086">
        <v>220</v>
      </c>
      <c r="B6086">
        <v>1473</v>
      </c>
      <c r="C6086" t="s">
        <v>4595</v>
      </c>
      <c r="D6086" t="s">
        <v>4529</v>
      </c>
      <c r="E6086">
        <v>1484</v>
      </c>
      <c r="F6086" t="s">
        <v>4596</v>
      </c>
      <c r="G6086">
        <v>9</v>
      </c>
    </row>
    <row r="6087" spans="1:7" hidden="1" x14ac:dyDescent="0.25">
      <c r="A6087">
        <v>220</v>
      </c>
      <c r="B6087">
        <v>1473</v>
      </c>
      <c r="C6087" t="s">
        <v>4595</v>
      </c>
      <c r="D6087" t="s">
        <v>4529</v>
      </c>
      <c r="E6087">
        <v>202</v>
      </c>
      <c r="F6087" t="s">
        <v>4594</v>
      </c>
      <c r="G6087">
        <v>10</v>
      </c>
    </row>
    <row r="6088" spans="1:7" hidden="1" x14ac:dyDescent="0.25">
      <c r="A6088">
        <v>220</v>
      </c>
      <c r="B6088">
        <v>1475</v>
      </c>
      <c r="C6088" t="s">
        <v>4592</v>
      </c>
      <c r="D6088" t="s">
        <v>4529</v>
      </c>
      <c r="E6088">
        <v>251</v>
      </c>
      <c r="F6088" t="s">
        <v>4592</v>
      </c>
      <c r="G6088">
        <v>11</v>
      </c>
    </row>
    <row r="6089" spans="1:7" hidden="1" x14ac:dyDescent="0.25">
      <c r="A6089">
        <v>220</v>
      </c>
      <c r="B6089">
        <v>1475</v>
      </c>
      <c r="C6089" t="s">
        <v>4592</v>
      </c>
      <c r="D6089" t="s">
        <v>4529</v>
      </c>
      <c r="E6089">
        <v>204</v>
      </c>
      <c r="F6089" t="s">
        <v>4593</v>
      </c>
      <c r="G6089">
        <v>12</v>
      </c>
    </row>
    <row r="6090" spans="1:7" hidden="1" x14ac:dyDescent="0.25">
      <c r="A6090">
        <v>220</v>
      </c>
      <c r="B6090">
        <v>1475</v>
      </c>
      <c r="C6090" t="s">
        <v>4592</v>
      </c>
      <c r="D6090" t="s">
        <v>4529</v>
      </c>
      <c r="E6090">
        <v>1480</v>
      </c>
      <c r="F6090" t="s">
        <v>4591</v>
      </c>
      <c r="G6090">
        <v>13</v>
      </c>
    </row>
    <row r="6091" spans="1:7" hidden="1" x14ac:dyDescent="0.25">
      <c r="A6091">
        <v>220</v>
      </c>
      <c r="B6091">
        <v>1476</v>
      </c>
      <c r="C6091" t="s">
        <v>4588</v>
      </c>
      <c r="D6091" t="s">
        <v>4529</v>
      </c>
      <c r="E6091">
        <v>1482</v>
      </c>
      <c r="F6091" t="s">
        <v>4590</v>
      </c>
      <c r="G6091">
        <v>14</v>
      </c>
    </row>
    <row r="6092" spans="1:7" hidden="1" x14ac:dyDescent="0.25">
      <c r="A6092">
        <v>220</v>
      </c>
      <c r="B6092">
        <v>1476</v>
      </c>
      <c r="C6092" t="s">
        <v>4588</v>
      </c>
      <c r="D6092" t="s">
        <v>4529</v>
      </c>
      <c r="E6092">
        <v>206</v>
      </c>
      <c r="F6092" t="s">
        <v>4589</v>
      </c>
      <c r="G6092">
        <v>15</v>
      </c>
    </row>
    <row r="6093" spans="1:7" hidden="1" x14ac:dyDescent="0.25">
      <c r="A6093">
        <v>220</v>
      </c>
      <c r="B6093">
        <v>1476</v>
      </c>
      <c r="C6093" t="s">
        <v>4588</v>
      </c>
      <c r="D6093" t="s">
        <v>4529</v>
      </c>
      <c r="E6093">
        <v>210</v>
      </c>
      <c r="F6093" t="s">
        <v>4587</v>
      </c>
      <c r="G6093">
        <v>16</v>
      </c>
    </row>
    <row r="6094" spans="1:7" hidden="1" x14ac:dyDescent="0.25">
      <c r="A6094">
        <v>220</v>
      </c>
      <c r="B6094">
        <v>1477</v>
      </c>
      <c r="C6094" t="s">
        <v>4586</v>
      </c>
      <c r="D6094" t="s">
        <v>4529</v>
      </c>
      <c r="E6094">
        <v>364</v>
      </c>
      <c r="F6094" t="s">
        <v>4586</v>
      </c>
      <c r="G6094">
        <v>17</v>
      </c>
    </row>
    <row r="6095" spans="1:7" hidden="1" x14ac:dyDescent="0.25">
      <c r="A6095">
        <v>220</v>
      </c>
      <c r="B6095">
        <v>1478</v>
      </c>
      <c r="C6095" t="s">
        <v>4585</v>
      </c>
      <c r="D6095" t="s">
        <v>4529</v>
      </c>
      <c r="E6095">
        <v>213</v>
      </c>
      <c r="F6095" t="s">
        <v>4585</v>
      </c>
      <c r="G6095">
        <v>18</v>
      </c>
    </row>
    <row r="6096" spans="1:7" hidden="1" x14ac:dyDescent="0.25">
      <c r="A6096">
        <v>220</v>
      </c>
      <c r="B6096">
        <v>1478</v>
      </c>
      <c r="C6096" t="s">
        <v>4585</v>
      </c>
      <c r="D6096" t="s">
        <v>4529</v>
      </c>
      <c r="E6096">
        <v>1560</v>
      </c>
      <c r="F6096" t="s">
        <v>4584</v>
      </c>
      <c r="G6096">
        <v>19</v>
      </c>
    </row>
    <row r="6097" spans="1:7" hidden="1" x14ac:dyDescent="0.25">
      <c r="A6097">
        <v>220</v>
      </c>
      <c r="B6097">
        <v>1479</v>
      </c>
      <c r="C6097" t="s">
        <v>4583</v>
      </c>
      <c r="D6097" t="s">
        <v>4529</v>
      </c>
      <c r="E6097">
        <v>247</v>
      </c>
      <c r="F6097" t="s">
        <v>4583</v>
      </c>
      <c r="G6097">
        <v>20</v>
      </c>
    </row>
    <row r="6098" spans="1:7" hidden="1" x14ac:dyDescent="0.25">
      <c r="A6098">
        <v>220</v>
      </c>
      <c r="B6098">
        <v>1480</v>
      </c>
      <c r="C6098" t="s">
        <v>4580</v>
      </c>
      <c r="D6098" t="s">
        <v>4529</v>
      </c>
      <c r="E6098">
        <v>1406</v>
      </c>
      <c r="F6098" t="s">
        <v>4582</v>
      </c>
      <c r="G6098">
        <v>21</v>
      </c>
    </row>
    <row r="6099" spans="1:7" hidden="1" x14ac:dyDescent="0.25">
      <c r="A6099">
        <v>220</v>
      </c>
      <c r="B6099">
        <v>1480</v>
      </c>
      <c r="C6099" t="s">
        <v>4580</v>
      </c>
      <c r="D6099" t="s">
        <v>4529</v>
      </c>
      <c r="E6099">
        <v>249</v>
      </c>
      <c r="F6099" t="s">
        <v>4581</v>
      </c>
      <c r="G6099">
        <v>22</v>
      </c>
    </row>
    <row r="6100" spans="1:7" hidden="1" x14ac:dyDescent="0.25">
      <c r="A6100">
        <v>220</v>
      </c>
      <c r="B6100">
        <v>1480</v>
      </c>
      <c r="C6100" t="s">
        <v>4580</v>
      </c>
      <c r="D6100" t="s">
        <v>4529</v>
      </c>
      <c r="E6100">
        <v>1923</v>
      </c>
      <c r="F6100" t="s">
        <v>4579</v>
      </c>
      <c r="G6100">
        <v>23</v>
      </c>
    </row>
    <row r="6101" spans="1:7" hidden="1" x14ac:dyDescent="0.25">
      <c r="A6101">
        <v>220</v>
      </c>
      <c r="B6101">
        <v>1481</v>
      </c>
      <c r="C6101" t="s">
        <v>4576</v>
      </c>
      <c r="D6101" t="s">
        <v>4529</v>
      </c>
      <c r="E6101">
        <v>587</v>
      </c>
      <c r="F6101" t="s">
        <v>4576</v>
      </c>
      <c r="G6101">
        <v>28</v>
      </c>
    </row>
    <row r="6102" spans="1:7" hidden="1" x14ac:dyDescent="0.25">
      <c r="A6102">
        <v>220</v>
      </c>
      <c r="B6102">
        <v>1481</v>
      </c>
      <c r="C6102" t="s">
        <v>4576</v>
      </c>
      <c r="D6102" t="s">
        <v>4529</v>
      </c>
      <c r="E6102">
        <v>620</v>
      </c>
      <c r="F6102" t="s">
        <v>4578</v>
      </c>
      <c r="G6102">
        <v>29</v>
      </c>
    </row>
    <row r="6103" spans="1:7" hidden="1" x14ac:dyDescent="0.25">
      <c r="A6103">
        <v>220</v>
      </c>
      <c r="B6103">
        <v>1481</v>
      </c>
      <c r="C6103" t="s">
        <v>4576</v>
      </c>
      <c r="D6103" t="s">
        <v>4529</v>
      </c>
      <c r="E6103">
        <v>1580</v>
      </c>
      <c r="F6103" t="s">
        <v>4577</v>
      </c>
      <c r="G6103">
        <v>30</v>
      </c>
    </row>
    <row r="6104" spans="1:7" hidden="1" x14ac:dyDescent="0.25">
      <c r="A6104">
        <v>220</v>
      </c>
      <c r="B6104">
        <v>1481</v>
      </c>
      <c r="C6104" t="s">
        <v>4576</v>
      </c>
      <c r="D6104" t="s">
        <v>4529</v>
      </c>
      <c r="E6104">
        <v>1075</v>
      </c>
      <c r="F6104" t="s">
        <v>4575</v>
      </c>
      <c r="G6104">
        <v>31</v>
      </c>
    </row>
    <row r="6105" spans="1:7" hidden="1" x14ac:dyDescent="0.25">
      <c r="A6105">
        <v>220</v>
      </c>
      <c r="B6105">
        <v>1483</v>
      </c>
      <c r="C6105" t="s">
        <v>4574</v>
      </c>
      <c r="D6105" t="s">
        <v>4529</v>
      </c>
      <c r="E6105">
        <v>621</v>
      </c>
      <c r="F6105" t="s">
        <v>4574</v>
      </c>
      <c r="G6105">
        <v>32</v>
      </c>
    </row>
    <row r="6106" spans="1:7" hidden="1" x14ac:dyDescent="0.25">
      <c r="A6106">
        <v>220</v>
      </c>
      <c r="B6106">
        <v>1484</v>
      </c>
      <c r="C6106" t="s">
        <v>4573</v>
      </c>
      <c r="D6106" t="s">
        <v>4529</v>
      </c>
      <c r="E6106">
        <v>1578</v>
      </c>
      <c r="F6106" t="s">
        <v>4572</v>
      </c>
      <c r="G6106">
        <v>33</v>
      </c>
    </row>
    <row r="6107" spans="1:7" hidden="1" x14ac:dyDescent="0.25">
      <c r="A6107">
        <v>220</v>
      </c>
      <c r="B6107">
        <v>1485</v>
      </c>
      <c r="C6107" t="s">
        <v>4547</v>
      </c>
      <c r="D6107" t="s">
        <v>4529</v>
      </c>
      <c r="E6107">
        <v>1794</v>
      </c>
      <c r="F6107" t="s">
        <v>4571</v>
      </c>
      <c r="G6107">
        <v>34</v>
      </c>
    </row>
    <row r="6108" spans="1:7" hidden="1" x14ac:dyDescent="0.25">
      <c r="A6108">
        <v>220</v>
      </c>
      <c r="B6108">
        <v>1485</v>
      </c>
      <c r="C6108" t="s">
        <v>4547</v>
      </c>
      <c r="D6108" t="s">
        <v>4529</v>
      </c>
      <c r="E6108">
        <v>1544</v>
      </c>
      <c r="F6108" t="s">
        <v>4549</v>
      </c>
      <c r="G6108">
        <v>35</v>
      </c>
    </row>
    <row r="6109" spans="1:7" hidden="1" x14ac:dyDescent="0.25">
      <c r="A6109">
        <v>220</v>
      </c>
      <c r="B6109">
        <v>1485</v>
      </c>
      <c r="C6109" t="s">
        <v>4547</v>
      </c>
      <c r="D6109" t="s">
        <v>4529</v>
      </c>
      <c r="E6109">
        <v>225</v>
      </c>
      <c r="F6109" t="s">
        <v>4550</v>
      </c>
      <c r="G6109">
        <v>36</v>
      </c>
    </row>
    <row r="6110" spans="1:7" hidden="1" x14ac:dyDescent="0.25">
      <c r="A6110">
        <v>220</v>
      </c>
      <c r="B6110">
        <v>1685</v>
      </c>
      <c r="C6110" t="s">
        <v>4569</v>
      </c>
      <c r="D6110" t="s">
        <v>4529</v>
      </c>
      <c r="E6110">
        <v>197</v>
      </c>
      <c r="F6110" t="s">
        <v>4570</v>
      </c>
      <c r="G6110">
        <v>3</v>
      </c>
    </row>
    <row r="6111" spans="1:7" hidden="1" x14ac:dyDescent="0.25">
      <c r="A6111">
        <v>220</v>
      </c>
      <c r="B6111">
        <v>1685</v>
      </c>
      <c r="C6111" t="s">
        <v>4569</v>
      </c>
      <c r="D6111" t="s">
        <v>4529</v>
      </c>
      <c r="E6111">
        <v>199</v>
      </c>
      <c r="F6111" t="s">
        <v>4568</v>
      </c>
      <c r="G6111">
        <v>4</v>
      </c>
    </row>
    <row r="6112" spans="1:7" hidden="1" x14ac:dyDescent="0.25">
      <c r="A6112">
        <v>220</v>
      </c>
      <c r="B6112">
        <v>1686</v>
      </c>
      <c r="C6112" t="s">
        <v>4564</v>
      </c>
      <c r="D6112" t="s">
        <v>4529</v>
      </c>
      <c r="E6112">
        <v>1575</v>
      </c>
      <c r="F6112" t="s">
        <v>4567</v>
      </c>
      <c r="G6112">
        <v>5</v>
      </c>
    </row>
    <row r="6113" spans="1:7" hidden="1" x14ac:dyDescent="0.25">
      <c r="A6113">
        <v>220</v>
      </c>
      <c r="B6113">
        <v>1686</v>
      </c>
      <c r="C6113" t="s">
        <v>4564</v>
      </c>
      <c r="D6113" t="s">
        <v>4529</v>
      </c>
      <c r="E6113">
        <v>1448</v>
      </c>
      <c r="F6113" t="s">
        <v>4566</v>
      </c>
      <c r="G6113">
        <v>6</v>
      </c>
    </row>
    <row r="6114" spans="1:7" hidden="1" x14ac:dyDescent="0.25">
      <c r="A6114">
        <v>220</v>
      </c>
      <c r="B6114">
        <v>1686</v>
      </c>
      <c r="C6114" t="s">
        <v>4564</v>
      </c>
      <c r="D6114" t="s">
        <v>4529</v>
      </c>
      <c r="E6114">
        <v>246</v>
      </c>
      <c r="F6114" t="s">
        <v>4565</v>
      </c>
      <c r="G6114">
        <v>7</v>
      </c>
    </row>
    <row r="6115" spans="1:7" hidden="1" x14ac:dyDescent="0.25">
      <c r="A6115">
        <v>220</v>
      </c>
      <c r="B6115">
        <v>1686</v>
      </c>
      <c r="C6115" t="s">
        <v>4564</v>
      </c>
      <c r="D6115" t="s">
        <v>4529</v>
      </c>
      <c r="E6115">
        <v>200</v>
      </c>
      <c r="F6115" t="s">
        <v>4563</v>
      </c>
      <c r="G6115">
        <v>8</v>
      </c>
    </row>
    <row r="6116" spans="1:7" hidden="1" x14ac:dyDescent="0.25">
      <c r="A6116">
        <v>220</v>
      </c>
      <c r="B6116">
        <v>1687</v>
      </c>
      <c r="C6116" t="s">
        <v>4562</v>
      </c>
      <c r="D6116" t="s">
        <v>4529</v>
      </c>
      <c r="E6116">
        <v>1924</v>
      </c>
      <c r="F6116" t="s">
        <v>4561</v>
      </c>
      <c r="G6116">
        <v>24</v>
      </c>
    </row>
    <row r="6117" spans="1:7" hidden="1" x14ac:dyDescent="0.25">
      <c r="A6117">
        <v>220</v>
      </c>
      <c r="B6117">
        <v>1688</v>
      </c>
      <c r="C6117" t="s">
        <v>4560</v>
      </c>
      <c r="D6117" t="s">
        <v>4529</v>
      </c>
      <c r="E6117">
        <v>1926</v>
      </c>
      <c r="F6117" t="s">
        <v>4560</v>
      </c>
      <c r="G6117">
        <v>25</v>
      </c>
    </row>
    <row r="6118" spans="1:7" hidden="1" x14ac:dyDescent="0.25">
      <c r="A6118">
        <v>220</v>
      </c>
      <c r="B6118">
        <v>1689</v>
      </c>
      <c r="C6118" t="s">
        <v>4559</v>
      </c>
      <c r="D6118" t="s">
        <v>4529</v>
      </c>
      <c r="E6118">
        <v>1928</v>
      </c>
      <c r="F6118" t="s">
        <v>4559</v>
      </c>
      <c r="G6118">
        <v>26</v>
      </c>
    </row>
    <row r="6119" spans="1:7" hidden="1" x14ac:dyDescent="0.25">
      <c r="A6119">
        <v>220</v>
      </c>
      <c r="B6119">
        <v>1690</v>
      </c>
      <c r="C6119" t="s">
        <v>4558</v>
      </c>
      <c r="D6119" t="s">
        <v>4529</v>
      </c>
      <c r="E6119">
        <v>1930</v>
      </c>
      <c r="F6119" t="s">
        <v>4558</v>
      </c>
      <c r="G6119">
        <v>27</v>
      </c>
    </row>
    <row r="6120" spans="1:7" hidden="1" x14ac:dyDescent="0.25">
      <c r="A6120">
        <v>221</v>
      </c>
      <c r="B6120">
        <v>1500</v>
      </c>
      <c r="C6120" t="s">
        <v>4547</v>
      </c>
      <c r="D6120" t="s">
        <v>4529</v>
      </c>
      <c r="E6120">
        <v>225</v>
      </c>
      <c r="F6120" t="s">
        <v>4550</v>
      </c>
      <c r="G6120">
        <v>1</v>
      </c>
    </row>
    <row r="6121" spans="1:7" hidden="1" x14ac:dyDescent="0.25">
      <c r="A6121">
        <v>221</v>
      </c>
      <c r="B6121">
        <v>1500</v>
      </c>
      <c r="C6121" t="s">
        <v>4547</v>
      </c>
      <c r="D6121" t="s">
        <v>4529</v>
      </c>
      <c r="E6121">
        <v>1543</v>
      </c>
      <c r="F6121" t="s">
        <v>4549</v>
      </c>
      <c r="G6121">
        <v>2</v>
      </c>
    </row>
    <row r="6122" spans="1:7" hidden="1" x14ac:dyDescent="0.25">
      <c r="A6122">
        <v>221</v>
      </c>
      <c r="B6122">
        <v>1500</v>
      </c>
      <c r="C6122" t="s">
        <v>4547</v>
      </c>
      <c r="D6122" t="s">
        <v>4529</v>
      </c>
      <c r="E6122">
        <v>1569</v>
      </c>
      <c r="F6122" t="s">
        <v>4548</v>
      </c>
      <c r="G6122">
        <v>3</v>
      </c>
    </row>
    <row r="6123" spans="1:7" hidden="1" x14ac:dyDescent="0.25">
      <c r="A6123">
        <v>221</v>
      </c>
      <c r="B6123">
        <v>1500</v>
      </c>
      <c r="C6123" t="s">
        <v>4547</v>
      </c>
      <c r="D6123" t="s">
        <v>4529</v>
      </c>
      <c r="E6123">
        <v>407</v>
      </c>
      <c r="F6123" t="s">
        <v>4546</v>
      </c>
      <c r="G6123">
        <v>4</v>
      </c>
    </row>
    <row r="6124" spans="1:7" hidden="1" x14ac:dyDescent="0.25">
      <c r="A6124">
        <v>221</v>
      </c>
      <c r="B6124">
        <v>1501</v>
      </c>
      <c r="C6124" t="s">
        <v>4545</v>
      </c>
      <c r="D6124" t="s">
        <v>4529</v>
      </c>
      <c r="E6124">
        <v>1912</v>
      </c>
      <c r="F6124" t="s">
        <v>4545</v>
      </c>
      <c r="G6124">
        <v>5</v>
      </c>
    </row>
    <row r="6125" spans="1:7" hidden="1" x14ac:dyDescent="0.25">
      <c r="A6125">
        <v>221</v>
      </c>
      <c r="B6125">
        <v>1503</v>
      </c>
      <c r="C6125" t="s">
        <v>4557</v>
      </c>
      <c r="D6125" t="s">
        <v>4529</v>
      </c>
      <c r="E6125">
        <v>1229</v>
      </c>
      <c r="F6125" t="s">
        <v>4556</v>
      </c>
      <c r="G6125">
        <v>8</v>
      </c>
    </row>
    <row r="6126" spans="1:7" hidden="1" x14ac:dyDescent="0.25">
      <c r="A6126">
        <v>221</v>
      </c>
      <c r="B6126">
        <v>1584</v>
      </c>
      <c r="C6126" t="s">
        <v>4540</v>
      </c>
      <c r="D6126" t="s">
        <v>4529</v>
      </c>
      <c r="E6126">
        <v>967</v>
      </c>
      <c r="F6126" t="s">
        <v>4540</v>
      </c>
      <c r="G6126">
        <v>6</v>
      </c>
    </row>
    <row r="6127" spans="1:7" hidden="1" x14ac:dyDescent="0.25">
      <c r="A6127">
        <v>221</v>
      </c>
      <c r="B6127">
        <v>1585</v>
      </c>
      <c r="C6127" t="s">
        <v>4537</v>
      </c>
      <c r="D6127" t="s">
        <v>4529</v>
      </c>
      <c r="E6127">
        <v>1970</v>
      </c>
      <c r="F6127" t="s">
        <v>4537</v>
      </c>
      <c r="G6127">
        <v>7</v>
      </c>
    </row>
    <row r="6128" spans="1:7" hidden="1" x14ac:dyDescent="0.25">
      <c r="A6128">
        <v>221</v>
      </c>
      <c r="B6128">
        <v>1586</v>
      </c>
      <c r="C6128" t="s">
        <v>4555</v>
      </c>
      <c r="D6128" t="s">
        <v>4529</v>
      </c>
      <c r="E6128">
        <v>1914</v>
      </c>
      <c r="F6128" t="s">
        <v>4555</v>
      </c>
      <c r="G6128">
        <v>9</v>
      </c>
    </row>
    <row r="6129" spans="1:8" hidden="1" x14ac:dyDescent="0.25">
      <c r="A6129">
        <v>221</v>
      </c>
      <c r="B6129">
        <v>1587</v>
      </c>
      <c r="C6129" t="s">
        <v>4554</v>
      </c>
      <c r="D6129" t="s">
        <v>4529</v>
      </c>
      <c r="E6129">
        <v>1227</v>
      </c>
      <c r="F6129" t="s">
        <v>4553</v>
      </c>
      <c r="G6129">
        <v>10</v>
      </c>
    </row>
    <row r="6130" spans="1:8" hidden="1" x14ac:dyDescent="0.25">
      <c r="A6130">
        <v>221</v>
      </c>
      <c r="B6130">
        <v>1588</v>
      </c>
      <c r="C6130" t="s">
        <v>4552</v>
      </c>
      <c r="D6130" t="s">
        <v>4529</v>
      </c>
      <c r="E6130">
        <v>1972</v>
      </c>
      <c r="F6130" t="s">
        <v>4551</v>
      </c>
      <c r="G6130">
        <v>11</v>
      </c>
    </row>
    <row r="6131" spans="1:8" ht="47.25" hidden="1" customHeight="1" x14ac:dyDescent="0.25">
      <c r="A6131">
        <v>222</v>
      </c>
      <c r="B6131">
        <v>1504</v>
      </c>
      <c r="C6131" t="s">
        <v>4547</v>
      </c>
      <c r="D6131" t="s">
        <v>4529</v>
      </c>
      <c r="E6131">
        <v>225</v>
      </c>
      <c r="F6131" t="s">
        <v>4550</v>
      </c>
      <c r="G6131">
        <v>1</v>
      </c>
    </row>
    <row r="6132" spans="1:8" hidden="1" x14ac:dyDescent="0.25">
      <c r="A6132">
        <v>222</v>
      </c>
      <c r="B6132">
        <v>1504</v>
      </c>
      <c r="C6132" t="s">
        <v>4547</v>
      </c>
      <c r="D6132" t="s">
        <v>4529</v>
      </c>
      <c r="E6132">
        <v>1544</v>
      </c>
      <c r="F6132" t="s">
        <v>4549</v>
      </c>
      <c r="G6132">
        <v>2</v>
      </c>
    </row>
    <row r="6133" spans="1:8" hidden="1" x14ac:dyDescent="0.25">
      <c r="A6133">
        <v>222</v>
      </c>
      <c r="B6133">
        <v>1504</v>
      </c>
      <c r="C6133" t="s">
        <v>4547</v>
      </c>
      <c r="D6133" t="s">
        <v>4529</v>
      </c>
      <c r="E6133">
        <v>969</v>
      </c>
      <c r="F6133" t="s">
        <v>4548</v>
      </c>
      <c r="G6133">
        <v>3</v>
      </c>
    </row>
    <row r="6134" spans="1:8" hidden="1" x14ac:dyDescent="0.25">
      <c r="A6134">
        <v>222</v>
      </c>
      <c r="B6134">
        <v>1504</v>
      </c>
      <c r="C6134" t="s">
        <v>4547</v>
      </c>
      <c r="D6134" t="s">
        <v>4529</v>
      </c>
      <c r="E6134">
        <v>407</v>
      </c>
      <c r="F6134" t="s">
        <v>4546</v>
      </c>
      <c r="G6134">
        <v>4</v>
      </c>
    </row>
    <row r="6135" spans="1:8" hidden="1" x14ac:dyDescent="0.25">
      <c r="A6135">
        <v>222</v>
      </c>
      <c r="B6135">
        <v>1505</v>
      </c>
      <c r="C6135" t="s">
        <v>4545</v>
      </c>
      <c r="D6135" t="s">
        <v>4529</v>
      </c>
      <c r="E6135">
        <v>1912</v>
      </c>
      <c r="F6135" t="s">
        <v>4545</v>
      </c>
      <c r="G6135">
        <v>5</v>
      </c>
    </row>
    <row r="6136" spans="1:8" hidden="1" x14ac:dyDescent="0.25">
      <c r="A6136">
        <v>222</v>
      </c>
      <c r="B6136">
        <v>1757</v>
      </c>
      <c r="C6136" t="s">
        <v>4539</v>
      </c>
      <c r="D6136" t="s">
        <v>4529</v>
      </c>
      <c r="E6136">
        <v>967</v>
      </c>
      <c r="F6136" t="s">
        <v>4540</v>
      </c>
      <c r="G6136">
        <v>6</v>
      </c>
    </row>
    <row r="6137" spans="1:8" hidden="1" x14ac:dyDescent="0.25">
      <c r="A6137">
        <v>222</v>
      </c>
      <c r="B6137">
        <v>1757</v>
      </c>
      <c r="C6137" t="s">
        <v>4539</v>
      </c>
      <c r="D6137" t="s">
        <v>4529</v>
      </c>
      <c r="E6137">
        <v>1974</v>
      </c>
      <c r="F6137" t="s">
        <v>4538</v>
      </c>
      <c r="G6137">
        <v>7</v>
      </c>
    </row>
    <row r="6138" spans="1:8" hidden="1" x14ac:dyDescent="0.25">
      <c r="A6138">
        <v>222</v>
      </c>
      <c r="B6138">
        <v>1506</v>
      </c>
      <c r="C6138" t="s">
        <v>4544</v>
      </c>
      <c r="D6138" t="s">
        <v>4529</v>
      </c>
      <c r="E6138">
        <v>1128</v>
      </c>
      <c r="F6138" t="s">
        <v>4544</v>
      </c>
      <c r="G6138">
        <v>8</v>
      </c>
    </row>
    <row r="6139" spans="1:8" hidden="1" x14ac:dyDescent="0.25">
      <c r="A6139">
        <v>222</v>
      </c>
      <c r="B6139">
        <v>1507</v>
      </c>
      <c r="C6139" t="s">
        <v>4543</v>
      </c>
      <c r="D6139" t="s">
        <v>4529</v>
      </c>
      <c r="E6139">
        <v>1136</v>
      </c>
      <c r="F6139" t="s">
        <v>4543</v>
      </c>
      <c r="G6139">
        <v>9</v>
      </c>
    </row>
    <row r="6140" spans="1:8" hidden="1" x14ac:dyDescent="0.25">
      <c r="A6140">
        <v>222</v>
      </c>
      <c r="B6140">
        <v>1758</v>
      </c>
      <c r="C6140" t="s">
        <v>4537</v>
      </c>
      <c r="D6140" t="s">
        <v>4529</v>
      </c>
      <c r="E6140">
        <v>1134</v>
      </c>
      <c r="F6140" t="s">
        <v>4536</v>
      </c>
      <c r="G6140">
        <v>10</v>
      </c>
    </row>
    <row r="6141" spans="1:8" hidden="1" x14ac:dyDescent="0.25">
      <c r="A6141">
        <v>222</v>
      </c>
      <c r="B6141">
        <v>1508</v>
      </c>
      <c r="C6141" t="s">
        <v>4542</v>
      </c>
      <c r="D6141" t="s">
        <v>4529</v>
      </c>
      <c r="E6141">
        <v>1132</v>
      </c>
      <c r="F6141" t="s">
        <v>4542</v>
      </c>
      <c r="G6141">
        <v>11</v>
      </c>
    </row>
    <row r="6142" spans="1:8" hidden="1" x14ac:dyDescent="0.25">
      <c r="A6142">
        <v>222</v>
      </c>
      <c r="B6142">
        <v>1509</v>
      </c>
      <c r="C6142" t="s">
        <v>4541</v>
      </c>
      <c r="D6142" t="s">
        <v>4529</v>
      </c>
      <c r="E6142">
        <v>1130</v>
      </c>
      <c r="F6142" t="s">
        <v>4541</v>
      </c>
      <c r="G6142">
        <v>12</v>
      </c>
    </row>
    <row r="6143" spans="1:8" hidden="1" x14ac:dyDescent="0.25">
      <c r="A6143">
        <v>223</v>
      </c>
      <c r="B6143">
        <v>1593</v>
      </c>
      <c r="C6143" t="s">
        <v>4534</v>
      </c>
      <c r="D6143" t="s">
        <v>4529</v>
      </c>
      <c r="E6143">
        <v>676</v>
      </c>
      <c r="F6143" t="s">
        <v>4535</v>
      </c>
      <c r="G6143">
        <v>1</v>
      </c>
    </row>
    <row r="6144" spans="1:8" hidden="1" x14ac:dyDescent="0.25">
      <c r="A6144">
        <v>223</v>
      </c>
      <c r="B6144">
        <v>1593</v>
      </c>
      <c r="C6144" t="s">
        <v>4534</v>
      </c>
      <c r="D6144" t="s">
        <v>4529</v>
      </c>
      <c r="E6144">
        <v>1770</v>
      </c>
      <c r="F6144" t="s">
        <v>4533</v>
      </c>
      <c r="G6144" t="s">
        <v>4532</v>
      </c>
      <c r="H6144">
        <v>2</v>
      </c>
    </row>
    <row r="6145" spans="1:7" hidden="1" x14ac:dyDescent="0.25">
      <c r="A6145">
        <v>223</v>
      </c>
      <c r="B6145">
        <v>1594</v>
      </c>
      <c r="C6145" t="s">
        <v>4531</v>
      </c>
      <c r="D6145" t="s">
        <v>4529</v>
      </c>
      <c r="E6145">
        <v>1981</v>
      </c>
      <c r="F6145" t="s">
        <v>4530</v>
      </c>
      <c r="G6145">
        <v>3</v>
      </c>
    </row>
    <row r="6146" spans="1:7" hidden="1" x14ac:dyDescent="0.25">
      <c r="A6146">
        <v>223</v>
      </c>
      <c r="B6146">
        <v>1595</v>
      </c>
      <c r="C6146" t="s">
        <v>4528</v>
      </c>
      <c r="D6146" t="s">
        <v>4529</v>
      </c>
      <c r="E6146">
        <v>1983</v>
      </c>
      <c r="F6146" t="s">
        <v>4528</v>
      </c>
      <c r="G6146">
        <v>4</v>
      </c>
    </row>
  </sheetData>
  <autoFilter ref="A1:M6146">
    <filterColumn colId="0">
      <filters>
        <filter val="126"/>
        <filter val="129"/>
        <filter val="171"/>
      </filters>
    </filterColumn>
  </autoFilter>
  <customSheetViews>
    <customSheetView guid="{315BA204-48F2-4892-8B1E-93B49A9BC4C4}" scale="115" filter="1" showAutoFilter="1">
      <pane ySplit="1" topLeftCell="A3895" activePane="bottomLeft" state="frozen"/>
      <selection pane="bottomLeft" activeCell="H4650" sqref="H4650"/>
      <pageMargins left="0.7" right="0.7" top="0.75" bottom="0.75" header="0.3" footer="0.3"/>
      <autoFilter ref="A1:M6146">
        <filterColumn colId="0">
          <filters>
            <filter val="126"/>
            <filter val="129"/>
            <filter val="171"/>
          </filters>
        </filterColumn>
      </autoFilter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"/>
  <sheetViews>
    <sheetView workbookViewId="0">
      <pane ySplit="1" topLeftCell="A167" activePane="bottomLeft" state="frozen"/>
      <selection pane="bottomLeft" activeCell="A141" sqref="A141"/>
    </sheetView>
  </sheetViews>
  <sheetFormatPr defaultRowHeight="15" x14ac:dyDescent="0.25"/>
  <cols>
    <col min="3" max="3" width="17" customWidth="1"/>
    <col min="4" max="4" width="29.42578125" customWidth="1"/>
    <col min="5" max="5" width="18.140625" customWidth="1"/>
    <col min="6" max="6" width="11.7109375" customWidth="1"/>
    <col min="7" max="8" width="18.42578125" customWidth="1"/>
    <col min="10" max="10" width="20" customWidth="1"/>
  </cols>
  <sheetData>
    <row r="1" spans="1:11" x14ac:dyDescent="0.25">
      <c r="A1" t="s">
        <v>5582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5642</v>
      </c>
      <c r="G1" s="1" t="s">
        <v>5643</v>
      </c>
      <c r="H1" s="1" t="s">
        <v>5646</v>
      </c>
      <c r="I1" s="1" t="s">
        <v>5645</v>
      </c>
      <c r="J1" s="1" t="s">
        <v>5644</v>
      </c>
      <c r="K1">
        <f>COUNTIF(F2:F538,"#N/A")</f>
        <v>355</v>
      </c>
    </row>
    <row r="2" spans="1:11" s="17" customFormat="1" x14ac:dyDescent="0.25">
      <c r="A2" s="17" t="str">
        <f t="shared" ref="A2:A33" si="0">CONCATENATE("pnj", B2)</f>
        <v>pnj1</v>
      </c>
      <c r="B2" s="17">
        <v>1</v>
      </c>
      <c r="C2" s="17" t="s">
        <v>104</v>
      </c>
      <c r="D2" s="17" t="s">
        <v>58</v>
      </c>
      <c r="E2" s="17">
        <v>21</v>
      </c>
      <c r="F2" s="17">
        <f>VLOOKUP(B2,TOMAKE!$A$2:$E$174,5,FALSE)</f>
        <v>96</v>
      </c>
      <c r="G2" s="17">
        <f>COUNTIF(TOMAKE!$A$2:$A$174, B2)</f>
        <v>1</v>
      </c>
    </row>
    <row r="3" spans="1:11" s="17" customFormat="1" x14ac:dyDescent="0.25">
      <c r="A3" s="17" t="str">
        <f t="shared" si="0"/>
        <v>pnj10</v>
      </c>
      <c r="B3" s="17">
        <v>10</v>
      </c>
      <c r="C3" s="17" t="s">
        <v>14</v>
      </c>
      <c r="D3" s="17" t="s">
        <v>39</v>
      </c>
      <c r="E3" s="17">
        <v>26</v>
      </c>
      <c r="F3" s="17">
        <f>VLOOKUP(B3,TOMAKE!$A$2:$E$174,5,FALSE)</f>
        <v>95</v>
      </c>
      <c r="G3" s="17">
        <f>COUNTIF(TOMAKE!$A$2:$A$174, B3)</f>
        <v>1</v>
      </c>
    </row>
    <row r="4" spans="1:11" s="17" customFormat="1" x14ac:dyDescent="0.25">
      <c r="A4" s="17" t="str">
        <f t="shared" si="0"/>
        <v>pnj100</v>
      </c>
      <c r="B4" s="17">
        <v>100</v>
      </c>
      <c r="C4" s="17" t="s">
        <v>26</v>
      </c>
      <c r="D4" s="17" t="s">
        <v>183</v>
      </c>
      <c r="E4" s="17">
        <v>3</v>
      </c>
      <c r="F4" s="17" t="e">
        <f>VLOOKUP(B4,TOMAKE!$A$2:$E$174,5,FALSE)</f>
        <v>#N/A</v>
      </c>
      <c r="G4" s="17">
        <f>COUNTIF(TOMAKE!$A$2:$A$174, B4)</f>
        <v>0</v>
      </c>
      <c r="H4" s="17" t="s">
        <v>5601</v>
      </c>
      <c r="I4" s="17" t="b">
        <f>EXACT(H4,"Y")</f>
        <v>1</v>
      </c>
    </row>
    <row r="5" spans="1:11" s="17" customFormat="1" x14ac:dyDescent="0.25">
      <c r="A5" s="17" t="str">
        <f t="shared" si="0"/>
        <v>pnj101</v>
      </c>
      <c r="B5" s="17">
        <v>101</v>
      </c>
      <c r="C5" s="17" t="s">
        <v>14</v>
      </c>
      <c r="D5" s="17" t="s">
        <v>182</v>
      </c>
      <c r="E5" s="17">
        <v>14</v>
      </c>
      <c r="F5" s="17" t="e">
        <f>VLOOKUP(B5,TOMAKE!$A$2:$E$174,5,FALSE)</f>
        <v>#N/A</v>
      </c>
      <c r="G5" s="17">
        <f>COUNTIF(TOMAKE!$A$2:$A$174, B5)</f>
        <v>0</v>
      </c>
      <c r="H5" s="17" t="s">
        <v>5601</v>
      </c>
      <c r="I5" s="17" t="b">
        <f>EXACT(H5,"Y")</f>
        <v>1</v>
      </c>
    </row>
    <row r="6" spans="1:11" s="17" customFormat="1" x14ac:dyDescent="0.25">
      <c r="A6" s="17" t="str">
        <f t="shared" si="0"/>
        <v>pnj102</v>
      </c>
      <c r="B6" s="17">
        <v>102</v>
      </c>
      <c r="C6" s="17" t="s">
        <v>26</v>
      </c>
      <c r="D6" s="17" t="s">
        <v>182</v>
      </c>
      <c r="E6" s="17">
        <v>4</v>
      </c>
      <c r="F6" s="17">
        <f>VLOOKUP(B6,TOMAKE!$A$2:$E$174,5,FALSE)</f>
        <v>216</v>
      </c>
      <c r="G6" s="17">
        <f>COUNTIF(TOMAKE!$A$2:$A$174, B6)</f>
        <v>1</v>
      </c>
      <c r="I6" s="17" t="b">
        <f>EXACT(H6,"Y")</f>
        <v>0</v>
      </c>
    </row>
    <row r="7" spans="1:11" s="17" customFormat="1" x14ac:dyDescent="0.25">
      <c r="A7" s="17" t="str">
        <f t="shared" si="0"/>
        <v>pnj103</v>
      </c>
      <c r="B7" s="17">
        <v>103</v>
      </c>
      <c r="C7" s="17" t="s">
        <v>14</v>
      </c>
      <c r="D7" s="17" t="s">
        <v>72</v>
      </c>
      <c r="E7" s="17">
        <v>30</v>
      </c>
      <c r="F7" s="17">
        <f>VLOOKUP(B7,TOMAKE!$A$2:$E$174,5,FALSE)</f>
        <v>97</v>
      </c>
      <c r="G7" s="17">
        <f>COUNTIF(TOMAKE!$A$2:$A$174, B7)</f>
        <v>1</v>
      </c>
    </row>
    <row r="8" spans="1:11" s="17" customFormat="1" x14ac:dyDescent="0.25">
      <c r="A8" s="17" t="str">
        <f t="shared" si="0"/>
        <v>pnj104</v>
      </c>
      <c r="B8" s="17">
        <v>104</v>
      </c>
      <c r="C8" s="17" t="s">
        <v>10</v>
      </c>
      <c r="D8" s="17" t="s">
        <v>181</v>
      </c>
      <c r="E8" s="17">
        <v>23</v>
      </c>
      <c r="F8" s="17">
        <f>VLOOKUP(B8,TOMAKE!$A$2:$E$174,5,FALSE)</f>
        <v>59</v>
      </c>
      <c r="G8" s="17">
        <f>COUNTIF(TOMAKE!$A$2:$A$174, B8)</f>
        <v>1</v>
      </c>
    </row>
    <row r="9" spans="1:11" s="17" customFormat="1" x14ac:dyDescent="0.25">
      <c r="A9" s="17" t="str">
        <f t="shared" si="0"/>
        <v>pnj105</v>
      </c>
      <c r="B9" s="17">
        <v>105</v>
      </c>
      <c r="C9" s="17" t="s">
        <v>14</v>
      </c>
      <c r="D9" s="17" t="s">
        <v>150</v>
      </c>
      <c r="E9" s="17">
        <v>22</v>
      </c>
      <c r="F9" s="17">
        <f>VLOOKUP(B9,TOMAKE!$A$2:$E$174,5,FALSE)</f>
        <v>10</v>
      </c>
      <c r="G9" s="17">
        <f>COUNTIF(TOMAKE!$A$2:$A$174, B9)</f>
        <v>1</v>
      </c>
    </row>
    <row r="10" spans="1:11" s="17" customFormat="1" x14ac:dyDescent="0.25">
      <c r="A10" s="17" t="str">
        <f t="shared" si="0"/>
        <v>pnj106</v>
      </c>
      <c r="B10" s="17">
        <v>106</v>
      </c>
      <c r="C10" s="17" t="s">
        <v>180</v>
      </c>
      <c r="D10" s="17" t="s">
        <v>72</v>
      </c>
      <c r="E10" s="17">
        <v>16</v>
      </c>
      <c r="F10" s="17" t="e">
        <f>VLOOKUP(B10,TOMAKE!$A$2:$E$174,5,FALSE)</f>
        <v>#N/A</v>
      </c>
      <c r="G10" s="17">
        <f>COUNTIF(TOMAKE!$A$2:$A$174, B10)</f>
        <v>0</v>
      </c>
    </row>
    <row r="11" spans="1:11" s="17" customFormat="1" x14ac:dyDescent="0.25">
      <c r="A11" s="17" t="str">
        <f t="shared" si="0"/>
        <v>pnj107</v>
      </c>
      <c r="B11" s="17">
        <v>107</v>
      </c>
      <c r="C11" s="17" t="s">
        <v>180</v>
      </c>
      <c r="D11" s="17" t="s">
        <v>125</v>
      </c>
      <c r="E11" s="17">
        <v>7</v>
      </c>
      <c r="F11" s="17" t="e">
        <f>VLOOKUP(B11,TOMAKE!$A$2:$E$174,5,FALSE)</f>
        <v>#N/A</v>
      </c>
      <c r="G11" s="17">
        <f>COUNTIF(TOMAKE!$A$2:$A$174, B11)</f>
        <v>0</v>
      </c>
    </row>
    <row r="12" spans="1:11" s="17" customFormat="1" x14ac:dyDescent="0.25">
      <c r="A12" s="17" t="str">
        <f t="shared" si="0"/>
        <v>pnj108</v>
      </c>
      <c r="B12" s="17">
        <v>108</v>
      </c>
      <c r="C12" s="17" t="s">
        <v>14</v>
      </c>
      <c r="D12" s="17" t="s">
        <v>179</v>
      </c>
      <c r="E12" s="17">
        <v>14</v>
      </c>
      <c r="F12" s="17" t="e">
        <f>VLOOKUP(B12,TOMAKE!$A$2:$E$174,5,FALSE)</f>
        <v>#N/A</v>
      </c>
      <c r="G12" s="17">
        <f>COUNTIF(TOMAKE!$A$2:$A$174, B12)</f>
        <v>0</v>
      </c>
    </row>
    <row r="13" spans="1:11" s="17" customFormat="1" x14ac:dyDescent="0.25">
      <c r="A13" s="17" t="str">
        <f t="shared" si="0"/>
        <v>pnj109</v>
      </c>
      <c r="B13" s="17">
        <v>109</v>
      </c>
      <c r="C13" s="17" t="s">
        <v>47</v>
      </c>
      <c r="D13" s="17" t="s">
        <v>26</v>
      </c>
      <c r="E13" s="17">
        <v>14</v>
      </c>
      <c r="F13" s="17">
        <f>VLOOKUP(B13,TOMAKE!$A$2:$E$174,5,FALSE)</f>
        <v>217</v>
      </c>
      <c r="G13" s="17">
        <f>COUNTIF(TOMAKE!$A$2:$A$174, B13)</f>
        <v>1</v>
      </c>
    </row>
    <row r="14" spans="1:11" s="17" customFormat="1" x14ac:dyDescent="0.25">
      <c r="A14" s="17" t="str">
        <f t="shared" si="0"/>
        <v>pnj11</v>
      </c>
      <c r="B14" s="17">
        <v>11</v>
      </c>
      <c r="C14" s="17" t="s">
        <v>14</v>
      </c>
      <c r="D14" s="17" t="s">
        <v>91</v>
      </c>
      <c r="E14" s="17">
        <v>21</v>
      </c>
      <c r="F14" s="17">
        <f>VLOOKUP(B14,TOMAKE!$A$2:$E$174,5,FALSE)</f>
        <v>173</v>
      </c>
      <c r="G14" s="17">
        <f>COUNTIF(TOMAKE!$A$2:$A$174, B14)</f>
        <v>1</v>
      </c>
    </row>
    <row r="15" spans="1:11" s="17" customFormat="1" x14ac:dyDescent="0.25">
      <c r="A15" s="17" t="str">
        <f t="shared" si="0"/>
        <v>pnj110</v>
      </c>
      <c r="B15" s="17">
        <v>110</v>
      </c>
      <c r="C15" s="17" t="s">
        <v>47</v>
      </c>
      <c r="D15" s="17" t="s">
        <v>8</v>
      </c>
      <c r="E15" s="17">
        <v>24</v>
      </c>
      <c r="F15" s="17">
        <f>VLOOKUP(B15,TOMAKE!$A$2:$E$174,5,FALSE)</f>
        <v>218</v>
      </c>
      <c r="G15" s="17">
        <f>COUNTIF(TOMAKE!$A$2:$A$174, B15)</f>
        <v>1</v>
      </c>
    </row>
    <row r="16" spans="1:11" s="17" customFormat="1" x14ac:dyDescent="0.25">
      <c r="A16" s="17" t="str">
        <f t="shared" si="0"/>
        <v>pnj111</v>
      </c>
      <c r="B16" s="17">
        <v>111</v>
      </c>
      <c r="C16" s="17" t="s">
        <v>10</v>
      </c>
      <c r="D16" s="17" t="s">
        <v>52</v>
      </c>
      <c r="E16" s="17">
        <v>25</v>
      </c>
      <c r="F16" s="17">
        <f>VLOOKUP(B16,TOMAKE!$A$2:$E$174,5,FALSE)</f>
        <v>202</v>
      </c>
      <c r="G16" s="17">
        <f>COUNTIF(TOMAKE!$A$2:$A$174, B16)</f>
        <v>1</v>
      </c>
    </row>
    <row r="17" spans="1:7" s="17" customFormat="1" x14ac:dyDescent="0.25">
      <c r="A17" s="17" t="str">
        <f t="shared" si="0"/>
        <v>pnj112</v>
      </c>
      <c r="B17" s="17">
        <v>112</v>
      </c>
      <c r="C17" s="17" t="s">
        <v>14</v>
      </c>
      <c r="D17" s="17" t="s">
        <v>178</v>
      </c>
      <c r="E17" s="17">
        <v>9</v>
      </c>
      <c r="F17" s="17" t="e">
        <f>VLOOKUP(B17,TOMAKE!$A$2:$E$174,5,FALSE)</f>
        <v>#N/A</v>
      </c>
      <c r="G17" s="17">
        <f>COUNTIF(TOMAKE!$A$2:$A$174, B17)</f>
        <v>0</v>
      </c>
    </row>
    <row r="18" spans="1:7" s="17" customFormat="1" x14ac:dyDescent="0.25">
      <c r="A18" s="17" t="str">
        <f t="shared" si="0"/>
        <v>pnj113</v>
      </c>
      <c r="B18" s="17">
        <v>113</v>
      </c>
      <c r="C18" s="17" t="s">
        <v>173</v>
      </c>
      <c r="D18" s="17" t="s">
        <v>178</v>
      </c>
      <c r="E18" s="17">
        <v>5</v>
      </c>
      <c r="F18" s="17" t="e">
        <f>VLOOKUP(B18,TOMAKE!$A$2:$E$174,5,FALSE)</f>
        <v>#N/A</v>
      </c>
      <c r="G18" s="17">
        <f>COUNTIF(TOMAKE!$A$2:$A$174, B18)</f>
        <v>0</v>
      </c>
    </row>
    <row r="19" spans="1:7" s="17" customFormat="1" x14ac:dyDescent="0.25">
      <c r="A19" s="17" t="str">
        <f t="shared" si="0"/>
        <v>pnj114</v>
      </c>
      <c r="B19" s="17">
        <v>114</v>
      </c>
      <c r="C19" s="17" t="s">
        <v>14</v>
      </c>
      <c r="D19" s="17" t="s">
        <v>177</v>
      </c>
      <c r="E19" s="17">
        <v>4</v>
      </c>
      <c r="F19" s="17" t="e">
        <f>VLOOKUP(B19,TOMAKE!$A$2:$E$174,5,FALSE)</f>
        <v>#N/A</v>
      </c>
      <c r="G19" s="17">
        <f>COUNTIF(TOMAKE!$A$2:$A$174, B19)</f>
        <v>0</v>
      </c>
    </row>
    <row r="20" spans="1:7" s="17" customFormat="1" x14ac:dyDescent="0.25">
      <c r="A20" s="17" t="str">
        <f t="shared" si="0"/>
        <v>pnj115</v>
      </c>
      <c r="B20" s="17">
        <v>115</v>
      </c>
      <c r="C20" s="17" t="s">
        <v>14</v>
      </c>
      <c r="D20" s="17" t="s">
        <v>176</v>
      </c>
      <c r="E20" s="17">
        <v>5</v>
      </c>
      <c r="F20" s="17" t="e">
        <f>VLOOKUP(B20,TOMAKE!$A$2:$E$174,5,FALSE)</f>
        <v>#N/A</v>
      </c>
      <c r="G20" s="17">
        <f>COUNTIF(TOMAKE!$A$2:$A$174, B20)</f>
        <v>0</v>
      </c>
    </row>
    <row r="21" spans="1:7" s="17" customFormat="1" x14ac:dyDescent="0.25">
      <c r="A21" s="17" t="str">
        <f t="shared" si="0"/>
        <v>pnj116</v>
      </c>
      <c r="B21" s="17">
        <v>116</v>
      </c>
      <c r="C21" s="17" t="s">
        <v>14</v>
      </c>
      <c r="D21" s="17" t="s">
        <v>47</v>
      </c>
      <c r="E21" s="17">
        <v>14</v>
      </c>
      <c r="F21" s="17" t="e">
        <f>VLOOKUP(B21,TOMAKE!$A$2:$E$174,5,FALSE)</f>
        <v>#N/A</v>
      </c>
      <c r="G21" s="17">
        <f>COUNTIF(TOMAKE!$A$2:$A$174, B21)</f>
        <v>0</v>
      </c>
    </row>
    <row r="22" spans="1:7" s="17" customFormat="1" x14ac:dyDescent="0.25">
      <c r="A22" s="17" t="str">
        <f t="shared" si="0"/>
        <v>pnj117</v>
      </c>
      <c r="B22" s="17">
        <v>117</v>
      </c>
      <c r="C22" s="17" t="s">
        <v>14</v>
      </c>
      <c r="D22" s="17" t="s">
        <v>8</v>
      </c>
      <c r="E22" s="17">
        <v>43</v>
      </c>
      <c r="F22" s="17" t="e">
        <f>VLOOKUP(B22,TOMAKE!$A$2:$E$174,5,FALSE)</f>
        <v>#N/A</v>
      </c>
      <c r="G22" s="17">
        <f>COUNTIF(TOMAKE!$A$2:$A$174, B22)</f>
        <v>0</v>
      </c>
    </row>
    <row r="23" spans="1:7" s="17" customFormat="1" x14ac:dyDescent="0.25">
      <c r="A23" s="17" t="str">
        <f t="shared" si="0"/>
        <v>pnj118</v>
      </c>
      <c r="B23" s="17">
        <v>118</v>
      </c>
      <c r="C23" s="17" t="s">
        <v>14</v>
      </c>
      <c r="D23" s="17" t="s">
        <v>175</v>
      </c>
      <c r="E23" s="17">
        <v>4</v>
      </c>
      <c r="F23" s="17" t="e">
        <f>VLOOKUP(B23,TOMAKE!$A$2:$E$174,5,FALSE)</f>
        <v>#N/A</v>
      </c>
      <c r="G23" s="17">
        <f>COUNTIF(TOMAKE!$A$2:$A$174, B23)</f>
        <v>0</v>
      </c>
    </row>
    <row r="24" spans="1:7" s="17" customFormat="1" x14ac:dyDescent="0.25">
      <c r="A24" s="17" t="str">
        <f t="shared" si="0"/>
        <v>pnj119</v>
      </c>
      <c r="B24" s="17">
        <v>119</v>
      </c>
      <c r="C24" s="17" t="s">
        <v>14</v>
      </c>
      <c r="D24" s="17" t="s">
        <v>90</v>
      </c>
      <c r="E24" s="17">
        <v>3</v>
      </c>
      <c r="F24" s="17" t="e">
        <f>VLOOKUP(B24,TOMAKE!$A$2:$E$174,5,FALSE)</f>
        <v>#N/A</v>
      </c>
      <c r="G24" s="17">
        <f>COUNTIF(TOMAKE!$A$2:$A$174, B24)</f>
        <v>0</v>
      </c>
    </row>
    <row r="25" spans="1:7" s="17" customFormat="1" x14ac:dyDescent="0.25">
      <c r="A25" s="17" t="str">
        <f t="shared" si="0"/>
        <v>pnj12</v>
      </c>
      <c r="B25" s="17">
        <v>12</v>
      </c>
      <c r="C25" s="17" t="s">
        <v>14</v>
      </c>
      <c r="D25" s="17" t="s">
        <v>8</v>
      </c>
      <c r="E25" s="17">
        <v>19</v>
      </c>
      <c r="F25" s="17">
        <f>VLOOKUP(B25,TOMAKE!$A$2:$E$174,5,FALSE)</f>
        <v>5</v>
      </c>
      <c r="G25" s="17">
        <f>COUNTIF(TOMAKE!$A$2:$A$174, B25)</f>
        <v>1</v>
      </c>
    </row>
    <row r="26" spans="1:7" s="17" customFormat="1" x14ac:dyDescent="0.25">
      <c r="A26" s="17" t="str">
        <f t="shared" si="0"/>
        <v>pnj120</v>
      </c>
      <c r="B26" s="17">
        <v>120</v>
      </c>
      <c r="C26" s="17" t="s">
        <v>10</v>
      </c>
      <c r="D26" s="17" t="s">
        <v>167</v>
      </c>
      <c r="E26" s="17">
        <v>2</v>
      </c>
      <c r="F26" s="17" t="e">
        <f>VLOOKUP(B26,TOMAKE!$A$2:$E$174,5,FALSE)</f>
        <v>#N/A</v>
      </c>
      <c r="G26" s="17">
        <f>COUNTIF(TOMAKE!$A$2:$A$174, B26)</f>
        <v>0</v>
      </c>
    </row>
    <row r="27" spans="1:7" s="17" customFormat="1" x14ac:dyDescent="0.25">
      <c r="A27" s="17" t="str">
        <f t="shared" si="0"/>
        <v>pnj121</v>
      </c>
      <c r="B27" s="17">
        <v>121</v>
      </c>
      <c r="C27" s="17" t="s">
        <v>26</v>
      </c>
      <c r="D27" s="17" t="s">
        <v>167</v>
      </c>
      <c r="E27" s="17">
        <v>2</v>
      </c>
      <c r="F27" s="17" t="e">
        <f>VLOOKUP(B27,TOMAKE!$A$2:$E$174,5,FALSE)</f>
        <v>#N/A</v>
      </c>
      <c r="G27" s="17">
        <f>COUNTIF(TOMAKE!$A$2:$A$174, B27)</f>
        <v>0</v>
      </c>
    </row>
    <row r="28" spans="1:7" s="17" customFormat="1" x14ac:dyDescent="0.25">
      <c r="A28" s="17" t="str">
        <f t="shared" si="0"/>
        <v>pnj122</v>
      </c>
      <c r="B28" s="17">
        <v>122</v>
      </c>
      <c r="C28" s="17" t="s">
        <v>167</v>
      </c>
      <c r="D28" s="17" t="s">
        <v>106</v>
      </c>
      <c r="E28" s="17">
        <v>3</v>
      </c>
      <c r="F28" s="17" t="e">
        <f>VLOOKUP(B28,TOMAKE!$A$2:$E$174,5,FALSE)</f>
        <v>#N/A</v>
      </c>
      <c r="G28" s="17">
        <f>COUNTIF(TOMAKE!$A$2:$A$174, B28)</f>
        <v>0</v>
      </c>
    </row>
    <row r="29" spans="1:7" s="17" customFormat="1" x14ac:dyDescent="0.25">
      <c r="A29" s="17" t="str">
        <f t="shared" si="0"/>
        <v>pnj123</v>
      </c>
      <c r="B29" s="17">
        <v>123</v>
      </c>
      <c r="C29" s="17" t="s">
        <v>174</v>
      </c>
      <c r="D29" s="17" t="s">
        <v>173</v>
      </c>
      <c r="E29" s="17">
        <v>12</v>
      </c>
      <c r="F29" s="17" t="e">
        <f>VLOOKUP(B29,TOMAKE!$A$2:$E$174,5,FALSE)</f>
        <v>#N/A</v>
      </c>
      <c r="G29" s="17">
        <f>COUNTIF(TOMAKE!$A$2:$A$174, B29)</f>
        <v>0</v>
      </c>
    </row>
    <row r="30" spans="1:7" s="17" customFormat="1" x14ac:dyDescent="0.25">
      <c r="A30" s="17" t="str">
        <f t="shared" si="0"/>
        <v>pnj124</v>
      </c>
      <c r="B30" s="17">
        <v>124</v>
      </c>
      <c r="C30" s="17" t="s">
        <v>172</v>
      </c>
      <c r="D30" s="17" t="s">
        <v>114</v>
      </c>
      <c r="E30" s="17">
        <v>36</v>
      </c>
      <c r="F30" s="17">
        <f>VLOOKUP(B30,TOMAKE!$A$2:$E$174,5,FALSE)</f>
        <v>219</v>
      </c>
      <c r="G30" s="17">
        <f>COUNTIF(TOMAKE!$A$2:$A$174, B30)</f>
        <v>1</v>
      </c>
    </row>
    <row r="31" spans="1:7" s="17" customFormat="1" x14ac:dyDescent="0.25">
      <c r="A31" s="17" t="str">
        <f t="shared" si="0"/>
        <v>pnj125</v>
      </c>
      <c r="B31" s="17">
        <v>125</v>
      </c>
      <c r="C31" s="17" t="s">
        <v>10</v>
      </c>
      <c r="D31" s="17" t="s">
        <v>26</v>
      </c>
      <c r="E31" s="17">
        <v>18</v>
      </c>
      <c r="F31" s="17">
        <f>VLOOKUP(B31,TOMAKE!$A$2:$E$174,5,FALSE)</f>
        <v>220</v>
      </c>
      <c r="G31" s="17">
        <f>COUNTIF(TOMAKE!$A$2:$A$174, B31)</f>
        <v>1</v>
      </c>
    </row>
    <row r="32" spans="1:7" s="17" customFormat="1" x14ac:dyDescent="0.25">
      <c r="A32" s="17" t="str">
        <f t="shared" si="0"/>
        <v>pnj126</v>
      </c>
      <c r="B32" s="17">
        <v>126</v>
      </c>
      <c r="C32" s="17" t="s">
        <v>26</v>
      </c>
      <c r="D32" s="17" t="s">
        <v>125</v>
      </c>
      <c r="E32" s="17">
        <v>12</v>
      </c>
      <c r="F32" s="17">
        <f>VLOOKUP(B32,TOMAKE!$A$2:$E$174,5,FALSE)</f>
        <v>126</v>
      </c>
      <c r="G32" s="17">
        <f>COUNTIF(TOMAKE!$A$2:$A$174, B32)</f>
        <v>1</v>
      </c>
    </row>
    <row r="33" spans="1:7" s="17" customFormat="1" x14ac:dyDescent="0.25">
      <c r="A33" s="17" t="str">
        <f t="shared" si="0"/>
        <v>pnj127</v>
      </c>
      <c r="B33" s="17">
        <v>127</v>
      </c>
      <c r="C33" s="17" t="s">
        <v>26</v>
      </c>
      <c r="D33" s="17" t="s">
        <v>171</v>
      </c>
      <c r="E33" s="17">
        <v>4</v>
      </c>
      <c r="F33" s="17" t="e">
        <f>VLOOKUP(B33,TOMAKE!$A$2:$E$174,5,FALSE)</f>
        <v>#N/A</v>
      </c>
      <c r="G33" s="17">
        <f>COUNTIF(TOMAKE!$A$2:$A$174, B33)</f>
        <v>0</v>
      </c>
    </row>
    <row r="34" spans="1:7" s="17" customFormat="1" x14ac:dyDescent="0.25">
      <c r="A34" s="17" t="str">
        <f t="shared" ref="A34:A65" si="1">CONCATENATE("pnj", B34)</f>
        <v>pnj128</v>
      </c>
      <c r="B34" s="17">
        <v>128</v>
      </c>
      <c r="C34" s="17" t="s">
        <v>104</v>
      </c>
      <c r="D34" s="17" t="s">
        <v>8</v>
      </c>
      <c r="E34" s="17">
        <v>2</v>
      </c>
      <c r="F34" s="17" t="e">
        <f>VLOOKUP(B34,TOMAKE!$A$2:$E$174,5,FALSE)</f>
        <v>#N/A</v>
      </c>
      <c r="G34" s="17">
        <f>COUNTIF(TOMAKE!$A$2:$A$174, B34)</f>
        <v>0</v>
      </c>
    </row>
    <row r="35" spans="1:7" s="17" customFormat="1" x14ac:dyDescent="0.25">
      <c r="A35" s="17" t="str">
        <f t="shared" si="1"/>
        <v>pnj129</v>
      </c>
      <c r="B35" s="17">
        <v>129</v>
      </c>
      <c r="C35" s="17" t="s">
        <v>10</v>
      </c>
      <c r="D35" s="17" t="s">
        <v>4</v>
      </c>
      <c r="E35" s="17">
        <v>2</v>
      </c>
      <c r="F35" s="17" t="e">
        <f>VLOOKUP(B35,TOMAKE!$A$2:$E$174,5,FALSE)</f>
        <v>#N/A</v>
      </c>
      <c r="G35" s="17">
        <f>COUNTIF(TOMAKE!$A$2:$A$174, B35)</f>
        <v>0</v>
      </c>
    </row>
    <row r="36" spans="1:7" s="17" customFormat="1" x14ac:dyDescent="0.25">
      <c r="A36" s="17" t="str">
        <f t="shared" si="1"/>
        <v>pnj13</v>
      </c>
      <c r="B36" s="17">
        <v>13</v>
      </c>
      <c r="C36" s="17" t="s">
        <v>14</v>
      </c>
      <c r="D36" s="17" t="s">
        <v>91</v>
      </c>
      <c r="E36" s="17">
        <v>17</v>
      </c>
      <c r="F36" s="17">
        <f>VLOOKUP(B36,TOMAKE!$A$2:$E$174,5,FALSE)</f>
        <v>172</v>
      </c>
      <c r="G36" s="17">
        <f>COUNTIF(TOMAKE!$A$2:$A$174, B36)</f>
        <v>1</v>
      </c>
    </row>
    <row r="37" spans="1:7" s="17" customFormat="1" x14ac:dyDescent="0.25">
      <c r="A37" s="17" t="str">
        <f t="shared" si="1"/>
        <v>pnj130</v>
      </c>
      <c r="B37" s="17">
        <v>130</v>
      </c>
      <c r="C37" s="17" t="s">
        <v>10</v>
      </c>
      <c r="D37" s="17" t="s">
        <v>167</v>
      </c>
      <c r="E37" s="17">
        <v>2</v>
      </c>
      <c r="F37" s="17" t="e">
        <f>VLOOKUP(B37,TOMAKE!$A$2:$E$174,5,FALSE)</f>
        <v>#N/A</v>
      </c>
      <c r="G37" s="17">
        <f>COUNTIF(TOMAKE!$A$2:$A$174, B37)</f>
        <v>0</v>
      </c>
    </row>
    <row r="38" spans="1:7" s="17" customFormat="1" x14ac:dyDescent="0.25">
      <c r="A38" s="17" t="str">
        <f t="shared" si="1"/>
        <v>pnj131</v>
      </c>
      <c r="B38" s="17">
        <v>131</v>
      </c>
      <c r="C38" s="17" t="s">
        <v>70</v>
      </c>
      <c r="D38" s="17" t="s">
        <v>170</v>
      </c>
      <c r="E38" s="17">
        <v>2</v>
      </c>
      <c r="F38" s="17" t="e">
        <f>VLOOKUP(B38,TOMAKE!$A$2:$E$174,5,FALSE)</f>
        <v>#N/A</v>
      </c>
      <c r="G38" s="17">
        <f>COUNTIF(TOMAKE!$A$2:$A$174, B38)</f>
        <v>0</v>
      </c>
    </row>
    <row r="39" spans="1:7" s="17" customFormat="1" x14ac:dyDescent="0.25">
      <c r="A39" s="17" t="str">
        <f t="shared" si="1"/>
        <v>pnj132</v>
      </c>
      <c r="B39" s="17">
        <v>132</v>
      </c>
      <c r="C39" s="17" t="s">
        <v>170</v>
      </c>
      <c r="D39" s="17" t="s">
        <v>169</v>
      </c>
      <c r="E39" s="17">
        <v>2</v>
      </c>
      <c r="F39" s="17" t="e">
        <f>VLOOKUP(B39,TOMAKE!$A$2:$E$174,5,FALSE)</f>
        <v>#N/A</v>
      </c>
      <c r="G39" s="17">
        <f>COUNTIF(TOMAKE!$A$2:$A$174, B39)</f>
        <v>0</v>
      </c>
    </row>
    <row r="40" spans="1:7" s="17" customFormat="1" x14ac:dyDescent="0.25">
      <c r="A40" s="17" t="str">
        <f t="shared" si="1"/>
        <v>pnj133</v>
      </c>
      <c r="B40" s="17">
        <v>133</v>
      </c>
      <c r="C40" s="17" t="s">
        <v>10</v>
      </c>
      <c r="D40" s="17" t="s">
        <v>31</v>
      </c>
      <c r="E40" s="17">
        <v>2</v>
      </c>
      <c r="F40" s="17" t="e">
        <f>VLOOKUP(B40,TOMAKE!$A$2:$E$174,5,FALSE)</f>
        <v>#N/A</v>
      </c>
      <c r="G40" s="17">
        <f>COUNTIF(TOMAKE!$A$2:$A$174, B40)</f>
        <v>0</v>
      </c>
    </row>
    <row r="41" spans="1:7" s="17" customFormat="1" x14ac:dyDescent="0.25">
      <c r="A41" s="17" t="str">
        <f t="shared" si="1"/>
        <v>pnj134</v>
      </c>
      <c r="B41" s="17">
        <v>134</v>
      </c>
      <c r="C41" s="17" t="s">
        <v>167</v>
      </c>
      <c r="D41" s="17" t="s">
        <v>168</v>
      </c>
      <c r="E41" s="17">
        <v>2</v>
      </c>
      <c r="F41" s="17" t="e">
        <f>VLOOKUP(B41,TOMAKE!$A$2:$E$174,5,FALSE)</f>
        <v>#N/A</v>
      </c>
      <c r="G41" s="17">
        <f>COUNTIF(TOMAKE!$A$2:$A$174, B41)</f>
        <v>0</v>
      </c>
    </row>
    <row r="42" spans="1:7" s="17" customFormat="1" x14ac:dyDescent="0.25">
      <c r="A42" s="17" t="str">
        <f t="shared" si="1"/>
        <v>pnj135</v>
      </c>
      <c r="B42" s="17">
        <v>135</v>
      </c>
      <c r="C42" s="17" t="s">
        <v>167</v>
      </c>
      <c r="D42" s="17" t="s">
        <v>166</v>
      </c>
      <c r="E42" s="17">
        <v>2</v>
      </c>
      <c r="F42" s="17" t="e">
        <f>VLOOKUP(B42,TOMAKE!$A$2:$E$174,5,FALSE)</f>
        <v>#N/A</v>
      </c>
      <c r="G42" s="17">
        <f>COUNTIF(TOMAKE!$A$2:$A$174, B42)</f>
        <v>0</v>
      </c>
    </row>
    <row r="43" spans="1:7" s="17" customFormat="1" x14ac:dyDescent="0.25">
      <c r="A43" s="17" t="str">
        <f t="shared" si="1"/>
        <v>pnj136</v>
      </c>
      <c r="B43" s="17">
        <v>136</v>
      </c>
      <c r="C43" s="17" t="s">
        <v>26</v>
      </c>
      <c r="D43" s="17" t="s">
        <v>4</v>
      </c>
      <c r="E43" s="17">
        <v>2</v>
      </c>
      <c r="F43" s="17" t="e">
        <f>VLOOKUP(B43,TOMAKE!$A$2:$E$174,5,FALSE)</f>
        <v>#N/A</v>
      </c>
      <c r="G43" s="17">
        <f>COUNTIF(TOMAKE!$A$2:$A$174, B43)</f>
        <v>0</v>
      </c>
    </row>
    <row r="44" spans="1:7" s="17" customFormat="1" x14ac:dyDescent="0.25">
      <c r="A44" s="17" t="str">
        <f t="shared" si="1"/>
        <v>pnj137</v>
      </c>
      <c r="B44" s="17">
        <v>137</v>
      </c>
      <c r="C44" s="17" t="s">
        <v>26</v>
      </c>
      <c r="D44" s="17" t="s">
        <v>8</v>
      </c>
      <c r="E44" s="17">
        <v>2</v>
      </c>
      <c r="F44" s="17" t="e">
        <f>VLOOKUP(B44,TOMAKE!$A$2:$E$174,5,FALSE)</f>
        <v>#N/A</v>
      </c>
      <c r="G44" s="17">
        <f>COUNTIF(TOMAKE!$A$2:$A$174, B44)</f>
        <v>0</v>
      </c>
    </row>
    <row r="45" spans="1:7" s="17" customFormat="1" x14ac:dyDescent="0.25">
      <c r="A45" s="17" t="str">
        <f t="shared" si="1"/>
        <v>pnj138</v>
      </c>
      <c r="B45" s="17">
        <v>138</v>
      </c>
      <c r="C45" s="17" t="s">
        <v>10</v>
      </c>
      <c r="D45" s="17" t="s">
        <v>165</v>
      </c>
      <c r="E45" s="17">
        <v>2</v>
      </c>
      <c r="F45" s="17" t="e">
        <f>VLOOKUP(B45,TOMAKE!$A$2:$E$174,5,FALSE)</f>
        <v>#N/A</v>
      </c>
      <c r="G45" s="17">
        <f>COUNTIF(TOMAKE!$A$2:$A$174, B45)</f>
        <v>0</v>
      </c>
    </row>
    <row r="46" spans="1:7" s="17" customFormat="1" x14ac:dyDescent="0.25">
      <c r="A46" s="17" t="str">
        <f t="shared" si="1"/>
        <v>pnj139</v>
      </c>
      <c r="B46" s="17">
        <v>139</v>
      </c>
      <c r="C46" s="17" t="s">
        <v>10</v>
      </c>
      <c r="D46" s="17" t="s">
        <v>110</v>
      </c>
      <c r="E46" s="17">
        <v>5</v>
      </c>
      <c r="F46" s="17" t="e">
        <f>VLOOKUP(B46,TOMAKE!$A$2:$E$174,5,FALSE)</f>
        <v>#N/A</v>
      </c>
      <c r="G46" s="17">
        <f>COUNTIF(TOMAKE!$A$2:$A$174, B46)</f>
        <v>0</v>
      </c>
    </row>
    <row r="47" spans="1:7" s="17" customFormat="1" x14ac:dyDescent="0.25">
      <c r="A47" s="17" t="str">
        <f t="shared" si="1"/>
        <v>pnj14</v>
      </c>
      <c r="B47" s="17">
        <v>14</v>
      </c>
      <c r="C47" s="17" t="s">
        <v>14</v>
      </c>
      <c r="D47" s="17" t="s">
        <v>7</v>
      </c>
      <c r="E47" s="17">
        <v>20</v>
      </c>
      <c r="F47" s="17" t="e">
        <f>VLOOKUP(B47,TOMAKE!$A$2:$E$174,5,FALSE)</f>
        <v>#N/A</v>
      </c>
      <c r="G47" s="17">
        <f>COUNTIF(TOMAKE!$A$2:$A$174, B47)</f>
        <v>0</v>
      </c>
    </row>
    <row r="48" spans="1:7" s="17" customFormat="1" x14ac:dyDescent="0.25">
      <c r="A48" s="17" t="str">
        <f t="shared" si="1"/>
        <v>pnj140</v>
      </c>
      <c r="B48" s="17">
        <v>140</v>
      </c>
      <c r="C48" s="17" t="s">
        <v>10</v>
      </c>
      <c r="D48" s="17" t="s">
        <v>163</v>
      </c>
      <c r="E48" s="17">
        <v>8</v>
      </c>
      <c r="F48" s="17" t="e">
        <f>VLOOKUP(B48,TOMAKE!$A$2:$E$174,5,FALSE)</f>
        <v>#N/A</v>
      </c>
      <c r="G48" s="17">
        <f>COUNTIF(TOMAKE!$A$2:$A$174, B48)</f>
        <v>0</v>
      </c>
    </row>
    <row r="49" spans="1:7" s="17" customFormat="1" x14ac:dyDescent="0.25">
      <c r="A49" s="17" t="str">
        <f t="shared" si="1"/>
        <v>pnj141</v>
      </c>
      <c r="B49" s="17">
        <v>141</v>
      </c>
      <c r="C49" s="17" t="s">
        <v>164</v>
      </c>
      <c r="D49" s="17" t="s">
        <v>163</v>
      </c>
      <c r="E49" s="17">
        <v>4</v>
      </c>
      <c r="F49" s="17" t="e">
        <f>VLOOKUP(B49,TOMAKE!$A$2:$E$174,5,FALSE)</f>
        <v>#N/A</v>
      </c>
      <c r="G49" s="17">
        <f>COUNTIF(TOMAKE!$A$2:$A$174, B49)</f>
        <v>0</v>
      </c>
    </row>
    <row r="50" spans="1:7" s="17" customFormat="1" x14ac:dyDescent="0.25">
      <c r="A50" s="17" t="str">
        <f t="shared" si="1"/>
        <v>pnj15</v>
      </c>
      <c r="B50" s="17">
        <v>15</v>
      </c>
      <c r="C50" s="17" t="s">
        <v>14</v>
      </c>
      <c r="D50" s="17" t="s">
        <v>8</v>
      </c>
      <c r="E50" s="17">
        <v>2</v>
      </c>
      <c r="F50" s="17" t="e">
        <f>VLOOKUP(B50,TOMAKE!$A$2:$E$174,5,FALSE)</f>
        <v>#N/A</v>
      </c>
      <c r="G50" s="17">
        <f>COUNTIF(TOMAKE!$A$2:$A$174, B50)</f>
        <v>0</v>
      </c>
    </row>
    <row r="51" spans="1:7" s="17" customFormat="1" x14ac:dyDescent="0.25">
      <c r="A51" s="17" t="str">
        <f t="shared" si="1"/>
        <v>pnj16</v>
      </c>
      <c r="B51" s="17">
        <v>16</v>
      </c>
      <c r="C51" s="17" t="s">
        <v>14</v>
      </c>
      <c r="D51" s="17" t="s">
        <v>4</v>
      </c>
      <c r="E51" s="17">
        <v>2</v>
      </c>
      <c r="F51" s="17" t="e">
        <f>VLOOKUP(B51,TOMAKE!$A$2:$E$174,5,FALSE)</f>
        <v>#N/A</v>
      </c>
      <c r="G51" s="17">
        <f>COUNTIF(TOMAKE!$A$2:$A$174, B51)</f>
        <v>0</v>
      </c>
    </row>
    <row r="52" spans="1:7" s="17" customFormat="1" x14ac:dyDescent="0.25">
      <c r="A52" s="17" t="str">
        <f t="shared" si="1"/>
        <v>pnj17</v>
      </c>
      <c r="B52" s="17">
        <v>17</v>
      </c>
      <c r="C52" s="17" t="s">
        <v>14</v>
      </c>
      <c r="D52" s="17" t="s">
        <v>8</v>
      </c>
      <c r="E52" s="17">
        <v>2</v>
      </c>
      <c r="F52" s="17" t="e">
        <f>VLOOKUP(B52,TOMAKE!$A$2:$E$174,5,FALSE)</f>
        <v>#N/A</v>
      </c>
      <c r="G52" s="17">
        <f>COUNTIF(TOMAKE!$A$2:$A$174, B52)</f>
        <v>0</v>
      </c>
    </row>
    <row r="53" spans="1:7" s="17" customFormat="1" x14ac:dyDescent="0.25">
      <c r="A53" s="17" t="str">
        <f t="shared" si="1"/>
        <v>pnj18</v>
      </c>
      <c r="B53" s="17">
        <v>18</v>
      </c>
      <c r="C53" s="17" t="s">
        <v>103</v>
      </c>
      <c r="D53" s="17" t="s">
        <v>106</v>
      </c>
      <c r="E53" s="17">
        <v>12</v>
      </c>
      <c r="F53" s="17">
        <f>VLOOKUP(B53,TOMAKE!$A$2:$E$174,5,FALSE)</f>
        <v>189</v>
      </c>
      <c r="G53" s="17">
        <f>COUNTIF(TOMAKE!$A$2:$A$174, B53)</f>
        <v>1</v>
      </c>
    </row>
    <row r="54" spans="1:7" s="17" customFormat="1" x14ac:dyDescent="0.25">
      <c r="A54" s="17" t="str">
        <f t="shared" si="1"/>
        <v>pnj19</v>
      </c>
      <c r="B54" s="17">
        <v>19</v>
      </c>
      <c r="C54" s="17" t="s">
        <v>14</v>
      </c>
      <c r="D54" s="17" t="s">
        <v>162</v>
      </c>
      <c r="E54" s="17">
        <v>24</v>
      </c>
      <c r="F54" s="17" t="e">
        <f>VLOOKUP(B54,TOMAKE!$A$2:$E$174,5,FALSE)</f>
        <v>#N/A</v>
      </c>
      <c r="G54" s="17">
        <f>COUNTIF(TOMAKE!$A$2:$A$174, B54)</f>
        <v>0</v>
      </c>
    </row>
    <row r="55" spans="1:7" s="17" customFormat="1" x14ac:dyDescent="0.25">
      <c r="A55" s="17" t="str">
        <f t="shared" si="1"/>
        <v>pnj2</v>
      </c>
      <c r="B55" s="17">
        <v>2</v>
      </c>
      <c r="C55" s="17" t="s">
        <v>14</v>
      </c>
      <c r="D55" s="17" t="s">
        <v>161</v>
      </c>
      <c r="E55" s="17">
        <v>31</v>
      </c>
      <c r="F55" s="17" t="e">
        <f>VLOOKUP(B55,TOMAKE!$A$2:$E$174,5,FALSE)</f>
        <v>#N/A</v>
      </c>
      <c r="G55" s="17">
        <f>COUNTIF(TOMAKE!$A$2:$A$174, B55)</f>
        <v>0</v>
      </c>
    </row>
    <row r="56" spans="1:7" s="17" customFormat="1" x14ac:dyDescent="0.25">
      <c r="A56" s="17" t="str">
        <f t="shared" si="1"/>
        <v>pnj20</v>
      </c>
      <c r="B56" s="17">
        <v>20</v>
      </c>
      <c r="C56" s="17" t="s">
        <v>14</v>
      </c>
      <c r="D56" s="17" t="s">
        <v>8</v>
      </c>
      <c r="E56" s="17">
        <v>16</v>
      </c>
      <c r="F56" s="17">
        <f>VLOOKUP(B56,TOMAKE!$A$2:$E$174,5,FALSE)</f>
        <v>2</v>
      </c>
      <c r="G56" s="17">
        <f>COUNTIF(TOMAKE!$A$2:$A$174, B56)</f>
        <v>1</v>
      </c>
    </row>
    <row r="57" spans="1:7" s="17" customFormat="1" x14ac:dyDescent="0.25">
      <c r="A57" s="17" t="str">
        <f t="shared" si="1"/>
        <v>pnj21</v>
      </c>
      <c r="B57" s="17">
        <v>21</v>
      </c>
      <c r="C57" s="17" t="s">
        <v>14</v>
      </c>
      <c r="D57" s="17" t="s">
        <v>160</v>
      </c>
      <c r="E57" s="17">
        <v>27</v>
      </c>
      <c r="F57" s="17">
        <f>VLOOKUP(B57,TOMAKE!$A$2:$E$174,5,FALSE)</f>
        <v>183</v>
      </c>
      <c r="G57" s="17">
        <f>COUNTIF(TOMAKE!$A$2:$A$174, B57)</f>
        <v>1</v>
      </c>
    </row>
    <row r="58" spans="1:7" s="17" customFormat="1" x14ac:dyDescent="0.25">
      <c r="A58" s="17" t="str">
        <f t="shared" si="1"/>
        <v>pnj22</v>
      </c>
      <c r="B58" s="17">
        <v>22</v>
      </c>
      <c r="C58" s="17" t="s">
        <v>10</v>
      </c>
      <c r="D58" s="17" t="s">
        <v>48</v>
      </c>
      <c r="E58" s="17">
        <v>19</v>
      </c>
      <c r="F58" s="17">
        <f>VLOOKUP(B58,TOMAKE!$A$2:$E$174,5,FALSE)</f>
        <v>4</v>
      </c>
      <c r="G58" s="17">
        <f>COUNTIF(TOMAKE!$A$2:$A$174, B58)</f>
        <v>1</v>
      </c>
    </row>
    <row r="59" spans="1:7" s="17" customFormat="1" x14ac:dyDescent="0.25">
      <c r="A59" s="17" t="str">
        <f t="shared" si="1"/>
        <v>pnj23</v>
      </c>
      <c r="B59" s="17">
        <v>23</v>
      </c>
      <c r="C59" s="17" t="s">
        <v>10</v>
      </c>
      <c r="D59" s="17" t="s">
        <v>4</v>
      </c>
      <c r="E59" s="17">
        <v>18</v>
      </c>
      <c r="F59" s="17" t="e">
        <f>VLOOKUP(B59,TOMAKE!$A$2:$E$174,5,FALSE)</f>
        <v>#N/A</v>
      </c>
      <c r="G59" s="17">
        <f>COUNTIF(TOMAKE!$A$2:$A$174, B59)</f>
        <v>0</v>
      </c>
    </row>
    <row r="60" spans="1:7" s="17" customFormat="1" x14ac:dyDescent="0.25">
      <c r="A60" s="17" t="str">
        <f t="shared" si="1"/>
        <v>pnj24</v>
      </c>
      <c r="B60" s="17">
        <v>24</v>
      </c>
      <c r="C60" s="17" t="s">
        <v>14</v>
      </c>
      <c r="D60" s="17" t="s">
        <v>26</v>
      </c>
      <c r="E60" s="17">
        <v>11</v>
      </c>
      <c r="F60" s="17">
        <f>VLOOKUP(B60,TOMAKE!$A$2:$E$174,5,FALSE)</f>
        <v>113</v>
      </c>
      <c r="G60" s="17">
        <f>COUNTIF(TOMAKE!$A$2:$A$174, B60)</f>
        <v>1</v>
      </c>
    </row>
    <row r="61" spans="1:7" s="17" customFormat="1" x14ac:dyDescent="0.25">
      <c r="A61" s="17" t="str">
        <f t="shared" si="1"/>
        <v>pnj25</v>
      </c>
      <c r="B61" s="17">
        <v>25</v>
      </c>
      <c r="C61" s="17" t="s">
        <v>26</v>
      </c>
      <c r="D61" s="17" t="s">
        <v>159</v>
      </c>
      <c r="E61" s="17">
        <v>8</v>
      </c>
      <c r="F61" s="17">
        <f>VLOOKUP(B61,TOMAKE!$A$2:$E$174,5,FALSE)</f>
        <v>221</v>
      </c>
      <c r="G61" s="17">
        <f>COUNTIF(TOMAKE!$A$2:$A$174, B61)</f>
        <v>1</v>
      </c>
    </row>
    <row r="62" spans="1:7" s="17" customFormat="1" x14ac:dyDescent="0.25">
      <c r="A62" s="17" t="str">
        <f t="shared" si="1"/>
        <v>pnj26</v>
      </c>
      <c r="B62" s="17">
        <v>26</v>
      </c>
      <c r="C62" s="17" t="s">
        <v>26</v>
      </c>
      <c r="D62" s="17" t="s">
        <v>28</v>
      </c>
      <c r="E62" s="17">
        <v>8</v>
      </c>
      <c r="F62" s="17">
        <f>VLOOKUP(B62,TOMAKE!$A$2:$E$174,5,FALSE)</f>
        <v>222</v>
      </c>
      <c r="G62" s="17">
        <f>COUNTIF(TOMAKE!$A$2:$A$174, B62)</f>
        <v>1</v>
      </c>
    </row>
    <row r="63" spans="1:7" s="17" customFormat="1" x14ac:dyDescent="0.25">
      <c r="A63" s="17" t="str">
        <f t="shared" si="1"/>
        <v>pnj27</v>
      </c>
      <c r="B63" s="17">
        <v>27</v>
      </c>
      <c r="C63" s="17" t="s">
        <v>14</v>
      </c>
      <c r="D63" s="17" t="s">
        <v>158</v>
      </c>
      <c r="E63" s="17">
        <v>18</v>
      </c>
      <c r="F63" s="17">
        <f>VLOOKUP(B63,TOMAKE!$A$2:$E$174,5,FALSE)</f>
        <v>175</v>
      </c>
      <c r="G63" s="17">
        <f>COUNTIF(TOMAKE!$A$2:$A$174, B63)</f>
        <v>1</v>
      </c>
    </row>
    <row r="64" spans="1:7" s="17" customFormat="1" x14ac:dyDescent="0.25">
      <c r="A64" s="17" t="str">
        <f t="shared" si="1"/>
        <v>pnj28</v>
      </c>
      <c r="B64" s="17">
        <v>28</v>
      </c>
      <c r="C64" s="17" t="s">
        <v>8</v>
      </c>
      <c r="D64" s="17" t="s">
        <v>5597</v>
      </c>
      <c r="E64" s="17">
        <v>16</v>
      </c>
      <c r="F64" s="17" t="e">
        <f>VLOOKUP(B64,TOMAKE!$A$2:$E$174,5,FALSE)</f>
        <v>#N/A</v>
      </c>
      <c r="G64" s="17">
        <f>COUNTIF(TOMAKE!$A$2:$A$174, B64)</f>
        <v>0</v>
      </c>
    </row>
    <row r="65" spans="1:7" s="17" customFormat="1" x14ac:dyDescent="0.25">
      <c r="A65" s="17" t="str">
        <f t="shared" si="1"/>
        <v>pnj29</v>
      </c>
      <c r="B65" s="17">
        <v>29</v>
      </c>
      <c r="C65" s="17" t="s">
        <v>14</v>
      </c>
      <c r="D65" s="17" t="s">
        <v>156</v>
      </c>
      <c r="E65" s="17">
        <v>6</v>
      </c>
      <c r="F65" s="17" t="e">
        <f>VLOOKUP(B65,TOMAKE!$A$2:$E$174,5,FALSE)</f>
        <v>#N/A</v>
      </c>
      <c r="G65" s="17">
        <f>COUNTIF(TOMAKE!$A$2:$A$174, B65)</f>
        <v>0</v>
      </c>
    </row>
    <row r="66" spans="1:7" s="17" customFormat="1" x14ac:dyDescent="0.25">
      <c r="A66" s="17" t="str">
        <f t="shared" ref="A66:A97" si="2">CONCATENATE("pnj", B66)</f>
        <v>pnj3</v>
      </c>
      <c r="B66" s="17">
        <v>3</v>
      </c>
      <c r="C66" s="17" t="s">
        <v>14</v>
      </c>
      <c r="D66" s="17" t="s">
        <v>148</v>
      </c>
      <c r="E66" s="17">
        <v>4</v>
      </c>
      <c r="F66" s="17">
        <f>VLOOKUP(B66,TOMAKE!$A$2:$E$174,5,FALSE)</f>
        <v>174</v>
      </c>
      <c r="G66" s="17">
        <f>COUNTIF(TOMAKE!$A$2:$A$174, B66)</f>
        <v>1</v>
      </c>
    </row>
    <row r="67" spans="1:7" s="17" customFormat="1" x14ac:dyDescent="0.25">
      <c r="A67" s="17" t="str">
        <f t="shared" si="2"/>
        <v>pnj30</v>
      </c>
      <c r="B67" s="17">
        <v>30</v>
      </c>
      <c r="C67" s="17" t="s">
        <v>14</v>
      </c>
      <c r="D67" s="17" t="s">
        <v>155</v>
      </c>
      <c r="E67" s="17">
        <v>2</v>
      </c>
      <c r="F67" s="17" t="e">
        <f>VLOOKUP(B67,TOMAKE!$A$2:$E$174,5,FALSE)</f>
        <v>#N/A</v>
      </c>
      <c r="G67" s="17">
        <f>COUNTIF(TOMAKE!$A$2:$A$174, B67)</f>
        <v>0</v>
      </c>
    </row>
    <row r="68" spans="1:7" s="17" customFormat="1" x14ac:dyDescent="0.25">
      <c r="A68" s="17" t="str">
        <f t="shared" si="2"/>
        <v>pnj31</v>
      </c>
      <c r="B68" s="17">
        <v>31</v>
      </c>
      <c r="C68" s="17" t="s">
        <v>14</v>
      </c>
      <c r="D68" s="17" t="s">
        <v>154</v>
      </c>
      <c r="E68" s="17">
        <v>2</v>
      </c>
      <c r="F68" s="17" t="e">
        <f>VLOOKUP(B68,TOMAKE!$A$2:$E$174,5,FALSE)</f>
        <v>#N/A</v>
      </c>
      <c r="G68" s="17">
        <f>COUNTIF(TOMAKE!$A$2:$A$174, B68)</f>
        <v>0</v>
      </c>
    </row>
    <row r="69" spans="1:7" s="17" customFormat="1" x14ac:dyDescent="0.25">
      <c r="A69" s="17" t="str">
        <f t="shared" si="2"/>
        <v>pnj32</v>
      </c>
      <c r="B69" s="17">
        <v>32</v>
      </c>
      <c r="C69" s="17" t="s">
        <v>14</v>
      </c>
      <c r="D69" s="17" t="s">
        <v>153</v>
      </c>
      <c r="E69" s="17">
        <v>6</v>
      </c>
      <c r="F69" s="17" t="e">
        <f>VLOOKUP(B69,TOMAKE!$A$2:$E$174,5,FALSE)</f>
        <v>#N/A</v>
      </c>
      <c r="G69" s="17">
        <f>COUNTIF(TOMAKE!$A$2:$A$174, B69)</f>
        <v>0</v>
      </c>
    </row>
    <row r="70" spans="1:7" s="17" customFormat="1" x14ac:dyDescent="0.25">
      <c r="A70" s="17" t="str">
        <f t="shared" si="2"/>
        <v>pnj33</v>
      </c>
      <c r="B70" s="17">
        <v>33</v>
      </c>
      <c r="C70" s="17" t="s">
        <v>14</v>
      </c>
      <c r="D70" s="17" t="s">
        <v>152</v>
      </c>
      <c r="E70" s="17">
        <v>7</v>
      </c>
      <c r="F70" s="17">
        <f>VLOOKUP(B70,TOMAKE!$A$2:$E$174,5,FALSE)</f>
        <v>190</v>
      </c>
      <c r="G70" s="17">
        <f>COUNTIF(TOMAKE!$A$2:$A$174, B70)</f>
        <v>1</v>
      </c>
    </row>
    <row r="71" spans="1:7" s="17" customFormat="1" x14ac:dyDescent="0.25">
      <c r="A71" s="17" t="str">
        <f t="shared" si="2"/>
        <v>pnj34</v>
      </c>
      <c r="B71" s="17">
        <v>34</v>
      </c>
      <c r="C71" s="17" t="s">
        <v>14</v>
      </c>
      <c r="D71" s="17" t="s">
        <v>151</v>
      </c>
      <c r="E71" s="17">
        <v>12</v>
      </c>
      <c r="F71" s="17" t="e">
        <f>VLOOKUP(B71,TOMAKE!$A$2:$E$174,5,FALSE)</f>
        <v>#N/A</v>
      </c>
      <c r="G71" s="17">
        <f>COUNTIF(TOMAKE!$A$2:$A$174, B71)</f>
        <v>0</v>
      </c>
    </row>
    <row r="72" spans="1:7" s="17" customFormat="1" x14ac:dyDescent="0.25">
      <c r="A72" s="17" t="str">
        <f t="shared" si="2"/>
        <v>pnj35</v>
      </c>
      <c r="B72" s="17">
        <v>35</v>
      </c>
      <c r="C72" s="17" t="s">
        <v>14</v>
      </c>
      <c r="D72" s="17" t="s">
        <v>106</v>
      </c>
      <c r="E72" s="17">
        <v>6</v>
      </c>
      <c r="F72" s="17" t="e">
        <f>VLOOKUP(B72,TOMAKE!$A$2:$E$174,5,FALSE)</f>
        <v>#N/A</v>
      </c>
      <c r="G72" s="17">
        <f>COUNTIF(TOMAKE!$A$2:$A$174, B72)</f>
        <v>0</v>
      </c>
    </row>
    <row r="73" spans="1:7" s="17" customFormat="1" x14ac:dyDescent="0.25">
      <c r="A73" s="17" t="str">
        <f t="shared" si="2"/>
        <v>pnj36</v>
      </c>
      <c r="B73" s="17">
        <v>36</v>
      </c>
      <c r="C73" s="17" t="s">
        <v>14</v>
      </c>
      <c r="D73" s="17" t="s">
        <v>112</v>
      </c>
      <c r="E73" s="17">
        <v>10</v>
      </c>
      <c r="F73" s="17" t="e">
        <f>VLOOKUP(B73,TOMAKE!$A$2:$E$174,5,FALSE)</f>
        <v>#N/A</v>
      </c>
      <c r="G73" s="17">
        <f>COUNTIF(TOMAKE!$A$2:$A$174, B73)</f>
        <v>0</v>
      </c>
    </row>
    <row r="74" spans="1:7" s="17" customFormat="1" x14ac:dyDescent="0.25">
      <c r="A74" s="17" t="str">
        <f t="shared" si="2"/>
        <v>pnj37</v>
      </c>
      <c r="B74" s="17">
        <v>37</v>
      </c>
      <c r="C74" s="17" t="s">
        <v>14</v>
      </c>
      <c r="D74" s="17" t="s">
        <v>150</v>
      </c>
      <c r="E74" s="17">
        <v>13</v>
      </c>
      <c r="F74" s="17">
        <f>VLOOKUP(B74,TOMAKE!$A$2:$E$174,5,FALSE)</f>
        <v>45</v>
      </c>
      <c r="G74" s="17">
        <f>COUNTIF(TOMAKE!$A$2:$A$174, B74)</f>
        <v>1</v>
      </c>
    </row>
    <row r="75" spans="1:7" s="17" customFormat="1" x14ac:dyDescent="0.25">
      <c r="A75" s="17" t="str">
        <f t="shared" si="2"/>
        <v>pnj38</v>
      </c>
      <c r="B75" s="17">
        <v>38</v>
      </c>
      <c r="C75" s="17" t="s">
        <v>150</v>
      </c>
      <c r="D75" s="17" t="s">
        <v>149</v>
      </c>
      <c r="E75" s="17">
        <v>10</v>
      </c>
      <c r="F75" s="17" t="e">
        <f>VLOOKUP(B75,TOMAKE!$A$2:$E$174,5,FALSE)</f>
        <v>#N/A</v>
      </c>
      <c r="G75" s="17">
        <f>COUNTIF(TOMAKE!$A$2:$A$174, B75)</f>
        <v>0</v>
      </c>
    </row>
    <row r="76" spans="1:7" s="17" customFormat="1" x14ac:dyDescent="0.25">
      <c r="A76" s="17" t="str">
        <f t="shared" si="2"/>
        <v>pnj39</v>
      </c>
      <c r="B76" s="17">
        <v>39</v>
      </c>
      <c r="C76" s="17" t="s">
        <v>14</v>
      </c>
      <c r="D76" s="17" t="s">
        <v>103</v>
      </c>
      <c r="E76" s="17">
        <v>19</v>
      </c>
      <c r="F76" s="17">
        <f>VLOOKUP(B76,TOMAKE!$A$2:$E$174,5,FALSE)</f>
        <v>186</v>
      </c>
      <c r="G76" s="17">
        <f>COUNTIF(TOMAKE!$A$2:$A$174, B76)</f>
        <v>1</v>
      </c>
    </row>
    <row r="77" spans="1:7" s="17" customFormat="1" x14ac:dyDescent="0.25">
      <c r="A77" s="17" t="str">
        <f t="shared" si="2"/>
        <v>pnj4</v>
      </c>
      <c r="B77" s="17">
        <v>4</v>
      </c>
      <c r="C77" s="17" t="s">
        <v>14</v>
      </c>
      <c r="D77" s="17" t="s">
        <v>148</v>
      </c>
      <c r="E77" s="17">
        <v>4</v>
      </c>
      <c r="F77" s="17" t="e">
        <f>VLOOKUP(B77,TOMAKE!$A$2:$E$174,5,FALSE)</f>
        <v>#N/A</v>
      </c>
      <c r="G77" s="17">
        <f>COUNTIF(TOMAKE!$A$2:$A$174, B77)</f>
        <v>0</v>
      </c>
    </row>
    <row r="78" spans="1:7" s="17" customFormat="1" x14ac:dyDescent="0.25">
      <c r="A78" s="17" t="str">
        <f t="shared" si="2"/>
        <v>pnj40</v>
      </c>
      <c r="B78" s="17">
        <v>40</v>
      </c>
      <c r="C78" s="17" t="s">
        <v>14</v>
      </c>
      <c r="D78" s="17" t="s">
        <v>106</v>
      </c>
      <c r="E78" s="17">
        <v>9</v>
      </c>
      <c r="F78" s="17" t="e">
        <f>VLOOKUP(B78,TOMAKE!$A$2:$E$174,5,FALSE)</f>
        <v>#N/A</v>
      </c>
      <c r="G78" s="17">
        <f>COUNTIF(TOMAKE!$A$2:$A$174, B78)</f>
        <v>0</v>
      </c>
    </row>
    <row r="79" spans="1:7" s="17" customFormat="1" x14ac:dyDescent="0.25">
      <c r="A79" s="17" t="str">
        <f t="shared" si="2"/>
        <v>pnj41</v>
      </c>
      <c r="B79" s="17">
        <v>41</v>
      </c>
      <c r="C79" s="17" t="s">
        <v>14</v>
      </c>
      <c r="D79" s="17" t="s">
        <v>147</v>
      </c>
      <c r="E79" s="17">
        <v>27</v>
      </c>
      <c r="F79" s="17">
        <f>VLOOKUP(B79,TOMAKE!$A$2:$E$174,5,FALSE)</f>
        <v>204</v>
      </c>
      <c r="G79" s="17">
        <f>COUNTIF(TOMAKE!$A$2:$A$174, B79)</f>
        <v>1</v>
      </c>
    </row>
    <row r="80" spans="1:7" s="17" customFormat="1" x14ac:dyDescent="0.25">
      <c r="A80" s="17" t="str">
        <f t="shared" si="2"/>
        <v>pnj42</v>
      </c>
      <c r="B80" s="17">
        <v>42</v>
      </c>
      <c r="C80" s="17" t="s">
        <v>14</v>
      </c>
      <c r="D80" s="17" t="s">
        <v>146</v>
      </c>
      <c r="E80" s="17">
        <v>26</v>
      </c>
      <c r="F80" s="17">
        <f>VLOOKUP(B80,TOMAKE!$A$2:$E$174,5,FALSE)</f>
        <v>182</v>
      </c>
      <c r="G80" s="17">
        <f>COUNTIF(TOMAKE!$A$2:$A$174, B80)</f>
        <v>1</v>
      </c>
    </row>
    <row r="81" spans="1:7" s="17" customFormat="1" x14ac:dyDescent="0.25">
      <c r="A81" s="17" t="str">
        <f t="shared" si="2"/>
        <v>pnj43</v>
      </c>
      <c r="B81" s="17">
        <v>43</v>
      </c>
      <c r="C81" s="17" t="s">
        <v>14</v>
      </c>
      <c r="D81" s="17" t="s">
        <v>145</v>
      </c>
      <c r="E81" s="17">
        <v>22</v>
      </c>
      <c r="F81" s="17">
        <f>VLOOKUP(B81,TOMAKE!$A$2:$E$174,5,FALSE)</f>
        <v>191</v>
      </c>
      <c r="G81" s="17">
        <f>COUNTIF(TOMAKE!$A$2:$A$174, B81)</f>
        <v>1</v>
      </c>
    </row>
    <row r="82" spans="1:7" s="17" customFormat="1" x14ac:dyDescent="0.25">
      <c r="A82" s="17" t="str">
        <f t="shared" si="2"/>
        <v>pnj44</v>
      </c>
      <c r="B82" s="17">
        <v>44</v>
      </c>
      <c r="C82" s="17" t="s">
        <v>14</v>
      </c>
      <c r="D82" s="17" t="s">
        <v>144</v>
      </c>
      <c r="E82" s="17">
        <v>17</v>
      </c>
      <c r="F82" s="17">
        <f>VLOOKUP(B82,TOMAKE!$A$2:$E$174,5,FALSE)</f>
        <v>192</v>
      </c>
      <c r="G82" s="17">
        <f>COUNTIF(TOMAKE!$A$2:$A$174, B82)</f>
        <v>1</v>
      </c>
    </row>
    <row r="83" spans="1:7" s="17" customFormat="1" x14ac:dyDescent="0.25">
      <c r="A83" s="17" t="str">
        <f t="shared" si="2"/>
        <v>pnj45</v>
      </c>
      <c r="B83" s="17">
        <v>45</v>
      </c>
      <c r="C83" s="17" t="s">
        <v>14</v>
      </c>
      <c r="D83" s="17" t="s">
        <v>26</v>
      </c>
      <c r="E83" s="17">
        <v>24</v>
      </c>
      <c r="F83" s="17">
        <f>VLOOKUP(B83,TOMAKE!$A$2:$E$174,5,FALSE)</f>
        <v>193</v>
      </c>
      <c r="G83" s="17">
        <f>COUNTIF(TOMAKE!$A$2:$A$174, B83)</f>
        <v>1</v>
      </c>
    </row>
    <row r="84" spans="1:7" s="17" customFormat="1" x14ac:dyDescent="0.25">
      <c r="A84" s="17" t="str">
        <f t="shared" si="2"/>
        <v>pnj46</v>
      </c>
      <c r="B84" s="17">
        <v>46</v>
      </c>
      <c r="C84" s="17" t="s">
        <v>14</v>
      </c>
      <c r="D84" s="17" t="s">
        <v>134</v>
      </c>
      <c r="E84" s="17">
        <v>18</v>
      </c>
      <c r="F84" s="17">
        <f>VLOOKUP(B84,TOMAKE!$A$2:$E$174,5,FALSE)</f>
        <v>194</v>
      </c>
      <c r="G84" s="17">
        <f>COUNTIF(TOMAKE!$A$2:$A$174, B84)</f>
        <v>1</v>
      </c>
    </row>
    <row r="85" spans="1:7" s="17" customFormat="1" x14ac:dyDescent="0.25">
      <c r="A85" s="17" t="str">
        <f t="shared" si="2"/>
        <v>pnj47</v>
      </c>
      <c r="B85" s="17">
        <v>47</v>
      </c>
      <c r="C85" s="17" t="s">
        <v>14</v>
      </c>
      <c r="D85" s="17" t="s">
        <v>143</v>
      </c>
      <c r="E85" s="17">
        <v>31</v>
      </c>
      <c r="F85" s="17" t="e">
        <f>VLOOKUP(B85,TOMAKE!$A$2:$E$174,5,FALSE)</f>
        <v>#N/A</v>
      </c>
      <c r="G85" s="17">
        <f>COUNTIF(TOMAKE!$A$2:$A$174, B85)</f>
        <v>0</v>
      </c>
    </row>
    <row r="86" spans="1:7" s="17" customFormat="1" x14ac:dyDescent="0.25">
      <c r="A86" s="17" t="str">
        <f t="shared" si="2"/>
        <v>pnj48</v>
      </c>
      <c r="B86" s="17">
        <v>48</v>
      </c>
      <c r="C86" s="17" t="s">
        <v>14</v>
      </c>
      <c r="D86" s="17" t="s">
        <v>138</v>
      </c>
      <c r="E86" s="17">
        <v>37</v>
      </c>
      <c r="F86" s="17">
        <f>VLOOKUP(B86,TOMAKE!$A$2:$E$174,5,FALSE)</f>
        <v>185</v>
      </c>
      <c r="G86" s="17">
        <f>COUNTIF(TOMAKE!$A$2:$A$174, B86)</f>
        <v>1</v>
      </c>
    </row>
    <row r="87" spans="1:7" s="17" customFormat="1" x14ac:dyDescent="0.25">
      <c r="A87" s="17" t="str">
        <f t="shared" si="2"/>
        <v>pnj49</v>
      </c>
      <c r="B87" s="17">
        <v>49</v>
      </c>
      <c r="C87" s="17" t="s">
        <v>14</v>
      </c>
      <c r="D87" s="17" t="s">
        <v>142</v>
      </c>
      <c r="E87" s="17">
        <v>3</v>
      </c>
      <c r="F87" s="17" t="e">
        <f>VLOOKUP(B87,TOMAKE!$A$2:$E$174,5,FALSE)</f>
        <v>#N/A</v>
      </c>
      <c r="G87" s="17">
        <f>COUNTIF(TOMAKE!$A$2:$A$174, B87)</f>
        <v>0</v>
      </c>
    </row>
    <row r="88" spans="1:7" s="17" customFormat="1" x14ac:dyDescent="0.25">
      <c r="A88" s="17" t="str">
        <f t="shared" si="2"/>
        <v>pnj5</v>
      </c>
      <c r="B88" s="17">
        <v>5</v>
      </c>
      <c r="C88" s="17" t="s">
        <v>14</v>
      </c>
      <c r="D88" s="17" t="s">
        <v>136</v>
      </c>
      <c r="E88" s="17">
        <v>16</v>
      </c>
      <c r="F88" s="17">
        <f>VLOOKUP(B88,TOMAKE!$A$2:$E$174,5,FALSE)</f>
        <v>84</v>
      </c>
      <c r="G88" s="17">
        <f>COUNTIF(TOMAKE!$A$2:$A$174, B88)</f>
        <v>1</v>
      </c>
    </row>
    <row r="89" spans="1:7" s="17" customFormat="1" x14ac:dyDescent="0.25">
      <c r="A89" s="17" t="str">
        <f t="shared" si="2"/>
        <v>pnj50</v>
      </c>
      <c r="B89" s="17">
        <v>50</v>
      </c>
      <c r="C89" s="17" t="s">
        <v>14</v>
      </c>
      <c r="D89" s="17" t="s">
        <v>141</v>
      </c>
      <c r="E89" s="17">
        <v>4</v>
      </c>
      <c r="F89" s="17" t="e">
        <f>VLOOKUP(B89,TOMAKE!$A$2:$E$174,5,FALSE)</f>
        <v>#N/A</v>
      </c>
      <c r="G89" s="17">
        <f>COUNTIF(TOMAKE!$A$2:$A$174, B89)</f>
        <v>0</v>
      </c>
    </row>
    <row r="90" spans="1:7" s="17" customFormat="1" x14ac:dyDescent="0.25">
      <c r="A90" s="17" t="str">
        <f t="shared" si="2"/>
        <v>pnj51</v>
      </c>
      <c r="B90" s="17">
        <v>51</v>
      </c>
      <c r="C90" s="17" t="s">
        <v>10</v>
      </c>
      <c r="D90" s="17" t="s">
        <v>140</v>
      </c>
      <c r="E90" s="17">
        <v>13</v>
      </c>
      <c r="F90" s="17">
        <f>VLOOKUP(B90,TOMAKE!$A$2:$E$174,5,FALSE)</f>
        <v>94</v>
      </c>
      <c r="G90" s="17">
        <f>COUNTIF(TOMAKE!$A$2:$A$174, B90)</f>
        <v>1</v>
      </c>
    </row>
    <row r="91" spans="1:7" s="17" customFormat="1" x14ac:dyDescent="0.25">
      <c r="A91" s="17" t="str">
        <f t="shared" si="2"/>
        <v>pnj52</v>
      </c>
      <c r="B91" s="17">
        <v>52</v>
      </c>
      <c r="C91" s="17" t="s">
        <v>10</v>
      </c>
      <c r="D91" s="17" t="s">
        <v>139</v>
      </c>
      <c r="E91" s="17">
        <v>20</v>
      </c>
      <c r="F91" s="17" t="e">
        <f>VLOOKUP(B91,TOMAKE!$A$2:$E$174,5,FALSE)</f>
        <v>#N/A</v>
      </c>
      <c r="G91" s="17">
        <f>COUNTIF(TOMAKE!$A$2:$A$174, B91)</f>
        <v>0</v>
      </c>
    </row>
    <row r="92" spans="1:7" s="17" customFormat="1" x14ac:dyDescent="0.25">
      <c r="A92" s="17" t="str">
        <f t="shared" si="2"/>
        <v>pnj53</v>
      </c>
      <c r="B92" s="17">
        <v>53</v>
      </c>
      <c r="C92" s="17" t="s">
        <v>10</v>
      </c>
      <c r="D92" s="17" t="s">
        <v>138</v>
      </c>
      <c r="E92" s="17">
        <v>29</v>
      </c>
      <c r="F92" s="17">
        <f>VLOOKUP(B92,TOMAKE!$A$2:$E$174,5,FALSE)</f>
        <v>206</v>
      </c>
      <c r="G92" s="17">
        <f>COUNTIF(TOMAKE!$A$2:$A$174, B92)</f>
        <v>1</v>
      </c>
    </row>
    <row r="93" spans="1:7" s="17" customFormat="1" x14ac:dyDescent="0.25">
      <c r="A93" s="17" t="str">
        <f t="shared" si="2"/>
        <v>pnj54</v>
      </c>
      <c r="B93" s="17">
        <v>54</v>
      </c>
      <c r="C93" s="17" t="s">
        <v>14</v>
      </c>
      <c r="D93" s="17" t="s">
        <v>137</v>
      </c>
      <c r="E93" s="17">
        <v>14</v>
      </c>
      <c r="F93" s="17" t="e">
        <f>VLOOKUP(B93,TOMAKE!$A$2:$E$174,5,FALSE)</f>
        <v>#N/A</v>
      </c>
      <c r="G93" s="17">
        <f>COUNTIF(TOMAKE!$A$2:$A$174, B93)</f>
        <v>0</v>
      </c>
    </row>
    <row r="94" spans="1:7" s="17" customFormat="1" x14ac:dyDescent="0.25">
      <c r="A94" s="17" t="str">
        <f t="shared" si="2"/>
        <v>pnj55</v>
      </c>
      <c r="B94" s="17">
        <v>55</v>
      </c>
      <c r="C94" s="17" t="s">
        <v>14</v>
      </c>
      <c r="D94" s="17" t="s">
        <v>4</v>
      </c>
      <c r="E94" s="17">
        <v>16</v>
      </c>
      <c r="F94" s="17">
        <f>VLOOKUP(B94,TOMAKE!$A$2:$E$174,5,FALSE)</f>
        <v>3</v>
      </c>
      <c r="G94" s="17">
        <f>COUNTIF(TOMAKE!$A$2:$A$174, B94)</f>
        <v>2</v>
      </c>
    </row>
    <row r="95" spans="1:7" s="17" customFormat="1" x14ac:dyDescent="0.25">
      <c r="A95" s="17" t="str">
        <f t="shared" si="2"/>
        <v>pnj56</v>
      </c>
      <c r="B95" s="17">
        <v>56</v>
      </c>
      <c r="C95" s="17" t="s">
        <v>106</v>
      </c>
      <c r="D95" s="17" t="s">
        <v>136</v>
      </c>
      <c r="E95" s="17">
        <v>9</v>
      </c>
      <c r="F95" s="17">
        <f>VLOOKUP(B95,TOMAKE!$A$2:$E$174,5,FALSE)</f>
        <v>64</v>
      </c>
      <c r="G95" s="17">
        <f>COUNTIF(TOMAKE!$A$2:$A$174, B95)</f>
        <v>1</v>
      </c>
    </row>
    <row r="96" spans="1:7" s="17" customFormat="1" x14ac:dyDescent="0.25">
      <c r="A96" s="17" t="str">
        <f t="shared" si="2"/>
        <v>pnj57</v>
      </c>
      <c r="B96" s="17">
        <v>57</v>
      </c>
      <c r="C96" s="17" t="s">
        <v>106</v>
      </c>
      <c r="D96" s="17" t="s">
        <v>135</v>
      </c>
      <c r="E96" s="17">
        <v>7</v>
      </c>
      <c r="F96" s="17" t="e">
        <f>VLOOKUP(B96,TOMAKE!$A$2:$E$174,5,FALSE)</f>
        <v>#N/A</v>
      </c>
      <c r="G96" s="17">
        <f>COUNTIF(TOMAKE!$A$2:$A$174, B96)</f>
        <v>0</v>
      </c>
    </row>
    <row r="97" spans="1:7" s="17" customFormat="1" x14ac:dyDescent="0.25">
      <c r="A97" s="17" t="str">
        <f t="shared" si="2"/>
        <v>pnj58</v>
      </c>
      <c r="B97" s="17">
        <v>58</v>
      </c>
      <c r="C97" s="17" t="s">
        <v>26</v>
      </c>
      <c r="D97" s="17" t="s">
        <v>134</v>
      </c>
      <c r="E97" s="17">
        <v>6</v>
      </c>
      <c r="F97" s="17">
        <f>VLOOKUP(B97,TOMAKE!$A$2:$E$174,5,FALSE)</f>
        <v>92</v>
      </c>
      <c r="G97" s="17">
        <f>COUNTIF(TOMAKE!$A$2:$A$174, B97)</f>
        <v>1</v>
      </c>
    </row>
    <row r="98" spans="1:7" s="17" customFormat="1" x14ac:dyDescent="0.25">
      <c r="A98" s="17" t="str">
        <f t="shared" ref="A98:A129" si="3">CONCATENATE("pnj", B98)</f>
        <v>pnj59</v>
      </c>
      <c r="B98" s="17">
        <v>59</v>
      </c>
      <c r="C98" s="17" t="s">
        <v>121</v>
      </c>
      <c r="D98" s="17" t="s">
        <v>116</v>
      </c>
      <c r="E98" s="17">
        <v>6</v>
      </c>
      <c r="F98" s="17">
        <f>VLOOKUP(B98,TOMAKE!$A$2:$E$174,5,FALSE)</f>
        <v>195</v>
      </c>
      <c r="G98" s="17">
        <f>COUNTIF(TOMAKE!$A$2:$A$174, B98)</f>
        <v>1</v>
      </c>
    </row>
    <row r="99" spans="1:7" s="17" customFormat="1" ht="15.75" customHeight="1" x14ac:dyDescent="0.25">
      <c r="A99" s="17" t="str">
        <f t="shared" si="3"/>
        <v>pnj6</v>
      </c>
      <c r="B99" s="17">
        <v>6</v>
      </c>
      <c r="C99" s="17" t="s">
        <v>14</v>
      </c>
      <c r="D99" s="17" t="s">
        <v>106</v>
      </c>
      <c r="E99" s="17">
        <v>2</v>
      </c>
      <c r="F99" s="17" t="e">
        <f>VLOOKUP(B99,TOMAKE!$A$2:$E$174,5,FALSE)</f>
        <v>#N/A</v>
      </c>
      <c r="G99" s="17">
        <f>COUNTIF(TOMAKE!$A$2:$A$174, B99)</f>
        <v>0</v>
      </c>
    </row>
    <row r="100" spans="1:7" s="17" customFormat="1" x14ac:dyDescent="0.25">
      <c r="A100" s="17" t="str">
        <f t="shared" si="3"/>
        <v>pnj60</v>
      </c>
      <c r="B100" s="17">
        <v>60</v>
      </c>
      <c r="C100" s="17" t="s">
        <v>133</v>
      </c>
      <c r="D100" s="17" t="s">
        <v>132</v>
      </c>
      <c r="E100" s="17">
        <v>32</v>
      </c>
      <c r="F100" s="17">
        <f>VLOOKUP(B100,TOMAKE!$A$2:$E$174,5,FALSE)</f>
        <v>207</v>
      </c>
      <c r="G100" s="17">
        <f>COUNTIF(TOMAKE!$A$2:$A$174, B100)</f>
        <v>1</v>
      </c>
    </row>
    <row r="101" spans="1:7" s="17" customFormat="1" x14ac:dyDescent="0.25">
      <c r="A101" s="17" t="str">
        <f t="shared" si="3"/>
        <v>pnj61</v>
      </c>
      <c r="B101" s="17">
        <v>61</v>
      </c>
      <c r="C101" s="17" t="s">
        <v>10</v>
      </c>
      <c r="D101" s="17" t="s">
        <v>132</v>
      </c>
      <c r="E101" s="17">
        <v>28</v>
      </c>
      <c r="F101" s="17" t="e">
        <f>VLOOKUP(B101,TOMAKE!$A$2:$E$174,5,FALSE)</f>
        <v>#N/A</v>
      </c>
      <c r="G101" s="17">
        <f>COUNTIF(TOMAKE!$A$2:$A$174, B101)</f>
        <v>0</v>
      </c>
    </row>
    <row r="102" spans="1:7" s="17" customFormat="1" x14ac:dyDescent="0.25">
      <c r="A102" s="17" t="str">
        <f t="shared" si="3"/>
        <v>pnj62</v>
      </c>
      <c r="B102" s="17">
        <v>62</v>
      </c>
      <c r="C102" s="17" t="s">
        <v>26</v>
      </c>
      <c r="D102" s="17" t="s">
        <v>131</v>
      </c>
      <c r="E102" s="17">
        <v>8</v>
      </c>
      <c r="F102" s="17">
        <f>VLOOKUP(B102,TOMAKE!$A$2:$E$174,5,FALSE)</f>
        <v>196</v>
      </c>
      <c r="G102" s="17">
        <f>COUNTIF(TOMAKE!$A$2:$A$174, B102)</f>
        <v>1</v>
      </c>
    </row>
    <row r="103" spans="1:7" s="17" customFormat="1" x14ac:dyDescent="0.25">
      <c r="A103" s="17" t="str">
        <f t="shared" si="3"/>
        <v>pnj63</v>
      </c>
      <c r="B103" s="17">
        <v>63</v>
      </c>
      <c r="C103" s="17" t="s">
        <v>10</v>
      </c>
      <c r="D103" s="17" t="s">
        <v>130</v>
      </c>
      <c r="E103" s="17">
        <v>22</v>
      </c>
      <c r="F103" s="17">
        <f>VLOOKUP(B103,TOMAKE!$A$2:$E$174,5,FALSE)</f>
        <v>197</v>
      </c>
      <c r="G103" s="17">
        <f>COUNTIF(TOMAKE!$A$2:$A$174, B103)</f>
        <v>1</v>
      </c>
    </row>
    <row r="104" spans="1:7" s="17" customFormat="1" x14ac:dyDescent="0.25">
      <c r="A104" s="17" t="str">
        <f t="shared" si="3"/>
        <v>pnj64</v>
      </c>
      <c r="B104" s="17">
        <v>64</v>
      </c>
      <c r="C104" s="17" t="s">
        <v>10</v>
      </c>
      <c r="D104" s="17" t="s">
        <v>129</v>
      </c>
      <c r="E104" s="17">
        <v>18</v>
      </c>
      <c r="F104" s="17">
        <f>VLOOKUP(B104,TOMAKE!$A$2:$E$174,5,FALSE)</f>
        <v>208</v>
      </c>
      <c r="G104" s="17">
        <f>COUNTIF(TOMAKE!$A$2:$A$174, B104)</f>
        <v>1</v>
      </c>
    </row>
    <row r="105" spans="1:7" s="17" customFormat="1" x14ac:dyDescent="0.25">
      <c r="A105" s="17" t="str">
        <f t="shared" si="3"/>
        <v>pnj65</v>
      </c>
      <c r="B105" s="17">
        <v>65</v>
      </c>
      <c r="C105" s="17" t="s">
        <v>10</v>
      </c>
      <c r="D105" s="17" t="s">
        <v>128</v>
      </c>
      <c r="E105" s="17">
        <v>24</v>
      </c>
      <c r="F105" s="17">
        <f>VLOOKUP(B105,TOMAKE!$A$2:$E$174,5,FALSE)</f>
        <v>65</v>
      </c>
      <c r="G105" s="17">
        <f>COUNTIF(TOMAKE!$A$2:$A$174, B105)</f>
        <v>2</v>
      </c>
    </row>
    <row r="106" spans="1:7" s="17" customFormat="1" x14ac:dyDescent="0.25">
      <c r="A106" s="17" t="str">
        <f t="shared" si="3"/>
        <v>pnj66</v>
      </c>
      <c r="B106" s="17">
        <v>66</v>
      </c>
      <c r="C106" s="17" t="s">
        <v>8</v>
      </c>
      <c r="D106" s="17" t="s">
        <v>127</v>
      </c>
      <c r="E106" s="17">
        <v>10</v>
      </c>
      <c r="F106" s="17" t="e">
        <f>VLOOKUP(B106,TOMAKE!$A$2:$E$174,5,FALSE)</f>
        <v>#N/A</v>
      </c>
      <c r="G106" s="17">
        <f>COUNTIF(TOMAKE!$A$2:$A$174, B106)</f>
        <v>0</v>
      </c>
    </row>
    <row r="107" spans="1:7" s="17" customFormat="1" x14ac:dyDescent="0.25">
      <c r="A107" s="17" t="str">
        <f t="shared" si="3"/>
        <v>pnj67</v>
      </c>
      <c r="B107" s="17">
        <v>67</v>
      </c>
      <c r="C107" s="17" t="s">
        <v>14</v>
      </c>
      <c r="D107" s="17" t="s">
        <v>122</v>
      </c>
      <c r="E107" s="17">
        <v>25</v>
      </c>
      <c r="F107" s="17">
        <f>VLOOKUP(B107,TOMAKE!$A$2:$E$174,5,FALSE)</f>
        <v>198</v>
      </c>
      <c r="G107" s="17">
        <f>COUNTIF(TOMAKE!$A$2:$A$174, B107)</f>
        <v>1</v>
      </c>
    </row>
    <row r="108" spans="1:7" s="17" customFormat="1" x14ac:dyDescent="0.25">
      <c r="A108" s="17" t="str">
        <f t="shared" si="3"/>
        <v>pnj68</v>
      </c>
      <c r="B108" s="17">
        <v>68</v>
      </c>
      <c r="C108" s="17" t="s">
        <v>14</v>
      </c>
      <c r="D108" s="17" t="s">
        <v>112</v>
      </c>
      <c r="E108" s="17">
        <v>27</v>
      </c>
      <c r="F108" s="17">
        <f>VLOOKUP(B108,TOMAKE!$A$2:$E$174,5,FALSE)</f>
        <v>199</v>
      </c>
      <c r="G108" s="17">
        <f>COUNTIF(TOMAKE!$A$2:$A$174, B108)</f>
        <v>2</v>
      </c>
    </row>
    <row r="109" spans="1:7" s="17" customFormat="1" x14ac:dyDescent="0.25">
      <c r="A109" s="17" t="str">
        <f t="shared" si="3"/>
        <v>pnj69</v>
      </c>
      <c r="B109" s="17">
        <v>69</v>
      </c>
      <c r="C109" s="17" t="s">
        <v>14</v>
      </c>
      <c r="D109" s="17" t="s">
        <v>126</v>
      </c>
      <c r="E109" s="17">
        <v>30</v>
      </c>
      <c r="F109" s="17" t="e">
        <f>VLOOKUP(B109,TOMAKE!$A$2:$E$174,5,FALSE)</f>
        <v>#N/A</v>
      </c>
      <c r="G109" s="17">
        <f>COUNTIF(TOMAKE!$A$2:$A$174, B109)</f>
        <v>0</v>
      </c>
    </row>
    <row r="110" spans="1:7" s="17" customFormat="1" x14ac:dyDescent="0.25">
      <c r="A110" s="17" t="str">
        <f t="shared" si="3"/>
        <v>pnj7</v>
      </c>
      <c r="B110" s="17">
        <v>7</v>
      </c>
      <c r="C110" s="17" t="s">
        <v>14</v>
      </c>
      <c r="D110" s="17" t="s">
        <v>125</v>
      </c>
      <c r="E110" s="17">
        <v>2</v>
      </c>
      <c r="F110" s="17" t="e">
        <f>VLOOKUP(B110,TOMAKE!$A$2:$E$174,5,FALSE)</f>
        <v>#N/A</v>
      </c>
      <c r="G110" s="17">
        <f>COUNTIF(TOMAKE!$A$2:$A$174, B110)</f>
        <v>0</v>
      </c>
    </row>
    <row r="111" spans="1:7" s="17" customFormat="1" x14ac:dyDescent="0.25">
      <c r="A111" s="17" t="str">
        <f t="shared" si="3"/>
        <v>pnj70</v>
      </c>
      <c r="B111" s="17">
        <v>70</v>
      </c>
      <c r="C111" s="17" t="s">
        <v>124</v>
      </c>
      <c r="D111" s="17" t="s">
        <v>14</v>
      </c>
      <c r="E111" s="17">
        <v>21</v>
      </c>
      <c r="F111" s="17" t="e">
        <f>VLOOKUP(B111,TOMAKE!$A$2:$E$174,5,FALSE)</f>
        <v>#N/A</v>
      </c>
      <c r="G111" s="17">
        <f>COUNTIF(TOMAKE!$A$2:$A$174, B111)</f>
        <v>0</v>
      </c>
    </row>
    <row r="112" spans="1:7" s="17" customFormat="1" x14ac:dyDescent="0.25">
      <c r="A112" s="17" t="str">
        <f t="shared" si="3"/>
        <v>pnj71</v>
      </c>
      <c r="B112" s="17">
        <v>71</v>
      </c>
      <c r="C112" s="17" t="s">
        <v>90</v>
      </c>
      <c r="D112" s="17" t="s">
        <v>123</v>
      </c>
      <c r="E112" s="17">
        <v>3</v>
      </c>
      <c r="F112" s="17">
        <f>VLOOKUP(B112,TOMAKE!$A$2:$E$174,5,FALSE)</f>
        <v>223</v>
      </c>
      <c r="G112" s="17">
        <f>COUNTIF(TOMAKE!$A$2:$A$174, B112)</f>
        <v>1</v>
      </c>
    </row>
    <row r="113" spans="1:7" s="17" customFormat="1" x14ac:dyDescent="0.25">
      <c r="A113" s="17" t="str">
        <f t="shared" si="3"/>
        <v>pnj72</v>
      </c>
      <c r="B113" s="17">
        <v>72</v>
      </c>
      <c r="C113" s="17" t="s">
        <v>14</v>
      </c>
      <c r="D113" s="17" t="s">
        <v>26</v>
      </c>
      <c r="E113" s="17">
        <v>2</v>
      </c>
      <c r="F113" s="17" t="e">
        <f>VLOOKUP(B113,TOMAKE!$A$2:$E$174,5,FALSE)</f>
        <v>#N/A</v>
      </c>
      <c r="G113" s="17">
        <f>COUNTIF(TOMAKE!$A$2:$A$174, B113)</f>
        <v>0</v>
      </c>
    </row>
    <row r="114" spans="1:7" s="17" customFormat="1" x14ac:dyDescent="0.25">
      <c r="A114" s="17" t="str">
        <f t="shared" si="3"/>
        <v>pnj73</v>
      </c>
      <c r="B114" s="17">
        <v>73</v>
      </c>
      <c r="C114" s="17" t="s">
        <v>122</v>
      </c>
      <c r="D114" s="17" t="s">
        <v>10</v>
      </c>
      <c r="E114" s="17">
        <v>19</v>
      </c>
      <c r="F114" s="17">
        <f>VLOOKUP(B114,TOMAKE!$A$2:$E$174,5,FALSE)</f>
        <v>209</v>
      </c>
      <c r="G114" s="17">
        <f>COUNTIF(TOMAKE!$A$2:$A$174, B114)</f>
        <v>1</v>
      </c>
    </row>
    <row r="115" spans="1:7" s="17" customFormat="1" x14ac:dyDescent="0.25">
      <c r="A115" s="17" t="str">
        <f t="shared" si="3"/>
        <v>pnj74</v>
      </c>
      <c r="B115" s="17">
        <v>74</v>
      </c>
      <c r="C115" s="17" t="s">
        <v>121</v>
      </c>
      <c r="D115" s="17" t="s">
        <v>8</v>
      </c>
      <c r="E115" s="17">
        <v>19</v>
      </c>
      <c r="F115" s="17" t="e">
        <f>VLOOKUP(B115,TOMAKE!$A$2:$E$174,5,FALSE)</f>
        <v>#N/A</v>
      </c>
      <c r="G115" s="17">
        <f>COUNTIF(TOMAKE!$A$2:$A$174, B115)</f>
        <v>0</v>
      </c>
    </row>
    <row r="116" spans="1:7" s="17" customFormat="1" x14ac:dyDescent="0.25">
      <c r="A116" s="17" t="str">
        <f t="shared" si="3"/>
        <v>pnj75</v>
      </c>
      <c r="B116" s="17">
        <v>75</v>
      </c>
      <c r="C116" s="17" t="s">
        <v>26</v>
      </c>
      <c r="D116" s="17" t="s">
        <v>48</v>
      </c>
      <c r="E116" s="17">
        <v>22</v>
      </c>
      <c r="F116" s="17" t="e">
        <f>VLOOKUP(B116,TOMAKE!$A$2:$E$174,5,FALSE)</f>
        <v>#N/A</v>
      </c>
      <c r="G116" s="17">
        <f>COUNTIF(TOMAKE!$A$2:$A$174, B116)</f>
        <v>0</v>
      </c>
    </row>
    <row r="117" spans="1:7" s="17" customFormat="1" x14ac:dyDescent="0.25">
      <c r="A117" s="17" t="str">
        <f t="shared" si="3"/>
        <v>pnj76</v>
      </c>
      <c r="B117" s="17">
        <v>76</v>
      </c>
      <c r="C117" s="17" t="s">
        <v>120</v>
      </c>
      <c r="D117" s="17" t="s">
        <v>14</v>
      </c>
      <c r="E117" s="17">
        <v>22</v>
      </c>
      <c r="F117" s="17" t="e">
        <f>VLOOKUP(B117,TOMAKE!$A$2:$E$174,5,FALSE)</f>
        <v>#N/A</v>
      </c>
      <c r="G117" s="17">
        <f>COUNTIF(TOMAKE!$A$2:$A$174, B117)</f>
        <v>0</v>
      </c>
    </row>
    <row r="118" spans="1:7" s="17" customFormat="1" x14ac:dyDescent="0.25">
      <c r="A118" s="17" t="str">
        <f t="shared" si="3"/>
        <v>pnj77</v>
      </c>
      <c r="B118" s="17">
        <v>77</v>
      </c>
      <c r="C118" s="17" t="s">
        <v>8</v>
      </c>
      <c r="D118" s="17" t="s">
        <v>26</v>
      </c>
      <c r="E118" s="17">
        <v>11</v>
      </c>
      <c r="F118" s="17" t="e">
        <f>VLOOKUP(B118,TOMAKE!$A$2:$E$174,5,FALSE)</f>
        <v>#N/A</v>
      </c>
      <c r="G118" s="17">
        <f>COUNTIF(TOMAKE!$A$2:$A$174, B118)</f>
        <v>0</v>
      </c>
    </row>
    <row r="119" spans="1:7" s="17" customFormat="1" x14ac:dyDescent="0.25">
      <c r="A119" s="17" t="str">
        <f t="shared" si="3"/>
        <v>pnj78</v>
      </c>
      <c r="B119" s="17">
        <v>78</v>
      </c>
      <c r="C119" s="17" t="s">
        <v>10</v>
      </c>
      <c r="D119" s="17" t="s">
        <v>55</v>
      </c>
      <c r="E119" s="17">
        <v>42</v>
      </c>
      <c r="F119" s="17">
        <f>VLOOKUP(B119,TOMAKE!$A$2:$E$174,5,FALSE)</f>
        <v>200</v>
      </c>
      <c r="G119" s="17">
        <f>COUNTIF(TOMAKE!$A$2:$A$174, B119)</f>
        <v>1</v>
      </c>
    </row>
    <row r="120" spans="1:7" s="17" customFormat="1" x14ac:dyDescent="0.25">
      <c r="A120" s="17" t="str">
        <f t="shared" si="3"/>
        <v>pnj79</v>
      </c>
      <c r="B120" s="17">
        <v>79</v>
      </c>
      <c r="C120" s="17" t="s">
        <v>106</v>
      </c>
      <c r="D120" s="17" t="s">
        <v>119</v>
      </c>
      <c r="E120" s="17">
        <v>22</v>
      </c>
      <c r="F120" s="17" t="e">
        <f>VLOOKUP(B120,TOMAKE!$A$2:$E$174,5,FALSE)</f>
        <v>#N/A</v>
      </c>
      <c r="G120" s="17">
        <f>COUNTIF(TOMAKE!$A$2:$A$174, B120)</f>
        <v>0</v>
      </c>
    </row>
    <row r="121" spans="1:7" s="17" customFormat="1" x14ac:dyDescent="0.25">
      <c r="A121" s="17" t="str">
        <f t="shared" si="3"/>
        <v>pnj8</v>
      </c>
      <c r="B121" s="17">
        <v>8</v>
      </c>
      <c r="C121" s="17" t="s">
        <v>118</v>
      </c>
      <c r="D121" s="17" t="s">
        <v>117</v>
      </c>
      <c r="E121" s="17">
        <v>23</v>
      </c>
      <c r="F121" s="17" t="e">
        <f>VLOOKUP(B121,TOMAKE!$A$2:$E$174,5,FALSE)</f>
        <v>#N/A</v>
      </c>
      <c r="G121" s="17">
        <f>COUNTIF(TOMAKE!$A$2:$A$174, B121)</f>
        <v>0</v>
      </c>
    </row>
    <row r="122" spans="1:7" s="17" customFormat="1" x14ac:dyDescent="0.25">
      <c r="A122" s="17" t="str">
        <f t="shared" si="3"/>
        <v>pnj80</v>
      </c>
      <c r="B122" s="17">
        <v>80</v>
      </c>
      <c r="C122" s="17" t="s">
        <v>116</v>
      </c>
      <c r="D122" s="17" t="s">
        <v>10</v>
      </c>
      <c r="E122" s="17">
        <v>26</v>
      </c>
      <c r="F122" s="17" t="e">
        <f>VLOOKUP(B122,TOMAKE!$A$2:$E$174,5,FALSE)</f>
        <v>#N/A</v>
      </c>
      <c r="G122" s="17">
        <f>COUNTIF(TOMAKE!$A$2:$A$174, B122)</f>
        <v>0</v>
      </c>
    </row>
    <row r="123" spans="1:7" s="17" customFormat="1" x14ac:dyDescent="0.25">
      <c r="A123" s="17" t="str">
        <f t="shared" si="3"/>
        <v>pnj81</v>
      </c>
      <c r="B123" s="17">
        <v>81</v>
      </c>
      <c r="C123" s="17" t="s">
        <v>115</v>
      </c>
      <c r="D123" s="17" t="s">
        <v>10</v>
      </c>
      <c r="E123" s="17">
        <v>12</v>
      </c>
      <c r="F123" s="17" t="e">
        <f>VLOOKUP(B123,TOMAKE!$A$2:$E$174,5,FALSE)</f>
        <v>#N/A</v>
      </c>
      <c r="G123" s="17">
        <f>COUNTIF(TOMAKE!$A$2:$A$174, B123)</f>
        <v>0</v>
      </c>
    </row>
    <row r="124" spans="1:7" s="17" customFormat="1" x14ac:dyDescent="0.25">
      <c r="A124" s="17" t="str">
        <f t="shared" si="3"/>
        <v>pnj82</v>
      </c>
      <c r="B124" s="17">
        <v>82</v>
      </c>
      <c r="C124" s="17" t="s">
        <v>14</v>
      </c>
      <c r="D124" s="17" t="s">
        <v>114</v>
      </c>
      <c r="E124" s="17">
        <v>31</v>
      </c>
      <c r="F124" s="17">
        <f>VLOOKUP(B124,TOMAKE!$A$2:$E$174,5,FALSE)</f>
        <v>210</v>
      </c>
      <c r="G124" s="17">
        <f>COUNTIF(TOMAKE!$A$2:$A$174, B124)</f>
        <v>1</v>
      </c>
    </row>
    <row r="125" spans="1:7" s="17" customFormat="1" x14ac:dyDescent="0.25">
      <c r="A125" s="17" t="str">
        <f t="shared" si="3"/>
        <v>pnj83</v>
      </c>
      <c r="B125" s="17">
        <v>83</v>
      </c>
      <c r="C125" s="17" t="s">
        <v>14</v>
      </c>
      <c r="D125" s="17" t="s">
        <v>112</v>
      </c>
      <c r="E125" s="17">
        <v>16</v>
      </c>
      <c r="F125" s="17" t="e">
        <f>VLOOKUP(B125,TOMAKE!$A$2:$E$174,5,FALSE)</f>
        <v>#N/A</v>
      </c>
      <c r="G125" s="17">
        <f>COUNTIF(TOMAKE!$A$2:$A$174, B125)</f>
        <v>0</v>
      </c>
    </row>
    <row r="126" spans="1:7" s="17" customFormat="1" x14ac:dyDescent="0.25">
      <c r="A126" s="17" t="str">
        <f t="shared" si="3"/>
        <v>pnj84</v>
      </c>
      <c r="B126" s="17">
        <v>84</v>
      </c>
      <c r="C126" s="17" t="s">
        <v>106</v>
      </c>
      <c r="D126" s="17" t="s">
        <v>113</v>
      </c>
      <c r="E126" s="17">
        <v>6</v>
      </c>
      <c r="F126" s="17">
        <f>VLOOKUP(B126,TOMAKE!$A$2:$E$174,5,FALSE)</f>
        <v>61</v>
      </c>
      <c r="G126" s="17">
        <f>COUNTIF(TOMAKE!$A$2:$A$174, B126)</f>
        <v>1</v>
      </c>
    </row>
    <row r="127" spans="1:7" s="17" customFormat="1" x14ac:dyDescent="0.25">
      <c r="A127" s="17" t="str">
        <f t="shared" si="3"/>
        <v>pnj85</v>
      </c>
      <c r="B127" s="17">
        <v>85</v>
      </c>
      <c r="C127" s="17" t="s">
        <v>113</v>
      </c>
      <c r="D127" s="17" t="s">
        <v>10</v>
      </c>
      <c r="E127" s="17">
        <v>5</v>
      </c>
      <c r="F127" s="17" t="e">
        <f>VLOOKUP(B127,TOMAKE!$A$2:$E$174,5,FALSE)</f>
        <v>#N/A</v>
      </c>
      <c r="G127" s="17">
        <f>COUNTIF(TOMAKE!$A$2:$A$174, B127)</f>
        <v>0</v>
      </c>
    </row>
    <row r="128" spans="1:7" s="17" customFormat="1" x14ac:dyDescent="0.25">
      <c r="A128" s="17" t="str">
        <f t="shared" si="3"/>
        <v>pnj86</v>
      </c>
      <c r="B128" s="17">
        <v>86</v>
      </c>
      <c r="C128" s="17" t="s">
        <v>112</v>
      </c>
      <c r="D128" s="17" t="s">
        <v>10</v>
      </c>
      <c r="E128" s="17">
        <v>22</v>
      </c>
      <c r="F128" s="17">
        <f>VLOOKUP(B128,TOMAKE!$A$2:$E$174,5,FALSE)</f>
        <v>211</v>
      </c>
      <c r="G128" s="17">
        <f>COUNTIF(TOMAKE!$A$2:$A$174, B128)</f>
        <v>1</v>
      </c>
    </row>
    <row r="129" spans="1:7" s="17" customFormat="1" x14ac:dyDescent="0.25">
      <c r="A129" s="17" t="str">
        <f t="shared" si="3"/>
        <v>pnj87</v>
      </c>
      <c r="B129" s="17">
        <v>87</v>
      </c>
      <c r="C129" s="17" t="s">
        <v>10</v>
      </c>
      <c r="D129" s="17" t="s">
        <v>111</v>
      </c>
      <c r="E129" s="17">
        <v>10</v>
      </c>
      <c r="F129" s="17">
        <f>VLOOKUP(B129,TOMAKE!$A$2:$E$174,5,FALSE)</f>
        <v>201</v>
      </c>
      <c r="G129" s="17">
        <f>COUNTIF(TOMAKE!$A$2:$A$174, B129)</f>
        <v>1</v>
      </c>
    </row>
    <row r="130" spans="1:7" s="17" customFormat="1" x14ac:dyDescent="0.25">
      <c r="A130" s="17" t="str">
        <f t="shared" ref="A130:A142" si="4">CONCATENATE("pnj", B130)</f>
        <v>pnj88</v>
      </c>
      <c r="B130" s="17">
        <v>88</v>
      </c>
      <c r="C130" s="17" t="s">
        <v>110</v>
      </c>
      <c r="D130" s="17" t="s">
        <v>109</v>
      </c>
      <c r="E130" s="17">
        <v>3</v>
      </c>
      <c r="F130" s="17" t="e">
        <f>VLOOKUP(B130,TOMAKE!$A$2:$E$174,5,FALSE)</f>
        <v>#N/A</v>
      </c>
      <c r="G130" s="17">
        <f>COUNTIF(TOMAKE!$A$2:$A$174, B130)</f>
        <v>0</v>
      </c>
    </row>
    <row r="131" spans="1:7" s="17" customFormat="1" x14ac:dyDescent="0.25">
      <c r="A131" s="17" t="str">
        <f t="shared" si="4"/>
        <v>pnj89</v>
      </c>
      <c r="B131" s="17">
        <v>89</v>
      </c>
      <c r="C131" s="17" t="s">
        <v>106</v>
      </c>
      <c r="D131" s="17" t="s">
        <v>103</v>
      </c>
      <c r="E131" s="17">
        <v>12</v>
      </c>
      <c r="F131" s="17" t="e">
        <f>VLOOKUP(B131,TOMAKE!$A$2:$E$174,5,FALSE)</f>
        <v>#N/A</v>
      </c>
      <c r="G131" s="17">
        <f>COUNTIF(TOMAKE!$A$2:$A$174, B131)</f>
        <v>0</v>
      </c>
    </row>
    <row r="132" spans="1:7" s="17" customFormat="1" x14ac:dyDescent="0.25">
      <c r="A132" s="17" t="str">
        <f t="shared" si="4"/>
        <v>pnj9</v>
      </c>
      <c r="B132" s="17">
        <v>9</v>
      </c>
      <c r="C132" s="17" t="s">
        <v>14</v>
      </c>
      <c r="D132" s="17" t="s">
        <v>108</v>
      </c>
      <c r="E132" s="17">
        <v>12</v>
      </c>
      <c r="F132" s="17">
        <f>VLOOKUP(B132,TOMAKE!$A$2:$E$174,5,FALSE)</f>
        <v>188</v>
      </c>
      <c r="G132" s="17">
        <f>COUNTIF(TOMAKE!$A$2:$A$174, B132)</f>
        <v>1</v>
      </c>
    </row>
    <row r="133" spans="1:7" s="17" customFormat="1" x14ac:dyDescent="0.25">
      <c r="A133" s="17" t="str">
        <f t="shared" si="4"/>
        <v>pnj90</v>
      </c>
      <c r="B133" s="17">
        <v>90</v>
      </c>
      <c r="C133" s="17" t="s">
        <v>10</v>
      </c>
      <c r="D133" s="17" t="s">
        <v>107</v>
      </c>
      <c r="E133" s="17">
        <v>8</v>
      </c>
      <c r="F133" s="17">
        <f>VLOOKUP(B133,TOMAKE!$A$2:$E$174,5,FALSE)</f>
        <v>212</v>
      </c>
      <c r="G133" s="17">
        <f>COUNTIF(TOMAKE!$A$2:$A$174, B133)</f>
        <v>1</v>
      </c>
    </row>
    <row r="134" spans="1:7" s="17" customFormat="1" x14ac:dyDescent="0.25">
      <c r="A134" s="17" t="str">
        <f t="shared" si="4"/>
        <v>pnj91</v>
      </c>
      <c r="B134" s="17">
        <v>91</v>
      </c>
      <c r="C134" s="17" t="s">
        <v>107</v>
      </c>
      <c r="D134" s="17" t="s">
        <v>106</v>
      </c>
      <c r="E134" s="17">
        <v>6</v>
      </c>
      <c r="F134" s="17">
        <f>VLOOKUP(B134,TOMAKE!$A$2:$E$174,5,FALSE)</f>
        <v>213</v>
      </c>
      <c r="G134" s="17">
        <f>COUNTIF(TOMAKE!$A$2:$A$174, B134)</f>
        <v>1</v>
      </c>
    </row>
    <row r="135" spans="1:7" s="17" customFormat="1" x14ac:dyDescent="0.25">
      <c r="A135" s="17" t="str">
        <f t="shared" si="4"/>
        <v>pnj92</v>
      </c>
      <c r="B135" s="17">
        <v>92</v>
      </c>
      <c r="C135" s="17" t="s">
        <v>14</v>
      </c>
      <c r="D135" s="17" t="s">
        <v>105</v>
      </c>
      <c r="E135" s="17">
        <v>19</v>
      </c>
      <c r="F135" s="17" t="e">
        <f>VLOOKUP(B135,TOMAKE!$A$2:$E$174,5,FALSE)</f>
        <v>#N/A</v>
      </c>
      <c r="G135" s="17">
        <f>COUNTIF(TOMAKE!$A$2:$A$174, B135)</f>
        <v>0</v>
      </c>
    </row>
    <row r="136" spans="1:7" s="17" customFormat="1" x14ac:dyDescent="0.25">
      <c r="A136" s="17" t="str">
        <f t="shared" si="4"/>
        <v>pnj93</v>
      </c>
      <c r="B136" s="17">
        <v>93</v>
      </c>
      <c r="C136" s="17" t="s">
        <v>14</v>
      </c>
      <c r="D136" s="17" t="s">
        <v>47</v>
      </c>
      <c r="E136" s="17">
        <v>20</v>
      </c>
      <c r="F136" s="17">
        <f>VLOOKUP(B136,TOMAKE!$A$2:$E$174,5,FALSE)</f>
        <v>184</v>
      </c>
      <c r="G136" s="17">
        <f>COUNTIF(TOMAKE!$A$2:$A$174, B136)</f>
        <v>1</v>
      </c>
    </row>
    <row r="137" spans="1:7" s="17" customFormat="1" x14ac:dyDescent="0.25">
      <c r="A137" s="17" t="str">
        <f t="shared" si="4"/>
        <v>pnj94</v>
      </c>
      <c r="B137" s="17">
        <v>94</v>
      </c>
      <c r="C137" s="17" t="s">
        <v>14</v>
      </c>
      <c r="D137" s="17" t="s">
        <v>103</v>
      </c>
      <c r="E137" s="17">
        <v>21</v>
      </c>
      <c r="F137" s="17">
        <f>VLOOKUP(B137,TOMAKE!$A$2:$E$174,5,FALSE)</f>
        <v>176</v>
      </c>
      <c r="G137" s="17">
        <f>COUNTIF(TOMAKE!$A$2:$A$174, B137)</f>
        <v>1</v>
      </c>
    </row>
    <row r="138" spans="1:7" s="17" customFormat="1" x14ac:dyDescent="0.25">
      <c r="A138" s="17" t="str">
        <f t="shared" si="4"/>
        <v>pnj95</v>
      </c>
      <c r="B138" s="17">
        <v>95</v>
      </c>
      <c r="C138" s="17" t="s">
        <v>104</v>
      </c>
      <c r="D138" s="17" t="s">
        <v>103</v>
      </c>
      <c r="E138" s="17">
        <v>23</v>
      </c>
      <c r="F138" s="17">
        <f>VLOOKUP(B138,TOMAKE!$A$2:$E$174,5,FALSE)</f>
        <v>34</v>
      </c>
      <c r="G138" s="17">
        <f>COUNTIF(TOMAKE!$A$2:$A$174, B138)</f>
        <v>1</v>
      </c>
    </row>
    <row r="139" spans="1:7" s="17" customFormat="1" x14ac:dyDescent="0.25">
      <c r="A139" s="17" t="str">
        <f t="shared" si="4"/>
        <v>pnj96</v>
      </c>
      <c r="B139" s="17">
        <v>96</v>
      </c>
      <c r="C139" s="17" t="s">
        <v>26</v>
      </c>
      <c r="D139" s="17" t="s">
        <v>102</v>
      </c>
      <c r="E139" s="17">
        <v>3</v>
      </c>
      <c r="F139" s="17" t="e">
        <f>VLOOKUP(B139,TOMAKE!$A$2:$E$174,5,FALSE)</f>
        <v>#N/A</v>
      </c>
      <c r="G139" s="17">
        <f>COUNTIF(TOMAKE!$A$2:$A$174, B139)</f>
        <v>0</v>
      </c>
    </row>
    <row r="140" spans="1:7" s="17" customFormat="1" x14ac:dyDescent="0.25">
      <c r="A140" s="17" t="str">
        <f t="shared" si="4"/>
        <v>pnj97</v>
      </c>
      <c r="B140" s="17">
        <v>97</v>
      </c>
      <c r="C140" s="17" t="s">
        <v>26</v>
      </c>
      <c r="D140" s="17" t="s">
        <v>101</v>
      </c>
      <c r="E140" s="17">
        <v>3</v>
      </c>
      <c r="F140" s="17" t="e">
        <f>VLOOKUP(B140,TOMAKE!$A$2:$E$174,5,FALSE)</f>
        <v>#N/A</v>
      </c>
      <c r="G140" s="17">
        <f>COUNTIF(TOMAKE!$A$2:$A$174, B140)</f>
        <v>0</v>
      </c>
    </row>
    <row r="141" spans="1:7" s="17" customFormat="1" x14ac:dyDescent="0.25">
      <c r="A141" s="17" t="str">
        <f t="shared" si="4"/>
        <v>pnj98</v>
      </c>
      <c r="B141" s="17">
        <v>98</v>
      </c>
      <c r="C141" s="17" t="s">
        <v>14</v>
      </c>
      <c r="D141" s="17" t="s">
        <v>100</v>
      </c>
      <c r="E141" s="17">
        <v>25</v>
      </c>
      <c r="F141" s="17" t="e">
        <f>VLOOKUP(B141,TOMAKE!$A$2:$E$174,5,FALSE)</f>
        <v>#N/A</v>
      </c>
      <c r="G141" s="17">
        <f>COUNTIF(TOMAKE!$A$2:$A$174, B141)</f>
        <v>0</v>
      </c>
    </row>
    <row r="142" spans="1:7" s="17" customFormat="1" x14ac:dyDescent="0.25">
      <c r="A142" s="17" t="str">
        <f t="shared" si="4"/>
        <v>pnj99</v>
      </c>
      <c r="B142" s="17">
        <v>99</v>
      </c>
      <c r="C142" s="17" t="s">
        <v>14</v>
      </c>
      <c r="D142" s="17" t="s">
        <v>99</v>
      </c>
      <c r="E142" s="17">
        <v>23</v>
      </c>
      <c r="F142" s="17" t="e">
        <f>VLOOKUP(B142,TOMAKE!$A$2:$E$174,5,FALSE)</f>
        <v>#N/A</v>
      </c>
      <c r="G142" s="17">
        <f>COUNTIF(TOMAKE!$A$2:$A$174, B142)</f>
        <v>0</v>
      </c>
    </row>
    <row r="143" spans="1:7" s="19" customFormat="1" x14ac:dyDescent="0.25">
      <c r="A143" s="19" t="str">
        <f t="shared" ref="A143:A174" si="5">CONCATENATE("mrg", B143)</f>
        <v>mrg1</v>
      </c>
      <c r="B143" s="19">
        <v>1</v>
      </c>
      <c r="C143" s="19" t="s">
        <v>4</v>
      </c>
      <c r="D143" s="19" t="s">
        <v>5</v>
      </c>
      <c r="E143" s="19">
        <v>31</v>
      </c>
      <c r="F143" s="19" t="e">
        <f>VLOOKUP(B143,TOMAKE!$B$2:$E$174,4,FALSE)</f>
        <v>#N/A</v>
      </c>
    </row>
    <row r="144" spans="1:7" s="19" customFormat="1" x14ac:dyDescent="0.25">
      <c r="A144" s="19" t="str">
        <f t="shared" si="5"/>
        <v>mrg10</v>
      </c>
      <c r="B144" s="19">
        <v>10</v>
      </c>
      <c r="C144" s="19" t="s">
        <v>6</v>
      </c>
      <c r="D144" s="19" t="s">
        <v>7</v>
      </c>
      <c r="E144" s="19">
        <v>23</v>
      </c>
      <c r="F144" s="19" t="e">
        <f>VLOOKUP(B144,TOMAKE!$B$2:$E$174,4,FALSE)</f>
        <v>#N/A</v>
      </c>
    </row>
    <row r="145" spans="1:6" s="19" customFormat="1" x14ac:dyDescent="0.25">
      <c r="A145" s="19" t="str">
        <f t="shared" si="5"/>
        <v>mrg100</v>
      </c>
      <c r="B145" s="19">
        <v>100</v>
      </c>
      <c r="C145" s="19" t="s">
        <v>8</v>
      </c>
      <c r="D145" s="19" t="s">
        <v>4</v>
      </c>
      <c r="E145" s="19">
        <v>22</v>
      </c>
      <c r="F145" s="19" t="e">
        <f>VLOOKUP(B145,TOMAKE!$B$2:$E$174,4,FALSE)</f>
        <v>#N/A</v>
      </c>
    </row>
    <row r="146" spans="1:6" s="19" customFormat="1" x14ac:dyDescent="0.25">
      <c r="A146" s="19" t="str">
        <f t="shared" si="5"/>
        <v>mrg101</v>
      </c>
      <c r="B146" s="19">
        <v>101</v>
      </c>
      <c r="C146" s="19" t="s">
        <v>8</v>
      </c>
      <c r="D146" s="19" t="s">
        <v>9</v>
      </c>
      <c r="E146" s="19">
        <v>9</v>
      </c>
      <c r="F146" s="19" t="e">
        <f>VLOOKUP(B146,TOMAKE!$B$2:$E$174,4,FALSE)</f>
        <v>#N/A</v>
      </c>
    </row>
    <row r="147" spans="1:6" s="19" customFormat="1" x14ac:dyDescent="0.25">
      <c r="A147" s="19" t="str">
        <f t="shared" si="5"/>
        <v>mrg102</v>
      </c>
      <c r="B147" s="19">
        <v>102</v>
      </c>
      <c r="C147" s="19" t="s">
        <v>10</v>
      </c>
      <c r="D147" s="19" t="s">
        <v>7</v>
      </c>
      <c r="E147" s="19">
        <v>28</v>
      </c>
      <c r="F147" s="19">
        <f>VLOOKUP(B147,TOMAKE!$B$2:$E$174,4,FALSE)</f>
        <v>65</v>
      </c>
    </row>
    <row r="148" spans="1:6" s="19" customFormat="1" x14ac:dyDescent="0.25">
      <c r="A148" s="19" t="str">
        <f t="shared" si="5"/>
        <v>mrg103</v>
      </c>
      <c r="B148" s="19">
        <v>103</v>
      </c>
      <c r="C148" s="19" t="s">
        <v>11</v>
      </c>
      <c r="D148" s="19" t="s">
        <v>12</v>
      </c>
      <c r="E148" s="19">
        <v>7</v>
      </c>
      <c r="F148" s="19" t="e">
        <f>VLOOKUP(B148,TOMAKE!$B$2:$E$174,4,FALSE)</f>
        <v>#N/A</v>
      </c>
    </row>
    <row r="149" spans="1:6" s="19" customFormat="1" x14ac:dyDescent="0.25">
      <c r="A149" s="19" t="str">
        <f t="shared" si="5"/>
        <v>mrg104</v>
      </c>
      <c r="B149" s="19">
        <v>104</v>
      </c>
      <c r="C149" s="19" t="s">
        <v>8</v>
      </c>
      <c r="D149" s="19" t="s">
        <v>13</v>
      </c>
      <c r="E149" s="19">
        <v>17</v>
      </c>
      <c r="F149" s="19" t="e">
        <f>VLOOKUP(B149,TOMAKE!$B$2:$E$174,4,FALSE)</f>
        <v>#N/A</v>
      </c>
    </row>
    <row r="150" spans="1:6" s="19" customFormat="1" x14ac:dyDescent="0.25">
      <c r="A150" s="19" t="str">
        <f t="shared" si="5"/>
        <v>mrg105</v>
      </c>
      <c r="B150" s="19">
        <v>105</v>
      </c>
      <c r="C150" s="19" t="s">
        <v>14</v>
      </c>
      <c r="D150" s="19" t="s">
        <v>15</v>
      </c>
      <c r="E150" s="19">
        <v>4</v>
      </c>
      <c r="F150" s="19" t="e">
        <f>VLOOKUP(B150,TOMAKE!$B$2:$E$174,4,FALSE)</f>
        <v>#N/A</v>
      </c>
    </row>
    <row r="151" spans="1:6" s="19" customFormat="1" x14ac:dyDescent="0.25">
      <c r="A151" s="19" t="str">
        <f t="shared" si="5"/>
        <v>mrg106</v>
      </c>
      <c r="B151" s="19">
        <v>106</v>
      </c>
      <c r="C151" s="19" t="s">
        <v>16</v>
      </c>
      <c r="D151" s="19" t="s">
        <v>4</v>
      </c>
      <c r="E151" s="19">
        <v>9</v>
      </c>
      <c r="F151" s="19" t="e">
        <f>VLOOKUP(B151,TOMAKE!$B$2:$E$174,4,FALSE)</f>
        <v>#N/A</v>
      </c>
    </row>
    <row r="152" spans="1:6" s="19" customFormat="1" x14ac:dyDescent="0.25">
      <c r="A152" s="19" t="str">
        <f t="shared" si="5"/>
        <v>mrg107</v>
      </c>
      <c r="B152" s="19">
        <v>107</v>
      </c>
      <c r="C152" s="19" t="s">
        <v>8</v>
      </c>
      <c r="D152" s="19" t="s">
        <v>17</v>
      </c>
      <c r="E152" s="19">
        <v>13</v>
      </c>
      <c r="F152" s="19" t="e">
        <f>VLOOKUP(B152,TOMAKE!$B$2:$E$174,4,FALSE)</f>
        <v>#N/A</v>
      </c>
    </row>
    <row r="153" spans="1:6" s="19" customFormat="1" x14ac:dyDescent="0.25">
      <c r="A153" s="19" t="str">
        <f t="shared" si="5"/>
        <v>mrg108</v>
      </c>
      <c r="B153" s="19">
        <v>108</v>
      </c>
      <c r="C153" s="19" t="s">
        <v>18</v>
      </c>
      <c r="D153" s="19" t="s">
        <v>8</v>
      </c>
      <c r="E153" s="19">
        <v>25</v>
      </c>
      <c r="F153" s="19" t="e">
        <f>VLOOKUP(B153,TOMAKE!$B$2:$E$174,4,FALSE)</f>
        <v>#N/A</v>
      </c>
    </row>
    <row r="154" spans="1:6" s="19" customFormat="1" x14ac:dyDescent="0.25">
      <c r="A154" s="19" t="str">
        <f t="shared" si="5"/>
        <v>mrg109</v>
      </c>
      <c r="B154" s="19">
        <v>109</v>
      </c>
      <c r="C154" s="19" t="s">
        <v>8</v>
      </c>
      <c r="D154" s="19" t="s">
        <v>10</v>
      </c>
      <c r="E154" s="19">
        <v>21</v>
      </c>
      <c r="F154" s="19" t="e">
        <f>VLOOKUP(B154,TOMAKE!$B$2:$E$174,4,FALSE)</f>
        <v>#N/A</v>
      </c>
    </row>
    <row r="155" spans="1:6" s="19" customFormat="1" x14ac:dyDescent="0.25">
      <c r="A155" s="19" t="str">
        <f t="shared" si="5"/>
        <v>mrg11</v>
      </c>
      <c r="B155" s="19">
        <v>11</v>
      </c>
      <c r="C155" s="19" t="s">
        <v>19</v>
      </c>
      <c r="D155" s="19" t="s">
        <v>7</v>
      </c>
      <c r="E155" s="19">
        <v>27</v>
      </c>
      <c r="F155" s="19" t="e">
        <f>VLOOKUP(B155,TOMAKE!$B$2:$E$174,4,FALSE)</f>
        <v>#N/A</v>
      </c>
    </row>
    <row r="156" spans="1:6" s="19" customFormat="1" x14ac:dyDescent="0.25">
      <c r="A156" s="19" t="str">
        <f t="shared" si="5"/>
        <v>mrg110</v>
      </c>
      <c r="B156" s="19">
        <v>110</v>
      </c>
      <c r="C156" s="19" t="s">
        <v>8</v>
      </c>
      <c r="D156" s="19" t="s">
        <v>20</v>
      </c>
      <c r="E156" s="19">
        <v>19</v>
      </c>
      <c r="F156" s="19" t="e">
        <f>VLOOKUP(B156,TOMAKE!$B$2:$E$174,4,FALSE)</f>
        <v>#N/A</v>
      </c>
    </row>
    <row r="157" spans="1:6" s="19" customFormat="1" x14ac:dyDescent="0.25">
      <c r="A157" s="19" t="str">
        <f t="shared" si="5"/>
        <v>mrg111</v>
      </c>
      <c r="B157" s="19">
        <v>111</v>
      </c>
      <c r="C157" s="19" t="s">
        <v>20</v>
      </c>
      <c r="D157" s="19" t="s">
        <v>21</v>
      </c>
      <c r="E157" s="19">
        <v>15</v>
      </c>
      <c r="F157" s="19" t="e">
        <f>VLOOKUP(B157,TOMAKE!$B$2:$E$174,4,FALSE)</f>
        <v>#N/A</v>
      </c>
    </row>
    <row r="158" spans="1:6" s="19" customFormat="1" x14ac:dyDescent="0.25">
      <c r="A158" s="19" t="str">
        <f t="shared" si="5"/>
        <v>mrg112</v>
      </c>
      <c r="B158" s="19">
        <v>112</v>
      </c>
      <c r="C158" s="19" t="s">
        <v>17</v>
      </c>
      <c r="D158" s="19" t="s">
        <v>21</v>
      </c>
      <c r="E158" s="19">
        <v>8</v>
      </c>
      <c r="F158" s="19" t="e">
        <f>VLOOKUP(B158,TOMAKE!$B$2:$E$174,4,FALSE)</f>
        <v>#N/A</v>
      </c>
    </row>
    <row r="159" spans="1:6" s="19" customFormat="1" x14ac:dyDescent="0.25">
      <c r="A159" s="19" t="str">
        <f t="shared" si="5"/>
        <v>mrg113</v>
      </c>
      <c r="B159" s="19">
        <v>113</v>
      </c>
      <c r="C159" s="19" t="s">
        <v>17</v>
      </c>
      <c r="D159" s="19" t="s">
        <v>20</v>
      </c>
      <c r="E159" s="19">
        <v>7</v>
      </c>
      <c r="F159" s="19" t="e">
        <f>VLOOKUP(B159,TOMAKE!$B$2:$E$174,4,FALSE)</f>
        <v>#N/A</v>
      </c>
    </row>
    <row r="160" spans="1:6" s="19" customFormat="1" x14ac:dyDescent="0.25">
      <c r="A160" s="19" t="str">
        <f t="shared" si="5"/>
        <v>mrg114</v>
      </c>
      <c r="B160" s="19">
        <v>114</v>
      </c>
      <c r="C160" s="19" t="s">
        <v>8</v>
      </c>
      <c r="D160" s="19" t="s">
        <v>22</v>
      </c>
      <c r="E160" s="19">
        <v>7</v>
      </c>
      <c r="F160" s="19" t="e">
        <f>VLOOKUP(B160,TOMAKE!$B$2:$E$174,4,FALSE)</f>
        <v>#N/A</v>
      </c>
    </row>
    <row r="161" spans="1:6" s="19" customFormat="1" x14ac:dyDescent="0.25">
      <c r="A161" s="19" t="str">
        <f t="shared" si="5"/>
        <v>mrg115</v>
      </c>
      <c r="B161" s="19">
        <v>115</v>
      </c>
      <c r="C161" s="19" t="s">
        <v>8</v>
      </c>
      <c r="D161" s="19" t="s">
        <v>23</v>
      </c>
      <c r="E161" s="19">
        <v>31</v>
      </c>
      <c r="F161" s="19" t="e">
        <f>VLOOKUP(B161,TOMAKE!$B$2:$E$174,4,FALSE)</f>
        <v>#N/A</v>
      </c>
    </row>
    <row r="162" spans="1:6" s="19" customFormat="1" x14ac:dyDescent="0.25">
      <c r="A162" s="19" t="str">
        <f t="shared" si="5"/>
        <v>mrg116</v>
      </c>
      <c r="B162" s="19">
        <v>116</v>
      </c>
      <c r="C162" s="19" t="s">
        <v>4</v>
      </c>
      <c r="D162" s="19" t="s">
        <v>23</v>
      </c>
      <c r="E162" s="19">
        <v>25</v>
      </c>
      <c r="F162" s="19" t="e">
        <f>VLOOKUP(B162,TOMAKE!$B$2:$E$174,4,FALSE)</f>
        <v>#N/A</v>
      </c>
    </row>
    <row r="163" spans="1:6" s="19" customFormat="1" x14ac:dyDescent="0.25">
      <c r="A163" s="19" t="str">
        <f t="shared" si="5"/>
        <v>mrg117</v>
      </c>
      <c r="B163" s="19">
        <v>117</v>
      </c>
      <c r="C163" s="19" t="s">
        <v>8</v>
      </c>
      <c r="D163" s="19" t="s">
        <v>4</v>
      </c>
      <c r="E163" s="19">
        <v>3</v>
      </c>
      <c r="F163" s="19" t="e">
        <f>VLOOKUP(B163,TOMAKE!$B$2:$E$174,4,FALSE)</f>
        <v>#N/A</v>
      </c>
    </row>
    <row r="164" spans="1:6" s="19" customFormat="1" x14ac:dyDescent="0.25">
      <c r="A164" s="19" t="str">
        <f t="shared" si="5"/>
        <v>mrg118</v>
      </c>
      <c r="B164" s="19">
        <v>118</v>
      </c>
      <c r="C164" s="19" t="s">
        <v>8</v>
      </c>
      <c r="D164" s="19" t="s">
        <v>24</v>
      </c>
      <c r="E164" s="19">
        <v>11</v>
      </c>
      <c r="F164" s="19" t="e">
        <f>VLOOKUP(B164,TOMAKE!$B$2:$E$174,4,FALSE)</f>
        <v>#N/A</v>
      </c>
    </row>
    <row r="165" spans="1:6" s="19" customFormat="1" x14ac:dyDescent="0.25">
      <c r="A165" s="19" t="str">
        <f t="shared" si="5"/>
        <v>mrg119</v>
      </c>
      <c r="B165" s="19">
        <v>119</v>
      </c>
      <c r="C165" s="19" t="s">
        <v>25</v>
      </c>
      <c r="D165" s="19" t="s">
        <v>26</v>
      </c>
      <c r="E165" s="19">
        <v>18</v>
      </c>
      <c r="F165" s="19" t="e">
        <f>VLOOKUP(B165,TOMAKE!$B$2:$E$174,4,FALSE)</f>
        <v>#N/A</v>
      </c>
    </row>
    <row r="166" spans="1:6" s="19" customFormat="1" x14ac:dyDescent="0.25">
      <c r="A166" s="19" t="str">
        <f t="shared" si="5"/>
        <v>mrg12</v>
      </c>
      <c r="B166" s="19">
        <v>12</v>
      </c>
      <c r="C166" s="19" t="s">
        <v>8</v>
      </c>
      <c r="D166" s="19" t="s">
        <v>27</v>
      </c>
      <c r="E166" s="19">
        <v>13</v>
      </c>
      <c r="F166" s="19" t="e">
        <f>VLOOKUP(B166,TOMAKE!$B$2:$E$174,4,FALSE)</f>
        <v>#N/A</v>
      </c>
    </row>
    <row r="167" spans="1:6" s="19" customFormat="1" x14ac:dyDescent="0.25">
      <c r="A167" s="19" t="str">
        <f t="shared" si="5"/>
        <v>mrg120</v>
      </c>
      <c r="B167" s="19">
        <v>120</v>
      </c>
      <c r="C167" s="19" t="s">
        <v>19</v>
      </c>
      <c r="D167" s="19" t="s">
        <v>26</v>
      </c>
      <c r="E167" s="19">
        <v>16</v>
      </c>
      <c r="F167" s="19" t="e">
        <f>VLOOKUP(B167,TOMAKE!$B$2:$E$174,4,FALSE)</f>
        <v>#N/A</v>
      </c>
    </row>
    <row r="168" spans="1:6" s="19" customFormat="1" x14ac:dyDescent="0.25">
      <c r="A168" s="19" t="str">
        <f t="shared" si="5"/>
        <v>mrg121</v>
      </c>
      <c r="B168" s="19">
        <v>121</v>
      </c>
      <c r="C168" s="19" t="s">
        <v>26</v>
      </c>
      <c r="D168" s="19" t="s">
        <v>28</v>
      </c>
      <c r="E168" s="19">
        <v>7</v>
      </c>
      <c r="F168" s="19">
        <f>VLOOKUP(B168,TOMAKE!$B$2:$E$174,4,FALSE)</f>
        <v>222</v>
      </c>
    </row>
    <row r="169" spans="1:6" s="19" customFormat="1" x14ac:dyDescent="0.25">
      <c r="A169" s="19" t="str">
        <f t="shared" si="5"/>
        <v>mrg122</v>
      </c>
      <c r="B169" s="19">
        <v>122</v>
      </c>
      <c r="C169" s="19" t="s">
        <v>4</v>
      </c>
      <c r="D169" s="19" t="s">
        <v>23</v>
      </c>
      <c r="E169" s="19">
        <v>26</v>
      </c>
      <c r="F169" s="19" t="e">
        <f>VLOOKUP(B169,TOMAKE!$B$2:$E$174,4,FALSE)</f>
        <v>#N/A</v>
      </c>
    </row>
    <row r="170" spans="1:6" s="19" customFormat="1" x14ac:dyDescent="0.25">
      <c r="A170" s="19" t="str">
        <f t="shared" si="5"/>
        <v>mrg123</v>
      </c>
      <c r="B170" s="19">
        <v>123</v>
      </c>
      <c r="C170" s="19" t="s">
        <v>4</v>
      </c>
      <c r="D170" s="19" t="s">
        <v>23</v>
      </c>
      <c r="E170" s="19">
        <v>27</v>
      </c>
      <c r="F170" s="19" t="e">
        <f>VLOOKUP(B170,TOMAKE!$B$2:$E$174,4,FALSE)</f>
        <v>#N/A</v>
      </c>
    </row>
    <row r="171" spans="1:6" s="19" customFormat="1" ht="27" customHeight="1" x14ac:dyDescent="0.25">
      <c r="A171" s="19" t="str">
        <f t="shared" si="5"/>
        <v>mrg124</v>
      </c>
      <c r="B171" s="19">
        <v>124</v>
      </c>
      <c r="C171" s="19" t="s">
        <v>8</v>
      </c>
      <c r="D171" s="19" t="s">
        <v>19</v>
      </c>
      <c r="E171" s="19">
        <v>2</v>
      </c>
      <c r="F171" s="19" t="e">
        <f>VLOOKUP(B171,TOMAKE!$B$2:$E$174,4,FALSE)</f>
        <v>#N/A</v>
      </c>
    </row>
    <row r="172" spans="1:6" s="19" customFormat="1" x14ac:dyDescent="0.25">
      <c r="A172" s="19" t="str">
        <f t="shared" si="5"/>
        <v>mrg151</v>
      </c>
      <c r="B172" s="19">
        <v>151</v>
      </c>
      <c r="C172" s="19" t="s">
        <v>29</v>
      </c>
      <c r="D172" s="19" t="s">
        <v>30</v>
      </c>
      <c r="E172" s="19">
        <v>2</v>
      </c>
      <c r="F172" s="19" t="e">
        <f>VLOOKUP(B172,TOMAKE!$B$2:$E$174,4,FALSE)</f>
        <v>#N/A</v>
      </c>
    </row>
    <row r="173" spans="1:6" s="19" customFormat="1" x14ac:dyDescent="0.25">
      <c r="A173" s="19" t="str">
        <f t="shared" si="5"/>
        <v>mrg152</v>
      </c>
      <c r="B173" s="19">
        <v>152</v>
      </c>
      <c r="C173" s="19" t="s">
        <v>10</v>
      </c>
      <c r="D173" s="19" t="s">
        <v>31</v>
      </c>
      <c r="E173" s="19">
        <v>2</v>
      </c>
      <c r="F173" s="19" t="e">
        <f>VLOOKUP(B173,TOMAKE!$B$2:$E$174,4,FALSE)</f>
        <v>#N/A</v>
      </c>
    </row>
    <row r="174" spans="1:6" s="19" customFormat="1" x14ac:dyDescent="0.25">
      <c r="A174" s="19" t="str">
        <f t="shared" si="5"/>
        <v>mrg153</v>
      </c>
      <c r="B174" s="19">
        <v>153</v>
      </c>
      <c r="C174" s="19" t="s">
        <v>8</v>
      </c>
      <c r="D174" s="19" t="s">
        <v>26</v>
      </c>
      <c r="E174" s="19">
        <v>2</v>
      </c>
      <c r="F174" s="19" t="e">
        <f>VLOOKUP(B174,TOMAKE!$B$2:$E$174,4,FALSE)</f>
        <v>#N/A</v>
      </c>
    </row>
    <row r="175" spans="1:6" s="19" customFormat="1" x14ac:dyDescent="0.25">
      <c r="A175" s="19" t="str">
        <f t="shared" ref="A175:A206" si="6">CONCATENATE("mrg", B175)</f>
        <v>mrg154</v>
      </c>
      <c r="B175" s="19">
        <v>154</v>
      </c>
      <c r="C175" s="19" t="s">
        <v>8</v>
      </c>
      <c r="D175" s="19" t="s">
        <v>19</v>
      </c>
      <c r="E175" s="19">
        <v>14</v>
      </c>
      <c r="F175" s="19" t="e">
        <f>VLOOKUP(B175,TOMAKE!$B$2:$E$174,4,FALSE)</f>
        <v>#N/A</v>
      </c>
    </row>
    <row r="176" spans="1:6" s="19" customFormat="1" x14ac:dyDescent="0.25">
      <c r="A176" s="19" t="str">
        <f t="shared" si="6"/>
        <v>mrg155</v>
      </c>
      <c r="B176" s="19">
        <v>155</v>
      </c>
      <c r="C176" s="19" t="s">
        <v>19</v>
      </c>
      <c r="D176" s="19" t="s">
        <v>10</v>
      </c>
      <c r="E176" s="19">
        <v>22</v>
      </c>
      <c r="F176" s="19" t="e">
        <f>VLOOKUP(B176,TOMAKE!$B$2:$E$174,4,FALSE)</f>
        <v>#N/A</v>
      </c>
    </row>
    <row r="177" spans="1:6" s="19" customFormat="1" x14ac:dyDescent="0.25">
      <c r="A177" s="19" t="str">
        <f t="shared" si="6"/>
        <v>mrg156</v>
      </c>
      <c r="B177" s="19">
        <v>156</v>
      </c>
      <c r="C177" s="19" t="s">
        <v>8</v>
      </c>
      <c r="D177" s="19" t="s">
        <v>32</v>
      </c>
      <c r="E177" s="19">
        <v>11</v>
      </c>
      <c r="F177" s="19" t="e">
        <f>VLOOKUP(B177,TOMAKE!$B$2:$E$174,4,FALSE)</f>
        <v>#N/A</v>
      </c>
    </row>
    <row r="178" spans="1:6" s="19" customFormat="1" x14ac:dyDescent="0.25">
      <c r="A178" s="19" t="str">
        <f t="shared" si="6"/>
        <v>mrg157</v>
      </c>
      <c r="B178" s="19">
        <v>157</v>
      </c>
      <c r="C178" s="19" t="s">
        <v>26</v>
      </c>
      <c r="D178" s="19" t="s">
        <v>33</v>
      </c>
      <c r="E178" s="19">
        <v>7</v>
      </c>
      <c r="F178" s="19" t="e">
        <f>VLOOKUP(B178,TOMAKE!$B$2:$E$174,4,FALSE)</f>
        <v>#N/A</v>
      </c>
    </row>
    <row r="179" spans="1:6" s="19" customFormat="1" x14ac:dyDescent="0.25">
      <c r="A179" s="19" t="str">
        <f t="shared" si="6"/>
        <v>mrg16</v>
      </c>
      <c r="B179" s="19">
        <v>16</v>
      </c>
      <c r="C179" s="19" t="s">
        <v>14</v>
      </c>
      <c r="D179" s="19" t="s">
        <v>34</v>
      </c>
      <c r="E179" s="19">
        <v>25</v>
      </c>
      <c r="F179" s="19" t="e">
        <f>VLOOKUP(B179,TOMAKE!$B$2:$E$174,4,FALSE)</f>
        <v>#N/A</v>
      </c>
    </row>
    <row r="180" spans="1:6" s="19" customFormat="1" x14ac:dyDescent="0.25">
      <c r="A180" s="19" t="str">
        <f t="shared" si="6"/>
        <v>mrg17</v>
      </c>
      <c r="B180" s="19">
        <v>17</v>
      </c>
      <c r="C180" s="19" t="s">
        <v>8</v>
      </c>
      <c r="D180" s="19" t="s">
        <v>19</v>
      </c>
      <c r="E180" s="19">
        <v>2</v>
      </c>
      <c r="F180" s="19" t="e">
        <f>VLOOKUP(B180,TOMAKE!$B$2:$E$174,4,FALSE)</f>
        <v>#N/A</v>
      </c>
    </row>
    <row r="181" spans="1:6" s="19" customFormat="1" x14ac:dyDescent="0.25">
      <c r="A181" s="19" t="str">
        <f t="shared" si="6"/>
        <v>mrg18</v>
      </c>
      <c r="B181" s="19">
        <v>18</v>
      </c>
      <c r="C181" s="19" t="s">
        <v>8</v>
      </c>
      <c r="D181" s="19" t="s">
        <v>18</v>
      </c>
      <c r="E181" s="19">
        <v>22</v>
      </c>
      <c r="F181" s="19" t="e">
        <f>VLOOKUP(B181,TOMAKE!$B$2:$E$174,4,FALSE)</f>
        <v>#N/A</v>
      </c>
    </row>
    <row r="182" spans="1:6" s="19" customFormat="1" x14ac:dyDescent="0.25">
      <c r="A182" s="19" t="str">
        <f t="shared" si="6"/>
        <v>mrg19</v>
      </c>
      <c r="B182" s="19">
        <v>19</v>
      </c>
      <c r="C182" s="19" t="s">
        <v>35</v>
      </c>
      <c r="D182" s="19" t="s">
        <v>17</v>
      </c>
      <c r="E182" s="19">
        <v>16</v>
      </c>
      <c r="F182" s="19" t="e">
        <f>VLOOKUP(B182,TOMAKE!$B$2:$E$174,4,FALSE)</f>
        <v>#N/A</v>
      </c>
    </row>
    <row r="183" spans="1:6" s="19" customFormat="1" x14ac:dyDescent="0.25">
      <c r="A183" s="19" t="str">
        <f t="shared" si="6"/>
        <v>mrg2</v>
      </c>
      <c r="B183" s="19">
        <v>2</v>
      </c>
      <c r="C183" s="19" t="s">
        <v>8</v>
      </c>
      <c r="D183" s="19" t="s">
        <v>36</v>
      </c>
      <c r="E183" s="19">
        <v>28</v>
      </c>
      <c r="F183" s="19" t="e">
        <f>VLOOKUP(B183,TOMAKE!$B$2:$E$174,4,FALSE)</f>
        <v>#N/A</v>
      </c>
    </row>
    <row r="184" spans="1:6" s="19" customFormat="1" x14ac:dyDescent="0.25">
      <c r="A184" s="19" t="str">
        <f t="shared" si="6"/>
        <v>mrg20</v>
      </c>
      <c r="B184" s="19">
        <v>20</v>
      </c>
      <c r="C184" s="19" t="s">
        <v>8</v>
      </c>
      <c r="D184" s="19" t="s">
        <v>35</v>
      </c>
      <c r="E184" s="19">
        <v>14</v>
      </c>
      <c r="F184" s="19" t="e">
        <f>VLOOKUP(B184,TOMAKE!$B$2:$E$174,4,FALSE)</f>
        <v>#N/A</v>
      </c>
    </row>
    <row r="185" spans="1:6" s="19" customFormat="1" x14ac:dyDescent="0.25">
      <c r="A185" s="19" t="str">
        <f t="shared" si="6"/>
        <v>mrg21</v>
      </c>
      <c r="B185" s="19">
        <v>21</v>
      </c>
      <c r="C185" s="19" t="s">
        <v>8</v>
      </c>
      <c r="D185" s="19" t="s">
        <v>37</v>
      </c>
      <c r="E185" s="19">
        <v>13</v>
      </c>
      <c r="F185" s="19" t="e">
        <f>VLOOKUP(B185,TOMAKE!$B$2:$E$174,4,FALSE)</f>
        <v>#N/A</v>
      </c>
    </row>
    <row r="186" spans="1:6" s="19" customFormat="1" x14ac:dyDescent="0.25">
      <c r="A186" s="19" t="str">
        <f t="shared" si="6"/>
        <v>mrg22</v>
      </c>
      <c r="B186" s="19">
        <v>22</v>
      </c>
      <c r="C186" s="19" t="s">
        <v>8</v>
      </c>
      <c r="D186" s="19" t="s">
        <v>38</v>
      </c>
      <c r="E186" s="19">
        <v>25</v>
      </c>
      <c r="F186" s="19" t="e">
        <f>VLOOKUP(B186,TOMAKE!$B$2:$E$174,4,FALSE)</f>
        <v>#N/A</v>
      </c>
    </row>
    <row r="187" spans="1:6" s="19" customFormat="1" x14ac:dyDescent="0.25">
      <c r="A187" s="19" t="str">
        <f t="shared" si="6"/>
        <v>mrg23</v>
      </c>
      <c r="B187" s="19">
        <v>23</v>
      </c>
      <c r="C187" s="19" t="s">
        <v>8</v>
      </c>
      <c r="D187" s="19" t="s">
        <v>39</v>
      </c>
      <c r="E187" s="19">
        <v>16</v>
      </c>
      <c r="F187" s="19" t="e">
        <f>VLOOKUP(B187,TOMAKE!$B$2:$E$174,4,FALSE)</f>
        <v>#N/A</v>
      </c>
    </row>
    <row r="188" spans="1:6" s="19" customFormat="1" x14ac:dyDescent="0.25">
      <c r="A188" s="19" t="str">
        <f t="shared" si="6"/>
        <v>mrg24</v>
      </c>
      <c r="B188" s="19">
        <v>24</v>
      </c>
      <c r="C188" s="19" t="s">
        <v>8</v>
      </c>
      <c r="D188" s="19" t="s">
        <v>26</v>
      </c>
      <c r="E188" s="19">
        <v>10</v>
      </c>
      <c r="F188" s="19" t="e">
        <f>VLOOKUP(B188,TOMAKE!$B$2:$E$174,4,FALSE)</f>
        <v>#N/A</v>
      </c>
    </row>
    <row r="189" spans="1:6" s="19" customFormat="1" x14ac:dyDescent="0.25">
      <c r="A189" s="19" t="str">
        <f t="shared" si="6"/>
        <v>mrg25</v>
      </c>
      <c r="B189" s="19">
        <v>25</v>
      </c>
      <c r="C189" s="19" t="s">
        <v>8</v>
      </c>
      <c r="D189" s="19" t="s">
        <v>40</v>
      </c>
      <c r="E189" s="19">
        <v>19</v>
      </c>
      <c r="F189" s="19" t="e">
        <f>VLOOKUP(B189,TOMAKE!$B$2:$E$174,4,FALSE)</f>
        <v>#N/A</v>
      </c>
    </row>
    <row r="190" spans="1:6" s="19" customFormat="1" x14ac:dyDescent="0.25">
      <c r="A190" s="19" t="str">
        <f t="shared" si="6"/>
        <v>mrg26</v>
      </c>
      <c r="B190" s="19">
        <v>26</v>
      </c>
      <c r="C190" s="19" t="s">
        <v>8</v>
      </c>
      <c r="D190" s="19" t="s">
        <v>41</v>
      </c>
      <c r="E190" s="19">
        <v>18</v>
      </c>
      <c r="F190" s="19" t="e">
        <f>VLOOKUP(B190,TOMAKE!$B$2:$E$174,4,FALSE)</f>
        <v>#N/A</v>
      </c>
    </row>
    <row r="191" spans="1:6" s="19" customFormat="1" x14ac:dyDescent="0.25">
      <c r="A191" s="19" t="str">
        <f t="shared" si="6"/>
        <v>mrg27</v>
      </c>
      <c r="B191" s="19">
        <v>27</v>
      </c>
      <c r="C191" s="19" t="s">
        <v>14</v>
      </c>
      <c r="D191" s="19" t="s">
        <v>42</v>
      </c>
      <c r="E191" s="19">
        <v>28</v>
      </c>
      <c r="F191" s="19" t="e">
        <f>VLOOKUP(B191,TOMAKE!$B$2:$E$174,4,FALSE)</f>
        <v>#N/A</v>
      </c>
    </row>
    <row r="192" spans="1:6" s="19" customFormat="1" x14ac:dyDescent="0.25">
      <c r="A192" s="19" t="str">
        <f t="shared" si="6"/>
        <v>mrg28</v>
      </c>
      <c r="B192" s="19">
        <v>28</v>
      </c>
      <c r="C192" s="19" t="s">
        <v>8</v>
      </c>
      <c r="D192" s="19" t="s">
        <v>43</v>
      </c>
      <c r="E192" s="19">
        <v>30</v>
      </c>
      <c r="F192" s="19" t="e">
        <f>VLOOKUP(B192,TOMAKE!$B$2:$E$174,4,FALSE)</f>
        <v>#N/A</v>
      </c>
    </row>
    <row r="193" spans="1:6" s="19" customFormat="1" x14ac:dyDescent="0.25">
      <c r="A193" s="19" t="str">
        <f t="shared" si="6"/>
        <v>mrg29</v>
      </c>
      <c r="B193" s="19">
        <v>29</v>
      </c>
      <c r="C193" s="19" t="s">
        <v>8</v>
      </c>
      <c r="D193" s="19" t="s">
        <v>14</v>
      </c>
      <c r="E193" s="19">
        <v>36</v>
      </c>
      <c r="F193" s="19" t="e">
        <f>VLOOKUP(B193,TOMAKE!$B$2:$E$174,4,FALSE)</f>
        <v>#N/A</v>
      </c>
    </row>
    <row r="194" spans="1:6" s="19" customFormat="1" x14ac:dyDescent="0.25">
      <c r="A194" s="19" t="str">
        <f t="shared" si="6"/>
        <v>mrg3</v>
      </c>
      <c r="B194" s="19">
        <v>3</v>
      </c>
      <c r="C194" s="19" t="s">
        <v>8</v>
      </c>
      <c r="D194" s="19" t="s">
        <v>44</v>
      </c>
      <c r="E194" s="19">
        <v>31</v>
      </c>
      <c r="F194" s="19" t="e">
        <f>VLOOKUP(B194,TOMAKE!$B$2:$E$174,4,FALSE)</f>
        <v>#N/A</v>
      </c>
    </row>
    <row r="195" spans="1:6" s="19" customFormat="1" x14ac:dyDescent="0.25">
      <c r="A195" s="19" t="str">
        <f t="shared" si="6"/>
        <v>mrg30</v>
      </c>
      <c r="B195" s="19">
        <v>30</v>
      </c>
      <c r="C195" s="19" t="s">
        <v>8</v>
      </c>
      <c r="D195" s="19" t="s">
        <v>45</v>
      </c>
      <c r="E195" s="19">
        <v>20</v>
      </c>
      <c r="F195" s="19" t="e">
        <f>VLOOKUP(B195,TOMAKE!$B$2:$E$174,4,FALSE)</f>
        <v>#N/A</v>
      </c>
    </row>
    <row r="196" spans="1:6" s="19" customFormat="1" x14ac:dyDescent="0.25">
      <c r="A196" s="19" t="str">
        <f t="shared" si="6"/>
        <v>mrg31</v>
      </c>
      <c r="B196" s="19">
        <v>31</v>
      </c>
      <c r="C196" s="19" t="s">
        <v>8</v>
      </c>
      <c r="D196" s="19" t="s">
        <v>19</v>
      </c>
      <c r="E196" s="19">
        <v>13</v>
      </c>
      <c r="F196" s="19" t="e">
        <f>VLOOKUP(B196,TOMAKE!$B$2:$E$174,4,FALSE)</f>
        <v>#N/A</v>
      </c>
    </row>
    <row r="197" spans="1:6" s="19" customFormat="1" x14ac:dyDescent="0.25">
      <c r="A197" s="19" t="str">
        <f t="shared" si="6"/>
        <v>mrg32</v>
      </c>
      <c r="B197" s="19">
        <v>32</v>
      </c>
      <c r="C197" s="19" t="s">
        <v>8</v>
      </c>
      <c r="D197" s="19" t="s">
        <v>46</v>
      </c>
      <c r="E197" s="19">
        <v>9</v>
      </c>
      <c r="F197" s="19" t="e">
        <f>VLOOKUP(B197,TOMAKE!$B$2:$E$174,4,FALSE)</f>
        <v>#N/A</v>
      </c>
    </row>
    <row r="198" spans="1:6" s="19" customFormat="1" x14ac:dyDescent="0.25">
      <c r="A198" s="19" t="str">
        <f t="shared" si="6"/>
        <v>mrg33</v>
      </c>
      <c r="B198" s="19">
        <v>33</v>
      </c>
      <c r="C198" s="19" t="s">
        <v>8</v>
      </c>
      <c r="D198" s="19" t="s">
        <v>47</v>
      </c>
      <c r="E198" s="19">
        <v>29</v>
      </c>
      <c r="F198" s="19" t="e">
        <f>VLOOKUP(B198,TOMAKE!$B$2:$E$174,4,FALSE)</f>
        <v>#N/A</v>
      </c>
    </row>
    <row r="199" spans="1:6" s="19" customFormat="1" x14ac:dyDescent="0.25">
      <c r="A199" s="19" t="str">
        <f t="shared" si="6"/>
        <v>mrg34</v>
      </c>
      <c r="B199" s="19">
        <v>34</v>
      </c>
      <c r="C199" s="19" t="s">
        <v>8</v>
      </c>
      <c r="D199" s="19" t="s">
        <v>10</v>
      </c>
      <c r="E199" s="19">
        <v>18</v>
      </c>
      <c r="F199" s="19" t="e">
        <f>VLOOKUP(B199,TOMAKE!$B$2:$E$174,4,FALSE)</f>
        <v>#N/A</v>
      </c>
    </row>
    <row r="200" spans="1:6" s="19" customFormat="1" x14ac:dyDescent="0.25">
      <c r="A200" s="19" t="str">
        <f t="shared" si="6"/>
        <v>mrg35</v>
      </c>
      <c r="B200" s="19">
        <v>35</v>
      </c>
      <c r="C200" s="19" t="s">
        <v>8</v>
      </c>
      <c r="D200" s="19" t="s">
        <v>10</v>
      </c>
      <c r="E200" s="19">
        <v>17</v>
      </c>
      <c r="F200" s="19" t="e">
        <f>VLOOKUP(B200,TOMAKE!$B$2:$E$174,4,FALSE)</f>
        <v>#N/A</v>
      </c>
    </row>
    <row r="201" spans="1:6" s="19" customFormat="1" x14ac:dyDescent="0.25">
      <c r="A201" s="19" t="str">
        <f t="shared" si="6"/>
        <v>mrg36</v>
      </c>
      <c r="B201" s="19">
        <v>36</v>
      </c>
      <c r="C201" s="19" t="s">
        <v>8</v>
      </c>
      <c r="D201" s="19" t="s">
        <v>48</v>
      </c>
      <c r="E201" s="19">
        <v>20</v>
      </c>
      <c r="F201" s="19" t="e">
        <f>VLOOKUP(B201,TOMAKE!$B$2:$E$174,4,FALSE)</f>
        <v>#N/A</v>
      </c>
    </row>
    <row r="202" spans="1:6" s="19" customFormat="1" x14ac:dyDescent="0.25">
      <c r="A202" s="19" t="str">
        <f t="shared" si="6"/>
        <v>mrg64</v>
      </c>
      <c r="B202" s="19">
        <v>64</v>
      </c>
      <c r="C202" s="19" t="s">
        <v>8</v>
      </c>
      <c r="D202" s="19" t="s">
        <v>49</v>
      </c>
      <c r="E202" s="19">
        <v>17</v>
      </c>
      <c r="F202" s="19" t="e">
        <f>VLOOKUP(B202,TOMAKE!$B$2:$E$174,4,FALSE)</f>
        <v>#N/A</v>
      </c>
    </row>
    <row r="203" spans="1:6" s="19" customFormat="1" x14ac:dyDescent="0.25">
      <c r="A203" s="19" t="str">
        <f t="shared" si="6"/>
        <v>mrg65</v>
      </c>
      <c r="B203" s="19">
        <v>65</v>
      </c>
      <c r="C203" s="19" t="s">
        <v>8</v>
      </c>
      <c r="D203" s="19" t="s">
        <v>50</v>
      </c>
      <c r="E203" s="19">
        <v>7</v>
      </c>
      <c r="F203" s="19" t="e">
        <f>VLOOKUP(B203,TOMAKE!$B$2:$E$174,4,FALSE)</f>
        <v>#N/A</v>
      </c>
    </row>
    <row r="204" spans="1:6" s="19" customFormat="1" x14ac:dyDescent="0.25">
      <c r="A204" s="19" t="str">
        <f t="shared" si="6"/>
        <v>mrg66</v>
      </c>
      <c r="B204" s="19">
        <v>66</v>
      </c>
      <c r="C204" s="19" t="s">
        <v>51</v>
      </c>
      <c r="D204" s="19" t="s">
        <v>14</v>
      </c>
      <c r="E204" s="19">
        <v>23</v>
      </c>
      <c r="F204" s="19">
        <f>VLOOKUP(B204,TOMAKE!$B$2:$E$174,4,FALSE)</f>
        <v>98</v>
      </c>
    </row>
    <row r="205" spans="1:6" s="19" customFormat="1" x14ac:dyDescent="0.25">
      <c r="A205" s="19" t="str">
        <f t="shared" si="6"/>
        <v>mrg67</v>
      </c>
      <c r="B205" s="19">
        <v>67</v>
      </c>
      <c r="C205" s="19" t="s">
        <v>8</v>
      </c>
      <c r="D205" s="19" t="s">
        <v>10</v>
      </c>
      <c r="E205" s="19">
        <v>2</v>
      </c>
      <c r="F205" s="19" t="e">
        <f>VLOOKUP(B205,TOMAKE!$B$2:$E$174,4,FALSE)</f>
        <v>#N/A</v>
      </c>
    </row>
    <row r="206" spans="1:6" s="19" customFormat="1" ht="29.25" customHeight="1" x14ac:dyDescent="0.25">
      <c r="A206" s="19" t="str">
        <f t="shared" si="6"/>
        <v>mrg68</v>
      </c>
      <c r="B206" s="19">
        <v>68</v>
      </c>
      <c r="C206" s="19" t="s">
        <v>8</v>
      </c>
      <c r="D206" s="19" t="s">
        <v>52</v>
      </c>
      <c r="E206" s="19">
        <v>16</v>
      </c>
      <c r="F206" s="19" t="e">
        <f>VLOOKUP(B206,TOMAKE!$B$2:$E$174,4,FALSE)</f>
        <v>#N/A</v>
      </c>
    </row>
    <row r="207" spans="1:6" s="19" customFormat="1" x14ac:dyDescent="0.25">
      <c r="A207" s="19" t="str">
        <f t="shared" ref="A207:A238" si="7">CONCATENATE("mrg", B207)</f>
        <v>mrg69</v>
      </c>
      <c r="B207" s="19">
        <v>69</v>
      </c>
      <c r="C207" s="19" t="s">
        <v>53</v>
      </c>
      <c r="D207" s="19" t="s">
        <v>10</v>
      </c>
      <c r="E207" s="19">
        <v>26</v>
      </c>
      <c r="F207" s="19" t="e">
        <f>VLOOKUP(B207,TOMAKE!$B$2:$E$174,4,FALSE)</f>
        <v>#N/A</v>
      </c>
    </row>
    <row r="208" spans="1:6" s="19" customFormat="1" x14ac:dyDescent="0.25">
      <c r="A208" s="19" t="str">
        <f t="shared" si="7"/>
        <v>mrg7</v>
      </c>
      <c r="B208" s="19">
        <v>7</v>
      </c>
      <c r="C208" s="19" t="s">
        <v>8</v>
      </c>
      <c r="D208" s="19" t="s">
        <v>54</v>
      </c>
      <c r="E208" s="19">
        <v>16</v>
      </c>
      <c r="F208" s="19" t="e">
        <f>VLOOKUP(B208,TOMAKE!$B$2:$E$174,4,FALSE)</f>
        <v>#N/A</v>
      </c>
    </row>
    <row r="209" spans="1:6" s="19" customFormat="1" x14ac:dyDescent="0.25">
      <c r="A209" s="19" t="str">
        <f t="shared" si="7"/>
        <v>mrg70</v>
      </c>
      <c r="B209" s="19">
        <v>70</v>
      </c>
      <c r="C209" s="19" t="s">
        <v>8</v>
      </c>
      <c r="D209" s="19" t="s">
        <v>55</v>
      </c>
      <c r="E209" s="19">
        <v>37</v>
      </c>
      <c r="F209" s="19" t="e">
        <f>VLOOKUP(B209,TOMAKE!$B$2:$E$174,4,FALSE)</f>
        <v>#N/A</v>
      </c>
    </row>
    <row r="210" spans="1:6" s="19" customFormat="1" x14ac:dyDescent="0.25">
      <c r="A210" s="19" t="str">
        <f t="shared" si="7"/>
        <v>mrg71</v>
      </c>
      <c r="B210" s="19">
        <v>71</v>
      </c>
      <c r="C210" s="19" t="s">
        <v>8</v>
      </c>
      <c r="D210" s="19" t="s">
        <v>4</v>
      </c>
      <c r="E210" s="19">
        <v>18</v>
      </c>
      <c r="F210" s="19" t="e">
        <f>VLOOKUP(B210,TOMAKE!$B$2:$E$174,4,FALSE)</f>
        <v>#N/A</v>
      </c>
    </row>
    <row r="211" spans="1:6" s="19" customFormat="1" x14ac:dyDescent="0.25">
      <c r="A211" s="19" t="str">
        <f t="shared" si="7"/>
        <v>mrg72</v>
      </c>
      <c r="B211" s="19">
        <v>72</v>
      </c>
      <c r="C211" s="19" t="s">
        <v>49</v>
      </c>
      <c r="D211" s="19" t="s">
        <v>10</v>
      </c>
      <c r="E211" s="19">
        <v>27</v>
      </c>
      <c r="F211" s="19" t="e">
        <f>VLOOKUP(B211,TOMAKE!$B$2:$E$174,4,FALSE)</f>
        <v>#N/A</v>
      </c>
    </row>
    <row r="212" spans="1:6" s="19" customFormat="1" x14ac:dyDescent="0.25">
      <c r="A212" s="19" t="str">
        <f t="shared" si="7"/>
        <v>mrg73</v>
      </c>
      <c r="B212" s="19">
        <v>73</v>
      </c>
      <c r="C212" s="19" t="s">
        <v>11</v>
      </c>
      <c r="D212" s="19" t="s">
        <v>10</v>
      </c>
      <c r="E212" s="19">
        <v>23</v>
      </c>
      <c r="F212" s="19" t="e">
        <f>VLOOKUP(B212,TOMAKE!$B$2:$E$174,4,FALSE)</f>
        <v>#N/A</v>
      </c>
    </row>
    <row r="213" spans="1:6" s="19" customFormat="1" x14ac:dyDescent="0.25">
      <c r="A213" s="19" t="str">
        <f t="shared" si="7"/>
        <v>mrg74</v>
      </c>
      <c r="B213" s="19">
        <v>74</v>
      </c>
      <c r="C213" s="19" t="s">
        <v>37</v>
      </c>
      <c r="D213" s="19" t="s">
        <v>10</v>
      </c>
      <c r="E213" s="19">
        <v>24</v>
      </c>
      <c r="F213" s="19" t="e">
        <f>VLOOKUP(B213,TOMAKE!$B$2:$E$174,4,FALSE)</f>
        <v>#N/A</v>
      </c>
    </row>
    <row r="214" spans="1:6" s="19" customFormat="1" x14ac:dyDescent="0.25">
      <c r="A214" s="19" t="str">
        <f t="shared" si="7"/>
        <v>mrg75</v>
      </c>
      <c r="B214" s="19">
        <v>75</v>
      </c>
      <c r="C214" s="19" t="s">
        <v>35</v>
      </c>
      <c r="D214" s="19" t="s">
        <v>10</v>
      </c>
      <c r="E214" s="19">
        <v>25</v>
      </c>
      <c r="F214" s="19" t="e">
        <f>VLOOKUP(B214,TOMAKE!$B$2:$E$174,4,FALSE)</f>
        <v>#N/A</v>
      </c>
    </row>
    <row r="215" spans="1:6" s="19" customFormat="1" x14ac:dyDescent="0.25">
      <c r="A215" s="19" t="str">
        <f t="shared" si="7"/>
        <v>mrg76</v>
      </c>
      <c r="B215" s="19">
        <v>76</v>
      </c>
      <c r="C215" s="19" t="s">
        <v>38</v>
      </c>
      <c r="D215" s="19" t="s">
        <v>10</v>
      </c>
      <c r="E215" s="19">
        <v>34</v>
      </c>
      <c r="F215" s="19" t="e">
        <f>VLOOKUP(B215,TOMAKE!$B$2:$E$174,4,FALSE)</f>
        <v>#N/A</v>
      </c>
    </row>
    <row r="216" spans="1:6" s="19" customFormat="1" x14ac:dyDescent="0.25">
      <c r="A216" s="19" t="str">
        <f t="shared" si="7"/>
        <v>mrg77</v>
      </c>
      <c r="B216" s="19">
        <v>77</v>
      </c>
      <c r="C216" s="19" t="s">
        <v>56</v>
      </c>
      <c r="D216" s="19" t="s">
        <v>10</v>
      </c>
      <c r="E216" s="19">
        <v>30</v>
      </c>
      <c r="F216" s="19" t="e">
        <f>VLOOKUP(B216,TOMAKE!$B$2:$E$174,4,FALSE)</f>
        <v>#N/A</v>
      </c>
    </row>
    <row r="217" spans="1:6" s="19" customFormat="1" x14ac:dyDescent="0.25">
      <c r="A217" s="19" t="str">
        <f t="shared" si="7"/>
        <v>mrg78</v>
      </c>
      <c r="B217" s="19">
        <v>78</v>
      </c>
      <c r="C217" s="19" t="s">
        <v>57</v>
      </c>
      <c r="D217" s="19" t="s">
        <v>10</v>
      </c>
      <c r="E217" s="19">
        <v>30</v>
      </c>
      <c r="F217" s="19" t="e">
        <f>VLOOKUP(B217,TOMAKE!$B$2:$E$174,4,FALSE)</f>
        <v>#N/A</v>
      </c>
    </row>
    <row r="218" spans="1:6" s="19" customFormat="1" x14ac:dyDescent="0.25">
      <c r="A218" s="19" t="str">
        <f t="shared" si="7"/>
        <v>mrg79</v>
      </c>
      <c r="B218" s="19">
        <v>79</v>
      </c>
      <c r="C218" s="19" t="s">
        <v>45</v>
      </c>
      <c r="D218" s="19" t="s">
        <v>10</v>
      </c>
      <c r="E218" s="19">
        <v>29</v>
      </c>
      <c r="F218" s="19" t="e">
        <f>VLOOKUP(B218,TOMAKE!$B$2:$E$174,4,FALSE)</f>
        <v>#N/A</v>
      </c>
    </row>
    <row r="219" spans="1:6" s="19" customFormat="1" x14ac:dyDescent="0.25">
      <c r="A219" s="19" t="str">
        <f t="shared" si="7"/>
        <v>mrg8</v>
      </c>
      <c r="B219" s="19">
        <v>8</v>
      </c>
      <c r="C219" s="19" t="s">
        <v>8</v>
      </c>
      <c r="D219" s="19" t="s">
        <v>58</v>
      </c>
      <c r="E219" s="19">
        <v>26</v>
      </c>
      <c r="F219" s="19" t="e">
        <f>VLOOKUP(B219,TOMAKE!$B$2:$E$174,4,FALSE)</f>
        <v>#N/A</v>
      </c>
    </row>
    <row r="220" spans="1:6" s="19" customFormat="1" x14ac:dyDescent="0.25">
      <c r="A220" s="19" t="str">
        <f t="shared" si="7"/>
        <v>mrg80</v>
      </c>
      <c r="B220" s="19">
        <v>80</v>
      </c>
      <c r="C220" s="19" t="s">
        <v>40</v>
      </c>
      <c r="D220" s="19" t="s">
        <v>10</v>
      </c>
      <c r="E220" s="19">
        <v>29</v>
      </c>
      <c r="F220" s="19" t="e">
        <f>VLOOKUP(B220,TOMAKE!$B$2:$E$174,4,FALSE)</f>
        <v>#N/A</v>
      </c>
    </row>
    <row r="221" spans="1:6" s="19" customFormat="1" x14ac:dyDescent="0.25">
      <c r="A221" s="19" t="str">
        <f t="shared" si="7"/>
        <v>mrg81</v>
      </c>
      <c r="B221" s="19">
        <v>81</v>
      </c>
      <c r="C221" s="19" t="s">
        <v>59</v>
      </c>
      <c r="D221" s="19" t="s">
        <v>8</v>
      </c>
      <c r="E221" s="19">
        <v>19</v>
      </c>
      <c r="F221" s="19" t="e">
        <f>VLOOKUP(B221,TOMAKE!$B$2:$E$174,4,FALSE)</f>
        <v>#N/A</v>
      </c>
    </row>
    <row r="222" spans="1:6" s="19" customFormat="1" x14ac:dyDescent="0.25">
      <c r="A222" s="19" t="str">
        <f t="shared" si="7"/>
        <v>mrg82</v>
      </c>
      <c r="B222" s="19">
        <v>82</v>
      </c>
      <c r="C222" s="19" t="s">
        <v>8</v>
      </c>
      <c r="D222" s="19" t="s">
        <v>60</v>
      </c>
      <c r="E222" s="19">
        <v>22</v>
      </c>
      <c r="F222" s="19" t="e">
        <f>VLOOKUP(B222,TOMAKE!$B$2:$E$174,4,FALSE)</f>
        <v>#N/A</v>
      </c>
    </row>
    <row r="223" spans="1:6" s="19" customFormat="1" x14ac:dyDescent="0.25">
      <c r="A223" s="19" t="str">
        <f t="shared" si="7"/>
        <v>mrg83</v>
      </c>
      <c r="B223" s="19">
        <v>83</v>
      </c>
      <c r="C223" s="19" t="s">
        <v>19</v>
      </c>
      <c r="D223" s="19" t="s">
        <v>60</v>
      </c>
      <c r="E223" s="19">
        <v>15</v>
      </c>
      <c r="F223" s="19" t="e">
        <f>VLOOKUP(B223,TOMAKE!$B$2:$E$174,4,FALSE)</f>
        <v>#N/A</v>
      </c>
    </row>
    <row r="224" spans="1:6" s="19" customFormat="1" x14ac:dyDescent="0.25">
      <c r="A224" s="19" t="str">
        <f t="shared" si="7"/>
        <v>mrg84</v>
      </c>
      <c r="B224" s="19">
        <v>84</v>
      </c>
      <c r="C224" s="19" t="s">
        <v>60</v>
      </c>
      <c r="D224" s="19" t="s">
        <v>10</v>
      </c>
      <c r="E224" s="19">
        <v>33</v>
      </c>
      <c r="F224" s="19" t="e">
        <f>VLOOKUP(B224,TOMAKE!$B$2:$E$174,4,FALSE)</f>
        <v>#N/A</v>
      </c>
    </row>
    <row r="225" spans="1:6" s="19" customFormat="1" x14ac:dyDescent="0.25">
      <c r="A225" s="19" t="str">
        <f t="shared" si="7"/>
        <v>mrg85</v>
      </c>
      <c r="B225" s="19">
        <v>85</v>
      </c>
      <c r="C225" s="19" t="s">
        <v>8</v>
      </c>
      <c r="D225" s="19" t="s">
        <v>17</v>
      </c>
      <c r="E225" s="19">
        <v>2</v>
      </c>
      <c r="F225" s="19" t="e">
        <f>VLOOKUP(B225,TOMAKE!$B$2:$E$174,4,FALSE)</f>
        <v>#N/A</v>
      </c>
    </row>
    <row r="226" spans="1:6" s="19" customFormat="1" ht="25.5" customHeight="1" x14ac:dyDescent="0.25">
      <c r="A226" s="19" t="str">
        <f t="shared" si="7"/>
        <v>mrg86</v>
      </c>
      <c r="B226" s="19">
        <v>86</v>
      </c>
      <c r="C226" s="19" t="s">
        <v>10</v>
      </c>
      <c r="D226" s="19" t="s">
        <v>4</v>
      </c>
      <c r="E226" s="19">
        <v>16</v>
      </c>
      <c r="F226" s="19">
        <f>VLOOKUP(B226,TOMAKE!$B$2:$E$174,4,FALSE)</f>
        <v>168</v>
      </c>
    </row>
    <row r="227" spans="1:6" s="19" customFormat="1" x14ac:dyDescent="0.25">
      <c r="A227" s="19" t="str">
        <f t="shared" si="7"/>
        <v>mrg87</v>
      </c>
      <c r="B227" s="19">
        <v>87</v>
      </c>
      <c r="C227" s="19" t="s">
        <v>47</v>
      </c>
      <c r="D227" s="19" t="s">
        <v>61</v>
      </c>
      <c r="E227" s="19">
        <v>22</v>
      </c>
      <c r="F227" s="19" t="e">
        <f>VLOOKUP(B227,TOMAKE!$B$2:$E$174,4,FALSE)</f>
        <v>#N/A</v>
      </c>
    </row>
    <row r="228" spans="1:6" s="19" customFormat="1" x14ac:dyDescent="0.25">
      <c r="A228" s="19" t="str">
        <f t="shared" si="7"/>
        <v>mrg88</v>
      </c>
      <c r="B228" s="19">
        <v>88</v>
      </c>
      <c r="C228" s="19" t="s">
        <v>62</v>
      </c>
      <c r="D228" s="19" t="s">
        <v>8</v>
      </c>
      <c r="E228" s="19">
        <v>13</v>
      </c>
      <c r="F228" s="19" t="e">
        <f>VLOOKUP(B228,TOMAKE!$B$2:$E$174,4,FALSE)</f>
        <v>#N/A</v>
      </c>
    </row>
    <row r="229" spans="1:6" s="19" customFormat="1" x14ac:dyDescent="0.25">
      <c r="A229" s="19" t="str">
        <f t="shared" si="7"/>
        <v>mrg89</v>
      </c>
      <c r="B229" s="19">
        <v>89</v>
      </c>
      <c r="C229" s="19" t="s">
        <v>8</v>
      </c>
      <c r="D229" s="19" t="s">
        <v>63</v>
      </c>
      <c r="E229" s="19">
        <v>10</v>
      </c>
      <c r="F229" s="19" t="e">
        <f>VLOOKUP(B229,TOMAKE!$B$2:$E$174,4,FALSE)</f>
        <v>#N/A</v>
      </c>
    </row>
    <row r="230" spans="1:6" s="19" customFormat="1" x14ac:dyDescent="0.25">
      <c r="A230" s="19" t="str">
        <f t="shared" si="7"/>
        <v>mrg9</v>
      </c>
      <c r="B230" s="19">
        <v>9</v>
      </c>
      <c r="C230" s="19" t="s">
        <v>8</v>
      </c>
      <c r="D230" s="19" t="s">
        <v>64</v>
      </c>
      <c r="E230" s="19">
        <v>18</v>
      </c>
      <c r="F230" s="19" t="e">
        <f>VLOOKUP(B230,TOMAKE!$B$2:$E$174,4,FALSE)</f>
        <v>#N/A</v>
      </c>
    </row>
    <row r="231" spans="1:6" s="19" customFormat="1" x14ac:dyDescent="0.25">
      <c r="A231" s="19" t="str">
        <f t="shared" si="7"/>
        <v>mrg90</v>
      </c>
      <c r="B231" s="19">
        <v>90</v>
      </c>
      <c r="C231" s="19" t="s">
        <v>63</v>
      </c>
      <c r="D231" s="19" t="s">
        <v>10</v>
      </c>
      <c r="E231" s="19">
        <v>18</v>
      </c>
      <c r="F231" s="19" t="e">
        <f>VLOOKUP(B231,TOMAKE!$B$2:$E$174,4,FALSE)</f>
        <v>#N/A</v>
      </c>
    </row>
    <row r="232" spans="1:6" s="19" customFormat="1" x14ac:dyDescent="0.25">
      <c r="A232" s="19" t="str">
        <f t="shared" si="7"/>
        <v>mrg125</v>
      </c>
      <c r="B232" s="19">
        <v>125</v>
      </c>
      <c r="C232" s="19" t="s">
        <v>4</v>
      </c>
      <c r="D232" s="19" t="s">
        <v>23</v>
      </c>
      <c r="E232" s="19">
        <v>27</v>
      </c>
      <c r="F232" s="19" t="e">
        <f>VLOOKUP(B232,TOMAKE!$B$2:$E$174,4,FALSE)</f>
        <v>#N/A</v>
      </c>
    </row>
    <row r="233" spans="1:6" s="19" customFormat="1" x14ac:dyDescent="0.25">
      <c r="A233" s="19" t="str">
        <f t="shared" si="7"/>
        <v>mrg126</v>
      </c>
      <c r="B233" s="19">
        <v>126</v>
      </c>
      <c r="C233" s="19" t="s">
        <v>8</v>
      </c>
      <c r="D233" s="19" t="s">
        <v>44</v>
      </c>
      <c r="E233" s="19">
        <v>7</v>
      </c>
      <c r="F233" s="19" t="e">
        <f>VLOOKUP(B233,TOMAKE!$B$2:$E$174,4,FALSE)</f>
        <v>#N/A</v>
      </c>
    </row>
    <row r="234" spans="1:6" s="19" customFormat="1" x14ac:dyDescent="0.25">
      <c r="A234" s="19" t="str">
        <f t="shared" si="7"/>
        <v>mrg127</v>
      </c>
      <c r="B234" s="19">
        <v>127</v>
      </c>
      <c r="C234" s="19" t="s">
        <v>44</v>
      </c>
      <c r="D234" s="19" t="s">
        <v>8</v>
      </c>
      <c r="E234" s="19">
        <v>7</v>
      </c>
      <c r="F234" s="19" t="e">
        <f>VLOOKUP(B234,TOMAKE!$B$2:$E$174,4,FALSE)</f>
        <v>#N/A</v>
      </c>
    </row>
    <row r="235" spans="1:6" s="19" customFormat="1" x14ac:dyDescent="0.25">
      <c r="A235" s="19" t="str">
        <f t="shared" si="7"/>
        <v>mrg128</v>
      </c>
      <c r="B235" s="19">
        <v>128</v>
      </c>
      <c r="C235" s="19" t="s">
        <v>65</v>
      </c>
      <c r="D235" s="19" t="s">
        <v>66</v>
      </c>
      <c r="E235" s="19">
        <v>6</v>
      </c>
      <c r="F235" s="19" t="e">
        <f>VLOOKUP(B235,TOMAKE!$B$2:$E$174,4,FALSE)</f>
        <v>#N/A</v>
      </c>
    </row>
    <row r="236" spans="1:6" s="19" customFormat="1" x14ac:dyDescent="0.25">
      <c r="A236" s="19" t="str">
        <f t="shared" si="7"/>
        <v>mrg129</v>
      </c>
      <c r="B236" s="19">
        <v>129</v>
      </c>
      <c r="C236" s="19" t="s">
        <v>66</v>
      </c>
      <c r="D236" s="19" t="s">
        <v>67</v>
      </c>
      <c r="E236" s="19">
        <v>5</v>
      </c>
      <c r="F236" s="19" t="e">
        <f>VLOOKUP(B236,TOMAKE!$B$2:$E$174,4,FALSE)</f>
        <v>#N/A</v>
      </c>
    </row>
    <row r="237" spans="1:6" s="19" customFormat="1" x14ac:dyDescent="0.25">
      <c r="A237" s="19" t="str">
        <f t="shared" si="7"/>
        <v>mrg13</v>
      </c>
      <c r="B237" s="19">
        <v>13</v>
      </c>
      <c r="C237" s="19" t="s">
        <v>8</v>
      </c>
      <c r="D237" s="19" t="s">
        <v>11</v>
      </c>
      <c r="E237" s="19">
        <v>14</v>
      </c>
      <c r="F237" s="19" t="e">
        <f>VLOOKUP(B237,TOMAKE!$B$2:$E$174,4,FALSE)</f>
        <v>#N/A</v>
      </c>
    </row>
    <row r="238" spans="1:6" s="19" customFormat="1" x14ac:dyDescent="0.25">
      <c r="A238" s="19" t="str">
        <f t="shared" si="7"/>
        <v>mrg130</v>
      </c>
      <c r="B238" s="19">
        <v>130</v>
      </c>
      <c r="C238" s="19" t="s">
        <v>67</v>
      </c>
      <c r="D238" s="19" t="s">
        <v>8</v>
      </c>
      <c r="E238" s="19">
        <v>11</v>
      </c>
      <c r="F238" s="19" t="e">
        <f>VLOOKUP(B238,TOMAKE!$B$2:$E$174,4,FALSE)</f>
        <v>#N/A</v>
      </c>
    </row>
    <row r="239" spans="1:6" s="19" customFormat="1" x14ac:dyDescent="0.25">
      <c r="A239" s="19" t="str">
        <f t="shared" ref="A239:A270" si="8">CONCATENATE("mrg", B239)</f>
        <v>mrg131</v>
      </c>
      <c r="B239" s="19">
        <v>131</v>
      </c>
      <c r="C239" s="19" t="s">
        <v>8</v>
      </c>
      <c r="D239" s="19" t="s">
        <v>65</v>
      </c>
      <c r="E239" s="19">
        <v>12</v>
      </c>
      <c r="F239" s="19" t="e">
        <f>VLOOKUP(B239,TOMAKE!$B$2:$E$174,4,FALSE)</f>
        <v>#N/A</v>
      </c>
    </row>
    <row r="240" spans="1:6" s="19" customFormat="1" x14ac:dyDescent="0.25">
      <c r="A240" s="19" t="str">
        <f t="shared" si="8"/>
        <v>mrg132</v>
      </c>
      <c r="B240" s="19">
        <v>132</v>
      </c>
      <c r="C240" s="19" t="s">
        <v>68</v>
      </c>
      <c r="D240" s="19" t="s">
        <v>7</v>
      </c>
      <c r="E240" s="19">
        <v>2</v>
      </c>
      <c r="F240" s="19" t="e">
        <f>VLOOKUP(B240,TOMAKE!$B$2:$E$174,4,FALSE)</f>
        <v>#N/A</v>
      </c>
    </row>
    <row r="241" spans="1:6" s="19" customFormat="1" x14ac:dyDescent="0.25">
      <c r="A241" s="19" t="str">
        <f t="shared" si="8"/>
        <v>mrg133</v>
      </c>
      <c r="B241" s="19">
        <v>133</v>
      </c>
      <c r="C241" s="19" t="s">
        <v>69</v>
      </c>
      <c r="D241" s="19" t="s">
        <v>70</v>
      </c>
      <c r="E241" s="19">
        <v>2</v>
      </c>
      <c r="F241" s="19" t="e">
        <f>VLOOKUP(B241,TOMAKE!$B$2:$E$174,4,FALSE)</f>
        <v>#N/A</v>
      </c>
    </row>
    <row r="242" spans="1:6" s="19" customFormat="1" x14ac:dyDescent="0.25">
      <c r="A242" s="19" t="str">
        <f t="shared" si="8"/>
        <v>mrg134</v>
      </c>
      <c r="B242" s="19">
        <v>134</v>
      </c>
      <c r="C242" s="19" t="s">
        <v>71</v>
      </c>
      <c r="D242" s="19" t="s">
        <v>10</v>
      </c>
      <c r="E242" s="19">
        <v>2</v>
      </c>
      <c r="F242" s="19" t="e">
        <f>VLOOKUP(B242,TOMAKE!$B$2:$E$174,4,FALSE)</f>
        <v>#N/A</v>
      </c>
    </row>
    <row r="243" spans="1:6" s="19" customFormat="1" x14ac:dyDescent="0.25">
      <c r="A243" s="19" t="str">
        <f t="shared" si="8"/>
        <v>mrg135</v>
      </c>
      <c r="B243" s="19">
        <v>135</v>
      </c>
      <c r="C243" s="19" t="s">
        <v>8</v>
      </c>
      <c r="D243" s="19" t="s">
        <v>70</v>
      </c>
      <c r="E243" s="19">
        <v>2</v>
      </c>
      <c r="F243" s="19" t="e">
        <f>VLOOKUP(B243,TOMAKE!$B$2:$E$174,4,FALSE)</f>
        <v>#N/A</v>
      </c>
    </row>
    <row r="244" spans="1:6" s="19" customFormat="1" x14ac:dyDescent="0.25">
      <c r="A244" s="19" t="str">
        <f t="shared" si="8"/>
        <v>mrg136</v>
      </c>
      <c r="B244" s="19">
        <v>136</v>
      </c>
      <c r="C244" s="19" t="s">
        <v>4</v>
      </c>
      <c r="D244" s="19" t="s">
        <v>70</v>
      </c>
      <c r="E244" s="19">
        <v>2</v>
      </c>
      <c r="F244" s="19" t="e">
        <f>VLOOKUP(B244,TOMAKE!$B$2:$E$174,4,FALSE)</f>
        <v>#N/A</v>
      </c>
    </row>
    <row r="245" spans="1:6" s="19" customFormat="1" x14ac:dyDescent="0.25">
      <c r="A245" s="19" t="str">
        <f t="shared" si="8"/>
        <v>mrg137</v>
      </c>
      <c r="B245" s="19">
        <v>137</v>
      </c>
      <c r="C245" s="19" t="s">
        <v>26</v>
      </c>
      <c r="D245" s="19" t="s">
        <v>70</v>
      </c>
      <c r="E245" s="19">
        <v>2</v>
      </c>
      <c r="F245" s="19" t="e">
        <f>VLOOKUP(B245,TOMAKE!$B$2:$E$174,4,FALSE)</f>
        <v>#N/A</v>
      </c>
    </row>
    <row r="246" spans="1:6" s="19" customFormat="1" x14ac:dyDescent="0.25">
      <c r="A246" s="19" t="str">
        <f t="shared" si="8"/>
        <v>mrg138</v>
      </c>
      <c r="B246" s="19">
        <v>138</v>
      </c>
      <c r="C246" s="19" t="s">
        <v>10</v>
      </c>
      <c r="D246" s="19" t="s">
        <v>70</v>
      </c>
      <c r="E246" s="19">
        <v>2</v>
      </c>
      <c r="F246" s="19" t="e">
        <f>VLOOKUP(B246,TOMAKE!$B$2:$E$174,4,FALSE)</f>
        <v>#N/A</v>
      </c>
    </row>
    <row r="247" spans="1:6" s="19" customFormat="1" x14ac:dyDescent="0.25">
      <c r="A247" s="19" t="str">
        <f t="shared" si="8"/>
        <v>mrg139</v>
      </c>
      <c r="B247" s="19">
        <v>139</v>
      </c>
      <c r="C247" s="19" t="s">
        <v>8</v>
      </c>
      <c r="D247" s="19" t="s">
        <v>10</v>
      </c>
      <c r="E247" s="19">
        <v>2</v>
      </c>
      <c r="F247" s="19" t="e">
        <f>VLOOKUP(B247,TOMAKE!$B$2:$E$174,4,FALSE)</f>
        <v>#N/A</v>
      </c>
    </row>
    <row r="248" spans="1:6" s="19" customFormat="1" x14ac:dyDescent="0.25">
      <c r="A248" s="19" t="str">
        <f t="shared" si="8"/>
        <v>mrg14</v>
      </c>
      <c r="B248" s="19">
        <v>14</v>
      </c>
      <c r="C248" s="19" t="s">
        <v>8</v>
      </c>
      <c r="D248" s="19" t="s">
        <v>59</v>
      </c>
      <c r="E248" s="19">
        <v>22</v>
      </c>
      <c r="F248" s="19" t="e">
        <f>VLOOKUP(B248,TOMAKE!$B$2:$E$174,4,FALSE)</f>
        <v>#N/A</v>
      </c>
    </row>
    <row r="249" spans="1:6" s="19" customFormat="1" ht="20.25" customHeight="1" x14ac:dyDescent="0.25">
      <c r="A249" s="19" t="str">
        <f t="shared" si="8"/>
        <v>mrg140</v>
      </c>
      <c r="B249" s="19">
        <v>140</v>
      </c>
      <c r="C249" s="19" t="s">
        <v>10</v>
      </c>
      <c r="D249" s="19" t="s">
        <v>72</v>
      </c>
      <c r="E249" s="19">
        <v>23</v>
      </c>
      <c r="F249" s="19">
        <f>VLOOKUP(B249,TOMAKE!$B$2:$E$174,4,FALSE)</f>
        <v>59</v>
      </c>
    </row>
    <row r="250" spans="1:6" s="19" customFormat="1" x14ac:dyDescent="0.25">
      <c r="A250" s="19" t="str">
        <f t="shared" si="8"/>
        <v>mrg141</v>
      </c>
      <c r="B250" s="19">
        <v>141</v>
      </c>
      <c r="C250" s="19" t="s">
        <v>8</v>
      </c>
      <c r="D250" s="19" t="s">
        <v>73</v>
      </c>
      <c r="E250" s="19">
        <v>22</v>
      </c>
      <c r="F250" s="19" t="e">
        <f>VLOOKUP(B250,TOMAKE!$B$2:$E$174,4,FALSE)</f>
        <v>#N/A</v>
      </c>
    </row>
    <row r="251" spans="1:6" s="19" customFormat="1" x14ac:dyDescent="0.25">
      <c r="A251" s="19" t="str">
        <f t="shared" si="8"/>
        <v>mrg142</v>
      </c>
      <c r="B251" s="19">
        <v>142</v>
      </c>
      <c r="C251" s="19" t="s">
        <v>10</v>
      </c>
      <c r="D251" s="19" t="s">
        <v>17</v>
      </c>
      <c r="E251" s="19">
        <v>17</v>
      </c>
      <c r="F251" s="19" t="e">
        <f>VLOOKUP(B251,TOMAKE!$B$2:$E$174,4,FALSE)</f>
        <v>#N/A</v>
      </c>
    </row>
    <row r="252" spans="1:6" s="19" customFormat="1" x14ac:dyDescent="0.25">
      <c r="A252" s="19" t="str">
        <f t="shared" si="8"/>
        <v>mrg143</v>
      </c>
      <c r="B252" s="19">
        <v>143</v>
      </c>
      <c r="C252" s="19" t="s">
        <v>74</v>
      </c>
      <c r="D252" s="19" t="s">
        <v>7</v>
      </c>
      <c r="E252" s="19">
        <v>27</v>
      </c>
      <c r="F252" s="19" t="e">
        <f>VLOOKUP(B252,TOMAKE!$B$2:$E$174,4,FALSE)</f>
        <v>#N/A</v>
      </c>
    </row>
    <row r="253" spans="1:6" s="19" customFormat="1" x14ac:dyDescent="0.25">
      <c r="A253" s="19" t="str">
        <f t="shared" si="8"/>
        <v>mrg144</v>
      </c>
      <c r="B253" s="19">
        <v>144</v>
      </c>
      <c r="C253" s="19" t="s">
        <v>8</v>
      </c>
      <c r="D253" s="19" t="s">
        <v>75</v>
      </c>
      <c r="E253" s="19">
        <v>23</v>
      </c>
      <c r="F253" s="19" t="e">
        <f>VLOOKUP(B253,TOMAKE!$B$2:$E$174,4,FALSE)</f>
        <v>#N/A</v>
      </c>
    </row>
    <row r="254" spans="1:6" s="19" customFormat="1" x14ac:dyDescent="0.25">
      <c r="A254" s="19" t="str">
        <f t="shared" si="8"/>
        <v>mrg145</v>
      </c>
      <c r="B254" s="19">
        <v>145</v>
      </c>
      <c r="C254" s="19" t="s">
        <v>76</v>
      </c>
      <c r="D254" s="19" t="s">
        <v>77</v>
      </c>
      <c r="E254" s="19">
        <v>23</v>
      </c>
      <c r="F254" s="19" t="e">
        <f>VLOOKUP(B254,TOMAKE!$B$2:$E$174,4,FALSE)</f>
        <v>#N/A</v>
      </c>
    </row>
    <row r="255" spans="1:6" s="19" customFormat="1" x14ac:dyDescent="0.25">
      <c r="A255" s="19" t="str">
        <f t="shared" si="8"/>
        <v>mrg146</v>
      </c>
      <c r="B255" s="19">
        <v>146</v>
      </c>
      <c r="C255" s="19" t="s">
        <v>10</v>
      </c>
      <c r="D255" s="19" t="s">
        <v>78</v>
      </c>
      <c r="E255" s="19">
        <v>27</v>
      </c>
      <c r="F255" s="19" t="e">
        <f>VLOOKUP(B255,TOMAKE!$B$2:$E$174,4,FALSE)</f>
        <v>#N/A</v>
      </c>
    </row>
    <row r="256" spans="1:6" s="19" customFormat="1" x14ac:dyDescent="0.25">
      <c r="A256" s="19" t="str">
        <f t="shared" si="8"/>
        <v>mrg147</v>
      </c>
      <c r="B256" s="19">
        <v>147</v>
      </c>
      <c r="C256" s="19" t="s">
        <v>8</v>
      </c>
      <c r="D256" s="19" t="s">
        <v>10</v>
      </c>
      <c r="E256" s="19">
        <v>18</v>
      </c>
      <c r="F256" s="19" t="e">
        <f>VLOOKUP(B256,TOMAKE!$B$2:$E$174,4,FALSE)</f>
        <v>#N/A</v>
      </c>
    </row>
    <row r="257" spans="1:6" s="19" customFormat="1" x14ac:dyDescent="0.25">
      <c r="A257" s="19" t="str">
        <f t="shared" si="8"/>
        <v>mrg148</v>
      </c>
      <c r="B257" s="19">
        <v>148</v>
      </c>
      <c r="C257" s="19" t="s">
        <v>19</v>
      </c>
      <c r="D257" s="19" t="s">
        <v>10</v>
      </c>
      <c r="E257" s="19">
        <v>2</v>
      </c>
      <c r="F257" s="19" t="e">
        <f>VLOOKUP(B257,TOMAKE!$B$2:$E$174,4,FALSE)</f>
        <v>#N/A</v>
      </c>
    </row>
    <row r="258" spans="1:6" s="19" customFormat="1" x14ac:dyDescent="0.25">
      <c r="A258" s="19" t="str">
        <f t="shared" si="8"/>
        <v>mrg149</v>
      </c>
      <c r="B258" s="19">
        <v>149</v>
      </c>
      <c r="C258" s="19" t="s">
        <v>8</v>
      </c>
      <c r="D258" s="19" t="s">
        <v>79</v>
      </c>
      <c r="E258" s="19">
        <v>2</v>
      </c>
      <c r="F258" s="19" t="e">
        <f>VLOOKUP(B258,TOMAKE!$B$2:$E$174,4,FALSE)</f>
        <v>#N/A</v>
      </c>
    </row>
    <row r="259" spans="1:6" s="19" customFormat="1" x14ac:dyDescent="0.25">
      <c r="A259" s="19" t="str">
        <f t="shared" si="8"/>
        <v>mrg15</v>
      </c>
      <c r="B259" s="19">
        <v>15</v>
      </c>
      <c r="C259" s="19" t="s">
        <v>8</v>
      </c>
      <c r="D259" s="19" t="s">
        <v>57</v>
      </c>
      <c r="E259" s="19">
        <v>23</v>
      </c>
      <c r="F259" s="19" t="e">
        <f>VLOOKUP(B259,TOMAKE!$B$2:$E$174,4,FALSE)</f>
        <v>#N/A</v>
      </c>
    </row>
    <row r="260" spans="1:6" s="19" customFormat="1" x14ac:dyDescent="0.25">
      <c r="A260" s="19" t="str">
        <f t="shared" si="8"/>
        <v>mrg150</v>
      </c>
      <c r="B260" s="19">
        <v>150</v>
      </c>
      <c r="C260" s="19" t="s">
        <v>10</v>
      </c>
      <c r="D260" s="19" t="s">
        <v>30</v>
      </c>
      <c r="E260" s="19">
        <v>2</v>
      </c>
      <c r="F260" s="19" t="e">
        <f>VLOOKUP(B260,TOMAKE!$B$2:$E$174,4,FALSE)</f>
        <v>#N/A</v>
      </c>
    </row>
    <row r="261" spans="1:6" s="19" customFormat="1" x14ac:dyDescent="0.25">
      <c r="A261" s="19" t="str">
        <f t="shared" si="8"/>
        <v>mrg37</v>
      </c>
      <c r="B261" s="19">
        <v>37</v>
      </c>
      <c r="C261" s="19" t="s">
        <v>8</v>
      </c>
      <c r="D261" s="19" t="s">
        <v>48</v>
      </c>
      <c r="E261" s="19">
        <v>18</v>
      </c>
      <c r="F261" s="19" t="e">
        <f>VLOOKUP(B261,TOMAKE!$B$2:$E$174,4,FALSE)</f>
        <v>#N/A</v>
      </c>
    </row>
    <row r="262" spans="1:6" s="19" customFormat="1" x14ac:dyDescent="0.25">
      <c r="A262" s="19" t="str">
        <f t="shared" si="8"/>
        <v>mrg38</v>
      </c>
      <c r="B262" s="19">
        <v>38</v>
      </c>
      <c r="C262" s="19" t="s">
        <v>8</v>
      </c>
      <c r="D262" s="19" t="s">
        <v>14</v>
      </c>
      <c r="E262" s="19">
        <v>19</v>
      </c>
      <c r="F262" s="19" t="e">
        <f>VLOOKUP(B262,TOMAKE!$B$2:$E$174,4,FALSE)</f>
        <v>#N/A</v>
      </c>
    </row>
    <row r="263" spans="1:6" s="19" customFormat="1" x14ac:dyDescent="0.25">
      <c r="A263" s="19" t="str">
        <f t="shared" si="8"/>
        <v>mrg39</v>
      </c>
      <c r="B263" s="19">
        <v>39</v>
      </c>
      <c r="C263" s="19" t="s">
        <v>8</v>
      </c>
      <c r="D263" s="19" t="s">
        <v>14</v>
      </c>
      <c r="E263" s="19">
        <v>2</v>
      </c>
      <c r="F263" s="19" t="e">
        <f>VLOOKUP(B263,TOMAKE!$B$2:$E$174,4,FALSE)</f>
        <v>#N/A</v>
      </c>
    </row>
    <row r="264" spans="1:6" s="19" customFormat="1" x14ac:dyDescent="0.25">
      <c r="A264" s="19" t="str">
        <f t="shared" si="8"/>
        <v>mrg4</v>
      </c>
      <c r="B264" s="19">
        <v>4</v>
      </c>
      <c r="C264" s="19" t="s">
        <v>8</v>
      </c>
      <c r="D264" s="19" t="s">
        <v>44</v>
      </c>
      <c r="E264" s="19">
        <v>21</v>
      </c>
      <c r="F264" s="19" t="e">
        <f>VLOOKUP(B264,TOMAKE!$B$2:$E$174,4,FALSE)</f>
        <v>#N/A</v>
      </c>
    </row>
    <row r="265" spans="1:6" s="19" customFormat="1" x14ac:dyDescent="0.25">
      <c r="A265" s="19" t="str">
        <f t="shared" si="8"/>
        <v>mrg40</v>
      </c>
      <c r="B265" s="19">
        <v>40</v>
      </c>
      <c r="C265" s="19" t="s">
        <v>19</v>
      </c>
      <c r="D265" s="19" t="s">
        <v>80</v>
      </c>
      <c r="E265" s="19">
        <v>17</v>
      </c>
      <c r="F265" s="19" t="e">
        <f>VLOOKUP(B265,TOMAKE!$B$2:$E$174,4,FALSE)</f>
        <v>#N/A</v>
      </c>
    </row>
    <row r="266" spans="1:6" s="19" customFormat="1" x14ac:dyDescent="0.25">
      <c r="A266" s="19" t="str">
        <f t="shared" si="8"/>
        <v>mrg41</v>
      </c>
      <c r="B266" s="19">
        <v>41</v>
      </c>
      <c r="C266" s="19" t="s">
        <v>17</v>
      </c>
      <c r="D266" s="19" t="s">
        <v>81</v>
      </c>
      <c r="E266" s="19">
        <v>12</v>
      </c>
      <c r="F266" s="19" t="e">
        <f>VLOOKUP(B266,TOMAKE!$B$2:$E$174,4,FALSE)</f>
        <v>#N/A</v>
      </c>
    </row>
    <row r="267" spans="1:6" s="19" customFormat="1" x14ac:dyDescent="0.25">
      <c r="A267" s="19" t="str">
        <f t="shared" si="8"/>
        <v>mrg42</v>
      </c>
      <c r="B267" s="19">
        <v>42</v>
      </c>
      <c r="C267" s="19" t="s">
        <v>8</v>
      </c>
      <c r="D267" s="19" t="s">
        <v>4</v>
      </c>
      <c r="E267" s="19">
        <v>2</v>
      </c>
      <c r="F267" s="19" t="e">
        <f>VLOOKUP(B267,TOMAKE!$B$2:$E$174,4,FALSE)</f>
        <v>#N/A</v>
      </c>
    </row>
    <row r="268" spans="1:6" s="19" customFormat="1" x14ac:dyDescent="0.25">
      <c r="A268" s="19" t="str">
        <f t="shared" si="8"/>
        <v>mrg43</v>
      </c>
      <c r="B268" s="19">
        <v>43</v>
      </c>
      <c r="C268" s="19" t="s">
        <v>8</v>
      </c>
      <c r="D268" s="19" t="s">
        <v>4</v>
      </c>
      <c r="E268" s="19">
        <v>17</v>
      </c>
      <c r="F268" s="19" t="e">
        <f>VLOOKUP(B268,TOMAKE!$B$2:$E$174,4,FALSE)</f>
        <v>#N/A</v>
      </c>
    </row>
    <row r="269" spans="1:6" s="19" customFormat="1" x14ac:dyDescent="0.25">
      <c r="A269" s="19" t="str">
        <f t="shared" si="8"/>
        <v>mrg44</v>
      </c>
      <c r="B269" s="19">
        <v>44</v>
      </c>
      <c r="C269" s="19" t="s">
        <v>8</v>
      </c>
      <c r="D269" s="19" t="s">
        <v>82</v>
      </c>
      <c r="E269" s="19">
        <v>23</v>
      </c>
      <c r="F269" s="19" t="e">
        <f>VLOOKUP(B269,TOMAKE!$B$2:$E$174,4,FALSE)</f>
        <v>#N/A</v>
      </c>
    </row>
    <row r="270" spans="1:6" s="19" customFormat="1" x14ac:dyDescent="0.25">
      <c r="A270" s="19" t="str">
        <f t="shared" si="8"/>
        <v>mrg45</v>
      </c>
      <c r="B270" s="19">
        <v>45</v>
      </c>
      <c r="C270" s="19" t="s">
        <v>8</v>
      </c>
      <c r="D270" s="19" t="s">
        <v>19</v>
      </c>
      <c r="E270" s="19">
        <v>13</v>
      </c>
      <c r="F270" s="19" t="e">
        <f>VLOOKUP(B270,TOMAKE!$B$2:$E$174,4,FALSE)</f>
        <v>#N/A</v>
      </c>
    </row>
    <row r="271" spans="1:6" s="19" customFormat="1" x14ac:dyDescent="0.25">
      <c r="A271" s="19" t="str">
        <f t="shared" ref="A271:A299" si="9">CONCATENATE("mrg", B271)</f>
        <v>mrg46</v>
      </c>
      <c r="B271" s="19">
        <v>46</v>
      </c>
      <c r="C271" s="19" t="s">
        <v>83</v>
      </c>
      <c r="D271" s="19" t="s">
        <v>34</v>
      </c>
      <c r="E271" s="19">
        <v>17</v>
      </c>
      <c r="F271" s="19" t="e">
        <f>VLOOKUP(B271,TOMAKE!$B$2:$E$174,4,FALSE)</f>
        <v>#N/A</v>
      </c>
    </row>
    <row r="272" spans="1:6" s="19" customFormat="1" x14ac:dyDescent="0.25">
      <c r="A272" s="19" t="str">
        <f t="shared" si="9"/>
        <v>mrg47</v>
      </c>
      <c r="B272" s="19">
        <v>47</v>
      </c>
      <c r="C272" s="19" t="s">
        <v>17</v>
      </c>
      <c r="D272" s="19" t="s">
        <v>18</v>
      </c>
      <c r="E272" s="19">
        <v>11</v>
      </c>
      <c r="F272" s="19" t="e">
        <f>VLOOKUP(B272,TOMAKE!$B$2:$E$174,4,FALSE)</f>
        <v>#N/A</v>
      </c>
    </row>
    <row r="273" spans="1:6" s="19" customFormat="1" x14ac:dyDescent="0.25">
      <c r="A273" s="19" t="str">
        <f t="shared" si="9"/>
        <v>mrg48</v>
      </c>
      <c r="B273" s="19">
        <v>48</v>
      </c>
      <c r="C273" s="19" t="s">
        <v>17</v>
      </c>
      <c r="D273" s="19" t="s">
        <v>45</v>
      </c>
      <c r="E273" s="19">
        <v>9</v>
      </c>
      <c r="F273" s="19" t="e">
        <f>VLOOKUP(B273,TOMAKE!$B$2:$E$174,4,FALSE)</f>
        <v>#N/A</v>
      </c>
    </row>
    <row r="274" spans="1:6" s="19" customFormat="1" x14ac:dyDescent="0.25">
      <c r="A274" s="19" t="str">
        <f t="shared" si="9"/>
        <v>mrg49</v>
      </c>
      <c r="B274" s="19">
        <v>49</v>
      </c>
      <c r="C274" s="19" t="s">
        <v>8</v>
      </c>
      <c r="D274" s="19" t="s">
        <v>17</v>
      </c>
      <c r="E274" s="19">
        <v>21</v>
      </c>
      <c r="F274" s="19" t="e">
        <f>VLOOKUP(B274,TOMAKE!$B$2:$E$174,4,FALSE)</f>
        <v>#N/A</v>
      </c>
    </row>
    <row r="275" spans="1:6" s="19" customFormat="1" x14ac:dyDescent="0.25">
      <c r="A275" s="19" t="str">
        <f t="shared" si="9"/>
        <v>mrg5</v>
      </c>
      <c r="B275" s="19">
        <v>5</v>
      </c>
      <c r="C275" s="19" t="s">
        <v>8</v>
      </c>
      <c r="D275" s="19" t="s">
        <v>84</v>
      </c>
      <c r="E275" s="19">
        <v>18</v>
      </c>
      <c r="F275" s="19" t="e">
        <f>VLOOKUP(B275,TOMAKE!$B$2:$E$174,4,FALSE)</f>
        <v>#N/A</v>
      </c>
    </row>
    <row r="276" spans="1:6" s="19" customFormat="1" x14ac:dyDescent="0.25">
      <c r="A276" s="19" t="str">
        <f t="shared" si="9"/>
        <v>mrg50</v>
      </c>
      <c r="B276" s="19">
        <v>50</v>
      </c>
      <c r="C276" s="19" t="s">
        <v>8</v>
      </c>
      <c r="D276" s="19" t="s">
        <v>39</v>
      </c>
      <c r="E276" s="19">
        <v>16</v>
      </c>
      <c r="F276" s="19" t="e">
        <f>VLOOKUP(B276,TOMAKE!$B$2:$E$174,4,FALSE)</f>
        <v>#N/A</v>
      </c>
    </row>
    <row r="277" spans="1:6" s="19" customFormat="1" x14ac:dyDescent="0.25">
      <c r="A277" s="19" t="str">
        <f t="shared" si="9"/>
        <v>mrg51</v>
      </c>
      <c r="B277" s="19">
        <v>51</v>
      </c>
      <c r="C277" s="19" t="s">
        <v>26</v>
      </c>
      <c r="D277" s="19" t="s">
        <v>85</v>
      </c>
      <c r="E277" s="19">
        <v>16</v>
      </c>
      <c r="F277" s="19" t="e">
        <f>VLOOKUP(B277,TOMAKE!$B$2:$E$174,4,FALSE)</f>
        <v>#N/A</v>
      </c>
    </row>
    <row r="278" spans="1:6" s="19" customFormat="1" x14ac:dyDescent="0.25">
      <c r="A278" s="19" t="str">
        <f t="shared" si="9"/>
        <v>mrg52</v>
      </c>
      <c r="B278" s="19">
        <v>52</v>
      </c>
      <c r="C278" s="19" t="s">
        <v>19</v>
      </c>
      <c r="D278" s="19" t="s">
        <v>57</v>
      </c>
      <c r="E278" s="19">
        <v>12</v>
      </c>
      <c r="F278" s="19" t="e">
        <f>VLOOKUP(B278,TOMAKE!$B$2:$E$174,4,FALSE)</f>
        <v>#N/A</v>
      </c>
    </row>
    <row r="279" spans="1:6" s="19" customFormat="1" x14ac:dyDescent="0.25">
      <c r="A279" s="19" t="str">
        <f t="shared" si="9"/>
        <v>mrg53</v>
      </c>
      <c r="B279" s="19">
        <v>53</v>
      </c>
      <c r="C279" s="19" t="s">
        <v>26</v>
      </c>
      <c r="D279" s="19" t="s">
        <v>40</v>
      </c>
      <c r="E279" s="19">
        <v>18</v>
      </c>
      <c r="F279" s="19" t="e">
        <f>VLOOKUP(B279,TOMAKE!$B$2:$E$174,4,FALSE)</f>
        <v>#N/A</v>
      </c>
    </row>
    <row r="280" spans="1:6" s="19" customFormat="1" x14ac:dyDescent="0.25">
      <c r="A280" s="19" t="str">
        <f t="shared" si="9"/>
        <v>mrg54</v>
      </c>
      <c r="B280" s="19">
        <v>54</v>
      </c>
      <c r="C280" s="19" t="s">
        <v>26</v>
      </c>
      <c r="D280" s="19" t="s">
        <v>86</v>
      </c>
      <c r="E280" s="19">
        <v>9</v>
      </c>
      <c r="F280" s="19">
        <f>VLOOKUP(B280,TOMAKE!$B$2:$E$174,4,FALSE)</f>
        <v>69</v>
      </c>
    </row>
    <row r="281" spans="1:6" s="19" customFormat="1" x14ac:dyDescent="0.25">
      <c r="A281" s="19" t="str">
        <f t="shared" si="9"/>
        <v>mrg55</v>
      </c>
      <c r="B281" s="19">
        <v>55</v>
      </c>
      <c r="C281" s="19" t="s">
        <v>8</v>
      </c>
      <c r="D281" s="19" t="s">
        <v>87</v>
      </c>
      <c r="E281" s="19">
        <v>16</v>
      </c>
      <c r="F281" s="19" t="e">
        <f>VLOOKUP(B281,TOMAKE!$B$2:$E$174,4,FALSE)</f>
        <v>#N/A</v>
      </c>
    </row>
    <row r="282" spans="1:6" s="19" customFormat="1" x14ac:dyDescent="0.25">
      <c r="A282" s="19" t="str">
        <f t="shared" si="9"/>
        <v>mrg56</v>
      </c>
      <c r="B282" s="19">
        <v>56</v>
      </c>
      <c r="C282" s="19" t="s">
        <v>8</v>
      </c>
      <c r="D282" s="19" t="s">
        <v>88</v>
      </c>
      <c r="E282" s="19">
        <v>17</v>
      </c>
      <c r="F282" s="19" t="e">
        <f>VLOOKUP(B282,TOMAKE!$B$2:$E$174,4,FALSE)</f>
        <v>#N/A</v>
      </c>
    </row>
    <row r="283" spans="1:6" s="19" customFormat="1" x14ac:dyDescent="0.25">
      <c r="A283" s="19" t="str">
        <f t="shared" si="9"/>
        <v>mrg57</v>
      </c>
      <c r="B283" s="19">
        <v>57</v>
      </c>
      <c r="C283" s="19" t="s">
        <v>89</v>
      </c>
      <c r="D283" s="19" t="s">
        <v>46</v>
      </c>
      <c r="E283" s="19">
        <v>12</v>
      </c>
      <c r="F283" s="19" t="e">
        <f>VLOOKUP(B283,TOMAKE!$B$2:$E$174,4,FALSE)</f>
        <v>#N/A</v>
      </c>
    </row>
    <row r="284" spans="1:6" s="19" customFormat="1" x14ac:dyDescent="0.25">
      <c r="A284" s="19" t="str">
        <f t="shared" si="9"/>
        <v>mrg58</v>
      </c>
      <c r="B284" s="19">
        <v>58</v>
      </c>
      <c r="C284" s="19" t="s">
        <v>14</v>
      </c>
      <c r="D284" s="19" t="s">
        <v>46</v>
      </c>
      <c r="E284" s="19">
        <v>21</v>
      </c>
      <c r="F284" s="19" t="e">
        <f>VLOOKUP(B284,TOMAKE!$B$2:$E$174,4,FALSE)</f>
        <v>#N/A</v>
      </c>
    </row>
    <row r="285" spans="1:6" s="19" customFormat="1" x14ac:dyDescent="0.25">
      <c r="A285" s="19" t="str">
        <f t="shared" si="9"/>
        <v>mrg59</v>
      </c>
      <c r="B285" s="19">
        <v>59</v>
      </c>
      <c r="C285" s="19" t="s">
        <v>90</v>
      </c>
      <c r="D285" s="19" t="s">
        <v>80</v>
      </c>
      <c r="E285" s="19">
        <v>18</v>
      </c>
      <c r="F285" s="19" t="e">
        <f>VLOOKUP(B285,TOMAKE!$B$2:$E$174,4,FALSE)</f>
        <v>#N/A</v>
      </c>
    </row>
    <row r="286" spans="1:6" s="19" customFormat="1" x14ac:dyDescent="0.25">
      <c r="A286" s="19" t="str">
        <f t="shared" si="9"/>
        <v>mrg6</v>
      </c>
      <c r="B286" s="19">
        <v>6</v>
      </c>
      <c r="C286" s="19" t="s">
        <v>8</v>
      </c>
      <c r="D286" s="19" t="s">
        <v>91</v>
      </c>
      <c r="E286" s="19">
        <v>20</v>
      </c>
      <c r="F286" s="19" t="e">
        <f>VLOOKUP(B286,TOMAKE!$B$2:$E$174,4,FALSE)</f>
        <v>#N/A</v>
      </c>
    </row>
    <row r="287" spans="1:6" s="19" customFormat="1" x14ac:dyDescent="0.25">
      <c r="A287" s="19" t="str">
        <f t="shared" si="9"/>
        <v>mrg60</v>
      </c>
      <c r="B287" s="19">
        <v>60</v>
      </c>
      <c r="C287" s="19" t="s">
        <v>17</v>
      </c>
      <c r="D287" s="19" t="s">
        <v>49</v>
      </c>
      <c r="E287" s="19">
        <v>6</v>
      </c>
      <c r="F287" s="19" t="e">
        <f>VLOOKUP(B287,TOMAKE!$B$2:$E$174,4,FALSE)</f>
        <v>#N/A</v>
      </c>
    </row>
    <row r="288" spans="1:6" s="19" customFormat="1" x14ac:dyDescent="0.25">
      <c r="A288" s="19" t="str">
        <f t="shared" si="9"/>
        <v>mrg61</v>
      </c>
      <c r="B288" s="19">
        <v>61</v>
      </c>
      <c r="C288" s="19" t="s">
        <v>8</v>
      </c>
      <c r="D288" s="19" t="s">
        <v>49</v>
      </c>
      <c r="E288" s="19">
        <v>23</v>
      </c>
      <c r="F288" s="19" t="e">
        <f>VLOOKUP(B288,TOMAKE!$B$2:$E$174,4,FALSE)</f>
        <v>#N/A</v>
      </c>
    </row>
    <row r="289" spans="1:6" s="19" customFormat="1" x14ac:dyDescent="0.25">
      <c r="A289" s="19" t="str">
        <f t="shared" si="9"/>
        <v>mrg62</v>
      </c>
      <c r="B289" s="19">
        <v>62</v>
      </c>
      <c r="C289" s="19" t="s">
        <v>8</v>
      </c>
      <c r="D289" s="19" t="s">
        <v>80</v>
      </c>
      <c r="E289" s="19">
        <v>27</v>
      </c>
      <c r="F289" s="19" t="e">
        <f>VLOOKUP(B289,TOMAKE!$B$2:$E$174,4,FALSE)</f>
        <v>#N/A</v>
      </c>
    </row>
    <row r="290" spans="1:6" s="19" customFormat="1" x14ac:dyDescent="0.25">
      <c r="A290" s="19" t="str">
        <f t="shared" si="9"/>
        <v>mrg63</v>
      </c>
      <c r="B290" s="19">
        <v>63</v>
      </c>
      <c r="C290" s="19" t="s">
        <v>8</v>
      </c>
      <c r="D290" s="19" t="s">
        <v>56</v>
      </c>
      <c r="E290" s="19">
        <v>20</v>
      </c>
      <c r="F290" s="19" t="e">
        <f>VLOOKUP(B290,TOMAKE!$B$2:$E$174,4,FALSE)</f>
        <v>#N/A</v>
      </c>
    </row>
    <row r="291" spans="1:6" s="19" customFormat="1" x14ac:dyDescent="0.25">
      <c r="A291" s="19" t="str">
        <f t="shared" si="9"/>
        <v>mrg91</v>
      </c>
      <c r="B291" s="19">
        <v>91</v>
      </c>
      <c r="C291" s="19" t="s">
        <v>92</v>
      </c>
      <c r="D291" s="19" t="s">
        <v>93</v>
      </c>
      <c r="E291" s="19">
        <v>12</v>
      </c>
      <c r="F291" s="19" t="e">
        <f>VLOOKUP(B291,TOMAKE!$B$2:$E$174,4,FALSE)</f>
        <v>#N/A</v>
      </c>
    </row>
    <row r="292" spans="1:6" s="19" customFormat="1" x14ac:dyDescent="0.25">
      <c r="A292" s="19" t="str">
        <f t="shared" si="9"/>
        <v>mrg92</v>
      </c>
      <c r="B292" s="19">
        <v>92</v>
      </c>
      <c r="C292" s="19" t="s">
        <v>17</v>
      </c>
      <c r="D292" s="19" t="s">
        <v>94</v>
      </c>
      <c r="E292" s="19">
        <v>10</v>
      </c>
      <c r="F292" s="19" t="e">
        <f>VLOOKUP(B292,TOMAKE!$B$2:$E$174,4,FALSE)</f>
        <v>#N/A</v>
      </c>
    </row>
    <row r="293" spans="1:6" s="19" customFormat="1" x14ac:dyDescent="0.25">
      <c r="A293" s="19" t="str">
        <f t="shared" si="9"/>
        <v>mrg93</v>
      </c>
      <c r="B293" s="19">
        <v>93</v>
      </c>
      <c r="C293" s="19" t="s">
        <v>27</v>
      </c>
      <c r="D293" s="19" t="s">
        <v>7</v>
      </c>
      <c r="E293" s="19">
        <v>13</v>
      </c>
      <c r="F293" s="19" t="e">
        <f>VLOOKUP(B293,TOMAKE!$B$2:$E$174,4,FALSE)</f>
        <v>#N/A</v>
      </c>
    </row>
    <row r="294" spans="1:6" s="19" customFormat="1" x14ac:dyDescent="0.25">
      <c r="A294" s="19" t="str">
        <f t="shared" si="9"/>
        <v>mrg94</v>
      </c>
      <c r="B294" s="19">
        <v>94</v>
      </c>
      <c r="C294" s="19" t="s">
        <v>17</v>
      </c>
      <c r="D294" s="19" t="s">
        <v>8</v>
      </c>
      <c r="E294" s="19">
        <v>22</v>
      </c>
      <c r="F294" s="19" t="e">
        <f>VLOOKUP(B294,TOMAKE!$B$2:$E$174,4,FALSE)</f>
        <v>#N/A</v>
      </c>
    </row>
    <row r="295" spans="1:6" s="19" customFormat="1" x14ac:dyDescent="0.25">
      <c r="A295" s="19" t="str">
        <f t="shared" si="9"/>
        <v>mrg95</v>
      </c>
      <c r="B295" s="19">
        <v>95</v>
      </c>
      <c r="C295" s="19" t="s">
        <v>20</v>
      </c>
      <c r="D295" s="19" t="s">
        <v>8</v>
      </c>
      <c r="E295" s="19">
        <v>20</v>
      </c>
      <c r="F295" s="19" t="e">
        <f>VLOOKUP(B295,TOMAKE!$B$2:$E$174,4,FALSE)</f>
        <v>#N/A</v>
      </c>
    </row>
    <row r="296" spans="1:6" s="19" customFormat="1" x14ac:dyDescent="0.25">
      <c r="A296" s="19" t="str">
        <f t="shared" si="9"/>
        <v>mrg96</v>
      </c>
      <c r="B296" s="19">
        <v>96</v>
      </c>
      <c r="C296" s="19" t="s">
        <v>8</v>
      </c>
      <c r="D296" s="19" t="s">
        <v>95</v>
      </c>
      <c r="E296" s="19">
        <v>7</v>
      </c>
      <c r="F296" s="19" t="e">
        <f>VLOOKUP(B296,TOMAKE!$B$2:$E$174,4,FALSE)</f>
        <v>#N/A</v>
      </c>
    </row>
    <row r="297" spans="1:6" s="19" customFormat="1" x14ac:dyDescent="0.25">
      <c r="A297" s="19" t="str">
        <f t="shared" si="9"/>
        <v>mrg97</v>
      </c>
      <c r="B297" s="19">
        <v>97</v>
      </c>
      <c r="C297" s="19" t="s">
        <v>8</v>
      </c>
      <c r="D297" s="19" t="s">
        <v>96</v>
      </c>
      <c r="E297" s="19">
        <v>4</v>
      </c>
      <c r="F297" s="19" t="e">
        <f>VLOOKUP(B297,TOMAKE!$B$2:$E$174,4,FALSE)</f>
        <v>#N/A</v>
      </c>
    </row>
    <row r="298" spans="1:6" s="19" customFormat="1" x14ac:dyDescent="0.25">
      <c r="A298" s="19" t="str">
        <f t="shared" si="9"/>
        <v>mrg98</v>
      </c>
      <c r="B298" s="19">
        <v>98</v>
      </c>
      <c r="C298" s="19" t="s">
        <v>8</v>
      </c>
      <c r="D298" s="19" t="s">
        <v>97</v>
      </c>
      <c r="E298" s="19">
        <v>3</v>
      </c>
      <c r="F298" s="19" t="e">
        <f>VLOOKUP(B298,TOMAKE!$B$2:$E$174,4,FALSE)</f>
        <v>#N/A</v>
      </c>
    </row>
    <row r="299" spans="1:6" s="19" customFormat="1" x14ac:dyDescent="0.25">
      <c r="A299" s="19" t="str">
        <f t="shared" si="9"/>
        <v>mrg99</v>
      </c>
      <c r="B299" s="19">
        <v>99</v>
      </c>
      <c r="C299" s="19" t="s">
        <v>8</v>
      </c>
      <c r="D299" s="19" t="s">
        <v>98</v>
      </c>
      <c r="E299" s="19">
        <v>5</v>
      </c>
      <c r="F299" s="19" t="e">
        <f>VLOOKUP(B299,TOMAKE!$B$2:$E$174,4,FALSE)</f>
        <v>#N/A</v>
      </c>
    </row>
    <row r="300" spans="1:6" s="18" customFormat="1" x14ac:dyDescent="0.25">
      <c r="A300" s="18" t="str">
        <f t="shared" ref="A300:A331" si="10">CONCATENATE("vsg",B300)</f>
        <v>vsg46</v>
      </c>
      <c r="B300" s="18">
        <v>46</v>
      </c>
      <c r="C300" s="18" t="s">
        <v>200</v>
      </c>
      <c r="D300" s="18" t="s">
        <v>199</v>
      </c>
      <c r="E300" s="18">
        <v>2</v>
      </c>
      <c r="F300" s="18" t="e">
        <f>VLOOKUP(B300,TOMAKE!$C$2:$E$174,3,FALSE)</f>
        <v>#N/A</v>
      </c>
    </row>
    <row r="301" spans="1:6" s="18" customFormat="1" x14ac:dyDescent="0.25">
      <c r="A301" s="18" t="str">
        <f t="shared" si="10"/>
        <v>vsg66</v>
      </c>
      <c r="B301" s="18">
        <v>66</v>
      </c>
      <c r="C301" s="18" t="s">
        <v>184</v>
      </c>
      <c r="D301" s="18" t="s">
        <v>4</v>
      </c>
      <c r="E301" s="18">
        <v>4</v>
      </c>
      <c r="F301" s="18" t="e">
        <f>VLOOKUP(B301,TOMAKE!$C$2:$E$174,3,FALSE)</f>
        <v>#N/A</v>
      </c>
    </row>
    <row r="302" spans="1:6" s="18" customFormat="1" x14ac:dyDescent="0.25">
      <c r="A302" s="18" t="str">
        <f t="shared" si="10"/>
        <v>vsg64</v>
      </c>
      <c r="B302" s="18">
        <v>64</v>
      </c>
      <c r="C302" s="18" t="s">
        <v>186</v>
      </c>
      <c r="D302" s="18" t="s">
        <v>185</v>
      </c>
      <c r="E302" s="18">
        <v>2</v>
      </c>
      <c r="F302" s="18">
        <f>VLOOKUP(B302,TOMAKE!$C$2:$E$174,3,FALSE)</f>
        <v>167</v>
      </c>
    </row>
    <row r="303" spans="1:6" s="18" customFormat="1" x14ac:dyDescent="0.25">
      <c r="A303" s="18" t="str">
        <f t="shared" si="10"/>
        <v>vsg63</v>
      </c>
      <c r="B303" s="18">
        <v>63</v>
      </c>
      <c r="C303" s="18" t="s">
        <v>185</v>
      </c>
      <c r="D303" s="18" t="s">
        <v>187</v>
      </c>
      <c r="E303" s="18">
        <v>2</v>
      </c>
      <c r="F303" s="18" t="e">
        <f>VLOOKUP(B303,TOMAKE!$C$2:$E$174,3,FALSE)</f>
        <v>#N/A</v>
      </c>
    </row>
    <row r="304" spans="1:6" s="18" customFormat="1" x14ac:dyDescent="0.25">
      <c r="A304" s="18" t="str">
        <f t="shared" si="10"/>
        <v>vsg1</v>
      </c>
      <c r="B304" s="18">
        <v>1</v>
      </c>
      <c r="C304" s="18" t="s">
        <v>48</v>
      </c>
      <c r="D304" s="18" t="s">
        <v>14</v>
      </c>
      <c r="E304" s="18">
        <v>18</v>
      </c>
      <c r="F304" s="18">
        <f>VLOOKUP(B304,TOMAKE!$C$2:$E$174,3,FALSE)</f>
        <v>13</v>
      </c>
    </row>
    <row r="305" spans="1:6" s="18" customFormat="1" x14ac:dyDescent="0.25">
      <c r="A305" s="18" t="str">
        <f t="shared" si="10"/>
        <v>vsg6</v>
      </c>
      <c r="B305" s="18">
        <v>6</v>
      </c>
      <c r="C305" s="18" t="s">
        <v>48</v>
      </c>
      <c r="D305" s="18" t="s">
        <v>108</v>
      </c>
      <c r="E305" s="18">
        <v>24</v>
      </c>
      <c r="F305" s="18">
        <f>VLOOKUP(B305,TOMAKE!$C$2:$E$174,3,FALSE)</f>
        <v>11</v>
      </c>
    </row>
    <row r="306" spans="1:6" s="18" customFormat="1" x14ac:dyDescent="0.25">
      <c r="A306" s="18" t="str">
        <f t="shared" si="10"/>
        <v>vsg5</v>
      </c>
      <c r="B306" s="18">
        <v>5</v>
      </c>
      <c r="C306" s="18" t="s">
        <v>48</v>
      </c>
      <c r="D306" s="18" t="s">
        <v>26</v>
      </c>
      <c r="E306" s="18">
        <v>21</v>
      </c>
      <c r="F306" s="18" t="e">
        <f>VLOOKUP(B306,TOMAKE!$C$2:$E$174,3,FALSE)</f>
        <v>#N/A</v>
      </c>
    </row>
    <row r="307" spans="1:6" s="18" customFormat="1" x14ac:dyDescent="0.25">
      <c r="A307" s="18" t="str">
        <f t="shared" si="10"/>
        <v>vsg31</v>
      </c>
      <c r="B307" s="18">
        <v>31</v>
      </c>
      <c r="C307" s="18" t="s">
        <v>48</v>
      </c>
      <c r="D307" s="18" t="s">
        <v>8</v>
      </c>
      <c r="E307" s="18">
        <v>25</v>
      </c>
      <c r="F307" s="18">
        <f>VLOOKUP(B307,TOMAKE!$C$2:$E$174,3,FALSE)</f>
        <v>21</v>
      </c>
    </row>
    <row r="308" spans="1:6" s="18" customFormat="1" x14ac:dyDescent="0.25">
      <c r="A308" s="18" t="str">
        <f t="shared" si="10"/>
        <v>vsg32</v>
      </c>
      <c r="B308" s="18">
        <v>32</v>
      </c>
      <c r="C308" s="18" t="s">
        <v>48</v>
      </c>
      <c r="D308" s="18" t="s">
        <v>13</v>
      </c>
      <c r="E308" s="18">
        <v>17</v>
      </c>
      <c r="F308" s="18" t="e">
        <f>VLOOKUP(B308,TOMAKE!$C$2:$E$174,3,FALSE)</f>
        <v>#N/A</v>
      </c>
    </row>
    <row r="309" spans="1:6" s="18" customFormat="1" x14ac:dyDescent="0.25">
      <c r="A309" s="18" t="str">
        <f t="shared" si="10"/>
        <v>vsg19</v>
      </c>
      <c r="B309" s="20">
        <v>19</v>
      </c>
      <c r="C309" s="20" t="s">
        <v>48</v>
      </c>
      <c r="D309" s="20" t="s">
        <v>204</v>
      </c>
      <c r="E309" s="20">
        <v>38</v>
      </c>
      <c r="F309" s="18">
        <f>VLOOKUP(B309,TOMAKE!$C$2:$E$174,3,FALSE)</f>
        <v>14</v>
      </c>
    </row>
    <row r="310" spans="1:6" s="18" customFormat="1" x14ac:dyDescent="0.25">
      <c r="A310" s="18" t="str">
        <f t="shared" si="10"/>
        <v>vsg9</v>
      </c>
      <c r="B310" s="18">
        <v>9</v>
      </c>
      <c r="C310" s="18" t="s">
        <v>106</v>
      </c>
      <c r="D310" s="18" t="s">
        <v>218</v>
      </c>
      <c r="E310" s="18">
        <v>10</v>
      </c>
      <c r="F310" s="18" t="e">
        <f>VLOOKUP(B310,TOMAKE!$C$2:$E$174,3,FALSE)</f>
        <v>#N/A</v>
      </c>
    </row>
    <row r="311" spans="1:6" s="18" customFormat="1" x14ac:dyDescent="0.25">
      <c r="A311" s="18" t="str">
        <f t="shared" si="10"/>
        <v>vsg41</v>
      </c>
      <c r="B311" s="18">
        <v>41</v>
      </c>
      <c r="C311" s="18" t="s">
        <v>8</v>
      </c>
      <c r="D311" s="18" t="s">
        <v>200</v>
      </c>
      <c r="E311" s="18">
        <v>17</v>
      </c>
      <c r="F311" s="18" t="e">
        <f>VLOOKUP(B311,TOMAKE!$C$2:$E$174,3,FALSE)</f>
        <v>#N/A</v>
      </c>
    </row>
    <row r="312" spans="1:6" s="18" customFormat="1" x14ac:dyDescent="0.25">
      <c r="A312" s="18" t="str">
        <f t="shared" si="10"/>
        <v>vsg49</v>
      </c>
      <c r="B312" s="18">
        <v>49</v>
      </c>
      <c r="C312" s="18" t="s">
        <v>8</v>
      </c>
      <c r="D312" s="18" t="s">
        <v>47</v>
      </c>
      <c r="E312" s="18">
        <v>22</v>
      </c>
      <c r="F312" s="18" t="e">
        <f>VLOOKUP(B312,TOMAKE!$C$2:$E$174,3,FALSE)</f>
        <v>#N/A</v>
      </c>
    </row>
    <row r="313" spans="1:6" s="18" customFormat="1" x14ac:dyDescent="0.25">
      <c r="A313" s="18" t="str">
        <f t="shared" si="10"/>
        <v>vsg33</v>
      </c>
      <c r="B313" s="18">
        <v>33</v>
      </c>
      <c r="C313" s="18" t="s">
        <v>8</v>
      </c>
      <c r="D313" s="18" t="s">
        <v>207</v>
      </c>
      <c r="E313" s="18">
        <v>25</v>
      </c>
      <c r="F313" s="18" t="e">
        <f>VLOOKUP(B313,TOMAKE!$C$2:$E$174,3,FALSE)</f>
        <v>#N/A</v>
      </c>
    </row>
    <row r="314" spans="1:6" s="18" customFormat="1" x14ac:dyDescent="0.25">
      <c r="A314" s="18" t="str">
        <f t="shared" si="10"/>
        <v>vsg50</v>
      </c>
      <c r="B314" s="18">
        <v>50</v>
      </c>
      <c r="C314" s="18" t="s">
        <v>8</v>
      </c>
      <c r="D314" s="18" t="s">
        <v>14</v>
      </c>
      <c r="E314" s="18">
        <v>18</v>
      </c>
      <c r="F314" s="18" t="e">
        <f>VLOOKUP(B314,TOMAKE!$C$2:$E$174,3,FALSE)</f>
        <v>#N/A</v>
      </c>
    </row>
    <row r="315" spans="1:6" s="18" customFormat="1" x14ac:dyDescent="0.25">
      <c r="A315" s="18" t="str">
        <f t="shared" si="10"/>
        <v>vsg25</v>
      </c>
      <c r="B315" s="18">
        <v>25</v>
      </c>
      <c r="C315" s="18" t="s">
        <v>8</v>
      </c>
      <c r="D315" s="18" t="s">
        <v>10</v>
      </c>
      <c r="E315" s="18">
        <v>17</v>
      </c>
      <c r="F315" s="18" t="e">
        <f>VLOOKUP(B315,TOMAKE!$C$2:$E$174,3,FALSE)</f>
        <v>#N/A</v>
      </c>
    </row>
    <row r="316" spans="1:6" s="18" customFormat="1" x14ac:dyDescent="0.25">
      <c r="A316" s="18" t="str">
        <f t="shared" si="10"/>
        <v>vsg57</v>
      </c>
      <c r="B316" s="18">
        <v>57</v>
      </c>
      <c r="C316" s="18" t="s">
        <v>191</v>
      </c>
      <c r="D316" s="18" t="s">
        <v>8</v>
      </c>
      <c r="E316" s="18">
        <v>2</v>
      </c>
      <c r="F316" s="18" t="e">
        <f>VLOOKUP(B316,TOMAKE!$C$2:$E$174,3,FALSE)</f>
        <v>#N/A</v>
      </c>
    </row>
    <row r="317" spans="1:6" s="18" customFormat="1" x14ac:dyDescent="0.25">
      <c r="A317" s="18" t="str">
        <f t="shared" si="10"/>
        <v>vsg58</v>
      </c>
      <c r="B317" s="18">
        <v>58</v>
      </c>
      <c r="C317" s="18" t="s">
        <v>191</v>
      </c>
      <c r="D317" s="18" t="s">
        <v>190</v>
      </c>
      <c r="E317" s="18">
        <v>2</v>
      </c>
      <c r="F317" s="18" t="e">
        <f>VLOOKUP(B317,TOMAKE!$C$2:$E$174,3,FALSE)</f>
        <v>#N/A</v>
      </c>
    </row>
    <row r="318" spans="1:6" s="18" customFormat="1" ht="25.5" customHeight="1" x14ac:dyDescent="0.25">
      <c r="A318" s="18" t="str">
        <f t="shared" si="10"/>
        <v>vsg24</v>
      </c>
      <c r="B318" s="18">
        <v>24</v>
      </c>
      <c r="C318" s="18" t="s">
        <v>10</v>
      </c>
      <c r="D318" s="18" t="s">
        <v>215</v>
      </c>
      <c r="E318" s="18">
        <v>15</v>
      </c>
      <c r="F318" s="18">
        <f>VLOOKUP(B318,TOMAKE!$C$2:$E$174,3,FALSE)</f>
        <v>45</v>
      </c>
    </row>
    <row r="319" spans="1:6" s="18" customFormat="1" x14ac:dyDescent="0.25">
      <c r="A319" s="18" t="str">
        <f t="shared" si="10"/>
        <v>vsg43</v>
      </c>
      <c r="B319" s="18">
        <v>43</v>
      </c>
      <c r="C319" s="18" t="s">
        <v>10</v>
      </c>
      <c r="D319" s="18" t="s">
        <v>210</v>
      </c>
      <c r="E319" s="18">
        <v>24</v>
      </c>
      <c r="F319" s="18">
        <f>VLOOKUP(B319,TOMAKE!$C$2:$E$174,3,FALSE)</f>
        <v>17</v>
      </c>
    </row>
    <row r="320" spans="1:6" s="18" customFormat="1" x14ac:dyDescent="0.25">
      <c r="A320" s="18" t="str">
        <f t="shared" si="10"/>
        <v>vsg12</v>
      </c>
      <c r="B320" s="18">
        <v>12</v>
      </c>
      <c r="C320" s="18" t="s">
        <v>10</v>
      </c>
      <c r="D320" s="18" t="s">
        <v>46</v>
      </c>
      <c r="E320" s="18">
        <v>19</v>
      </c>
      <c r="F320" s="18">
        <f>VLOOKUP(B320,TOMAKE!$C$2:$E$174,3,FALSE)</f>
        <v>72</v>
      </c>
    </row>
    <row r="321" spans="1:6" s="18" customFormat="1" x14ac:dyDescent="0.25">
      <c r="A321" s="18" t="str">
        <f t="shared" si="10"/>
        <v>vsg13</v>
      </c>
      <c r="B321" s="18">
        <v>13</v>
      </c>
      <c r="C321" s="18" t="s">
        <v>10</v>
      </c>
      <c r="D321" s="18" t="s">
        <v>209</v>
      </c>
      <c r="E321" s="18">
        <v>24</v>
      </c>
      <c r="F321" s="18" t="e">
        <f>VLOOKUP(B321,TOMAKE!$C$2:$E$174,3,FALSE)</f>
        <v>#N/A</v>
      </c>
    </row>
    <row r="322" spans="1:6" s="18" customFormat="1" x14ac:dyDescent="0.25">
      <c r="A322" s="18" t="str">
        <f t="shared" si="10"/>
        <v>vsg53</v>
      </c>
      <c r="B322" s="18">
        <v>53</v>
      </c>
      <c r="C322" s="18" t="s">
        <v>10</v>
      </c>
      <c r="D322" s="18" t="s">
        <v>208</v>
      </c>
      <c r="E322" s="18">
        <v>25</v>
      </c>
      <c r="F322" s="18" t="e">
        <f>VLOOKUP(B322,TOMAKE!$C$2:$E$174,3,FALSE)</f>
        <v>#N/A</v>
      </c>
    </row>
    <row r="323" spans="1:6" s="18" customFormat="1" x14ac:dyDescent="0.25">
      <c r="A323" s="18" t="str">
        <f t="shared" si="10"/>
        <v>vsg44</v>
      </c>
      <c r="B323" s="18">
        <v>44</v>
      </c>
      <c r="C323" s="18" t="s">
        <v>10</v>
      </c>
      <c r="D323" s="18" t="s">
        <v>201</v>
      </c>
      <c r="E323" s="18">
        <v>21</v>
      </c>
      <c r="F323" s="18" t="e">
        <f>VLOOKUP(B323,TOMAKE!$C$2:$E$174,3,FALSE)</f>
        <v>#N/A</v>
      </c>
    </row>
    <row r="324" spans="1:6" s="18" customFormat="1" ht="31.5" customHeight="1" x14ac:dyDescent="0.25">
      <c r="A324" s="18" t="str">
        <f t="shared" si="10"/>
        <v>vsg26</v>
      </c>
      <c r="B324" s="18">
        <v>26</v>
      </c>
      <c r="C324" s="18" t="s">
        <v>10</v>
      </c>
      <c r="D324" s="18" t="s">
        <v>106</v>
      </c>
      <c r="E324" s="18">
        <v>10</v>
      </c>
      <c r="F324" s="18" t="e">
        <f>VLOOKUP(B324,TOMAKE!$C$2:$E$174,3,FALSE)</f>
        <v>#N/A</v>
      </c>
    </row>
    <row r="325" spans="1:6" s="18" customFormat="1" x14ac:dyDescent="0.25">
      <c r="A325" s="18" t="str">
        <f t="shared" si="10"/>
        <v>vsg30</v>
      </c>
      <c r="B325" s="18">
        <v>30</v>
      </c>
      <c r="C325" s="18" t="s">
        <v>10</v>
      </c>
      <c r="D325" s="18" t="s">
        <v>103</v>
      </c>
      <c r="E325" s="18">
        <v>22</v>
      </c>
      <c r="F325" s="18">
        <f>VLOOKUP(B325,TOMAKE!$C$2:$E$174,3,FALSE)</f>
        <v>176</v>
      </c>
    </row>
    <row r="326" spans="1:6" s="18" customFormat="1" ht="21.75" customHeight="1" x14ac:dyDescent="0.25">
      <c r="A326" s="18" t="str">
        <f t="shared" si="10"/>
        <v>vsg60</v>
      </c>
      <c r="B326" s="18">
        <v>60</v>
      </c>
      <c r="C326" s="18" t="s">
        <v>10</v>
      </c>
      <c r="D326" s="18" t="s">
        <v>4</v>
      </c>
      <c r="E326" s="18">
        <v>16</v>
      </c>
      <c r="F326" s="18">
        <f>VLOOKUP(B326,TOMAKE!$C$2:$E$174,3,FALSE)</f>
        <v>168</v>
      </c>
    </row>
    <row r="327" spans="1:6" s="18" customFormat="1" x14ac:dyDescent="0.25">
      <c r="A327" s="18" t="str">
        <f t="shared" si="10"/>
        <v>vsg55</v>
      </c>
      <c r="B327" s="18">
        <v>55</v>
      </c>
      <c r="C327" s="18" t="s">
        <v>14</v>
      </c>
      <c r="D327" s="18" t="s">
        <v>192</v>
      </c>
      <c r="E327" s="18">
        <v>4</v>
      </c>
      <c r="F327" s="18" t="e">
        <f>VLOOKUP(B327,TOMAKE!$C$2:$E$174,3,FALSE)</f>
        <v>#N/A</v>
      </c>
    </row>
    <row r="328" spans="1:6" s="18" customFormat="1" x14ac:dyDescent="0.25">
      <c r="A328" s="18" t="str">
        <f t="shared" si="10"/>
        <v>vsg37</v>
      </c>
      <c r="B328" s="18">
        <v>37</v>
      </c>
      <c r="C328" s="18" t="s">
        <v>26</v>
      </c>
      <c r="D328" s="18" t="s">
        <v>202</v>
      </c>
      <c r="E328" s="18">
        <v>18</v>
      </c>
      <c r="F328" s="18">
        <f>VLOOKUP(B328,TOMAKE!$C$2:$E$174,3,FALSE)</f>
        <v>73</v>
      </c>
    </row>
    <row r="329" spans="1:6" s="18" customFormat="1" x14ac:dyDescent="0.25">
      <c r="A329" s="18" t="str">
        <f t="shared" si="10"/>
        <v>vsg14</v>
      </c>
      <c r="B329" s="18">
        <v>14</v>
      </c>
      <c r="C329" s="18" t="s">
        <v>26</v>
      </c>
      <c r="D329" s="18" t="s">
        <v>10</v>
      </c>
      <c r="E329" s="18">
        <v>14</v>
      </c>
      <c r="F329" s="18" t="e">
        <f>VLOOKUP(B329,TOMAKE!$C$2:$E$174,3,FALSE)</f>
        <v>#N/A</v>
      </c>
    </row>
    <row r="330" spans="1:6" s="18" customFormat="1" x14ac:dyDescent="0.25">
      <c r="A330" s="18" t="str">
        <f t="shared" si="10"/>
        <v>vsg39</v>
      </c>
      <c r="B330" s="18">
        <v>39</v>
      </c>
      <c r="C330" s="18" t="s">
        <v>196</v>
      </c>
      <c r="D330" s="18" t="s">
        <v>146</v>
      </c>
      <c r="E330" s="18">
        <v>42</v>
      </c>
      <c r="F330" s="18" t="e">
        <f>VLOOKUP(B330,TOMAKE!$C$2:$E$174,3,FALSE)</f>
        <v>#N/A</v>
      </c>
    </row>
    <row r="331" spans="1:6" s="18" customFormat="1" x14ac:dyDescent="0.25">
      <c r="A331" s="18" t="str">
        <f t="shared" si="10"/>
        <v>vsg8</v>
      </c>
      <c r="B331" s="18">
        <v>8</v>
      </c>
      <c r="C331" s="18" t="s">
        <v>196</v>
      </c>
      <c r="D331" s="18" t="s">
        <v>211</v>
      </c>
      <c r="E331" s="18">
        <v>26</v>
      </c>
      <c r="F331" s="18" t="e">
        <f>VLOOKUP(B331,TOMAKE!$C$2:$E$174,3,FALSE)</f>
        <v>#N/A</v>
      </c>
    </row>
    <row r="332" spans="1:6" s="18" customFormat="1" x14ac:dyDescent="0.25">
      <c r="A332" s="18" t="str">
        <f t="shared" ref="A332:A363" si="11">CONCATENATE("vsg",B332)</f>
        <v>vsg27</v>
      </c>
      <c r="B332" s="18">
        <v>27</v>
      </c>
      <c r="C332" s="18" t="s">
        <v>196</v>
      </c>
      <c r="D332" s="18" t="s">
        <v>205</v>
      </c>
      <c r="E332" s="18">
        <v>21</v>
      </c>
      <c r="F332" s="18" t="e">
        <f>VLOOKUP(B332,TOMAKE!$C$2:$E$174,3,FALSE)</f>
        <v>#N/A</v>
      </c>
    </row>
    <row r="333" spans="1:6" s="18" customFormat="1" x14ac:dyDescent="0.25">
      <c r="A333" s="18" t="str">
        <f t="shared" si="11"/>
        <v>vsg40</v>
      </c>
      <c r="B333" s="18">
        <v>40</v>
      </c>
      <c r="C333" s="18" t="s">
        <v>196</v>
      </c>
      <c r="D333" s="18" t="s">
        <v>203</v>
      </c>
      <c r="E333" s="18">
        <v>51</v>
      </c>
      <c r="F333" s="18" t="e">
        <f>VLOOKUP(B333,TOMAKE!$C$2:$E$174,3,FALSE)</f>
        <v>#N/A</v>
      </c>
    </row>
    <row r="334" spans="1:6" s="18" customFormat="1" x14ac:dyDescent="0.25">
      <c r="A334" s="18" t="str">
        <f t="shared" si="11"/>
        <v>vsg42</v>
      </c>
      <c r="B334" s="18">
        <v>42</v>
      </c>
      <c r="C334" s="18" t="s">
        <v>196</v>
      </c>
      <c r="D334" s="18" t="s">
        <v>198</v>
      </c>
      <c r="E334" s="18">
        <v>21</v>
      </c>
      <c r="F334" s="18" t="e">
        <f>VLOOKUP(B334,TOMAKE!$C$2:$E$174,3,FALSE)</f>
        <v>#N/A</v>
      </c>
    </row>
    <row r="335" spans="1:6" s="18" customFormat="1" x14ac:dyDescent="0.25">
      <c r="A335" s="18" t="str">
        <f t="shared" si="11"/>
        <v>vsg17</v>
      </c>
      <c r="B335" s="18">
        <v>17</v>
      </c>
      <c r="C335" s="18" t="s">
        <v>196</v>
      </c>
      <c r="D335" s="18" t="s">
        <v>195</v>
      </c>
      <c r="E335" s="18">
        <v>40</v>
      </c>
      <c r="F335" s="18" t="e">
        <f>VLOOKUP(B335,TOMAKE!$C$2:$E$174,3,FALSE)</f>
        <v>#N/A</v>
      </c>
    </row>
    <row r="336" spans="1:6" s="18" customFormat="1" x14ac:dyDescent="0.25">
      <c r="A336" s="18" t="str">
        <f t="shared" si="11"/>
        <v>vsg4</v>
      </c>
      <c r="B336" s="18">
        <v>4</v>
      </c>
      <c r="C336" s="18" t="s">
        <v>4</v>
      </c>
      <c r="D336" s="18" t="s">
        <v>217</v>
      </c>
      <c r="E336" s="18">
        <v>17</v>
      </c>
      <c r="F336" s="18" t="e">
        <f>VLOOKUP(B336,TOMAKE!$C$2:$E$174,3,FALSE)</f>
        <v>#N/A</v>
      </c>
    </row>
    <row r="337" spans="1:6" s="18" customFormat="1" x14ac:dyDescent="0.25">
      <c r="A337" s="18" t="str">
        <f t="shared" si="11"/>
        <v>vsg38</v>
      </c>
      <c r="B337" s="18">
        <v>38</v>
      </c>
      <c r="C337" s="18" t="s">
        <v>4</v>
      </c>
      <c r="D337" s="18" t="s">
        <v>216</v>
      </c>
      <c r="E337" s="18">
        <v>32</v>
      </c>
      <c r="F337" s="18" t="e">
        <f>VLOOKUP(B337,TOMAKE!$C$2:$E$174,3,FALSE)</f>
        <v>#N/A</v>
      </c>
    </row>
    <row r="338" spans="1:6" s="18" customFormat="1" x14ac:dyDescent="0.25">
      <c r="A338" s="18" t="str">
        <f t="shared" si="11"/>
        <v>vsg29</v>
      </c>
      <c r="B338" s="18">
        <v>29</v>
      </c>
      <c r="C338" s="18" t="s">
        <v>4</v>
      </c>
      <c r="D338" s="18" t="s">
        <v>26</v>
      </c>
      <c r="E338" s="18">
        <v>19</v>
      </c>
      <c r="F338" s="18">
        <f>VLOOKUP(B338,TOMAKE!$C$2:$E$174,3,FALSE)</f>
        <v>12</v>
      </c>
    </row>
    <row r="339" spans="1:6" s="18" customFormat="1" x14ac:dyDescent="0.25">
      <c r="A339" s="18" t="str">
        <f t="shared" si="11"/>
        <v>vsg36</v>
      </c>
      <c r="B339" s="18">
        <v>36</v>
      </c>
      <c r="C339" s="18" t="s">
        <v>4</v>
      </c>
      <c r="D339" s="18" t="s">
        <v>58</v>
      </c>
      <c r="E339" s="18">
        <v>38</v>
      </c>
      <c r="F339" s="18">
        <f>VLOOKUP(B339,TOMAKE!$C$2:$E$174,3,FALSE)</f>
        <v>24</v>
      </c>
    </row>
    <row r="340" spans="1:6" s="18" customFormat="1" x14ac:dyDescent="0.25">
      <c r="A340" s="18" t="str">
        <f t="shared" si="11"/>
        <v>vsg35</v>
      </c>
      <c r="B340" s="18">
        <v>35</v>
      </c>
      <c r="C340" s="18" t="s">
        <v>4</v>
      </c>
      <c r="D340" s="18" t="s">
        <v>214</v>
      </c>
      <c r="E340" s="18">
        <v>30</v>
      </c>
      <c r="F340" s="18" t="e">
        <f>VLOOKUP(B340,TOMAKE!$C$2:$E$174,3,FALSE)</f>
        <v>#N/A</v>
      </c>
    </row>
    <row r="341" spans="1:6" s="18" customFormat="1" x14ac:dyDescent="0.25">
      <c r="A341" s="18" t="str">
        <f t="shared" si="11"/>
        <v>vsg51</v>
      </c>
      <c r="B341" s="18">
        <v>51</v>
      </c>
      <c r="C341" s="18" t="s">
        <v>4</v>
      </c>
      <c r="D341" s="18" t="s">
        <v>213</v>
      </c>
      <c r="E341" s="18">
        <v>36</v>
      </c>
      <c r="F341" s="18">
        <f>VLOOKUP(B341,TOMAKE!$C$2:$E$174,3,FALSE)</f>
        <v>6</v>
      </c>
    </row>
    <row r="342" spans="1:6" s="18" customFormat="1" x14ac:dyDescent="0.25">
      <c r="A342" s="18" t="str">
        <f t="shared" si="11"/>
        <v>vsg18</v>
      </c>
      <c r="B342" s="18">
        <v>18</v>
      </c>
      <c r="C342" s="18" t="s">
        <v>4</v>
      </c>
      <c r="D342" s="18" t="s">
        <v>5588</v>
      </c>
      <c r="E342" s="18">
        <v>35</v>
      </c>
      <c r="F342" s="18" t="e">
        <f>VLOOKUP(B342,TOMAKE!$C$2:$E$174,3,FALSE)</f>
        <v>#N/A</v>
      </c>
    </row>
    <row r="343" spans="1:6" s="18" customFormat="1" x14ac:dyDescent="0.25">
      <c r="A343" s="18" t="str">
        <f t="shared" si="11"/>
        <v>vsg23</v>
      </c>
      <c r="B343" s="18">
        <v>23</v>
      </c>
      <c r="C343" s="18" t="s">
        <v>4</v>
      </c>
      <c r="D343" s="18" t="s">
        <v>210</v>
      </c>
      <c r="E343" s="18">
        <v>35</v>
      </c>
      <c r="F343" s="18">
        <f>VLOOKUP(B343,TOMAKE!$C$2:$E$174,3,FALSE)</f>
        <v>18</v>
      </c>
    </row>
    <row r="344" spans="1:6" s="18" customFormat="1" x14ac:dyDescent="0.25">
      <c r="A344" s="18" t="str">
        <f t="shared" si="11"/>
        <v>vsg54</v>
      </c>
      <c r="B344" s="18">
        <v>54</v>
      </c>
      <c r="C344" s="18" t="s">
        <v>4</v>
      </c>
      <c r="D344" s="18" t="s">
        <v>106</v>
      </c>
      <c r="E344" s="18">
        <v>25</v>
      </c>
      <c r="F344" s="18" t="e">
        <f>VLOOKUP(B344,TOMAKE!$C$2:$E$174,3,FALSE)</f>
        <v>#N/A</v>
      </c>
    </row>
    <row r="345" spans="1:6" s="18" customFormat="1" x14ac:dyDescent="0.25">
      <c r="A345" s="18" t="str">
        <f t="shared" si="11"/>
        <v>vsg10</v>
      </c>
      <c r="B345" s="18">
        <v>10</v>
      </c>
      <c r="C345" s="18" t="s">
        <v>4</v>
      </c>
      <c r="D345" s="18" t="s">
        <v>206</v>
      </c>
      <c r="E345" s="18">
        <v>29</v>
      </c>
      <c r="F345" s="18" t="e">
        <f>VLOOKUP(B345,TOMAKE!$C$2:$E$174,3,FALSE)</f>
        <v>#N/A</v>
      </c>
    </row>
    <row r="346" spans="1:6" s="18" customFormat="1" x14ac:dyDescent="0.25">
      <c r="A346" s="18" t="str">
        <f t="shared" si="11"/>
        <v>vsg11</v>
      </c>
      <c r="B346" s="18">
        <v>11</v>
      </c>
      <c r="C346" s="18" t="s">
        <v>4</v>
      </c>
      <c r="D346" s="18" t="s">
        <v>36</v>
      </c>
      <c r="E346" s="18">
        <v>28</v>
      </c>
      <c r="F346" s="18" t="e">
        <f>VLOOKUP(B346,TOMAKE!$C$2:$E$174,3,FALSE)</f>
        <v>#N/A</v>
      </c>
    </row>
    <row r="347" spans="1:6" s="18" customFormat="1" x14ac:dyDescent="0.25">
      <c r="A347" s="18" t="str">
        <f t="shared" si="11"/>
        <v>vsg34</v>
      </c>
      <c r="B347" s="18">
        <v>34</v>
      </c>
      <c r="C347" s="18" t="s">
        <v>4</v>
      </c>
      <c r="D347" s="18" t="s">
        <v>200</v>
      </c>
      <c r="E347" s="18">
        <v>29</v>
      </c>
      <c r="F347" s="18">
        <f>VLOOKUP(B347,TOMAKE!$C$2:$E$174,3,FALSE)</f>
        <v>20</v>
      </c>
    </row>
    <row r="348" spans="1:6" s="18" customFormat="1" x14ac:dyDescent="0.25">
      <c r="A348" s="18" t="str">
        <f t="shared" si="11"/>
        <v>vsg21</v>
      </c>
      <c r="B348" s="18">
        <v>21</v>
      </c>
      <c r="C348" s="18" t="s">
        <v>4</v>
      </c>
      <c r="D348" s="18" t="s">
        <v>10</v>
      </c>
      <c r="E348" s="18">
        <v>16</v>
      </c>
      <c r="F348" s="18" t="e">
        <f>VLOOKUP(B348,TOMAKE!$C$2:$E$174,3,FALSE)</f>
        <v>#N/A</v>
      </c>
    </row>
    <row r="349" spans="1:6" s="18" customFormat="1" x14ac:dyDescent="0.25">
      <c r="A349" s="18" t="str">
        <f t="shared" si="11"/>
        <v>vsg16</v>
      </c>
      <c r="B349" s="18">
        <v>16</v>
      </c>
      <c r="C349" s="18" t="s">
        <v>4</v>
      </c>
      <c r="D349" s="18" t="s">
        <v>7</v>
      </c>
      <c r="E349" s="18">
        <v>25</v>
      </c>
      <c r="F349" s="18" t="e">
        <f>VLOOKUP(B349,TOMAKE!$C$2:$E$174,3,FALSE)</f>
        <v>#N/A</v>
      </c>
    </row>
    <row r="350" spans="1:6" s="18" customFormat="1" x14ac:dyDescent="0.25">
      <c r="A350" s="18" t="str">
        <f t="shared" si="11"/>
        <v>vsg47</v>
      </c>
      <c r="B350" s="18">
        <v>47</v>
      </c>
      <c r="C350" s="18" t="s">
        <v>4</v>
      </c>
      <c r="D350" s="18" t="s">
        <v>23</v>
      </c>
      <c r="E350" s="18">
        <v>31</v>
      </c>
      <c r="F350" s="18" t="e">
        <f>VLOOKUP(B350,TOMAKE!$C$2:$E$174,3,FALSE)</f>
        <v>#N/A</v>
      </c>
    </row>
    <row r="351" spans="1:6" s="18" customFormat="1" ht="26.25" customHeight="1" x14ac:dyDescent="0.25">
      <c r="A351" s="18" t="str">
        <f t="shared" si="11"/>
        <v>vsg7</v>
      </c>
      <c r="B351" s="18">
        <v>7</v>
      </c>
      <c r="C351" s="18" t="s">
        <v>4</v>
      </c>
      <c r="D351" s="18" t="s">
        <v>54</v>
      </c>
      <c r="E351" s="18">
        <v>26</v>
      </c>
      <c r="F351" s="18">
        <f>VLOOKUP(B351,TOMAKE!$C$2:$E$174,3,FALSE)</f>
        <v>22</v>
      </c>
    </row>
    <row r="352" spans="1:6" s="18" customFormat="1" x14ac:dyDescent="0.25">
      <c r="A352" s="18" t="str">
        <f t="shared" si="11"/>
        <v>vsg2</v>
      </c>
      <c r="B352" s="18">
        <v>2</v>
      </c>
      <c r="C352" s="18" t="s">
        <v>4</v>
      </c>
      <c r="D352" s="18" t="s">
        <v>189</v>
      </c>
      <c r="E352" s="18">
        <v>2</v>
      </c>
      <c r="F352" s="18" t="e">
        <f>VLOOKUP(B352,TOMAKE!$C$2:$E$174,3,FALSE)</f>
        <v>#N/A</v>
      </c>
    </row>
    <row r="353" spans="1:7" s="18" customFormat="1" x14ac:dyDescent="0.25">
      <c r="A353" s="18" t="str">
        <f t="shared" si="11"/>
        <v>vsg3</v>
      </c>
      <c r="B353" s="18">
        <v>3</v>
      </c>
      <c r="C353" s="18" t="s">
        <v>4</v>
      </c>
      <c r="D353" s="18" t="s">
        <v>197</v>
      </c>
      <c r="E353" s="18">
        <v>2</v>
      </c>
      <c r="F353" s="18" t="e">
        <f>VLOOKUP(B353,TOMAKE!$C$2:$E$174,3,FALSE)</f>
        <v>#N/A</v>
      </c>
    </row>
    <row r="354" spans="1:7" s="18" customFormat="1" x14ac:dyDescent="0.25">
      <c r="A354" s="18" t="str">
        <f t="shared" si="11"/>
        <v>vsg28</v>
      </c>
      <c r="B354" s="18">
        <v>28</v>
      </c>
      <c r="C354" s="18" t="s">
        <v>4</v>
      </c>
      <c r="D354" s="18" t="s">
        <v>54</v>
      </c>
      <c r="E354" s="18">
        <v>26</v>
      </c>
      <c r="F354" s="18" t="e">
        <f>VLOOKUP(B354,TOMAKE!$C$2:$E$174,3,FALSE)</f>
        <v>#N/A</v>
      </c>
    </row>
    <row r="355" spans="1:7" s="18" customFormat="1" x14ac:dyDescent="0.25">
      <c r="A355" s="18" t="str">
        <f t="shared" si="11"/>
        <v>vsg20</v>
      </c>
      <c r="B355" s="18">
        <v>20</v>
      </c>
      <c r="C355" s="18" t="s">
        <v>4</v>
      </c>
      <c r="D355" s="18" t="s">
        <v>194</v>
      </c>
      <c r="E355" s="18">
        <v>34</v>
      </c>
      <c r="F355" s="18">
        <f>VLOOKUP(B355,TOMAKE!$C$2:$E$174,3,FALSE)</f>
        <v>23</v>
      </c>
    </row>
    <row r="356" spans="1:7" s="18" customFormat="1" x14ac:dyDescent="0.25">
      <c r="A356" s="18" t="str">
        <f t="shared" si="11"/>
        <v>vsg22</v>
      </c>
      <c r="B356" s="18">
        <v>22</v>
      </c>
      <c r="C356" s="18" t="s">
        <v>4</v>
      </c>
      <c r="D356" s="18" t="s">
        <v>8</v>
      </c>
      <c r="E356" s="18">
        <v>16</v>
      </c>
      <c r="F356" s="18">
        <f>VLOOKUP(B356,TOMAKE!$C$2:$E$174,3,FALSE)</f>
        <v>19</v>
      </c>
    </row>
    <row r="357" spans="1:7" s="18" customFormat="1" x14ac:dyDescent="0.25">
      <c r="A357" s="18" t="str">
        <f t="shared" si="11"/>
        <v>vsg15</v>
      </c>
      <c r="B357" s="18">
        <v>15</v>
      </c>
      <c r="C357" s="18" t="s">
        <v>4</v>
      </c>
      <c r="D357" s="18" t="s">
        <v>84</v>
      </c>
      <c r="E357" s="18">
        <v>27</v>
      </c>
      <c r="F357" s="18" t="e">
        <f>VLOOKUP(B357,TOMAKE!$C$2:$E$174,3,FALSE)</f>
        <v>#N/A</v>
      </c>
    </row>
    <row r="358" spans="1:7" s="18" customFormat="1" x14ac:dyDescent="0.25">
      <c r="A358" s="18" t="str">
        <f t="shared" si="11"/>
        <v>vsg45</v>
      </c>
      <c r="B358" s="18">
        <v>45</v>
      </c>
      <c r="C358" s="18" t="s">
        <v>4</v>
      </c>
      <c r="D358" s="18" t="s">
        <v>84</v>
      </c>
      <c r="E358" s="18">
        <v>26</v>
      </c>
      <c r="F358" s="18" t="e">
        <f>VLOOKUP(B358,TOMAKE!$C$2:$E$174,3,FALSE)</f>
        <v>#N/A</v>
      </c>
    </row>
    <row r="359" spans="1:7" s="18" customFormat="1" x14ac:dyDescent="0.25">
      <c r="A359" s="18" t="str">
        <f t="shared" si="11"/>
        <v>vsg52</v>
      </c>
      <c r="B359" s="18">
        <v>52</v>
      </c>
      <c r="C359" s="18" t="s">
        <v>4</v>
      </c>
      <c r="D359" s="18" t="s">
        <v>95</v>
      </c>
      <c r="E359" s="18">
        <v>14</v>
      </c>
      <c r="F359" s="18" t="e">
        <f>VLOOKUP(B359,TOMAKE!$C$2:$E$174,3,FALSE)</f>
        <v>#N/A</v>
      </c>
    </row>
    <row r="360" spans="1:7" s="18" customFormat="1" x14ac:dyDescent="0.25">
      <c r="A360" s="18" t="str">
        <f t="shared" si="11"/>
        <v>vsg48</v>
      </c>
      <c r="B360" s="18">
        <v>48</v>
      </c>
      <c r="C360" s="18" t="s">
        <v>4</v>
      </c>
      <c r="D360" s="18" t="s">
        <v>193</v>
      </c>
      <c r="E360" s="18">
        <v>39</v>
      </c>
      <c r="F360" s="18" t="e">
        <f>VLOOKUP(B360,TOMAKE!$C$2:$E$174,3,FALSE)</f>
        <v>#N/A</v>
      </c>
    </row>
    <row r="361" spans="1:7" s="18" customFormat="1" x14ac:dyDescent="0.25">
      <c r="A361" s="18" t="str">
        <f t="shared" si="11"/>
        <v>vsg56</v>
      </c>
      <c r="B361" s="18">
        <v>56</v>
      </c>
      <c r="C361" s="18" t="s">
        <v>4</v>
      </c>
      <c r="D361" s="18" t="s">
        <v>191</v>
      </c>
      <c r="E361" s="18">
        <v>2</v>
      </c>
      <c r="F361" s="18" t="e">
        <f>VLOOKUP(B361,TOMAKE!$C$2:$E$174,3,FALSE)</f>
        <v>#N/A</v>
      </c>
    </row>
    <row r="362" spans="1:7" s="18" customFormat="1" x14ac:dyDescent="0.25">
      <c r="A362" s="18" t="str">
        <f t="shared" si="11"/>
        <v>vsg59</v>
      </c>
      <c r="B362" s="18">
        <v>59</v>
      </c>
      <c r="C362" s="18" t="s">
        <v>4</v>
      </c>
      <c r="D362" s="18" t="s">
        <v>189</v>
      </c>
      <c r="E362" s="18">
        <v>2</v>
      </c>
      <c r="F362" s="18" t="e">
        <f>VLOOKUP(B362,TOMAKE!$C$2:$E$174,3,FALSE)</f>
        <v>#N/A</v>
      </c>
    </row>
    <row r="363" spans="1:7" s="18" customFormat="1" ht="14.25" customHeight="1" x14ac:dyDescent="0.25">
      <c r="A363" s="18" t="str">
        <f t="shared" si="11"/>
        <v>vsg61</v>
      </c>
      <c r="B363" s="18">
        <v>61</v>
      </c>
      <c r="C363" s="18" t="s">
        <v>4</v>
      </c>
      <c r="D363" s="18" t="s">
        <v>184</v>
      </c>
      <c r="E363" s="18">
        <v>33</v>
      </c>
      <c r="F363" s="18" t="e">
        <f>VLOOKUP(B363,TOMAKE!$C$2:$E$174,3,FALSE)</f>
        <v>#N/A</v>
      </c>
    </row>
    <row r="364" spans="1:7" s="18" customFormat="1" x14ac:dyDescent="0.25">
      <c r="A364" s="18" t="str">
        <f>CONCATENATE("vsg",B364)</f>
        <v>vsg65</v>
      </c>
      <c r="B364" s="18">
        <v>65</v>
      </c>
      <c r="C364" s="18" t="s">
        <v>4</v>
      </c>
      <c r="D364" s="18" t="s">
        <v>188</v>
      </c>
      <c r="E364" s="18">
        <v>31</v>
      </c>
      <c r="F364" s="18" t="e">
        <f>VLOOKUP(B364,TOMAKE!$C$2:$E$174,3,FALSE)</f>
        <v>#N/A</v>
      </c>
    </row>
    <row r="365" spans="1:7" s="18" customFormat="1" x14ac:dyDescent="0.25">
      <c r="A365" s="18" t="str">
        <f>CONCATENATE("vsg",B365)</f>
        <v>vsg62</v>
      </c>
      <c r="B365" s="18">
        <v>62</v>
      </c>
      <c r="C365" s="18" t="s">
        <v>4</v>
      </c>
      <c r="D365" s="18" t="s">
        <v>10</v>
      </c>
      <c r="E365" s="18">
        <v>16</v>
      </c>
      <c r="F365" s="18" t="e">
        <f>VLOOKUP(B365,TOMAKE!$C$2:$E$174,3,FALSE)</f>
        <v>#N/A</v>
      </c>
    </row>
    <row r="366" spans="1:7" s="16" customFormat="1" x14ac:dyDescent="0.25">
      <c r="A366" s="16" t="str">
        <f t="shared" ref="A366:A397" si="12">CONCATENATE("prv",B366)</f>
        <v>prv1</v>
      </c>
      <c r="B366" s="16">
        <v>1</v>
      </c>
      <c r="C366" s="16" t="s">
        <v>48</v>
      </c>
      <c r="D366" s="16" t="s">
        <v>14</v>
      </c>
      <c r="E366" s="16">
        <v>19</v>
      </c>
      <c r="F366" s="16">
        <f>VLOOKUP(B366,TOMAKE!$D$2:$E$174,2,FALSE)</f>
        <v>13</v>
      </c>
      <c r="G366" s="16">
        <f>COUNTIF(TOMAKE!$D$2:$D$174, B366)</f>
        <v>1</v>
      </c>
    </row>
    <row r="367" spans="1:7" s="16" customFormat="1" x14ac:dyDescent="0.25">
      <c r="A367" s="16" t="str">
        <f t="shared" si="12"/>
        <v>prv10</v>
      </c>
      <c r="B367" s="16">
        <v>10</v>
      </c>
      <c r="C367" s="16" t="s">
        <v>10</v>
      </c>
      <c r="D367" s="16" t="s">
        <v>229</v>
      </c>
      <c r="E367" s="16">
        <v>16</v>
      </c>
      <c r="F367" s="16">
        <f>VLOOKUP(B367,TOMAKE!$D$2:$E$174,2,FALSE)</f>
        <v>29</v>
      </c>
      <c r="G367" s="16">
        <f>COUNTIF(TOMAKE!$D$2:$D$174, B367)</f>
        <v>1</v>
      </c>
    </row>
    <row r="368" spans="1:7" s="16" customFormat="1" x14ac:dyDescent="0.25">
      <c r="A368" s="16" t="str">
        <f t="shared" si="12"/>
        <v>prv100</v>
      </c>
      <c r="B368" s="16">
        <v>100</v>
      </c>
      <c r="C368" s="16" t="s">
        <v>292</v>
      </c>
      <c r="D368" s="16" t="s">
        <v>243</v>
      </c>
      <c r="E368" s="16">
        <v>9</v>
      </c>
      <c r="F368" s="16" t="e">
        <f>VLOOKUP(B368,TOMAKE!$D$2:$E$174,2,FALSE)</f>
        <v>#N/A</v>
      </c>
      <c r="G368" s="16">
        <f>COUNTIF(TOMAKE!$D$2:$D$174, B368)</f>
        <v>0</v>
      </c>
    </row>
    <row r="369" spans="1:7" s="16" customFormat="1" x14ac:dyDescent="0.25">
      <c r="A369" s="16" t="str">
        <f t="shared" si="12"/>
        <v>prv101</v>
      </c>
      <c r="B369" s="16">
        <v>101</v>
      </c>
      <c r="C369" s="16" t="s">
        <v>72</v>
      </c>
      <c r="D369" s="16" t="s">
        <v>291</v>
      </c>
      <c r="E369" s="16">
        <v>6</v>
      </c>
      <c r="F369" s="16">
        <f>VLOOKUP(B369,TOMAKE!$D$2:$E$174,2,FALSE)</f>
        <v>52</v>
      </c>
      <c r="G369" s="16">
        <f>COUNTIF(TOMAKE!$D$2:$D$174, B369)</f>
        <v>1</v>
      </c>
    </row>
    <row r="370" spans="1:7" s="16" customFormat="1" x14ac:dyDescent="0.25">
      <c r="A370" s="16" t="str">
        <f t="shared" si="12"/>
        <v>prv102</v>
      </c>
      <c r="B370" s="16">
        <v>102</v>
      </c>
      <c r="C370" s="16" t="s">
        <v>10</v>
      </c>
      <c r="D370" s="16" t="s">
        <v>290</v>
      </c>
      <c r="E370" s="16">
        <v>3</v>
      </c>
      <c r="F370" s="16" t="e">
        <f>VLOOKUP(B370,TOMAKE!$D$2:$E$174,2,FALSE)</f>
        <v>#N/A</v>
      </c>
      <c r="G370" s="16">
        <f>COUNTIF(TOMAKE!$D$2:$D$174, B370)</f>
        <v>0</v>
      </c>
    </row>
    <row r="371" spans="1:7" s="16" customFormat="1" x14ac:dyDescent="0.25">
      <c r="A371" s="16" t="str">
        <f t="shared" si="12"/>
        <v>prv103</v>
      </c>
      <c r="B371" s="16">
        <v>103</v>
      </c>
      <c r="C371" s="16" t="s">
        <v>26</v>
      </c>
      <c r="D371" s="16" t="s">
        <v>95</v>
      </c>
      <c r="E371" s="16">
        <v>11</v>
      </c>
      <c r="F371" s="16">
        <f>VLOOKUP(B371,TOMAKE!$D$2:$E$174,2,FALSE)</f>
        <v>127</v>
      </c>
      <c r="G371" s="16">
        <f>COUNTIF(TOMAKE!$D$2:$D$174, B371)</f>
        <v>1</v>
      </c>
    </row>
    <row r="372" spans="1:7" s="16" customFormat="1" x14ac:dyDescent="0.25">
      <c r="A372" s="16" t="str">
        <f t="shared" si="12"/>
        <v>prv104</v>
      </c>
      <c r="B372" s="16">
        <v>104</v>
      </c>
      <c r="C372" s="16" t="s">
        <v>26</v>
      </c>
      <c r="D372" s="16" t="s">
        <v>289</v>
      </c>
      <c r="E372" s="16">
        <v>10</v>
      </c>
      <c r="F372" s="16">
        <f>VLOOKUP(B372,TOMAKE!$D$2:$E$174,2,FALSE)</f>
        <v>128</v>
      </c>
      <c r="G372" s="16">
        <f>COUNTIF(TOMAKE!$D$2:$D$174, B372)</f>
        <v>1</v>
      </c>
    </row>
    <row r="373" spans="1:7" s="16" customFormat="1" x14ac:dyDescent="0.25">
      <c r="A373" s="16" t="str">
        <f t="shared" si="12"/>
        <v>prv105</v>
      </c>
      <c r="B373" s="16">
        <v>105</v>
      </c>
      <c r="C373" s="16" t="s">
        <v>72</v>
      </c>
      <c r="D373" s="16" t="s">
        <v>288</v>
      </c>
      <c r="E373" s="16">
        <v>2</v>
      </c>
      <c r="F373" s="16" t="e">
        <f>VLOOKUP(B373,TOMAKE!$D$2:$E$174,2,FALSE)</f>
        <v>#N/A</v>
      </c>
      <c r="G373" s="16">
        <f>COUNTIF(TOMAKE!$D$2:$D$174, B373)</f>
        <v>0</v>
      </c>
    </row>
    <row r="374" spans="1:7" s="16" customFormat="1" x14ac:dyDescent="0.25">
      <c r="A374" s="16" t="str">
        <f t="shared" si="12"/>
        <v>prv106</v>
      </c>
      <c r="B374" s="16">
        <v>106</v>
      </c>
      <c r="C374" s="16" t="s">
        <v>10</v>
      </c>
      <c r="D374" s="16" t="s">
        <v>287</v>
      </c>
      <c r="E374" s="16">
        <v>36</v>
      </c>
      <c r="F374" s="16" t="e">
        <f>VLOOKUP(B374,TOMAKE!$D$2:$E$174,2,FALSE)</f>
        <v>#N/A</v>
      </c>
      <c r="G374" s="16">
        <f>COUNTIF(TOMAKE!$D$2:$D$174, B374)</f>
        <v>0</v>
      </c>
    </row>
    <row r="375" spans="1:7" s="16" customFormat="1" x14ac:dyDescent="0.25">
      <c r="A375" s="16" t="str">
        <f t="shared" si="12"/>
        <v>prv107</v>
      </c>
      <c r="B375" s="16">
        <v>107</v>
      </c>
      <c r="C375" s="16" t="s">
        <v>47</v>
      </c>
      <c r="D375" s="16" t="s">
        <v>47</v>
      </c>
      <c r="E375" s="16">
        <v>11</v>
      </c>
      <c r="F375" s="16" t="e">
        <f>VLOOKUP(B375,TOMAKE!$D$2:$E$174,2,FALSE)</f>
        <v>#N/A</v>
      </c>
      <c r="G375" s="16">
        <f>COUNTIF(TOMAKE!$D$2:$D$174, B375)</f>
        <v>0</v>
      </c>
    </row>
    <row r="376" spans="1:7" s="16" customFormat="1" x14ac:dyDescent="0.25">
      <c r="A376" s="16" t="str">
        <f t="shared" si="12"/>
        <v>prv108</v>
      </c>
      <c r="B376" s="16">
        <v>108</v>
      </c>
      <c r="C376" s="16" t="s">
        <v>72</v>
      </c>
      <c r="D376" s="16" t="s">
        <v>286</v>
      </c>
      <c r="E376" s="16">
        <v>6</v>
      </c>
      <c r="F376" s="16">
        <f>VLOOKUP(B376,TOMAKE!$D$2:$E$174,2,FALSE)</f>
        <v>129</v>
      </c>
      <c r="G376" s="16">
        <f>COUNTIF(TOMAKE!$D$2:$D$174, B376)</f>
        <v>1</v>
      </c>
    </row>
    <row r="377" spans="1:7" s="16" customFormat="1" x14ac:dyDescent="0.25">
      <c r="A377" s="16" t="str">
        <f t="shared" si="12"/>
        <v>prv109</v>
      </c>
      <c r="B377" s="16">
        <v>109</v>
      </c>
      <c r="C377" s="16" t="s">
        <v>72</v>
      </c>
      <c r="D377" s="16" t="s">
        <v>250</v>
      </c>
      <c r="E377" s="16">
        <v>9</v>
      </c>
      <c r="F377" s="16">
        <f>VLOOKUP(B377,TOMAKE!$D$2:$E$174,2,FALSE)</f>
        <v>130</v>
      </c>
      <c r="G377" s="16">
        <f>COUNTIF(TOMAKE!$D$2:$D$174, B377)</f>
        <v>1</v>
      </c>
    </row>
    <row r="378" spans="1:7" s="16" customFormat="1" x14ac:dyDescent="0.25">
      <c r="A378" s="16" t="str">
        <f t="shared" si="12"/>
        <v>prv11</v>
      </c>
      <c r="B378" s="16">
        <v>11</v>
      </c>
      <c r="C378" s="16" t="s">
        <v>10</v>
      </c>
      <c r="D378" s="16" t="s">
        <v>285</v>
      </c>
      <c r="E378" s="16">
        <v>15</v>
      </c>
      <c r="F378" s="16">
        <f>VLOOKUP(B378,TOMAKE!$D$2:$E$174,2,FALSE)</f>
        <v>30</v>
      </c>
      <c r="G378" s="16">
        <f>COUNTIF(TOMAKE!$D$2:$D$174, B378)</f>
        <v>1</v>
      </c>
    </row>
    <row r="379" spans="1:7" s="16" customFormat="1" ht="22.5" customHeight="1" x14ac:dyDescent="0.25">
      <c r="A379" s="16" t="str">
        <f t="shared" si="12"/>
        <v>prv110</v>
      </c>
      <c r="B379" s="16">
        <v>110</v>
      </c>
      <c r="C379" s="16" t="s">
        <v>10</v>
      </c>
      <c r="D379" s="16" t="s">
        <v>72</v>
      </c>
      <c r="E379" s="16">
        <v>28</v>
      </c>
      <c r="F379" s="16" t="e">
        <f>VLOOKUP(B379,TOMAKE!$D$2:$E$174,2,FALSE)</f>
        <v>#N/A</v>
      </c>
      <c r="G379" s="16">
        <f>COUNTIF(TOMAKE!$D$2:$D$174, B379)</f>
        <v>0</v>
      </c>
    </row>
    <row r="380" spans="1:7" s="16" customFormat="1" x14ac:dyDescent="0.25">
      <c r="A380" s="16" t="str">
        <f t="shared" si="12"/>
        <v>prv111</v>
      </c>
      <c r="B380" s="16">
        <v>111</v>
      </c>
      <c r="C380" s="16" t="s">
        <v>26</v>
      </c>
      <c r="D380" s="16" t="s">
        <v>8</v>
      </c>
      <c r="E380" s="16">
        <v>17</v>
      </c>
      <c r="F380" s="16">
        <f>VLOOKUP(B380,TOMAKE!$D$2:$E$174,2,FALSE)</f>
        <v>54</v>
      </c>
      <c r="G380" s="16">
        <f>COUNTIF(TOMAKE!$D$2:$D$174, B380)</f>
        <v>1</v>
      </c>
    </row>
    <row r="381" spans="1:7" s="16" customFormat="1" x14ac:dyDescent="0.25">
      <c r="A381" s="16" t="str">
        <f t="shared" si="12"/>
        <v>prv112</v>
      </c>
      <c r="B381" s="16">
        <v>112</v>
      </c>
      <c r="C381" s="16" t="s">
        <v>72</v>
      </c>
      <c r="D381" s="16" t="s">
        <v>244</v>
      </c>
      <c r="E381" s="16">
        <v>5</v>
      </c>
      <c r="F381" s="16">
        <f>VLOOKUP(B381,TOMAKE!$D$2:$E$174,2,FALSE)</f>
        <v>131</v>
      </c>
      <c r="G381" s="16">
        <f>COUNTIF(TOMAKE!$D$2:$D$174, B381)</f>
        <v>1</v>
      </c>
    </row>
    <row r="382" spans="1:7" s="16" customFormat="1" x14ac:dyDescent="0.25">
      <c r="A382" s="16" t="str">
        <f t="shared" si="12"/>
        <v>prv113</v>
      </c>
      <c r="B382" s="16">
        <v>113</v>
      </c>
      <c r="C382" s="16" t="s">
        <v>72</v>
      </c>
      <c r="D382" s="16" t="s">
        <v>42</v>
      </c>
      <c r="E382" s="16">
        <v>4</v>
      </c>
      <c r="F382" s="16">
        <f>VLOOKUP(B382,TOMAKE!$D$2:$E$174,2,FALSE)</f>
        <v>132</v>
      </c>
      <c r="G382" s="16">
        <f>COUNTIF(TOMAKE!$D$2:$D$174, B382)</f>
        <v>1</v>
      </c>
    </row>
    <row r="383" spans="1:7" s="16" customFormat="1" x14ac:dyDescent="0.25">
      <c r="A383" s="16" t="str">
        <f t="shared" si="12"/>
        <v>prv114</v>
      </c>
      <c r="B383" s="16">
        <v>114</v>
      </c>
      <c r="C383" s="16" t="s">
        <v>10</v>
      </c>
      <c r="D383" s="16" t="s">
        <v>72</v>
      </c>
      <c r="E383" s="16">
        <v>21</v>
      </c>
      <c r="F383" s="16">
        <f>VLOOKUP(B383,TOMAKE!$D$2:$E$174,2,FALSE)</f>
        <v>59</v>
      </c>
      <c r="G383" s="16">
        <f>COUNTIF(TOMAKE!$D$2:$D$174, B383)</f>
        <v>1</v>
      </c>
    </row>
    <row r="384" spans="1:7" s="16" customFormat="1" x14ac:dyDescent="0.25">
      <c r="A384" s="16" t="str">
        <f t="shared" si="12"/>
        <v>prv115</v>
      </c>
      <c r="B384" s="16">
        <v>115</v>
      </c>
      <c r="C384" s="16" t="s">
        <v>10</v>
      </c>
      <c r="D384" s="16" t="s">
        <v>10</v>
      </c>
      <c r="E384" s="16">
        <v>6</v>
      </c>
      <c r="F384" s="16" t="e">
        <f>VLOOKUP(B384,TOMAKE!$D$2:$E$174,2,FALSE)</f>
        <v>#N/A</v>
      </c>
      <c r="G384" s="16">
        <f>COUNTIF(TOMAKE!$D$2:$D$174, B384)</f>
        <v>0</v>
      </c>
    </row>
    <row r="385" spans="1:7" s="16" customFormat="1" x14ac:dyDescent="0.25">
      <c r="A385" s="16" t="str">
        <f t="shared" si="12"/>
        <v>prv116</v>
      </c>
      <c r="B385" s="16">
        <v>116</v>
      </c>
      <c r="C385" s="16" t="s">
        <v>72</v>
      </c>
      <c r="D385" s="16" t="s">
        <v>118</v>
      </c>
      <c r="E385" s="16">
        <v>26</v>
      </c>
      <c r="F385" s="16">
        <f>VLOOKUP(B385,TOMAKE!$D$2:$E$174,2,FALSE)</f>
        <v>133</v>
      </c>
      <c r="G385" s="16">
        <f>COUNTIF(TOMAKE!$D$2:$D$174, B385)</f>
        <v>1</v>
      </c>
    </row>
    <row r="386" spans="1:7" s="16" customFormat="1" x14ac:dyDescent="0.25">
      <c r="A386" s="16" t="str">
        <f t="shared" si="12"/>
        <v>prv117</v>
      </c>
      <c r="B386" s="16">
        <v>117</v>
      </c>
      <c r="C386" s="16" t="s">
        <v>72</v>
      </c>
      <c r="D386" s="16" t="s">
        <v>284</v>
      </c>
      <c r="E386" s="16">
        <v>5</v>
      </c>
      <c r="F386" s="16">
        <f>VLOOKUP(B386,TOMAKE!$D$2:$E$174,2,FALSE)</f>
        <v>134</v>
      </c>
      <c r="G386" s="16">
        <f>COUNTIF(TOMAKE!$D$2:$D$174, B386)</f>
        <v>1</v>
      </c>
    </row>
    <row r="387" spans="1:7" s="16" customFormat="1" ht="25.5" customHeight="1" x14ac:dyDescent="0.25">
      <c r="A387" s="16" t="str">
        <f t="shared" si="12"/>
        <v>prv118</v>
      </c>
      <c r="B387" s="16">
        <v>118</v>
      </c>
      <c r="C387" s="16" t="s">
        <v>10</v>
      </c>
      <c r="D387" s="16" t="s">
        <v>8</v>
      </c>
      <c r="E387" s="16">
        <v>30</v>
      </c>
      <c r="F387" s="16">
        <f>VLOOKUP(B387,TOMAKE!$D$2:$E$174,2,FALSE)</f>
        <v>135</v>
      </c>
      <c r="G387" s="16">
        <f>COUNTIF(TOMAKE!$D$2:$D$174, B387)</f>
        <v>1</v>
      </c>
    </row>
    <row r="388" spans="1:7" s="16" customFormat="1" x14ac:dyDescent="0.25">
      <c r="A388" s="16" t="str">
        <f t="shared" si="12"/>
        <v>prv119</v>
      </c>
      <c r="B388" s="16">
        <v>119</v>
      </c>
      <c r="C388" s="16" t="s">
        <v>26</v>
      </c>
      <c r="D388" s="16" t="s">
        <v>47</v>
      </c>
      <c r="E388" s="16">
        <v>19</v>
      </c>
      <c r="F388" s="16">
        <f>VLOOKUP(B388,TOMAKE!$D$2:$E$174,2,FALSE)</f>
        <v>55</v>
      </c>
      <c r="G388" s="16">
        <f>COUNTIF(TOMAKE!$D$2:$D$174, B388)</f>
        <v>1</v>
      </c>
    </row>
    <row r="389" spans="1:7" s="16" customFormat="1" x14ac:dyDescent="0.25">
      <c r="A389" s="16" t="str">
        <f t="shared" si="12"/>
        <v>prv12</v>
      </c>
      <c r="B389" s="16">
        <v>12</v>
      </c>
      <c r="C389" s="16" t="s">
        <v>10</v>
      </c>
      <c r="D389" s="16" t="s">
        <v>225</v>
      </c>
      <c r="E389" s="16">
        <v>15</v>
      </c>
      <c r="F389" s="16">
        <f>VLOOKUP(B389,TOMAKE!$D$2:$E$174,2,FALSE)</f>
        <v>32</v>
      </c>
      <c r="G389" s="16">
        <f>COUNTIF(TOMAKE!$D$2:$D$174, B389)</f>
        <v>1</v>
      </c>
    </row>
    <row r="390" spans="1:7" s="16" customFormat="1" x14ac:dyDescent="0.25">
      <c r="A390" s="16" t="str">
        <f t="shared" si="12"/>
        <v>prv120</v>
      </c>
      <c r="B390" s="16">
        <v>120</v>
      </c>
      <c r="C390" s="16" t="s">
        <v>10</v>
      </c>
      <c r="D390" s="16" t="s">
        <v>8</v>
      </c>
      <c r="E390" s="16">
        <v>20</v>
      </c>
      <c r="F390" s="16" t="e">
        <f>VLOOKUP(B390,TOMAKE!$D$2:$E$174,2,FALSE)</f>
        <v>#N/A</v>
      </c>
      <c r="G390" s="16">
        <f>COUNTIF(TOMAKE!$D$2:$D$174, B390)</f>
        <v>0</v>
      </c>
    </row>
    <row r="391" spans="1:7" s="16" customFormat="1" x14ac:dyDescent="0.25">
      <c r="A391" s="16" t="str">
        <f t="shared" si="12"/>
        <v>prv121</v>
      </c>
      <c r="B391" s="16">
        <v>121</v>
      </c>
      <c r="C391" s="16" t="s">
        <v>10</v>
      </c>
      <c r="D391" s="16" t="s">
        <v>246</v>
      </c>
      <c r="E391" s="16">
        <v>17</v>
      </c>
      <c r="F391" s="16">
        <f>VLOOKUP(B391,TOMAKE!$D$2:$E$174,2,FALSE)</f>
        <v>62</v>
      </c>
      <c r="G391" s="16">
        <f>COUNTIF(TOMAKE!$D$2:$D$174, B391)</f>
        <v>1</v>
      </c>
    </row>
    <row r="392" spans="1:7" s="16" customFormat="1" x14ac:dyDescent="0.25">
      <c r="A392" s="16" t="str">
        <f t="shared" si="12"/>
        <v>prv122</v>
      </c>
      <c r="B392" s="16">
        <v>122</v>
      </c>
      <c r="C392" s="16" t="s">
        <v>247</v>
      </c>
      <c r="D392" s="16" t="s">
        <v>10</v>
      </c>
      <c r="E392" s="16">
        <v>25</v>
      </c>
      <c r="F392" s="16" t="e">
        <f>VLOOKUP(B392,TOMAKE!$D$2:$E$174,2,FALSE)</f>
        <v>#N/A</v>
      </c>
      <c r="G392" s="16">
        <f>COUNTIF(TOMAKE!$D$2:$D$174, B392)</f>
        <v>0</v>
      </c>
    </row>
    <row r="393" spans="1:7" s="16" customFormat="1" x14ac:dyDescent="0.25">
      <c r="A393" s="16" t="str">
        <f t="shared" si="12"/>
        <v>prv123</v>
      </c>
      <c r="B393" s="16">
        <v>123</v>
      </c>
      <c r="C393" s="16" t="s">
        <v>106</v>
      </c>
      <c r="D393" s="16" t="s">
        <v>136</v>
      </c>
      <c r="E393" s="16">
        <v>8</v>
      </c>
      <c r="F393" s="16">
        <f>VLOOKUP(B393,TOMAKE!$D$2:$E$174,2,FALSE)</f>
        <v>64</v>
      </c>
      <c r="G393" s="16">
        <f>COUNTIF(TOMAKE!$D$2:$D$174, B393)</f>
        <v>1</v>
      </c>
    </row>
    <row r="394" spans="1:7" s="16" customFormat="1" x14ac:dyDescent="0.25">
      <c r="A394" s="16" t="str">
        <f t="shared" si="12"/>
        <v>prv124</v>
      </c>
      <c r="B394" s="16">
        <v>124</v>
      </c>
      <c r="C394" s="16" t="s">
        <v>47</v>
      </c>
      <c r="D394" s="16" t="s">
        <v>255</v>
      </c>
      <c r="E394" s="16">
        <v>8</v>
      </c>
      <c r="F394" s="16" t="e">
        <f>VLOOKUP(B394,TOMAKE!$D$2:$E$174,2,FALSE)</f>
        <v>#N/A</v>
      </c>
      <c r="G394" s="16">
        <f>COUNTIF(TOMAKE!$D$2:$D$174, B394)</f>
        <v>0</v>
      </c>
    </row>
    <row r="395" spans="1:7" s="16" customFormat="1" x14ac:dyDescent="0.25">
      <c r="A395" s="16" t="str">
        <f t="shared" si="12"/>
        <v>prv125</v>
      </c>
      <c r="B395" s="16">
        <v>125</v>
      </c>
      <c r="C395" s="16" t="s">
        <v>10</v>
      </c>
      <c r="D395" s="16" t="s">
        <v>283</v>
      </c>
      <c r="E395" s="16">
        <v>24</v>
      </c>
      <c r="F395" s="16" t="e">
        <f>VLOOKUP(B395,TOMAKE!$D$2:$E$174,2,FALSE)</f>
        <v>#N/A</v>
      </c>
      <c r="G395" s="16">
        <f>COUNTIF(TOMAKE!$D$2:$D$174, B395)</f>
        <v>0</v>
      </c>
    </row>
    <row r="396" spans="1:7" s="16" customFormat="1" x14ac:dyDescent="0.25">
      <c r="A396" s="16" t="str">
        <f t="shared" si="12"/>
        <v>prv126</v>
      </c>
      <c r="B396" s="16">
        <v>126</v>
      </c>
      <c r="C396" s="16" t="s">
        <v>282</v>
      </c>
      <c r="D396" s="16" t="s">
        <v>14</v>
      </c>
      <c r="E396" s="16">
        <v>9</v>
      </c>
      <c r="F396" s="16" t="e">
        <f>VLOOKUP(B396,TOMAKE!$D$2:$E$174,2,FALSE)</f>
        <v>#N/A</v>
      </c>
      <c r="G396" s="16">
        <f>COUNTIF(TOMAKE!$D$2:$D$174, B396)</f>
        <v>0</v>
      </c>
    </row>
    <row r="397" spans="1:7" s="16" customFormat="1" ht="29.25" customHeight="1" x14ac:dyDescent="0.25">
      <c r="A397" s="16" t="str">
        <f t="shared" si="12"/>
        <v>prv127</v>
      </c>
      <c r="B397" s="16">
        <v>127</v>
      </c>
      <c r="C397" s="16" t="s">
        <v>10</v>
      </c>
      <c r="D397" s="16" t="s">
        <v>106</v>
      </c>
      <c r="E397" s="16">
        <v>11</v>
      </c>
      <c r="F397" s="16" t="e">
        <f>VLOOKUP(B397,TOMAKE!$D$2:$E$174,2,FALSE)</f>
        <v>#N/A</v>
      </c>
      <c r="G397" s="16">
        <f>COUNTIF(TOMAKE!$D$2:$D$174, B397)</f>
        <v>0</v>
      </c>
    </row>
    <row r="398" spans="1:7" s="16" customFormat="1" x14ac:dyDescent="0.25">
      <c r="A398" s="16" t="str">
        <f t="shared" ref="A398:A429" si="13">CONCATENATE("prv",B398)</f>
        <v>prv128</v>
      </c>
      <c r="B398" s="16">
        <v>128</v>
      </c>
      <c r="C398" s="16" t="s">
        <v>106</v>
      </c>
      <c r="D398" s="16" t="s">
        <v>281</v>
      </c>
      <c r="E398" s="16">
        <v>5</v>
      </c>
      <c r="F398" s="16">
        <f>VLOOKUP(B398,TOMAKE!$D$2:$E$174,2,FALSE)</f>
        <v>70</v>
      </c>
      <c r="G398" s="16">
        <f>COUNTIF(TOMAKE!$D$2:$D$174, B398)</f>
        <v>1</v>
      </c>
    </row>
    <row r="399" spans="1:7" s="16" customFormat="1" x14ac:dyDescent="0.25">
      <c r="A399" s="16" t="str">
        <f t="shared" si="13"/>
        <v>prv5</v>
      </c>
      <c r="B399" s="16">
        <v>5</v>
      </c>
      <c r="C399" s="16" t="s">
        <v>47</v>
      </c>
      <c r="D399" s="16" t="s">
        <v>26</v>
      </c>
      <c r="E399" s="16">
        <v>18</v>
      </c>
      <c r="F399" s="16">
        <f>VLOOKUP(B399,TOMAKE!$D$2:$E$174,2,FALSE)</f>
        <v>217</v>
      </c>
      <c r="G399" s="16">
        <f>COUNTIF(TOMAKE!$D$2:$D$174, B399)</f>
        <v>1</v>
      </c>
    </row>
    <row r="400" spans="1:7" s="16" customFormat="1" x14ac:dyDescent="0.25">
      <c r="A400" s="16" t="str">
        <f t="shared" si="13"/>
        <v>prv13</v>
      </c>
      <c r="B400" s="16">
        <v>13</v>
      </c>
      <c r="C400" s="16" t="s">
        <v>10</v>
      </c>
      <c r="D400" s="16" t="s">
        <v>280</v>
      </c>
      <c r="E400" s="16">
        <v>20</v>
      </c>
      <c r="F400" s="16" t="e">
        <f>VLOOKUP(B400,TOMAKE!$D$2:$E$174,2,FALSE)</f>
        <v>#N/A</v>
      </c>
      <c r="G400" s="16">
        <f>COUNTIF(TOMAKE!$D$2:$D$174, B400)</f>
        <v>0</v>
      </c>
    </row>
    <row r="401" spans="1:7" s="16" customFormat="1" x14ac:dyDescent="0.25">
      <c r="A401" s="16" t="str">
        <f t="shared" si="13"/>
        <v>prv130</v>
      </c>
      <c r="B401" s="16">
        <v>130</v>
      </c>
      <c r="C401" s="16" t="s">
        <v>10</v>
      </c>
      <c r="D401" s="16" t="s">
        <v>250</v>
      </c>
      <c r="E401" s="16">
        <v>37</v>
      </c>
      <c r="F401" s="16" t="e">
        <f>VLOOKUP(B401,TOMAKE!$D$2:$E$174,2,FALSE)</f>
        <v>#N/A</v>
      </c>
      <c r="G401" s="16">
        <f>COUNTIF(TOMAKE!$D$2:$D$174, B401)</f>
        <v>0</v>
      </c>
    </row>
    <row r="402" spans="1:7" s="16" customFormat="1" x14ac:dyDescent="0.25">
      <c r="A402" s="16" t="str">
        <f t="shared" si="13"/>
        <v>prv131</v>
      </c>
      <c r="B402" s="16">
        <v>131</v>
      </c>
      <c r="C402" s="16" t="s">
        <v>10</v>
      </c>
      <c r="D402" s="16" t="s">
        <v>279</v>
      </c>
      <c r="E402" s="16">
        <v>4</v>
      </c>
      <c r="F402" s="16" t="e">
        <f>VLOOKUP(B402,TOMAKE!$D$2:$E$174,2,FALSE)</f>
        <v>#N/A</v>
      </c>
      <c r="G402" s="16">
        <f>COUNTIF(TOMAKE!$D$2:$D$174, B402)</f>
        <v>0</v>
      </c>
    </row>
    <row r="403" spans="1:7" s="16" customFormat="1" x14ac:dyDescent="0.25">
      <c r="A403" s="16" t="str">
        <f t="shared" si="13"/>
        <v>prv132</v>
      </c>
      <c r="B403" s="16">
        <v>132</v>
      </c>
      <c r="C403" s="16" t="s">
        <v>106</v>
      </c>
      <c r="D403" s="16" t="s">
        <v>47</v>
      </c>
      <c r="E403" s="16">
        <v>14</v>
      </c>
      <c r="F403" s="16">
        <f>VLOOKUP(B403,TOMAKE!$D$2:$E$174,2,FALSE)</f>
        <v>143</v>
      </c>
      <c r="G403" s="16">
        <f>COUNTIF(TOMAKE!$D$2:$D$174, B403)</f>
        <v>1</v>
      </c>
    </row>
    <row r="404" spans="1:7" s="16" customFormat="1" ht="27.75" customHeight="1" x14ac:dyDescent="0.25">
      <c r="A404" s="16" t="str">
        <f t="shared" si="13"/>
        <v>prv133</v>
      </c>
      <c r="B404" s="16">
        <v>133</v>
      </c>
      <c r="C404" s="16" t="s">
        <v>10</v>
      </c>
      <c r="D404" s="16" t="s">
        <v>47</v>
      </c>
      <c r="E404" s="16">
        <v>18</v>
      </c>
      <c r="F404" s="16">
        <f>VLOOKUP(B404,TOMAKE!$D$2:$E$174,2,FALSE)</f>
        <v>144</v>
      </c>
      <c r="G404" s="16">
        <f>COUNTIF(TOMAKE!$D$2:$D$174, B404)</f>
        <v>1</v>
      </c>
    </row>
    <row r="405" spans="1:7" s="16" customFormat="1" x14ac:dyDescent="0.25">
      <c r="A405" s="16" t="str">
        <f t="shared" si="13"/>
        <v>prv134</v>
      </c>
      <c r="B405" s="16">
        <v>134</v>
      </c>
      <c r="C405" s="16" t="s">
        <v>47</v>
      </c>
      <c r="D405" s="16" t="s">
        <v>47</v>
      </c>
      <c r="E405" s="16">
        <v>10</v>
      </c>
      <c r="F405" s="16">
        <f>VLOOKUP(B405,TOMAKE!$D$2:$E$174,2,FALSE)</f>
        <v>138</v>
      </c>
      <c r="G405" s="16">
        <f>COUNTIF(TOMAKE!$D$2:$D$174, B405)</f>
        <v>1</v>
      </c>
    </row>
    <row r="406" spans="1:7" s="16" customFormat="1" x14ac:dyDescent="0.25">
      <c r="A406" s="16" t="str">
        <f t="shared" si="13"/>
        <v>prv135</v>
      </c>
      <c r="B406" s="16">
        <v>135</v>
      </c>
      <c r="C406" s="16" t="s">
        <v>47</v>
      </c>
      <c r="D406" s="16" t="s">
        <v>106</v>
      </c>
      <c r="E406" s="16">
        <v>13</v>
      </c>
      <c r="F406" s="16">
        <f>VLOOKUP(B406,TOMAKE!$D$2:$E$174,2,FALSE)</f>
        <v>145</v>
      </c>
      <c r="G406" s="16">
        <f>COUNTIF(TOMAKE!$D$2:$D$174, B406)</f>
        <v>1</v>
      </c>
    </row>
    <row r="407" spans="1:7" s="16" customFormat="1" x14ac:dyDescent="0.25">
      <c r="A407" s="16" t="str">
        <f t="shared" si="13"/>
        <v>prv136</v>
      </c>
      <c r="B407" s="16">
        <v>136</v>
      </c>
      <c r="C407" s="16" t="s">
        <v>106</v>
      </c>
      <c r="D407" s="16" t="s">
        <v>278</v>
      </c>
      <c r="E407" s="16">
        <v>14</v>
      </c>
      <c r="F407" s="16">
        <f>VLOOKUP(B407,TOMAKE!$D$2:$E$174,2,FALSE)</f>
        <v>146</v>
      </c>
      <c r="G407" s="16">
        <f>COUNTIF(TOMAKE!$D$2:$D$174, B407)</f>
        <v>1</v>
      </c>
    </row>
    <row r="408" spans="1:7" s="16" customFormat="1" x14ac:dyDescent="0.25">
      <c r="A408" s="16" t="str">
        <f t="shared" si="13"/>
        <v>prv137</v>
      </c>
      <c r="B408" s="16">
        <v>137</v>
      </c>
      <c r="C408" s="16" t="s">
        <v>47</v>
      </c>
      <c r="D408" s="16" t="s">
        <v>255</v>
      </c>
      <c r="E408" s="16">
        <v>8</v>
      </c>
      <c r="F408" s="16" t="e">
        <f>VLOOKUP(B408,TOMAKE!$D$2:$E$174,2,FALSE)</f>
        <v>#N/A</v>
      </c>
      <c r="G408" s="16">
        <f>COUNTIF(TOMAKE!$D$2:$D$174, B408)</f>
        <v>0</v>
      </c>
    </row>
    <row r="409" spans="1:7" s="16" customFormat="1" x14ac:dyDescent="0.25">
      <c r="A409" s="16" t="str">
        <f t="shared" si="13"/>
        <v>prv138</v>
      </c>
      <c r="B409" s="16">
        <v>138</v>
      </c>
      <c r="C409" s="16" t="s">
        <v>47</v>
      </c>
      <c r="D409" s="16" t="s">
        <v>255</v>
      </c>
      <c r="E409" s="16">
        <v>6</v>
      </c>
      <c r="F409" s="16" t="e">
        <f>VLOOKUP(B409,TOMAKE!$D$2:$E$174,2,FALSE)</f>
        <v>#N/A</v>
      </c>
      <c r="G409" s="16">
        <f>COUNTIF(TOMAKE!$D$2:$D$174, B409)</f>
        <v>0</v>
      </c>
    </row>
    <row r="410" spans="1:7" s="16" customFormat="1" x14ac:dyDescent="0.25">
      <c r="A410" s="16" t="str">
        <f t="shared" si="13"/>
        <v>prv139</v>
      </c>
      <c r="B410" s="21">
        <v>139</v>
      </c>
      <c r="C410" s="21" t="s">
        <v>47</v>
      </c>
      <c r="D410" s="21" t="s">
        <v>221</v>
      </c>
      <c r="E410" s="21">
        <v>13</v>
      </c>
      <c r="F410" s="16" t="e">
        <f>VLOOKUP(B410,TOMAKE!$D$2:$E$174,2,FALSE)</f>
        <v>#N/A</v>
      </c>
      <c r="G410" s="16">
        <f>COUNTIF(TOMAKE!$D$2:$D$174, B410)</f>
        <v>0</v>
      </c>
    </row>
    <row r="411" spans="1:7" s="16" customFormat="1" x14ac:dyDescent="0.25">
      <c r="A411" s="16" t="str">
        <f t="shared" si="13"/>
        <v>prv14</v>
      </c>
      <c r="B411" s="16">
        <v>14</v>
      </c>
      <c r="C411" s="16" t="s">
        <v>10</v>
      </c>
      <c r="D411" s="16" t="s">
        <v>236</v>
      </c>
      <c r="E411" s="16">
        <v>20</v>
      </c>
      <c r="F411" s="16" t="e">
        <f>VLOOKUP(B411,TOMAKE!$D$2:$E$174,2,FALSE)</f>
        <v>#N/A</v>
      </c>
      <c r="G411" s="16">
        <f>COUNTIF(TOMAKE!$D$2:$D$174, B411)</f>
        <v>0</v>
      </c>
    </row>
    <row r="412" spans="1:7" s="16" customFormat="1" x14ac:dyDescent="0.25">
      <c r="A412" s="16" t="str">
        <f t="shared" si="13"/>
        <v>prv140</v>
      </c>
      <c r="B412" s="16">
        <v>140</v>
      </c>
      <c r="C412" s="16" t="s">
        <v>221</v>
      </c>
      <c r="D412" s="16" t="s">
        <v>47</v>
      </c>
      <c r="E412" s="16">
        <v>14</v>
      </c>
      <c r="F412" s="16" t="e">
        <f>VLOOKUP(B412,TOMAKE!$D$2:$E$174,2,FALSE)</f>
        <v>#N/A</v>
      </c>
      <c r="G412" s="16">
        <f>COUNTIF(TOMAKE!$D$2:$D$174, B412)</f>
        <v>0</v>
      </c>
    </row>
    <row r="413" spans="1:7" s="16" customFormat="1" x14ac:dyDescent="0.25">
      <c r="A413" s="16" t="str">
        <f t="shared" si="13"/>
        <v>prv141</v>
      </c>
      <c r="B413" s="16">
        <v>141</v>
      </c>
      <c r="C413" s="16" t="s">
        <v>221</v>
      </c>
      <c r="D413" s="16" t="s">
        <v>47</v>
      </c>
      <c r="E413" s="16">
        <v>14</v>
      </c>
      <c r="F413" s="16" t="e">
        <f>VLOOKUP(B413,TOMAKE!$D$2:$E$174,2,FALSE)</f>
        <v>#N/A</v>
      </c>
      <c r="G413" s="16">
        <f>COUNTIF(TOMAKE!$D$2:$D$174, B413)</f>
        <v>0</v>
      </c>
    </row>
    <row r="414" spans="1:7" s="16" customFormat="1" x14ac:dyDescent="0.25">
      <c r="A414" s="16" t="str">
        <f t="shared" si="13"/>
        <v>prv142</v>
      </c>
      <c r="B414" s="16">
        <v>142</v>
      </c>
      <c r="C414" s="16" t="s">
        <v>10</v>
      </c>
      <c r="D414" s="16" t="s">
        <v>262</v>
      </c>
      <c r="E414" s="16">
        <v>4</v>
      </c>
      <c r="F414" s="16" t="e">
        <f>VLOOKUP(B414,TOMAKE!$D$2:$E$174,2,FALSE)</f>
        <v>#N/A</v>
      </c>
      <c r="G414" s="16">
        <f>COUNTIF(TOMAKE!$D$2:$D$174, B414)</f>
        <v>0</v>
      </c>
    </row>
    <row r="415" spans="1:7" s="16" customFormat="1" x14ac:dyDescent="0.25">
      <c r="A415" s="16" t="str">
        <f t="shared" si="13"/>
        <v>prv143</v>
      </c>
      <c r="B415" s="16">
        <v>143</v>
      </c>
      <c r="C415" s="16" t="s">
        <v>10</v>
      </c>
      <c r="D415" s="16" t="s">
        <v>228</v>
      </c>
      <c r="E415" s="16">
        <v>24</v>
      </c>
      <c r="F415" s="16" t="e">
        <f>VLOOKUP(B415,TOMAKE!$D$2:$E$174,2,FALSE)</f>
        <v>#N/A</v>
      </c>
      <c r="G415" s="16">
        <f>COUNTIF(TOMAKE!$D$2:$D$174, B415)</f>
        <v>0</v>
      </c>
    </row>
    <row r="416" spans="1:7" s="16" customFormat="1" x14ac:dyDescent="0.25">
      <c r="A416" s="16" t="str">
        <f t="shared" si="13"/>
        <v>prv144</v>
      </c>
      <c r="B416" s="16">
        <v>144</v>
      </c>
      <c r="C416" s="16" t="s">
        <v>10</v>
      </c>
      <c r="D416" s="16" t="s">
        <v>277</v>
      </c>
      <c r="E416" s="16">
        <v>17</v>
      </c>
      <c r="F416" s="16">
        <f>VLOOKUP(B416,TOMAKE!$D$2:$E$174,2,FALSE)</f>
        <v>149</v>
      </c>
      <c r="G416" s="16">
        <f>COUNTIF(TOMAKE!$D$2:$D$174, B416)</f>
        <v>1</v>
      </c>
    </row>
    <row r="417" spans="1:7" s="16" customFormat="1" x14ac:dyDescent="0.25">
      <c r="A417" s="16" t="str">
        <f t="shared" si="13"/>
        <v>prv145</v>
      </c>
      <c r="B417" s="16">
        <v>145</v>
      </c>
      <c r="C417" s="16" t="s">
        <v>10</v>
      </c>
      <c r="D417" s="16" t="s">
        <v>276</v>
      </c>
      <c r="E417" s="16">
        <v>20</v>
      </c>
      <c r="F417" s="16" t="e">
        <f>VLOOKUP(B417,TOMAKE!$D$2:$E$174,2,FALSE)</f>
        <v>#N/A</v>
      </c>
      <c r="G417" s="16">
        <f>COUNTIF(TOMAKE!$D$2:$D$174, B417)</f>
        <v>0</v>
      </c>
    </row>
    <row r="418" spans="1:7" s="16" customFormat="1" x14ac:dyDescent="0.25">
      <c r="A418" s="16" t="str">
        <f t="shared" si="13"/>
        <v>prv146</v>
      </c>
      <c r="B418" s="16">
        <v>146</v>
      </c>
      <c r="C418" s="16" t="s">
        <v>10</v>
      </c>
      <c r="D418" s="16" t="s">
        <v>275</v>
      </c>
      <c r="E418" s="16">
        <v>21</v>
      </c>
      <c r="F418" s="16">
        <f>VLOOKUP(B418,TOMAKE!$D$2:$E$174,2,FALSE)</f>
        <v>150</v>
      </c>
      <c r="G418" s="16">
        <f>COUNTIF(TOMAKE!$D$2:$D$174, B418)</f>
        <v>1</v>
      </c>
    </row>
    <row r="419" spans="1:7" s="16" customFormat="1" x14ac:dyDescent="0.25">
      <c r="A419" s="16" t="str">
        <f t="shared" si="13"/>
        <v>prv147</v>
      </c>
      <c r="B419" s="16">
        <v>147</v>
      </c>
      <c r="C419" s="16" t="s">
        <v>10</v>
      </c>
      <c r="D419" s="16" t="s">
        <v>240</v>
      </c>
      <c r="E419" s="16">
        <v>24</v>
      </c>
      <c r="F419" s="16">
        <f>VLOOKUP(B419,TOMAKE!$D$2:$E$174,2,FALSE)</f>
        <v>7</v>
      </c>
      <c r="G419" s="16">
        <f>COUNTIF(TOMAKE!$D$2:$D$174, B419)</f>
        <v>1</v>
      </c>
    </row>
    <row r="420" spans="1:7" s="16" customFormat="1" x14ac:dyDescent="0.25">
      <c r="A420" s="16" t="str">
        <f t="shared" si="13"/>
        <v>prv149</v>
      </c>
      <c r="B420" s="16">
        <v>149</v>
      </c>
      <c r="C420" s="16" t="s">
        <v>10</v>
      </c>
      <c r="D420" s="16" t="s">
        <v>274</v>
      </c>
      <c r="E420" s="16">
        <v>31</v>
      </c>
      <c r="F420" s="16" t="e">
        <f>VLOOKUP(B420,TOMAKE!$D$2:$E$174,2,FALSE)</f>
        <v>#N/A</v>
      </c>
      <c r="G420" s="16">
        <f>COUNTIF(TOMAKE!$D$2:$D$174, B420)</f>
        <v>0</v>
      </c>
    </row>
    <row r="421" spans="1:7" s="16" customFormat="1" x14ac:dyDescent="0.25">
      <c r="A421" s="16" t="str">
        <f t="shared" si="13"/>
        <v>prv15</v>
      </c>
      <c r="B421" s="16">
        <v>15</v>
      </c>
      <c r="C421" s="16" t="s">
        <v>10</v>
      </c>
      <c r="D421" s="16" t="s">
        <v>236</v>
      </c>
      <c r="E421" s="16">
        <v>26</v>
      </c>
      <c r="F421" s="16">
        <f>VLOOKUP(B421,TOMAKE!$D$2:$E$174,2,FALSE)</f>
        <v>75</v>
      </c>
      <c r="G421" s="16">
        <f>COUNTIF(TOMAKE!$D$2:$D$174, B421)</f>
        <v>1</v>
      </c>
    </row>
    <row r="422" spans="1:7" s="16" customFormat="1" x14ac:dyDescent="0.25">
      <c r="A422" s="16" t="str">
        <f t="shared" si="13"/>
        <v>prv150</v>
      </c>
      <c r="B422" s="16">
        <v>150</v>
      </c>
      <c r="C422" s="16" t="s">
        <v>8</v>
      </c>
      <c r="D422" s="16" t="s">
        <v>7</v>
      </c>
      <c r="E422" s="16">
        <v>23</v>
      </c>
      <c r="F422" s="16" t="e">
        <f>VLOOKUP(B422,TOMAKE!$D$2:$E$174,2,FALSE)</f>
        <v>#N/A</v>
      </c>
      <c r="G422" s="16">
        <f>COUNTIF(TOMAKE!$D$2:$D$174, B422)</f>
        <v>0</v>
      </c>
    </row>
    <row r="423" spans="1:7" s="16" customFormat="1" x14ac:dyDescent="0.25">
      <c r="A423" s="16" t="str">
        <f t="shared" si="13"/>
        <v>prv151</v>
      </c>
      <c r="B423" s="16">
        <v>151</v>
      </c>
      <c r="C423" s="16" t="s">
        <v>10</v>
      </c>
      <c r="D423" s="16" t="s">
        <v>42</v>
      </c>
      <c r="E423" s="16">
        <v>31</v>
      </c>
      <c r="F423" s="16">
        <f>VLOOKUP(B423,TOMAKE!$D$2:$E$174,2,FALSE)</f>
        <v>151</v>
      </c>
      <c r="G423" s="16">
        <f>COUNTIF(TOMAKE!$D$2:$D$174, B423)</f>
        <v>1</v>
      </c>
    </row>
    <row r="424" spans="1:7" s="16" customFormat="1" x14ac:dyDescent="0.25">
      <c r="A424" s="16" t="str">
        <f t="shared" si="13"/>
        <v>prv152</v>
      </c>
      <c r="B424" s="16">
        <v>152</v>
      </c>
      <c r="C424" s="16" t="s">
        <v>273</v>
      </c>
      <c r="D424" s="16" t="s">
        <v>10</v>
      </c>
      <c r="E424" s="16">
        <v>7</v>
      </c>
      <c r="F424" s="16" t="e">
        <f>VLOOKUP(B424,TOMAKE!$D$2:$E$174,2,FALSE)</f>
        <v>#N/A</v>
      </c>
      <c r="G424" s="16">
        <f>COUNTIF(TOMAKE!$D$2:$D$174, B424)</f>
        <v>0</v>
      </c>
    </row>
    <row r="425" spans="1:7" s="16" customFormat="1" x14ac:dyDescent="0.25">
      <c r="A425" s="16" t="str">
        <f t="shared" si="13"/>
        <v>prv153</v>
      </c>
      <c r="B425" s="16">
        <v>153</v>
      </c>
      <c r="C425" s="16" t="s">
        <v>106</v>
      </c>
      <c r="D425" s="16" t="s">
        <v>167</v>
      </c>
      <c r="E425" s="16">
        <v>3</v>
      </c>
      <c r="F425" s="16" t="e">
        <f>VLOOKUP(B425,TOMAKE!$D$2:$E$174,2,FALSE)</f>
        <v>#N/A</v>
      </c>
      <c r="G425" s="16">
        <f>COUNTIF(TOMAKE!$D$2:$D$174, B425)</f>
        <v>0</v>
      </c>
    </row>
    <row r="426" spans="1:7" s="16" customFormat="1" x14ac:dyDescent="0.25">
      <c r="A426" s="16" t="str">
        <f t="shared" si="13"/>
        <v>prv154</v>
      </c>
      <c r="B426" s="16">
        <v>154</v>
      </c>
      <c r="C426" s="16" t="s">
        <v>167</v>
      </c>
      <c r="D426" s="16" t="s">
        <v>14</v>
      </c>
      <c r="E426" s="16">
        <v>2</v>
      </c>
      <c r="F426" s="16" t="e">
        <f>VLOOKUP(B426,TOMAKE!$D$2:$E$174,2,FALSE)</f>
        <v>#N/A</v>
      </c>
      <c r="G426" s="16">
        <f>COUNTIF(TOMAKE!$D$2:$D$174, B426)</f>
        <v>0</v>
      </c>
    </row>
    <row r="427" spans="1:7" s="16" customFormat="1" x14ac:dyDescent="0.25">
      <c r="A427" s="16" t="str">
        <f t="shared" si="13"/>
        <v>prv155</v>
      </c>
      <c r="B427" s="16">
        <v>155</v>
      </c>
      <c r="C427" s="16" t="s">
        <v>10</v>
      </c>
      <c r="D427" s="16" t="s">
        <v>272</v>
      </c>
      <c r="E427" s="16">
        <v>23</v>
      </c>
      <c r="F427" s="16">
        <f>VLOOKUP(B427,TOMAKE!$D$2:$E$174,2,FALSE)</f>
        <v>57</v>
      </c>
      <c r="G427" s="16">
        <f>COUNTIF(TOMAKE!$D$2:$D$174, B427)</f>
        <v>1</v>
      </c>
    </row>
    <row r="428" spans="1:7" s="16" customFormat="1" x14ac:dyDescent="0.25">
      <c r="A428" s="16" t="str">
        <f t="shared" si="13"/>
        <v>prv156</v>
      </c>
      <c r="B428" s="16">
        <v>156</v>
      </c>
      <c r="C428" s="16" t="s">
        <v>10</v>
      </c>
      <c r="D428" s="16" t="s">
        <v>271</v>
      </c>
      <c r="E428" s="16">
        <v>29</v>
      </c>
      <c r="F428" s="16" t="e">
        <f>VLOOKUP(B428,TOMAKE!$D$2:$E$174,2,FALSE)</f>
        <v>#N/A</v>
      </c>
      <c r="G428" s="16">
        <f>COUNTIF(TOMAKE!$D$2:$D$174, B428)</f>
        <v>0</v>
      </c>
    </row>
    <row r="429" spans="1:7" s="16" customFormat="1" x14ac:dyDescent="0.25">
      <c r="A429" s="16" t="str">
        <f t="shared" si="13"/>
        <v>prv157</v>
      </c>
      <c r="B429" s="16">
        <v>157</v>
      </c>
      <c r="C429" s="16" t="s">
        <v>10</v>
      </c>
      <c r="D429" s="16" t="s">
        <v>257</v>
      </c>
      <c r="E429" s="16">
        <v>29</v>
      </c>
      <c r="F429" s="16">
        <f>VLOOKUP(B429,TOMAKE!$D$2:$E$174,2,FALSE)</f>
        <v>60</v>
      </c>
      <c r="G429" s="16">
        <f>COUNTIF(TOMAKE!$D$2:$D$174, B429)</f>
        <v>1</v>
      </c>
    </row>
    <row r="430" spans="1:7" s="16" customFormat="1" x14ac:dyDescent="0.25">
      <c r="A430" s="16" t="str">
        <f t="shared" ref="A430:A461" si="14">CONCATENATE("prv",B430)</f>
        <v>prv158</v>
      </c>
      <c r="B430" s="16">
        <v>158</v>
      </c>
      <c r="C430" s="16" t="s">
        <v>106</v>
      </c>
      <c r="D430" s="16" t="s">
        <v>270</v>
      </c>
      <c r="E430" s="16">
        <v>4</v>
      </c>
      <c r="F430" s="16">
        <f>VLOOKUP(B430,TOMAKE!$D$2:$E$174,2,FALSE)</f>
        <v>61</v>
      </c>
      <c r="G430" s="16">
        <f>COUNTIF(TOMAKE!$D$2:$D$174, B430)</f>
        <v>1</v>
      </c>
    </row>
    <row r="431" spans="1:7" s="16" customFormat="1" x14ac:dyDescent="0.25">
      <c r="A431" s="16" t="str">
        <f t="shared" si="14"/>
        <v>prv159</v>
      </c>
      <c r="B431" s="16">
        <v>159</v>
      </c>
      <c r="C431" s="16" t="s">
        <v>10</v>
      </c>
      <c r="D431" s="16" t="s">
        <v>260</v>
      </c>
      <c r="E431" s="16">
        <v>27</v>
      </c>
      <c r="F431" s="16">
        <f>VLOOKUP(B431,TOMAKE!$D$2:$E$174,2,FALSE)</f>
        <v>25</v>
      </c>
      <c r="G431" s="16">
        <f>COUNTIF(TOMAKE!$D$2:$D$174, B431)</f>
        <v>1</v>
      </c>
    </row>
    <row r="432" spans="1:7" s="16" customFormat="1" x14ac:dyDescent="0.25">
      <c r="A432" s="16" t="str">
        <f t="shared" si="14"/>
        <v>prv16</v>
      </c>
      <c r="B432" s="16">
        <v>16</v>
      </c>
      <c r="C432" s="16" t="s">
        <v>10</v>
      </c>
      <c r="D432" s="16" t="s">
        <v>269</v>
      </c>
      <c r="E432" s="16">
        <v>27</v>
      </c>
      <c r="F432" s="16">
        <f>VLOOKUP(B432,TOMAKE!$D$2:$E$174,2,FALSE)</f>
        <v>35</v>
      </c>
      <c r="G432" s="16">
        <f>COUNTIF(TOMAKE!$D$2:$D$174, B432)</f>
        <v>1</v>
      </c>
    </row>
    <row r="433" spans="1:7" s="16" customFormat="1" x14ac:dyDescent="0.25">
      <c r="A433" s="16" t="str">
        <f t="shared" si="14"/>
        <v>prv160</v>
      </c>
      <c r="B433" s="16">
        <v>160</v>
      </c>
      <c r="C433" s="16" t="s">
        <v>10</v>
      </c>
      <c r="D433" s="16" t="s">
        <v>8</v>
      </c>
      <c r="E433" s="16">
        <v>44</v>
      </c>
      <c r="F433" s="16" t="e">
        <f>VLOOKUP(B433,TOMAKE!$D$2:$E$174,2,FALSE)</f>
        <v>#N/A</v>
      </c>
      <c r="G433" s="16">
        <f>COUNTIF(TOMAKE!$D$2:$D$174, B433)</f>
        <v>0</v>
      </c>
    </row>
    <row r="434" spans="1:7" s="16" customFormat="1" x14ac:dyDescent="0.25">
      <c r="A434" s="16" t="str">
        <f t="shared" si="14"/>
        <v>prv161</v>
      </c>
      <c r="B434" s="16">
        <v>161</v>
      </c>
      <c r="C434" s="16" t="s">
        <v>10</v>
      </c>
      <c r="D434" s="16" t="s">
        <v>47</v>
      </c>
      <c r="E434" s="16">
        <v>12</v>
      </c>
      <c r="F434" s="16" t="e">
        <f>VLOOKUP(B434,TOMAKE!$D$2:$E$174,2,FALSE)</f>
        <v>#N/A</v>
      </c>
      <c r="G434" s="16">
        <f>COUNTIF(TOMAKE!$D$2:$D$174, B434)</f>
        <v>0</v>
      </c>
    </row>
    <row r="435" spans="1:7" s="16" customFormat="1" x14ac:dyDescent="0.25">
      <c r="A435" s="16" t="str">
        <f t="shared" si="14"/>
        <v>prv162</v>
      </c>
      <c r="B435" s="16">
        <v>162</v>
      </c>
      <c r="C435" s="16" t="s">
        <v>10</v>
      </c>
      <c r="D435" s="16" t="s">
        <v>268</v>
      </c>
      <c r="E435" s="16">
        <v>23</v>
      </c>
      <c r="F435" s="16" t="e">
        <f>VLOOKUP(B435,TOMAKE!$D$2:$E$174,2,FALSE)</f>
        <v>#N/A</v>
      </c>
      <c r="G435" s="16">
        <f>COUNTIF(TOMAKE!$D$2:$D$174, B435)</f>
        <v>0</v>
      </c>
    </row>
    <row r="436" spans="1:7" s="16" customFormat="1" x14ac:dyDescent="0.25">
      <c r="A436" s="16" t="str">
        <f t="shared" si="14"/>
        <v>prv163</v>
      </c>
      <c r="B436" s="16">
        <v>163</v>
      </c>
      <c r="C436" s="16" t="s">
        <v>10</v>
      </c>
      <c r="D436" s="16" t="s">
        <v>47</v>
      </c>
      <c r="E436" s="16">
        <v>14</v>
      </c>
      <c r="F436" s="16" t="e">
        <f>VLOOKUP(B436,TOMAKE!$D$2:$E$174,2,FALSE)</f>
        <v>#N/A</v>
      </c>
      <c r="G436" s="16">
        <f>COUNTIF(TOMAKE!$D$2:$D$174, B436)</f>
        <v>0</v>
      </c>
    </row>
    <row r="437" spans="1:7" s="16" customFormat="1" x14ac:dyDescent="0.25">
      <c r="A437" s="16" t="str">
        <f t="shared" si="14"/>
        <v>prv164</v>
      </c>
      <c r="B437" s="16">
        <v>164</v>
      </c>
      <c r="C437" s="16" t="s">
        <v>118</v>
      </c>
      <c r="D437" s="16" t="s">
        <v>268</v>
      </c>
      <c r="E437" s="16">
        <v>23</v>
      </c>
      <c r="F437" s="16" t="e">
        <f>VLOOKUP(B437,TOMAKE!$D$2:$E$174,2,FALSE)</f>
        <v>#N/A</v>
      </c>
      <c r="G437" s="16">
        <f>COUNTIF(TOMAKE!$D$2:$D$174, B437)</f>
        <v>0</v>
      </c>
    </row>
    <row r="438" spans="1:7" s="16" customFormat="1" x14ac:dyDescent="0.25">
      <c r="A438" s="16" t="str">
        <f t="shared" si="14"/>
        <v>prv165</v>
      </c>
      <c r="B438" s="16">
        <v>165</v>
      </c>
      <c r="C438" s="16" t="s">
        <v>118</v>
      </c>
      <c r="D438" s="16" t="s">
        <v>268</v>
      </c>
      <c r="E438" s="16">
        <v>22</v>
      </c>
      <c r="F438" s="16" t="e">
        <f>VLOOKUP(B438,TOMAKE!$D$2:$E$174,2,FALSE)</f>
        <v>#N/A</v>
      </c>
      <c r="G438" s="16">
        <f>COUNTIF(TOMAKE!$D$2:$D$174, B438)</f>
        <v>0</v>
      </c>
    </row>
    <row r="439" spans="1:7" s="16" customFormat="1" x14ac:dyDescent="0.25">
      <c r="A439" s="16" t="str">
        <f t="shared" si="14"/>
        <v>prv166</v>
      </c>
      <c r="B439" s="16">
        <v>166</v>
      </c>
      <c r="C439" s="16" t="s">
        <v>72</v>
      </c>
      <c r="D439" s="16" t="s">
        <v>267</v>
      </c>
      <c r="E439" s="16">
        <v>3</v>
      </c>
      <c r="F439" s="16" t="e">
        <f>VLOOKUP(B439,TOMAKE!$D$2:$E$174,2,FALSE)</f>
        <v>#N/A</v>
      </c>
      <c r="G439" s="16">
        <f>COUNTIF(TOMAKE!$D$2:$D$174, B439)</f>
        <v>0</v>
      </c>
    </row>
    <row r="440" spans="1:7" s="16" customFormat="1" x14ac:dyDescent="0.25">
      <c r="A440" s="16" t="str">
        <f t="shared" si="14"/>
        <v>prv167</v>
      </c>
      <c r="B440" s="16">
        <v>167</v>
      </c>
      <c r="C440" s="16" t="s">
        <v>266</v>
      </c>
      <c r="D440" s="16" t="s">
        <v>265</v>
      </c>
      <c r="E440" s="16">
        <v>6</v>
      </c>
      <c r="F440" s="16" t="e">
        <f>VLOOKUP(B440,TOMAKE!$D$2:$E$174,2,FALSE)</f>
        <v>#N/A</v>
      </c>
      <c r="G440" s="16">
        <f>COUNTIF(TOMAKE!$D$2:$D$174, B440)</f>
        <v>0</v>
      </c>
    </row>
    <row r="441" spans="1:7" s="16" customFormat="1" x14ac:dyDescent="0.25">
      <c r="A441" s="16" t="str">
        <f t="shared" si="14"/>
        <v>prv168</v>
      </c>
      <c r="B441" s="16">
        <v>168</v>
      </c>
      <c r="C441" s="16" t="s">
        <v>264</v>
      </c>
      <c r="D441" s="16" t="s">
        <v>263</v>
      </c>
      <c r="E441" s="16">
        <v>2</v>
      </c>
      <c r="F441" s="16" t="e">
        <f>VLOOKUP(B441,TOMAKE!$D$2:$E$174,2,FALSE)</f>
        <v>#N/A</v>
      </c>
      <c r="G441" s="16">
        <f>COUNTIF(TOMAKE!$D$2:$D$174, B441)</f>
        <v>0</v>
      </c>
    </row>
    <row r="442" spans="1:7" s="16" customFormat="1" x14ac:dyDescent="0.25">
      <c r="A442" s="16" t="str">
        <f t="shared" si="14"/>
        <v>prv169</v>
      </c>
      <c r="B442" s="16">
        <v>169</v>
      </c>
      <c r="C442" s="16" t="s">
        <v>10</v>
      </c>
      <c r="D442" s="16" t="s">
        <v>263</v>
      </c>
      <c r="E442" s="16">
        <v>2</v>
      </c>
      <c r="F442" s="16" t="e">
        <f>VLOOKUP(B442,TOMAKE!$D$2:$E$174,2,FALSE)</f>
        <v>#N/A</v>
      </c>
      <c r="G442" s="16">
        <f>COUNTIF(TOMAKE!$D$2:$D$174, B442)</f>
        <v>0</v>
      </c>
    </row>
    <row r="443" spans="1:7" s="16" customFormat="1" x14ac:dyDescent="0.25">
      <c r="A443" s="16" t="str">
        <f t="shared" si="14"/>
        <v>prv17</v>
      </c>
      <c r="B443" s="16">
        <v>17</v>
      </c>
      <c r="C443" s="16" t="s">
        <v>10</v>
      </c>
      <c r="D443" s="16" t="s">
        <v>237</v>
      </c>
      <c r="E443" s="16">
        <v>18</v>
      </c>
      <c r="F443" s="16">
        <f>VLOOKUP(B443,TOMAKE!$D$2:$E$174,2,FALSE)</f>
        <v>76</v>
      </c>
      <c r="G443" s="16">
        <f>COUNTIF(TOMAKE!$D$2:$D$174, B443)</f>
        <v>1</v>
      </c>
    </row>
    <row r="444" spans="1:7" s="16" customFormat="1" x14ac:dyDescent="0.25">
      <c r="A444" s="16" t="str">
        <f t="shared" si="14"/>
        <v>prv170</v>
      </c>
      <c r="B444" s="16">
        <v>170</v>
      </c>
      <c r="C444" s="16" t="s">
        <v>29</v>
      </c>
      <c r="D444" s="16" t="s">
        <v>263</v>
      </c>
      <c r="E444" s="16">
        <v>2</v>
      </c>
      <c r="F444" s="16" t="e">
        <f>VLOOKUP(B444,TOMAKE!$D$2:$E$174,2,FALSE)</f>
        <v>#N/A</v>
      </c>
      <c r="G444" s="16">
        <f>COUNTIF(TOMAKE!$D$2:$D$174, B444)</f>
        <v>0</v>
      </c>
    </row>
    <row r="445" spans="1:7" s="16" customFormat="1" x14ac:dyDescent="0.25">
      <c r="A445" s="16" t="str">
        <f t="shared" si="14"/>
        <v>prv171</v>
      </c>
      <c r="B445" s="16">
        <v>171</v>
      </c>
      <c r="C445" s="16" t="s">
        <v>10</v>
      </c>
      <c r="D445" s="16" t="s">
        <v>31</v>
      </c>
      <c r="E445" s="16">
        <v>2</v>
      </c>
      <c r="F445" s="16" t="e">
        <f>VLOOKUP(B445,TOMAKE!$D$2:$E$174,2,FALSE)</f>
        <v>#N/A</v>
      </c>
      <c r="G445" s="16">
        <f>COUNTIF(TOMAKE!$D$2:$D$174, B445)</f>
        <v>0</v>
      </c>
    </row>
    <row r="446" spans="1:7" s="16" customFormat="1" x14ac:dyDescent="0.25">
      <c r="A446" s="16" t="str">
        <f t="shared" si="14"/>
        <v>prv172</v>
      </c>
      <c r="B446" s="16">
        <v>172</v>
      </c>
      <c r="C446" s="16" t="s">
        <v>221</v>
      </c>
      <c r="D446" s="16" t="s">
        <v>106</v>
      </c>
      <c r="E446" s="16">
        <v>17</v>
      </c>
      <c r="F446" s="16" t="e">
        <f>VLOOKUP(B446,TOMAKE!$D$2:$E$174,2,FALSE)</f>
        <v>#N/A</v>
      </c>
      <c r="G446" s="16">
        <f>COUNTIF(TOMAKE!$D$2:$D$174, B446)</f>
        <v>0</v>
      </c>
    </row>
    <row r="447" spans="1:7" s="16" customFormat="1" x14ac:dyDescent="0.25">
      <c r="A447" s="16" t="str">
        <f t="shared" si="14"/>
        <v>prv173</v>
      </c>
      <c r="B447" s="16">
        <v>173</v>
      </c>
      <c r="C447" s="16" t="s">
        <v>221</v>
      </c>
      <c r="D447" s="16" t="s">
        <v>255</v>
      </c>
      <c r="E447" s="16">
        <v>8</v>
      </c>
      <c r="F447" s="16" t="e">
        <f>VLOOKUP(B447,TOMAKE!$D$2:$E$174,2,FALSE)</f>
        <v>#N/A</v>
      </c>
      <c r="G447" s="16">
        <f>COUNTIF(TOMAKE!$D$2:$D$174, B447)</f>
        <v>0</v>
      </c>
    </row>
    <row r="448" spans="1:7" s="16" customFormat="1" x14ac:dyDescent="0.25">
      <c r="A448" s="16" t="str">
        <f t="shared" si="14"/>
        <v>prv174</v>
      </c>
      <c r="B448" s="16">
        <v>174</v>
      </c>
      <c r="C448" s="16" t="s">
        <v>262</v>
      </c>
      <c r="D448" s="16" t="s">
        <v>261</v>
      </c>
      <c r="E448" s="16">
        <v>5</v>
      </c>
      <c r="F448" s="16" t="e">
        <f>VLOOKUP(B448,TOMAKE!$D$2:$E$174,2,FALSE)</f>
        <v>#N/A</v>
      </c>
      <c r="G448" s="16">
        <f>COUNTIF(TOMAKE!$D$2:$D$174, B448)</f>
        <v>0</v>
      </c>
    </row>
    <row r="449" spans="1:7" s="16" customFormat="1" x14ac:dyDescent="0.25">
      <c r="A449" s="16" t="str">
        <f t="shared" si="14"/>
        <v>prv18</v>
      </c>
      <c r="B449" s="16">
        <v>18</v>
      </c>
      <c r="C449" s="16" t="s">
        <v>10</v>
      </c>
      <c r="D449" s="16" t="s">
        <v>243</v>
      </c>
      <c r="E449" s="16">
        <v>26</v>
      </c>
      <c r="F449" s="16">
        <f>VLOOKUP(B449,TOMAKE!$D$2:$E$174,2,FALSE)</f>
        <v>36</v>
      </c>
      <c r="G449" s="16">
        <f>COUNTIF(TOMAKE!$D$2:$D$174, B449)</f>
        <v>1</v>
      </c>
    </row>
    <row r="450" spans="1:7" s="16" customFormat="1" x14ac:dyDescent="0.25">
      <c r="A450" s="16" t="str">
        <f t="shared" si="14"/>
        <v>prv19</v>
      </c>
      <c r="B450" s="16">
        <v>19</v>
      </c>
      <c r="C450" s="16" t="s">
        <v>118</v>
      </c>
      <c r="D450" s="16" t="s">
        <v>243</v>
      </c>
      <c r="E450" s="16">
        <v>18</v>
      </c>
      <c r="F450" s="16" t="e">
        <f>VLOOKUP(B450,TOMAKE!$D$2:$E$174,2,FALSE)</f>
        <v>#N/A</v>
      </c>
      <c r="G450" s="16">
        <f>COUNTIF(TOMAKE!$D$2:$D$174, B450)</f>
        <v>0</v>
      </c>
    </row>
    <row r="451" spans="1:7" s="16" customFormat="1" x14ac:dyDescent="0.25">
      <c r="A451" s="16" t="str">
        <f t="shared" si="14"/>
        <v>prv2</v>
      </c>
      <c r="B451" s="16">
        <v>2</v>
      </c>
      <c r="C451" s="16" t="s">
        <v>10</v>
      </c>
      <c r="D451" s="16" t="s">
        <v>260</v>
      </c>
      <c r="E451" s="16">
        <v>18</v>
      </c>
      <c r="F451" s="16" t="e">
        <f>VLOOKUP(B451,TOMAKE!$D$2:$E$174,2,FALSE)</f>
        <v>#N/A</v>
      </c>
      <c r="G451" s="16">
        <f>COUNTIF(TOMAKE!$D$2:$D$174, B451)</f>
        <v>0</v>
      </c>
    </row>
    <row r="452" spans="1:7" s="16" customFormat="1" ht="31.5" customHeight="1" x14ac:dyDescent="0.25">
      <c r="A452" s="16" t="str">
        <f t="shared" si="14"/>
        <v>prv20</v>
      </c>
      <c r="B452" s="16">
        <v>20</v>
      </c>
      <c r="C452" s="16" t="s">
        <v>10</v>
      </c>
      <c r="D452" s="16" t="s">
        <v>112</v>
      </c>
      <c r="E452" s="16">
        <v>20</v>
      </c>
      <c r="F452" s="16">
        <f>VLOOKUP(B452,TOMAKE!$D$2:$E$174,2,FALSE)</f>
        <v>37</v>
      </c>
      <c r="G452" s="16">
        <f>COUNTIF(TOMAKE!$D$2:$D$174, B452)</f>
        <v>1</v>
      </c>
    </row>
    <row r="453" spans="1:7" s="16" customFormat="1" x14ac:dyDescent="0.25">
      <c r="A453" s="16" t="str">
        <f t="shared" si="14"/>
        <v>prv21</v>
      </c>
      <c r="B453" s="16">
        <v>21</v>
      </c>
      <c r="C453" s="16" t="s">
        <v>10</v>
      </c>
      <c r="D453" s="16" t="s">
        <v>244</v>
      </c>
      <c r="E453" s="16">
        <v>36</v>
      </c>
      <c r="F453" s="16">
        <f>VLOOKUP(B453,TOMAKE!$D$2:$E$174,2,FALSE)</f>
        <v>38</v>
      </c>
      <c r="G453" s="16">
        <f>COUNTIF(TOMAKE!$D$2:$D$174, B453)</f>
        <v>1</v>
      </c>
    </row>
    <row r="454" spans="1:7" s="16" customFormat="1" x14ac:dyDescent="0.25">
      <c r="A454" s="16" t="str">
        <f t="shared" si="14"/>
        <v>prv22</v>
      </c>
      <c r="B454" s="16">
        <v>22</v>
      </c>
      <c r="C454" s="16" t="s">
        <v>10</v>
      </c>
      <c r="D454" s="16" t="s">
        <v>259</v>
      </c>
      <c r="E454" s="16">
        <v>21</v>
      </c>
      <c r="F454" s="16" t="e">
        <f>VLOOKUP(B454,TOMAKE!$D$2:$E$174,2,FALSE)</f>
        <v>#N/A</v>
      </c>
      <c r="G454" s="16">
        <f>COUNTIF(TOMAKE!$D$2:$D$174, B454)</f>
        <v>0</v>
      </c>
    </row>
    <row r="455" spans="1:7" s="16" customFormat="1" x14ac:dyDescent="0.25">
      <c r="A455" s="16" t="str">
        <f t="shared" si="14"/>
        <v>prv23</v>
      </c>
      <c r="B455" s="16">
        <v>23</v>
      </c>
      <c r="C455" s="16" t="s">
        <v>258</v>
      </c>
      <c r="D455" s="16" t="s">
        <v>257</v>
      </c>
      <c r="E455" s="16">
        <v>37</v>
      </c>
      <c r="F455" s="16">
        <f>VLOOKUP(B455,TOMAKE!$D$2:$E$174,2,FALSE)</f>
        <v>78</v>
      </c>
      <c r="G455" s="16">
        <f>COUNTIF(TOMAKE!$D$2:$D$174, B455)</f>
        <v>1</v>
      </c>
    </row>
    <row r="456" spans="1:7" s="16" customFormat="1" x14ac:dyDescent="0.25">
      <c r="A456" s="16" t="str">
        <f t="shared" si="14"/>
        <v>prv24</v>
      </c>
      <c r="B456" s="16">
        <v>24</v>
      </c>
      <c r="C456" s="16" t="s">
        <v>118</v>
      </c>
      <c r="D456" s="16" t="s">
        <v>256</v>
      </c>
      <c r="E456" s="16">
        <v>35</v>
      </c>
      <c r="F456" s="16" t="e">
        <f>VLOOKUP(B456,TOMAKE!$D$2:$E$174,2,FALSE)</f>
        <v>#N/A</v>
      </c>
      <c r="G456" s="16">
        <f>COUNTIF(TOMAKE!$D$2:$D$174, B456)</f>
        <v>0</v>
      </c>
    </row>
    <row r="457" spans="1:7" s="16" customFormat="1" x14ac:dyDescent="0.25">
      <c r="A457" s="16" t="str">
        <f t="shared" si="14"/>
        <v>prv25</v>
      </c>
      <c r="B457" s="16">
        <v>25</v>
      </c>
      <c r="C457" s="16" t="s">
        <v>10</v>
      </c>
      <c r="D457" s="16" t="s">
        <v>226</v>
      </c>
      <c r="E457" s="16">
        <v>24</v>
      </c>
      <c r="F457" s="16">
        <f>VLOOKUP(B457,TOMAKE!$D$2:$E$174,2,FALSE)</f>
        <v>79</v>
      </c>
      <c r="G457" s="16">
        <f>COUNTIF(TOMAKE!$D$2:$D$174, B457)</f>
        <v>1</v>
      </c>
    </row>
    <row r="458" spans="1:7" s="16" customFormat="1" x14ac:dyDescent="0.25">
      <c r="A458" s="16" t="str">
        <f t="shared" si="14"/>
        <v>prv26</v>
      </c>
      <c r="B458" s="16">
        <v>26</v>
      </c>
      <c r="C458" s="16" t="s">
        <v>10</v>
      </c>
      <c r="D458" s="16" t="s">
        <v>221</v>
      </c>
      <c r="E458" s="16">
        <v>28</v>
      </c>
      <c r="F458" s="16">
        <f>VLOOKUP(B458,TOMAKE!$D$2:$E$174,2,FALSE)</f>
        <v>80</v>
      </c>
      <c r="G458" s="16">
        <f>COUNTIF(TOMAKE!$D$2:$D$174, B458)</f>
        <v>1</v>
      </c>
    </row>
    <row r="459" spans="1:7" s="16" customFormat="1" x14ac:dyDescent="0.25">
      <c r="A459" s="16" t="str">
        <f t="shared" si="14"/>
        <v>prv27</v>
      </c>
      <c r="B459" s="16">
        <v>27</v>
      </c>
      <c r="C459" s="16" t="s">
        <v>10</v>
      </c>
      <c r="D459" s="16" t="s">
        <v>255</v>
      </c>
      <c r="E459" s="16">
        <v>26</v>
      </c>
      <c r="F459" s="16">
        <f>VLOOKUP(B459,TOMAKE!$D$2:$E$174,2,FALSE)</f>
        <v>81</v>
      </c>
      <c r="G459" s="16">
        <f>COUNTIF(TOMAKE!$D$2:$D$174, B459)</f>
        <v>1</v>
      </c>
    </row>
    <row r="460" spans="1:7" s="16" customFormat="1" x14ac:dyDescent="0.25">
      <c r="A460" s="16" t="str">
        <f t="shared" si="14"/>
        <v>prv28</v>
      </c>
      <c r="B460" s="16">
        <v>28</v>
      </c>
      <c r="C460" s="16" t="s">
        <v>10</v>
      </c>
      <c r="D460" s="16" t="s">
        <v>254</v>
      </c>
      <c r="E460" s="16">
        <v>22</v>
      </c>
      <c r="F460" s="16">
        <f>VLOOKUP(B460,TOMAKE!$D$2:$E$174,2,FALSE)</f>
        <v>44</v>
      </c>
      <c r="G460" s="16">
        <f>COUNTIF(TOMAKE!$D$2:$D$174, B460)</f>
        <v>1</v>
      </c>
    </row>
    <row r="461" spans="1:7" s="16" customFormat="1" x14ac:dyDescent="0.25">
      <c r="A461" s="16" t="str">
        <f t="shared" si="14"/>
        <v>prv29</v>
      </c>
      <c r="B461" s="16">
        <v>29</v>
      </c>
      <c r="C461" s="16" t="s">
        <v>10</v>
      </c>
      <c r="D461" s="16" t="s">
        <v>253</v>
      </c>
      <c r="E461" s="16">
        <v>19</v>
      </c>
      <c r="F461" s="16">
        <f>VLOOKUP(B461,TOMAKE!$D$2:$E$174,2,FALSE)</f>
        <v>46</v>
      </c>
      <c r="G461" s="16">
        <f>COUNTIF(TOMAKE!$D$2:$D$174, B461)</f>
        <v>1</v>
      </c>
    </row>
    <row r="462" spans="1:7" s="16" customFormat="1" x14ac:dyDescent="0.25">
      <c r="A462" s="16" t="str">
        <f t="shared" ref="A462:A493" si="15">CONCATENATE("prv",B462)</f>
        <v>prv3</v>
      </c>
      <c r="B462" s="16">
        <v>3</v>
      </c>
      <c r="C462" s="16" t="s">
        <v>47</v>
      </c>
      <c r="D462" s="16" t="s">
        <v>109</v>
      </c>
      <c r="E462" s="16">
        <v>6</v>
      </c>
      <c r="F462" s="16" t="e">
        <f>VLOOKUP(B462,TOMAKE!$D$2:$E$174,2,FALSE)</f>
        <v>#N/A</v>
      </c>
      <c r="G462" s="16">
        <f>COUNTIF(TOMAKE!$D$2:$D$174, B462)</f>
        <v>0</v>
      </c>
    </row>
    <row r="463" spans="1:7" s="16" customFormat="1" x14ac:dyDescent="0.25">
      <c r="A463" s="16" t="str">
        <f t="shared" si="15"/>
        <v>prv30</v>
      </c>
      <c r="B463" s="16">
        <v>30</v>
      </c>
      <c r="C463" s="16" t="s">
        <v>10</v>
      </c>
      <c r="D463" s="16" t="s">
        <v>252</v>
      </c>
      <c r="E463" s="16">
        <v>37</v>
      </c>
      <c r="F463" s="16">
        <f>VLOOKUP(B463,TOMAKE!$D$2:$E$174,2,FALSE)</f>
        <v>56</v>
      </c>
      <c r="G463" s="16">
        <f>COUNTIF(TOMAKE!$D$2:$D$174, B463)</f>
        <v>1</v>
      </c>
    </row>
    <row r="464" spans="1:7" s="16" customFormat="1" x14ac:dyDescent="0.25">
      <c r="A464" s="16" t="str">
        <f t="shared" si="15"/>
        <v>prv31</v>
      </c>
      <c r="B464" s="16">
        <v>31</v>
      </c>
      <c r="C464" s="16" t="s">
        <v>10</v>
      </c>
      <c r="D464" s="16" t="s">
        <v>251</v>
      </c>
      <c r="E464" s="16">
        <v>34</v>
      </c>
      <c r="F464" s="16">
        <f>VLOOKUP(B464,TOMAKE!$D$2:$E$174,2,FALSE)</f>
        <v>153</v>
      </c>
      <c r="G464" s="16">
        <f>COUNTIF(TOMAKE!$D$2:$D$174, B464)</f>
        <v>1</v>
      </c>
    </row>
    <row r="465" spans="1:7" s="16" customFormat="1" x14ac:dyDescent="0.25">
      <c r="A465" s="16" t="str">
        <f t="shared" si="15"/>
        <v>prv32</v>
      </c>
      <c r="B465" s="16">
        <v>32</v>
      </c>
      <c r="C465" s="16" t="s">
        <v>10</v>
      </c>
      <c r="D465" s="16" t="s">
        <v>244</v>
      </c>
      <c r="E465" s="16">
        <v>35</v>
      </c>
      <c r="F465" s="16">
        <f>VLOOKUP(B465,TOMAKE!$D$2:$E$174,2,FALSE)</f>
        <v>124</v>
      </c>
      <c r="G465" s="16">
        <f>COUNTIF(TOMAKE!$D$2:$D$174, B465)</f>
        <v>1</v>
      </c>
    </row>
    <row r="466" spans="1:7" s="16" customFormat="1" x14ac:dyDescent="0.25">
      <c r="A466" s="16" t="str">
        <f t="shared" si="15"/>
        <v>prv33</v>
      </c>
      <c r="B466" s="16">
        <v>33</v>
      </c>
      <c r="C466" s="16" t="s">
        <v>10</v>
      </c>
      <c r="D466" s="16" t="s">
        <v>250</v>
      </c>
      <c r="E466" s="16">
        <v>34</v>
      </c>
      <c r="F466" s="16">
        <f>VLOOKUP(B466,TOMAKE!$D$2:$E$174,2,FALSE)</f>
        <v>1</v>
      </c>
      <c r="G466" s="16">
        <f>COUNTIF(TOMAKE!$D$2:$D$174, B466)</f>
        <v>1</v>
      </c>
    </row>
    <row r="467" spans="1:7" s="16" customFormat="1" x14ac:dyDescent="0.25">
      <c r="A467" s="16" t="str">
        <f t="shared" si="15"/>
        <v>prv34</v>
      </c>
      <c r="B467" s="16">
        <v>34</v>
      </c>
      <c r="C467" s="16" t="s">
        <v>118</v>
      </c>
      <c r="D467" s="16" t="s">
        <v>106</v>
      </c>
      <c r="E467" s="16">
        <v>15</v>
      </c>
      <c r="F467" s="16">
        <f>VLOOKUP(B467,TOMAKE!$D$2:$E$174,2,FALSE)</f>
        <v>83</v>
      </c>
      <c r="G467" s="16">
        <f>COUNTIF(TOMAKE!$D$2:$D$174, B467)</f>
        <v>1</v>
      </c>
    </row>
    <row r="468" spans="1:7" s="16" customFormat="1" x14ac:dyDescent="0.25">
      <c r="A468" s="16" t="str">
        <f t="shared" si="15"/>
        <v>prv35</v>
      </c>
      <c r="B468" s="16">
        <v>35</v>
      </c>
      <c r="C468" s="16" t="s">
        <v>10</v>
      </c>
      <c r="D468" s="16" t="s">
        <v>249</v>
      </c>
      <c r="E468" s="16">
        <v>15</v>
      </c>
      <c r="F468" s="16" t="e">
        <f>VLOOKUP(B468,TOMAKE!$D$2:$E$174,2,FALSE)</f>
        <v>#N/A</v>
      </c>
      <c r="G468" s="16">
        <f>COUNTIF(TOMAKE!$D$2:$D$174, B468)</f>
        <v>0</v>
      </c>
    </row>
    <row r="469" spans="1:7" s="16" customFormat="1" x14ac:dyDescent="0.25">
      <c r="A469" s="16" t="str">
        <f t="shared" si="15"/>
        <v>prv36</v>
      </c>
      <c r="B469" s="16">
        <v>36</v>
      </c>
      <c r="C469" s="16" t="s">
        <v>10</v>
      </c>
      <c r="D469" s="16" t="s">
        <v>248</v>
      </c>
      <c r="E469" s="16">
        <v>21</v>
      </c>
      <c r="F469" s="16">
        <f>VLOOKUP(B469,TOMAKE!$D$2:$E$174,2,FALSE)</f>
        <v>85</v>
      </c>
      <c r="G469" s="16">
        <f>COUNTIF(TOMAKE!$D$2:$D$174, B469)</f>
        <v>1</v>
      </c>
    </row>
    <row r="470" spans="1:7" s="16" customFormat="1" x14ac:dyDescent="0.25">
      <c r="A470" s="16" t="str">
        <f t="shared" si="15"/>
        <v>prv37</v>
      </c>
      <c r="B470" s="16">
        <v>37</v>
      </c>
      <c r="C470" s="16" t="s">
        <v>10</v>
      </c>
      <c r="D470" s="16" t="s">
        <v>42</v>
      </c>
      <c r="E470" s="16">
        <v>24</v>
      </c>
      <c r="F470" s="16">
        <f>VLOOKUP(B470,TOMAKE!$D$2:$E$174,2,FALSE)</f>
        <v>8</v>
      </c>
      <c r="G470" s="16">
        <f>COUNTIF(TOMAKE!$D$2:$D$174, B470)</f>
        <v>1</v>
      </c>
    </row>
    <row r="471" spans="1:7" s="16" customFormat="1" x14ac:dyDescent="0.25">
      <c r="A471" s="16" t="str">
        <f t="shared" si="15"/>
        <v>prv38</v>
      </c>
      <c r="B471" s="16">
        <v>38</v>
      </c>
      <c r="C471" s="16" t="s">
        <v>118</v>
      </c>
      <c r="D471" s="16" t="s">
        <v>247</v>
      </c>
      <c r="E471" s="16">
        <v>27</v>
      </c>
      <c r="F471" s="16">
        <f>VLOOKUP(B471,TOMAKE!$D$2:$E$174,2,FALSE)</f>
        <v>86</v>
      </c>
      <c r="G471" s="16">
        <f>COUNTIF(TOMAKE!$D$2:$D$174, B471)</f>
        <v>2</v>
      </c>
    </row>
    <row r="472" spans="1:7" s="16" customFormat="1" x14ac:dyDescent="0.25">
      <c r="A472" s="16" t="str">
        <f t="shared" si="15"/>
        <v>prv39</v>
      </c>
      <c r="B472" s="16">
        <v>39</v>
      </c>
      <c r="C472" s="16" t="s">
        <v>10</v>
      </c>
      <c r="D472" s="16" t="s">
        <v>234</v>
      </c>
      <c r="E472" s="16">
        <v>26</v>
      </c>
      <c r="F472" s="16">
        <f>VLOOKUP(B472,TOMAKE!$D$2:$E$174,2,FALSE)</f>
        <v>100</v>
      </c>
      <c r="G472" s="16">
        <f>COUNTIF(TOMAKE!$D$2:$D$174, B472)</f>
        <v>1</v>
      </c>
    </row>
    <row r="473" spans="1:7" s="16" customFormat="1" x14ac:dyDescent="0.25">
      <c r="A473" s="16" t="str">
        <f t="shared" si="15"/>
        <v>prv4</v>
      </c>
      <c r="B473" s="16">
        <v>4</v>
      </c>
      <c r="C473" s="16" t="s">
        <v>10</v>
      </c>
      <c r="D473" s="16" t="s">
        <v>246</v>
      </c>
      <c r="E473" s="16">
        <v>9</v>
      </c>
      <c r="F473" s="16">
        <f>VLOOKUP(B473,TOMAKE!$D$2:$E$174,2,FALSE)</f>
        <v>26</v>
      </c>
      <c r="G473" s="16">
        <f>COUNTIF(TOMAKE!$D$2:$D$174, B473)</f>
        <v>1</v>
      </c>
    </row>
    <row r="474" spans="1:7" s="16" customFormat="1" x14ac:dyDescent="0.25">
      <c r="A474" s="16" t="str">
        <f t="shared" si="15"/>
        <v>prv40</v>
      </c>
      <c r="B474" s="16">
        <v>40</v>
      </c>
      <c r="C474" s="16" t="s">
        <v>245</v>
      </c>
      <c r="D474" s="16" t="s">
        <v>145</v>
      </c>
      <c r="E474" s="16">
        <v>24</v>
      </c>
      <c r="F474" s="16">
        <f>VLOOKUP(B474,TOMAKE!$D$2:$E$174,2,FALSE)</f>
        <v>87</v>
      </c>
      <c r="G474" s="16">
        <f>COUNTIF(TOMAKE!$D$2:$D$174, B474)</f>
        <v>1</v>
      </c>
    </row>
    <row r="475" spans="1:7" s="16" customFormat="1" x14ac:dyDescent="0.25">
      <c r="A475" s="16" t="str">
        <f t="shared" si="15"/>
        <v>prv41</v>
      </c>
      <c r="B475" s="16">
        <v>41</v>
      </c>
      <c r="C475" s="16" t="s">
        <v>10</v>
      </c>
      <c r="D475" s="16" t="s">
        <v>43</v>
      </c>
      <c r="E475" s="16">
        <v>22</v>
      </c>
      <c r="F475" s="16">
        <f>VLOOKUP(B475,TOMAKE!$D$2:$E$174,2,FALSE)</f>
        <v>88</v>
      </c>
      <c r="G475" s="16">
        <f>COUNTIF(TOMAKE!$D$2:$D$174, B475)</f>
        <v>1</v>
      </c>
    </row>
    <row r="476" spans="1:7" s="16" customFormat="1" x14ac:dyDescent="0.25">
      <c r="A476" s="16" t="str">
        <f t="shared" si="15"/>
        <v>prv42</v>
      </c>
      <c r="B476" s="16">
        <v>42</v>
      </c>
      <c r="C476" s="16" t="s">
        <v>10</v>
      </c>
      <c r="D476" s="16" t="s">
        <v>244</v>
      </c>
      <c r="E476" s="16">
        <v>26</v>
      </c>
      <c r="F476" s="16">
        <f>VLOOKUP(B476,TOMAKE!$D$2:$E$174,2,FALSE)</f>
        <v>51</v>
      </c>
      <c r="G476" s="16">
        <f>COUNTIF(TOMAKE!$D$2:$D$174, B476)</f>
        <v>1</v>
      </c>
    </row>
    <row r="477" spans="1:7" s="16" customFormat="1" x14ac:dyDescent="0.25">
      <c r="A477" s="16" t="str">
        <f t="shared" si="15"/>
        <v>prv43</v>
      </c>
      <c r="B477" s="16">
        <v>43</v>
      </c>
      <c r="C477" s="16" t="s">
        <v>118</v>
      </c>
      <c r="D477" s="16" t="s">
        <v>243</v>
      </c>
      <c r="E477" s="16">
        <v>23</v>
      </c>
      <c r="F477" s="16">
        <f>VLOOKUP(B477,TOMAKE!$D$2:$E$174,2,FALSE)</f>
        <v>89</v>
      </c>
      <c r="G477" s="16">
        <f>COUNTIF(TOMAKE!$D$2:$D$174, B477)</f>
        <v>1</v>
      </c>
    </row>
    <row r="478" spans="1:7" s="16" customFormat="1" x14ac:dyDescent="0.25">
      <c r="A478" s="16" t="str">
        <f t="shared" si="15"/>
        <v>prv129</v>
      </c>
      <c r="B478" s="16">
        <v>129</v>
      </c>
      <c r="C478" s="16" t="s">
        <v>109</v>
      </c>
      <c r="D478" s="16" t="s">
        <v>26</v>
      </c>
      <c r="E478" s="16">
        <v>23</v>
      </c>
      <c r="F478" s="16">
        <f>VLOOKUP(B478,TOMAKE!$D$2:$E$174,2,FALSE)</f>
        <v>142</v>
      </c>
      <c r="G478" s="16">
        <f>COUNTIF(TOMAKE!$D$2:$D$174, B478)</f>
        <v>1</v>
      </c>
    </row>
    <row r="479" spans="1:7" s="16" customFormat="1" x14ac:dyDescent="0.25">
      <c r="A479" s="16" t="str">
        <f t="shared" si="15"/>
        <v>prv45</v>
      </c>
      <c r="B479" s="16">
        <v>45</v>
      </c>
      <c r="C479" s="16" t="s">
        <v>10</v>
      </c>
      <c r="D479" s="16" t="s">
        <v>242</v>
      </c>
      <c r="E479" s="16">
        <v>25</v>
      </c>
      <c r="F479" s="16" t="e">
        <f>VLOOKUP(B479,TOMAKE!$D$2:$E$174,2,FALSE)</f>
        <v>#N/A</v>
      </c>
      <c r="G479" s="16">
        <f>COUNTIF(TOMAKE!$D$2:$D$174, B479)</f>
        <v>0</v>
      </c>
    </row>
    <row r="480" spans="1:7" s="16" customFormat="1" x14ac:dyDescent="0.25">
      <c r="A480" s="16" t="str">
        <f t="shared" si="15"/>
        <v>prv46</v>
      </c>
      <c r="B480" s="16">
        <v>46</v>
      </c>
      <c r="C480" s="16" t="s">
        <v>10</v>
      </c>
      <c r="D480" s="16" t="s">
        <v>242</v>
      </c>
      <c r="E480" s="16">
        <v>30</v>
      </c>
      <c r="F480" s="16" t="e">
        <f>VLOOKUP(B480,TOMAKE!$D$2:$E$174,2,FALSE)</f>
        <v>#N/A</v>
      </c>
      <c r="G480" s="16">
        <f>COUNTIF(TOMAKE!$D$2:$D$174, B480)</f>
        <v>0</v>
      </c>
    </row>
    <row r="481" spans="1:7" s="16" customFormat="1" x14ac:dyDescent="0.25">
      <c r="A481" s="16" t="str">
        <f t="shared" si="15"/>
        <v>prv47</v>
      </c>
      <c r="B481" s="16">
        <v>47</v>
      </c>
      <c r="C481" s="16" t="s">
        <v>10</v>
      </c>
      <c r="D481" s="16" t="s">
        <v>241</v>
      </c>
      <c r="E481" s="16">
        <v>35</v>
      </c>
      <c r="F481" s="16" t="e">
        <f>VLOOKUP(B481,TOMAKE!$D$2:$E$174,2,FALSE)</f>
        <v>#N/A</v>
      </c>
      <c r="G481" s="16">
        <f>COUNTIF(TOMAKE!$D$2:$D$174, B481)</f>
        <v>0</v>
      </c>
    </row>
    <row r="482" spans="1:7" s="16" customFormat="1" x14ac:dyDescent="0.25">
      <c r="A482" s="16" t="str">
        <f t="shared" si="15"/>
        <v>prv48</v>
      </c>
      <c r="B482" s="16">
        <v>48</v>
      </c>
      <c r="C482" s="16" t="s">
        <v>10</v>
      </c>
      <c r="D482" s="16" t="s">
        <v>240</v>
      </c>
      <c r="E482" s="16">
        <v>27</v>
      </c>
      <c r="F482" s="16" t="e">
        <f>VLOOKUP(B482,TOMAKE!$D$2:$E$174,2,FALSE)</f>
        <v>#N/A</v>
      </c>
      <c r="G482" s="16">
        <f>COUNTIF(TOMAKE!$D$2:$D$174, B482)</f>
        <v>0</v>
      </c>
    </row>
    <row r="483" spans="1:7" s="16" customFormat="1" ht="25.5" customHeight="1" x14ac:dyDescent="0.25">
      <c r="A483" s="16" t="str">
        <f t="shared" si="15"/>
        <v>prv49</v>
      </c>
      <c r="B483" s="16">
        <v>49</v>
      </c>
      <c r="C483" s="16" t="s">
        <v>10</v>
      </c>
      <c r="D483" s="16" t="s">
        <v>52</v>
      </c>
      <c r="E483" s="16">
        <v>25</v>
      </c>
      <c r="F483" s="16">
        <f>VLOOKUP(B483,TOMAKE!$D$2:$E$174,2,FALSE)</f>
        <v>202</v>
      </c>
      <c r="G483" s="16">
        <f>COUNTIF(TOMAKE!$D$2:$D$174, B483)</f>
        <v>1</v>
      </c>
    </row>
    <row r="484" spans="1:7" s="16" customFormat="1" ht="25.5" customHeight="1" x14ac:dyDescent="0.25">
      <c r="A484" s="16" t="str">
        <f t="shared" si="15"/>
        <v>prv44</v>
      </c>
      <c r="B484" s="16">
        <v>44</v>
      </c>
      <c r="C484" s="16" t="s">
        <v>10</v>
      </c>
      <c r="D484" s="16" t="s">
        <v>26</v>
      </c>
      <c r="E484" s="16">
        <v>26</v>
      </c>
      <c r="F484" s="16">
        <f>VLOOKUP(B484,TOMAKE!$D$2:$E$174,2,FALSE)</f>
        <v>220</v>
      </c>
      <c r="G484" s="16">
        <f>COUNTIF(TOMAKE!$D$2:$D$174, B484)</f>
        <v>1</v>
      </c>
    </row>
    <row r="485" spans="1:7" s="16" customFormat="1" x14ac:dyDescent="0.25">
      <c r="A485" s="16" t="str">
        <f t="shared" si="15"/>
        <v>prv50</v>
      </c>
      <c r="B485" s="16">
        <v>50</v>
      </c>
      <c r="C485" s="16" t="s">
        <v>10</v>
      </c>
      <c r="D485" s="16" t="s">
        <v>44</v>
      </c>
      <c r="E485" s="16">
        <v>24</v>
      </c>
      <c r="F485" s="16" t="e">
        <f>VLOOKUP(B485,TOMAKE!$D$2:$E$174,2,FALSE)</f>
        <v>#N/A</v>
      </c>
      <c r="G485" s="16">
        <f>COUNTIF(TOMAKE!$D$2:$D$174, B485)</f>
        <v>0</v>
      </c>
    </row>
    <row r="486" spans="1:7" s="16" customFormat="1" x14ac:dyDescent="0.25">
      <c r="A486" s="16" t="str">
        <f t="shared" si="15"/>
        <v>prv51</v>
      </c>
      <c r="B486" s="16">
        <v>51</v>
      </c>
      <c r="C486" s="16" t="s">
        <v>10</v>
      </c>
      <c r="D486" s="16" t="s">
        <v>84</v>
      </c>
      <c r="E486" s="16">
        <v>20</v>
      </c>
      <c r="F486" s="16" t="e">
        <f>VLOOKUP(B486,TOMAKE!$D$2:$E$174,2,FALSE)</f>
        <v>#N/A</v>
      </c>
      <c r="G486" s="16">
        <f>COUNTIF(TOMAKE!$D$2:$D$174, B486)</f>
        <v>0</v>
      </c>
    </row>
    <row r="487" spans="1:7" s="16" customFormat="1" x14ac:dyDescent="0.25">
      <c r="A487" s="16" t="str">
        <f t="shared" si="15"/>
        <v>prv52</v>
      </c>
      <c r="B487" s="16">
        <v>52</v>
      </c>
      <c r="C487" s="16" t="s">
        <v>10</v>
      </c>
      <c r="D487" s="16" t="s">
        <v>239</v>
      </c>
      <c r="E487" s="16">
        <v>31</v>
      </c>
      <c r="F487" s="16" t="e">
        <f>VLOOKUP(B487,TOMAKE!$D$2:$E$174,2,FALSE)</f>
        <v>#N/A</v>
      </c>
      <c r="G487" s="16">
        <f>COUNTIF(TOMAKE!$D$2:$D$174, B487)</f>
        <v>0</v>
      </c>
    </row>
    <row r="488" spans="1:7" s="16" customFormat="1" x14ac:dyDescent="0.25">
      <c r="A488" s="16" t="str">
        <f t="shared" si="15"/>
        <v>prv53</v>
      </c>
      <c r="B488" s="16">
        <v>53</v>
      </c>
      <c r="C488" s="16" t="s">
        <v>10</v>
      </c>
      <c r="D488" s="16" t="s">
        <v>58</v>
      </c>
      <c r="E488" s="16">
        <v>33</v>
      </c>
      <c r="F488" s="16" t="e">
        <f>VLOOKUP(B488,TOMAKE!$D$2:$E$174,2,FALSE)</f>
        <v>#N/A</v>
      </c>
      <c r="G488" s="16">
        <f>COUNTIF(TOMAKE!$D$2:$D$174, B488)</f>
        <v>0</v>
      </c>
    </row>
    <row r="489" spans="1:7" s="16" customFormat="1" x14ac:dyDescent="0.25">
      <c r="A489" s="16" t="str">
        <f t="shared" si="15"/>
        <v>prv54</v>
      </c>
      <c r="B489" s="16">
        <v>54</v>
      </c>
      <c r="C489" s="16" t="s">
        <v>14</v>
      </c>
      <c r="D489" s="16" t="s">
        <v>238</v>
      </c>
      <c r="E489" s="16">
        <v>32</v>
      </c>
      <c r="F489" s="16">
        <f>VLOOKUP(B489,TOMAKE!$D$2:$E$174,2,FALSE)</f>
        <v>90</v>
      </c>
      <c r="G489" s="16">
        <f>COUNTIF(TOMAKE!$D$2:$D$174, B489)</f>
        <v>1</v>
      </c>
    </row>
    <row r="490" spans="1:7" s="16" customFormat="1" x14ac:dyDescent="0.25">
      <c r="A490" s="16" t="str">
        <f t="shared" si="15"/>
        <v>prv55</v>
      </c>
      <c r="B490" s="16">
        <v>55</v>
      </c>
      <c r="C490" s="16" t="s">
        <v>14</v>
      </c>
      <c r="D490" s="16" t="s">
        <v>7</v>
      </c>
      <c r="E490" s="16">
        <v>20</v>
      </c>
      <c r="F490" s="16">
        <f>VLOOKUP(B490,TOMAKE!$D$2:$E$174,2,FALSE)</f>
        <v>65</v>
      </c>
      <c r="G490" s="16">
        <f>COUNTIF(TOMAKE!$D$2:$D$174, B490)</f>
        <v>1</v>
      </c>
    </row>
    <row r="491" spans="1:7" s="16" customFormat="1" x14ac:dyDescent="0.25">
      <c r="A491" s="16" t="str">
        <f t="shared" si="15"/>
        <v>prv56</v>
      </c>
      <c r="B491" s="16">
        <v>56</v>
      </c>
      <c r="C491" s="16" t="s">
        <v>10</v>
      </c>
      <c r="D491" s="16" t="s">
        <v>237</v>
      </c>
      <c r="E491" s="16">
        <v>39</v>
      </c>
      <c r="F491" s="16" t="e">
        <f>VLOOKUP(B491,TOMAKE!$D$2:$E$174,2,FALSE)</f>
        <v>#N/A</v>
      </c>
      <c r="G491" s="16">
        <f>COUNTIF(TOMAKE!$D$2:$D$174, B491)</f>
        <v>0</v>
      </c>
    </row>
    <row r="492" spans="1:7" s="16" customFormat="1" x14ac:dyDescent="0.25">
      <c r="A492" s="16" t="str">
        <f t="shared" si="15"/>
        <v>prv57</v>
      </c>
      <c r="B492" s="16">
        <v>57</v>
      </c>
      <c r="C492" s="16" t="s">
        <v>14</v>
      </c>
      <c r="D492" s="16" t="s">
        <v>8</v>
      </c>
      <c r="E492" s="16">
        <v>17</v>
      </c>
      <c r="F492" s="16">
        <f>VLOOKUP(B492,TOMAKE!$D$2:$E$174,2,FALSE)</f>
        <v>2</v>
      </c>
      <c r="G492" s="16">
        <f>COUNTIF(TOMAKE!$D$2:$D$174, B492)</f>
        <v>1</v>
      </c>
    </row>
    <row r="493" spans="1:7" s="16" customFormat="1" ht="27" customHeight="1" x14ac:dyDescent="0.25">
      <c r="A493" s="16" t="str">
        <f t="shared" si="15"/>
        <v>prv58</v>
      </c>
      <c r="B493" s="16">
        <v>58</v>
      </c>
      <c r="C493" s="16" t="s">
        <v>10</v>
      </c>
      <c r="D493" s="16" t="s">
        <v>4</v>
      </c>
      <c r="E493" s="16">
        <v>19</v>
      </c>
      <c r="F493" s="16" t="e">
        <f>VLOOKUP(B493,TOMAKE!$D$2:$E$174,2,FALSE)</f>
        <v>#N/A</v>
      </c>
      <c r="G493" s="16">
        <f>COUNTIF(TOMAKE!$D$2:$D$174, B493)</f>
        <v>0</v>
      </c>
    </row>
    <row r="494" spans="1:7" s="16" customFormat="1" x14ac:dyDescent="0.25">
      <c r="A494" s="16" t="str">
        <f t="shared" ref="A494:A525" si="16">CONCATENATE("prv",B494)</f>
        <v>prv59</v>
      </c>
      <c r="B494" s="16">
        <v>59</v>
      </c>
      <c r="C494" s="16" t="s">
        <v>14</v>
      </c>
      <c r="D494" s="16" t="s">
        <v>39</v>
      </c>
      <c r="E494" s="16">
        <v>26</v>
      </c>
      <c r="F494" s="16">
        <f>VLOOKUP(B494,TOMAKE!$D$2:$E$174,2,FALSE)</f>
        <v>95</v>
      </c>
      <c r="G494" s="16">
        <f>COUNTIF(TOMAKE!$D$2:$D$174, B494)</f>
        <v>1</v>
      </c>
    </row>
    <row r="495" spans="1:7" s="16" customFormat="1" x14ac:dyDescent="0.25">
      <c r="A495" s="16" t="str">
        <f t="shared" si="16"/>
        <v>prv6</v>
      </c>
      <c r="B495" s="16">
        <v>6</v>
      </c>
      <c r="C495" s="16" t="s">
        <v>10</v>
      </c>
      <c r="D495" s="16" t="s">
        <v>102</v>
      </c>
      <c r="E495" s="16">
        <v>7</v>
      </c>
      <c r="F495" s="16">
        <f>VLOOKUP(B495,TOMAKE!$D$2:$E$174,2,FALSE)</f>
        <v>27</v>
      </c>
      <c r="G495" s="16">
        <f>COUNTIF(TOMAKE!$D$2:$D$174, B495)</f>
        <v>1</v>
      </c>
    </row>
    <row r="496" spans="1:7" s="16" customFormat="1" x14ac:dyDescent="0.25">
      <c r="A496" s="16" t="str">
        <f t="shared" si="16"/>
        <v>prv60</v>
      </c>
      <c r="B496" s="16">
        <v>60</v>
      </c>
      <c r="C496" s="16" t="s">
        <v>106</v>
      </c>
      <c r="D496" s="16" t="s">
        <v>106</v>
      </c>
      <c r="E496" s="16">
        <v>3</v>
      </c>
      <c r="F496" s="16" t="e">
        <f>VLOOKUP(B496,TOMAKE!$D$2:$E$174,2,FALSE)</f>
        <v>#N/A</v>
      </c>
      <c r="G496" s="16">
        <f>COUNTIF(TOMAKE!$D$2:$D$174, B496)</f>
        <v>0</v>
      </c>
    </row>
    <row r="497" spans="1:7" s="16" customFormat="1" x14ac:dyDescent="0.25">
      <c r="A497" s="16" t="str">
        <f t="shared" si="16"/>
        <v>prv61</v>
      </c>
      <c r="B497" s="16">
        <v>61</v>
      </c>
      <c r="C497" s="16" t="s">
        <v>10</v>
      </c>
      <c r="D497" s="16" t="s">
        <v>140</v>
      </c>
      <c r="E497" s="16">
        <v>13</v>
      </c>
      <c r="F497" s="16">
        <f>VLOOKUP(B497,TOMAKE!$D$2:$E$174,2,FALSE)</f>
        <v>94</v>
      </c>
      <c r="G497" s="16">
        <f>COUNTIF(TOMAKE!$D$2:$D$174, B497)</f>
        <v>1</v>
      </c>
    </row>
    <row r="498" spans="1:7" s="16" customFormat="1" x14ac:dyDescent="0.25">
      <c r="A498" s="16" t="str">
        <f t="shared" si="16"/>
        <v>prv62</v>
      </c>
      <c r="B498" s="16">
        <v>62</v>
      </c>
      <c r="C498" s="16" t="s">
        <v>10</v>
      </c>
      <c r="D498" s="16" t="s">
        <v>48</v>
      </c>
      <c r="E498" s="16">
        <v>19</v>
      </c>
      <c r="F498" s="16">
        <f>VLOOKUP(B498,TOMAKE!$D$2:$E$174,2,FALSE)</f>
        <v>4</v>
      </c>
      <c r="G498" s="16">
        <f>COUNTIF(TOMAKE!$D$2:$D$174, B498)</f>
        <v>1</v>
      </c>
    </row>
    <row r="499" spans="1:7" s="16" customFormat="1" ht="23.25" customHeight="1" x14ac:dyDescent="0.25">
      <c r="A499" s="16" t="str">
        <f t="shared" si="16"/>
        <v>prv63</v>
      </c>
      <c r="B499" s="16">
        <v>63</v>
      </c>
      <c r="C499" s="16" t="s">
        <v>14</v>
      </c>
      <c r="D499" s="16" t="s">
        <v>117</v>
      </c>
      <c r="E499" s="16">
        <v>22</v>
      </c>
      <c r="F499" s="16">
        <f>VLOOKUP(B499,TOMAKE!$D$2:$E$174,2,FALSE)</f>
        <v>71</v>
      </c>
      <c r="G499" s="16">
        <f>COUNTIF(TOMAKE!$D$2:$D$174, B499)</f>
        <v>1</v>
      </c>
    </row>
    <row r="500" spans="1:7" s="16" customFormat="1" x14ac:dyDescent="0.25">
      <c r="A500" s="16" t="str">
        <f t="shared" si="16"/>
        <v>prv64</v>
      </c>
      <c r="B500" s="16">
        <v>64</v>
      </c>
      <c r="C500" s="16" t="s">
        <v>106</v>
      </c>
      <c r="D500" s="16" t="s">
        <v>10</v>
      </c>
      <c r="E500" s="16">
        <v>2</v>
      </c>
      <c r="F500" s="16" t="e">
        <f>VLOOKUP(B500,TOMAKE!$D$2:$E$174,2,FALSE)</f>
        <v>#N/A</v>
      </c>
      <c r="G500" s="16">
        <f>COUNTIF(TOMAKE!$D$2:$D$174, B500)</f>
        <v>0</v>
      </c>
    </row>
    <row r="501" spans="1:7" s="16" customFormat="1" x14ac:dyDescent="0.25">
      <c r="A501" s="16" t="str">
        <f t="shared" si="16"/>
        <v>prv65</v>
      </c>
      <c r="B501" s="16">
        <v>65</v>
      </c>
      <c r="C501" s="16" t="s">
        <v>106</v>
      </c>
      <c r="D501" s="16" t="s">
        <v>106</v>
      </c>
      <c r="E501" s="16">
        <v>3</v>
      </c>
      <c r="F501" s="16" t="e">
        <f>VLOOKUP(B501,TOMAKE!$D$2:$E$174,2,FALSE)</f>
        <v>#N/A</v>
      </c>
      <c r="G501" s="16">
        <f>COUNTIF(TOMAKE!$D$2:$D$174, B501)</f>
        <v>0</v>
      </c>
    </row>
    <row r="502" spans="1:7" s="16" customFormat="1" x14ac:dyDescent="0.25">
      <c r="A502" s="16" t="str">
        <f t="shared" si="16"/>
        <v>prv66</v>
      </c>
      <c r="B502" s="16">
        <v>66</v>
      </c>
      <c r="C502" s="16" t="s">
        <v>10</v>
      </c>
      <c r="D502" s="16" t="s">
        <v>58</v>
      </c>
      <c r="E502" s="16">
        <v>27</v>
      </c>
      <c r="F502" s="16">
        <f>VLOOKUP(B502,TOMAKE!$D$2:$E$174,2,FALSE)</f>
        <v>96</v>
      </c>
      <c r="G502" s="16">
        <f>COUNTIF(TOMAKE!$D$2:$D$174, B502)</f>
        <v>1</v>
      </c>
    </row>
    <row r="503" spans="1:7" s="16" customFormat="1" x14ac:dyDescent="0.25">
      <c r="A503" s="16" t="str">
        <f t="shared" si="16"/>
        <v>prv67</v>
      </c>
      <c r="B503" s="16">
        <v>67</v>
      </c>
      <c r="C503" s="16" t="s">
        <v>10</v>
      </c>
      <c r="D503" s="16" t="s">
        <v>72</v>
      </c>
      <c r="E503" s="16">
        <v>29</v>
      </c>
      <c r="F503" s="16">
        <f>VLOOKUP(B503,TOMAKE!$D$2:$E$174,2,FALSE)</f>
        <v>97</v>
      </c>
      <c r="G503" s="16">
        <f>COUNTIF(TOMAKE!$D$2:$D$174, B503)</f>
        <v>1</v>
      </c>
    </row>
    <row r="504" spans="1:7" s="16" customFormat="1" x14ac:dyDescent="0.25">
      <c r="A504" s="16" t="str">
        <f t="shared" si="16"/>
        <v>prv68</v>
      </c>
      <c r="B504" s="16">
        <v>68</v>
      </c>
      <c r="C504" s="16" t="s">
        <v>10</v>
      </c>
      <c r="D504" s="16" t="s">
        <v>236</v>
      </c>
      <c r="E504" s="16">
        <v>22</v>
      </c>
      <c r="F504" s="16">
        <f>VLOOKUP(B504,TOMAKE!$D$2:$E$174,2,FALSE)</f>
        <v>34</v>
      </c>
      <c r="G504" s="16">
        <f>COUNTIF(TOMAKE!$D$2:$D$174, B504)</f>
        <v>1</v>
      </c>
    </row>
    <row r="505" spans="1:7" s="16" customFormat="1" x14ac:dyDescent="0.25">
      <c r="A505" s="16" t="str">
        <f t="shared" si="16"/>
        <v>prv69</v>
      </c>
      <c r="B505" s="16">
        <v>69</v>
      </c>
      <c r="C505" s="16" t="s">
        <v>14</v>
      </c>
      <c r="D505" s="16" t="s">
        <v>91</v>
      </c>
      <c r="E505" s="16">
        <v>19</v>
      </c>
      <c r="F505" s="16" t="e">
        <f>VLOOKUP(B505,TOMAKE!$D$2:$E$174,2,FALSE)</f>
        <v>#N/A</v>
      </c>
      <c r="G505" s="16">
        <f>COUNTIF(TOMAKE!$D$2:$D$174, B505)</f>
        <v>0</v>
      </c>
    </row>
    <row r="506" spans="1:7" s="16" customFormat="1" x14ac:dyDescent="0.25">
      <c r="A506" s="16" t="str">
        <f t="shared" si="16"/>
        <v>prv7</v>
      </c>
      <c r="B506" s="16">
        <v>7</v>
      </c>
      <c r="C506" s="16" t="s">
        <v>10</v>
      </c>
      <c r="D506" s="16" t="s">
        <v>8</v>
      </c>
      <c r="E506" s="16">
        <v>22</v>
      </c>
      <c r="F506" s="16">
        <f>VLOOKUP(B506,TOMAKE!$D$2:$E$174,2,FALSE)</f>
        <v>5</v>
      </c>
      <c r="G506" s="16">
        <f>COUNTIF(TOMAKE!$D$2:$D$174, B506)</f>
        <v>1</v>
      </c>
    </row>
    <row r="507" spans="1:7" s="16" customFormat="1" x14ac:dyDescent="0.25">
      <c r="A507" s="16" t="str">
        <f t="shared" si="16"/>
        <v>prv70</v>
      </c>
      <c r="B507" s="16">
        <v>70</v>
      </c>
      <c r="C507" s="16" t="s">
        <v>106</v>
      </c>
      <c r="D507" s="16" t="s">
        <v>235</v>
      </c>
      <c r="E507" s="16">
        <v>9</v>
      </c>
      <c r="F507" s="16" t="e">
        <f>VLOOKUP(B507,TOMAKE!$D$2:$E$174,2,FALSE)</f>
        <v>#N/A</v>
      </c>
      <c r="G507" s="16">
        <f>COUNTIF(TOMAKE!$D$2:$D$174, B507)</f>
        <v>0</v>
      </c>
    </row>
    <row r="508" spans="1:7" s="16" customFormat="1" x14ac:dyDescent="0.25">
      <c r="A508" s="16" t="str">
        <f t="shared" si="16"/>
        <v>prv71</v>
      </c>
      <c r="B508" s="16">
        <v>71</v>
      </c>
      <c r="C508" s="16" t="s">
        <v>10</v>
      </c>
      <c r="D508" s="16" t="s">
        <v>234</v>
      </c>
      <c r="E508" s="16">
        <v>27</v>
      </c>
      <c r="F508" s="16">
        <f>VLOOKUP(B508,TOMAKE!$D$2:$E$174,2,FALSE)</f>
        <v>101</v>
      </c>
      <c r="G508" s="16">
        <f>COUNTIF(TOMAKE!$D$2:$D$174, B508)</f>
        <v>1</v>
      </c>
    </row>
    <row r="509" spans="1:7" s="16" customFormat="1" x14ac:dyDescent="0.25">
      <c r="A509" s="16" t="str">
        <f t="shared" si="16"/>
        <v>prv72</v>
      </c>
      <c r="B509" s="16">
        <v>72</v>
      </c>
      <c r="C509" s="16" t="s">
        <v>118</v>
      </c>
      <c r="D509" s="16" t="s">
        <v>106</v>
      </c>
      <c r="E509" s="16">
        <v>10</v>
      </c>
      <c r="F509" s="16">
        <f>VLOOKUP(B509,TOMAKE!$D$2:$E$174,2,FALSE)</f>
        <v>102</v>
      </c>
      <c r="G509" s="16">
        <f>COUNTIF(TOMAKE!$D$2:$D$174, B509)</f>
        <v>1</v>
      </c>
    </row>
    <row r="510" spans="1:7" s="16" customFormat="1" x14ac:dyDescent="0.25">
      <c r="A510" s="16" t="str">
        <f t="shared" si="16"/>
        <v>prv73</v>
      </c>
      <c r="B510" s="16">
        <v>73</v>
      </c>
      <c r="C510" s="16" t="s">
        <v>14</v>
      </c>
      <c r="D510" s="16" t="s">
        <v>233</v>
      </c>
      <c r="E510" s="16">
        <v>23</v>
      </c>
      <c r="F510" s="16">
        <f>VLOOKUP(B510,TOMAKE!$D$2:$E$174,2,FALSE)</f>
        <v>68</v>
      </c>
      <c r="G510" s="16">
        <f>COUNTIF(TOMAKE!$D$2:$D$174, B510)</f>
        <v>1</v>
      </c>
    </row>
    <row r="511" spans="1:7" s="16" customFormat="1" x14ac:dyDescent="0.25">
      <c r="A511" s="16" t="str">
        <f t="shared" si="16"/>
        <v>prv74</v>
      </c>
      <c r="B511" s="16">
        <v>74</v>
      </c>
      <c r="C511" s="16" t="s">
        <v>232</v>
      </c>
      <c r="D511" s="16" t="s">
        <v>148</v>
      </c>
      <c r="E511" s="16">
        <v>9</v>
      </c>
      <c r="F511" s="16" t="e">
        <f>VLOOKUP(B511,TOMAKE!$D$2:$E$174,2,FALSE)</f>
        <v>#N/A</v>
      </c>
      <c r="G511" s="16">
        <f>COUNTIF(TOMAKE!$D$2:$D$174, B511)</f>
        <v>0</v>
      </c>
    </row>
    <row r="512" spans="1:7" s="16" customFormat="1" x14ac:dyDescent="0.25">
      <c r="A512" s="16" t="str">
        <f t="shared" si="16"/>
        <v>prv75</v>
      </c>
      <c r="B512" s="16">
        <v>75</v>
      </c>
      <c r="C512" s="16" t="s">
        <v>10</v>
      </c>
      <c r="D512" s="16" t="s">
        <v>214</v>
      </c>
      <c r="E512" s="16">
        <v>23</v>
      </c>
      <c r="F512" s="16">
        <f>VLOOKUP(B512,TOMAKE!$D$2:$E$174,2,FALSE)</f>
        <v>104</v>
      </c>
      <c r="G512" s="16">
        <f>COUNTIF(TOMAKE!$D$2:$D$174, B512)</f>
        <v>1</v>
      </c>
    </row>
    <row r="513" spans="1:7" s="16" customFormat="1" x14ac:dyDescent="0.25">
      <c r="A513" s="16" t="str">
        <f t="shared" si="16"/>
        <v>prv76</v>
      </c>
      <c r="B513" s="16">
        <v>76</v>
      </c>
      <c r="C513" s="16" t="s">
        <v>10</v>
      </c>
      <c r="D513" s="16" t="s">
        <v>10</v>
      </c>
      <c r="E513" s="16">
        <v>7</v>
      </c>
      <c r="F513" s="16" t="e">
        <f>VLOOKUP(B513,TOMAKE!$D$2:$E$174,2,FALSE)</f>
        <v>#N/A</v>
      </c>
      <c r="G513" s="16">
        <f>COUNTIF(TOMAKE!$D$2:$D$174, B513)</f>
        <v>0</v>
      </c>
    </row>
    <row r="514" spans="1:7" s="16" customFormat="1" x14ac:dyDescent="0.25">
      <c r="A514" s="16" t="str">
        <f t="shared" si="16"/>
        <v>prv77</v>
      </c>
      <c r="B514" s="16">
        <v>77</v>
      </c>
      <c r="C514" s="16" t="s">
        <v>10</v>
      </c>
      <c r="D514" s="16" t="s">
        <v>72</v>
      </c>
      <c r="E514" s="16">
        <v>24</v>
      </c>
      <c r="F514" s="16">
        <f>VLOOKUP(B514,TOMAKE!$D$2:$E$174,2,FALSE)</f>
        <v>105</v>
      </c>
      <c r="G514" s="16">
        <f>COUNTIF(TOMAKE!$D$2:$D$174, B514)</f>
        <v>1</v>
      </c>
    </row>
    <row r="515" spans="1:7" s="16" customFormat="1" ht="21.75" customHeight="1" x14ac:dyDescent="0.25">
      <c r="A515" s="16" t="str">
        <f t="shared" si="16"/>
        <v>prv78</v>
      </c>
      <c r="B515" s="16">
        <v>78</v>
      </c>
      <c r="C515" s="16" t="s">
        <v>10</v>
      </c>
      <c r="D515" s="16" t="s">
        <v>150</v>
      </c>
      <c r="E515" s="16">
        <v>14</v>
      </c>
      <c r="F515" s="16">
        <f>VLOOKUP(B515,TOMAKE!$D$2:$E$174,2,FALSE)</f>
        <v>45</v>
      </c>
      <c r="G515" s="16">
        <f>COUNTIF(TOMAKE!$D$2:$D$174, B515)</f>
        <v>1</v>
      </c>
    </row>
    <row r="516" spans="1:7" s="16" customFormat="1" x14ac:dyDescent="0.25">
      <c r="A516" s="16" t="str">
        <f t="shared" si="16"/>
        <v>prv79</v>
      </c>
      <c r="B516" s="16">
        <v>79</v>
      </c>
      <c r="C516" s="16" t="s">
        <v>10</v>
      </c>
      <c r="D516" s="16" t="s">
        <v>231</v>
      </c>
      <c r="E516" s="16">
        <v>29</v>
      </c>
      <c r="F516" s="16">
        <f>VLOOKUP(B516,TOMAKE!$D$2:$E$174,2,FALSE)</f>
        <v>67</v>
      </c>
      <c r="G516" s="16">
        <f>COUNTIF(TOMAKE!$D$2:$D$174, B516)</f>
        <v>1</v>
      </c>
    </row>
    <row r="517" spans="1:7" s="16" customFormat="1" x14ac:dyDescent="0.25">
      <c r="A517" s="16" t="str">
        <f t="shared" si="16"/>
        <v>prv8</v>
      </c>
      <c r="B517" s="16">
        <v>8</v>
      </c>
      <c r="C517" s="16" t="s">
        <v>10</v>
      </c>
      <c r="D517" s="16" t="s">
        <v>222</v>
      </c>
      <c r="E517" s="16">
        <v>17</v>
      </c>
      <c r="F517" s="16">
        <f>VLOOKUP(B517,TOMAKE!$D$2:$E$174,2,FALSE)</f>
        <v>28</v>
      </c>
      <c r="G517" s="16">
        <f>COUNTIF(TOMAKE!$D$2:$D$174, B517)</f>
        <v>1</v>
      </c>
    </row>
    <row r="518" spans="1:7" s="16" customFormat="1" x14ac:dyDescent="0.25">
      <c r="A518" s="16" t="str">
        <f t="shared" si="16"/>
        <v>prv80</v>
      </c>
      <c r="B518" s="16">
        <v>80</v>
      </c>
      <c r="C518" s="16" t="s">
        <v>10</v>
      </c>
      <c r="D518" s="16" t="s">
        <v>150</v>
      </c>
      <c r="E518" s="16">
        <v>20</v>
      </c>
      <c r="F518" s="16">
        <f>VLOOKUP(B518,TOMAKE!$D$2:$E$174,2,FALSE)</f>
        <v>10</v>
      </c>
      <c r="G518" s="16">
        <f>COUNTIF(TOMAKE!$D$2:$D$174, B518)</f>
        <v>1</v>
      </c>
    </row>
    <row r="519" spans="1:7" s="16" customFormat="1" x14ac:dyDescent="0.25">
      <c r="A519" s="16" t="str">
        <f t="shared" si="16"/>
        <v>prv81</v>
      </c>
      <c r="B519" s="16">
        <v>81</v>
      </c>
      <c r="C519" s="16" t="s">
        <v>106</v>
      </c>
      <c r="D519" s="16" t="s">
        <v>230</v>
      </c>
      <c r="E519" s="16">
        <v>8</v>
      </c>
      <c r="F519" s="16" t="e">
        <f>VLOOKUP(B519,TOMAKE!$D$2:$E$174,2,FALSE)</f>
        <v>#N/A</v>
      </c>
      <c r="G519" s="16">
        <f>COUNTIF(TOMAKE!$D$2:$D$174, B519)</f>
        <v>0</v>
      </c>
    </row>
    <row r="520" spans="1:7" s="16" customFormat="1" x14ac:dyDescent="0.25">
      <c r="A520" s="16" t="str">
        <f t="shared" si="16"/>
        <v>prv82</v>
      </c>
      <c r="B520" s="16">
        <v>82</v>
      </c>
      <c r="C520" s="16" t="s">
        <v>106</v>
      </c>
      <c r="D520" s="16" t="s">
        <v>227</v>
      </c>
      <c r="E520" s="16">
        <v>9</v>
      </c>
      <c r="F520" s="16">
        <f>VLOOKUP(B520,TOMAKE!$D$2:$E$174,2,FALSE)</f>
        <v>106</v>
      </c>
      <c r="G520" s="16">
        <f>COUNTIF(TOMAKE!$D$2:$D$174, B520)</f>
        <v>1</v>
      </c>
    </row>
    <row r="521" spans="1:7" s="16" customFormat="1" x14ac:dyDescent="0.25">
      <c r="A521" s="16" t="str">
        <f t="shared" si="16"/>
        <v>prv83</v>
      </c>
      <c r="B521" s="16">
        <v>83</v>
      </c>
      <c r="C521" s="16" t="s">
        <v>106</v>
      </c>
      <c r="D521" s="16" t="s">
        <v>229</v>
      </c>
      <c r="E521" s="16">
        <v>9</v>
      </c>
      <c r="F521" s="16">
        <f>VLOOKUP(B521,TOMAKE!$D$2:$E$174,2,FALSE)</f>
        <v>99</v>
      </c>
      <c r="G521" s="16">
        <f>COUNTIF(TOMAKE!$D$2:$D$174, B521)</f>
        <v>1</v>
      </c>
    </row>
    <row r="522" spans="1:7" s="16" customFormat="1" x14ac:dyDescent="0.25">
      <c r="A522" s="16" t="str">
        <f t="shared" si="16"/>
        <v>prv84</v>
      </c>
      <c r="B522" s="16">
        <v>84</v>
      </c>
      <c r="C522" s="16" t="s">
        <v>10</v>
      </c>
      <c r="D522" s="16" t="s">
        <v>228</v>
      </c>
      <c r="E522" s="16">
        <v>31</v>
      </c>
      <c r="F522" s="16">
        <f>VLOOKUP(B522,TOMAKE!$D$2:$E$174,2,FALSE)</f>
        <v>148</v>
      </c>
      <c r="G522" s="16">
        <f>COUNTIF(TOMAKE!$D$2:$D$174, B522)</f>
        <v>1</v>
      </c>
    </row>
    <row r="523" spans="1:7" s="16" customFormat="1" x14ac:dyDescent="0.25">
      <c r="A523" s="16" t="str">
        <f t="shared" si="16"/>
        <v>prv85</v>
      </c>
      <c r="B523" s="16">
        <v>85</v>
      </c>
      <c r="C523" s="16" t="s">
        <v>118</v>
      </c>
      <c r="D523" s="16" t="s">
        <v>227</v>
      </c>
      <c r="E523" s="16">
        <v>18</v>
      </c>
      <c r="F523" s="16">
        <f>VLOOKUP(B523,TOMAKE!$D$2:$E$174,2,FALSE)</f>
        <v>109</v>
      </c>
      <c r="G523" s="16">
        <f>COUNTIF(TOMAKE!$D$2:$D$174, B523)</f>
        <v>1</v>
      </c>
    </row>
    <row r="524" spans="1:7" s="16" customFormat="1" x14ac:dyDescent="0.25">
      <c r="A524" s="16" t="str">
        <f t="shared" si="16"/>
        <v>prv86</v>
      </c>
      <c r="B524" s="16">
        <v>86</v>
      </c>
      <c r="C524" s="16" t="s">
        <v>10</v>
      </c>
      <c r="D524" s="16" t="s">
        <v>155</v>
      </c>
      <c r="E524" s="16">
        <v>2</v>
      </c>
      <c r="F524" s="16" t="e">
        <f>VLOOKUP(B524,TOMAKE!$D$2:$E$174,2,FALSE)</f>
        <v>#N/A</v>
      </c>
      <c r="G524" s="16">
        <f>COUNTIF(TOMAKE!$D$2:$D$174, B524)</f>
        <v>0</v>
      </c>
    </row>
    <row r="525" spans="1:7" s="16" customFormat="1" x14ac:dyDescent="0.25">
      <c r="A525" s="16" t="str">
        <f t="shared" si="16"/>
        <v>prv87</v>
      </c>
      <c r="B525" s="16">
        <v>87</v>
      </c>
      <c r="C525" s="16" t="s">
        <v>47</v>
      </c>
      <c r="D525" s="16" t="s">
        <v>226</v>
      </c>
      <c r="E525" s="16">
        <v>6</v>
      </c>
      <c r="F525" s="16">
        <f>VLOOKUP(B525,TOMAKE!$D$2:$E$174,2,FALSE)</f>
        <v>110</v>
      </c>
      <c r="G525" s="16">
        <f>COUNTIF(TOMAKE!$D$2:$D$174, B525)</f>
        <v>1</v>
      </c>
    </row>
    <row r="526" spans="1:7" s="16" customFormat="1" x14ac:dyDescent="0.25">
      <c r="A526" s="16" t="str">
        <f t="shared" ref="A526:A538" si="17">CONCATENATE("prv",B526)</f>
        <v>prv88</v>
      </c>
      <c r="B526" s="16">
        <v>88</v>
      </c>
      <c r="C526" s="16" t="s">
        <v>10</v>
      </c>
      <c r="D526" s="16" t="s">
        <v>4</v>
      </c>
      <c r="E526" s="16">
        <v>17</v>
      </c>
      <c r="F526" s="16">
        <f>VLOOKUP(B526,TOMAKE!$D$2:$E$174,2,FALSE)</f>
        <v>92</v>
      </c>
      <c r="G526" s="16">
        <f>COUNTIF(TOMAKE!$D$2:$D$174, B526)</f>
        <v>2</v>
      </c>
    </row>
    <row r="527" spans="1:7" s="16" customFormat="1" x14ac:dyDescent="0.25">
      <c r="A527" s="16" t="str">
        <f t="shared" si="17"/>
        <v>prv89</v>
      </c>
      <c r="B527" s="16">
        <v>89</v>
      </c>
      <c r="C527" s="16" t="s">
        <v>106</v>
      </c>
      <c r="D527" s="16" t="s">
        <v>225</v>
      </c>
      <c r="E527" s="16">
        <v>9</v>
      </c>
      <c r="F527" s="16">
        <f>VLOOKUP(B527,TOMAKE!$D$2:$E$174,2,FALSE)</f>
        <v>111</v>
      </c>
      <c r="G527" s="16">
        <f>COUNTIF(TOMAKE!$D$2:$D$174, B527)</f>
        <v>1</v>
      </c>
    </row>
    <row r="528" spans="1:7" s="16" customFormat="1" x14ac:dyDescent="0.25">
      <c r="A528" s="16" t="str">
        <f t="shared" si="17"/>
        <v>prv9</v>
      </c>
      <c r="B528" s="16">
        <v>9</v>
      </c>
      <c r="C528" s="16" t="s">
        <v>10</v>
      </c>
      <c r="D528" s="16" t="s">
        <v>224</v>
      </c>
      <c r="E528" s="16">
        <v>28</v>
      </c>
      <c r="F528" s="16" t="e">
        <f>VLOOKUP(B528,TOMAKE!$D$2:$E$174,2,FALSE)</f>
        <v>#N/A</v>
      </c>
      <c r="G528" s="16">
        <f>COUNTIF(TOMAKE!$D$2:$D$174, B528)</f>
        <v>0</v>
      </c>
    </row>
    <row r="529" spans="1:7" s="16" customFormat="1" x14ac:dyDescent="0.25">
      <c r="A529" s="16" t="str">
        <f t="shared" si="17"/>
        <v>prv90</v>
      </c>
      <c r="B529" s="16">
        <v>90</v>
      </c>
      <c r="C529" s="16" t="s">
        <v>10</v>
      </c>
      <c r="D529" s="16" t="s">
        <v>223</v>
      </c>
      <c r="E529" s="16">
        <v>32</v>
      </c>
      <c r="F529" s="16">
        <f>VLOOKUP(B529,TOMAKE!$D$2:$E$174,2,FALSE)</f>
        <v>47</v>
      </c>
      <c r="G529" s="16">
        <f>COUNTIF(TOMAKE!$D$2:$D$174, B529)</f>
        <v>1</v>
      </c>
    </row>
    <row r="530" spans="1:7" s="16" customFormat="1" x14ac:dyDescent="0.25">
      <c r="A530" s="16" t="str">
        <f t="shared" si="17"/>
        <v>prv91</v>
      </c>
      <c r="B530" s="16">
        <v>91</v>
      </c>
      <c r="C530" s="16" t="s">
        <v>10</v>
      </c>
      <c r="D530" s="16" t="s">
        <v>26</v>
      </c>
      <c r="E530" s="16">
        <v>14</v>
      </c>
      <c r="F530" s="16">
        <f>VLOOKUP(B530,TOMAKE!$D$2:$E$174,2,FALSE)</f>
        <v>113</v>
      </c>
      <c r="G530" s="16">
        <f>COUNTIF(TOMAKE!$D$2:$D$174, B530)</f>
        <v>1</v>
      </c>
    </row>
    <row r="531" spans="1:7" s="16" customFormat="1" x14ac:dyDescent="0.25">
      <c r="A531" s="16" t="str">
        <f t="shared" si="17"/>
        <v>prv92</v>
      </c>
      <c r="B531" s="16">
        <v>92</v>
      </c>
      <c r="C531" s="16" t="s">
        <v>222</v>
      </c>
      <c r="D531" s="16" t="s">
        <v>10</v>
      </c>
      <c r="E531" s="16">
        <v>16</v>
      </c>
      <c r="F531" s="16" t="e">
        <f>VLOOKUP(B531,TOMAKE!$D$2:$E$174,2,FALSE)</f>
        <v>#N/A</v>
      </c>
      <c r="G531" s="16">
        <f>COUNTIF(TOMAKE!$D$2:$D$174, B531)</f>
        <v>0</v>
      </c>
    </row>
    <row r="532" spans="1:7" s="16" customFormat="1" x14ac:dyDescent="0.25">
      <c r="A532" s="16" t="str">
        <f t="shared" si="17"/>
        <v>prv93</v>
      </c>
      <c r="B532" s="16">
        <v>93</v>
      </c>
      <c r="C532" s="16" t="s">
        <v>47</v>
      </c>
      <c r="D532" s="16" t="s">
        <v>47</v>
      </c>
      <c r="E532" s="16">
        <v>7</v>
      </c>
      <c r="F532" s="16" t="e">
        <f>VLOOKUP(B532,TOMAKE!$D$2:$E$174,2,FALSE)</f>
        <v>#N/A</v>
      </c>
      <c r="G532" s="16">
        <f>COUNTIF(TOMAKE!$D$2:$D$174, B532)</f>
        <v>0</v>
      </c>
    </row>
    <row r="533" spans="1:7" s="16" customFormat="1" x14ac:dyDescent="0.25">
      <c r="A533" s="16" t="str">
        <f t="shared" si="17"/>
        <v>prv94</v>
      </c>
      <c r="B533" s="21">
        <v>94</v>
      </c>
      <c r="C533" s="21" t="s">
        <v>47</v>
      </c>
      <c r="D533" s="21" t="s">
        <v>221</v>
      </c>
      <c r="E533" s="21">
        <v>11</v>
      </c>
      <c r="F533" s="16">
        <f>VLOOKUP(B533,TOMAKE!$D$2:$E$174,2,FALSE)</f>
        <v>114</v>
      </c>
      <c r="G533" s="16">
        <f>COUNTIF(TOMAKE!$D$2:$D$174, B533)</f>
        <v>1</v>
      </c>
    </row>
    <row r="534" spans="1:7" s="16" customFormat="1" x14ac:dyDescent="0.25">
      <c r="A534" s="16" t="str">
        <f t="shared" si="17"/>
        <v>prv95</v>
      </c>
      <c r="B534" s="16">
        <v>95</v>
      </c>
      <c r="C534" s="16" t="s">
        <v>221</v>
      </c>
      <c r="D534" s="16" t="s">
        <v>221</v>
      </c>
      <c r="E534" s="16">
        <v>10</v>
      </c>
      <c r="F534" s="16" t="e">
        <f>VLOOKUP(B534,TOMAKE!$D$2:$E$174,2,FALSE)</f>
        <v>#N/A</v>
      </c>
      <c r="G534" s="16">
        <f>COUNTIF(TOMAKE!$D$2:$D$174, B534)</f>
        <v>0</v>
      </c>
    </row>
    <row r="535" spans="1:7" s="16" customFormat="1" x14ac:dyDescent="0.25">
      <c r="A535" s="16" t="str">
        <f t="shared" si="17"/>
        <v>prv96</v>
      </c>
      <c r="B535" s="16">
        <v>96</v>
      </c>
      <c r="C535" s="16" t="s">
        <v>10</v>
      </c>
      <c r="D535" s="16" t="s">
        <v>47</v>
      </c>
      <c r="E535" s="16">
        <v>16</v>
      </c>
      <c r="F535" s="16">
        <f>VLOOKUP(B535,TOMAKE!$D$2:$E$174,2,FALSE)</f>
        <v>123</v>
      </c>
      <c r="G535" s="16">
        <f>COUNTIF(TOMAKE!$D$2:$D$174, B535)</f>
        <v>1</v>
      </c>
    </row>
    <row r="536" spans="1:7" s="16" customFormat="1" x14ac:dyDescent="0.25">
      <c r="A536" s="16" t="str">
        <f t="shared" si="17"/>
        <v>prv97</v>
      </c>
      <c r="B536" s="16">
        <v>97</v>
      </c>
      <c r="C536" s="16" t="s">
        <v>221</v>
      </c>
      <c r="D536" s="16" t="s">
        <v>221</v>
      </c>
      <c r="E536" s="16">
        <v>13</v>
      </c>
      <c r="F536" s="16" t="e">
        <f>VLOOKUP(B536,TOMAKE!$D$2:$E$174,2,FALSE)</f>
        <v>#N/A</v>
      </c>
      <c r="G536" s="16">
        <f>COUNTIF(TOMAKE!$D$2:$D$174, B536)</f>
        <v>0</v>
      </c>
    </row>
    <row r="537" spans="1:7" s="16" customFormat="1" x14ac:dyDescent="0.25">
      <c r="A537" s="16" t="str">
        <f t="shared" si="17"/>
        <v>prv98</v>
      </c>
      <c r="B537" s="16">
        <v>98</v>
      </c>
      <c r="C537" s="16" t="s">
        <v>10</v>
      </c>
      <c r="D537" s="16" t="s">
        <v>220</v>
      </c>
      <c r="E537" s="16">
        <v>33</v>
      </c>
      <c r="F537" s="16" t="e">
        <f>VLOOKUP(B537,TOMAKE!$D$2:$E$174,2,FALSE)</f>
        <v>#N/A</v>
      </c>
      <c r="G537" s="16">
        <f>COUNTIF(TOMAKE!$D$2:$D$174, B537)</f>
        <v>0</v>
      </c>
    </row>
    <row r="538" spans="1:7" s="16" customFormat="1" x14ac:dyDescent="0.25">
      <c r="A538" s="16" t="str">
        <f t="shared" si="17"/>
        <v>prv99</v>
      </c>
      <c r="B538" s="16">
        <v>99</v>
      </c>
      <c r="C538" s="16" t="s">
        <v>72</v>
      </c>
      <c r="D538" s="16" t="s">
        <v>219</v>
      </c>
      <c r="E538" s="16">
        <v>9</v>
      </c>
      <c r="F538" s="16">
        <f>VLOOKUP(B538,TOMAKE!$D$2:$E$174,2,FALSE)</f>
        <v>125</v>
      </c>
      <c r="G538" s="16">
        <f>COUNTIF(TOMAKE!$D$2:$D$174, B538)</f>
        <v>1</v>
      </c>
    </row>
  </sheetData>
  <autoFilter ref="A1:K538"/>
  <customSheetViews>
    <customSheetView guid="{315BA204-48F2-4892-8B1E-93B49A9BC4C4}" showAutoFilter="1">
      <pane ySplit="1" topLeftCell="A167" activePane="bottomLeft" state="frozen"/>
      <selection pane="bottomLeft" activeCell="A141" sqref="A141"/>
      <pageMargins left="0.7" right="0.7" top="0.75" bottom="0.75" header="0.3" footer="0.3"/>
      <autoFilter ref="A1:K538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002"/>
  <sheetViews>
    <sheetView workbookViewId="0">
      <pane ySplit="1" topLeftCell="A3066" activePane="bottomLeft" state="frozen"/>
      <selection pane="bottomLeft" activeCell="E3079" sqref="E3079"/>
    </sheetView>
  </sheetViews>
  <sheetFormatPr defaultRowHeight="15" x14ac:dyDescent="0.25"/>
  <cols>
    <col min="1" max="1" width="17.140625" customWidth="1"/>
    <col min="4" max="4" width="18.42578125" customWidth="1"/>
  </cols>
  <sheetData>
    <row r="1" spans="1:5" x14ac:dyDescent="0.25">
      <c r="A1" s="1" t="s">
        <v>2071</v>
      </c>
      <c r="B1" s="1" t="s">
        <v>2070</v>
      </c>
      <c r="C1" s="1" t="s">
        <v>2069</v>
      </c>
      <c r="D1" s="1" t="s">
        <v>2068</v>
      </c>
      <c r="E1" s="1" t="s">
        <v>2067</v>
      </c>
    </row>
    <row r="2" spans="1:5" hidden="1" x14ac:dyDescent="0.25">
      <c r="A2" t="s">
        <v>4520</v>
      </c>
      <c r="B2">
        <v>1</v>
      </c>
      <c r="C2" t="s">
        <v>295</v>
      </c>
      <c r="D2" t="s">
        <v>104</v>
      </c>
    </row>
    <row r="3" spans="1:5" hidden="1" x14ac:dyDescent="0.25">
      <c r="A3" t="s">
        <v>4520</v>
      </c>
      <c r="B3">
        <v>2</v>
      </c>
      <c r="C3" t="s">
        <v>4350</v>
      </c>
      <c r="D3" t="s">
        <v>4349</v>
      </c>
    </row>
    <row r="4" spans="1:5" hidden="1" x14ac:dyDescent="0.25">
      <c r="A4" t="s">
        <v>4520</v>
      </c>
      <c r="B4">
        <v>3</v>
      </c>
      <c r="C4" t="s">
        <v>965</v>
      </c>
      <c r="D4" t="s">
        <v>4527</v>
      </c>
    </row>
    <row r="5" spans="1:5" hidden="1" x14ac:dyDescent="0.25">
      <c r="A5" t="s">
        <v>4520</v>
      </c>
      <c r="B5">
        <v>4</v>
      </c>
      <c r="C5" t="s">
        <v>4212</v>
      </c>
      <c r="D5" t="s">
        <v>4526</v>
      </c>
    </row>
    <row r="6" spans="1:5" hidden="1" x14ac:dyDescent="0.25">
      <c r="A6" t="s">
        <v>4520</v>
      </c>
      <c r="B6">
        <v>5</v>
      </c>
      <c r="C6" t="s">
        <v>455</v>
      </c>
      <c r="D6" t="s">
        <v>1667</v>
      </c>
    </row>
    <row r="7" spans="1:5" hidden="1" x14ac:dyDescent="0.25">
      <c r="A7" t="s">
        <v>4520</v>
      </c>
      <c r="B7">
        <v>6</v>
      </c>
      <c r="C7" t="s">
        <v>316</v>
      </c>
      <c r="D7" t="s">
        <v>106</v>
      </c>
    </row>
    <row r="8" spans="1:5" hidden="1" x14ac:dyDescent="0.25">
      <c r="A8" t="s">
        <v>4520</v>
      </c>
      <c r="B8">
        <v>7</v>
      </c>
      <c r="C8" t="s">
        <v>383</v>
      </c>
      <c r="D8" t="s">
        <v>382</v>
      </c>
    </row>
    <row r="9" spans="1:5" hidden="1" x14ac:dyDescent="0.25">
      <c r="A9" t="s">
        <v>4520</v>
      </c>
      <c r="B9">
        <v>8</v>
      </c>
      <c r="C9" t="s">
        <v>453</v>
      </c>
      <c r="D9" t="s">
        <v>380</v>
      </c>
    </row>
    <row r="10" spans="1:5" hidden="1" x14ac:dyDescent="0.25">
      <c r="A10" t="s">
        <v>4520</v>
      </c>
      <c r="B10">
        <v>9</v>
      </c>
      <c r="C10" t="s">
        <v>3967</v>
      </c>
      <c r="D10" t="s">
        <v>4341</v>
      </c>
    </row>
    <row r="11" spans="1:5" hidden="1" x14ac:dyDescent="0.25">
      <c r="A11" t="s">
        <v>4520</v>
      </c>
      <c r="B11">
        <v>10</v>
      </c>
      <c r="C11" t="s">
        <v>4209</v>
      </c>
      <c r="D11" t="s">
        <v>4208</v>
      </c>
    </row>
    <row r="12" spans="1:5" hidden="1" x14ac:dyDescent="0.25">
      <c r="A12" t="s">
        <v>4520</v>
      </c>
      <c r="B12">
        <v>11</v>
      </c>
      <c r="C12" t="s">
        <v>2721</v>
      </c>
      <c r="D12" t="s">
        <v>4206</v>
      </c>
    </row>
    <row r="13" spans="1:5" hidden="1" x14ac:dyDescent="0.25">
      <c r="A13" t="s">
        <v>4520</v>
      </c>
      <c r="B13">
        <v>12</v>
      </c>
      <c r="C13" t="s">
        <v>620</v>
      </c>
      <c r="D13" t="s">
        <v>165</v>
      </c>
    </row>
    <row r="14" spans="1:5" hidden="1" x14ac:dyDescent="0.25">
      <c r="A14" t="s">
        <v>4520</v>
      </c>
      <c r="B14">
        <v>13</v>
      </c>
      <c r="C14" t="s">
        <v>2395</v>
      </c>
      <c r="D14" t="s">
        <v>751</v>
      </c>
    </row>
    <row r="15" spans="1:5" hidden="1" x14ac:dyDescent="0.25">
      <c r="A15" t="s">
        <v>4520</v>
      </c>
      <c r="B15">
        <v>14</v>
      </c>
      <c r="C15" t="s">
        <v>463</v>
      </c>
      <c r="D15" t="s">
        <v>4525</v>
      </c>
    </row>
    <row r="16" spans="1:5" hidden="1" x14ac:dyDescent="0.25">
      <c r="A16" t="s">
        <v>4520</v>
      </c>
      <c r="B16">
        <v>15</v>
      </c>
      <c r="C16" t="s">
        <v>1438</v>
      </c>
      <c r="D16" t="s">
        <v>4524</v>
      </c>
    </row>
    <row r="17" spans="1:4" hidden="1" x14ac:dyDescent="0.25">
      <c r="A17" t="s">
        <v>4520</v>
      </c>
      <c r="B17">
        <v>16</v>
      </c>
      <c r="C17" t="s">
        <v>746</v>
      </c>
      <c r="D17" t="s">
        <v>745</v>
      </c>
    </row>
    <row r="18" spans="1:4" hidden="1" x14ac:dyDescent="0.25">
      <c r="A18" t="s">
        <v>4520</v>
      </c>
      <c r="B18">
        <v>17</v>
      </c>
      <c r="C18" t="s">
        <v>736</v>
      </c>
      <c r="D18" t="s">
        <v>735</v>
      </c>
    </row>
    <row r="19" spans="1:4" hidden="1" x14ac:dyDescent="0.25">
      <c r="A19" t="s">
        <v>4520</v>
      </c>
      <c r="B19">
        <v>18</v>
      </c>
      <c r="C19" t="s">
        <v>2640</v>
      </c>
      <c r="D19" t="s">
        <v>1456</v>
      </c>
    </row>
    <row r="20" spans="1:4" hidden="1" x14ac:dyDescent="0.25">
      <c r="A20" t="s">
        <v>4520</v>
      </c>
      <c r="B20">
        <v>19</v>
      </c>
      <c r="C20" t="s">
        <v>4523</v>
      </c>
      <c r="D20" t="s">
        <v>4522</v>
      </c>
    </row>
    <row r="21" spans="1:4" hidden="1" x14ac:dyDescent="0.25">
      <c r="A21" t="s">
        <v>4520</v>
      </c>
      <c r="B21">
        <v>20</v>
      </c>
      <c r="C21" t="s">
        <v>1999</v>
      </c>
      <c r="D21" t="s">
        <v>4521</v>
      </c>
    </row>
    <row r="22" spans="1:4" hidden="1" x14ac:dyDescent="0.25">
      <c r="A22" t="s">
        <v>4520</v>
      </c>
      <c r="B22">
        <v>21</v>
      </c>
      <c r="C22" t="s">
        <v>733</v>
      </c>
      <c r="D22" t="s">
        <v>58</v>
      </c>
    </row>
    <row r="23" spans="1:4" hidden="1" x14ac:dyDescent="0.25">
      <c r="A23" t="s">
        <v>4517</v>
      </c>
      <c r="B23">
        <v>1</v>
      </c>
      <c r="C23" t="s">
        <v>295</v>
      </c>
      <c r="D23" t="s">
        <v>14</v>
      </c>
    </row>
    <row r="24" spans="1:4" hidden="1" x14ac:dyDescent="0.25">
      <c r="A24" t="s">
        <v>4517</v>
      </c>
      <c r="B24">
        <v>2</v>
      </c>
      <c r="C24" t="s">
        <v>928</v>
      </c>
      <c r="D24" t="s">
        <v>464</v>
      </c>
    </row>
    <row r="25" spans="1:4" hidden="1" x14ac:dyDescent="0.25">
      <c r="A25" t="s">
        <v>4517</v>
      </c>
      <c r="B25">
        <v>3</v>
      </c>
      <c r="C25" t="s">
        <v>926</v>
      </c>
      <c r="D25" t="s">
        <v>4519</v>
      </c>
    </row>
    <row r="26" spans="1:4" hidden="1" x14ac:dyDescent="0.25">
      <c r="A26" t="s">
        <v>4517</v>
      </c>
      <c r="B26">
        <v>4</v>
      </c>
      <c r="C26" t="s">
        <v>925</v>
      </c>
      <c r="D26" t="s">
        <v>1611</v>
      </c>
    </row>
    <row r="27" spans="1:4" hidden="1" x14ac:dyDescent="0.25">
      <c r="A27" t="s">
        <v>4517</v>
      </c>
      <c r="B27">
        <v>5</v>
      </c>
      <c r="C27" t="s">
        <v>923</v>
      </c>
      <c r="D27" t="s">
        <v>407</v>
      </c>
    </row>
    <row r="28" spans="1:4" hidden="1" x14ac:dyDescent="0.25">
      <c r="A28" t="s">
        <v>4517</v>
      </c>
      <c r="B28">
        <v>6</v>
      </c>
      <c r="C28" t="s">
        <v>1214</v>
      </c>
      <c r="D28" t="s">
        <v>386</v>
      </c>
    </row>
    <row r="29" spans="1:4" hidden="1" x14ac:dyDescent="0.25">
      <c r="A29" t="s">
        <v>4517</v>
      </c>
      <c r="B29">
        <v>7</v>
      </c>
      <c r="C29" t="s">
        <v>387</v>
      </c>
      <c r="D29" t="s">
        <v>968</v>
      </c>
    </row>
    <row r="30" spans="1:4" hidden="1" x14ac:dyDescent="0.25">
      <c r="A30" t="s">
        <v>4517</v>
      </c>
      <c r="B30">
        <v>8</v>
      </c>
      <c r="C30" t="s">
        <v>316</v>
      </c>
      <c r="D30" t="s">
        <v>106</v>
      </c>
    </row>
    <row r="31" spans="1:4" hidden="1" x14ac:dyDescent="0.25">
      <c r="A31" t="s">
        <v>4517</v>
      </c>
      <c r="B31">
        <v>9</v>
      </c>
      <c r="C31" t="s">
        <v>881</v>
      </c>
      <c r="D31" t="s">
        <v>382</v>
      </c>
    </row>
    <row r="32" spans="1:4" hidden="1" x14ac:dyDescent="0.25">
      <c r="A32" t="s">
        <v>4517</v>
      </c>
      <c r="B32">
        <v>10</v>
      </c>
      <c r="C32" t="s">
        <v>453</v>
      </c>
      <c r="D32" t="s">
        <v>380</v>
      </c>
    </row>
    <row r="33" spans="1:4" hidden="1" x14ac:dyDescent="0.25">
      <c r="A33" t="s">
        <v>4517</v>
      </c>
      <c r="B33">
        <v>11</v>
      </c>
      <c r="C33" t="s">
        <v>315</v>
      </c>
      <c r="D33" t="s">
        <v>221</v>
      </c>
    </row>
    <row r="34" spans="1:4" hidden="1" x14ac:dyDescent="0.25">
      <c r="A34" t="s">
        <v>4517</v>
      </c>
      <c r="B34">
        <v>12</v>
      </c>
      <c r="C34" t="s">
        <v>560</v>
      </c>
      <c r="D34" t="s">
        <v>1609</v>
      </c>
    </row>
    <row r="35" spans="1:4" hidden="1" x14ac:dyDescent="0.25">
      <c r="A35" t="s">
        <v>4517</v>
      </c>
      <c r="B35">
        <v>13</v>
      </c>
      <c r="C35" t="s">
        <v>880</v>
      </c>
      <c r="D35" t="s">
        <v>530</v>
      </c>
    </row>
    <row r="36" spans="1:4" hidden="1" x14ac:dyDescent="0.25">
      <c r="A36" t="s">
        <v>4517</v>
      </c>
      <c r="B36">
        <v>14</v>
      </c>
      <c r="C36" t="s">
        <v>1608</v>
      </c>
      <c r="D36" t="s">
        <v>1607</v>
      </c>
    </row>
    <row r="37" spans="1:4" hidden="1" x14ac:dyDescent="0.25">
      <c r="A37" t="s">
        <v>4517</v>
      </c>
      <c r="B37">
        <v>15</v>
      </c>
      <c r="C37" t="s">
        <v>1606</v>
      </c>
      <c r="D37" t="s">
        <v>912</v>
      </c>
    </row>
    <row r="38" spans="1:4" hidden="1" x14ac:dyDescent="0.25">
      <c r="A38" t="s">
        <v>4517</v>
      </c>
      <c r="B38">
        <v>16</v>
      </c>
      <c r="C38" t="s">
        <v>556</v>
      </c>
      <c r="D38" t="s">
        <v>257</v>
      </c>
    </row>
    <row r="39" spans="1:4" hidden="1" x14ac:dyDescent="0.25">
      <c r="A39" t="s">
        <v>4517</v>
      </c>
      <c r="B39">
        <v>17</v>
      </c>
      <c r="C39" t="s">
        <v>1637</v>
      </c>
      <c r="D39" t="s">
        <v>555</v>
      </c>
    </row>
    <row r="40" spans="1:4" hidden="1" x14ac:dyDescent="0.25">
      <c r="A40" t="s">
        <v>4517</v>
      </c>
      <c r="B40">
        <v>18</v>
      </c>
      <c r="C40" t="s">
        <v>554</v>
      </c>
      <c r="D40" t="s">
        <v>1603</v>
      </c>
    </row>
    <row r="41" spans="1:4" hidden="1" x14ac:dyDescent="0.25">
      <c r="A41" t="s">
        <v>4517</v>
      </c>
      <c r="B41">
        <v>19</v>
      </c>
      <c r="C41" t="s">
        <v>1573</v>
      </c>
      <c r="D41" t="s">
        <v>551</v>
      </c>
    </row>
    <row r="42" spans="1:4" hidden="1" x14ac:dyDescent="0.25">
      <c r="A42" t="s">
        <v>4517</v>
      </c>
      <c r="B42">
        <v>20</v>
      </c>
      <c r="C42" t="s">
        <v>1602</v>
      </c>
      <c r="D42" t="s">
        <v>1601</v>
      </c>
    </row>
    <row r="43" spans="1:4" hidden="1" x14ac:dyDescent="0.25">
      <c r="A43" t="s">
        <v>4517</v>
      </c>
      <c r="B43">
        <v>21</v>
      </c>
      <c r="C43" t="s">
        <v>548</v>
      </c>
      <c r="D43" t="s">
        <v>4490</v>
      </c>
    </row>
    <row r="44" spans="1:4" hidden="1" x14ac:dyDescent="0.25">
      <c r="A44" t="s">
        <v>4517</v>
      </c>
      <c r="B44">
        <v>22</v>
      </c>
      <c r="C44" t="s">
        <v>1600</v>
      </c>
      <c r="D44" t="s">
        <v>1599</v>
      </c>
    </row>
    <row r="45" spans="1:4" hidden="1" x14ac:dyDescent="0.25">
      <c r="A45" t="s">
        <v>4517</v>
      </c>
      <c r="B45">
        <v>23</v>
      </c>
      <c r="C45" t="s">
        <v>2614</v>
      </c>
      <c r="D45" t="s">
        <v>4518</v>
      </c>
    </row>
    <row r="46" spans="1:4" hidden="1" x14ac:dyDescent="0.25">
      <c r="A46" t="s">
        <v>4517</v>
      </c>
      <c r="B46">
        <v>24</v>
      </c>
      <c r="C46" t="s">
        <v>537</v>
      </c>
      <c r="D46" t="s">
        <v>260</v>
      </c>
    </row>
    <row r="47" spans="1:4" hidden="1" x14ac:dyDescent="0.25">
      <c r="A47" t="s">
        <v>4517</v>
      </c>
      <c r="B47">
        <v>25</v>
      </c>
      <c r="C47" t="s">
        <v>1595</v>
      </c>
      <c r="D47" t="s">
        <v>1594</v>
      </c>
    </row>
    <row r="48" spans="1:4" hidden="1" x14ac:dyDescent="0.25">
      <c r="A48" t="s">
        <v>4517</v>
      </c>
      <c r="B48">
        <v>26</v>
      </c>
      <c r="C48" t="s">
        <v>1321</v>
      </c>
      <c r="D48" t="s">
        <v>1593</v>
      </c>
    </row>
    <row r="49" spans="1:4" hidden="1" x14ac:dyDescent="0.25">
      <c r="A49" t="s">
        <v>4517</v>
      </c>
      <c r="B49">
        <v>27</v>
      </c>
      <c r="C49" t="s">
        <v>1332</v>
      </c>
      <c r="D49" t="s">
        <v>1592</v>
      </c>
    </row>
    <row r="50" spans="1:4" hidden="1" x14ac:dyDescent="0.25">
      <c r="A50" t="s">
        <v>4517</v>
      </c>
      <c r="B50">
        <v>28</v>
      </c>
      <c r="C50" t="s">
        <v>1591</v>
      </c>
      <c r="D50" t="s">
        <v>1590</v>
      </c>
    </row>
    <row r="51" spans="1:4" hidden="1" x14ac:dyDescent="0.25">
      <c r="A51" t="s">
        <v>4517</v>
      </c>
      <c r="B51">
        <v>29</v>
      </c>
      <c r="C51" t="s">
        <v>1556</v>
      </c>
      <c r="D51" t="s">
        <v>1589</v>
      </c>
    </row>
    <row r="52" spans="1:4" hidden="1" x14ac:dyDescent="0.25">
      <c r="A52" t="s">
        <v>4517</v>
      </c>
      <c r="B52">
        <v>30</v>
      </c>
      <c r="C52" t="s">
        <v>1588</v>
      </c>
      <c r="D52" t="s">
        <v>1587</v>
      </c>
    </row>
    <row r="53" spans="1:4" hidden="1" x14ac:dyDescent="0.25">
      <c r="A53" t="s">
        <v>4517</v>
      </c>
      <c r="B53">
        <v>31</v>
      </c>
      <c r="C53" t="s">
        <v>1586</v>
      </c>
      <c r="D53" t="s">
        <v>161</v>
      </c>
    </row>
    <row r="54" spans="1:4" hidden="1" x14ac:dyDescent="0.25">
      <c r="A54" t="s">
        <v>4515</v>
      </c>
      <c r="B54">
        <v>1</v>
      </c>
      <c r="C54" t="s">
        <v>295</v>
      </c>
      <c r="D54" t="s">
        <v>14</v>
      </c>
    </row>
    <row r="55" spans="1:4" hidden="1" x14ac:dyDescent="0.25">
      <c r="A55" t="s">
        <v>4515</v>
      </c>
      <c r="B55">
        <v>2</v>
      </c>
      <c r="C55" t="s">
        <v>1000</v>
      </c>
      <c r="D55" t="s">
        <v>155</v>
      </c>
    </row>
    <row r="56" spans="1:4" hidden="1" x14ac:dyDescent="0.25">
      <c r="A56" t="s">
        <v>4515</v>
      </c>
      <c r="B56">
        <v>3</v>
      </c>
      <c r="C56" t="s">
        <v>1372</v>
      </c>
      <c r="D56" t="s">
        <v>4516</v>
      </c>
    </row>
    <row r="57" spans="1:4" hidden="1" x14ac:dyDescent="0.25">
      <c r="A57" t="s">
        <v>4515</v>
      </c>
      <c r="B57">
        <v>4</v>
      </c>
      <c r="C57" t="s">
        <v>1093</v>
      </c>
      <c r="D57" t="s">
        <v>148</v>
      </c>
    </row>
    <row r="58" spans="1:4" hidden="1" x14ac:dyDescent="0.25">
      <c r="A58" t="s">
        <v>4512</v>
      </c>
      <c r="B58">
        <v>1</v>
      </c>
      <c r="C58" t="s">
        <v>295</v>
      </c>
      <c r="D58" t="s">
        <v>14</v>
      </c>
    </row>
    <row r="59" spans="1:4" hidden="1" x14ac:dyDescent="0.25">
      <c r="A59" t="s">
        <v>4512</v>
      </c>
      <c r="B59">
        <v>2</v>
      </c>
      <c r="C59" t="s">
        <v>2047</v>
      </c>
      <c r="D59" t="s">
        <v>118</v>
      </c>
    </row>
    <row r="60" spans="1:4" hidden="1" x14ac:dyDescent="0.25">
      <c r="A60" t="s">
        <v>4512</v>
      </c>
      <c r="B60">
        <v>3</v>
      </c>
      <c r="C60" t="s">
        <v>4514</v>
      </c>
      <c r="D60" t="s">
        <v>4513</v>
      </c>
    </row>
    <row r="61" spans="1:4" hidden="1" x14ac:dyDescent="0.25">
      <c r="A61" t="s">
        <v>4512</v>
      </c>
      <c r="B61">
        <v>4</v>
      </c>
      <c r="C61" t="s">
        <v>1093</v>
      </c>
      <c r="D61" t="s">
        <v>148</v>
      </c>
    </row>
    <row r="62" spans="1:4" hidden="1" x14ac:dyDescent="0.25">
      <c r="A62" t="s">
        <v>4504</v>
      </c>
      <c r="B62">
        <v>1</v>
      </c>
      <c r="C62" t="s">
        <v>295</v>
      </c>
      <c r="D62" t="s">
        <v>14</v>
      </c>
    </row>
    <row r="63" spans="1:4" hidden="1" x14ac:dyDescent="0.25">
      <c r="A63" t="s">
        <v>4504</v>
      </c>
      <c r="B63">
        <v>2</v>
      </c>
      <c r="C63" t="s">
        <v>928</v>
      </c>
      <c r="D63" t="s">
        <v>464</v>
      </c>
    </row>
    <row r="64" spans="1:4" hidden="1" x14ac:dyDescent="0.25">
      <c r="A64" t="s">
        <v>4504</v>
      </c>
      <c r="B64">
        <v>3</v>
      </c>
      <c r="C64" t="s">
        <v>463</v>
      </c>
      <c r="D64" t="s">
        <v>462</v>
      </c>
    </row>
    <row r="65" spans="1:4" hidden="1" x14ac:dyDescent="0.25">
      <c r="A65" t="s">
        <v>4504</v>
      </c>
      <c r="B65">
        <v>4</v>
      </c>
      <c r="C65" t="s">
        <v>3419</v>
      </c>
      <c r="D65" t="s">
        <v>4511</v>
      </c>
    </row>
    <row r="66" spans="1:4" hidden="1" x14ac:dyDescent="0.25">
      <c r="A66" t="s">
        <v>4504</v>
      </c>
      <c r="B66">
        <v>5</v>
      </c>
      <c r="C66" t="s">
        <v>637</v>
      </c>
      <c r="D66" t="s">
        <v>3935</v>
      </c>
    </row>
    <row r="67" spans="1:4" hidden="1" x14ac:dyDescent="0.25">
      <c r="A67" t="s">
        <v>4504</v>
      </c>
      <c r="B67">
        <v>6</v>
      </c>
      <c r="C67" t="s">
        <v>457</v>
      </c>
      <c r="D67" t="s">
        <v>456</v>
      </c>
    </row>
    <row r="68" spans="1:4" hidden="1" x14ac:dyDescent="0.25">
      <c r="A68" t="s">
        <v>4504</v>
      </c>
      <c r="B68">
        <v>7</v>
      </c>
      <c r="C68" t="s">
        <v>455</v>
      </c>
      <c r="D68" t="s">
        <v>1869</v>
      </c>
    </row>
    <row r="69" spans="1:4" hidden="1" x14ac:dyDescent="0.25">
      <c r="A69" t="s">
        <v>4504</v>
      </c>
      <c r="B69">
        <v>8</v>
      </c>
      <c r="C69" t="s">
        <v>316</v>
      </c>
      <c r="D69" t="s">
        <v>106</v>
      </c>
    </row>
    <row r="70" spans="1:4" hidden="1" x14ac:dyDescent="0.25">
      <c r="A70" t="s">
        <v>4504</v>
      </c>
      <c r="B70">
        <v>9</v>
      </c>
      <c r="C70" t="s">
        <v>1604</v>
      </c>
      <c r="D70" t="s">
        <v>995</v>
      </c>
    </row>
    <row r="71" spans="1:4" hidden="1" x14ac:dyDescent="0.25">
      <c r="A71" t="s">
        <v>4504</v>
      </c>
      <c r="B71">
        <v>10</v>
      </c>
      <c r="C71" t="s">
        <v>4510</v>
      </c>
      <c r="D71" t="s">
        <v>4509</v>
      </c>
    </row>
    <row r="72" spans="1:4" hidden="1" x14ac:dyDescent="0.25">
      <c r="A72" t="s">
        <v>4504</v>
      </c>
      <c r="B72">
        <v>11</v>
      </c>
      <c r="C72" t="s">
        <v>4508</v>
      </c>
      <c r="D72" t="s">
        <v>4285</v>
      </c>
    </row>
    <row r="73" spans="1:4" hidden="1" x14ac:dyDescent="0.25">
      <c r="A73" t="s">
        <v>4504</v>
      </c>
      <c r="B73">
        <v>12</v>
      </c>
      <c r="C73" t="s">
        <v>4284</v>
      </c>
      <c r="D73" t="s">
        <v>4507</v>
      </c>
    </row>
    <row r="74" spans="1:4" hidden="1" x14ac:dyDescent="0.25">
      <c r="A74" t="s">
        <v>4504</v>
      </c>
      <c r="B74">
        <v>13</v>
      </c>
      <c r="C74" t="s">
        <v>1170</v>
      </c>
      <c r="D74" t="s">
        <v>4506</v>
      </c>
    </row>
    <row r="75" spans="1:4" hidden="1" x14ac:dyDescent="0.25">
      <c r="A75" t="s">
        <v>4504</v>
      </c>
      <c r="B75">
        <v>14</v>
      </c>
      <c r="C75" t="s">
        <v>954</v>
      </c>
      <c r="D75" t="s">
        <v>1862</v>
      </c>
    </row>
    <row r="76" spans="1:4" hidden="1" x14ac:dyDescent="0.25">
      <c r="A76" t="s">
        <v>4504</v>
      </c>
      <c r="B76">
        <v>15</v>
      </c>
      <c r="C76" t="s">
        <v>1089</v>
      </c>
      <c r="D76" t="s">
        <v>4505</v>
      </c>
    </row>
    <row r="77" spans="1:4" hidden="1" x14ac:dyDescent="0.25">
      <c r="A77" t="s">
        <v>4504</v>
      </c>
      <c r="B77">
        <v>16</v>
      </c>
      <c r="C77" t="s">
        <v>987</v>
      </c>
      <c r="D77" t="s">
        <v>136</v>
      </c>
    </row>
    <row r="78" spans="1:4" hidden="1" x14ac:dyDescent="0.25">
      <c r="A78" t="s">
        <v>4503</v>
      </c>
      <c r="B78">
        <v>1</v>
      </c>
      <c r="C78" t="s">
        <v>295</v>
      </c>
      <c r="D78" t="s">
        <v>14</v>
      </c>
    </row>
    <row r="79" spans="1:4" hidden="1" x14ac:dyDescent="0.25">
      <c r="A79" t="s">
        <v>4503</v>
      </c>
      <c r="B79">
        <v>2</v>
      </c>
      <c r="C79" t="s">
        <v>316</v>
      </c>
      <c r="D79" t="s">
        <v>106</v>
      </c>
    </row>
    <row r="80" spans="1:4" hidden="1" x14ac:dyDescent="0.25">
      <c r="A80" t="s">
        <v>4502</v>
      </c>
      <c r="B80">
        <v>1</v>
      </c>
      <c r="C80" t="s">
        <v>295</v>
      </c>
      <c r="D80" t="s">
        <v>14</v>
      </c>
    </row>
    <row r="81" spans="1:4" hidden="1" x14ac:dyDescent="0.25">
      <c r="A81" t="s">
        <v>4502</v>
      </c>
      <c r="B81">
        <v>2</v>
      </c>
      <c r="C81" t="s">
        <v>1039</v>
      </c>
      <c r="D81" t="s">
        <v>125</v>
      </c>
    </row>
    <row r="82" spans="1:4" hidden="1" x14ac:dyDescent="0.25">
      <c r="A82" t="s">
        <v>4501</v>
      </c>
      <c r="B82">
        <v>1</v>
      </c>
      <c r="C82" t="s">
        <v>2047</v>
      </c>
      <c r="D82" t="s">
        <v>118</v>
      </c>
    </row>
    <row r="83" spans="1:4" hidden="1" x14ac:dyDescent="0.25">
      <c r="A83" t="s">
        <v>4501</v>
      </c>
      <c r="B83">
        <v>2</v>
      </c>
      <c r="C83" t="s">
        <v>295</v>
      </c>
      <c r="D83" t="s">
        <v>14</v>
      </c>
    </row>
    <row r="84" spans="1:4" hidden="1" x14ac:dyDescent="0.25">
      <c r="A84" t="s">
        <v>4501</v>
      </c>
      <c r="B84">
        <v>3</v>
      </c>
      <c r="C84" t="s">
        <v>1480</v>
      </c>
      <c r="D84" t="s">
        <v>4497</v>
      </c>
    </row>
    <row r="85" spans="1:4" hidden="1" x14ac:dyDescent="0.25">
      <c r="A85" t="s">
        <v>4501</v>
      </c>
      <c r="B85">
        <v>4</v>
      </c>
      <c r="C85" t="s">
        <v>999</v>
      </c>
      <c r="D85" t="s">
        <v>596</v>
      </c>
    </row>
    <row r="86" spans="1:4" hidden="1" x14ac:dyDescent="0.25">
      <c r="A86" t="s">
        <v>4501</v>
      </c>
      <c r="B86">
        <v>5</v>
      </c>
      <c r="C86" t="s">
        <v>1000</v>
      </c>
      <c r="D86" t="s">
        <v>70</v>
      </c>
    </row>
    <row r="87" spans="1:4" hidden="1" x14ac:dyDescent="0.25">
      <c r="A87" t="s">
        <v>4501</v>
      </c>
      <c r="B87">
        <v>6</v>
      </c>
      <c r="C87" t="s">
        <v>1079</v>
      </c>
      <c r="D87" t="s">
        <v>593</v>
      </c>
    </row>
    <row r="88" spans="1:4" hidden="1" x14ac:dyDescent="0.25">
      <c r="A88" t="s">
        <v>4501</v>
      </c>
      <c r="B88">
        <v>7</v>
      </c>
      <c r="C88" t="s">
        <v>591</v>
      </c>
      <c r="D88" t="s">
        <v>504</v>
      </c>
    </row>
    <row r="89" spans="1:4" hidden="1" x14ac:dyDescent="0.25">
      <c r="A89" t="s">
        <v>4501</v>
      </c>
      <c r="B89">
        <v>8</v>
      </c>
      <c r="C89" t="s">
        <v>1479</v>
      </c>
      <c r="D89" t="s">
        <v>502</v>
      </c>
    </row>
    <row r="90" spans="1:4" hidden="1" x14ac:dyDescent="0.25">
      <c r="A90" t="s">
        <v>4501</v>
      </c>
      <c r="B90">
        <v>9</v>
      </c>
      <c r="C90" t="s">
        <v>761</v>
      </c>
      <c r="D90" t="s">
        <v>500</v>
      </c>
    </row>
    <row r="91" spans="1:4" hidden="1" x14ac:dyDescent="0.25">
      <c r="A91" t="s">
        <v>4501</v>
      </c>
      <c r="B91">
        <v>10</v>
      </c>
      <c r="C91" t="s">
        <v>1043</v>
      </c>
      <c r="D91" t="s">
        <v>2246</v>
      </c>
    </row>
    <row r="92" spans="1:4" hidden="1" x14ac:dyDescent="0.25">
      <c r="A92" t="s">
        <v>4501</v>
      </c>
      <c r="B92">
        <v>11</v>
      </c>
      <c r="C92" t="s">
        <v>1478</v>
      </c>
      <c r="D92" t="s">
        <v>205</v>
      </c>
    </row>
    <row r="93" spans="1:4" hidden="1" x14ac:dyDescent="0.25">
      <c r="A93" t="s">
        <v>4501</v>
      </c>
      <c r="B93">
        <v>12</v>
      </c>
      <c r="C93" t="s">
        <v>492</v>
      </c>
      <c r="D93" t="s">
        <v>26</v>
      </c>
    </row>
    <row r="94" spans="1:4" hidden="1" x14ac:dyDescent="0.25">
      <c r="A94" t="s">
        <v>4501</v>
      </c>
      <c r="B94">
        <v>13</v>
      </c>
      <c r="C94" t="s">
        <v>1108</v>
      </c>
      <c r="D94" t="s">
        <v>490</v>
      </c>
    </row>
    <row r="95" spans="1:4" hidden="1" x14ac:dyDescent="0.25">
      <c r="A95" t="s">
        <v>4501</v>
      </c>
      <c r="B95">
        <v>14</v>
      </c>
      <c r="C95" t="s">
        <v>1029</v>
      </c>
      <c r="D95" t="s">
        <v>1477</v>
      </c>
    </row>
    <row r="96" spans="1:4" hidden="1" x14ac:dyDescent="0.25">
      <c r="A96" t="s">
        <v>4501</v>
      </c>
      <c r="B96">
        <v>15</v>
      </c>
      <c r="C96" t="s">
        <v>1027</v>
      </c>
      <c r="D96" t="s">
        <v>1476</v>
      </c>
    </row>
    <row r="97" spans="1:4" hidden="1" x14ac:dyDescent="0.25">
      <c r="A97" t="s">
        <v>4501</v>
      </c>
      <c r="B97">
        <v>16</v>
      </c>
      <c r="C97" t="s">
        <v>1475</v>
      </c>
      <c r="D97" t="s">
        <v>1474</v>
      </c>
    </row>
    <row r="98" spans="1:4" hidden="1" x14ac:dyDescent="0.25">
      <c r="A98" t="s">
        <v>4501</v>
      </c>
      <c r="B98">
        <v>17</v>
      </c>
      <c r="C98" t="s">
        <v>1269</v>
      </c>
      <c r="D98" t="s">
        <v>46</v>
      </c>
    </row>
    <row r="99" spans="1:4" hidden="1" x14ac:dyDescent="0.25">
      <c r="A99" t="s">
        <v>4501</v>
      </c>
      <c r="B99">
        <v>18</v>
      </c>
      <c r="C99" t="s">
        <v>1473</v>
      </c>
      <c r="D99" t="s">
        <v>1253</v>
      </c>
    </row>
    <row r="100" spans="1:4" hidden="1" x14ac:dyDescent="0.25">
      <c r="A100" t="s">
        <v>4501</v>
      </c>
      <c r="B100">
        <v>19</v>
      </c>
      <c r="C100" t="s">
        <v>1472</v>
      </c>
      <c r="D100" t="s">
        <v>1471</v>
      </c>
    </row>
    <row r="101" spans="1:4" hidden="1" x14ac:dyDescent="0.25">
      <c r="A101" t="s">
        <v>4501</v>
      </c>
      <c r="B101">
        <v>20</v>
      </c>
      <c r="C101" t="s">
        <v>1470</v>
      </c>
      <c r="D101" t="s">
        <v>1469</v>
      </c>
    </row>
    <row r="102" spans="1:4" hidden="1" x14ac:dyDescent="0.25">
      <c r="A102" t="s">
        <v>4501</v>
      </c>
      <c r="B102">
        <v>21</v>
      </c>
      <c r="C102" t="s">
        <v>1468</v>
      </c>
      <c r="D102" t="s">
        <v>1467</v>
      </c>
    </row>
    <row r="103" spans="1:4" hidden="1" x14ac:dyDescent="0.25">
      <c r="A103" t="s">
        <v>4501</v>
      </c>
      <c r="B103">
        <v>22</v>
      </c>
      <c r="C103" t="s">
        <v>1466</v>
      </c>
      <c r="D103" t="s">
        <v>1465</v>
      </c>
    </row>
    <row r="104" spans="1:4" hidden="1" x14ac:dyDescent="0.25">
      <c r="A104" t="s">
        <v>4501</v>
      </c>
      <c r="B104">
        <v>23</v>
      </c>
      <c r="C104" t="s">
        <v>1463</v>
      </c>
      <c r="D104" t="s">
        <v>117</v>
      </c>
    </row>
    <row r="105" spans="1:4" hidden="1" x14ac:dyDescent="0.25">
      <c r="A105" t="s">
        <v>4498</v>
      </c>
      <c r="B105">
        <v>1</v>
      </c>
      <c r="C105" t="s">
        <v>295</v>
      </c>
      <c r="D105" t="s">
        <v>14</v>
      </c>
    </row>
    <row r="106" spans="1:4" hidden="1" x14ac:dyDescent="0.25">
      <c r="A106" t="s">
        <v>4498</v>
      </c>
      <c r="B106">
        <v>2</v>
      </c>
      <c r="C106" t="s">
        <v>1067</v>
      </c>
      <c r="D106" t="s">
        <v>1234</v>
      </c>
    </row>
    <row r="107" spans="1:4" hidden="1" x14ac:dyDescent="0.25">
      <c r="A107" t="s">
        <v>4498</v>
      </c>
      <c r="B107">
        <v>3</v>
      </c>
      <c r="C107" t="s">
        <v>999</v>
      </c>
      <c r="D107" t="s">
        <v>596</v>
      </c>
    </row>
    <row r="108" spans="1:4" hidden="1" x14ac:dyDescent="0.25">
      <c r="A108" t="s">
        <v>4498</v>
      </c>
      <c r="B108">
        <v>4</v>
      </c>
      <c r="C108" t="s">
        <v>1000</v>
      </c>
      <c r="D108" t="s">
        <v>70</v>
      </c>
    </row>
    <row r="109" spans="1:4" hidden="1" x14ac:dyDescent="0.25">
      <c r="A109" t="s">
        <v>4498</v>
      </c>
      <c r="B109">
        <v>5</v>
      </c>
      <c r="C109" t="s">
        <v>1079</v>
      </c>
      <c r="D109" t="s">
        <v>593</v>
      </c>
    </row>
    <row r="110" spans="1:4" hidden="1" x14ac:dyDescent="0.25">
      <c r="A110" t="s">
        <v>4498</v>
      </c>
      <c r="B110">
        <v>6</v>
      </c>
      <c r="C110" t="s">
        <v>3394</v>
      </c>
      <c r="D110" t="s">
        <v>592</v>
      </c>
    </row>
    <row r="111" spans="1:4" hidden="1" x14ac:dyDescent="0.25">
      <c r="A111" t="s">
        <v>4498</v>
      </c>
      <c r="B111">
        <v>7</v>
      </c>
      <c r="C111" t="s">
        <v>591</v>
      </c>
      <c r="D111" t="s">
        <v>504</v>
      </c>
    </row>
    <row r="112" spans="1:4" hidden="1" x14ac:dyDescent="0.25">
      <c r="A112" t="s">
        <v>4498</v>
      </c>
      <c r="B112">
        <v>8</v>
      </c>
      <c r="C112" t="s">
        <v>2041</v>
      </c>
      <c r="D112" t="s">
        <v>590</v>
      </c>
    </row>
    <row r="113" spans="1:4" hidden="1" x14ac:dyDescent="0.25">
      <c r="A113" t="s">
        <v>4498</v>
      </c>
      <c r="B113">
        <v>9</v>
      </c>
      <c r="C113" t="s">
        <v>322</v>
      </c>
      <c r="D113" t="s">
        <v>116</v>
      </c>
    </row>
    <row r="114" spans="1:4" hidden="1" x14ac:dyDescent="0.25">
      <c r="A114" t="s">
        <v>4498</v>
      </c>
      <c r="B114">
        <v>10</v>
      </c>
      <c r="C114" t="s">
        <v>3902</v>
      </c>
      <c r="D114" t="s">
        <v>180</v>
      </c>
    </row>
    <row r="115" spans="1:4" hidden="1" x14ac:dyDescent="0.25">
      <c r="A115" t="s">
        <v>4498</v>
      </c>
      <c r="B115">
        <v>11</v>
      </c>
      <c r="C115" t="s">
        <v>4500</v>
      </c>
      <c r="D115" t="s">
        <v>4499</v>
      </c>
    </row>
    <row r="116" spans="1:4" hidden="1" x14ac:dyDescent="0.25">
      <c r="A116" t="s">
        <v>4498</v>
      </c>
      <c r="B116">
        <v>12</v>
      </c>
      <c r="C116" t="s">
        <v>2695</v>
      </c>
      <c r="D116" t="s">
        <v>108</v>
      </c>
    </row>
    <row r="117" spans="1:4" hidden="1" x14ac:dyDescent="0.25">
      <c r="A117" t="s">
        <v>4495</v>
      </c>
      <c r="B117">
        <v>1</v>
      </c>
      <c r="C117" t="s">
        <v>295</v>
      </c>
      <c r="D117" t="s">
        <v>14</v>
      </c>
    </row>
    <row r="118" spans="1:4" hidden="1" x14ac:dyDescent="0.25">
      <c r="A118" t="s">
        <v>4495</v>
      </c>
      <c r="B118">
        <v>2</v>
      </c>
      <c r="C118" t="s">
        <v>1480</v>
      </c>
      <c r="D118" t="s">
        <v>4497</v>
      </c>
    </row>
    <row r="119" spans="1:4" hidden="1" x14ac:dyDescent="0.25">
      <c r="A119" t="s">
        <v>4495</v>
      </c>
      <c r="B119">
        <v>3</v>
      </c>
      <c r="C119" t="s">
        <v>999</v>
      </c>
      <c r="D119" t="s">
        <v>596</v>
      </c>
    </row>
    <row r="120" spans="1:4" hidden="1" x14ac:dyDescent="0.25">
      <c r="A120" t="s">
        <v>4495</v>
      </c>
      <c r="B120">
        <v>4</v>
      </c>
      <c r="C120" t="s">
        <v>1000</v>
      </c>
      <c r="D120" t="s">
        <v>70</v>
      </c>
    </row>
    <row r="121" spans="1:4" hidden="1" x14ac:dyDescent="0.25">
      <c r="A121" t="s">
        <v>4495</v>
      </c>
      <c r="B121">
        <v>5</v>
      </c>
      <c r="C121" t="s">
        <v>1079</v>
      </c>
      <c r="D121" t="s">
        <v>593</v>
      </c>
    </row>
    <row r="122" spans="1:4" hidden="1" x14ac:dyDescent="0.25">
      <c r="A122" t="s">
        <v>4495</v>
      </c>
      <c r="B122">
        <v>6</v>
      </c>
      <c r="C122" t="s">
        <v>591</v>
      </c>
      <c r="D122" t="s">
        <v>504</v>
      </c>
    </row>
    <row r="123" spans="1:4" hidden="1" x14ac:dyDescent="0.25">
      <c r="A123" t="s">
        <v>4495</v>
      </c>
      <c r="B123">
        <v>7</v>
      </c>
      <c r="C123" t="s">
        <v>1479</v>
      </c>
      <c r="D123" t="s">
        <v>502</v>
      </c>
    </row>
    <row r="124" spans="1:4" hidden="1" x14ac:dyDescent="0.25">
      <c r="A124" t="s">
        <v>4495</v>
      </c>
      <c r="B124">
        <v>8</v>
      </c>
      <c r="C124" t="s">
        <v>761</v>
      </c>
      <c r="D124" t="s">
        <v>500</v>
      </c>
    </row>
    <row r="125" spans="1:4" hidden="1" x14ac:dyDescent="0.25">
      <c r="A125" t="s">
        <v>4495</v>
      </c>
      <c r="B125">
        <v>9</v>
      </c>
      <c r="C125" t="s">
        <v>1043</v>
      </c>
      <c r="D125" t="s">
        <v>2246</v>
      </c>
    </row>
    <row r="126" spans="1:4" hidden="1" x14ac:dyDescent="0.25">
      <c r="A126" t="s">
        <v>4495</v>
      </c>
      <c r="B126">
        <v>10</v>
      </c>
      <c r="C126" t="s">
        <v>1478</v>
      </c>
      <c r="D126" t="s">
        <v>205</v>
      </c>
    </row>
    <row r="127" spans="1:4" hidden="1" x14ac:dyDescent="0.25">
      <c r="A127" t="s">
        <v>4495</v>
      </c>
      <c r="B127">
        <v>11</v>
      </c>
      <c r="C127" t="s">
        <v>492</v>
      </c>
      <c r="D127" t="s">
        <v>26</v>
      </c>
    </row>
    <row r="128" spans="1:4" hidden="1" x14ac:dyDescent="0.25">
      <c r="A128" t="s">
        <v>4495</v>
      </c>
      <c r="B128">
        <v>12</v>
      </c>
      <c r="C128" t="s">
        <v>1108</v>
      </c>
      <c r="D128" t="s">
        <v>490</v>
      </c>
    </row>
    <row r="129" spans="1:4" hidden="1" x14ac:dyDescent="0.25">
      <c r="A129" t="s">
        <v>4495</v>
      </c>
      <c r="B129">
        <v>13</v>
      </c>
      <c r="C129" t="s">
        <v>1029</v>
      </c>
      <c r="D129" t="s">
        <v>1477</v>
      </c>
    </row>
    <row r="130" spans="1:4" hidden="1" x14ac:dyDescent="0.25">
      <c r="A130" t="s">
        <v>4495</v>
      </c>
      <c r="B130">
        <v>14</v>
      </c>
      <c r="C130" t="s">
        <v>1027</v>
      </c>
      <c r="D130" t="s">
        <v>1476</v>
      </c>
    </row>
    <row r="131" spans="1:4" hidden="1" x14ac:dyDescent="0.25">
      <c r="A131" t="s">
        <v>4495</v>
      </c>
      <c r="B131">
        <v>15</v>
      </c>
      <c r="C131" t="s">
        <v>1475</v>
      </c>
      <c r="D131" t="s">
        <v>1474</v>
      </c>
    </row>
    <row r="132" spans="1:4" hidden="1" x14ac:dyDescent="0.25">
      <c r="A132" t="s">
        <v>4495</v>
      </c>
      <c r="B132">
        <v>16</v>
      </c>
      <c r="C132" t="s">
        <v>1269</v>
      </c>
      <c r="D132" t="s">
        <v>46</v>
      </c>
    </row>
    <row r="133" spans="1:4" hidden="1" x14ac:dyDescent="0.25">
      <c r="A133" t="s">
        <v>4495</v>
      </c>
      <c r="B133">
        <v>17</v>
      </c>
      <c r="C133" t="s">
        <v>1473</v>
      </c>
      <c r="D133" t="s">
        <v>1253</v>
      </c>
    </row>
    <row r="134" spans="1:4" hidden="1" x14ac:dyDescent="0.25">
      <c r="A134" t="s">
        <v>4495</v>
      </c>
      <c r="B134">
        <v>18</v>
      </c>
      <c r="C134" t="s">
        <v>1472</v>
      </c>
      <c r="D134" t="s">
        <v>1471</v>
      </c>
    </row>
    <row r="135" spans="1:4" hidden="1" x14ac:dyDescent="0.25">
      <c r="A135" t="s">
        <v>4495</v>
      </c>
      <c r="B135">
        <v>19</v>
      </c>
      <c r="C135" t="s">
        <v>1470</v>
      </c>
      <c r="D135" t="s">
        <v>1469</v>
      </c>
    </row>
    <row r="136" spans="1:4" hidden="1" x14ac:dyDescent="0.25">
      <c r="A136" t="s">
        <v>4495</v>
      </c>
      <c r="B136">
        <v>20</v>
      </c>
      <c r="C136" t="s">
        <v>1468</v>
      </c>
      <c r="D136" t="s">
        <v>1467</v>
      </c>
    </row>
    <row r="137" spans="1:4" hidden="1" x14ac:dyDescent="0.25">
      <c r="A137" t="s">
        <v>4495</v>
      </c>
      <c r="B137">
        <v>21</v>
      </c>
      <c r="C137" t="s">
        <v>1466</v>
      </c>
      <c r="D137" t="s">
        <v>1465</v>
      </c>
    </row>
    <row r="138" spans="1:4" hidden="1" x14ac:dyDescent="0.25">
      <c r="A138" t="s">
        <v>4495</v>
      </c>
      <c r="B138">
        <v>22</v>
      </c>
      <c r="C138" t="s">
        <v>1463</v>
      </c>
      <c r="D138" t="s">
        <v>117</v>
      </c>
    </row>
    <row r="139" spans="1:4" hidden="1" x14ac:dyDescent="0.25">
      <c r="A139" t="s">
        <v>4495</v>
      </c>
      <c r="B139">
        <v>23</v>
      </c>
      <c r="C139" t="s">
        <v>554</v>
      </c>
      <c r="D139" t="s">
        <v>1502</v>
      </c>
    </row>
    <row r="140" spans="1:4" hidden="1" x14ac:dyDescent="0.25">
      <c r="A140" t="s">
        <v>4495</v>
      </c>
      <c r="B140">
        <v>24</v>
      </c>
      <c r="C140" t="s">
        <v>1283</v>
      </c>
      <c r="D140" t="s">
        <v>4496</v>
      </c>
    </row>
    <row r="141" spans="1:4" hidden="1" x14ac:dyDescent="0.25">
      <c r="A141" t="s">
        <v>4495</v>
      </c>
      <c r="B141">
        <v>25</v>
      </c>
      <c r="C141" t="s">
        <v>1500</v>
      </c>
      <c r="D141" t="s">
        <v>1499</v>
      </c>
    </row>
    <row r="142" spans="1:4" hidden="1" x14ac:dyDescent="0.25">
      <c r="A142" t="s">
        <v>4495</v>
      </c>
      <c r="B142">
        <v>26</v>
      </c>
      <c r="C142" t="s">
        <v>1497</v>
      </c>
      <c r="D142" t="s">
        <v>39</v>
      </c>
    </row>
    <row r="143" spans="1:4" hidden="1" x14ac:dyDescent="0.25">
      <c r="A143" t="s">
        <v>4479</v>
      </c>
      <c r="B143">
        <v>1</v>
      </c>
      <c r="C143" t="s">
        <v>295</v>
      </c>
      <c r="D143" t="s">
        <v>14</v>
      </c>
    </row>
    <row r="144" spans="1:4" hidden="1" x14ac:dyDescent="0.25">
      <c r="A144" t="s">
        <v>4479</v>
      </c>
      <c r="B144">
        <v>2</v>
      </c>
      <c r="C144" t="s">
        <v>463</v>
      </c>
      <c r="D144" t="s">
        <v>636</v>
      </c>
    </row>
    <row r="145" spans="1:4" hidden="1" x14ac:dyDescent="0.25">
      <c r="A145" t="s">
        <v>4479</v>
      </c>
      <c r="B145">
        <v>3</v>
      </c>
      <c r="C145" t="s">
        <v>316</v>
      </c>
      <c r="D145" t="s">
        <v>106</v>
      </c>
    </row>
    <row r="146" spans="1:4" hidden="1" x14ac:dyDescent="0.25">
      <c r="A146" t="s">
        <v>4479</v>
      </c>
      <c r="B146">
        <v>4</v>
      </c>
      <c r="C146" t="s">
        <v>4494</v>
      </c>
      <c r="D146" t="s">
        <v>380</v>
      </c>
    </row>
    <row r="147" spans="1:4" hidden="1" x14ac:dyDescent="0.25">
      <c r="A147" t="s">
        <v>4479</v>
      </c>
      <c r="B147">
        <v>5</v>
      </c>
      <c r="C147" t="s">
        <v>4493</v>
      </c>
      <c r="D147" t="s">
        <v>4206</v>
      </c>
    </row>
    <row r="148" spans="1:4" hidden="1" x14ac:dyDescent="0.25">
      <c r="A148" t="s">
        <v>4479</v>
      </c>
      <c r="B148">
        <v>6</v>
      </c>
      <c r="C148" t="s">
        <v>620</v>
      </c>
      <c r="D148" t="s">
        <v>165</v>
      </c>
    </row>
    <row r="149" spans="1:4" hidden="1" x14ac:dyDescent="0.25">
      <c r="A149" t="s">
        <v>4479</v>
      </c>
      <c r="B149">
        <v>7</v>
      </c>
      <c r="C149" t="s">
        <v>2395</v>
      </c>
      <c r="D149" t="s">
        <v>751</v>
      </c>
    </row>
    <row r="150" spans="1:4" hidden="1" x14ac:dyDescent="0.25">
      <c r="A150" t="s">
        <v>4479</v>
      </c>
      <c r="B150">
        <v>8</v>
      </c>
      <c r="C150" t="s">
        <v>1438</v>
      </c>
      <c r="D150" t="s">
        <v>4492</v>
      </c>
    </row>
    <row r="151" spans="1:4" hidden="1" x14ac:dyDescent="0.25">
      <c r="A151" t="s">
        <v>4479</v>
      </c>
      <c r="B151">
        <v>9</v>
      </c>
      <c r="C151" t="s">
        <v>736</v>
      </c>
      <c r="D151" t="s">
        <v>735</v>
      </c>
    </row>
    <row r="152" spans="1:4" hidden="1" x14ac:dyDescent="0.25">
      <c r="A152" t="s">
        <v>4479</v>
      </c>
      <c r="B152">
        <v>10</v>
      </c>
      <c r="C152" t="s">
        <v>734</v>
      </c>
      <c r="D152" t="s">
        <v>240</v>
      </c>
    </row>
    <row r="153" spans="1:4" hidden="1" x14ac:dyDescent="0.25">
      <c r="A153" t="s">
        <v>4479</v>
      </c>
      <c r="B153">
        <v>11</v>
      </c>
      <c r="C153" t="s">
        <v>733</v>
      </c>
      <c r="D153" t="s">
        <v>2911</v>
      </c>
    </row>
    <row r="154" spans="1:4" hidden="1" x14ac:dyDescent="0.25">
      <c r="A154" t="s">
        <v>4479</v>
      </c>
      <c r="B154">
        <v>12</v>
      </c>
      <c r="C154" t="s">
        <v>3632</v>
      </c>
      <c r="D154" t="s">
        <v>4491</v>
      </c>
    </row>
    <row r="155" spans="1:4" hidden="1" x14ac:dyDescent="0.25">
      <c r="A155" t="s">
        <v>4479</v>
      </c>
      <c r="B155">
        <v>13</v>
      </c>
      <c r="C155" t="s">
        <v>548</v>
      </c>
      <c r="D155" t="s">
        <v>4490</v>
      </c>
    </row>
    <row r="156" spans="1:4" hidden="1" x14ac:dyDescent="0.25">
      <c r="A156" t="s">
        <v>4479</v>
      </c>
      <c r="B156">
        <v>14</v>
      </c>
      <c r="C156" t="s">
        <v>4489</v>
      </c>
      <c r="D156" t="s">
        <v>4488</v>
      </c>
    </row>
    <row r="157" spans="1:4" hidden="1" x14ac:dyDescent="0.25">
      <c r="A157" t="s">
        <v>4479</v>
      </c>
      <c r="B157">
        <v>15</v>
      </c>
      <c r="C157" t="s">
        <v>1825</v>
      </c>
      <c r="D157" t="s">
        <v>4487</v>
      </c>
    </row>
    <row r="158" spans="1:4" hidden="1" x14ac:dyDescent="0.25">
      <c r="A158" t="s">
        <v>4479</v>
      </c>
      <c r="B158">
        <v>16</v>
      </c>
      <c r="C158" t="s">
        <v>2628</v>
      </c>
      <c r="D158" t="s">
        <v>4486</v>
      </c>
    </row>
    <row r="159" spans="1:4" hidden="1" x14ac:dyDescent="0.25">
      <c r="A159" t="s">
        <v>4479</v>
      </c>
      <c r="B159">
        <v>17</v>
      </c>
      <c r="C159" t="s">
        <v>4485</v>
      </c>
      <c r="D159" t="s">
        <v>4484</v>
      </c>
    </row>
    <row r="160" spans="1:4" hidden="1" x14ac:dyDescent="0.25">
      <c r="A160" t="s">
        <v>4479</v>
      </c>
      <c r="B160">
        <v>18</v>
      </c>
      <c r="C160" t="s">
        <v>4483</v>
      </c>
      <c r="D160" t="s">
        <v>4482</v>
      </c>
    </row>
    <row r="161" spans="1:4" hidden="1" x14ac:dyDescent="0.25">
      <c r="A161" t="s">
        <v>4479</v>
      </c>
      <c r="B161">
        <v>19</v>
      </c>
      <c r="C161" t="s">
        <v>4481</v>
      </c>
      <c r="D161" t="s">
        <v>4480</v>
      </c>
    </row>
    <row r="162" spans="1:4" hidden="1" x14ac:dyDescent="0.25">
      <c r="A162" t="s">
        <v>4479</v>
      </c>
      <c r="B162">
        <v>20</v>
      </c>
      <c r="C162" t="s">
        <v>3717</v>
      </c>
      <c r="D162" t="s">
        <v>3386</v>
      </c>
    </row>
    <row r="163" spans="1:4" hidden="1" x14ac:dyDescent="0.25">
      <c r="A163" t="s">
        <v>4479</v>
      </c>
      <c r="B163">
        <v>21</v>
      </c>
      <c r="C163" t="s">
        <v>1416</v>
      </c>
      <c r="D163" t="s">
        <v>91</v>
      </c>
    </row>
    <row r="164" spans="1:4" hidden="1" x14ac:dyDescent="0.25">
      <c r="A164" t="s">
        <v>4473</v>
      </c>
      <c r="B164">
        <v>1</v>
      </c>
      <c r="C164" t="s">
        <v>1441</v>
      </c>
      <c r="D164" t="s">
        <v>14</v>
      </c>
    </row>
    <row r="165" spans="1:4" hidden="1" x14ac:dyDescent="0.25">
      <c r="A165" t="s">
        <v>4473</v>
      </c>
      <c r="B165">
        <v>2</v>
      </c>
      <c r="C165" t="s">
        <v>1067</v>
      </c>
      <c r="D165" t="s">
        <v>598</v>
      </c>
    </row>
    <row r="166" spans="1:4" hidden="1" x14ac:dyDescent="0.25">
      <c r="A166" t="s">
        <v>4473</v>
      </c>
      <c r="B166">
        <v>3</v>
      </c>
      <c r="C166" t="s">
        <v>1248</v>
      </c>
      <c r="D166" t="s">
        <v>4478</v>
      </c>
    </row>
    <row r="167" spans="1:4" hidden="1" x14ac:dyDescent="0.25">
      <c r="A167" t="s">
        <v>4473</v>
      </c>
      <c r="B167">
        <v>4</v>
      </c>
      <c r="C167" t="s">
        <v>1000</v>
      </c>
      <c r="D167" t="s">
        <v>70</v>
      </c>
    </row>
    <row r="168" spans="1:4" hidden="1" x14ac:dyDescent="0.25">
      <c r="A168" t="s">
        <v>4473</v>
      </c>
      <c r="B168">
        <v>5</v>
      </c>
      <c r="C168" t="s">
        <v>1193</v>
      </c>
      <c r="D168" t="s">
        <v>593</v>
      </c>
    </row>
    <row r="169" spans="1:4" hidden="1" x14ac:dyDescent="0.25">
      <c r="A169" t="s">
        <v>4473</v>
      </c>
      <c r="B169">
        <v>6</v>
      </c>
      <c r="C169" t="s">
        <v>2127</v>
      </c>
      <c r="D169" t="s">
        <v>504</v>
      </c>
    </row>
    <row r="170" spans="1:4" hidden="1" x14ac:dyDescent="0.25">
      <c r="A170" t="s">
        <v>4473</v>
      </c>
      <c r="B170">
        <v>7</v>
      </c>
      <c r="C170" t="s">
        <v>1479</v>
      </c>
      <c r="D170" t="s">
        <v>502</v>
      </c>
    </row>
    <row r="171" spans="1:4" hidden="1" x14ac:dyDescent="0.25">
      <c r="A171" t="s">
        <v>4473</v>
      </c>
      <c r="B171">
        <v>8</v>
      </c>
      <c r="C171" t="s">
        <v>3209</v>
      </c>
      <c r="D171" t="s">
        <v>4477</v>
      </c>
    </row>
    <row r="172" spans="1:4" hidden="1" x14ac:dyDescent="0.25">
      <c r="A172" t="s">
        <v>4473</v>
      </c>
      <c r="B172">
        <v>9</v>
      </c>
      <c r="C172" t="s">
        <v>315</v>
      </c>
      <c r="D172" t="s">
        <v>2246</v>
      </c>
    </row>
    <row r="173" spans="1:4" hidden="1" x14ac:dyDescent="0.25">
      <c r="A173" t="s">
        <v>4473</v>
      </c>
      <c r="B173">
        <v>10</v>
      </c>
      <c r="C173" t="s">
        <v>1226</v>
      </c>
      <c r="D173" t="s">
        <v>205</v>
      </c>
    </row>
    <row r="174" spans="1:4" hidden="1" x14ac:dyDescent="0.25">
      <c r="A174" t="s">
        <v>4473</v>
      </c>
      <c r="B174">
        <v>11</v>
      </c>
      <c r="C174" t="s">
        <v>1439</v>
      </c>
      <c r="D174" t="s">
        <v>26</v>
      </c>
    </row>
    <row r="175" spans="1:4" hidden="1" x14ac:dyDescent="0.25">
      <c r="A175" t="s">
        <v>4473</v>
      </c>
      <c r="B175">
        <v>12</v>
      </c>
      <c r="C175" t="s">
        <v>1108</v>
      </c>
      <c r="D175" t="s">
        <v>2985</v>
      </c>
    </row>
    <row r="176" spans="1:4" hidden="1" x14ac:dyDescent="0.25">
      <c r="A176" t="s">
        <v>4473</v>
      </c>
      <c r="B176">
        <v>13</v>
      </c>
      <c r="C176" t="s">
        <v>1734</v>
      </c>
      <c r="D176" t="s">
        <v>4476</v>
      </c>
    </row>
    <row r="177" spans="1:4" hidden="1" x14ac:dyDescent="0.25">
      <c r="A177" t="s">
        <v>4473</v>
      </c>
      <c r="B177">
        <v>14</v>
      </c>
      <c r="C177" t="s">
        <v>4475</v>
      </c>
      <c r="D177" t="s">
        <v>2016</v>
      </c>
    </row>
    <row r="178" spans="1:4" hidden="1" x14ac:dyDescent="0.25">
      <c r="A178" t="s">
        <v>4473</v>
      </c>
      <c r="B178">
        <v>15</v>
      </c>
      <c r="C178" t="s">
        <v>4474</v>
      </c>
      <c r="D178" t="s">
        <v>2249</v>
      </c>
    </row>
    <row r="179" spans="1:4" hidden="1" x14ac:dyDescent="0.25">
      <c r="A179" t="s">
        <v>4473</v>
      </c>
      <c r="B179">
        <v>16</v>
      </c>
      <c r="C179" t="s">
        <v>483</v>
      </c>
      <c r="D179" t="s">
        <v>483</v>
      </c>
    </row>
    <row r="180" spans="1:4" hidden="1" x14ac:dyDescent="0.25">
      <c r="A180" t="s">
        <v>4473</v>
      </c>
      <c r="B180">
        <v>17</v>
      </c>
      <c r="C180" t="s">
        <v>2029</v>
      </c>
      <c r="D180" t="s">
        <v>480</v>
      </c>
    </row>
    <row r="181" spans="1:4" hidden="1" x14ac:dyDescent="0.25">
      <c r="A181" t="s">
        <v>4473</v>
      </c>
      <c r="B181">
        <v>18</v>
      </c>
      <c r="C181" t="s">
        <v>563</v>
      </c>
      <c r="D181" t="s">
        <v>478</v>
      </c>
    </row>
    <row r="182" spans="1:4" hidden="1" x14ac:dyDescent="0.25">
      <c r="A182" t="s">
        <v>4473</v>
      </c>
      <c r="B182">
        <v>19</v>
      </c>
      <c r="C182" t="s">
        <v>911</v>
      </c>
      <c r="D182" t="s">
        <v>8</v>
      </c>
    </row>
    <row r="183" spans="1:4" hidden="1" x14ac:dyDescent="0.25">
      <c r="A183" t="s">
        <v>4472</v>
      </c>
      <c r="B183">
        <v>1</v>
      </c>
      <c r="C183" t="s">
        <v>1441</v>
      </c>
      <c r="D183" t="s">
        <v>14</v>
      </c>
    </row>
    <row r="184" spans="1:4" hidden="1" x14ac:dyDescent="0.25">
      <c r="A184" t="s">
        <v>4472</v>
      </c>
      <c r="B184">
        <v>2</v>
      </c>
      <c r="C184" t="s">
        <v>1000</v>
      </c>
      <c r="D184" t="s">
        <v>70</v>
      </c>
    </row>
    <row r="185" spans="1:4" hidden="1" x14ac:dyDescent="0.25">
      <c r="A185" t="s">
        <v>4472</v>
      </c>
      <c r="B185">
        <v>3</v>
      </c>
      <c r="C185" t="s">
        <v>1440</v>
      </c>
      <c r="D185" t="s">
        <v>504</v>
      </c>
    </row>
    <row r="186" spans="1:4" hidden="1" x14ac:dyDescent="0.25">
      <c r="A186" t="s">
        <v>4472</v>
      </c>
      <c r="B186">
        <v>4</v>
      </c>
      <c r="C186" t="s">
        <v>1439</v>
      </c>
      <c r="D186" t="s">
        <v>26</v>
      </c>
    </row>
    <row r="187" spans="1:4" hidden="1" x14ac:dyDescent="0.25">
      <c r="A187" t="s">
        <v>4472</v>
      </c>
      <c r="B187">
        <v>5</v>
      </c>
      <c r="C187" t="s">
        <v>1438</v>
      </c>
      <c r="D187" t="s">
        <v>1437</v>
      </c>
    </row>
    <row r="188" spans="1:4" hidden="1" x14ac:dyDescent="0.25">
      <c r="A188" t="s">
        <v>4472</v>
      </c>
      <c r="B188">
        <v>6</v>
      </c>
      <c r="C188" t="s">
        <v>1436</v>
      </c>
      <c r="D188" t="s">
        <v>1435</v>
      </c>
    </row>
    <row r="189" spans="1:4" hidden="1" x14ac:dyDescent="0.25">
      <c r="A189" t="s">
        <v>4472</v>
      </c>
      <c r="B189">
        <v>7</v>
      </c>
      <c r="C189" t="s">
        <v>1432</v>
      </c>
      <c r="D189" t="s">
        <v>57</v>
      </c>
    </row>
    <row r="190" spans="1:4" hidden="1" x14ac:dyDescent="0.25">
      <c r="A190" t="s">
        <v>4472</v>
      </c>
      <c r="B190">
        <v>8</v>
      </c>
      <c r="C190" t="s">
        <v>438</v>
      </c>
      <c r="D190" t="s">
        <v>551</v>
      </c>
    </row>
    <row r="191" spans="1:4" hidden="1" x14ac:dyDescent="0.25">
      <c r="A191" t="s">
        <v>4472</v>
      </c>
      <c r="B191">
        <v>9</v>
      </c>
      <c r="C191" t="s">
        <v>1412</v>
      </c>
      <c r="D191" t="s">
        <v>1431</v>
      </c>
    </row>
    <row r="192" spans="1:4" hidden="1" x14ac:dyDescent="0.25">
      <c r="A192" t="s">
        <v>4472</v>
      </c>
      <c r="B192">
        <v>10</v>
      </c>
      <c r="C192" t="s">
        <v>1430</v>
      </c>
      <c r="D192" t="s">
        <v>1429</v>
      </c>
    </row>
    <row r="193" spans="1:4" hidden="1" x14ac:dyDescent="0.25">
      <c r="A193" t="s">
        <v>4472</v>
      </c>
      <c r="B193">
        <v>11</v>
      </c>
      <c r="C193" t="s">
        <v>1428</v>
      </c>
      <c r="D193" t="s">
        <v>1427</v>
      </c>
    </row>
    <row r="194" spans="1:4" hidden="1" x14ac:dyDescent="0.25">
      <c r="A194" t="s">
        <v>4472</v>
      </c>
      <c r="B194">
        <v>12</v>
      </c>
      <c r="C194" t="s">
        <v>1426</v>
      </c>
      <c r="D194" t="s">
        <v>1425</v>
      </c>
    </row>
    <row r="195" spans="1:4" hidden="1" x14ac:dyDescent="0.25">
      <c r="A195" t="s">
        <v>4472</v>
      </c>
      <c r="B195">
        <v>13</v>
      </c>
      <c r="C195" t="s">
        <v>1424</v>
      </c>
      <c r="D195" t="s">
        <v>1423</v>
      </c>
    </row>
    <row r="196" spans="1:4" hidden="1" x14ac:dyDescent="0.25">
      <c r="A196" t="s">
        <v>4472</v>
      </c>
      <c r="B196">
        <v>14</v>
      </c>
      <c r="C196" t="s">
        <v>1422</v>
      </c>
      <c r="D196" t="s">
        <v>1421</v>
      </c>
    </row>
    <row r="197" spans="1:4" hidden="1" x14ac:dyDescent="0.25">
      <c r="A197" t="s">
        <v>4472</v>
      </c>
      <c r="B197">
        <v>15</v>
      </c>
      <c r="C197" t="s">
        <v>459</v>
      </c>
      <c r="D197" t="s">
        <v>1420</v>
      </c>
    </row>
    <row r="198" spans="1:4" hidden="1" x14ac:dyDescent="0.25">
      <c r="A198" t="s">
        <v>4472</v>
      </c>
      <c r="B198">
        <v>16</v>
      </c>
      <c r="C198" t="s">
        <v>1419</v>
      </c>
      <c r="D198" t="s">
        <v>1418</v>
      </c>
    </row>
    <row r="199" spans="1:4" hidden="1" x14ac:dyDescent="0.25">
      <c r="A199" t="s">
        <v>4472</v>
      </c>
      <c r="B199">
        <v>17</v>
      </c>
      <c r="C199" t="s">
        <v>1416</v>
      </c>
      <c r="D199" t="s">
        <v>91</v>
      </c>
    </row>
    <row r="200" spans="1:4" hidden="1" x14ac:dyDescent="0.25">
      <c r="A200" s="16" t="s">
        <v>4470</v>
      </c>
      <c r="B200" s="16">
        <v>1</v>
      </c>
      <c r="C200" s="16" t="s">
        <v>1441</v>
      </c>
      <c r="D200" s="16" t="s">
        <v>14</v>
      </c>
    </row>
    <row r="201" spans="1:4" hidden="1" x14ac:dyDescent="0.25">
      <c r="A201" s="16" t="s">
        <v>4470</v>
      </c>
      <c r="B201" s="16">
        <v>2</v>
      </c>
      <c r="C201" s="16" t="s">
        <v>886</v>
      </c>
      <c r="D201" s="16" t="s">
        <v>142</v>
      </c>
    </row>
    <row r="202" spans="1:4" hidden="1" x14ac:dyDescent="0.25">
      <c r="A202" s="16" t="s">
        <v>4470</v>
      </c>
      <c r="B202" s="16">
        <v>3</v>
      </c>
      <c r="C202" s="16" t="s">
        <v>1265</v>
      </c>
      <c r="D202" s="16" t="s">
        <v>1264</v>
      </c>
    </row>
    <row r="203" spans="1:4" hidden="1" x14ac:dyDescent="0.25">
      <c r="A203" s="16" t="s">
        <v>4470</v>
      </c>
      <c r="B203" s="16">
        <v>4</v>
      </c>
      <c r="C203" s="16" t="s">
        <v>1584</v>
      </c>
      <c r="D203" s="16" t="s">
        <v>1260</v>
      </c>
    </row>
    <row r="204" spans="1:4" hidden="1" x14ac:dyDescent="0.25">
      <c r="A204" s="16" t="s">
        <v>4470</v>
      </c>
      <c r="B204" s="16">
        <v>5</v>
      </c>
      <c r="C204" s="16" t="s">
        <v>1395</v>
      </c>
      <c r="D204" s="16" t="s">
        <v>1049</v>
      </c>
    </row>
    <row r="205" spans="1:4" hidden="1" x14ac:dyDescent="0.25">
      <c r="A205" s="16" t="s">
        <v>4470</v>
      </c>
      <c r="B205" s="16">
        <v>6</v>
      </c>
      <c r="C205" s="16" t="s">
        <v>1046</v>
      </c>
      <c r="D205" s="16" t="s">
        <v>1045</v>
      </c>
    </row>
    <row r="206" spans="1:4" hidden="1" x14ac:dyDescent="0.25">
      <c r="A206" s="16" t="s">
        <v>4470</v>
      </c>
      <c r="B206" s="16">
        <v>7</v>
      </c>
      <c r="C206" s="16" t="s">
        <v>911</v>
      </c>
      <c r="D206" s="16" t="s">
        <v>8</v>
      </c>
    </row>
    <row r="207" spans="1:4" hidden="1" x14ac:dyDescent="0.25">
      <c r="A207" s="16" t="s">
        <v>4470</v>
      </c>
      <c r="B207" s="16">
        <v>8</v>
      </c>
      <c r="C207" s="16" t="s">
        <v>1583</v>
      </c>
      <c r="D207" s="16" t="s">
        <v>66</v>
      </c>
    </row>
    <row r="208" spans="1:4" hidden="1" x14ac:dyDescent="0.25">
      <c r="A208" s="16" t="s">
        <v>4470</v>
      </c>
      <c r="B208" s="16">
        <v>9</v>
      </c>
      <c r="C208" s="16" t="s">
        <v>1582</v>
      </c>
      <c r="D208" s="16" t="s">
        <v>685</v>
      </c>
    </row>
    <row r="209" spans="1:4" hidden="1" x14ac:dyDescent="0.25">
      <c r="A209" s="16" t="s">
        <v>4470</v>
      </c>
      <c r="B209" s="16">
        <v>10</v>
      </c>
      <c r="C209" s="16" t="s">
        <v>1384</v>
      </c>
      <c r="D209" s="16" t="s">
        <v>17</v>
      </c>
    </row>
    <row r="210" spans="1:4" hidden="1" x14ac:dyDescent="0.25">
      <c r="A210" s="16" t="s">
        <v>4470</v>
      </c>
      <c r="B210" s="16">
        <v>11</v>
      </c>
      <c r="C210" s="16" t="s">
        <v>672</v>
      </c>
      <c r="D210" s="16" t="s">
        <v>671</v>
      </c>
    </row>
    <row r="211" spans="1:4" hidden="1" x14ac:dyDescent="0.25">
      <c r="A211" s="16" t="s">
        <v>4470</v>
      </c>
      <c r="B211" s="16">
        <v>12</v>
      </c>
      <c r="C211" s="16" t="s">
        <v>457</v>
      </c>
      <c r="D211" s="16" t="s">
        <v>1581</v>
      </c>
    </row>
    <row r="212" spans="1:4" hidden="1" x14ac:dyDescent="0.25">
      <c r="A212" s="16" t="s">
        <v>4470</v>
      </c>
      <c r="B212" s="16">
        <v>13</v>
      </c>
      <c r="C212" s="16" t="s">
        <v>1580</v>
      </c>
      <c r="D212" s="16" t="s">
        <v>1579</v>
      </c>
    </row>
    <row r="213" spans="1:4" hidden="1" x14ac:dyDescent="0.25">
      <c r="A213" s="16" t="s">
        <v>4470</v>
      </c>
      <c r="B213" s="16">
        <v>14</v>
      </c>
      <c r="C213" s="16" t="s">
        <v>1578</v>
      </c>
      <c r="D213" s="16" t="s">
        <v>1577</v>
      </c>
    </row>
    <row r="214" spans="1:4" hidden="1" x14ac:dyDescent="0.25">
      <c r="A214" s="16" t="s">
        <v>4470</v>
      </c>
      <c r="B214" s="16">
        <v>15</v>
      </c>
      <c r="C214" s="16" t="s">
        <v>1576</v>
      </c>
      <c r="D214" s="16" t="s">
        <v>73</v>
      </c>
    </row>
    <row r="215" spans="1:4" hidden="1" x14ac:dyDescent="0.25">
      <c r="A215" s="16" t="s">
        <v>4470</v>
      </c>
      <c r="B215" s="16">
        <v>15</v>
      </c>
      <c r="C215" s="16" t="s">
        <v>1576</v>
      </c>
      <c r="D215" s="16" t="s">
        <v>4471</v>
      </c>
    </row>
    <row r="216" spans="1:4" hidden="1" x14ac:dyDescent="0.25">
      <c r="A216" s="16" t="s">
        <v>4470</v>
      </c>
      <c r="B216" s="16">
        <v>16</v>
      </c>
      <c r="C216" s="16" t="s">
        <v>1575</v>
      </c>
      <c r="D216" s="16" t="s">
        <v>1574</v>
      </c>
    </row>
    <row r="217" spans="1:4" hidden="1" x14ac:dyDescent="0.25">
      <c r="A217" s="16" t="s">
        <v>4470</v>
      </c>
      <c r="B217" s="16">
        <v>17</v>
      </c>
      <c r="C217" s="16" t="s">
        <v>1573</v>
      </c>
      <c r="D217" s="16" t="s">
        <v>1572</v>
      </c>
    </row>
    <row r="218" spans="1:4" hidden="1" x14ac:dyDescent="0.25">
      <c r="A218" s="16" t="s">
        <v>4470</v>
      </c>
      <c r="B218" s="16">
        <v>18</v>
      </c>
      <c r="C218" s="16" t="s">
        <v>660</v>
      </c>
      <c r="D218" s="16" t="s">
        <v>659</v>
      </c>
    </row>
    <row r="219" spans="1:4" hidden="1" x14ac:dyDescent="0.25">
      <c r="A219" s="16" t="s">
        <v>4470</v>
      </c>
      <c r="B219" s="16">
        <v>19</v>
      </c>
      <c r="C219" s="16" t="s">
        <v>1571</v>
      </c>
      <c r="D219" s="16" t="s">
        <v>657</v>
      </c>
    </row>
    <row r="220" spans="1:4" hidden="1" x14ac:dyDescent="0.25">
      <c r="A220" s="16" t="s">
        <v>4470</v>
      </c>
      <c r="B220" s="16">
        <v>20</v>
      </c>
      <c r="C220" s="16" t="s">
        <v>655</v>
      </c>
      <c r="D220" s="16" t="s">
        <v>7</v>
      </c>
    </row>
    <row r="221" spans="1:4" ht="29.25" hidden="1" customHeight="1" x14ac:dyDescent="0.25">
      <c r="A221" t="s">
        <v>4469</v>
      </c>
      <c r="B221">
        <v>1</v>
      </c>
      <c r="C221" t="s">
        <v>295</v>
      </c>
      <c r="D221" t="s">
        <v>14</v>
      </c>
    </row>
    <row r="222" spans="1:4" hidden="1" x14ac:dyDescent="0.25">
      <c r="A222" t="s">
        <v>4469</v>
      </c>
      <c r="B222">
        <v>2</v>
      </c>
      <c r="C222" t="s">
        <v>344</v>
      </c>
      <c r="D222" t="s">
        <v>8</v>
      </c>
    </row>
    <row r="223" spans="1:4" hidden="1" x14ac:dyDescent="0.25">
      <c r="A223" t="s">
        <v>4468</v>
      </c>
      <c r="B223">
        <v>1</v>
      </c>
      <c r="C223" t="s">
        <v>295</v>
      </c>
      <c r="D223" t="s">
        <v>14</v>
      </c>
    </row>
    <row r="224" spans="1:4" hidden="1" x14ac:dyDescent="0.25">
      <c r="A224" t="s">
        <v>4468</v>
      </c>
      <c r="B224">
        <v>2</v>
      </c>
      <c r="C224" t="s">
        <v>1245</v>
      </c>
      <c r="D224" t="s">
        <v>4</v>
      </c>
    </row>
    <row r="225" spans="1:4" ht="31.5" hidden="1" customHeight="1" x14ac:dyDescent="0.25">
      <c r="A225" t="s">
        <v>4467</v>
      </c>
      <c r="B225">
        <v>1</v>
      </c>
      <c r="C225" t="s">
        <v>295</v>
      </c>
      <c r="D225" t="s">
        <v>14</v>
      </c>
    </row>
    <row r="226" spans="1:4" hidden="1" x14ac:dyDescent="0.25">
      <c r="A226" t="s">
        <v>4467</v>
      </c>
      <c r="B226">
        <v>2</v>
      </c>
      <c r="C226" t="s">
        <v>911</v>
      </c>
      <c r="D226" t="s">
        <v>8</v>
      </c>
    </row>
    <row r="227" spans="1:4" hidden="1" x14ac:dyDescent="0.25">
      <c r="A227" t="s">
        <v>4461</v>
      </c>
      <c r="B227">
        <v>0</v>
      </c>
      <c r="C227" t="s">
        <v>838</v>
      </c>
      <c r="D227" t="s">
        <v>4276</v>
      </c>
    </row>
    <row r="228" spans="1:4" hidden="1" x14ac:dyDescent="0.25">
      <c r="A228" t="s">
        <v>4461</v>
      </c>
      <c r="B228">
        <v>1</v>
      </c>
      <c r="C228" t="s">
        <v>2500</v>
      </c>
      <c r="D228" t="s">
        <v>103</v>
      </c>
    </row>
    <row r="229" spans="1:4" hidden="1" x14ac:dyDescent="0.25">
      <c r="A229" t="s">
        <v>4461</v>
      </c>
      <c r="B229">
        <v>2</v>
      </c>
      <c r="C229" t="s">
        <v>4466</v>
      </c>
      <c r="D229" t="s">
        <v>2502</v>
      </c>
    </row>
    <row r="230" spans="1:4" hidden="1" x14ac:dyDescent="0.25">
      <c r="A230" t="s">
        <v>4461</v>
      </c>
      <c r="B230">
        <v>3</v>
      </c>
      <c r="C230" t="s">
        <v>4465</v>
      </c>
      <c r="D230" t="s">
        <v>4464</v>
      </c>
    </row>
    <row r="231" spans="1:4" hidden="1" x14ac:dyDescent="0.25">
      <c r="A231" t="s">
        <v>4461</v>
      </c>
      <c r="B231">
        <v>4</v>
      </c>
      <c r="C231" t="s">
        <v>3989</v>
      </c>
      <c r="D231" t="s">
        <v>1320</v>
      </c>
    </row>
    <row r="232" spans="1:4" hidden="1" x14ac:dyDescent="0.25">
      <c r="A232" t="s">
        <v>4461</v>
      </c>
      <c r="B232">
        <v>5</v>
      </c>
      <c r="C232" t="s">
        <v>1321</v>
      </c>
      <c r="D232" t="s">
        <v>139</v>
      </c>
    </row>
    <row r="233" spans="1:4" hidden="1" x14ac:dyDescent="0.25">
      <c r="A233" t="s">
        <v>4461</v>
      </c>
      <c r="B233">
        <v>6</v>
      </c>
      <c r="C233" t="s">
        <v>4463</v>
      </c>
      <c r="D233" t="s">
        <v>1364</v>
      </c>
    </row>
    <row r="234" spans="1:4" hidden="1" x14ac:dyDescent="0.25">
      <c r="A234" t="s">
        <v>4461</v>
      </c>
      <c r="B234">
        <v>8</v>
      </c>
      <c r="C234" t="s">
        <v>961</v>
      </c>
      <c r="D234" t="s">
        <v>4462</v>
      </c>
    </row>
    <row r="235" spans="1:4" hidden="1" x14ac:dyDescent="0.25">
      <c r="A235" t="s">
        <v>4461</v>
      </c>
      <c r="B235">
        <v>9</v>
      </c>
      <c r="C235" t="s">
        <v>2738</v>
      </c>
      <c r="D235" t="s">
        <v>1367</v>
      </c>
    </row>
    <row r="236" spans="1:4" hidden="1" x14ac:dyDescent="0.25">
      <c r="A236" t="s">
        <v>4461</v>
      </c>
      <c r="B236">
        <v>10</v>
      </c>
      <c r="C236" t="s">
        <v>1287</v>
      </c>
      <c r="D236" t="s">
        <v>2509</v>
      </c>
    </row>
    <row r="237" spans="1:4" hidden="1" x14ac:dyDescent="0.25">
      <c r="A237" t="s">
        <v>4461</v>
      </c>
      <c r="B237">
        <v>11</v>
      </c>
      <c r="C237" t="s">
        <v>881</v>
      </c>
      <c r="D237" t="s">
        <v>382</v>
      </c>
    </row>
    <row r="238" spans="1:4" hidden="1" x14ac:dyDescent="0.25">
      <c r="A238" t="s">
        <v>4461</v>
      </c>
      <c r="B238">
        <v>12</v>
      </c>
      <c r="C238" t="s">
        <v>316</v>
      </c>
      <c r="D238" t="s">
        <v>106</v>
      </c>
    </row>
    <row r="239" spans="1:4" hidden="1" x14ac:dyDescent="0.25">
      <c r="A239" t="s">
        <v>4451</v>
      </c>
      <c r="B239">
        <v>1</v>
      </c>
      <c r="C239" t="s">
        <v>1441</v>
      </c>
      <c r="D239" t="s">
        <v>14</v>
      </c>
    </row>
    <row r="240" spans="1:4" hidden="1" x14ac:dyDescent="0.25">
      <c r="A240" t="s">
        <v>4451</v>
      </c>
      <c r="B240">
        <v>2</v>
      </c>
      <c r="C240" t="s">
        <v>970</v>
      </c>
      <c r="D240" t="s">
        <v>504</v>
      </c>
    </row>
    <row r="241" spans="1:4" hidden="1" x14ac:dyDescent="0.25">
      <c r="A241" t="s">
        <v>4451</v>
      </c>
      <c r="B241">
        <v>3</v>
      </c>
      <c r="C241" t="s">
        <v>1439</v>
      </c>
      <c r="D241" t="s">
        <v>26</v>
      </c>
    </row>
    <row r="242" spans="1:4" hidden="1" x14ac:dyDescent="0.25">
      <c r="A242" t="s">
        <v>4451</v>
      </c>
      <c r="B242">
        <v>4</v>
      </c>
      <c r="C242" t="s">
        <v>1438</v>
      </c>
      <c r="D242" t="s">
        <v>1437</v>
      </c>
    </row>
    <row r="243" spans="1:4" hidden="1" x14ac:dyDescent="0.25">
      <c r="A243" t="s">
        <v>4451</v>
      </c>
      <c r="B243">
        <v>5</v>
      </c>
      <c r="C243" t="s">
        <v>1432</v>
      </c>
      <c r="D243" t="s">
        <v>57</v>
      </c>
    </row>
    <row r="244" spans="1:4" hidden="1" x14ac:dyDescent="0.25">
      <c r="A244" t="s">
        <v>4451</v>
      </c>
      <c r="B244">
        <v>6</v>
      </c>
      <c r="C244" t="s">
        <v>438</v>
      </c>
      <c r="D244" t="s">
        <v>551</v>
      </c>
    </row>
    <row r="245" spans="1:4" hidden="1" x14ac:dyDescent="0.25">
      <c r="A245" t="s">
        <v>4451</v>
      </c>
      <c r="B245">
        <v>7</v>
      </c>
      <c r="C245" t="s">
        <v>1412</v>
      </c>
      <c r="D245" t="s">
        <v>1431</v>
      </c>
    </row>
    <row r="246" spans="1:4" hidden="1" x14ac:dyDescent="0.25">
      <c r="A246" t="s">
        <v>4451</v>
      </c>
      <c r="B246">
        <v>8</v>
      </c>
      <c r="C246" t="s">
        <v>1428</v>
      </c>
      <c r="D246" t="s">
        <v>1427</v>
      </c>
    </row>
    <row r="247" spans="1:4" hidden="1" x14ac:dyDescent="0.25">
      <c r="A247" t="s">
        <v>4451</v>
      </c>
      <c r="B247">
        <v>9</v>
      </c>
      <c r="C247" t="s">
        <v>1426</v>
      </c>
      <c r="D247" t="s">
        <v>1425</v>
      </c>
    </row>
    <row r="248" spans="1:4" hidden="1" x14ac:dyDescent="0.25">
      <c r="A248" t="s">
        <v>4451</v>
      </c>
      <c r="B248">
        <v>10</v>
      </c>
      <c r="C248" t="s">
        <v>1424</v>
      </c>
      <c r="D248" t="s">
        <v>1423</v>
      </c>
    </row>
    <row r="249" spans="1:4" hidden="1" x14ac:dyDescent="0.25">
      <c r="A249" t="s">
        <v>4451</v>
      </c>
      <c r="B249">
        <v>11</v>
      </c>
      <c r="C249" t="s">
        <v>1422</v>
      </c>
      <c r="D249" t="s">
        <v>1421</v>
      </c>
    </row>
    <row r="250" spans="1:4" hidden="1" x14ac:dyDescent="0.25">
      <c r="A250" t="s">
        <v>4451</v>
      </c>
      <c r="B250">
        <v>12</v>
      </c>
      <c r="C250" t="s">
        <v>1419</v>
      </c>
      <c r="D250" t="s">
        <v>1418</v>
      </c>
    </row>
    <row r="251" spans="1:4" hidden="1" x14ac:dyDescent="0.25">
      <c r="A251" t="s">
        <v>4451</v>
      </c>
      <c r="B251">
        <v>13</v>
      </c>
      <c r="C251" t="s">
        <v>1416</v>
      </c>
      <c r="D251" t="s">
        <v>52</v>
      </c>
    </row>
    <row r="252" spans="1:4" hidden="1" x14ac:dyDescent="0.25">
      <c r="A252" t="s">
        <v>4451</v>
      </c>
      <c r="B252">
        <v>14</v>
      </c>
      <c r="C252" t="s">
        <v>4460</v>
      </c>
      <c r="D252" t="s">
        <v>1743</v>
      </c>
    </row>
    <row r="253" spans="1:4" hidden="1" x14ac:dyDescent="0.25">
      <c r="A253" t="s">
        <v>4451</v>
      </c>
      <c r="B253">
        <v>15</v>
      </c>
      <c r="C253" t="s">
        <v>4459</v>
      </c>
      <c r="D253" t="s">
        <v>4458</v>
      </c>
    </row>
    <row r="254" spans="1:4" hidden="1" x14ac:dyDescent="0.25">
      <c r="A254" t="s">
        <v>4451</v>
      </c>
      <c r="B254">
        <v>16</v>
      </c>
      <c r="C254" t="s">
        <v>902</v>
      </c>
      <c r="D254" t="s">
        <v>579</v>
      </c>
    </row>
    <row r="255" spans="1:4" hidden="1" x14ac:dyDescent="0.25">
      <c r="A255" t="s">
        <v>4451</v>
      </c>
      <c r="B255">
        <v>17</v>
      </c>
      <c r="C255" t="s">
        <v>2931</v>
      </c>
      <c r="D255" t="s">
        <v>1738</v>
      </c>
    </row>
    <row r="256" spans="1:4" hidden="1" x14ac:dyDescent="0.25">
      <c r="A256" t="s">
        <v>4451</v>
      </c>
      <c r="B256">
        <v>18</v>
      </c>
      <c r="C256" t="s">
        <v>4457</v>
      </c>
      <c r="D256" t="s">
        <v>2928</v>
      </c>
    </row>
    <row r="257" spans="1:4" hidden="1" x14ac:dyDescent="0.25">
      <c r="A257" t="s">
        <v>4451</v>
      </c>
      <c r="B257">
        <v>19</v>
      </c>
      <c r="C257" t="s">
        <v>4271</v>
      </c>
      <c r="D257" t="s">
        <v>4456</v>
      </c>
    </row>
    <row r="258" spans="1:4" hidden="1" x14ac:dyDescent="0.25">
      <c r="A258" t="s">
        <v>4451</v>
      </c>
      <c r="B258">
        <v>20</v>
      </c>
      <c r="C258" t="s">
        <v>2560</v>
      </c>
      <c r="D258" t="s">
        <v>4455</v>
      </c>
    </row>
    <row r="259" spans="1:4" hidden="1" x14ac:dyDescent="0.25">
      <c r="A259" t="s">
        <v>4451</v>
      </c>
      <c r="B259">
        <v>21</v>
      </c>
      <c r="C259" t="s">
        <v>2281</v>
      </c>
      <c r="D259" t="s">
        <v>2280</v>
      </c>
    </row>
    <row r="260" spans="1:4" hidden="1" x14ac:dyDescent="0.25">
      <c r="A260" t="s">
        <v>4451</v>
      </c>
      <c r="B260">
        <v>22</v>
      </c>
      <c r="C260" t="s">
        <v>1133</v>
      </c>
      <c r="D260" t="s">
        <v>4454</v>
      </c>
    </row>
    <row r="261" spans="1:4" hidden="1" x14ac:dyDescent="0.25">
      <c r="A261" t="s">
        <v>4451</v>
      </c>
      <c r="B261">
        <v>23</v>
      </c>
      <c r="C261" t="s">
        <v>4453</v>
      </c>
      <c r="D261" t="s">
        <v>4452</v>
      </c>
    </row>
    <row r="262" spans="1:4" hidden="1" x14ac:dyDescent="0.25">
      <c r="A262" t="s">
        <v>4451</v>
      </c>
      <c r="B262">
        <v>24</v>
      </c>
      <c r="C262" t="s">
        <v>987</v>
      </c>
      <c r="D262" t="s">
        <v>162</v>
      </c>
    </row>
    <row r="263" spans="1:4" ht="37.5" hidden="1" customHeight="1" x14ac:dyDescent="0.25">
      <c r="A263" t="s">
        <v>4448</v>
      </c>
      <c r="B263">
        <v>1</v>
      </c>
      <c r="C263" t="s">
        <v>295</v>
      </c>
      <c r="D263" t="s">
        <v>14</v>
      </c>
    </row>
    <row r="264" spans="1:4" hidden="1" x14ac:dyDescent="0.25">
      <c r="A264" t="s">
        <v>4448</v>
      </c>
      <c r="B264">
        <v>2</v>
      </c>
      <c r="C264" t="s">
        <v>1405</v>
      </c>
      <c r="D264" t="s">
        <v>1404</v>
      </c>
    </row>
    <row r="265" spans="1:4" hidden="1" x14ac:dyDescent="0.25">
      <c r="A265" t="s">
        <v>4448</v>
      </c>
      <c r="B265">
        <v>3</v>
      </c>
      <c r="C265" t="s">
        <v>886</v>
      </c>
      <c r="D265" t="s">
        <v>142</v>
      </c>
    </row>
    <row r="266" spans="1:4" hidden="1" x14ac:dyDescent="0.25">
      <c r="A266" t="s">
        <v>4448</v>
      </c>
      <c r="B266">
        <v>4</v>
      </c>
      <c r="C266" t="s">
        <v>1352</v>
      </c>
      <c r="D266" t="s">
        <v>1270</v>
      </c>
    </row>
    <row r="267" spans="1:4" hidden="1" x14ac:dyDescent="0.25">
      <c r="A267" t="s">
        <v>4448</v>
      </c>
      <c r="B267">
        <v>5</v>
      </c>
      <c r="C267" t="s">
        <v>1269</v>
      </c>
      <c r="D267" t="s">
        <v>4450</v>
      </c>
    </row>
    <row r="268" spans="1:4" hidden="1" x14ac:dyDescent="0.25">
      <c r="A268" t="s">
        <v>4448</v>
      </c>
      <c r="B268">
        <v>6</v>
      </c>
      <c r="C268" t="s">
        <v>1523</v>
      </c>
      <c r="D268" t="s">
        <v>1266</v>
      </c>
    </row>
    <row r="269" spans="1:4" hidden="1" x14ac:dyDescent="0.25">
      <c r="A269" t="s">
        <v>4448</v>
      </c>
      <c r="B269">
        <v>7</v>
      </c>
      <c r="C269" t="s">
        <v>1265</v>
      </c>
      <c r="D269" t="s">
        <v>1264</v>
      </c>
    </row>
    <row r="270" spans="1:4" hidden="1" x14ac:dyDescent="0.25">
      <c r="A270" t="s">
        <v>4448</v>
      </c>
      <c r="B270">
        <v>8</v>
      </c>
      <c r="C270" t="s">
        <v>1522</v>
      </c>
      <c r="D270" t="s">
        <v>1399</v>
      </c>
    </row>
    <row r="271" spans="1:4" hidden="1" x14ac:dyDescent="0.25">
      <c r="A271" t="s">
        <v>4448</v>
      </c>
      <c r="B271">
        <v>9</v>
      </c>
      <c r="C271" t="s">
        <v>1261</v>
      </c>
      <c r="D271" t="s">
        <v>1260</v>
      </c>
    </row>
    <row r="272" spans="1:4" hidden="1" x14ac:dyDescent="0.25">
      <c r="A272" t="s">
        <v>4448</v>
      </c>
      <c r="B272">
        <v>10</v>
      </c>
      <c r="C272" t="s">
        <v>1521</v>
      </c>
      <c r="D272" t="s">
        <v>1520</v>
      </c>
    </row>
    <row r="273" spans="1:4" hidden="1" x14ac:dyDescent="0.25">
      <c r="A273" t="s">
        <v>4448</v>
      </c>
      <c r="B273">
        <v>11</v>
      </c>
      <c r="C273" t="s">
        <v>1052</v>
      </c>
      <c r="D273" t="s">
        <v>4449</v>
      </c>
    </row>
    <row r="274" spans="1:4" hidden="1" x14ac:dyDescent="0.25">
      <c r="A274" t="s">
        <v>4448</v>
      </c>
      <c r="B274">
        <v>12</v>
      </c>
      <c r="C274" t="s">
        <v>1519</v>
      </c>
      <c r="D274" t="s">
        <v>1050</v>
      </c>
    </row>
    <row r="275" spans="1:4" hidden="1" x14ac:dyDescent="0.25">
      <c r="A275" t="s">
        <v>4448</v>
      </c>
      <c r="B275">
        <v>13</v>
      </c>
      <c r="C275" t="s">
        <v>1395</v>
      </c>
      <c r="D275" t="s">
        <v>1049</v>
      </c>
    </row>
    <row r="276" spans="1:4" hidden="1" x14ac:dyDescent="0.25">
      <c r="A276" t="s">
        <v>4448</v>
      </c>
      <c r="B276">
        <v>14</v>
      </c>
      <c r="C276" t="s">
        <v>1400</v>
      </c>
      <c r="D276" t="s">
        <v>1517</v>
      </c>
    </row>
    <row r="277" spans="1:4" hidden="1" x14ac:dyDescent="0.25">
      <c r="A277" t="s">
        <v>4448</v>
      </c>
      <c r="B277">
        <v>15</v>
      </c>
      <c r="C277" t="s">
        <v>1046</v>
      </c>
      <c r="D277" t="s">
        <v>1045</v>
      </c>
    </row>
    <row r="278" spans="1:4" hidden="1" x14ac:dyDescent="0.25">
      <c r="A278" t="s">
        <v>4448</v>
      </c>
      <c r="B278">
        <v>16</v>
      </c>
      <c r="C278" t="s">
        <v>344</v>
      </c>
      <c r="D278" t="s">
        <v>8</v>
      </c>
    </row>
    <row r="279" spans="1:4" hidden="1" x14ac:dyDescent="0.25">
      <c r="A279" t="s">
        <v>4436</v>
      </c>
      <c r="B279">
        <v>1</v>
      </c>
      <c r="C279" t="s">
        <v>295</v>
      </c>
      <c r="D279" t="s">
        <v>14</v>
      </c>
    </row>
    <row r="280" spans="1:4" hidden="1" x14ac:dyDescent="0.25">
      <c r="A280" t="s">
        <v>4436</v>
      </c>
      <c r="B280">
        <v>2</v>
      </c>
      <c r="C280" t="s">
        <v>928</v>
      </c>
      <c r="D280" t="s">
        <v>464</v>
      </c>
    </row>
    <row r="281" spans="1:4" hidden="1" x14ac:dyDescent="0.25">
      <c r="A281" t="s">
        <v>4436</v>
      </c>
      <c r="B281">
        <v>3</v>
      </c>
      <c r="C281" t="s">
        <v>463</v>
      </c>
      <c r="D281" t="s">
        <v>462</v>
      </c>
    </row>
    <row r="282" spans="1:4" hidden="1" x14ac:dyDescent="0.25">
      <c r="A282" t="s">
        <v>4436</v>
      </c>
      <c r="B282">
        <v>4</v>
      </c>
      <c r="C282" t="s">
        <v>461</v>
      </c>
      <c r="D282" t="s">
        <v>636</v>
      </c>
    </row>
    <row r="283" spans="1:4" hidden="1" x14ac:dyDescent="0.25">
      <c r="A283" t="s">
        <v>4436</v>
      </c>
      <c r="B283">
        <v>5</v>
      </c>
      <c r="C283" t="s">
        <v>637</v>
      </c>
      <c r="D283" t="s">
        <v>3935</v>
      </c>
    </row>
    <row r="284" spans="1:4" hidden="1" x14ac:dyDescent="0.25">
      <c r="A284" t="s">
        <v>4436</v>
      </c>
      <c r="B284">
        <v>6</v>
      </c>
      <c r="C284" t="s">
        <v>457</v>
      </c>
      <c r="D284" t="s">
        <v>456</v>
      </c>
    </row>
    <row r="285" spans="1:4" hidden="1" x14ac:dyDescent="0.25">
      <c r="A285" t="s">
        <v>4436</v>
      </c>
      <c r="B285">
        <v>7</v>
      </c>
      <c r="C285" t="s">
        <v>455</v>
      </c>
      <c r="D285" t="s">
        <v>4447</v>
      </c>
    </row>
    <row r="286" spans="1:4" hidden="1" x14ac:dyDescent="0.25">
      <c r="A286" t="s">
        <v>4436</v>
      </c>
      <c r="B286">
        <v>8</v>
      </c>
      <c r="C286" t="s">
        <v>3737</v>
      </c>
      <c r="D286" t="s">
        <v>1021</v>
      </c>
    </row>
    <row r="287" spans="1:4" hidden="1" x14ac:dyDescent="0.25">
      <c r="A287" t="s">
        <v>4436</v>
      </c>
      <c r="B287">
        <v>9</v>
      </c>
      <c r="C287" t="s">
        <v>914</v>
      </c>
      <c r="D287" t="s">
        <v>4446</v>
      </c>
    </row>
    <row r="288" spans="1:4" hidden="1" x14ac:dyDescent="0.25">
      <c r="A288" t="s">
        <v>4436</v>
      </c>
      <c r="B288">
        <v>10</v>
      </c>
      <c r="C288" t="s">
        <v>316</v>
      </c>
      <c r="D288" t="s">
        <v>106</v>
      </c>
    </row>
    <row r="289" spans="1:4" hidden="1" x14ac:dyDescent="0.25">
      <c r="A289" t="s">
        <v>4436</v>
      </c>
      <c r="B289">
        <v>11</v>
      </c>
      <c r="C289" t="s">
        <v>881</v>
      </c>
      <c r="D289" t="s">
        <v>382</v>
      </c>
    </row>
    <row r="290" spans="1:4" hidden="1" x14ac:dyDescent="0.25">
      <c r="A290" t="s">
        <v>4436</v>
      </c>
      <c r="B290">
        <v>12</v>
      </c>
      <c r="C290" t="s">
        <v>453</v>
      </c>
      <c r="D290" t="s">
        <v>380</v>
      </c>
    </row>
    <row r="291" spans="1:4" hidden="1" x14ac:dyDescent="0.25">
      <c r="A291" t="s">
        <v>4436</v>
      </c>
      <c r="B291">
        <v>13</v>
      </c>
      <c r="C291" t="s">
        <v>315</v>
      </c>
      <c r="D291" t="s">
        <v>221</v>
      </c>
    </row>
    <row r="292" spans="1:4" hidden="1" x14ac:dyDescent="0.25">
      <c r="A292" t="s">
        <v>4436</v>
      </c>
      <c r="B292">
        <v>14</v>
      </c>
      <c r="C292" t="s">
        <v>533</v>
      </c>
      <c r="D292" t="s">
        <v>650</v>
      </c>
    </row>
    <row r="293" spans="1:4" hidden="1" x14ac:dyDescent="0.25">
      <c r="A293" t="s">
        <v>4436</v>
      </c>
      <c r="B293">
        <v>15</v>
      </c>
      <c r="C293" t="s">
        <v>880</v>
      </c>
      <c r="D293" t="s">
        <v>4445</v>
      </c>
    </row>
    <row r="294" spans="1:4" hidden="1" x14ac:dyDescent="0.25">
      <c r="A294" t="s">
        <v>4436</v>
      </c>
      <c r="B294">
        <v>16</v>
      </c>
      <c r="C294" t="s">
        <v>4444</v>
      </c>
      <c r="D294" t="s">
        <v>4443</v>
      </c>
    </row>
    <row r="295" spans="1:4" hidden="1" x14ac:dyDescent="0.25">
      <c r="A295" t="s">
        <v>4436</v>
      </c>
      <c r="B295">
        <v>17</v>
      </c>
      <c r="C295" t="s">
        <v>4039</v>
      </c>
      <c r="D295" t="s">
        <v>4442</v>
      </c>
    </row>
    <row r="296" spans="1:4" hidden="1" x14ac:dyDescent="0.25">
      <c r="A296" t="s">
        <v>4436</v>
      </c>
      <c r="B296">
        <v>18</v>
      </c>
      <c r="C296" t="s">
        <v>913</v>
      </c>
      <c r="D296" t="s">
        <v>875</v>
      </c>
    </row>
    <row r="297" spans="1:4" hidden="1" x14ac:dyDescent="0.25">
      <c r="A297" t="s">
        <v>4436</v>
      </c>
      <c r="B297">
        <v>19</v>
      </c>
      <c r="C297" t="s">
        <v>2609</v>
      </c>
      <c r="D297" t="s">
        <v>522</v>
      </c>
    </row>
    <row r="298" spans="1:4" hidden="1" x14ac:dyDescent="0.25">
      <c r="A298" t="s">
        <v>4436</v>
      </c>
      <c r="B298">
        <v>20</v>
      </c>
      <c r="C298" t="s">
        <v>910</v>
      </c>
      <c r="D298" t="s">
        <v>521</v>
      </c>
    </row>
    <row r="299" spans="1:4" hidden="1" x14ac:dyDescent="0.25">
      <c r="A299" t="s">
        <v>4436</v>
      </c>
      <c r="B299">
        <v>21</v>
      </c>
      <c r="C299" t="s">
        <v>4441</v>
      </c>
      <c r="D299" t="s">
        <v>47</v>
      </c>
    </row>
    <row r="300" spans="1:4" hidden="1" x14ac:dyDescent="0.25">
      <c r="A300" t="s">
        <v>4436</v>
      </c>
      <c r="B300">
        <v>22</v>
      </c>
      <c r="C300" t="s">
        <v>2943</v>
      </c>
      <c r="D300" t="s">
        <v>4440</v>
      </c>
    </row>
    <row r="301" spans="1:4" hidden="1" x14ac:dyDescent="0.25">
      <c r="A301" t="s">
        <v>4436</v>
      </c>
      <c r="B301">
        <v>23</v>
      </c>
      <c r="C301" t="s">
        <v>4385</v>
      </c>
      <c r="D301" t="s">
        <v>4385</v>
      </c>
    </row>
    <row r="302" spans="1:4" hidden="1" x14ac:dyDescent="0.25">
      <c r="A302" t="s">
        <v>4436</v>
      </c>
      <c r="B302">
        <v>24</v>
      </c>
      <c r="C302" t="s">
        <v>4439</v>
      </c>
      <c r="D302" t="s">
        <v>1501</v>
      </c>
    </row>
    <row r="303" spans="1:4" hidden="1" x14ac:dyDescent="0.25">
      <c r="A303" t="s">
        <v>4436</v>
      </c>
      <c r="B303">
        <v>25</v>
      </c>
      <c r="C303" t="s">
        <v>2609</v>
      </c>
      <c r="D303" t="s">
        <v>4390</v>
      </c>
    </row>
    <row r="304" spans="1:4" hidden="1" x14ac:dyDescent="0.25">
      <c r="A304" t="s">
        <v>4436</v>
      </c>
      <c r="B304">
        <v>26</v>
      </c>
      <c r="C304" t="s">
        <v>4438</v>
      </c>
      <c r="D304" t="s">
        <v>4437</v>
      </c>
    </row>
    <row r="305" spans="1:4" hidden="1" x14ac:dyDescent="0.25">
      <c r="A305" t="s">
        <v>4436</v>
      </c>
      <c r="B305">
        <v>27</v>
      </c>
      <c r="C305" t="s">
        <v>4435</v>
      </c>
      <c r="D305" t="s">
        <v>160</v>
      </c>
    </row>
    <row r="306" spans="1:4" hidden="1" x14ac:dyDescent="0.25">
      <c r="A306" t="s">
        <v>4433</v>
      </c>
      <c r="B306">
        <v>1</v>
      </c>
      <c r="C306" t="s">
        <v>295</v>
      </c>
      <c r="D306" t="s">
        <v>10</v>
      </c>
    </row>
    <row r="307" spans="1:4" hidden="1" x14ac:dyDescent="0.25">
      <c r="A307" t="s">
        <v>4433</v>
      </c>
      <c r="B307">
        <v>2</v>
      </c>
      <c r="C307" t="s">
        <v>1272</v>
      </c>
      <c r="D307" t="s">
        <v>1271</v>
      </c>
    </row>
    <row r="308" spans="1:4" hidden="1" x14ac:dyDescent="0.25">
      <c r="A308" t="s">
        <v>4433</v>
      </c>
      <c r="B308">
        <v>3</v>
      </c>
      <c r="C308" t="s">
        <v>886</v>
      </c>
      <c r="D308" t="s">
        <v>142</v>
      </c>
    </row>
    <row r="309" spans="1:4" hidden="1" x14ac:dyDescent="0.25">
      <c r="A309" t="s">
        <v>4433</v>
      </c>
      <c r="B309">
        <v>4</v>
      </c>
      <c r="C309" t="s">
        <v>1008</v>
      </c>
      <c r="D309" t="s">
        <v>1270</v>
      </c>
    </row>
    <row r="310" spans="1:4" hidden="1" x14ac:dyDescent="0.25">
      <c r="A310" t="s">
        <v>4433</v>
      </c>
      <c r="B310">
        <v>5</v>
      </c>
      <c r="C310" t="s">
        <v>1269</v>
      </c>
      <c r="D310" t="s">
        <v>4434</v>
      </c>
    </row>
    <row r="311" spans="1:4" hidden="1" x14ac:dyDescent="0.25">
      <c r="A311" t="s">
        <v>4433</v>
      </c>
      <c r="B311">
        <v>6</v>
      </c>
      <c r="C311" t="s">
        <v>1267</v>
      </c>
      <c r="D311" t="s">
        <v>1266</v>
      </c>
    </row>
    <row r="312" spans="1:4" hidden="1" x14ac:dyDescent="0.25">
      <c r="A312" t="s">
        <v>4433</v>
      </c>
      <c r="B312">
        <v>7</v>
      </c>
      <c r="C312" t="s">
        <v>1265</v>
      </c>
      <c r="D312" t="s">
        <v>1264</v>
      </c>
    </row>
    <row r="313" spans="1:4" hidden="1" x14ac:dyDescent="0.25">
      <c r="A313" t="s">
        <v>4433</v>
      </c>
      <c r="B313">
        <v>8</v>
      </c>
      <c r="C313" t="s">
        <v>1263</v>
      </c>
      <c r="D313" t="s">
        <v>1262</v>
      </c>
    </row>
    <row r="314" spans="1:4" hidden="1" x14ac:dyDescent="0.25">
      <c r="A314" t="s">
        <v>4433</v>
      </c>
      <c r="B314">
        <v>9</v>
      </c>
      <c r="C314" t="s">
        <v>1261</v>
      </c>
      <c r="D314" t="s">
        <v>1260</v>
      </c>
    </row>
    <row r="315" spans="1:4" hidden="1" x14ac:dyDescent="0.25">
      <c r="A315" t="s">
        <v>4433</v>
      </c>
      <c r="B315">
        <v>10</v>
      </c>
      <c r="C315" t="s">
        <v>367</v>
      </c>
      <c r="D315" t="s">
        <v>2109</v>
      </c>
    </row>
    <row r="316" spans="1:4" hidden="1" x14ac:dyDescent="0.25">
      <c r="A316" t="s">
        <v>4433</v>
      </c>
      <c r="B316">
        <v>11</v>
      </c>
      <c r="C316" t="s">
        <v>1484</v>
      </c>
      <c r="D316" t="s">
        <v>1257</v>
      </c>
    </row>
    <row r="317" spans="1:4" hidden="1" x14ac:dyDescent="0.25">
      <c r="A317" t="s">
        <v>4433</v>
      </c>
      <c r="B317">
        <v>12</v>
      </c>
      <c r="C317" t="s">
        <v>1256</v>
      </c>
      <c r="D317" t="s">
        <v>1255</v>
      </c>
    </row>
    <row r="318" spans="1:4" hidden="1" x14ac:dyDescent="0.25">
      <c r="A318" t="s">
        <v>4433</v>
      </c>
      <c r="B318">
        <v>13</v>
      </c>
      <c r="C318" t="s">
        <v>1254</v>
      </c>
      <c r="D318" t="s">
        <v>1253</v>
      </c>
    </row>
    <row r="319" spans="1:4" hidden="1" x14ac:dyDescent="0.25">
      <c r="A319" t="s">
        <v>4433</v>
      </c>
      <c r="B319">
        <v>14</v>
      </c>
      <c r="C319" t="s">
        <v>1252</v>
      </c>
      <c r="D319" t="s">
        <v>1251</v>
      </c>
    </row>
    <row r="320" spans="1:4" hidden="1" x14ac:dyDescent="0.25">
      <c r="A320" t="s">
        <v>4433</v>
      </c>
      <c r="B320">
        <v>15</v>
      </c>
      <c r="C320" t="s">
        <v>1250</v>
      </c>
      <c r="D320" t="s">
        <v>1249</v>
      </c>
    </row>
    <row r="321" spans="1:4" hidden="1" x14ac:dyDescent="0.25">
      <c r="A321" t="s">
        <v>4433</v>
      </c>
      <c r="B321">
        <v>16</v>
      </c>
      <c r="C321" t="s">
        <v>1248</v>
      </c>
      <c r="D321" t="s">
        <v>1247</v>
      </c>
    </row>
    <row r="322" spans="1:4" hidden="1" x14ac:dyDescent="0.25">
      <c r="A322" t="s">
        <v>4433</v>
      </c>
      <c r="B322">
        <v>17</v>
      </c>
      <c r="C322" t="s">
        <v>1245</v>
      </c>
      <c r="D322" t="s">
        <v>4</v>
      </c>
    </row>
    <row r="323" spans="1:4" hidden="1" x14ac:dyDescent="0.25">
      <c r="A323" t="s">
        <v>4433</v>
      </c>
      <c r="B323">
        <v>18</v>
      </c>
      <c r="C323" t="s">
        <v>308</v>
      </c>
      <c r="D323" t="s">
        <v>196</v>
      </c>
    </row>
    <row r="324" spans="1:4" hidden="1" x14ac:dyDescent="0.25">
      <c r="A324" t="s">
        <v>4433</v>
      </c>
      <c r="B324">
        <v>19</v>
      </c>
      <c r="C324" t="s">
        <v>1481</v>
      </c>
      <c r="D324" t="s">
        <v>48</v>
      </c>
    </row>
    <row r="325" spans="1:4" ht="32.25" hidden="1" customHeight="1" x14ac:dyDescent="0.25">
      <c r="A325" t="s">
        <v>4430</v>
      </c>
      <c r="B325">
        <v>1</v>
      </c>
      <c r="C325" t="s">
        <v>295</v>
      </c>
      <c r="D325" t="s">
        <v>10</v>
      </c>
    </row>
    <row r="326" spans="1:4" hidden="1" x14ac:dyDescent="0.25">
      <c r="A326" t="s">
        <v>4430</v>
      </c>
      <c r="B326">
        <v>2</v>
      </c>
      <c r="C326" t="s">
        <v>1405</v>
      </c>
      <c r="D326" t="s">
        <v>4432</v>
      </c>
    </row>
    <row r="327" spans="1:4" hidden="1" x14ac:dyDescent="0.25">
      <c r="A327" t="s">
        <v>4430</v>
      </c>
      <c r="B327">
        <v>3</v>
      </c>
      <c r="C327" t="s">
        <v>886</v>
      </c>
      <c r="D327" t="s">
        <v>142</v>
      </c>
    </row>
    <row r="328" spans="1:4" hidden="1" x14ac:dyDescent="0.25">
      <c r="A328" t="s">
        <v>4430</v>
      </c>
      <c r="B328">
        <v>4</v>
      </c>
      <c r="C328" t="s">
        <v>4431</v>
      </c>
      <c r="D328" t="s">
        <v>1492</v>
      </c>
    </row>
    <row r="329" spans="1:4" hidden="1" x14ac:dyDescent="0.25">
      <c r="A329" t="s">
        <v>4430</v>
      </c>
      <c r="B329">
        <v>5</v>
      </c>
      <c r="C329" t="s">
        <v>1269</v>
      </c>
      <c r="D329" t="s">
        <v>1268</v>
      </c>
    </row>
    <row r="330" spans="1:4" hidden="1" x14ac:dyDescent="0.25">
      <c r="A330" t="s">
        <v>4430</v>
      </c>
      <c r="B330">
        <v>6</v>
      </c>
      <c r="C330" t="s">
        <v>1514</v>
      </c>
      <c r="D330" t="s">
        <v>1266</v>
      </c>
    </row>
    <row r="331" spans="1:4" hidden="1" x14ac:dyDescent="0.25">
      <c r="A331" t="s">
        <v>4430</v>
      </c>
      <c r="B331">
        <v>7</v>
      </c>
      <c r="C331" t="s">
        <v>1265</v>
      </c>
      <c r="D331" t="s">
        <v>1264</v>
      </c>
    </row>
    <row r="332" spans="1:4" hidden="1" x14ac:dyDescent="0.25">
      <c r="A332" t="s">
        <v>4430</v>
      </c>
      <c r="B332">
        <v>8</v>
      </c>
      <c r="C332" t="s">
        <v>1263</v>
      </c>
      <c r="D332" t="s">
        <v>1262</v>
      </c>
    </row>
    <row r="333" spans="1:4" hidden="1" x14ac:dyDescent="0.25">
      <c r="A333" t="s">
        <v>4430</v>
      </c>
      <c r="B333">
        <v>9</v>
      </c>
      <c r="C333" t="s">
        <v>1261</v>
      </c>
      <c r="D333" t="s">
        <v>1260</v>
      </c>
    </row>
    <row r="334" spans="1:4" hidden="1" x14ac:dyDescent="0.25">
      <c r="A334" t="s">
        <v>4430</v>
      </c>
      <c r="B334">
        <v>10</v>
      </c>
      <c r="C334" t="s">
        <v>1513</v>
      </c>
      <c r="D334" t="s">
        <v>1512</v>
      </c>
    </row>
    <row r="335" spans="1:4" hidden="1" x14ac:dyDescent="0.25">
      <c r="A335" t="s">
        <v>4430</v>
      </c>
      <c r="B335">
        <v>11</v>
      </c>
      <c r="C335" t="s">
        <v>576</v>
      </c>
      <c r="D335" t="s">
        <v>1511</v>
      </c>
    </row>
    <row r="336" spans="1:4" hidden="1" x14ac:dyDescent="0.25">
      <c r="A336" t="s">
        <v>4430</v>
      </c>
      <c r="B336">
        <v>12</v>
      </c>
      <c r="C336" t="s">
        <v>1510</v>
      </c>
      <c r="D336" t="s">
        <v>1509</v>
      </c>
    </row>
    <row r="337" spans="1:4" hidden="1" x14ac:dyDescent="0.25">
      <c r="A337" t="s">
        <v>4430</v>
      </c>
      <c r="B337">
        <v>13</v>
      </c>
      <c r="C337" t="s">
        <v>1508</v>
      </c>
      <c r="D337" t="s">
        <v>1507</v>
      </c>
    </row>
    <row r="338" spans="1:4" hidden="1" x14ac:dyDescent="0.25">
      <c r="A338" t="s">
        <v>4430</v>
      </c>
      <c r="B338">
        <v>14</v>
      </c>
      <c r="C338" t="s">
        <v>1506</v>
      </c>
      <c r="D338" t="s">
        <v>1505</v>
      </c>
    </row>
    <row r="339" spans="1:4" hidden="1" x14ac:dyDescent="0.25">
      <c r="A339" t="s">
        <v>4430</v>
      </c>
      <c r="B339">
        <v>15</v>
      </c>
      <c r="C339" t="s">
        <v>1504</v>
      </c>
      <c r="D339" t="s">
        <v>71</v>
      </c>
    </row>
    <row r="340" spans="1:4" hidden="1" x14ac:dyDescent="0.25">
      <c r="A340" t="s">
        <v>4430</v>
      </c>
      <c r="B340">
        <v>16</v>
      </c>
      <c r="C340" t="s">
        <v>1252</v>
      </c>
      <c r="D340" t="s">
        <v>1251</v>
      </c>
    </row>
    <row r="341" spans="1:4" hidden="1" x14ac:dyDescent="0.25">
      <c r="A341" t="s">
        <v>4430</v>
      </c>
      <c r="B341">
        <v>17</v>
      </c>
      <c r="C341" t="s">
        <v>1248</v>
      </c>
      <c r="D341" t="s">
        <v>1247</v>
      </c>
    </row>
    <row r="342" spans="1:4" hidden="1" x14ac:dyDescent="0.25">
      <c r="A342" t="s">
        <v>4430</v>
      </c>
      <c r="B342">
        <v>18</v>
      </c>
      <c r="C342" t="s">
        <v>1245</v>
      </c>
      <c r="D342" t="s">
        <v>4</v>
      </c>
    </row>
    <row r="343" spans="1:4" ht="30" hidden="1" customHeight="1" x14ac:dyDescent="0.25">
      <c r="A343" t="s">
        <v>4428</v>
      </c>
      <c r="B343">
        <v>1</v>
      </c>
      <c r="C343" t="s">
        <v>295</v>
      </c>
      <c r="D343" t="s">
        <v>14</v>
      </c>
    </row>
    <row r="344" spans="1:4" hidden="1" x14ac:dyDescent="0.25">
      <c r="A344" t="s">
        <v>4428</v>
      </c>
      <c r="B344">
        <v>2</v>
      </c>
      <c r="C344" t="s">
        <v>1067</v>
      </c>
      <c r="D344" t="s">
        <v>1234</v>
      </c>
    </row>
    <row r="345" spans="1:4" hidden="1" x14ac:dyDescent="0.25">
      <c r="A345" t="s">
        <v>4428</v>
      </c>
      <c r="B345">
        <v>3</v>
      </c>
      <c r="C345" t="s">
        <v>999</v>
      </c>
      <c r="D345" t="s">
        <v>596</v>
      </c>
    </row>
    <row r="346" spans="1:4" hidden="1" x14ac:dyDescent="0.25">
      <c r="A346" t="s">
        <v>4428</v>
      </c>
      <c r="B346">
        <v>4</v>
      </c>
      <c r="C346" t="s">
        <v>1000</v>
      </c>
      <c r="D346" t="s">
        <v>70</v>
      </c>
    </row>
    <row r="347" spans="1:4" hidden="1" x14ac:dyDescent="0.25">
      <c r="A347" t="s">
        <v>4428</v>
      </c>
      <c r="B347">
        <v>5</v>
      </c>
      <c r="C347" t="s">
        <v>1079</v>
      </c>
      <c r="D347" t="s">
        <v>593</v>
      </c>
    </row>
    <row r="348" spans="1:4" hidden="1" x14ac:dyDescent="0.25">
      <c r="A348" t="s">
        <v>4428</v>
      </c>
      <c r="B348">
        <v>6</v>
      </c>
      <c r="C348" t="s">
        <v>591</v>
      </c>
      <c r="D348" t="s">
        <v>504</v>
      </c>
    </row>
    <row r="349" spans="1:4" hidden="1" x14ac:dyDescent="0.25">
      <c r="A349" t="s">
        <v>4428</v>
      </c>
      <c r="B349">
        <v>7</v>
      </c>
      <c r="C349" t="s">
        <v>1479</v>
      </c>
      <c r="D349" t="s">
        <v>502</v>
      </c>
    </row>
    <row r="350" spans="1:4" hidden="1" x14ac:dyDescent="0.25">
      <c r="A350" t="s">
        <v>4428</v>
      </c>
      <c r="B350">
        <v>8</v>
      </c>
      <c r="C350" t="s">
        <v>761</v>
      </c>
      <c r="D350" t="s">
        <v>500</v>
      </c>
    </row>
    <row r="351" spans="1:4" hidden="1" x14ac:dyDescent="0.25">
      <c r="A351" t="s">
        <v>4428</v>
      </c>
      <c r="B351">
        <v>9</v>
      </c>
      <c r="C351" t="s">
        <v>931</v>
      </c>
      <c r="D351" t="s">
        <v>4429</v>
      </c>
    </row>
    <row r="352" spans="1:4" hidden="1" x14ac:dyDescent="0.25">
      <c r="A352" t="s">
        <v>4428</v>
      </c>
      <c r="B352">
        <v>10</v>
      </c>
      <c r="C352" t="s">
        <v>2247</v>
      </c>
      <c r="D352" t="s">
        <v>205</v>
      </c>
    </row>
    <row r="353" spans="1:4" hidden="1" x14ac:dyDescent="0.25">
      <c r="A353" t="s">
        <v>4428</v>
      </c>
      <c r="B353">
        <v>11</v>
      </c>
      <c r="C353" t="s">
        <v>492</v>
      </c>
      <c r="D353" t="s">
        <v>26</v>
      </c>
    </row>
    <row r="354" spans="1:4" hidden="1" x14ac:dyDescent="0.25">
      <c r="A354" t="s">
        <v>4422</v>
      </c>
      <c r="B354">
        <v>1</v>
      </c>
      <c r="C354" t="s">
        <v>492</v>
      </c>
      <c r="D354" t="s">
        <v>26</v>
      </c>
    </row>
    <row r="355" spans="1:4" hidden="1" x14ac:dyDescent="0.25">
      <c r="A355" t="s">
        <v>4422</v>
      </c>
      <c r="B355">
        <v>2</v>
      </c>
      <c r="C355" t="s">
        <v>2976</v>
      </c>
      <c r="D355" t="s">
        <v>4421</v>
      </c>
    </row>
    <row r="356" spans="1:4" hidden="1" x14ac:dyDescent="0.25">
      <c r="A356" t="s">
        <v>4422</v>
      </c>
      <c r="B356">
        <v>3</v>
      </c>
      <c r="C356" t="s">
        <v>784</v>
      </c>
      <c r="D356" t="s">
        <v>4427</v>
      </c>
    </row>
    <row r="357" spans="1:4" hidden="1" x14ac:dyDescent="0.25">
      <c r="A357" t="s">
        <v>4422</v>
      </c>
      <c r="B357">
        <v>4</v>
      </c>
      <c r="C357" t="s">
        <v>2819</v>
      </c>
      <c r="D357" t="s">
        <v>4417</v>
      </c>
    </row>
    <row r="358" spans="1:4" hidden="1" x14ac:dyDescent="0.25">
      <c r="A358" t="s">
        <v>4422</v>
      </c>
      <c r="B358">
        <v>5</v>
      </c>
      <c r="C358" t="s">
        <v>1436</v>
      </c>
      <c r="D358" t="s">
        <v>4426</v>
      </c>
    </row>
    <row r="359" spans="1:4" hidden="1" x14ac:dyDescent="0.25">
      <c r="A359" t="s">
        <v>4422</v>
      </c>
      <c r="B359">
        <v>6</v>
      </c>
      <c r="C359" t="s">
        <v>1908</v>
      </c>
      <c r="D359" t="s">
        <v>4425</v>
      </c>
    </row>
    <row r="360" spans="1:4" hidden="1" x14ac:dyDescent="0.25">
      <c r="A360" t="s">
        <v>4422</v>
      </c>
      <c r="B360">
        <v>7</v>
      </c>
      <c r="C360" t="s">
        <v>4424</v>
      </c>
      <c r="D360" t="s">
        <v>4423</v>
      </c>
    </row>
    <row r="361" spans="1:4" hidden="1" x14ac:dyDescent="0.25">
      <c r="A361" t="s">
        <v>4422</v>
      </c>
      <c r="B361">
        <v>8</v>
      </c>
      <c r="C361" t="s">
        <v>1400</v>
      </c>
      <c r="D361" t="s">
        <v>159</v>
      </c>
    </row>
    <row r="362" spans="1:4" hidden="1" x14ac:dyDescent="0.25">
      <c r="A362" t="s">
        <v>4415</v>
      </c>
      <c r="B362">
        <v>1</v>
      </c>
      <c r="C362" t="s">
        <v>492</v>
      </c>
      <c r="D362" t="s">
        <v>26</v>
      </c>
    </row>
    <row r="363" spans="1:4" hidden="1" x14ac:dyDescent="0.25">
      <c r="A363" t="s">
        <v>4415</v>
      </c>
      <c r="B363">
        <v>2</v>
      </c>
      <c r="C363" t="s">
        <v>2976</v>
      </c>
      <c r="D363" t="s">
        <v>4421</v>
      </c>
    </row>
    <row r="364" spans="1:4" hidden="1" x14ac:dyDescent="0.25">
      <c r="A364" t="s">
        <v>4415</v>
      </c>
      <c r="B364">
        <v>3</v>
      </c>
      <c r="C364" t="s">
        <v>784</v>
      </c>
      <c r="D364" t="s">
        <v>4420</v>
      </c>
    </row>
    <row r="365" spans="1:4" hidden="1" x14ac:dyDescent="0.25">
      <c r="A365" t="s">
        <v>4415</v>
      </c>
      <c r="B365">
        <v>4</v>
      </c>
      <c r="C365" t="s">
        <v>2302</v>
      </c>
      <c r="D365" t="s">
        <v>4419</v>
      </c>
    </row>
    <row r="366" spans="1:4" hidden="1" x14ac:dyDescent="0.25">
      <c r="A366" t="s">
        <v>4415</v>
      </c>
      <c r="B366">
        <v>5</v>
      </c>
      <c r="C366" t="s">
        <v>734</v>
      </c>
      <c r="D366" t="s">
        <v>4418</v>
      </c>
    </row>
    <row r="367" spans="1:4" hidden="1" x14ac:dyDescent="0.25">
      <c r="A367" t="s">
        <v>4415</v>
      </c>
      <c r="B367">
        <v>6</v>
      </c>
      <c r="C367" t="s">
        <v>2819</v>
      </c>
      <c r="D367" t="s">
        <v>4417</v>
      </c>
    </row>
    <row r="368" spans="1:4" hidden="1" x14ac:dyDescent="0.25">
      <c r="A368" t="s">
        <v>4415</v>
      </c>
      <c r="B368">
        <v>7</v>
      </c>
      <c r="C368" t="s">
        <v>1134</v>
      </c>
      <c r="D368" t="s">
        <v>4416</v>
      </c>
    </row>
    <row r="369" spans="1:4" hidden="1" x14ac:dyDescent="0.25">
      <c r="A369" t="s">
        <v>4415</v>
      </c>
      <c r="B369">
        <v>8</v>
      </c>
      <c r="C369" t="s">
        <v>4414</v>
      </c>
      <c r="D369" t="s">
        <v>28</v>
      </c>
    </row>
    <row r="370" spans="1:4" hidden="1" x14ac:dyDescent="0.25">
      <c r="A370" t="s">
        <v>4410</v>
      </c>
      <c r="B370">
        <v>1</v>
      </c>
      <c r="C370" t="s">
        <v>295</v>
      </c>
      <c r="D370" t="s">
        <v>14</v>
      </c>
    </row>
    <row r="371" spans="1:4" hidden="1" x14ac:dyDescent="0.25">
      <c r="A371" t="s">
        <v>4410</v>
      </c>
      <c r="B371">
        <v>2</v>
      </c>
      <c r="C371" t="s">
        <v>928</v>
      </c>
      <c r="D371" t="s">
        <v>464</v>
      </c>
    </row>
    <row r="372" spans="1:4" hidden="1" x14ac:dyDescent="0.25">
      <c r="A372" t="s">
        <v>4410</v>
      </c>
      <c r="B372">
        <v>3</v>
      </c>
      <c r="C372" t="s">
        <v>461</v>
      </c>
      <c r="D372" t="s">
        <v>462</v>
      </c>
    </row>
    <row r="373" spans="1:4" hidden="1" x14ac:dyDescent="0.25">
      <c r="A373" t="s">
        <v>4410</v>
      </c>
      <c r="B373">
        <v>4</v>
      </c>
      <c r="C373" t="s">
        <v>463</v>
      </c>
      <c r="D373" t="s">
        <v>636</v>
      </c>
    </row>
    <row r="374" spans="1:4" hidden="1" x14ac:dyDescent="0.25">
      <c r="A374" t="s">
        <v>4410</v>
      </c>
      <c r="B374">
        <v>5</v>
      </c>
      <c r="C374" t="s">
        <v>637</v>
      </c>
      <c r="D374" t="s">
        <v>1611</v>
      </c>
    </row>
    <row r="375" spans="1:4" hidden="1" x14ac:dyDescent="0.25">
      <c r="A375" t="s">
        <v>4410</v>
      </c>
      <c r="B375">
        <v>6</v>
      </c>
      <c r="C375" t="s">
        <v>457</v>
      </c>
      <c r="D375" t="s">
        <v>456</v>
      </c>
    </row>
    <row r="376" spans="1:4" hidden="1" x14ac:dyDescent="0.25">
      <c r="A376" t="s">
        <v>4410</v>
      </c>
      <c r="B376">
        <v>7</v>
      </c>
      <c r="C376" t="s">
        <v>455</v>
      </c>
      <c r="D376" t="s">
        <v>1667</v>
      </c>
    </row>
    <row r="377" spans="1:4" hidden="1" x14ac:dyDescent="0.25">
      <c r="A377" t="s">
        <v>4410</v>
      </c>
      <c r="B377">
        <v>8</v>
      </c>
      <c r="C377" t="s">
        <v>316</v>
      </c>
      <c r="D377" t="s">
        <v>106</v>
      </c>
    </row>
    <row r="378" spans="1:4" hidden="1" x14ac:dyDescent="0.25">
      <c r="A378" t="s">
        <v>4410</v>
      </c>
      <c r="B378">
        <v>9</v>
      </c>
      <c r="C378" t="s">
        <v>881</v>
      </c>
      <c r="D378" t="s">
        <v>920</v>
      </c>
    </row>
    <row r="379" spans="1:4" hidden="1" x14ac:dyDescent="0.25">
      <c r="A379" t="s">
        <v>4410</v>
      </c>
      <c r="B379">
        <v>10</v>
      </c>
      <c r="C379" t="s">
        <v>1134</v>
      </c>
      <c r="D379" t="s">
        <v>380</v>
      </c>
    </row>
    <row r="380" spans="1:4" hidden="1" x14ac:dyDescent="0.25">
      <c r="A380" t="s">
        <v>4410</v>
      </c>
      <c r="B380">
        <v>11</v>
      </c>
      <c r="C380" t="s">
        <v>452</v>
      </c>
      <c r="D380" t="s">
        <v>378</v>
      </c>
    </row>
    <row r="381" spans="1:4" hidden="1" x14ac:dyDescent="0.25">
      <c r="A381" t="s">
        <v>4410</v>
      </c>
      <c r="B381">
        <v>12</v>
      </c>
      <c r="C381" t="s">
        <v>451</v>
      </c>
      <c r="D381" t="s">
        <v>4413</v>
      </c>
    </row>
    <row r="382" spans="1:4" hidden="1" x14ac:dyDescent="0.25">
      <c r="A382" t="s">
        <v>4410</v>
      </c>
      <c r="B382">
        <v>13</v>
      </c>
      <c r="C382" t="s">
        <v>450</v>
      </c>
      <c r="D382" t="s">
        <v>374</v>
      </c>
    </row>
    <row r="383" spans="1:4" hidden="1" x14ac:dyDescent="0.25">
      <c r="A383" t="s">
        <v>4410</v>
      </c>
      <c r="B383">
        <v>14</v>
      </c>
      <c r="C383" t="s">
        <v>449</v>
      </c>
      <c r="D383" t="s">
        <v>372</v>
      </c>
    </row>
    <row r="384" spans="1:4" hidden="1" x14ac:dyDescent="0.25">
      <c r="A384" t="s">
        <v>4410</v>
      </c>
      <c r="B384">
        <v>15</v>
      </c>
      <c r="C384" t="s">
        <v>1996</v>
      </c>
      <c r="D384" t="s">
        <v>370</v>
      </c>
    </row>
    <row r="385" spans="1:4" hidden="1" x14ac:dyDescent="0.25">
      <c r="A385" t="s">
        <v>4410</v>
      </c>
      <c r="B385">
        <v>16</v>
      </c>
      <c r="C385" t="s">
        <v>4412</v>
      </c>
      <c r="D385" t="s">
        <v>368</v>
      </c>
    </row>
    <row r="386" spans="1:4" hidden="1" x14ac:dyDescent="0.25">
      <c r="A386" t="s">
        <v>4410</v>
      </c>
      <c r="B386">
        <v>17</v>
      </c>
      <c r="C386" t="s">
        <v>3850</v>
      </c>
      <c r="D386" t="s">
        <v>4411</v>
      </c>
    </row>
    <row r="387" spans="1:4" hidden="1" x14ac:dyDescent="0.25">
      <c r="A387" t="s">
        <v>4410</v>
      </c>
      <c r="B387">
        <v>18</v>
      </c>
      <c r="C387" t="s">
        <v>4409</v>
      </c>
      <c r="D387" t="s">
        <v>158</v>
      </c>
    </row>
    <row r="388" spans="1:4" hidden="1" x14ac:dyDescent="0.25">
      <c r="A388" t="s">
        <v>4404</v>
      </c>
      <c r="B388">
        <v>1</v>
      </c>
      <c r="C388" t="s">
        <v>344</v>
      </c>
      <c r="D388" t="s">
        <v>8</v>
      </c>
    </row>
    <row r="389" spans="1:4" hidden="1" x14ac:dyDescent="0.25">
      <c r="A389" t="s">
        <v>4404</v>
      </c>
      <c r="B389">
        <v>2</v>
      </c>
      <c r="C389" t="s">
        <v>2176</v>
      </c>
      <c r="D389" t="s">
        <v>2016</v>
      </c>
    </row>
    <row r="390" spans="1:4" hidden="1" x14ac:dyDescent="0.25">
      <c r="A390" t="s">
        <v>4404</v>
      </c>
      <c r="B390">
        <v>3</v>
      </c>
      <c r="C390" t="s">
        <v>492</v>
      </c>
      <c r="D390" t="s">
        <v>26</v>
      </c>
    </row>
    <row r="391" spans="1:4" hidden="1" x14ac:dyDescent="0.25">
      <c r="A391" t="s">
        <v>4404</v>
      </c>
      <c r="B391">
        <v>4</v>
      </c>
      <c r="C391" t="s">
        <v>1155</v>
      </c>
      <c r="D391" t="s">
        <v>1687</v>
      </c>
    </row>
    <row r="392" spans="1:4" hidden="1" x14ac:dyDescent="0.25">
      <c r="A392" t="s">
        <v>4404</v>
      </c>
      <c r="B392">
        <v>5</v>
      </c>
      <c r="C392" t="s">
        <v>4408</v>
      </c>
      <c r="D392" t="s">
        <v>1685</v>
      </c>
    </row>
    <row r="393" spans="1:4" hidden="1" x14ac:dyDescent="0.25">
      <c r="A393" t="s">
        <v>4404</v>
      </c>
      <c r="B393">
        <v>6</v>
      </c>
      <c r="C393" t="s">
        <v>1432</v>
      </c>
      <c r="D393" t="s">
        <v>57</v>
      </c>
    </row>
    <row r="394" spans="1:4" hidden="1" x14ac:dyDescent="0.25">
      <c r="A394" t="s">
        <v>4404</v>
      </c>
      <c r="B394">
        <v>7</v>
      </c>
      <c r="C394" t="s">
        <v>438</v>
      </c>
      <c r="D394" t="s">
        <v>551</v>
      </c>
    </row>
    <row r="395" spans="1:4" hidden="1" x14ac:dyDescent="0.25">
      <c r="A395" t="s">
        <v>4404</v>
      </c>
      <c r="B395">
        <v>8</v>
      </c>
      <c r="C395" t="s">
        <v>1412</v>
      </c>
      <c r="D395" t="s">
        <v>1431</v>
      </c>
    </row>
    <row r="396" spans="1:4" hidden="1" x14ac:dyDescent="0.25">
      <c r="A396" t="s">
        <v>4404</v>
      </c>
      <c r="B396">
        <v>9</v>
      </c>
      <c r="C396" t="s">
        <v>1430</v>
      </c>
      <c r="D396" t="s">
        <v>4407</v>
      </c>
    </row>
    <row r="397" spans="1:4" hidden="1" x14ac:dyDescent="0.25">
      <c r="A397" t="s">
        <v>4404</v>
      </c>
      <c r="B397">
        <v>10</v>
      </c>
      <c r="C397" t="s">
        <v>2302</v>
      </c>
      <c r="D397" t="s">
        <v>1427</v>
      </c>
    </row>
    <row r="398" spans="1:4" hidden="1" x14ac:dyDescent="0.25">
      <c r="A398" t="s">
        <v>4404</v>
      </c>
      <c r="B398">
        <v>11</v>
      </c>
      <c r="C398" t="s">
        <v>1746</v>
      </c>
      <c r="D398" t="s">
        <v>1425</v>
      </c>
    </row>
    <row r="399" spans="1:4" hidden="1" x14ac:dyDescent="0.25">
      <c r="A399" t="s">
        <v>4404</v>
      </c>
      <c r="B399">
        <v>12</v>
      </c>
      <c r="C399" t="s">
        <v>2289</v>
      </c>
      <c r="D399" t="s">
        <v>1423</v>
      </c>
    </row>
    <row r="400" spans="1:4" hidden="1" x14ac:dyDescent="0.25">
      <c r="A400" t="s">
        <v>4404</v>
      </c>
      <c r="B400">
        <v>13</v>
      </c>
      <c r="C400" t="s">
        <v>2935</v>
      </c>
      <c r="D400" t="s">
        <v>1421</v>
      </c>
    </row>
    <row r="401" spans="1:4" hidden="1" x14ac:dyDescent="0.25">
      <c r="A401" t="s">
        <v>4404</v>
      </c>
      <c r="B401">
        <v>14</v>
      </c>
      <c r="C401" t="s">
        <v>459</v>
      </c>
      <c r="D401" t="s">
        <v>4406</v>
      </c>
    </row>
    <row r="402" spans="1:4" hidden="1" x14ac:dyDescent="0.25">
      <c r="A402" t="s">
        <v>4404</v>
      </c>
      <c r="B402">
        <v>15</v>
      </c>
      <c r="C402" t="s">
        <v>1419</v>
      </c>
      <c r="D402" t="s">
        <v>4405</v>
      </c>
    </row>
    <row r="403" spans="1:4" hidden="1" x14ac:dyDescent="0.25">
      <c r="A403" t="s">
        <v>4404</v>
      </c>
      <c r="B403">
        <v>16</v>
      </c>
      <c r="C403" t="s">
        <v>1649</v>
      </c>
      <c r="D403" t="s">
        <v>157</v>
      </c>
    </row>
    <row r="404" spans="1:4" hidden="1" x14ac:dyDescent="0.25">
      <c r="A404" t="s">
        <v>4401</v>
      </c>
      <c r="B404">
        <v>1</v>
      </c>
      <c r="C404" t="s">
        <v>295</v>
      </c>
      <c r="D404" t="s">
        <v>14</v>
      </c>
    </row>
    <row r="405" spans="1:4" hidden="1" x14ac:dyDescent="0.25">
      <c r="A405" t="s">
        <v>4401</v>
      </c>
      <c r="B405">
        <v>2</v>
      </c>
      <c r="C405" t="s">
        <v>998</v>
      </c>
      <c r="D405" t="s">
        <v>1234</v>
      </c>
    </row>
    <row r="406" spans="1:4" hidden="1" x14ac:dyDescent="0.25">
      <c r="A406" t="s">
        <v>4401</v>
      </c>
      <c r="B406">
        <v>3</v>
      </c>
      <c r="C406" t="s">
        <v>999</v>
      </c>
      <c r="D406" t="s">
        <v>596</v>
      </c>
    </row>
    <row r="407" spans="1:4" hidden="1" x14ac:dyDescent="0.25">
      <c r="A407" t="s">
        <v>4401</v>
      </c>
      <c r="B407">
        <v>4</v>
      </c>
      <c r="C407" t="s">
        <v>1000</v>
      </c>
      <c r="D407" t="s">
        <v>70</v>
      </c>
    </row>
    <row r="408" spans="1:4" hidden="1" x14ac:dyDescent="0.25">
      <c r="A408" t="s">
        <v>4401</v>
      </c>
      <c r="B408">
        <v>5</v>
      </c>
      <c r="C408" t="s">
        <v>4403</v>
      </c>
      <c r="D408" t="s">
        <v>4402</v>
      </c>
    </row>
    <row r="409" spans="1:4" hidden="1" x14ac:dyDescent="0.25">
      <c r="A409" t="s">
        <v>4401</v>
      </c>
      <c r="B409">
        <v>6</v>
      </c>
      <c r="C409" t="s">
        <v>2095</v>
      </c>
      <c r="D409" t="s">
        <v>156</v>
      </c>
    </row>
    <row r="410" spans="1:4" hidden="1" x14ac:dyDescent="0.25">
      <c r="A410" t="s">
        <v>4400</v>
      </c>
      <c r="B410">
        <v>1</v>
      </c>
      <c r="C410" t="s">
        <v>295</v>
      </c>
      <c r="D410" t="s">
        <v>14</v>
      </c>
    </row>
    <row r="411" spans="1:4" hidden="1" x14ac:dyDescent="0.25">
      <c r="A411" t="s">
        <v>4400</v>
      </c>
      <c r="B411">
        <v>2</v>
      </c>
      <c r="C411" t="s">
        <v>3236</v>
      </c>
      <c r="D411" t="s">
        <v>155</v>
      </c>
    </row>
    <row r="412" spans="1:4" hidden="1" x14ac:dyDescent="0.25">
      <c r="A412" t="s">
        <v>4399</v>
      </c>
      <c r="B412">
        <v>1</v>
      </c>
      <c r="C412" t="s">
        <v>295</v>
      </c>
      <c r="D412" t="s">
        <v>14</v>
      </c>
    </row>
    <row r="413" spans="1:4" hidden="1" x14ac:dyDescent="0.25">
      <c r="A413" t="s">
        <v>4399</v>
      </c>
      <c r="B413">
        <v>2</v>
      </c>
      <c r="C413" t="s">
        <v>637</v>
      </c>
      <c r="D413" t="s">
        <v>154</v>
      </c>
    </row>
    <row r="414" spans="1:4" hidden="1" x14ac:dyDescent="0.25">
      <c r="A414" t="s">
        <v>4395</v>
      </c>
      <c r="B414">
        <v>1</v>
      </c>
      <c r="C414" t="s">
        <v>295</v>
      </c>
      <c r="D414" t="s">
        <v>14</v>
      </c>
    </row>
    <row r="415" spans="1:4" hidden="1" x14ac:dyDescent="0.25">
      <c r="A415" t="s">
        <v>4395</v>
      </c>
      <c r="B415">
        <v>2</v>
      </c>
      <c r="C415" t="s">
        <v>2047</v>
      </c>
      <c r="D415" t="s">
        <v>118</v>
      </c>
    </row>
    <row r="416" spans="1:4" hidden="1" x14ac:dyDescent="0.25">
      <c r="A416" t="s">
        <v>4395</v>
      </c>
      <c r="B416">
        <v>3</v>
      </c>
      <c r="C416" t="s">
        <v>1091</v>
      </c>
      <c r="D416" t="s">
        <v>4398</v>
      </c>
    </row>
    <row r="417" spans="1:4" hidden="1" x14ac:dyDescent="0.25">
      <c r="A417" t="s">
        <v>4395</v>
      </c>
      <c r="B417">
        <v>4</v>
      </c>
      <c r="C417" t="s">
        <v>2448</v>
      </c>
      <c r="D417" t="s">
        <v>4397</v>
      </c>
    </row>
    <row r="418" spans="1:4" hidden="1" x14ac:dyDescent="0.25">
      <c r="A418" t="s">
        <v>4395</v>
      </c>
      <c r="B418">
        <v>5</v>
      </c>
      <c r="C418" t="s">
        <v>3822</v>
      </c>
      <c r="D418" t="s">
        <v>4396</v>
      </c>
    </row>
    <row r="419" spans="1:4" hidden="1" x14ac:dyDescent="0.25">
      <c r="A419" t="s">
        <v>4395</v>
      </c>
      <c r="B419">
        <v>6</v>
      </c>
      <c r="C419" t="s">
        <v>3169</v>
      </c>
      <c r="D419" t="s">
        <v>153</v>
      </c>
    </row>
    <row r="420" spans="1:4" hidden="1" x14ac:dyDescent="0.25">
      <c r="A420" t="s">
        <v>4392</v>
      </c>
      <c r="B420">
        <v>1</v>
      </c>
      <c r="C420" t="s">
        <v>295</v>
      </c>
      <c r="D420" t="s">
        <v>14</v>
      </c>
    </row>
    <row r="421" spans="1:4" hidden="1" x14ac:dyDescent="0.25">
      <c r="A421" t="s">
        <v>4392</v>
      </c>
      <c r="B421">
        <v>2</v>
      </c>
      <c r="C421" t="s">
        <v>465</v>
      </c>
      <c r="D421" t="s">
        <v>464</v>
      </c>
    </row>
    <row r="422" spans="1:4" hidden="1" x14ac:dyDescent="0.25">
      <c r="A422" t="s">
        <v>4392</v>
      </c>
      <c r="B422">
        <v>3</v>
      </c>
      <c r="C422" t="s">
        <v>3419</v>
      </c>
      <c r="D422" t="s">
        <v>4394</v>
      </c>
    </row>
    <row r="423" spans="1:4" hidden="1" x14ac:dyDescent="0.25">
      <c r="A423" t="s">
        <v>4392</v>
      </c>
      <c r="B423">
        <v>4</v>
      </c>
      <c r="C423" t="s">
        <v>2665</v>
      </c>
      <c r="D423" t="s">
        <v>4393</v>
      </c>
    </row>
    <row r="424" spans="1:4" hidden="1" x14ac:dyDescent="0.25">
      <c r="A424" t="s">
        <v>4392</v>
      </c>
      <c r="B424">
        <v>5</v>
      </c>
      <c r="C424" t="s">
        <v>4388</v>
      </c>
      <c r="D424" t="s">
        <v>4013</v>
      </c>
    </row>
    <row r="425" spans="1:4" hidden="1" x14ac:dyDescent="0.25">
      <c r="A425" t="s">
        <v>4392</v>
      </c>
      <c r="B425">
        <v>6</v>
      </c>
      <c r="C425" t="s">
        <v>2349</v>
      </c>
      <c r="D425" t="s">
        <v>4014</v>
      </c>
    </row>
    <row r="426" spans="1:4" hidden="1" x14ac:dyDescent="0.25">
      <c r="A426" t="s">
        <v>4392</v>
      </c>
      <c r="B426">
        <v>7</v>
      </c>
      <c r="C426" t="s">
        <v>633</v>
      </c>
      <c r="D426" t="s">
        <v>152</v>
      </c>
    </row>
    <row r="427" spans="1:4" hidden="1" x14ac:dyDescent="0.25">
      <c r="A427" t="s">
        <v>4389</v>
      </c>
      <c r="B427">
        <v>1</v>
      </c>
      <c r="C427" t="s">
        <v>295</v>
      </c>
      <c r="D427" t="s">
        <v>14</v>
      </c>
    </row>
    <row r="428" spans="1:4" hidden="1" x14ac:dyDescent="0.25">
      <c r="A428" t="s">
        <v>4389</v>
      </c>
      <c r="B428">
        <v>2</v>
      </c>
      <c r="C428" t="s">
        <v>919</v>
      </c>
      <c r="D428" t="s">
        <v>380</v>
      </c>
    </row>
    <row r="429" spans="1:4" hidden="1" x14ac:dyDescent="0.25">
      <c r="A429" t="s">
        <v>4389</v>
      </c>
      <c r="B429">
        <v>3</v>
      </c>
      <c r="C429" t="s">
        <v>533</v>
      </c>
      <c r="D429" t="s">
        <v>650</v>
      </c>
    </row>
    <row r="430" spans="1:4" hidden="1" x14ac:dyDescent="0.25">
      <c r="A430" t="s">
        <v>4389</v>
      </c>
      <c r="B430">
        <v>4</v>
      </c>
      <c r="C430" t="s">
        <v>4386</v>
      </c>
      <c r="D430" t="s">
        <v>4038</v>
      </c>
    </row>
    <row r="431" spans="1:4" hidden="1" x14ac:dyDescent="0.25">
      <c r="A431" t="s">
        <v>4389</v>
      </c>
      <c r="B431">
        <v>5</v>
      </c>
      <c r="C431" t="s">
        <v>913</v>
      </c>
      <c r="D431" t="s">
        <v>3853</v>
      </c>
    </row>
    <row r="432" spans="1:4" hidden="1" x14ac:dyDescent="0.25">
      <c r="A432" t="s">
        <v>4389</v>
      </c>
      <c r="B432">
        <v>6</v>
      </c>
      <c r="C432" t="s">
        <v>911</v>
      </c>
      <c r="D432" t="s">
        <v>522</v>
      </c>
    </row>
    <row r="433" spans="1:4" hidden="1" x14ac:dyDescent="0.25">
      <c r="A433" t="s">
        <v>4389</v>
      </c>
      <c r="B433">
        <v>7</v>
      </c>
      <c r="C433" t="s">
        <v>411</v>
      </c>
      <c r="D433" t="s">
        <v>47</v>
      </c>
    </row>
    <row r="434" spans="1:4" hidden="1" x14ac:dyDescent="0.25">
      <c r="A434" t="s">
        <v>4389</v>
      </c>
      <c r="B434">
        <v>8</v>
      </c>
      <c r="C434" t="s">
        <v>2943</v>
      </c>
      <c r="D434" t="s">
        <v>4391</v>
      </c>
    </row>
    <row r="435" spans="1:4" hidden="1" x14ac:dyDescent="0.25">
      <c r="A435" t="s">
        <v>4389</v>
      </c>
      <c r="B435">
        <v>9</v>
      </c>
      <c r="C435" t="s">
        <v>4385</v>
      </c>
      <c r="D435" t="s">
        <v>4385</v>
      </c>
    </row>
    <row r="436" spans="1:4" hidden="1" x14ac:dyDescent="0.25">
      <c r="A436" t="s">
        <v>4389</v>
      </c>
      <c r="B436">
        <v>10</v>
      </c>
      <c r="C436" t="s">
        <v>1283</v>
      </c>
      <c r="D436" t="s">
        <v>1501</v>
      </c>
    </row>
    <row r="437" spans="1:4" hidden="1" x14ac:dyDescent="0.25">
      <c r="A437" t="s">
        <v>4389</v>
      </c>
      <c r="B437">
        <v>11</v>
      </c>
      <c r="C437" t="s">
        <v>931</v>
      </c>
      <c r="D437" t="s">
        <v>4390</v>
      </c>
    </row>
    <row r="438" spans="1:4" hidden="1" x14ac:dyDescent="0.25">
      <c r="A438" t="s">
        <v>4389</v>
      </c>
      <c r="B438">
        <v>12</v>
      </c>
      <c r="C438" t="s">
        <v>1763</v>
      </c>
      <c r="D438" t="s">
        <v>151</v>
      </c>
    </row>
    <row r="439" spans="1:4" hidden="1" x14ac:dyDescent="0.25">
      <c r="A439" t="s">
        <v>4387</v>
      </c>
      <c r="B439">
        <v>1</v>
      </c>
      <c r="C439" t="s">
        <v>295</v>
      </c>
      <c r="D439" t="s">
        <v>14</v>
      </c>
    </row>
    <row r="440" spans="1:4" hidden="1" x14ac:dyDescent="0.25">
      <c r="A440" t="s">
        <v>4387</v>
      </c>
      <c r="B440">
        <v>2</v>
      </c>
      <c r="C440" t="s">
        <v>2546</v>
      </c>
      <c r="D440" t="s">
        <v>296</v>
      </c>
    </row>
    <row r="441" spans="1:4" hidden="1" x14ac:dyDescent="0.25">
      <c r="A441" t="s">
        <v>4387</v>
      </c>
      <c r="B441">
        <v>3</v>
      </c>
      <c r="C441" t="s">
        <v>1265</v>
      </c>
      <c r="D441" t="s">
        <v>4016</v>
      </c>
    </row>
    <row r="442" spans="1:4" hidden="1" x14ac:dyDescent="0.25">
      <c r="A442" t="s">
        <v>4387</v>
      </c>
      <c r="B442">
        <v>4</v>
      </c>
      <c r="C442" t="s">
        <v>4388</v>
      </c>
      <c r="D442" t="s">
        <v>4013</v>
      </c>
    </row>
    <row r="443" spans="1:4" hidden="1" x14ac:dyDescent="0.25">
      <c r="A443" t="s">
        <v>4387</v>
      </c>
      <c r="B443">
        <v>5</v>
      </c>
      <c r="C443" t="s">
        <v>3435</v>
      </c>
      <c r="D443" t="s">
        <v>951</v>
      </c>
    </row>
    <row r="444" spans="1:4" hidden="1" x14ac:dyDescent="0.25">
      <c r="A444" t="s">
        <v>4387</v>
      </c>
      <c r="B444">
        <v>6</v>
      </c>
      <c r="C444" t="s">
        <v>316</v>
      </c>
      <c r="D444" t="s">
        <v>106</v>
      </c>
    </row>
    <row r="445" spans="1:4" hidden="1" x14ac:dyDescent="0.25">
      <c r="A445" t="s">
        <v>4384</v>
      </c>
      <c r="B445">
        <v>1</v>
      </c>
      <c r="C445" t="s">
        <v>295</v>
      </c>
      <c r="D445" t="s">
        <v>14</v>
      </c>
    </row>
    <row r="446" spans="1:4" hidden="1" x14ac:dyDescent="0.25">
      <c r="A446" t="s">
        <v>4384</v>
      </c>
      <c r="B446">
        <v>2</v>
      </c>
      <c r="C446" t="s">
        <v>919</v>
      </c>
      <c r="D446" t="s">
        <v>380</v>
      </c>
    </row>
    <row r="447" spans="1:4" hidden="1" x14ac:dyDescent="0.25">
      <c r="A447" t="s">
        <v>4384</v>
      </c>
      <c r="B447">
        <v>3</v>
      </c>
      <c r="C447" t="s">
        <v>533</v>
      </c>
      <c r="D447" t="s">
        <v>650</v>
      </c>
    </row>
    <row r="448" spans="1:4" hidden="1" x14ac:dyDescent="0.25">
      <c r="A448" t="s">
        <v>4384</v>
      </c>
      <c r="B448">
        <v>4</v>
      </c>
      <c r="C448" t="s">
        <v>4386</v>
      </c>
      <c r="D448" t="s">
        <v>4038</v>
      </c>
    </row>
    <row r="449" spans="1:4" hidden="1" x14ac:dyDescent="0.25">
      <c r="A449" t="s">
        <v>4384</v>
      </c>
      <c r="B449">
        <v>5</v>
      </c>
      <c r="C449" t="s">
        <v>913</v>
      </c>
      <c r="D449" t="s">
        <v>3853</v>
      </c>
    </row>
    <row r="450" spans="1:4" hidden="1" x14ac:dyDescent="0.25">
      <c r="A450" t="s">
        <v>4384</v>
      </c>
      <c r="B450">
        <v>6</v>
      </c>
      <c r="C450" t="s">
        <v>911</v>
      </c>
      <c r="D450" t="s">
        <v>522</v>
      </c>
    </row>
    <row r="451" spans="1:4" hidden="1" x14ac:dyDescent="0.25">
      <c r="A451" t="s">
        <v>4384</v>
      </c>
      <c r="B451">
        <v>7</v>
      </c>
      <c r="C451" t="s">
        <v>411</v>
      </c>
      <c r="D451" t="s">
        <v>47</v>
      </c>
    </row>
    <row r="452" spans="1:4" hidden="1" x14ac:dyDescent="0.25">
      <c r="A452" t="s">
        <v>4384</v>
      </c>
      <c r="B452">
        <v>8</v>
      </c>
      <c r="C452" t="s">
        <v>2943</v>
      </c>
      <c r="D452" t="s">
        <v>908</v>
      </c>
    </row>
    <row r="453" spans="1:4" hidden="1" x14ac:dyDescent="0.25">
      <c r="A453" t="s">
        <v>4384</v>
      </c>
      <c r="B453">
        <v>9</v>
      </c>
      <c r="C453" t="s">
        <v>4385</v>
      </c>
      <c r="D453" t="s">
        <v>150</v>
      </c>
    </row>
    <row r="454" spans="1:4" hidden="1" x14ac:dyDescent="0.25">
      <c r="A454" t="s">
        <v>4384</v>
      </c>
      <c r="B454">
        <v>10</v>
      </c>
      <c r="C454" t="s">
        <v>1283</v>
      </c>
      <c r="D454" t="s">
        <v>112</v>
      </c>
    </row>
    <row r="455" spans="1:4" hidden="1" x14ac:dyDescent="0.25">
      <c r="A455" t="s">
        <v>4383</v>
      </c>
      <c r="B455">
        <v>1</v>
      </c>
      <c r="C455" t="s">
        <v>295</v>
      </c>
      <c r="D455" t="s">
        <v>14</v>
      </c>
    </row>
    <row r="456" spans="1:4" hidden="1" x14ac:dyDescent="0.25">
      <c r="A456" t="s">
        <v>4383</v>
      </c>
      <c r="B456">
        <v>2</v>
      </c>
      <c r="C456" t="s">
        <v>1067</v>
      </c>
      <c r="D456" t="s">
        <v>1234</v>
      </c>
    </row>
    <row r="457" spans="1:4" hidden="1" x14ac:dyDescent="0.25">
      <c r="A457" t="s">
        <v>4383</v>
      </c>
      <c r="B457">
        <v>3</v>
      </c>
      <c r="C457" t="s">
        <v>999</v>
      </c>
      <c r="D457" t="s">
        <v>596</v>
      </c>
    </row>
    <row r="458" spans="1:4" hidden="1" x14ac:dyDescent="0.25">
      <c r="A458" t="s">
        <v>4383</v>
      </c>
      <c r="B458">
        <v>4</v>
      </c>
      <c r="C458" t="s">
        <v>1000</v>
      </c>
      <c r="D458" t="s">
        <v>70</v>
      </c>
    </row>
    <row r="459" spans="1:4" hidden="1" x14ac:dyDescent="0.25">
      <c r="A459" t="s">
        <v>4383</v>
      </c>
      <c r="B459">
        <v>5</v>
      </c>
      <c r="C459" t="s">
        <v>1079</v>
      </c>
      <c r="D459" t="s">
        <v>593</v>
      </c>
    </row>
    <row r="460" spans="1:4" hidden="1" x14ac:dyDescent="0.25">
      <c r="A460" t="s">
        <v>4383</v>
      </c>
      <c r="B460">
        <v>6</v>
      </c>
      <c r="C460" t="s">
        <v>1192</v>
      </c>
      <c r="D460" t="s">
        <v>3208</v>
      </c>
    </row>
    <row r="461" spans="1:4" hidden="1" x14ac:dyDescent="0.25">
      <c r="A461" t="s">
        <v>4383</v>
      </c>
      <c r="B461">
        <v>7</v>
      </c>
      <c r="C461" t="s">
        <v>1440</v>
      </c>
      <c r="D461" t="s">
        <v>504</v>
      </c>
    </row>
    <row r="462" spans="1:4" hidden="1" x14ac:dyDescent="0.25">
      <c r="A462" t="s">
        <v>4383</v>
      </c>
      <c r="B462">
        <v>8</v>
      </c>
      <c r="C462" t="s">
        <v>934</v>
      </c>
      <c r="D462" t="s">
        <v>590</v>
      </c>
    </row>
    <row r="463" spans="1:4" hidden="1" x14ac:dyDescent="0.25">
      <c r="A463" t="s">
        <v>4383</v>
      </c>
      <c r="B463">
        <v>9</v>
      </c>
      <c r="C463" t="s">
        <v>1586</v>
      </c>
      <c r="D463" t="s">
        <v>116</v>
      </c>
    </row>
    <row r="464" spans="1:4" hidden="1" x14ac:dyDescent="0.25">
      <c r="A464" t="s">
        <v>4383</v>
      </c>
      <c r="B464">
        <v>10</v>
      </c>
      <c r="C464" t="s">
        <v>512</v>
      </c>
      <c r="D464" t="s">
        <v>511</v>
      </c>
    </row>
    <row r="465" spans="1:4" hidden="1" x14ac:dyDescent="0.25">
      <c r="A465" t="s">
        <v>4383</v>
      </c>
      <c r="B465">
        <v>11</v>
      </c>
      <c r="C465" t="s">
        <v>692</v>
      </c>
      <c r="D465" t="s">
        <v>935</v>
      </c>
    </row>
    <row r="466" spans="1:4" hidden="1" x14ac:dyDescent="0.25">
      <c r="A466" t="s">
        <v>4383</v>
      </c>
      <c r="B466">
        <v>12</v>
      </c>
      <c r="C466" t="s">
        <v>1190</v>
      </c>
      <c r="D466" t="s">
        <v>587</v>
      </c>
    </row>
    <row r="467" spans="1:4" hidden="1" x14ac:dyDescent="0.25">
      <c r="A467" t="s">
        <v>4383</v>
      </c>
      <c r="B467">
        <v>13</v>
      </c>
      <c r="C467" t="s">
        <v>1338</v>
      </c>
      <c r="D467" t="s">
        <v>150</v>
      </c>
    </row>
    <row r="468" spans="1:4" hidden="1" x14ac:dyDescent="0.25">
      <c r="A468" t="s">
        <v>4377</v>
      </c>
      <c r="B468">
        <v>1</v>
      </c>
      <c r="C468" t="s">
        <v>1338</v>
      </c>
      <c r="D468" t="s">
        <v>150</v>
      </c>
    </row>
    <row r="469" spans="1:4" hidden="1" x14ac:dyDescent="0.25">
      <c r="A469" t="s">
        <v>4377</v>
      </c>
      <c r="B469">
        <v>2</v>
      </c>
      <c r="C469" t="s">
        <v>4382</v>
      </c>
      <c r="D469" t="s">
        <v>4381</v>
      </c>
    </row>
    <row r="470" spans="1:4" hidden="1" x14ac:dyDescent="0.25">
      <c r="A470" t="s">
        <v>4377</v>
      </c>
      <c r="B470">
        <v>3</v>
      </c>
      <c r="C470" t="s">
        <v>1190</v>
      </c>
      <c r="D470" t="s">
        <v>587</v>
      </c>
    </row>
    <row r="471" spans="1:4" hidden="1" x14ac:dyDescent="0.25">
      <c r="A471" t="s">
        <v>4377</v>
      </c>
      <c r="B471">
        <v>4</v>
      </c>
      <c r="C471" t="s">
        <v>692</v>
      </c>
      <c r="D471" t="s">
        <v>935</v>
      </c>
    </row>
    <row r="472" spans="1:4" hidden="1" x14ac:dyDescent="0.25">
      <c r="A472" t="s">
        <v>4377</v>
      </c>
      <c r="B472">
        <v>5</v>
      </c>
      <c r="C472" t="s">
        <v>4380</v>
      </c>
      <c r="D472" t="s">
        <v>4379</v>
      </c>
    </row>
    <row r="473" spans="1:4" hidden="1" x14ac:dyDescent="0.25">
      <c r="A473" t="s">
        <v>4377</v>
      </c>
      <c r="B473">
        <v>6</v>
      </c>
      <c r="C473" t="s">
        <v>2738</v>
      </c>
      <c r="D473" t="s">
        <v>2737</v>
      </c>
    </row>
    <row r="474" spans="1:4" hidden="1" x14ac:dyDescent="0.25">
      <c r="A474" t="s">
        <v>4377</v>
      </c>
      <c r="B474">
        <v>7</v>
      </c>
      <c r="C474" t="s">
        <v>1394</v>
      </c>
      <c r="D474" t="s">
        <v>145</v>
      </c>
    </row>
    <row r="475" spans="1:4" hidden="1" x14ac:dyDescent="0.25">
      <c r="A475" t="s">
        <v>4377</v>
      </c>
      <c r="B475">
        <v>8</v>
      </c>
      <c r="C475" t="s">
        <v>1068</v>
      </c>
      <c r="D475" t="s">
        <v>223</v>
      </c>
    </row>
    <row r="476" spans="1:4" hidden="1" x14ac:dyDescent="0.25">
      <c r="A476" t="s">
        <v>4377</v>
      </c>
      <c r="B476">
        <v>9</v>
      </c>
      <c r="C476" t="s">
        <v>2594</v>
      </c>
      <c r="D476" t="s">
        <v>4378</v>
      </c>
    </row>
    <row r="477" spans="1:4" hidden="1" x14ac:dyDescent="0.25">
      <c r="A477" t="s">
        <v>4377</v>
      </c>
      <c r="B477">
        <v>10</v>
      </c>
      <c r="C477" t="s">
        <v>4376</v>
      </c>
      <c r="D477" t="s">
        <v>149</v>
      </c>
    </row>
    <row r="478" spans="1:4" hidden="1" x14ac:dyDescent="0.25">
      <c r="A478" t="s">
        <v>4362</v>
      </c>
      <c r="B478">
        <v>0</v>
      </c>
      <c r="C478" t="s">
        <v>2679</v>
      </c>
      <c r="D478" t="s">
        <v>4017</v>
      </c>
    </row>
    <row r="479" spans="1:4" hidden="1" x14ac:dyDescent="0.25">
      <c r="A479" t="s">
        <v>4362</v>
      </c>
      <c r="B479">
        <v>1</v>
      </c>
      <c r="C479" t="s">
        <v>295</v>
      </c>
      <c r="D479" t="s">
        <v>14</v>
      </c>
    </row>
    <row r="480" spans="1:4" hidden="1" x14ac:dyDescent="0.25">
      <c r="A480" t="s">
        <v>4362</v>
      </c>
      <c r="B480">
        <v>2</v>
      </c>
      <c r="C480" t="s">
        <v>2546</v>
      </c>
      <c r="D480" t="s">
        <v>296</v>
      </c>
    </row>
    <row r="481" spans="1:4" hidden="1" x14ac:dyDescent="0.25">
      <c r="A481" t="s">
        <v>4362</v>
      </c>
      <c r="B481">
        <v>3</v>
      </c>
      <c r="C481" t="s">
        <v>1802</v>
      </c>
      <c r="D481" t="s">
        <v>298</v>
      </c>
    </row>
    <row r="482" spans="1:4" hidden="1" x14ac:dyDescent="0.25">
      <c r="A482" t="s">
        <v>4362</v>
      </c>
      <c r="B482">
        <v>4</v>
      </c>
      <c r="C482" t="s">
        <v>4375</v>
      </c>
      <c r="D482" t="s">
        <v>4374</v>
      </c>
    </row>
    <row r="483" spans="1:4" hidden="1" x14ac:dyDescent="0.25">
      <c r="A483" t="s">
        <v>4362</v>
      </c>
      <c r="B483">
        <v>5</v>
      </c>
      <c r="C483" t="s">
        <v>4373</v>
      </c>
      <c r="D483" t="s">
        <v>4372</v>
      </c>
    </row>
    <row r="484" spans="1:4" hidden="1" x14ac:dyDescent="0.25">
      <c r="A484" t="s">
        <v>4362</v>
      </c>
      <c r="B484">
        <v>6</v>
      </c>
      <c r="C484" t="s">
        <v>4371</v>
      </c>
      <c r="D484" t="s">
        <v>4370</v>
      </c>
    </row>
    <row r="485" spans="1:4" hidden="1" x14ac:dyDescent="0.25">
      <c r="A485" t="s">
        <v>4362</v>
      </c>
      <c r="B485">
        <v>7</v>
      </c>
      <c r="C485" t="s">
        <v>633</v>
      </c>
      <c r="D485" t="s">
        <v>107</v>
      </c>
    </row>
    <row r="486" spans="1:4" hidden="1" x14ac:dyDescent="0.25">
      <c r="A486" t="s">
        <v>4362</v>
      </c>
      <c r="B486">
        <v>8</v>
      </c>
      <c r="C486" t="s">
        <v>1724</v>
      </c>
      <c r="D486" t="s">
        <v>947</v>
      </c>
    </row>
    <row r="487" spans="1:4" hidden="1" x14ac:dyDescent="0.25">
      <c r="A487" t="s">
        <v>4362</v>
      </c>
      <c r="B487">
        <v>9</v>
      </c>
      <c r="C487" t="s">
        <v>4369</v>
      </c>
      <c r="D487" t="s">
        <v>4067</v>
      </c>
    </row>
    <row r="488" spans="1:4" hidden="1" x14ac:dyDescent="0.25">
      <c r="A488" t="s">
        <v>4362</v>
      </c>
      <c r="B488">
        <v>10</v>
      </c>
      <c r="C488" t="s">
        <v>4368</v>
      </c>
      <c r="D488" t="s">
        <v>4367</v>
      </c>
    </row>
    <row r="489" spans="1:4" hidden="1" x14ac:dyDescent="0.25">
      <c r="A489" t="s">
        <v>4362</v>
      </c>
      <c r="B489">
        <v>11</v>
      </c>
      <c r="C489" t="s">
        <v>4366</v>
      </c>
      <c r="D489" t="s">
        <v>4365</v>
      </c>
    </row>
    <row r="490" spans="1:4" hidden="1" x14ac:dyDescent="0.25">
      <c r="A490" t="s">
        <v>4362</v>
      </c>
      <c r="B490">
        <v>12</v>
      </c>
      <c r="C490" t="s">
        <v>1365</v>
      </c>
      <c r="D490" t="s">
        <v>115</v>
      </c>
    </row>
    <row r="491" spans="1:4" hidden="1" x14ac:dyDescent="0.25">
      <c r="A491" t="s">
        <v>4362</v>
      </c>
      <c r="B491">
        <v>13</v>
      </c>
      <c r="C491" t="s">
        <v>1008</v>
      </c>
      <c r="D491" t="s">
        <v>1364</v>
      </c>
    </row>
    <row r="492" spans="1:4" hidden="1" x14ac:dyDescent="0.25">
      <c r="A492" t="s">
        <v>4362</v>
      </c>
      <c r="B492">
        <v>14</v>
      </c>
      <c r="C492" t="s">
        <v>4364</v>
      </c>
      <c r="D492" t="s">
        <v>139</v>
      </c>
    </row>
    <row r="493" spans="1:4" hidden="1" x14ac:dyDescent="0.25">
      <c r="A493" t="s">
        <v>4362</v>
      </c>
      <c r="B493">
        <v>15</v>
      </c>
      <c r="C493" t="s">
        <v>1820</v>
      </c>
      <c r="D493" t="s">
        <v>1320</v>
      </c>
    </row>
    <row r="494" spans="1:4" hidden="1" x14ac:dyDescent="0.25">
      <c r="A494" t="s">
        <v>4362</v>
      </c>
      <c r="B494">
        <v>16</v>
      </c>
      <c r="C494" t="s">
        <v>1354</v>
      </c>
      <c r="D494" t="s">
        <v>2504</v>
      </c>
    </row>
    <row r="495" spans="1:4" hidden="1" x14ac:dyDescent="0.25">
      <c r="A495" t="s">
        <v>4362</v>
      </c>
      <c r="B495">
        <v>17</v>
      </c>
      <c r="C495" t="s">
        <v>4363</v>
      </c>
      <c r="D495" t="s">
        <v>2502</v>
      </c>
    </row>
    <row r="496" spans="1:4" hidden="1" x14ac:dyDescent="0.25">
      <c r="A496" t="s">
        <v>4362</v>
      </c>
      <c r="B496">
        <v>18</v>
      </c>
      <c r="C496" t="s">
        <v>2500</v>
      </c>
      <c r="D496" t="s">
        <v>103</v>
      </c>
    </row>
    <row r="497" spans="1:4" hidden="1" x14ac:dyDescent="0.25">
      <c r="A497" t="s">
        <v>4361</v>
      </c>
      <c r="B497">
        <v>1</v>
      </c>
      <c r="C497" t="s">
        <v>295</v>
      </c>
      <c r="D497" t="s">
        <v>14</v>
      </c>
    </row>
    <row r="498" spans="1:4" hidden="1" x14ac:dyDescent="0.25">
      <c r="A498" t="s">
        <v>4361</v>
      </c>
      <c r="B498">
        <v>2</v>
      </c>
      <c r="C498" t="s">
        <v>928</v>
      </c>
      <c r="D498" t="s">
        <v>464</v>
      </c>
    </row>
    <row r="499" spans="1:4" hidden="1" x14ac:dyDescent="0.25">
      <c r="A499" t="s">
        <v>4361</v>
      </c>
      <c r="B499">
        <v>3</v>
      </c>
      <c r="C499" t="s">
        <v>463</v>
      </c>
      <c r="D499" t="s">
        <v>462</v>
      </c>
    </row>
    <row r="500" spans="1:4" hidden="1" x14ac:dyDescent="0.25">
      <c r="A500" t="s">
        <v>4361</v>
      </c>
      <c r="B500">
        <v>4</v>
      </c>
      <c r="C500" t="s">
        <v>461</v>
      </c>
      <c r="D500" t="s">
        <v>460</v>
      </c>
    </row>
    <row r="501" spans="1:4" hidden="1" x14ac:dyDescent="0.25">
      <c r="A501" t="s">
        <v>4361</v>
      </c>
      <c r="B501">
        <v>5</v>
      </c>
      <c r="C501" t="s">
        <v>637</v>
      </c>
      <c r="D501" t="s">
        <v>3935</v>
      </c>
    </row>
    <row r="502" spans="1:4" hidden="1" x14ac:dyDescent="0.25">
      <c r="A502" t="s">
        <v>4361</v>
      </c>
      <c r="B502">
        <v>6</v>
      </c>
      <c r="C502" t="s">
        <v>457</v>
      </c>
      <c r="D502" t="s">
        <v>456</v>
      </c>
    </row>
    <row r="503" spans="1:4" hidden="1" x14ac:dyDescent="0.25">
      <c r="A503" t="s">
        <v>4361</v>
      </c>
      <c r="B503">
        <v>7</v>
      </c>
      <c r="C503" t="s">
        <v>1022</v>
      </c>
      <c r="D503" t="s">
        <v>4360</v>
      </c>
    </row>
    <row r="504" spans="1:4" hidden="1" x14ac:dyDescent="0.25">
      <c r="A504" t="s">
        <v>4361</v>
      </c>
      <c r="B504">
        <v>8</v>
      </c>
      <c r="C504" t="s">
        <v>387</v>
      </c>
      <c r="D504" t="s">
        <v>968</v>
      </c>
    </row>
    <row r="505" spans="1:4" hidden="1" x14ac:dyDescent="0.25">
      <c r="A505" t="s">
        <v>4361</v>
      </c>
      <c r="B505">
        <v>9</v>
      </c>
      <c r="C505" t="s">
        <v>316</v>
      </c>
      <c r="D505" t="s">
        <v>106</v>
      </c>
    </row>
    <row r="506" spans="1:4" hidden="1" x14ac:dyDescent="0.25">
      <c r="A506" t="s">
        <v>4352</v>
      </c>
      <c r="B506">
        <v>1</v>
      </c>
      <c r="C506" t="s">
        <v>295</v>
      </c>
      <c r="D506" t="s">
        <v>14</v>
      </c>
    </row>
    <row r="507" spans="1:4" hidden="1" x14ac:dyDescent="0.25">
      <c r="A507" t="s">
        <v>4352</v>
      </c>
      <c r="B507">
        <v>2</v>
      </c>
      <c r="C507" t="s">
        <v>928</v>
      </c>
      <c r="D507" t="s">
        <v>464</v>
      </c>
    </row>
    <row r="508" spans="1:4" hidden="1" x14ac:dyDescent="0.25">
      <c r="A508" t="s">
        <v>4352</v>
      </c>
      <c r="B508">
        <v>3</v>
      </c>
      <c r="C508" t="s">
        <v>463</v>
      </c>
      <c r="D508" t="s">
        <v>462</v>
      </c>
    </row>
    <row r="509" spans="1:4" hidden="1" x14ac:dyDescent="0.25">
      <c r="A509" t="s">
        <v>4352</v>
      </c>
      <c r="B509">
        <v>4</v>
      </c>
      <c r="C509" t="s">
        <v>461</v>
      </c>
      <c r="D509" t="s">
        <v>636</v>
      </c>
    </row>
    <row r="510" spans="1:4" hidden="1" x14ac:dyDescent="0.25">
      <c r="A510" t="s">
        <v>4352</v>
      </c>
      <c r="B510">
        <v>5</v>
      </c>
      <c r="C510" t="s">
        <v>637</v>
      </c>
      <c r="D510" t="s">
        <v>3935</v>
      </c>
    </row>
    <row r="511" spans="1:4" hidden="1" x14ac:dyDescent="0.25">
      <c r="A511" t="s">
        <v>4352</v>
      </c>
      <c r="B511">
        <v>6</v>
      </c>
      <c r="C511" t="s">
        <v>457</v>
      </c>
      <c r="D511" t="s">
        <v>456</v>
      </c>
    </row>
    <row r="512" spans="1:4" hidden="1" x14ac:dyDescent="0.25">
      <c r="A512" t="s">
        <v>4352</v>
      </c>
      <c r="B512">
        <v>7</v>
      </c>
      <c r="C512" t="s">
        <v>1022</v>
      </c>
      <c r="D512" t="s">
        <v>4360</v>
      </c>
    </row>
    <row r="513" spans="1:4" hidden="1" x14ac:dyDescent="0.25">
      <c r="A513" t="s">
        <v>4352</v>
      </c>
      <c r="B513">
        <v>8</v>
      </c>
      <c r="C513" t="s">
        <v>387</v>
      </c>
      <c r="D513" t="s">
        <v>968</v>
      </c>
    </row>
    <row r="514" spans="1:4" hidden="1" x14ac:dyDescent="0.25">
      <c r="A514" t="s">
        <v>4352</v>
      </c>
      <c r="B514">
        <v>9</v>
      </c>
      <c r="C514" t="s">
        <v>316</v>
      </c>
      <c r="D514" t="s">
        <v>106</v>
      </c>
    </row>
    <row r="515" spans="1:4" hidden="1" x14ac:dyDescent="0.25">
      <c r="A515" t="s">
        <v>4352</v>
      </c>
      <c r="B515">
        <v>10</v>
      </c>
      <c r="C515" t="s">
        <v>881</v>
      </c>
      <c r="D515" t="s">
        <v>382</v>
      </c>
    </row>
    <row r="516" spans="1:4" hidden="1" x14ac:dyDescent="0.25">
      <c r="A516" t="s">
        <v>4352</v>
      </c>
      <c r="B516">
        <v>11</v>
      </c>
      <c r="C516" t="s">
        <v>1134</v>
      </c>
      <c r="D516" t="s">
        <v>380</v>
      </c>
    </row>
    <row r="517" spans="1:4" hidden="1" x14ac:dyDescent="0.25">
      <c r="A517" t="s">
        <v>4352</v>
      </c>
      <c r="B517">
        <v>12</v>
      </c>
      <c r="C517" t="s">
        <v>452</v>
      </c>
      <c r="D517" t="s">
        <v>378</v>
      </c>
    </row>
    <row r="518" spans="1:4" hidden="1" x14ac:dyDescent="0.25">
      <c r="A518" t="s">
        <v>4352</v>
      </c>
      <c r="B518">
        <v>13</v>
      </c>
      <c r="C518" t="s">
        <v>451</v>
      </c>
      <c r="D518" t="s">
        <v>739</v>
      </c>
    </row>
    <row r="519" spans="1:4" hidden="1" x14ac:dyDescent="0.25">
      <c r="A519" t="s">
        <v>4352</v>
      </c>
      <c r="B519">
        <v>14</v>
      </c>
      <c r="C519" t="s">
        <v>4229</v>
      </c>
      <c r="D519" t="s">
        <v>1298</v>
      </c>
    </row>
    <row r="520" spans="1:4" hidden="1" x14ac:dyDescent="0.25">
      <c r="A520" t="s">
        <v>4352</v>
      </c>
      <c r="B520">
        <v>15</v>
      </c>
      <c r="C520" t="s">
        <v>450</v>
      </c>
      <c r="D520" t="s">
        <v>374</v>
      </c>
    </row>
    <row r="521" spans="1:4" hidden="1" x14ac:dyDescent="0.25">
      <c r="A521" t="s">
        <v>4352</v>
      </c>
      <c r="B521">
        <v>16</v>
      </c>
      <c r="C521" t="s">
        <v>449</v>
      </c>
      <c r="D521" t="s">
        <v>372</v>
      </c>
    </row>
    <row r="522" spans="1:4" hidden="1" x14ac:dyDescent="0.25">
      <c r="A522" t="s">
        <v>4352</v>
      </c>
      <c r="B522">
        <v>17</v>
      </c>
      <c r="C522" t="s">
        <v>4359</v>
      </c>
      <c r="D522" t="s">
        <v>4358</v>
      </c>
    </row>
    <row r="523" spans="1:4" hidden="1" x14ac:dyDescent="0.25">
      <c r="A523" t="s">
        <v>4352</v>
      </c>
      <c r="B523">
        <v>18</v>
      </c>
      <c r="C523" t="s">
        <v>1939</v>
      </c>
      <c r="D523" t="s">
        <v>766</v>
      </c>
    </row>
    <row r="524" spans="1:4" hidden="1" x14ac:dyDescent="0.25">
      <c r="A524" t="s">
        <v>4352</v>
      </c>
      <c r="B524">
        <v>19</v>
      </c>
      <c r="C524" t="s">
        <v>621</v>
      </c>
      <c r="D524" t="s">
        <v>617</v>
      </c>
    </row>
    <row r="525" spans="1:4" hidden="1" x14ac:dyDescent="0.25">
      <c r="A525" t="s">
        <v>4352</v>
      </c>
      <c r="B525">
        <v>20</v>
      </c>
      <c r="C525" t="s">
        <v>620</v>
      </c>
      <c r="D525" t="s">
        <v>129</v>
      </c>
    </row>
    <row r="526" spans="1:4" hidden="1" x14ac:dyDescent="0.25">
      <c r="A526" t="s">
        <v>4352</v>
      </c>
      <c r="B526">
        <v>21</v>
      </c>
      <c r="C526" t="s">
        <v>752</v>
      </c>
      <c r="D526" t="s">
        <v>751</v>
      </c>
    </row>
    <row r="527" spans="1:4" hidden="1" x14ac:dyDescent="0.25">
      <c r="A527" t="s">
        <v>4352</v>
      </c>
      <c r="B527">
        <v>22</v>
      </c>
      <c r="C527" t="s">
        <v>4357</v>
      </c>
      <c r="D527" t="s">
        <v>4356</v>
      </c>
    </row>
    <row r="528" spans="1:4" hidden="1" x14ac:dyDescent="0.25">
      <c r="A528" t="s">
        <v>4352</v>
      </c>
      <c r="B528">
        <v>23</v>
      </c>
      <c r="C528" t="s">
        <v>3737</v>
      </c>
      <c r="D528" t="s">
        <v>749</v>
      </c>
    </row>
    <row r="529" spans="1:4" hidden="1" x14ac:dyDescent="0.25">
      <c r="A529" t="s">
        <v>4352</v>
      </c>
      <c r="B529">
        <v>24</v>
      </c>
      <c r="C529" t="s">
        <v>1419</v>
      </c>
      <c r="D529" t="s">
        <v>4355</v>
      </c>
    </row>
    <row r="530" spans="1:4" hidden="1" x14ac:dyDescent="0.25">
      <c r="A530" t="s">
        <v>4352</v>
      </c>
      <c r="B530">
        <v>25</v>
      </c>
      <c r="C530" t="s">
        <v>738</v>
      </c>
      <c r="D530" t="s">
        <v>737</v>
      </c>
    </row>
    <row r="531" spans="1:4" hidden="1" x14ac:dyDescent="0.25">
      <c r="A531" t="s">
        <v>4352</v>
      </c>
      <c r="B531">
        <v>26</v>
      </c>
      <c r="C531" t="s">
        <v>4354</v>
      </c>
      <c r="D531" t="s">
        <v>4353</v>
      </c>
    </row>
    <row r="532" spans="1:4" hidden="1" x14ac:dyDescent="0.25">
      <c r="A532" t="s">
        <v>4352</v>
      </c>
      <c r="B532">
        <v>27</v>
      </c>
      <c r="C532" t="s">
        <v>4351</v>
      </c>
      <c r="D532" t="s">
        <v>147</v>
      </c>
    </row>
    <row r="533" spans="1:4" hidden="1" x14ac:dyDescent="0.25">
      <c r="A533" t="s">
        <v>4330</v>
      </c>
      <c r="B533">
        <v>1</v>
      </c>
      <c r="C533" t="s">
        <v>295</v>
      </c>
      <c r="D533" t="s">
        <v>14</v>
      </c>
    </row>
    <row r="534" spans="1:4" hidden="1" x14ac:dyDescent="0.25">
      <c r="A534" t="s">
        <v>4330</v>
      </c>
      <c r="B534">
        <v>2</v>
      </c>
      <c r="C534" t="s">
        <v>4350</v>
      </c>
      <c r="D534" t="s">
        <v>4349</v>
      </c>
    </row>
    <row r="535" spans="1:4" hidden="1" x14ac:dyDescent="0.25">
      <c r="A535" t="s">
        <v>4330</v>
      </c>
      <c r="B535">
        <v>3</v>
      </c>
      <c r="C535" t="s">
        <v>4347</v>
      </c>
      <c r="D535" t="s">
        <v>4348</v>
      </c>
    </row>
    <row r="536" spans="1:4" hidden="1" x14ac:dyDescent="0.25">
      <c r="A536" t="s">
        <v>4330</v>
      </c>
      <c r="B536">
        <v>3</v>
      </c>
      <c r="C536" t="s">
        <v>4347</v>
      </c>
      <c r="D536" t="s">
        <v>4346</v>
      </c>
    </row>
    <row r="537" spans="1:4" hidden="1" x14ac:dyDescent="0.25">
      <c r="A537" t="s">
        <v>4330</v>
      </c>
      <c r="B537">
        <v>4</v>
      </c>
      <c r="C537" t="s">
        <v>4345</v>
      </c>
      <c r="D537" t="s">
        <v>4344</v>
      </c>
    </row>
    <row r="538" spans="1:4" hidden="1" x14ac:dyDescent="0.25">
      <c r="A538" t="s">
        <v>4330</v>
      </c>
      <c r="B538">
        <v>5</v>
      </c>
      <c r="C538" t="s">
        <v>455</v>
      </c>
      <c r="D538" t="s">
        <v>4343</v>
      </c>
    </row>
    <row r="539" spans="1:4" hidden="1" x14ac:dyDescent="0.25">
      <c r="A539" t="s">
        <v>4330</v>
      </c>
      <c r="B539">
        <v>5</v>
      </c>
      <c r="C539" t="s">
        <v>455</v>
      </c>
      <c r="D539" t="s">
        <v>1869</v>
      </c>
    </row>
    <row r="540" spans="1:4" hidden="1" x14ac:dyDescent="0.25">
      <c r="A540" t="s">
        <v>4330</v>
      </c>
      <c r="B540">
        <v>6</v>
      </c>
      <c r="C540" t="s">
        <v>316</v>
      </c>
      <c r="D540" t="s">
        <v>106</v>
      </c>
    </row>
    <row r="541" spans="1:4" hidden="1" x14ac:dyDescent="0.25">
      <c r="A541" t="s">
        <v>4330</v>
      </c>
      <c r="B541">
        <v>7</v>
      </c>
      <c r="C541" t="s">
        <v>768</v>
      </c>
      <c r="D541" t="s">
        <v>382</v>
      </c>
    </row>
    <row r="542" spans="1:4" hidden="1" x14ac:dyDescent="0.25">
      <c r="A542" t="s">
        <v>4330</v>
      </c>
      <c r="B542">
        <v>8</v>
      </c>
      <c r="C542" t="s">
        <v>453</v>
      </c>
      <c r="D542" t="s">
        <v>380</v>
      </c>
    </row>
    <row r="543" spans="1:4" hidden="1" x14ac:dyDescent="0.25">
      <c r="A543" t="s">
        <v>4330</v>
      </c>
      <c r="B543">
        <v>9</v>
      </c>
      <c r="C543" t="s">
        <v>4342</v>
      </c>
      <c r="D543" t="s">
        <v>4341</v>
      </c>
    </row>
    <row r="544" spans="1:4" hidden="1" x14ac:dyDescent="0.25">
      <c r="A544" t="s">
        <v>4330</v>
      </c>
      <c r="B544">
        <v>10</v>
      </c>
      <c r="C544" t="s">
        <v>4209</v>
      </c>
      <c r="D544" t="s">
        <v>4340</v>
      </c>
    </row>
    <row r="545" spans="1:4" hidden="1" x14ac:dyDescent="0.25">
      <c r="A545" t="s">
        <v>4330</v>
      </c>
      <c r="B545">
        <v>11</v>
      </c>
      <c r="C545" t="s">
        <v>2721</v>
      </c>
      <c r="D545" t="s">
        <v>4206</v>
      </c>
    </row>
    <row r="546" spans="1:4" hidden="1" x14ac:dyDescent="0.25">
      <c r="A546" t="s">
        <v>4330</v>
      </c>
      <c r="B546">
        <v>12</v>
      </c>
      <c r="C546" t="s">
        <v>620</v>
      </c>
      <c r="D546" t="s">
        <v>165</v>
      </c>
    </row>
    <row r="547" spans="1:4" hidden="1" x14ac:dyDescent="0.25">
      <c r="A547" t="s">
        <v>4330</v>
      </c>
      <c r="B547">
        <v>13</v>
      </c>
      <c r="C547" t="s">
        <v>2395</v>
      </c>
      <c r="D547" t="s">
        <v>751</v>
      </c>
    </row>
    <row r="548" spans="1:4" hidden="1" x14ac:dyDescent="0.25">
      <c r="A548" t="s">
        <v>4330</v>
      </c>
      <c r="B548">
        <v>14</v>
      </c>
      <c r="C548" t="s">
        <v>1269</v>
      </c>
      <c r="D548" t="s">
        <v>1714</v>
      </c>
    </row>
    <row r="549" spans="1:4" hidden="1" x14ac:dyDescent="0.25">
      <c r="A549" t="s">
        <v>4330</v>
      </c>
      <c r="B549">
        <v>15</v>
      </c>
      <c r="C549" t="s">
        <v>2211</v>
      </c>
      <c r="D549" t="s">
        <v>2413</v>
      </c>
    </row>
    <row r="550" spans="1:4" hidden="1" x14ac:dyDescent="0.25">
      <c r="A550" t="s">
        <v>4330</v>
      </c>
      <c r="B550">
        <v>16</v>
      </c>
      <c r="C550" t="s">
        <v>2616</v>
      </c>
      <c r="D550" t="s">
        <v>4339</v>
      </c>
    </row>
    <row r="551" spans="1:4" hidden="1" x14ac:dyDescent="0.25">
      <c r="A551" t="s">
        <v>4330</v>
      </c>
      <c r="B551">
        <v>17</v>
      </c>
      <c r="C551" t="s">
        <v>1190</v>
      </c>
      <c r="D551" t="s">
        <v>4338</v>
      </c>
    </row>
    <row r="552" spans="1:4" hidden="1" x14ac:dyDescent="0.25">
      <c r="A552" t="s">
        <v>4330</v>
      </c>
      <c r="B552">
        <v>17</v>
      </c>
      <c r="C552" t="s">
        <v>1190</v>
      </c>
      <c r="D552" t="s">
        <v>4337</v>
      </c>
    </row>
    <row r="553" spans="1:4" hidden="1" x14ac:dyDescent="0.25">
      <c r="A553" t="s">
        <v>4330</v>
      </c>
      <c r="B553">
        <v>18</v>
      </c>
      <c r="C553" t="s">
        <v>2586</v>
      </c>
      <c r="D553" t="s">
        <v>2390</v>
      </c>
    </row>
    <row r="554" spans="1:4" hidden="1" x14ac:dyDescent="0.25">
      <c r="A554" t="s">
        <v>4330</v>
      </c>
      <c r="B554">
        <v>19</v>
      </c>
      <c r="C554" t="s">
        <v>4336</v>
      </c>
      <c r="D554" t="s">
        <v>4203</v>
      </c>
    </row>
    <row r="555" spans="1:4" hidden="1" x14ac:dyDescent="0.25">
      <c r="A555" t="s">
        <v>4330</v>
      </c>
      <c r="B555">
        <v>20</v>
      </c>
      <c r="C555" t="s">
        <v>1269</v>
      </c>
      <c r="D555" t="s">
        <v>46</v>
      </c>
    </row>
    <row r="556" spans="1:4" hidden="1" x14ac:dyDescent="0.25">
      <c r="A556" t="s">
        <v>4330</v>
      </c>
      <c r="B556">
        <v>21</v>
      </c>
      <c r="C556" t="s">
        <v>4335</v>
      </c>
      <c r="D556" t="s">
        <v>2386</v>
      </c>
    </row>
    <row r="557" spans="1:4" hidden="1" x14ac:dyDescent="0.25">
      <c r="A557" t="s">
        <v>4330</v>
      </c>
      <c r="B557">
        <v>22</v>
      </c>
      <c r="C557" t="s">
        <v>1767</v>
      </c>
      <c r="D557" t="s">
        <v>2385</v>
      </c>
    </row>
    <row r="558" spans="1:4" hidden="1" x14ac:dyDescent="0.25">
      <c r="A558" t="s">
        <v>4330</v>
      </c>
      <c r="B558">
        <v>23</v>
      </c>
      <c r="C558" t="s">
        <v>4333</v>
      </c>
      <c r="D558" t="s">
        <v>4334</v>
      </c>
    </row>
    <row r="559" spans="1:4" hidden="1" x14ac:dyDescent="0.25">
      <c r="A559" t="s">
        <v>4330</v>
      </c>
      <c r="B559">
        <v>23</v>
      </c>
      <c r="C559" t="s">
        <v>4333</v>
      </c>
      <c r="D559" t="s">
        <v>4332</v>
      </c>
    </row>
    <row r="560" spans="1:4" hidden="1" x14ac:dyDescent="0.25">
      <c r="A560" t="s">
        <v>4330</v>
      </c>
      <c r="B560">
        <v>24</v>
      </c>
      <c r="C560" t="s">
        <v>4331</v>
      </c>
      <c r="D560" t="s">
        <v>2381</v>
      </c>
    </row>
    <row r="561" spans="1:4" hidden="1" x14ac:dyDescent="0.25">
      <c r="A561" t="s">
        <v>4330</v>
      </c>
      <c r="B561">
        <v>25</v>
      </c>
      <c r="C561" t="s">
        <v>2380</v>
      </c>
      <c r="D561" t="s">
        <v>2379</v>
      </c>
    </row>
    <row r="562" spans="1:4" hidden="1" x14ac:dyDescent="0.25">
      <c r="A562" t="s">
        <v>4330</v>
      </c>
      <c r="B562">
        <v>26</v>
      </c>
      <c r="C562" t="s">
        <v>1279</v>
      </c>
      <c r="D562" t="s">
        <v>146</v>
      </c>
    </row>
    <row r="563" spans="1:4" hidden="1" x14ac:dyDescent="0.25">
      <c r="A563" t="s">
        <v>4323</v>
      </c>
      <c r="B563">
        <v>1</v>
      </c>
      <c r="C563" t="s">
        <v>295</v>
      </c>
      <c r="D563" t="s">
        <v>14</v>
      </c>
    </row>
    <row r="564" spans="1:4" hidden="1" x14ac:dyDescent="0.25">
      <c r="A564" t="s">
        <v>4323</v>
      </c>
      <c r="B564">
        <v>2</v>
      </c>
      <c r="C564" t="s">
        <v>3808</v>
      </c>
      <c r="D564" t="s">
        <v>4259</v>
      </c>
    </row>
    <row r="565" spans="1:4" hidden="1" x14ac:dyDescent="0.25">
      <c r="A565" t="s">
        <v>4323</v>
      </c>
      <c r="B565">
        <v>3</v>
      </c>
      <c r="C565" t="s">
        <v>999</v>
      </c>
      <c r="D565" t="s">
        <v>596</v>
      </c>
    </row>
    <row r="566" spans="1:4" hidden="1" x14ac:dyDescent="0.25">
      <c r="A566" t="s">
        <v>4323</v>
      </c>
      <c r="B566">
        <v>4</v>
      </c>
      <c r="C566" t="s">
        <v>1000</v>
      </c>
      <c r="D566" t="s">
        <v>70</v>
      </c>
    </row>
    <row r="567" spans="1:4" hidden="1" x14ac:dyDescent="0.25">
      <c r="A567" t="s">
        <v>4323</v>
      </c>
      <c r="B567">
        <v>5</v>
      </c>
      <c r="C567" t="s">
        <v>1079</v>
      </c>
      <c r="D567" t="s">
        <v>593</v>
      </c>
    </row>
    <row r="568" spans="1:4" hidden="1" x14ac:dyDescent="0.25">
      <c r="A568" t="s">
        <v>4323</v>
      </c>
      <c r="B568">
        <v>6</v>
      </c>
      <c r="C568" t="s">
        <v>1192</v>
      </c>
      <c r="D568" t="s">
        <v>4321</v>
      </c>
    </row>
    <row r="569" spans="1:4" hidden="1" x14ac:dyDescent="0.25">
      <c r="A569" t="s">
        <v>4323</v>
      </c>
      <c r="B569">
        <v>7</v>
      </c>
      <c r="C569" t="s">
        <v>591</v>
      </c>
      <c r="D569" t="s">
        <v>504</v>
      </c>
    </row>
    <row r="570" spans="1:4" hidden="1" x14ac:dyDescent="0.25">
      <c r="A570" t="s">
        <v>4323</v>
      </c>
      <c r="B570">
        <v>8</v>
      </c>
      <c r="C570" t="s">
        <v>934</v>
      </c>
      <c r="D570" t="s">
        <v>590</v>
      </c>
    </row>
    <row r="571" spans="1:4" hidden="1" x14ac:dyDescent="0.25">
      <c r="A571" t="s">
        <v>4323</v>
      </c>
      <c r="B571">
        <v>9</v>
      </c>
      <c r="C571" t="s">
        <v>322</v>
      </c>
      <c r="D571" t="s">
        <v>116</v>
      </c>
    </row>
    <row r="572" spans="1:4" hidden="1" x14ac:dyDescent="0.25">
      <c r="A572" t="s">
        <v>4323</v>
      </c>
      <c r="B572">
        <v>10</v>
      </c>
      <c r="C572" t="s">
        <v>761</v>
      </c>
      <c r="D572" t="s">
        <v>509</v>
      </c>
    </row>
    <row r="573" spans="1:4" hidden="1" x14ac:dyDescent="0.25">
      <c r="A573" t="s">
        <v>4323</v>
      </c>
      <c r="B573">
        <v>11</v>
      </c>
      <c r="C573" t="s">
        <v>512</v>
      </c>
      <c r="D573" t="s">
        <v>511</v>
      </c>
    </row>
    <row r="574" spans="1:4" hidden="1" x14ac:dyDescent="0.25">
      <c r="A574" t="s">
        <v>4323</v>
      </c>
      <c r="B574">
        <v>12</v>
      </c>
      <c r="C574" t="s">
        <v>692</v>
      </c>
      <c r="D574" t="s">
        <v>935</v>
      </c>
    </row>
    <row r="575" spans="1:4" hidden="1" x14ac:dyDescent="0.25">
      <c r="A575" t="s">
        <v>4323</v>
      </c>
      <c r="B575">
        <v>13</v>
      </c>
      <c r="C575" t="s">
        <v>1190</v>
      </c>
      <c r="D575" t="s">
        <v>587</v>
      </c>
    </row>
    <row r="576" spans="1:4" hidden="1" x14ac:dyDescent="0.25">
      <c r="A576" t="s">
        <v>4323</v>
      </c>
      <c r="B576">
        <v>14</v>
      </c>
      <c r="C576" t="s">
        <v>1039</v>
      </c>
      <c r="D576" t="s">
        <v>4329</v>
      </c>
    </row>
    <row r="577" spans="1:4" hidden="1" x14ac:dyDescent="0.25">
      <c r="A577" t="s">
        <v>4323</v>
      </c>
      <c r="B577">
        <v>15</v>
      </c>
      <c r="C577" t="s">
        <v>1665</v>
      </c>
      <c r="D577" t="s">
        <v>1664</v>
      </c>
    </row>
    <row r="578" spans="1:4" hidden="1" x14ac:dyDescent="0.25">
      <c r="A578" t="s">
        <v>4323</v>
      </c>
      <c r="B578">
        <v>16</v>
      </c>
      <c r="C578" t="s">
        <v>4328</v>
      </c>
      <c r="D578" t="s">
        <v>4327</v>
      </c>
    </row>
    <row r="579" spans="1:4" hidden="1" x14ac:dyDescent="0.25">
      <c r="A579" t="s">
        <v>4323</v>
      </c>
      <c r="B579">
        <v>17</v>
      </c>
      <c r="C579" t="s">
        <v>1586</v>
      </c>
      <c r="D579" t="s">
        <v>161</v>
      </c>
    </row>
    <row r="580" spans="1:4" hidden="1" x14ac:dyDescent="0.25">
      <c r="A580" t="s">
        <v>4323</v>
      </c>
      <c r="B580">
        <v>18</v>
      </c>
      <c r="C580" t="s">
        <v>1663</v>
      </c>
      <c r="D580" t="s">
        <v>243</v>
      </c>
    </row>
    <row r="581" spans="1:4" hidden="1" x14ac:dyDescent="0.25">
      <c r="A581" t="s">
        <v>4323</v>
      </c>
      <c r="B581">
        <v>19</v>
      </c>
      <c r="C581" t="s">
        <v>4326</v>
      </c>
      <c r="D581" t="s">
        <v>4325</v>
      </c>
    </row>
    <row r="582" spans="1:4" hidden="1" x14ac:dyDescent="0.25">
      <c r="A582" t="s">
        <v>4323</v>
      </c>
      <c r="B582">
        <v>20</v>
      </c>
      <c r="C582" t="s">
        <v>1079</v>
      </c>
      <c r="D582" t="s">
        <v>1660</v>
      </c>
    </row>
    <row r="583" spans="1:4" hidden="1" x14ac:dyDescent="0.25">
      <c r="A583" t="s">
        <v>4323</v>
      </c>
      <c r="B583">
        <v>21</v>
      </c>
      <c r="C583" t="s">
        <v>648</v>
      </c>
      <c r="D583" t="s">
        <v>4324</v>
      </c>
    </row>
    <row r="584" spans="1:4" hidden="1" x14ac:dyDescent="0.25">
      <c r="A584" t="s">
        <v>4323</v>
      </c>
      <c r="B584">
        <v>22</v>
      </c>
      <c r="C584" t="s">
        <v>1394</v>
      </c>
      <c r="D584" t="s">
        <v>145</v>
      </c>
    </row>
    <row r="585" spans="1:4" hidden="1" x14ac:dyDescent="0.25">
      <c r="A585" t="s">
        <v>4322</v>
      </c>
      <c r="B585">
        <v>1</v>
      </c>
      <c r="C585" t="s">
        <v>295</v>
      </c>
      <c r="D585" t="s">
        <v>14</v>
      </c>
    </row>
    <row r="586" spans="1:4" hidden="1" x14ac:dyDescent="0.25">
      <c r="A586" t="s">
        <v>4322</v>
      </c>
      <c r="B586">
        <v>2</v>
      </c>
      <c r="C586" t="s">
        <v>3808</v>
      </c>
      <c r="D586" t="s">
        <v>4259</v>
      </c>
    </row>
    <row r="587" spans="1:4" hidden="1" x14ac:dyDescent="0.25">
      <c r="A587" t="s">
        <v>4322</v>
      </c>
      <c r="B587">
        <v>3</v>
      </c>
      <c r="C587" t="s">
        <v>1067</v>
      </c>
      <c r="D587" t="s">
        <v>1234</v>
      </c>
    </row>
    <row r="588" spans="1:4" hidden="1" x14ac:dyDescent="0.25">
      <c r="A588" t="s">
        <v>4322</v>
      </c>
      <c r="B588">
        <v>4</v>
      </c>
      <c r="C588" t="s">
        <v>999</v>
      </c>
      <c r="D588" t="s">
        <v>596</v>
      </c>
    </row>
    <row r="589" spans="1:4" hidden="1" x14ac:dyDescent="0.25">
      <c r="A589" t="s">
        <v>4322</v>
      </c>
      <c r="B589">
        <v>5</v>
      </c>
      <c r="C589" t="s">
        <v>1000</v>
      </c>
      <c r="D589" t="s">
        <v>70</v>
      </c>
    </row>
    <row r="590" spans="1:4" hidden="1" x14ac:dyDescent="0.25">
      <c r="A590" t="s">
        <v>4322</v>
      </c>
      <c r="B590">
        <v>6</v>
      </c>
      <c r="C590" t="s">
        <v>1079</v>
      </c>
      <c r="D590" t="s">
        <v>593</v>
      </c>
    </row>
    <row r="591" spans="1:4" hidden="1" x14ac:dyDescent="0.25">
      <c r="A591" t="s">
        <v>4322</v>
      </c>
      <c r="B591">
        <v>7</v>
      </c>
      <c r="C591" t="s">
        <v>1192</v>
      </c>
      <c r="D591" t="s">
        <v>4321</v>
      </c>
    </row>
    <row r="592" spans="1:4" hidden="1" x14ac:dyDescent="0.25">
      <c r="A592" t="s">
        <v>4322</v>
      </c>
      <c r="B592">
        <v>8</v>
      </c>
      <c r="C592" t="s">
        <v>591</v>
      </c>
      <c r="D592" t="s">
        <v>504</v>
      </c>
    </row>
    <row r="593" spans="1:4" hidden="1" x14ac:dyDescent="0.25">
      <c r="A593" t="s">
        <v>4322</v>
      </c>
      <c r="B593">
        <v>9</v>
      </c>
      <c r="C593" t="s">
        <v>934</v>
      </c>
      <c r="D593" t="s">
        <v>590</v>
      </c>
    </row>
    <row r="594" spans="1:4" hidden="1" x14ac:dyDescent="0.25">
      <c r="A594" t="s">
        <v>4322</v>
      </c>
      <c r="B594">
        <v>10</v>
      </c>
      <c r="C594" t="s">
        <v>322</v>
      </c>
      <c r="D594" t="s">
        <v>116</v>
      </c>
    </row>
    <row r="595" spans="1:4" hidden="1" x14ac:dyDescent="0.25">
      <c r="A595" t="s">
        <v>4322</v>
      </c>
      <c r="B595">
        <v>11</v>
      </c>
      <c r="C595" t="s">
        <v>2343</v>
      </c>
      <c r="D595" t="s">
        <v>1812</v>
      </c>
    </row>
    <row r="596" spans="1:4" hidden="1" x14ac:dyDescent="0.25">
      <c r="A596" t="s">
        <v>4322</v>
      </c>
      <c r="B596">
        <v>12</v>
      </c>
      <c r="C596" t="s">
        <v>4178</v>
      </c>
      <c r="D596" t="s">
        <v>4320</v>
      </c>
    </row>
    <row r="597" spans="1:4" hidden="1" x14ac:dyDescent="0.25">
      <c r="A597" t="s">
        <v>4322</v>
      </c>
      <c r="B597">
        <v>13</v>
      </c>
      <c r="C597" t="s">
        <v>1810</v>
      </c>
      <c r="D597" t="s">
        <v>1809</v>
      </c>
    </row>
    <row r="598" spans="1:4" hidden="1" x14ac:dyDescent="0.25">
      <c r="A598" t="s">
        <v>4322</v>
      </c>
      <c r="B598">
        <v>14</v>
      </c>
      <c r="C598" t="s">
        <v>1808</v>
      </c>
      <c r="D598" t="s">
        <v>1807</v>
      </c>
    </row>
    <row r="599" spans="1:4" hidden="1" x14ac:dyDescent="0.25">
      <c r="A599" t="s">
        <v>4322</v>
      </c>
      <c r="B599">
        <v>15</v>
      </c>
      <c r="C599" t="s">
        <v>1806</v>
      </c>
      <c r="D599" t="s">
        <v>86</v>
      </c>
    </row>
    <row r="600" spans="1:4" hidden="1" x14ac:dyDescent="0.25">
      <c r="A600" t="s">
        <v>4322</v>
      </c>
      <c r="B600">
        <v>16</v>
      </c>
      <c r="C600" t="s">
        <v>1804</v>
      </c>
      <c r="D600" t="s">
        <v>4319</v>
      </c>
    </row>
    <row r="601" spans="1:4" hidden="1" x14ac:dyDescent="0.25">
      <c r="A601" t="s">
        <v>4322</v>
      </c>
      <c r="B601">
        <v>17</v>
      </c>
      <c r="C601" t="s">
        <v>1137</v>
      </c>
      <c r="D601" t="s">
        <v>144</v>
      </c>
    </row>
    <row r="602" spans="1:4" hidden="1" x14ac:dyDescent="0.25">
      <c r="A602" t="s">
        <v>4316</v>
      </c>
      <c r="B602">
        <v>1</v>
      </c>
      <c r="C602" t="s">
        <v>295</v>
      </c>
      <c r="D602" t="s">
        <v>14</v>
      </c>
    </row>
    <row r="603" spans="1:4" hidden="1" x14ac:dyDescent="0.25">
      <c r="A603" t="s">
        <v>4316</v>
      </c>
      <c r="B603">
        <v>2</v>
      </c>
      <c r="C603" t="s">
        <v>3808</v>
      </c>
      <c r="D603" t="s">
        <v>4259</v>
      </c>
    </row>
    <row r="604" spans="1:4" hidden="1" x14ac:dyDescent="0.25">
      <c r="A604" t="s">
        <v>4316</v>
      </c>
      <c r="B604">
        <v>3</v>
      </c>
      <c r="C604" t="s">
        <v>1067</v>
      </c>
      <c r="D604" t="s">
        <v>1234</v>
      </c>
    </row>
    <row r="605" spans="1:4" hidden="1" x14ac:dyDescent="0.25">
      <c r="A605" t="s">
        <v>4316</v>
      </c>
      <c r="B605">
        <v>4</v>
      </c>
      <c r="C605" t="s">
        <v>999</v>
      </c>
      <c r="D605" t="s">
        <v>596</v>
      </c>
    </row>
    <row r="606" spans="1:4" hidden="1" x14ac:dyDescent="0.25">
      <c r="A606" t="s">
        <v>4316</v>
      </c>
      <c r="B606">
        <v>5</v>
      </c>
      <c r="C606" t="s">
        <v>1000</v>
      </c>
      <c r="D606" t="s">
        <v>70</v>
      </c>
    </row>
    <row r="607" spans="1:4" hidden="1" x14ac:dyDescent="0.25">
      <c r="A607" t="s">
        <v>4316</v>
      </c>
      <c r="B607">
        <v>6</v>
      </c>
      <c r="C607" t="s">
        <v>1079</v>
      </c>
      <c r="D607" t="s">
        <v>593</v>
      </c>
    </row>
    <row r="608" spans="1:4" hidden="1" x14ac:dyDescent="0.25">
      <c r="A608" t="s">
        <v>4316</v>
      </c>
      <c r="B608">
        <v>7</v>
      </c>
      <c r="C608" t="s">
        <v>1192</v>
      </c>
      <c r="D608" t="s">
        <v>4321</v>
      </c>
    </row>
    <row r="609" spans="1:4" hidden="1" x14ac:dyDescent="0.25">
      <c r="A609" t="s">
        <v>4316</v>
      </c>
      <c r="B609">
        <v>8</v>
      </c>
      <c r="C609" t="s">
        <v>591</v>
      </c>
      <c r="D609" t="s">
        <v>504</v>
      </c>
    </row>
    <row r="610" spans="1:4" hidden="1" x14ac:dyDescent="0.25">
      <c r="A610" t="s">
        <v>4316</v>
      </c>
      <c r="B610">
        <v>9</v>
      </c>
      <c r="C610" t="s">
        <v>934</v>
      </c>
      <c r="D610" t="s">
        <v>590</v>
      </c>
    </row>
    <row r="611" spans="1:4" hidden="1" x14ac:dyDescent="0.25">
      <c r="A611" t="s">
        <v>4316</v>
      </c>
      <c r="B611">
        <v>10</v>
      </c>
      <c r="C611" t="s">
        <v>322</v>
      </c>
      <c r="D611" t="s">
        <v>116</v>
      </c>
    </row>
    <row r="612" spans="1:4" hidden="1" x14ac:dyDescent="0.25">
      <c r="A612" t="s">
        <v>4316</v>
      </c>
      <c r="B612">
        <v>11</v>
      </c>
      <c r="C612" t="s">
        <v>2343</v>
      </c>
      <c r="D612" t="s">
        <v>1812</v>
      </c>
    </row>
    <row r="613" spans="1:4" hidden="1" x14ac:dyDescent="0.25">
      <c r="A613" t="s">
        <v>4316</v>
      </c>
      <c r="B613">
        <v>12</v>
      </c>
      <c r="C613" t="s">
        <v>4178</v>
      </c>
      <c r="D613" t="s">
        <v>4320</v>
      </c>
    </row>
    <row r="614" spans="1:4" hidden="1" x14ac:dyDescent="0.25">
      <c r="A614" t="s">
        <v>4316</v>
      </c>
      <c r="B614">
        <v>13</v>
      </c>
      <c r="C614" t="s">
        <v>1810</v>
      </c>
      <c r="D614" t="s">
        <v>1809</v>
      </c>
    </row>
    <row r="615" spans="1:4" hidden="1" x14ac:dyDescent="0.25">
      <c r="A615" t="s">
        <v>4316</v>
      </c>
      <c r="B615">
        <v>14</v>
      </c>
      <c r="C615" t="s">
        <v>1808</v>
      </c>
      <c r="D615" t="s">
        <v>1807</v>
      </c>
    </row>
    <row r="616" spans="1:4" hidden="1" x14ac:dyDescent="0.25">
      <c r="A616" t="s">
        <v>4316</v>
      </c>
      <c r="B616">
        <v>15</v>
      </c>
      <c r="C616" t="s">
        <v>1806</v>
      </c>
      <c r="D616" t="s">
        <v>86</v>
      </c>
    </row>
    <row r="617" spans="1:4" hidden="1" x14ac:dyDescent="0.25">
      <c r="A617" t="s">
        <v>4316</v>
      </c>
      <c r="B617">
        <v>16</v>
      </c>
      <c r="C617" t="s">
        <v>1804</v>
      </c>
      <c r="D617" t="s">
        <v>4319</v>
      </c>
    </row>
    <row r="618" spans="1:4" hidden="1" x14ac:dyDescent="0.25">
      <c r="A618" t="s">
        <v>4316</v>
      </c>
      <c r="B618">
        <v>17</v>
      </c>
      <c r="C618" t="s">
        <v>1137</v>
      </c>
      <c r="D618" t="s">
        <v>144</v>
      </c>
    </row>
    <row r="619" spans="1:4" hidden="1" x14ac:dyDescent="0.25">
      <c r="A619" t="s">
        <v>4316</v>
      </c>
      <c r="B619">
        <v>18</v>
      </c>
      <c r="C619" t="s">
        <v>1802</v>
      </c>
      <c r="D619" t="s">
        <v>298</v>
      </c>
    </row>
    <row r="620" spans="1:4" hidden="1" x14ac:dyDescent="0.25">
      <c r="A620" t="s">
        <v>4316</v>
      </c>
      <c r="B620">
        <v>19</v>
      </c>
      <c r="C620" t="s">
        <v>4271</v>
      </c>
      <c r="D620" t="s">
        <v>134</v>
      </c>
    </row>
    <row r="621" spans="1:4" hidden="1" x14ac:dyDescent="0.25">
      <c r="A621" t="s">
        <v>4316</v>
      </c>
      <c r="B621">
        <v>20</v>
      </c>
      <c r="C621" t="s">
        <v>1043</v>
      </c>
      <c r="D621" t="s">
        <v>4082</v>
      </c>
    </row>
    <row r="622" spans="1:4" hidden="1" x14ac:dyDescent="0.25">
      <c r="A622" t="s">
        <v>4316</v>
      </c>
      <c r="B622">
        <v>21</v>
      </c>
      <c r="C622" t="s">
        <v>322</v>
      </c>
      <c r="D622" t="s">
        <v>4318</v>
      </c>
    </row>
    <row r="623" spans="1:4" hidden="1" x14ac:dyDescent="0.25">
      <c r="A623" t="s">
        <v>4316</v>
      </c>
      <c r="B623">
        <v>22</v>
      </c>
      <c r="C623" t="s">
        <v>1928</v>
      </c>
      <c r="D623" t="s">
        <v>4317</v>
      </c>
    </row>
    <row r="624" spans="1:4" hidden="1" x14ac:dyDescent="0.25">
      <c r="A624" t="s">
        <v>4316</v>
      </c>
      <c r="B624">
        <v>23</v>
      </c>
      <c r="C624" t="s">
        <v>1261</v>
      </c>
      <c r="D624" t="s">
        <v>1150</v>
      </c>
    </row>
    <row r="625" spans="1:4" hidden="1" x14ac:dyDescent="0.25">
      <c r="A625" t="s">
        <v>4316</v>
      </c>
      <c r="B625">
        <v>24</v>
      </c>
      <c r="C625" t="s">
        <v>492</v>
      </c>
      <c r="D625" t="s">
        <v>26</v>
      </c>
    </row>
    <row r="626" spans="1:4" hidden="1" x14ac:dyDescent="0.25">
      <c r="A626" t="s">
        <v>4313</v>
      </c>
      <c r="B626">
        <v>1</v>
      </c>
      <c r="C626" t="s">
        <v>295</v>
      </c>
      <c r="D626" t="s">
        <v>14</v>
      </c>
    </row>
    <row r="627" spans="1:4" hidden="1" x14ac:dyDescent="0.25">
      <c r="A627" t="s">
        <v>4313</v>
      </c>
      <c r="B627">
        <v>2</v>
      </c>
      <c r="C627" t="s">
        <v>3808</v>
      </c>
      <c r="D627" t="s">
        <v>4315</v>
      </c>
    </row>
    <row r="628" spans="1:4" hidden="1" x14ac:dyDescent="0.25">
      <c r="A628" t="s">
        <v>4313</v>
      </c>
      <c r="B628">
        <v>3</v>
      </c>
      <c r="C628" t="s">
        <v>1067</v>
      </c>
      <c r="D628" t="s">
        <v>1234</v>
      </c>
    </row>
    <row r="629" spans="1:4" hidden="1" x14ac:dyDescent="0.25">
      <c r="A629" t="s">
        <v>4313</v>
      </c>
      <c r="B629">
        <v>4</v>
      </c>
      <c r="C629" t="s">
        <v>999</v>
      </c>
      <c r="D629" t="s">
        <v>596</v>
      </c>
    </row>
    <row r="630" spans="1:4" hidden="1" x14ac:dyDescent="0.25">
      <c r="A630" t="s">
        <v>4313</v>
      </c>
      <c r="B630">
        <v>5</v>
      </c>
      <c r="C630" t="s">
        <v>1000</v>
      </c>
      <c r="D630" t="s">
        <v>70</v>
      </c>
    </row>
    <row r="631" spans="1:4" hidden="1" x14ac:dyDescent="0.25">
      <c r="A631" t="s">
        <v>4313</v>
      </c>
      <c r="B631">
        <v>6</v>
      </c>
      <c r="C631" t="s">
        <v>1079</v>
      </c>
      <c r="D631" t="s">
        <v>593</v>
      </c>
    </row>
    <row r="632" spans="1:4" hidden="1" x14ac:dyDescent="0.25">
      <c r="A632" t="s">
        <v>4313</v>
      </c>
      <c r="B632">
        <v>7</v>
      </c>
      <c r="C632" t="s">
        <v>970</v>
      </c>
      <c r="D632" t="s">
        <v>504</v>
      </c>
    </row>
    <row r="633" spans="1:4" hidden="1" x14ac:dyDescent="0.25">
      <c r="A633" t="s">
        <v>4313</v>
      </c>
      <c r="B633">
        <v>8</v>
      </c>
      <c r="C633" t="s">
        <v>1479</v>
      </c>
      <c r="D633" t="s">
        <v>502</v>
      </c>
    </row>
    <row r="634" spans="1:4" hidden="1" x14ac:dyDescent="0.25">
      <c r="A634" t="s">
        <v>4313</v>
      </c>
      <c r="B634">
        <v>9</v>
      </c>
      <c r="C634" t="s">
        <v>761</v>
      </c>
      <c r="D634" t="s">
        <v>500</v>
      </c>
    </row>
    <row r="635" spans="1:4" hidden="1" x14ac:dyDescent="0.25">
      <c r="A635" t="s">
        <v>4313</v>
      </c>
      <c r="B635">
        <v>10</v>
      </c>
      <c r="C635" t="s">
        <v>931</v>
      </c>
      <c r="D635" t="s">
        <v>4136</v>
      </c>
    </row>
    <row r="636" spans="1:4" hidden="1" x14ac:dyDescent="0.25">
      <c r="A636" t="s">
        <v>4313</v>
      </c>
      <c r="B636">
        <v>11</v>
      </c>
      <c r="C636" t="s">
        <v>3819</v>
      </c>
      <c r="D636" t="s">
        <v>494</v>
      </c>
    </row>
    <row r="637" spans="1:4" hidden="1" x14ac:dyDescent="0.25">
      <c r="A637" t="s">
        <v>4313</v>
      </c>
      <c r="B637">
        <v>12</v>
      </c>
      <c r="C637" t="s">
        <v>930</v>
      </c>
      <c r="D637" t="s">
        <v>205</v>
      </c>
    </row>
    <row r="638" spans="1:4" hidden="1" x14ac:dyDescent="0.25">
      <c r="A638" t="s">
        <v>4313</v>
      </c>
      <c r="B638">
        <v>13</v>
      </c>
      <c r="C638" t="s">
        <v>492</v>
      </c>
      <c r="D638" t="s">
        <v>26</v>
      </c>
    </row>
    <row r="639" spans="1:4" hidden="1" x14ac:dyDescent="0.25">
      <c r="A639" t="s">
        <v>4313</v>
      </c>
      <c r="B639">
        <v>14</v>
      </c>
      <c r="C639" t="s">
        <v>1261</v>
      </c>
      <c r="D639" t="s">
        <v>1150</v>
      </c>
    </row>
    <row r="640" spans="1:4" hidden="1" x14ac:dyDescent="0.25">
      <c r="A640" t="s">
        <v>4313</v>
      </c>
      <c r="B640">
        <v>15</v>
      </c>
      <c r="C640" t="s">
        <v>761</v>
      </c>
      <c r="D640" t="s">
        <v>2720</v>
      </c>
    </row>
    <row r="641" spans="1:4" hidden="1" x14ac:dyDescent="0.25">
      <c r="A641" t="s">
        <v>4313</v>
      </c>
      <c r="B641">
        <v>16</v>
      </c>
      <c r="C641" t="s">
        <v>322</v>
      </c>
      <c r="D641" t="s">
        <v>4314</v>
      </c>
    </row>
    <row r="642" spans="1:4" hidden="1" x14ac:dyDescent="0.25">
      <c r="A642" t="s">
        <v>4313</v>
      </c>
      <c r="B642">
        <v>17</v>
      </c>
      <c r="C642" t="s">
        <v>1043</v>
      </c>
      <c r="D642" t="s">
        <v>4082</v>
      </c>
    </row>
    <row r="643" spans="1:4" hidden="1" x14ac:dyDescent="0.25">
      <c r="A643" t="s">
        <v>4313</v>
      </c>
      <c r="B643">
        <v>18</v>
      </c>
      <c r="C643" t="s">
        <v>4271</v>
      </c>
      <c r="D643" t="s">
        <v>134</v>
      </c>
    </row>
    <row r="644" spans="1:4" hidden="1" x14ac:dyDescent="0.25">
      <c r="A644" t="s">
        <v>4312</v>
      </c>
      <c r="B644">
        <v>1</v>
      </c>
      <c r="C644" t="s">
        <v>295</v>
      </c>
      <c r="D644" t="s">
        <v>14</v>
      </c>
    </row>
    <row r="645" spans="1:4" hidden="1" x14ac:dyDescent="0.25">
      <c r="A645" t="s">
        <v>4312</v>
      </c>
      <c r="B645">
        <v>2</v>
      </c>
      <c r="C645" t="s">
        <v>928</v>
      </c>
      <c r="D645" t="s">
        <v>464</v>
      </c>
    </row>
    <row r="646" spans="1:4" hidden="1" x14ac:dyDescent="0.25">
      <c r="A646" t="s">
        <v>4312</v>
      </c>
      <c r="B646">
        <v>3</v>
      </c>
      <c r="C646" t="s">
        <v>463</v>
      </c>
      <c r="D646" t="s">
        <v>462</v>
      </c>
    </row>
    <row r="647" spans="1:4" hidden="1" x14ac:dyDescent="0.25">
      <c r="A647" t="s">
        <v>4312</v>
      </c>
      <c r="B647">
        <v>4</v>
      </c>
      <c r="C647" t="s">
        <v>461</v>
      </c>
      <c r="D647" t="s">
        <v>636</v>
      </c>
    </row>
    <row r="648" spans="1:4" hidden="1" x14ac:dyDescent="0.25">
      <c r="A648" t="s">
        <v>4312</v>
      </c>
      <c r="B648">
        <v>5</v>
      </c>
      <c r="C648" t="s">
        <v>637</v>
      </c>
      <c r="D648" t="s">
        <v>3935</v>
      </c>
    </row>
    <row r="649" spans="1:4" hidden="1" x14ac:dyDescent="0.25">
      <c r="A649" t="s">
        <v>4312</v>
      </c>
      <c r="B649">
        <v>6</v>
      </c>
      <c r="C649" t="s">
        <v>457</v>
      </c>
      <c r="D649" t="s">
        <v>456</v>
      </c>
    </row>
    <row r="650" spans="1:4" hidden="1" x14ac:dyDescent="0.25">
      <c r="A650" t="s">
        <v>4312</v>
      </c>
      <c r="B650">
        <v>7</v>
      </c>
      <c r="C650" t="s">
        <v>1214</v>
      </c>
      <c r="D650" t="s">
        <v>3934</v>
      </c>
    </row>
    <row r="651" spans="1:4" hidden="1" x14ac:dyDescent="0.25">
      <c r="A651" t="s">
        <v>4312</v>
      </c>
      <c r="B651">
        <v>8</v>
      </c>
      <c r="C651" t="s">
        <v>969</v>
      </c>
      <c r="D651" t="s">
        <v>1021</v>
      </c>
    </row>
    <row r="652" spans="1:4" hidden="1" x14ac:dyDescent="0.25">
      <c r="A652" t="s">
        <v>4312</v>
      </c>
      <c r="B652">
        <v>9</v>
      </c>
      <c r="C652" t="s">
        <v>387</v>
      </c>
      <c r="D652" t="s">
        <v>3933</v>
      </c>
    </row>
    <row r="653" spans="1:4" hidden="1" x14ac:dyDescent="0.25">
      <c r="A653" t="s">
        <v>4312</v>
      </c>
      <c r="B653">
        <v>10</v>
      </c>
      <c r="C653" t="s">
        <v>316</v>
      </c>
      <c r="D653" t="s">
        <v>106</v>
      </c>
    </row>
    <row r="654" spans="1:4" hidden="1" x14ac:dyDescent="0.25">
      <c r="A654" t="s">
        <v>4312</v>
      </c>
      <c r="B654">
        <v>11</v>
      </c>
      <c r="C654" t="s">
        <v>881</v>
      </c>
      <c r="D654" t="s">
        <v>382</v>
      </c>
    </row>
    <row r="655" spans="1:4" hidden="1" x14ac:dyDescent="0.25">
      <c r="A655" t="s">
        <v>4312</v>
      </c>
      <c r="B655">
        <v>12</v>
      </c>
      <c r="C655" t="s">
        <v>1134</v>
      </c>
      <c r="D655" t="s">
        <v>812</v>
      </c>
    </row>
    <row r="656" spans="1:4" hidden="1" x14ac:dyDescent="0.25">
      <c r="A656" t="s">
        <v>4312</v>
      </c>
      <c r="B656">
        <v>13</v>
      </c>
      <c r="C656" t="s">
        <v>315</v>
      </c>
      <c r="D656" t="s">
        <v>221</v>
      </c>
    </row>
    <row r="657" spans="1:4" hidden="1" x14ac:dyDescent="0.25">
      <c r="A657" t="s">
        <v>4312</v>
      </c>
      <c r="B657">
        <v>14</v>
      </c>
      <c r="C657" t="s">
        <v>533</v>
      </c>
      <c r="D657" t="s">
        <v>3932</v>
      </c>
    </row>
    <row r="658" spans="1:4" hidden="1" x14ac:dyDescent="0.25">
      <c r="A658" t="s">
        <v>4312</v>
      </c>
      <c r="B658">
        <v>15</v>
      </c>
      <c r="C658" t="s">
        <v>3856</v>
      </c>
      <c r="D658" t="s">
        <v>3931</v>
      </c>
    </row>
    <row r="659" spans="1:4" hidden="1" x14ac:dyDescent="0.25">
      <c r="A659" t="s">
        <v>4312</v>
      </c>
      <c r="B659">
        <v>16</v>
      </c>
      <c r="C659" t="s">
        <v>3680</v>
      </c>
      <c r="D659" t="s">
        <v>3930</v>
      </c>
    </row>
    <row r="660" spans="1:4" hidden="1" x14ac:dyDescent="0.25">
      <c r="A660" t="s">
        <v>4312</v>
      </c>
      <c r="B660">
        <v>17</v>
      </c>
      <c r="C660" t="s">
        <v>525</v>
      </c>
      <c r="D660" t="s">
        <v>3853</v>
      </c>
    </row>
    <row r="661" spans="1:4" hidden="1" x14ac:dyDescent="0.25">
      <c r="A661" t="s">
        <v>4312</v>
      </c>
      <c r="B661">
        <v>18</v>
      </c>
      <c r="C661" t="s">
        <v>2609</v>
      </c>
      <c r="D661" t="s">
        <v>522</v>
      </c>
    </row>
    <row r="662" spans="1:4" hidden="1" x14ac:dyDescent="0.25">
      <c r="A662" t="s">
        <v>4312</v>
      </c>
      <c r="B662">
        <v>19</v>
      </c>
      <c r="C662" t="s">
        <v>411</v>
      </c>
      <c r="D662" t="s">
        <v>47</v>
      </c>
    </row>
    <row r="663" spans="1:4" hidden="1" x14ac:dyDescent="0.25">
      <c r="A663" t="s">
        <v>4312</v>
      </c>
      <c r="B663">
        <v>20</v>
      </c>
      <c r="C663" t="s">
        <v>646</v>
      </c>
      <c r="D663" t="s">
        <v>908</v>
      </c>
    </row>
    <row r="664" spans="1:4" hidden="1" x14ac:dyDescent="0.25">
      <c r="A664" t="s">
        <v>4312</v>
      </c>
      <c r="B664">
        <v>21</v>
      </c>
      <c r="C664" t="s">
        <v>1039</v>
      </c>
      <c r="D664" t="s">
        <v>150</v>
      </c>
    </row>
    <row r="665" spans="1:4" hidden="1" x14ac:dyDescent="0.25">
      <c r="A665" t="s">
        <v>4312</v>
      </c>
      <c r="B665">
        <v>22</v>
      </c>
      <c r="C665" t="s">
        <v>3929</v>
      </c>
      <c r="D665" t="s">
        <v>3928</v>
      </c>
    </row>
    <row r="666" spans="1:4" hidden="1" x14ac:dyDescent="0.25">
      <c r="A666" t="s">
        <v>4312</v>
      </c>
      <c r="B666">
        <v>23</v>
      </c>
      <c r="C666" t="s">
        <v>583</v>
      </c>
      <c r="D666" t="s">
        <v>3927</v>
      </c>
    </row>
    <row r="667" spans="1:4" hidden="1" x14ac:dyDescent="0.25">
      <c r="A667" t="s">
        <v>4312</v>
      </c>
      <c r="B667">
        <v>24</v>
      </c>
      <c r="C667" t="s">
        <v>3926</v>
      </c>
      <c r="D667" t="s">
        <v>642</v>
      </c>
    </row>
    <row r="668" spans="1:4" hidden="1" x14ac:dyDescent="0.25">
      <c r="A668" t="s">
        <v>4312</v>
      </c>
      <c r="B668">
        <v>25</v>
      </c>
      <c r="C668" t="s">
        <v>902</v>
      </c>
      <c r="D668" t="s">
        <v>579</v>
      </c>
    </row>
    <row r="669" spans="1:4" hidden="1" x14ac:dyDescent="0.25">
      <c r="A669" t="s">
        <v>4312</v>
      </c>
      <c r="B669">
        <v>26</v>
      </c>
      <c r="C669" t="s">
        <v>901</v>
      </c>
      <c r="D669" t="s">
        <v>900</v>
      </c>
    </row>
    <row r="670" spans="1:4" hidden="1" x14ac:dyDescent="0.25">
      <c r="A670" t="s">
        <v>4312</v>
      </c>
      <c r="B670">
        <v>27</v>
      </c>
      <c r="C670" t="s">
        <v>3925</v>
      </c>
      <c r="D670" t="s">
        <v>2875</v>
      </c>
    </row>
    <row r="671" spans="1:4" hidden="1" x14ac:dyDescent="0.25">
      <c r="A671" t="s">
        <v>4312</v>
      </c>
      <c r="B671">
        <v>28</v>
      </c>
      <c r="C671" t="s">
        <v>899</v>
      </c>
      <c r="D671" t="s">
        <v>2874</v>
      </c>
    </row>
    <row r="672" spans="1:4" hidden="1" x14ac:dyDescent="0.25">
      <c r="A672" t="s">
        <v>4312</v>
      </c>
      <c r="B672">
        <v>29</v>
      </c>
      <c r="C672" t="s">
        <v>1046</v>
      </c>
      <c r="D672" t="s">
        <v>2872</v>
      </c>
    </row>
    <row r="673" spans="1:4" hidden="1" x14ac:dyDescent="0.25">
      <c r="A673" t="s">
        <v>4312</v>
      </c>
      <c r="B673">
        <v>30</v>
      </c>
      <c r="C673" t="s">
        <v>358</v>
      </c>
      <c r="D673" t="s">
        <v>72</v>
      </c>
    </row>
    <row r="674" spans="1:4" hidden="1" x14ac:dyDescent="0.25">
      <c r="A674" t="s">
        <v>4312</v>
      </c>
      <c r="B674">
        <v>31</v>
      </c>
      <c r="C674" t="s">
        <v>1008</v>
      </c>
      <c r="D674" t="s">
        <v>143</v>
      </c>
    </row>
    <row r="675" spans="1:4" hidden="1" x14ac:dyDescent="0.25">
      <c r="A675" t="s">
        <v>4307</v>
      </c>
      <c r="B675">
        <v>1</v>
      </c>
      <c r="C675" t="s">
        <v>295</v>
      </c>
      <c r="D675" t="s">
        <v>14</v>
      </c>
    </row>
    <row r="676" spans="1:4" hidden="1" x14ac:dyDescent="0.25">
      <c r="A676" t="s">
        <v>4307</v>
      </c>
      <c r="B676">
        <v>2</v>
      </c>
      <c r="C676" t="s">
        <v>928</v>
      </c>
      <c r="D676" t="s">
        <v>464</v>
      </c>
    </row>
    <row r="677" spans="1:4" hidden="1" x14ac:dyDescent="0.25">
      <c r="A677" t="s">
        <v>4307</v>
      </c>
      <c r="B677">
        <v>3</v>
      </c>
      <c r="C677" t="s">
        <v>463</v>
      </c>
      <c r="D677" t="s">
        <v>462</v>
      </c>
    </row>
    <row r="678" spans="1:4" hidden="1" x14ac:dyDescent="0.25">
      <c r="A678" t="s">
        <v>4307</v>
      </c>
      <c r="B678">
        <v>4</v>
      </c>
      <c r="C678" t="s">
        <v>461</v>
      </c>
      <c r="D678" t="s">
        <v>636</v>
      </c>
    </row>
    <row r="679" spans="1:4" hidden="1" x14ac:dyDescent="0.25">
      <c r="A679" t="s">
        <v>4307</v>
      </c>
      <c r="B679">
        <v>5</v>
      </c>
      <c r="C679" t="s">
        <v>637</v>
      </c>
      <c r="D679" t="s">
        <v>3935</v>
      </c>
    </row>
    <row r="680" spans="1:4" hidden="1" x14ac:dyDescent="0.25">
      <c r="A680" t="s">
        <v>4307</v>
      </c>
      <c r="B680">
        <v>6</v>
      </c>
      <c r="C680" t="s">
        <v>457</v>
      </c>
      <c r="D680" t="s">
        <v>456</v>
      </c>
    </row>
    <row r="681" spans="1:4" hidden="1" x14ac:dyDescent="0.25">
      <c r="A681" t="s">
        <v>4307</v>
      </c>
      <c r="B681">
        <v>7</v>
      </c>
      <c r="C681" t="s">
        <v>1214</v>
      </c>
      <c r="D681" t="s">
        <v>3934</v>
      </c>
    </row>
    <row r="682" spans="1:4" hidden="1" x14ac:dyDescent="0.25">
      <c r="A682" t="s">
        <v>4307</v>
      </c>
      <c r="B682">
        <v>8</v>
      </c>
      <c r="C682" t="s">
        <v>969</v>
      </c>
      <c r="D682" t="s">
        <v>1021</v>
      </c>
    </row>
    <row r="683" spans="1:4" hidden="1" x14ac:dyDescent="0.25">
      <c r="A683" t="s">
        <v>4307</v>
      </c>
      <c r="B683">
        <v>9</v>
      </c>
      <c r="C683" t="s">
        <v>387</v>
      </c>
      <c r="D683" t="s">
        <v>3933</v>
      </c>
    </row>
    <row r="684" spans="1:4" hidden="1" x14ac:dyDescent="0.25">
      <c r="A684" t="s">
        <v>4307</v>
      </c>
      <c r="B684">
        <v>10</v>
      </c>
      <c r="C684" t="s">
        <v>316</v>
      </c>
      <c r="D684" t="s">
        <v>106</v>
      </c>
    </row>
    <row r="685" spans="1:4" hidden="1" x14ac:dyDescent="0.25">
      <c r="A685" t="s">
        <v>4307</v>
      </c>
      <c r="B685">
        <v>11</v>
      </c>
      <c r="C685" t="s">
        <v>881</v>
      </c>
      <c r="D685" t="s">
        <v>382</v>
      </c>
    </row>
    <row r="686" spans="1:4" hidden="1" x14ac:dyDescent="0.25">
      <c r="A686" t="s">
        <v>4307</v>
      </c>
      <c r="B686">
        <v>12</v>
      </c>
      <c r="C686" t="s">
        <v>1134</v>
      </c>
      <c r="D686" t="s">
        <v>812</v>
      </c>
    </row>
    <row r="687" spans="1:4" hidden="1" x14ac:dyDescent="0.25">
      <c r="A687" t="s">
        <v>4307</v>
      </c>
      <c r="B687">
        <v>13</v>
      </c>
      <c r="C687" t="s">
        <v>315</v>
      </c>
      <c r="D687" t="s">
        <v>221</v>
      </c>
    </row>
    <row r="688" spans="1:4" hidden="1" x14ac:dyDescent="0.25">
      <c r="A688" t="s">
        <v>4307</v>
      </c>
      <c r="B688">
        <v>14</v>
      </c>
      <c r="C688" t="s">
        <v>533</v>
      </c>
      <c r="D688" t="s">
        <v>3932</v>
      </c>
    </row>
    <row r="689" spans="1:4" hidden="1" x14ac:dyDescent="0.25">
      <c r="A689" t="s">
        <v>4307</v>
      </c>
      <c r="B689">
        <v>15</v>
      </c>
      <c r="C689" t="s">
        <v>3856</v>
      </c>
      <c r="D689" t="s">
        <v>3931</v>
      </c>
    </row>
    <row r="690" spans="1:4" hidden="1" x14ac:dyDescent="0.25">
      <c r="A690" t="s">
        <v>4307</v>
      </c>
      <c r="B690">
        <v>16</v>
      </c>
      <c r="C690" t="s">
        <v>3680</v>
      </c>
      <c r="D690" t="s">
        <v>3930</v>
      </c>
    </row>
    <row r="691" spans="1:4" hidden="1" x14ac:dyDescent="0.25">
      <c r="A691" t="s">
        <v>4307</v>
      </c>
      <c r="B691">
        <v>17</v>
      </c>
      <c r="C691" t="s">
        <v>525</v>
      </c>
      <c r="D691" t="s">
        <v>3853</v>
      </c>
    </row>
    <row r="692" spans="1:4" hidden="1" x14ac:dyDescent="0.25">
      <c r="A692" t="s">
        <v>4307</v>
      </c>
      <c r="B692">
        <v>18</v>
      </c>
      <c r="C692" t="s">
        <v>2609</v>
      </c>
      <c r="D692" t="s">
        <v>522</v>
      </c>
    </row>
    <row r="693" spans="1:4" hidden="1" x14ac:dyDescent="0.25">
      <c r="A693" t="s">
        <v>4307</v>
      </c>
      <c r="B693">
        <v>19</v>
      </c>
      <c r="C693" t="s">
        <v>411</v>
      </c>
      <c r="D693" t="s">
        <v>47</v>
      </c>
    </row>
    <row r="694" spans="1:4" hidden="1" x14ac:dyDescent="0.25">
      <c r="A694" t="s">
        <v>4307</v>
      </c>
      <c r="B694">
        <v>20</v>
      </c>
      <c r="C694" t="s">
        <v>646</v>
      </c>
      <c r="D694" t="s">
        <v>908</v>
      </c>
    </row>
    <row r="695" spans="1:4" hidden="1" x14ac:dyDescent="0.25">
      <c r="A695" t="s">
        <v>4307</v>
      </c>
      <c r="B695">
        <v>21</v>
      </c>
      <c r="C695" t="s">
        <v>1039</v>
      </c>
      <c r="D695" t="s">
        <v>150</v>
      </c>
    </row>
    <row r="696" spans="1:4" hidden="1" x14ac:dyDescent="0.25">
      <c r="A696" t="s">
        <v>4307</v>
      </c>
      <c r="B696">
        <v>22</v>
      </c>
      <c r="C696" t="s">
        <v>3929</v>
      </c>
      <c r="D696" t="s">
        <v>3928</v>
      </c>
    </row>
    <row r="697" spans="1:4" hidden="1" x14ac:dyDescent="0.25">
      <c r="A697" t="s">
        <v>4307</v>
      </c>
      <c r="B697">
        <v>23</v>
      </c>
      <c r="C697" t="s">
        <v>583</v>
      </c>
      <c r="D697" t="s">
        <v>3927</v>
      </c>
    </row>
    <row r="698" spans="1:4" hidden="1" x14ac:dyDescent="0.25">
      <c r="A698" t="s">
        <v>4307</v>
      </c>
      <c r="B698">
        <v>24</v>
      </c>
      <c r="C698" t="s">
        <v>3926</v>
      </c>
      <c r="D698" t="s">
        <v>642</v>
      </c>
    </row>
    <row r="699" spans="1:4" hidden="1" x14ac:dyDescent="0.25">
      <c r="A699" t="s">
        <v>4307</v>
      </c>
      <c r="B699">
        <v>25</v>
      </c>
      <c r="C699" t="s">
        <v>902</v>
      </c>
      <c r="D699" t="s">
        <v>579</v>
      </c>
    </row>
    <row r="700" spans="1:4" hidden="1" x14ac:dyDescent="0.25">
      <c r="A700" t="s">
        <v>4307</v>
      </c>
      <c r="B700">
        <v>26</v>
      </c>
      <c r="C700" t="s">
        <v>901</v>
      </c>
      <c r="D700" t="s">
        <v>900</v>
      </c>
    </row>
    <row r="701" spans="1:4" hidden="1" x14ac:dyDescent="0.25">
      <c r="A701" t="s">
        <v>4307</v>
      </c>
      <c r="B701">
        <v>27</v>
      </c>
      <c r="C701" t="s">
        <v>3366</v>
      </c>
      <c r="D701" t="s">
        <v>2875</v>
      </c>
    </row>
    <row r="702" spans="1:4" hidden="1" x14ac:dyDescent="0.25">
      <c r="A702" t="s">
        <v>4307</v>
      </c>
      <c r="B702">
        <v>28</v>
      </c>
      <c r="C702" t="s">
        <v>899</v>
      </c>
      <c r="D702" t="s">
        <v>2874</v>
      </c>
    </row>
    <row r="703" spans="1:4" hidden="1" x14ac:dyDescent="0.25">
      <c r="A703" t="s">
        <v>4307</v>
      </c>
      <c r="B703">
        <v>29</v>
      </c>
      <c r="C703" t="s">
        <v>1046</v>
      </c>
      <c r="D703" t="s">
        <v>2872</v>
      </c>
    </row>
    <row r="704" spans="1:4" hidden="1" x14ac:dyDescent="0.25">
      <c r="A704" t="s">
        <v>4307</v>
      </c>
      <c r="B704">
        <v>30</v>
      </c>
      <c r="C704" t="s">
        <v>358</v>
      </c>
      <c r="D704" t="s">
        <v>72</v>
      </c>
    </row>
    <row r="705" spans="1:4" hidden="1" x14ac:dyDescent="0.25">
      <c r="A705" t="s">
        <v>4307</v>
      </c>
      <c r="B705">
        <v>31</v>
      </c>
      <c r="C705" t="s">
        <v>1008</v>
      </c>
      <c r="D705" t="s">
        <v>143</v>
      </c>
    </row>
    <row r="706" spans="1:4" hidden="1" x14ac:dyDescent="0.25">
      <c r="A706" t="s">
        <v>4307</v>
      </c>
      <c r="B706">
        <v>32</v>
      </c>
      <c r="C706" t="s">
        <v>1009</v>
      </c>
      <c r="D706" t="s">
        <v>194</v>
      </c>
    </row>
    <row r="707" spans="1:4" hidden="1" x14ac:dyDescent="0.25">
      <c r="A707" t="s">
        <v>4307</v>
      </c>
      <c r="B707">
        <v>33</v>
      </c>
      <c r="C707" t="s">
        <v>4311</v>
      </c>
      <c r="D707" t="s">
        <v>4296</v>
      </c>
    </row>
    <row r="708" spans="1:4" hidden="1" x14ac:dyDescent="0.25">
      <c r="A708" t="s">
        <v>4307</v>
      </c>
      <c r="B708">
        <v>34</v>
      </c>
      <c r="C708" t="s">
        <v>1175</v>
      </c>
      <c r="D708" t="s">
        <v>1053</v>
      </c>
    </row>
    <row r="709" spans="1:4" hidden="1" x14ac:dyDescent="0.25">
      <c r="A709" t="s">
        <v>4307</v>
      </c>
      <c r="B709">
        <v>35</v>
      </c>
      <c r="C709" t="s">
        <v>1197</v>
      </c>
      <c r="D709" t="s">
        <v>4310</v>
      </c>
    </row>
    <row r="710" spans="1:4" hidden="1" x14ac:dyDescent="0.25">
      <c r="A710" t="s">
        <v>4307</v>
      </c>
      <c r="B710">
        <v>36</v>
      </c>
      <c r="C710" t="s">
        <v>4309</v>
      </c>
      <c r="D710" t="s">
        <v>4308</v>
      </c>
    </row>
    <row r="711" spans="1:4" hidden="1" x14ac:dyDescent="0.25">
      <c r="A711" t="s">
        <v>4307</v>
      </c>
      <c r="B711">
        <v>37</v>
      </c>
      <c r="C711" t="s">
        <v>4306</v>
      </c>
      <c r="D711" t="s">
        <v>138</v>
      </c>
    </row>
    <row r="712" spans="1:4" hidden="1" x14ac:dyDescent="0.25">
      <c r="A712" t="s">
        <v>4305</v>
      </c>
      <c r="B712">
        <v>1</v>
      </c>
      <c r="C712" t="s">
        <v>295</v>
      </c>
      <c r="D712" t="s">
        <v>14</v>
      </c>
    </row>
    <row r="713" spans="1:4" hidden="1" x14ac:dyDescent="0.25">
      <c r="A713" t="s">
        <v>4305</v>
      </c>
      <c r="B713">
        <v>2</v>
      </c>
      <c r="C713" t="s">
        <v>1119</v>
      </c>
      <c r="D713" t="s">
        <v>1494</v>
      </c>
    </row>
    <row r="714" spans="1:4" hidden="1" x14ac:dyDescent="0.25">
      <c r="A714" t="s">
        <v>4305</v>
      </c>
      <c r="B714">
        <v>3</v>
      </c>
      <c r="C714" t="s">
        <v>886</v>
      </c>
      <c r="D714" t="s">
        <v>142</v>
      </c>
    </row>
    <row r="715" spans="1:4" hidden="1" x14ac:dyDescent="0.25">
      <c r="A715" t="s">
        <v>4304</v>
      </c>
      <c r="B715">
        <v>1</v>
      </c>
      <c r="C715" t="s">
        <v>295</v>
      </c>
      <c r="D715" t="s">
        <v>14</v>
      </c>
    </row>
    <row r="716" spans="1:4" hidden="1" x14ac:dyDescent="0.25">
      <c r="A716" t="s">
        <v>4304</v>
      </c>
      <c r="B716">
        <v>2</v>
      </c>
      <c r="C716" t="s">
        <v>1119</v>
      </c>
      <c r="D716" t="s">
        <v>1494</v>
      </c>
    </row>
    <row r="717" spans="1:4" hidden="1" x14ac:dyDescent="0.25">
      <c r="A717" t="s">
        <v>4304</v>
      </c>
      <c r="B717">
        <v>3</v>
      </c>
      <c r="C717" t="s">
        <v>886</v>
      </c>
      <c r="D717" t="s">
        <v>142</v>
      </c>
    </row>
    <row r="718" spans="1:4" hidden="1" x14ac:dyDescent="0.25">
      <c r="A718" t="s">
        <v>4304</v>
      </c>
      <c r="B718">
        <v>4</v>
      </c>
      <c r="C718" t="s">
        <v>4303</v>
      </c>
      <c r="D718" t="s">
        <v>141</v>
      </c>
    </row>
    <row r="719" spans="1:4" hidden="1" x14ac:dyDescent="0.25">
      <c r="A719" t="s">
        <v>4302</v>
      </c>
      <c r="B719">
        <v>1</v>
      </c>
      <c r="C719" t="s">
        <v>295</v>
      </c>
      <c r="D719" t="s">
        <v>10</v>
      </c>
    </row>
    <row r="720" spans="1:4" hidden="1" x14ac:dyDescent="0.25">
      <c r="A720" t="s">
        <v>4302</v>
      </c>
      <c r="B720">
        <v>2</v>
      </c>
      <c r="C720" t="s">
        <v>1119</v>
      </c>
      <c r="D720" t="s">
        <v>1494</v>
      </c>
    </row>
    <row r="721" spans="1:4" hidden="1" x14ac:dyDescent="0.25">
      <c r="A721" t="s">
        <v>4302</v>
      </c>
      <c r="B721">
        <v>3</v>
      </c>
      <c r="C721" t="s">
        <v>886</v>
      </c>
      <c r="D721" t="s">
        <v>142</v>
      </c>
    </row>
    <row r="722" spans="1:4" hidden="1" x14ac:dyDescent="0.25">
      <c r="A722" t="s">
        <v>4302</v>
      </c>
      <c r="B722">
        <v>4</v>
      </c>
      <c r="C722" t="s">
        <v>1493</v>
      </c>
      <c r="D722" t="s">
        <v>1492</v>
      </c>
    </row>
    <row r="723" spans="1:4" hidden="1" x14ac:dyDescent="0.25">
      <c r="A723" t="s">
        <v>4302</v>
      </c>
      <c r="B723">
        <v>5</v>
      </c>
      <c r="C723" t="s">
        <v>1269</v>
      </c>
      <c r="D723" t="s">
        <v>1491</v>
      </c>
    </row>
    <row r="724" spans="1:4" hidden="1" x14ac:dyDescent="0.25">
      <c r="A724" t="s">
        <v>4302</v>
      </c>
      <c r="B724">
        <v>6</v>
      </c>
      <c r="C724" t="s">
        <v>1258</v>
      </c>
      <c r="D724" t="s">
        <v>1490</v>
      </c>
    </row>
    <row r="725" spans="1:4" hidden="1" x14ac:dyDescent="0.25">
      <c r="A725" t="s">
        <v>4302</v>
      </c>
      <c r="B725">
        <v>7</v>
      </c>
      <c r="C725" t="s">
        <v>1489</v>
      </c>
      <c r="D725" t="s">
        <v>1266</v>
      </c>
    </row>
    <row r="726" spans="1:4" hidden="1" x14ac:dyDescent="0.25">
      <c r="A726" t="s">
        <v>4302</v>
      </c>
      <c r="B726">
        <v>8</v>
      </c>
      <c r="C726" t="s">
        <v>1265</v>
      </c>
      <c r="D726" t="s">
        <v>1264</v>
      </c>
    </row>
    <row r="727" spans="1:4" hidden="1" x14ac:dyDescent="0.25">
      <c r="A727" t="s">
        <v>4302</v>
      </c>
      <c r="B727">
        <v>9</v>
      </c>
      <c r="C727" t="s">
        <v>1400</v>
      </c>
      <c r="D727" t="s">
        <v>1399</v>
      </c>
    </row>
    <row r="728" spans="1:4" hidden="1" x14ac:dyDescent="0.25">
      <c r="A728" t="s">
        <v>4302</v>
      </c>
      <c r="B728">
        <v>10</v>
      </c>
      <c r="C728" t="s">
        <v>1261</v>
      </c>
      <c r="D728" t="s">
        <v>1260</v>
      </c>
    </row>
    <row r="729" spans="1:4" hidden="1" x14ac:dyDescent="0.25">
      <c r="A729" t="s">
        <v>4302</v>
      </c>
      <c r="B729">
        <v>11</v>
      </c>
      <c r="C729" t="s">
        <v>1488</v>
      </c>
      <c r="D729" t="s">
        <v>1487</v>
      </c>
    </row>
    <row r="730" spans="1:4" hidden="1" x14ac:dyDescent="0.25">
      <c r="A730" t="s">
        <v>4302</v>
      </c>
      <c r="B730">
        <v>12</v>
      </c>
      <c r="C730" t="s">
        <v>612</v>
      </c>
      <c r="D730" t="s">
        <v>1486</v>
      </c>
    </row>
    <row r="731" spans="1:4" hidden="1" x14ac:dyDescent="0.25">
      <c r="A731" t="s">
        <v>4302</v>
      </c>
      <c r="B731">
        <v>13</v>
      </c>
      <c r="C731" t="s">
        <v>1052</v>
      </c>
      <c r="D731" t="s">
        <v>140</v>
      </c>
    </row>
    <row r="732" spans="1:4" hidden="1" x14ac:dyDescent="0.25">
      <c r="A732" t="s">
        <v>4299</v>
      </c>
      <c r="B732">
        <v>1</v>
      </c>
      <c r="C732" t="s">
        <v>295</v>
      </c>
      <c r="D732" t="s">
        <v>10</v>
      </c>
    </row>
    <row r="733" spans="1:4" hidden="1" x14ac:dyDescent="0.25">
      <c r="A733" t="s">
        <v>4299</v>
      </c>
      <c r="B733">
        <v>2</v>
      </c>
      <c r="C733" t="s">
        <v>928</v>
      </c>
      <c r="D733" t="s">
        <v>464</v>
      </c>
    </row>
    <row r="734" spans="1:4" hidden="1" x14ac:dyDescent="0.25">
      <c r="A734" t="s">
        <v>4299</v>
      </c>
      <c r="B734">
        <v>3</v>
      </c>
      <c r="C734" t="s">
        <v>2488</v>
      </c>
      <c r="D734" t="s">
        <v>462</v>
      </c>
    </row>
    <row r="735" spans="1:4" hidden="1" x14ac:dyDescent="0.25">
      <c r="A735" t="s">
        <v>4299</v>
      </c>
      <c r="B735">
        <v>4</v>
      </c>
      <c r="C735" t="s">
        <v>637</v>
      </c>
      <c r="D735" t="s">
        <v>636</v>
      </c>
    </row>
    <row r="736" spans="1:4" hidden="1" x14ac:dyDescent="0.25">
      <c r="A736" t="s">
        <v>4299</v>
      </c>
      <c r="B736">
        <v>5</v>
      </c>
      <c r="C736" t="s">
        <v>925</v>
      </c>
      <c r="D736" t="s">
        <v>390</v>
      </c>
    </row>
    <row r="737" spans="1:4" hidden="1" x14ac:dyDescent="0.25">
      <c r="A737" t="s">
        <v>4299</v>
      </c>
      <c r="B737">
        <v>6</v>
      </c>
      <c r="C737" t="s">
        <v>923</v>
      </c>
      <c r="D737" t="s">
        <v>407</v>
      </c>
    </row>
    <row r="738" spans="1:4" hidden="1" x14ac:dyDescent="0.25">
      <c r="A738" t="s">
        <v>4299</v>
      </c>
      <c r="B738">
        <v>7</v>
      </c>
      <c r="C738" t="s">
        <v>1214</v>
      </c>
      <c r="D738" t="s">
        <v>386</v>
      </c>
    </row>
    <row r="739" spans="1:4" hidden="1" x14ac:dyDescent="0.25">
      <c r="A739" t="s">
        <v>4299</v>
      </c>
      <c r="B739">
        <v>8</v>
      </c>
      <c r="C739" t="s">
        <v>2512</v>
      </c>
      <c r="D739" t="s">
        <v>1021</v>
      </c>
    </row>
    <row r="740" spans="1:4" hidden="1" x14ac:dyDescent="0.25">
      <c r="A740" t="s">
        <v>4299</v>
      </c>
      <c r="B740">
        <v>9</v>
      </c>
      <c r="C740" t="s">
        <v>914</v>
      </c>
      <c r="D740" t="s">
        <v>968</v>
      </c>
    </row>
    <row r="741" spans="1:4" hidden="1" x14ac:dyDescent="0.25">
      <c r="A741" t="s">
        <v>4299</v>
      </c>
      <c r="B741">
        <v>10</v>
      </c>
      <c r="C741" t="s">
        <v>316</v>
      </c>
      <c r="D741" t="s">
        <v>106</v>
      </c>
    </row>
    <row r="742" spans="1:4" hidden="1" x14ac:dyDescent="0.25">
      <c r="A742" t="s">
        <v>4299</v>
      </c>
      <c r="B742">
        <v>11</v>
      </c>
      <c r="C742" t="s">
        <v>881</v>
      </c>
      <c r="D742" t="s">
        <v>382</v>
      </c>
    </row>
    <row r="743" spans="1:4" hidden="1" x14ac:dyDescent="0.25">
      <c r="A743" t="s">
        <v>4299</v>
      </c>
      <c r="B743">
        <v>12</v>
      </c>
      <c r="C743" t="s">
        <v>919</v>
      </c>
      <c r="D743" t="s">
        <v>380</v>
      </c>
    </row>
    <row r="744" spans="1:4" hidden="1" x14ac:dyDescent="0.25">
      <c r="A744" t="s">
        <v>4299</v>
      </c>
      <c r="B744">
        <v>13</v>
      </c>
      <c r="C744" t="s">
        <v>452</v>
      </c>
      <c r="D744" t="s">
        <v>378</v>
      </c>
    </row>
    <row r="745" spans="1:4" hidden="1" x14ac:dyDescent="0.25">
      <c r="A745" t="s">
        <v>4299</v>
      </c>
      <c r="B745">
        <v>14</v>
      </c>
      <c r="C745" t="s">
        <v>451</v>
      </c>
      <c r="D745" t="s">
        <v>739</v>
      </c>
    </row>
    <row r="746" spans="1:4" hidden="1" x14ac:dyDescent="0.25">
      <c r="A746" t="s">
        <v>4299</v>
      </c>
      <c r="B746">
        <v>15</v>
      </c>
      <c r="C746" t="s">
        <v>1989</v>
      </c>
      <c r="D746" t="s">
        <v>374</v>
      </c>
    </row>
    <row r="747" spans="1:4" hidden="1" x14ac:dyDescent="0.25">
      <c r="A747" t="s">
        <v>4299</v>
      </c>
      <c r="B747">
        <v>16</v>
      </c>
      <c r="C747" t="s">
        <v>1296</v>
      </c>
      <c r="D747" t="s">
        <v>781</v>
      </c>
    </row>
    <row r="748" spans="1:4" hidden="1" x14ac:dyDescent="0.25">
      <c r="A748" t="s">
        <v>4299</v>
      </c>
      <c r="B748">
        <v>17</v>
      </c>
      <c r="C748" t="s">
        <v>2018</v>
      </c>
      <c r="D748" t="s">
        <v>4301</v>
      </c>
    </row>
    <row r="749" spans="1:4" hidden="1" x14ac:dyDescent="0.25">
      <c r="A749" t="s">
        <v>4299</v>
      </c>
      <c r="B749">
        <v>18</v>
      </c>
      <c r="C749" t="s">
        <v>607</v>
      </c>
      <c r="D749" t="s">
        <v>4300</v>
      </c>
    </row>
    <row r="750" spans="1:4" hidden="1" x14ac:dyDescent="0.25">
      <c r="A750" t="s">
        <v>4299</v>
      </c>
      <c r="B750">
        <v>19</v>
      </c>
      <c r="C750" t="s">
        <v>1361</v>
      </c>
      <c r="D750" t="s">
        <v>1360</v>
      </c>
    </row>
    <row r="751" spans="1:4" hidden="1" x14ac:dyDescent="0.25">
      <c r="A751" t="s">
        <v>4299</v>
      </c>
      <c r="B751">
        <v>20</v>
      </c>
      <c r="C751" t="s">
        <v>1321</v>
      </c>
      <c r="D751" t="s">
        <v>139</v>
      </c>
    </row>
    <row r="752" spans="1:4" hidden="1" x14ac:dyDescent="0.25">
      <c r="A752" t="s">
        <v>4293</v>
      </c>
      <c r="B752">
        <v>1</v>
      </c>
      <c r="C752" t="s">
        <v>295</v>
      </c>
      <c r="D752" t="s">
        <v>10</v>
      </c>
    </row>
    <row r="753" spans="1:4" hidden="1" x14ac:dyDescent="0.25">
      <c r="A753" t="s">
        <v>4293</v>
      </c>
      <c r="B753">
        <v>2</v>
      </c>
      <c r="C753" t="s">
        <v>1067</v>
      </c>
      <c r="D753" t="s">
        <v>1234</v>
      </c>
    </row>
    <row r="754" spans="1:4" hidden="1" x14ac:dyDescent="0.25">
      <c r="A754" t="s">
        <v>4293</v>
      </c>
      <c r="B754">
        <v>3</v>
      </c>
      <c r="C754" t="s">
        <v>999</v>
      </c>
      <c r="D754" t="s">
        <v>3923</v>
      </c>
    </row>
    <row r="755" spans="1:4" hidden="1" x14ac:dyDescent="0.25">
      <c r="A755" t="s">
        <v>4293</v>
      </c>
      <c r="B755">
        <v>4</v>
      </c>
      <c r="C755" t="s">
        <v>1000</v>
      </c>
      <c r="D755" t="s">
        <v>70</v>
      </c>
    </row>
    <row r="756" spans="1:4" hidden="1" x14ac:dyDescent="0.25">
      <c r="A756" t="s">
        <v>4293</v>
      </c>
      <c r="B756">
        <v>5</v>
      </c>
      <c r="C756" t="s">
        <v>1193</v>
      </c>
      <c r="D756" t="s">
        <v>593</v>
      </c>
    </row>
    <row r="757" spans="1:4" hidden="1" x14ac:dyDescent="0.25">
      <c r="A757" t="s">
        <v>4293</v>
      </c>
      <c r="B757">
        <v>6</v>
      </c>
      <c r="C757" t="s">
        <v>1001</v>
      </c>
      <c r="D757" t="s">
        <v>3208</v>
      </c>
    </row>
    <row r="758" spans="1:4" hidden="1" x14ac:dyDescent="0.25">
      <c r="A758" t="s">
        <v>4293</v>
      </c>
      <c r="B758">
        <v>7</v>
      </c>
      <c r="C758" t="s">
        <v>591</v>
      </c>
      <c r="D758" t="s">
        <v>3922</v>
      </c>
    </row>
    <row r="759" spans="1:4" hidden="1" x14ac:dyDescent="0.25">
      <c r="A759" t="s">
        <v>4293</v>
      </c>
      <c r="B759">
        <v>8</v>
      </c>
      <c r="C759" t="s">
        <v>1923</v>
      </c>
      <c r="D759" t="s">
        <v>3921</v>
      </c>
    </row>
    <row r="760" spans="1:4" hidden="1" x14ac:dyDescent="0.25">
      <c r="A760" t="s">
        <v>4293</v>
      </c>
      <c r="B760">
        <v>9</v>
      </c>
      <c r="C760" t="s">
        <v>1341</v>
      </c>
      <c r="D760" t="s">
        <v>116</v>
      </c>
    </row>
    <row r="761" spans="1:4" hidden="1" x14ac:dyDescent="0.25">
      <c r="A761" t="s">
        <v>4293</v>
      </c>
      <c r="B761">
        <v>10</v>
      </c>
      <c r="C761" t="s">
        <v>2930</v>
      </c>
      <c r="D761" t="s">
        <v>3920</v>
      </c>
    </row>
    <row r="762" spans="1:4" hidden="1" x14ac:dyDescent="0.25">
      <c r="A762" t="s">
        <v>4293</v>
      </c>
      <c r="B762">
        <v>11</v>
      </c>
      <c r="C762" t="s">
        <v>512</v>
      </c>
      <c r="D762" t="s">
        <v>511</v>
      </c>
    </row>
    <row r="763" spans="1:4" hidden="1" x14ac:dyDescent="0.25">
      <c r="A763" t="s">
        <v>4293</v>
      </c>
      <c r="B763">
        <v>12</v>
      </c>
      <c r="C763" t="s">
        <v>1046</v>
      </c>
      <c r="D763" t="s">
        <v>935</v>
      </c>
    </row>
    <row r="764" spans="1:4" hidden="1" x14ac:dyDescent="0.25">
      <c r="A764" t="s">
        <v>4293</v>
      </c>
      <c r="B764">
        <v>13</v>
      </c>
      <c r="C764" t="s">
        <v>588</v>
      </c>
      <c r="D764" t="s">
        <v>587</v>
      </c>
    </row>
    <row r="765" spans="1:4" hidden="1" x14ac:dyDescent="0.25">
      <c r="A765" t="s">
        <v>4293</v>
      </c>
      <c r="B765">
        <v>14</v>
      </c>
      <c r="C765" t="s">
        <v>1039</v>
      </c>
      <c r="D765" t="s">
        <v>2878</v>
      </c>
    </row>
    <row r="766" spans="1:4" hidden="1" x14ac:dyDescent="0.25">
      <c r="A766" t="s">
        <v>4293</v>
      </c>
      <c r="B766">
        <v>15</v>
      </c>
      <c r="C766" t="s">
        <v>974</v>
      </c>
      <c r="D766" t="s">
        <v>3919</v>
      </c>
    </row>
    <row r="767" spans="1:4" hidden="1" x14ac:dyDescent="0.25">
      <c r="A767" t="s">
        <v>4293</v>
      </c>
      <c r="B767">
        <v>16</v>
      </c>
      <c r="C767" t="s">
        <v>583</v>
      </c>
      <c r="D767" t="s">
        <v>582</v>
      </c>
    </row>
    <row r="768" spans="1:4" hidden="1" x14ac:dyDescent="0.25">
      <c r="A768" t="s">
        <v>4293</v>
      </c>
      <c r="B768">
        <v>17</v>
      </c>
      <c r="C768" t="s">
        <v>2956</v>
      </c>
      <c r="D768" t="s">
        <v>642</v>
      </c>
    </row>
    <row r="769" spans="1:4" hidden="1" x14ac:dyDescent="0.25">
      <c r="A769" t="s">
        <v>4293</v>
      </c>
      <c r="B769">
        <v>18</v>
      </c>
      <c r="C769" t="s">
        <v>3162</v>
      </c>
      <c r="D769" t="s">
        <v>579</v>
      </c>
    </row>
    <row r="770" spans="1:4" hidden="1" x14ac:dyDescent="0.25">
      <c r="A770" t="s">
        <v>4293</v>
      </c>
      <c r="B770">
        <v>19</v>
      </c>
      <c r="C770" t="s">
        <v>901</v>
      </c>
      <c r="D770" t="s">
        <v>900</v>
      </c>
    </row>
    <row r="771" spans="1:4" hidden="1" x14ac:dyDescent="0.25">
      <c r="A771" t="s">
        <v>4293</v>
      </c>
      <c r="B771">
        <v>20</v>
      </c>
      <c r="C771" t="s">
        <v>3366</v>
      </c>
      <c r="D771" t="s">
        <v>2875</v>
      </c>
    </row>
    <row r="772" spans="1:4" hidden="1" x14ac:dyDescent="0.25">
      <c r="A772" t="s">
        <v>4293</v>
      </c>
      <c r="B772">
        <v>21</v>
      </c>
      <c r="C772" t="s">
        <v>899</v>
      </c>
      <c r="D772" t="s">
        <v>2874</v>
      </c>
    </row>
    <row r="773" spans="1:4" hidden="1" x14ac:dyDescent="0.25">
      <c r="A773" t="s">
        <v>4293</v>
      </c>
      <c r="B773">
        <v>22</v>
      </c>
      <c r="C773" t="s">
        <v>1046</v>
      </c>
      <c r="D773" t="s">
        <v>2872</v>
      </c>
    </row>
    <row r="774" spans="1:4" hidden="1" x14ac:dyDescent="0.25">
      <c r="A774" t="s">
        <v>4293</v>
      </c>
      <c r="B774">
        <v>23</v>
      </c>
      <c r="C774" t="s">
        <v>49</v>
      </c>
      <c r="D774" t="s">
        <v>181</v>
      </c>
    </row>
    <row r="775" spans="1:4" hidden="1" x14ac:dyDescent="0.25">
      <c r="A775" t="s">
        <v>4293</v>
      </c>
      <c r="B775">
        <v>24</v>
      </c>
      <c r="C775" t="s">
        <v>4298</v>
      </c>
      <c r="D775" t="s">
        <v>4297</v>
      </c>
    </row>
    <row r="776" spans="1:4" hidden="1" x14ac:dyDescent="0.25">
      <c r="A776" t="s">
        <v>4293</v>
      </c>
      <c r="B776">
        <v>25</v>
      </c>
      <c r="C776" t="s">
        <v>1009</v>
      </c>
      <c r="D776" t="s">
        <v>194</v>
      </c>
    </row>
    <row r="777" spans="1:4" hidden="1" x14ac:dyDescent="0.25">
      <c r="A777" t="s">
        <v>4293</v>
      </c>
      <c r="B777">
        <v>26</v>
      </c>
      <c r="C777" t="s">
        <v>678</v>
      </c>
      <c r="D777" t="s">
        <v>4296</v>
      </c>
    </row>
    <row r="778" spans="1:4" hidden="1" x14ac:dyDescent="0.25">
      <c r="A778" t="s">
        <v>4293</v>
      </c>
      <c r="B778">
        <v>27</v>
      </c>
      <c r="C778" t="s">
        <v>3596</v>
      </c>
      <c r="D778" t="s">
        <v>4295</v>
      </c>
    </row>
    <row r="779" spans="1:4" hidden="1" x14ac:dyDescent="0.25">
      <c r="A779" t="s">
        <v>4293</v>
      </c>
      <c r="B779">
        <v>28</v>
      </c>
      <c r="C779" t="s">
        <v>2625</v>
      </c>
      <c r="D779" t="s">
        <v>4294</v>
      </c>
    </row>
    <row r="780" spans="1:4" hidden="1" x14ac:dyDescent="0.25">
      <c r="A780" t="s">
        <v>4293</v>
      </c>
      <c r="B780">
        <v>29</v>
      </c>
      <c r="C780" t="s">
        <v>4292</v>
      </c>
      <c r="D780" t="s">
        <v>138</v>
      </c>
    </row>
    <row r="781" spans="1:4" hidden="1" x14ac:dyDescent="0.25">
      <c r="A781" t="s">
        <v>4290</v>
      </c>
      <c r="B781">
        <v>1</v>
      </c>
      <c r="C781" t="s">
        <v>295</v>
      </c>
      <c r="D781" t="s">
        <v>14</v>
      </c>
    </row>
    <row r="782" spans="1:4" hidden="1" x14ac:dyDescent="0.25">
      <c r="A782" t="s">
        <v>4290</v>
      </c>
      <c r="B782">
        <v>2</v>
      </c>
      <c r="C782" t="s">
        <v>3808</v>
      </c>
      <c r="D782" t="s">
        <v>4259</v>
      </c>
    </row>
    <row r="783" spans="1:4" hidden="1" x14ac:dyDescent="0.25">
      <c r="A783" t="s">
        <v>4290</v>
      </c>
      <c r="B783">
        <v>3</v>
      </c>
      <c r="C783" t="s">
        <v>1067</v>
      </c>
      <c r="D783" t="s">
        <v>1234</v>
      </c>
    </row>
    <row r="784" spans="1:4" hidden="1" x14ac:dyDescent="0.25">
      <c r="A784" t="s">
        <v>4290</v>
      </c>
      <c r="B784">
        <v>4</v>
      </c>
      <c r="C784" t="s">
        <v>999</v>
      </c>
      <c r="D784" t="s">
        <v>596</v>
      </c>
    </row>
    <row r="785" spans="1:4" hidden="1" x14ac:dyDescent="0.25">
      <c r="A785" t="s">
        <v>4290</v>
      </c>
      <c r="B785">
        <v>5</v>
      </c>
      <c r="C785" t="s">
        <v>1000</v>
      </c>
      <c r="D785" t="s">
        <v>70</v>
      </c>
    </row>
    <row r="786" spans="1:4" hidden="1" x14ac:dyDescent="0.25">
      <c r="A786" t="s">
        <v>4290</v>
      </c>
      <c r="B786">
        <v>6</v>
      </c>
      <c r="C786" t="s">
        <v>1079</v>
      </c>
      <c r="D786" t="s">
        <v>593</v>
      </c>
    </row>
    <row r="787" spans="1:4" hidden="1" x14ac:dyDescent="0.25">
      <c r="A787" t="s">
        <v>4290</v>
      </c>
      <c r="B787">
        <v>7</v>
      </c>
      <c r="C787" t="s">
        <v>591</v>
      </c>
      <c r="D787" t="s">
        <v>504</v>
      </c>
    </row>
    <row r="788" spans="1:4" hidden="1" x14ac:dyDescent="0.25">
      <c r="A788" t="s">
        <v>4290</v>
      </c>
      <c r="B788">
        <v>8</v>
      </c>
      <c r="C788" t="s">
        <v>1479</v>
      </c>
      <c r="D788" t="s">
        <v>502</v>
      </c>
    </row>
    <row r="789" spans="1:4" hidden="1" x14ac:dyDescent="0.25">
      <c r="A789" t="s">
        <v>4290</v>
      </c>
      <c r="B789">
        <v>9</v>
      </c>
      <c r="C789" t="s">
        <v>761</v>
      </c>
      <c r="D789" t="s">
        <v>500</v>
      </c>
    </row>
    <row r="790" spans="1:4" hidden="1" x14ac:dyDescent="0.25">
      <c r="A790" t="s">
        <v>4290</v>
      </c>
      <c r="B790">
        <v>10</v>
      </c>
      <c r="C790" t="s">
        <v>931</v>
      </c>
      <c r="D790" t="s">
        <v>4291</v>
      </c>
    </row>
    <row r="791" spans="1:4" hidden="1" x14ac:dyDescent="0.25">
      <c r="A791" t="s">
        <v>4290</v>
      </c>
      <c r="B791">
        <v>11</v>
      </c>
      <c r="C791" t="s">
        <v>3819</v>
      </c>
      <c r="D791" t="s">
        <v>494</v>
      </c>
    </row>
    <row r="792" spans="1:4" hidden="1" x14ac:dyDescent="0.25">
      <c r="A792" t="s">
        <v>4290</v>
      </c>
      <c r="B792">
        <v>12</v>
      </c>
      <c r="C792" t="s">
        <v>930</v>
      </c>
      <c r="D792" t="s">
        <v>205</v>
      </c>
    </row>
    <row r="793" spans="1:4" hidden="1" x14ac:dyDescent="0.25">
      <c r="A793" t="s">
        <v>4290</v>
      </c>
      <c r="B793">
        <v>13</v>
      </c>
      <c r="C793" t="s">
        <v>492</v>
      </c>
      <c r="D793" t="s">
        <v>26</v>
      </c>
    </row>
    <row r="794" spans="1:4" hidden="1" x14ac:dyDescent="0.25">
      <c r="A794" t="s">
        <v>4290</v>
      </c>
      <c r="B794">
        <v>14</v>
      </c>
      <c r="C794" t="s">
        <v>4289</v>
      </c>
      <c r="D794" t="s">
        <v>137</v>
      </c>
    </row>
    <row r="795" spans="1:4" ht="30" hidden="1" customHeight="1" x14ac:dyDescent="0.25">
      <c r="A795" t="s">
        <v>4288</v>
      </c>
      <c r="B795">
        <v>1</v>
      </c>
      <c r="C795" t="s">
        <v>295</v>
      </c>
      <c r="D795" t="s">
        <v>14</v>
      </c>
    </row>
    <row r="796" spans="1:4" hidden="1" x14ac:dyDescent="0.25">
      <c r="A796" t="s">
        <v>4288</v>
      </c>
      <c r="B796">
        <v>2</v>
      </c>
      <c r="C796" t="s">
        <v>1405</v>
      </c>
      <c r="D796" t="s">
        <v>2056</v>
      </c>
    </row>
    <row r="797" spans="1:4" hidden="1" x14ac:dyDescent="0.25">
      <c r="A797" t="s">
        <v>4288</v>
      </c>
      <c r="B797">
        <v>3</v>
      </c>
      <c r="C797" t="s">
        <v>886</v>
      </c>
      <c r="D797" t="s">
        <v>142</v>
      </c>
    </row>
    <row r="798" spans="1:4" hidden="1" x14ac:dyDescent="0.25">
      <c r="A798" t="s">
        <v>4288</v>
      </c>
      <c r="B798">
        <v>4</v>
      </c>
      <c r="C798" t="s">
        <v>1352</v>
      </c>
      <c r="D798" t="s">
        <v>1270</v>
      </c>
    </row>
    <row r="799" spans="1:4" hidden="1" x14ac:dyDescent="0.25">
      <c r="A799" t="s">
        <v>4288</v>
      </c>
      <c r="B799">
        <v>5</v>
      </c>
      <c r="C799" t="s">
        <v>1269</v>
      </c>
      <c r="D799" t="s">
        <v>1524</v>
      </c>
    </row>
    <row r="800" spans="1:4" hidden="1" x14ac:dyDescent="0.25">
      <c r="A800" t="s">
        <v>4288</v>
      </c>
      <c r="B800">
        <v>6</v>
      </c>
      <c r="C800" t="s">
        <v>1267</v>
      </c>
      <c r="D800" t="s">
        <v>1266</v>
      </c>
    </row>
    <row r="801" spans="1:4" hidden="1" x14ac:dyDescent="0.25">
      <c r="A801" t="s">
        <v>4288</v>
      </c>
      <c r="B801">
        <v>7</v>
      </c>
      <c r="C801" t="s">
        <v>1265</v>
      </c>
      <c r="D801" t="s">
        <v>1264</v>
      </c>
    </row>
    <row r="802" spans="1:4" hidden="1" x14ac:dyDescent="0.25">
      <c r="A802" t="s">
        <v>4288</v>
      </c>
      <c r="B802">
        <v>8</v>
      </c>
      <c r="C802" t="s">
        <v>1522</v>
      </c>
      <c r="D802" t="s">
        <v>1399</v>
      </c>
    </row>
    <row r="803" spans="1:4" hidden="1" x14ac:dyDescent="0.25">
      <c r="A803" t="s">
        <v>4288</v>
      </c>
      <c r="B803">
        <v>9</v>
      </c>
      <c r="C803" t="s">
        <v>1261</v>
      </c>
      <c r="D803" t="s">
        <v>1260</v>
      </c>
    </row>
    <row r="804" spans="1:4" hidden="1" x14ac:dyDescent="0.25">
      <c r="A804" t="s">
        <v>4288</v>
      </c>
      <c r="B804">
        <v>10</v>
      </c>
      <c r="C804" t="s">
        <v>576</v>
      </c>
      <c r="D804" t="s">
        <v>1511</v>
      </c>
    </row>
    <row r="805" spans="1:4" hidden="1" x14ac:dyDescent="0.25">
      <c r="A805" t="s">
        <v>4288</v>
      </c>
      <c r="B805">
        <v>11</v>
      </c>
      <c r="C805" t="s">
        <v>1258</v>
      </c>
      <c r="D805" t="s">
        <v>1257</v>
      </c>
    </row>
    <row r="806" spans="1:4" hidden="1" x14ac:dyDescent="0.25">
      <c r="A806" t="s">
        <v>4288</v>
      </c>
      <c r="B806">
        <v>12</v>
      </c>
      <c r="C806" t="s">
        <v>1256</v>
      </c>
      <c r="D806" t="s">
        <v>1255</v>
      </c>
    </row>
    <row r="807" spans="1:4" hidden="1" x14ac:dyDescent="0.25">
      <c r="A807" t="s">
        <v>4288</v>
      </c>
      <c r="B807">
        <v>13</v>
      </c>
      <c r="C807" t="s">
        <v>1254</v>
      </c>
      <c r="D807" t="s">
        <v>1253</v>
      </c>
    </row>
    <row r="808" spans="1:4" hidden="1" x14ac:dyDescent="0.25">
      <c r="A808" t="s">
        <v>4288</v>
      </c>
      <c r="B808">
        <v>14</v>
      </c>
      <c r="C808" t="s">
        <v>2064</v>
      </c>
      <c r="D808" t="s">
        <v>2063</v>
      </c>
    </row>
    <row r="809" spans="1:4" hidden="1" x14ac:dyDescent="0.25">
      <c r="A809" t="s">
        <v>4288</v>
      </c>
      <c r="B809">
        <v>15</v>
      </c>
      <c r="C809" t="s">
        <v>2662</v>
      </c>
      <c r="D809" t="s">
        <v>1247</v>
      </c>
    </row>
    <row r="810" spans="1:4" hidden="1" x14ac:dyDescent="0.25">
      <c r="A810" t="s">
        <v>4288</v>
      </c>
      <c r="B810">
        <v>16</v>
      </c>
      <c r="C810" t="s">
        <v>1245</v>
      </c>
      <c r="D810" t="s">
        <v>4</v>
      </c>
    </row>
    <row r="811" spans="1:4" ht="34.5" hidden="1" customHeight="1" x14ac:dyDescent="0.25">
      <c r="A811" t="s">
        <v>4279</v>
      </c>
      <c r="B811">
        <v>1</v>
      </c>
      <c r="C811" t="s">
        <v>316</v>
      </c>
      <c r="D811" t="s">
        <v>106</v>
      </c>
    </row>
    <row r="812" spans="1:4" hidden="1" x14ac:dyDescent="0.25">
      <c r="A812" t="s">
        <v>4279</v>
      </c>
      <c r="B812">
        <v>2</v>
      </c>
      <c r="C812" t="s">
        <v>1079</v>
      </c>
      <c r="D812" t="s">
        <v>593</v>
      </c>
    </row>
    <row r="813" spans="1:4" hidden="1" x14ac:dyDescent="0.25">
      <c r="A813" t="s">
        <v>4279</v>
      </c>
      <c r="B813">
        <v>3</v>
      </c>
      <c r="C813" t="s">
        <v>633</v>
      </c>
      <c r="D813" t="s">
        <v>4287</v>
      </c>
    </row>
    <row r="814" spans="1:4" hidden="1" x14ac:dyDescent="0.25">
      <c r="A814" t="s">
        <v>4279</v>
      </c>
      <c r="B814">
        <v>4</v>
      </c>
      <c r="C814" t="s">
        <v>4286</v>
      </c>
      <c r="D814" t="s">
        <v>4285</v>
      </c>
    </row>
    <row r="815" spans="1:4" hidden="1" x14ac:dyDescent="0.25">
      <c r="A815" t="s">
        <v>4279</v>
      </c>
      <c r="B815">
        <v>5</v>
      </c>
      <c r="C815" t="s">
        <v>4284</v>
      </c>
      <c r="D815" t="s">
        <v>4283</v>
      </c>
    </row>
    <row r="816" spans="1:4" hidden="1" x14ac:dyDescent="0.25">
      <c r="A816" t="s">
        <v>4279</v>
      </c>
      <c r="B816">
        <v>6</v>
      </c>
      <c r="C816" t="s">
        <v>1170</v>
      </c>
      <c r="D816" t="s">
        <v>4282</v>
      </c>
    </row>
    <row r="817" spans="1:4" hidden="1" x14ac:dyDescent="0.25">
      <c r="A817" t="s">
        <v>4279</v>
      </c>
      <c r="B817">
        <v>7</v>
      </c>
      <c r="C817" t="s">
        <v>954</v>
      </c>
      <c r="D817" t="s">
        <v>1862</v>
      </c>
    </row>
    <row r="818" spans="1:4" hidden="1" x14ac:dyDescent="0.25">
      <c r="A818" t="s">
        <v>4279</v>
      </c>
      <c r="B818">
        <v>8</v>
      </c>
      <c r="C818" t="s">
        <v>4281</v>
      </c>
      <c r="D818" t="s">
        <v>4280</v>
      </c>
    </row>
    <row r="819" spans="1:4" hidden="1" x14ac:dyDescent="0.25">
      <c r="A819" t="s">
        <v>4279</v>
      </c>
      <c r="B819">
        <v>9</v>
      </c>
      <c r="C819" t="s">
        <v>987</v>
      </c>
      <c r="D819" t="s">
        <v>136</v>
      </c>
    </row>
    <row r="820" spans="1:4" hidden="1" x14ac:dyDescent="0.25">
      <c r="A820" t="s">
        <v>4275</v>
      </c>
      <c r="B820">
        <v>0</v>
      </c>
      <c r="C820" t="s">
        <v>4278</v>
      </c>
      <c r="D820" t="s">
        <v>4277</v>
      </c>
    </row>
    <row r="821" spans="1:4" hidden="1" x14ac:dyDescent="0.25">
      <c r="A821" t="s">
        <v>4275</v>
      </c>
      <c r="B821">
        <v>1</v>
      </c>
      <c r="C821" t="s">
        <v>316</v>
      </c>
      <c r="D821" t="s">
        <v>106</v>
      </c>
    </row>
    <row r="822" spans="1:4" hidden="1" x14ac:dyDescent="0.25">
      <c r="A822" t="s">
        <v>4275</v>
      </c>
      <c r="B822">
        <v>2</v>
      </c>
      <c r="C822" t="s">
        <v>768</v>
      </c>
      <c r="D822" t="s">
        <v>382</v>
      </c>
    </row>
    <row r="823" spans="1:4" hidden="1" x14ac:dyDescent="0.25">
      <c r="A823" t="s">
        <v>4275</v>
      </c>
      <c r="B823">
        <v>3</v>
      </c>
      <c r="C823" t="s">
        <v>1310</v>
      </c>
      <c r="D823" t="s">
        <v>2509</v>
      </c>
    </row>
    <row r="824" spans="1:4" hidden="1" x14ac:dyDescent="0.25">
      <c r="A824" t="s">
        <v>4275</v>
      </c>
      <c r="B824">
        <v>4</v>
      </c>
      <c r="C824" t="s">
        <v>1368</v>
      </c>
      <c r="D824" t="s">
        <v>1367</v>
      </c>
    </row>
    <row r="825" spans="1:4" hidden="1" x14ac:dyDescent="0.25">
      <c r="A825" t="s">
        <v>4275</v>
      </c>
      <c r="B825">
        <v>5</v>
      </c>
      <c r="C825" t="s">
        <v>3249</v>
      </c>
      <c r="D825" t="s">
        <v>4276</v>
      </c>
    </row>
    <row r="826" spans="1:4" hidden="1" x14ac:dyDescent="0.25">
      <c r="A826" t="s">
        <v>4275</v>
      </c>
      <c r="B826">
        <v>6</v>
      </c>
      <c r="C826" t="s">
        <v>1365</v>
      </c>
      <c r="D826" t="s">
        <v>135</v>
      </c>
    </row>
    <row r="827" spans="1:4" hidden="1" x14ac:dyDescent="0.25">
      <c r="A827" t="s">
        <v>4272</v>
      </c>
      <c r="B827">
        <v>1</v>
      </c>
      <c r="C827" t="s">
        <v>492</v>
      </c>
      <c r="D827" t="s">
        <v>26</v>
      </c>
    </row>
    <row r="828" spans="1:4" hidden="1" x14ac:dyDescent="0.25">
      <c r="A828" t="s">
        <v>4272</v>
      </c>
      <c r="B828">
        <v>2</v>
      </c>
      <c r="C828" t="s">
        <v>1792</v>
      </c>
      <c r="D828" t="s">
        <v>1150</v>
      </c>
    </row>
    <row r="829" spans="1:4" hidden="1" x14ac:dyDescent="0.25">
      <c r="A829" t="s">
        <v>4272</v>
      </c>
      <c r="B829">
        <v>3</v>
      </c>
      <c r="C829" t="s">
        <v>2838</v>
      </c>
      <c r="D829" t="s">
        <v>4274</v>
      </c>
    </row>
    <row r="830" spans="1:4" hidden="1" x14ac:dyDescent="0.25">
      <c r="A830" t="s">
        <v>4272</v>
      </c>
      <c r="B830">
        <v>4</v>
      </c>
      <c r="C830" t="s">
        <v>322</v>
      </c>
      <c r="D830" t="s">
        <v>4273</v>
      </c>
    </row>
    <row r="831" spans="1:4" hidden="1" x14ac:dyDescent="0.25">
      <c r="A831" t="s">
        <v>4272</v>
      </c>
      <c r="B831">
        <v>5</v>
      </c>
      <c r="C831" t="s">
        <v>1043</v>
      </c>
      <c r="D831" t="s">
        <v>4082</v>
      </c>
    </row>
    <row r="832" spans="1:4" hidden="1" x14ac:dyDescent="0.25">
      <c r="A832" t="s">
        <v>4272</v>
      </c>
      <c r="B832">
        <v>6</v>
      </c>
      <c r="C832" t="s">
        <v>4271</v>
      </c>
      <c r="D832" t="s">
        <v>134</v>
      </c>
    </row>
    <row r="833" spans="1:4" hidden="1" x14ac:dyDescent="0.25">
      <c r="A833" t="s">
        <v>4266</v>
      </c>
      <c r="B833">
        <v>1</v>
      </c>
      <c r="C833" t="s">
        <v>4270</v>
      </c>
      <c r="D833" t="s">
        <v>121</v>
      </c>
    </row>
    <row r="834" spans="1:4" hidden="1" x14ac:dyDescent="0.25">
      <c r="A834" t="s">
        <v>4266</v>
      </c>
      <c r="B834">
        <v>2</v>
      </c>
      <c r="C834" t="s">
        <v>4269</v>
      </c>
      <c r="D834" t="s">
        <v>4268</v>
      </c>
    </row>
    <row r="835" spans="1:4" hidden="1" x14ac:dyDescent="0.25">
      <c r="A835" t="s">
        <v>4266</v>
      </c>
      <c r="B835">
        <v>3</v>
      </c>
      <c r="C835" t="s">
        <v>3480</v>
      </c>
      <c r="D835" t="s">
        <v>86</v>
      </c>
    </row>
    <row r="836" spans="1:4" hidden="1" x14ac:dyDescent="0.25">
      <c r="A836" t="s">
        <v>4266</v>
      </c>
      <c r="B836">
        <v>4</v>
      </c>
      <c r="C836" t="s">
        <v>3313</v>
      </c>
      <c r="D836" t="s">
        <v>1809</v>
      </c>
    </row>
    <row r="837" spans="1:4" hidden="1" x14ac:dyDescent="0.25">
      <c r="A837" t="s">
        <v>4266</v>
      </c>
      <c r="B837">
        <v>5</v>
      </c>
      <c r="C837" t="s">
        <v>3713</v>
      </c>
      <c r="D837" t="s">
        <v>4267</v>
      </c>
    </row>
    <row r="838" spans="1:4" hidden="1" x14ac:dyDescent="0.25">
      <c r="A838" t="s">
        <v>4266</v>
      </c>
      <c r="B838">
        <v>6</v>
      </c>
      <c r="C838" t="s">
        <v>322</v>
      </c>
      <c r="D838" t="s">
        <v>116</v>
      </c>
    </row>
    <row r="839" spans="1:4" hidden="1" x14ac:dyDescent="0.25">
      <c r="A839" t="s">
        <v>4260</v>
      </c>
      <c r="B839">
        <v>1</v>
      </c>
      <c r="C839" t="s">
        <v>2047</v>
      </c>
      <c r="D839" t="s">
        <v>133</v>
      </c>
    </row>
    <row r="840" spans="1:4" hidden="1" x14ac:dyDescent="0.25">
      <c r="A840" t="s">
        <v>4260</v>
      </c>
      <c r="B840">
        <v>2</v>
      </c>
      <c r="C840" t="s">
        <v>295</v>
      </c>
      <c r="D840" t="s">
        <v>10</v>
      </c>
    </row>
    <row r="841" spans="1:4" hidden="1" x14ac:dyDescent="0.25">
      <c r="A841" t="s">
        <v>4260</v>
      </c>
      <c r="B841">
        <v>3</v>
      </c>
      <c r="C841" t="s">
        <v>495</v>
      </c>
      <c r="D841" t="s">
        <v>4259</v>
      </c>
    </row>
    <row r="842" spans="1:4" hidden="1" x14ac:dyDescent="0.25">
      <c r="A842" t="s">
        <v>4260</v>
      </c>
      <c r="B842">
        <v>4</v>
      </c>
      <c r="C842" t="s">
        <v>1067</v>
      </c>
      <c r="D842" t="s">
        <v>4258</v>
      </c>
    </row>
    <row r="843" spans="1:4" hidden="1" x14ac:dyDescent="0.25">
      <c r="A843" t="s">
        <v>4260</v>
      </c>
      <c r="B843">
        <v>5</v>
      </c>
      <c r="C843" t="s">
        <v>999</v>
      </c>
      <c r="D843" t="s">
        <v>596</v>
      </c>
    </row>
    <row r="844" spans="1:4" hidden="1" x14ac:dyDescent="0.25">
      <c r="A844" t="s">
        <v>4260</v>
      </c>
      <c r="B844">
        <v>6</v>
      </c>
      <c r="C844" t="s">
        <v>1000</v>
      </c>
      <c r="D844" t="s">
        <v>70</v>
      </c>
    </row>
    <row r="845" spans="1:4" hidden="1" x14ac:dyDescent="0.25">
      <c r="A845" t="s">
        <v>4260</v>
      </c>
      <c r="B845">
        <v>7</v>
      </c>
      <c r="C845" t="s">
        <v>1193</v>
      </c>
      <c r="D845" t="s">
        <v>593</v>
      </c>
    </row>
    <row r="846" spans="1:4" hidden="1" x14ac:dyDescent="0.25">
      <c r="A846" t="s">
        <v>4260</v>
      </c>
      <c r="B846">
        <v>8</v>
      </c>
      <c r="C846" t="s">
        <v>1192</v>
      </c>
      <c r="D846" t="s">
        <v>3208</v>
      </c>
    </row>
    <row r="847" spans="1:4" hidden="1" x14ac:dyDescent="0.25">
      <c r="A847" t="s">
        <v>4260</v>
      </c>
      <c r="B847">
        <v>9</v>
      </c>
      <c r="C847" t="s">
        <v>2127</v>
      </c>
      <c r="D847" t="s">
        <v>504</v>
      </c>
    </row>
    <row r="848" spans="1:4" hidden="1" x14ac:dyDescent="0.25">
      <c r="A848" t="s">
        <v>4260</v>
      </c>
      <c r="B848">
        <v>10</v>
      </c>
      <c r="C848" t="s">
        <v>1479</v>
      </c>
      <c r="D848" t="s">
        <v>502</v>
      </c>
    </row>
    <row r="849" spans="1:4" hidden="1" x14ac:dyDescent="0.25">
      <c r="A849" t="s">
        <v>4260</v>
      </c>
      <c r="B849">
        <v>11</v>
      </c>
      <c r="C849" t="s">
        <v>761</v>
      </c>
      <c r="D849" t="s">
        <v>500</v>
      </c>
    </row>
    <row r="850" spans="1:4" hidden="1" x14ac:dyDescent="0.25">
      <c r="A850" t="s">
        <v>4260</v>
      </c>
      <c r="B850">
        <v>12</v>
      </c>
      <c r="C850" t="s">
        <v>1166</v>
      </c>
      <c r="D850" t="s">
        <v>4257</v>
      </c>
    </row>
    <row r="851" spans="1:4" hidden="1" x14ac:dyDescent="0.25">
      <c r="A851" t="s">
        <v>4260</v>
      </c>
      <c r="B851">
        <v>13</v>
      </c>
      <c r="C851" t="s">
        <v>4256</v>
      </c>
      <c r="D851" t="s">
        <v>4255</v>
      </c>
    </row>
    <row r="852" spans="1:4" hidden="1" x14ac:dyDescent="0.25">
      <c r="A852" t="s">
        <v>4260</v>
      </c>
      <c r="B852">
        <v>14</v>
      </c>
      <c r="C852" t="s">
        <v>4254</v>
      </c>
      <c r="D852" t="s">
        <v>4253</v>
      </c>
    </row>
    <row r="853" spans="1:4" hidden="1" x14ac:dyDescent="0.25">
      <c r="A853" t="s">
        <v>4260</v>
      </c>
      <c r="B853">
        <v>15</v>
      </c>
      <c r="C853" t="s">
        <v>1226</v>
      </c>
      <c r="D853" t="s">
        <v>205</v>
      </c>
    </row>
    <row r="854" spans="1:4" hidden="1" x14ac:dyDescent="0.25">
      <c r="A854" t="s">
        <v>4260</v>
      </c>
      <c r="B854">
        <v>16</v>
      </c>
      <c r="C854" t="s">
        <v>492</v>
      </c>
      <c r="D854" t="s">
        <v>26</v>
      </c>
    </row>
    <row r="855" spans="1:4" hidden="1" x14ac:dyDescent="0.25">
      <c r="A855" t="s">
        <v>4260</v>
      </c>
      <c r="B855">
        <v>17</v>
      </c>
      <c r="C855" t="s">
        <v>1261</v>
      </c>
      <c r="D855" t="s">
        <v>1150</v>
      </c>
    </row>
    <row r="856" spans="1:4" hidden="1" x14ac:dyDescent="0.25">
      <c r="A856" t="s">
        <v>4260</v>
      </c>
      <c r="B856">
        <v>18</v>
      </c>
      <c r="C856" t="s">
        <v>1422</v>
      </c>
      <c r="D856" t="s">
        <v>2720</v>
      </c>
    </row>
    <row r="857" spans="1:4" hidden="1" x14ac:dyDescent="0.25">
      <c r="A857" t="s">
        <v>4260</v>
      </c>
      <c r="B857">
        <v>19</v>
      </c>
      <c r="C857" t="s">
        <v>2970</v>
      </c>
      <c r="D857" t="s">
        <v>2718</v>
      </c>
    </row>
    <row r="858" spans="1:4" hidden="1" x14ac:dyDescent="0.25">
      <c r="A858" t="s">
        <v>4260</v>
      </c>
      <c r="B858">
        <v>20</v>
      </c>
      <c r="C858" t="s">
        <v>2835</v>
      </c>
      <c r="D858" t="s">
        <v>1437</v>
      </c>
    </row>
    <row r="859" spans="1:4" hidden="1" x14ac:dyDescent="0.25">
      <c r="A859" t="s">
        <v>4260</v>
      </c>
      <c r="B859">
        <v>21</v>
      </c>
      <c r="C859" t="s">
        <v>4252</v>
      </c>
      <c r="D859" t="s">
        <v>4251</v>
      </c>
    </row>
    <row r="860" spans="1:4" hidden="1" x14ac:dyDescent="0.25">
      <c r="A860" t="s">
        <v>4260</v>
      </c>
      <c r="B860">
        <v>22</v>
      </c>
      <c r="C860" t="s">
        <v>1686</v>
      </c>
      <c r="D860" t="s">
        <v>4250</v>
      </c>
    </row>
    <row r="861" spans="1:4" hidden="1" x14ac:dyDescent="0.25">
      <c r="A861" t="s">
        <v>4260</v>
      </c>
      <c r="B861">
        <v>23</v>
      </c>
      <c r="C861" t="s">
        <v>4249</v>
      </c>
      <c r="D861" t="s">
        <v>4248</v>
      </c>
    </row>
    <row r="862" spans="1:4" hidden="1" x14ac:dyDescent="0.25">
      <c r="A862" t="s">
        <v>4260</v>
      </c>
      <c r="B862">
        <v>24</v>
      </c>
      <c r="C862" t="s">
        <v>4247</v>
      </c>
      <c r="D862" t="s">
        <v>4246</v>
      </c>
    </row>
    <row r="863" spans="1:4" hidden="1" x14ac:dyDescent="0.25">
      <c r="A863" t="s">
        <v>4260</v>
      </c>
      <c r="B863">
        <v>25</v>
      </c>
      <c r="C863" t="s">
        <v>2066</v>
      </c>
      <c r="D863" t="s">
        <v>4245</v>
      </c>
    </row>
    <row r="864" spans="1:4" hidden="1" x14ac:dyDescent="0.25">
      <c r="A864" t="s">
        <v>4260</v>
      </c>
      <c r="B864">
        <v>26</v>
      </c>
      <c r="C864" t="s">
        <v>4244</v>
      </c>
      <c r="D864" t="s">
        <v>4265</v>
      </c>
    </row>
    <row r="865" spans="1:4" hidden="1" x14ac:dyDescent="0.25">
      <c r="A865" t="s">
        <v>4260</v>
      </c>
      <c r="B865">
        <v>27</v>
      </c>
      <c r="C865" t="s">
        <v>1681</v>
      </c>
      <c r="D865" t="s">
        <v>3974</v>
      </c>
    </row>
    <row r="866" spans="1:4" hidden="1" x14ac:dyDescent="0.25">
      <c r="A866" t="s">
        <v>4260</v>
      </c>
      <c r="B866">
        <v>28</v>
      </c>
      <c r="C866" t="s">
        <v>4241</v>
      </c>
      <c r="D866" t="s">
        <v>4264</v>
      </c>
    </row>
    <row r="867" spans="1:4" hidden="1" x14ac:dyDescent="0.25">
      <c r="A867" t="s">
        <v>4260</v>
      </c>
      <c r="B867">
        <v>29</v>
      </c>
      <c r="C867" t="s">
        <v>4263</v>
      </c>
      <c r="D867" t="s">
        <v>4262</v>
      </c>
    </row>
    <row r="868" spans="1:4" hidden="1" x14ac:dyDescent="0.25">
      <c r="A868" t="s">
        <v>4260</v>
      </c>
      <c r="B868">
        <v>30</v>
      </c>
      <c r="C868" t="s">
        <v>4261</v>
      </c>
      <c r="D868" t="s">
        <v>4242</v>
      </c>
    </row>
    <row r="869" spans="1:4" hidden="1" x14ac:dyDescent="0.25">
      <c r="A869" t="s">
        <v>4260</v>
      </c>
      <c r="B869">
        <v>31</v>
      </c>
      <c r="C869" t="s">
        <v>450</v>
      </c>
      <c r="D869" t="s">
        <v>4240</v>
      </c>
    </row>
    <row r="870" spans="1:4" hidden="1" x14ac:dyDescent="0.25">
      <c r="A870" t="s">
        <v>4260</v>
      </c>
      <c r="B870">
        <v>32</v>
      </c>
      <c r="C870" t="s">
        <v>4238</v>
      </c>
      <c r="D870" t="s">
        <v>132</v>
      </c>
    </row>
    <row r="871" spans="1:4" hidden="1" x14ac:dyDescent="0.25">
      <c r="A871" t="s">
        <v>4239</v>
      </c>
      <c r="B871">
        <v>1</v>
      </c>
      <c r="C871" t="s">
        <v>295</v>
      </c>
      <c r="D871" t="s">
        <v>10</v>
      </c>
    </row>
    <row r="872" spans="1:4" hidden="1" x14ac:dyDescent="0.25">
      <c r="A872" t="s">
        <v>4239</v>
      </c>
      <c r="B872">
        <v>2</v>
      </c>
      <c r="C872" t="s">
        <v>495</v>
      </c>
      <c r="D872" t="s">
        <v>4259</v>
      </c>
    </row>
    <row r="873" spans="1:4" hidden="1" x14ac:dyDescent="0.25">
      <c r="A873" t="s">
        <v>4239</v>
      </c>
      <c r="B873">
        <v>3</v>
      </c>
      <c r="C873" t="s">
        <v>1067</v>
      </c>
      <c r="D873" t="s">
        <v>4258</v>
      </c>
    </row>
    <row r="874" spans="1:4" hidden="1" x14ac:dyDescent="0.25">
      <c r="A874" t="s">
        <v>4239</v>
      </c>
      <c r="B874">
        <v>4</v>
      </c>
      <c r="C874" t="s">
        <v>999</v>
      </c>
      <c r="D874" t="s">
        <v>596</v>
      </c>
    </row>
    <row r="875" spans="1:4" hidden="1" x14ac:dyDescent="0.25">
      <c r="A875" t="s">
        <v>4239</v>
      </c>
      <c r="B875">
        <v>5</v>
      </c>
      <c r="C875" t="s">
        <v>1000</v>
      </c>
      <c r="D875" t="s">
        <v>70</v>
      </c>
    </row>
    <row r="876" spans="1:4" hidden="1" x14ac:dyDescent="0.25">
      <c r="A876" t="s">
        <v>4239</v>
      </c>
      <c r="B876">
        <v>6</v>
      </c>
      <c r="C876" t="s">
        <v>1193</v>
      </c>
      <c r="D876" t="s">
        <v>593</v>
      </c>
    </row>
    <row r="877" spans="1:4" hidden="1" x14ac:dyDescent="0.25">
      <c r="A877" t="s">
        <v>4239</v>
      </c>
      <c r="B877">
        <v>7</v>
      </c>
      <c r="C877" t="s">
        <v>1192</v>
      </c>
      <c r="D877" t="s">
        <v>3208</v>
      </c>
    </row>
    <row r="878" spans="1:4" hidden="1" x14ac:dyDescent="0.25">
      <c r="A878" t="s">
        <v>4239</v>
      </c>
      <c r="B878">
        <v>8</v>
      </c>
      <c r="C878" t="s">
        <v>2127</v>
      </c>
      <c r="D878" t="s">
        <v>504</v>
      </c>
    </row>
    <row r="879" spans="1:4" hidden="1" x14ac:dyDescent="0.25">
      <c r="A879" t="s">
        <v>4239</v>
      </c>
      <c r="B879">
        <v>9</v>
      </c>
      <c r="C879" t="s">
        <v>1479</v>
      </c>
      <c r="D879" t="s">
        <v>502</v>
      </c>
    </row>
    <row r="880" spans="1:4" hidden="1" x14ac:dyDescent="0.25">
      <c r="A880" t="s">
        <v>4239</v>
      </c>
      <c r="B880">
        <v>10</v>
      </c>
      <c r="C880" t="s">
        <v>761</v>
      </c>
      <c r="D880" t="s">
        <v>500</v>
      </c>
    </row>
    <row r="881" spans="1:4" hidden="1" x14ac:dyDescent="0.25">
      <c r="A881" t="s">
        <v>4239</v>
      </c>
      <c r="B881">
        <v>11</v>
      </c>
      <c r="C881" t="s">
        <v>1166</v>
      </c>
      <c r="D881" t="s">
        <v>4257</v>
      </c>
    </row>
    <row r="882" spans="1:4" hidden="1" x14ac:dyDescent="0.25">
      <c r="A882" t="s">
        <v>4239</v>
      </c>
      <c r="B882">
        <v>12</v>
      </c>
      <c r="C882" t="s">
        <v>4256</v>
      </c>
      <c r="D882" t="s">
        <v>4255</v>
      </c>
    </row>
    <row r="883" spans="1:4" hidden="1" x14ac:dyDescent="0.25">
      <c r="A883" t="s">
        <v>4239</v>
      </c>
      <c r="B883">
        <v>13</v>
      </c>
      <c r="C883" t="s">
        <v>4254</v>
      </c>
      <c r="D883" t="s">
        <v>4253</v>
      </c>
    </row>
    <row r="884" spans="1:4" hidden="1" x14ac:dyDescent="0.25">
      <c r="A884" t="s">
        <v>4239</v>
      </c>
      <c r="B884">
        <v>14</v>
      </c>
      <c r="C884" t="s">
        <v>1226</v>
      </c>
      <c r="D884" t="s">
        <v>205</v>
      </c>
    </row>
    <row r="885" spans="1:4" hidden="1" x14ac:dyDescent="0.25">
      <c r="A885" t="s">
        <v>4239</v>
      </c>
      <c r="B885">
        <v>15</v>
      </c>
      <c r="C885" t="s">
        <v>492</v>
      </c>
      <c r="D885" t="s">
        <v>26</v>
      </c>
    </row>
    <row r="886" spans="1:4" hidden="1" x14ac:dyDescent="0.25">
      <c r="A886" t="s">
        <v>4239</v>
      </c>
      <c r="B886">
        <v>16</v>
      </c>
      <c r="C886" t="s">
        <v>1261</v>
      </c>
      <c r="D886" t="s">
        <v>1150</v>
      </c>
    </row>
    <row r="887" spans="1:4" hidden="1" x14ac:dyDescent="0.25">
      <c r="A887" t="s">
        <v>4239</v>
      </c>
      <c r="B887">
        <v>17</v>
      </c>
      <c r="C887" t="s">
        <v>1422</v>
      </c>
      <c r="D887" t="s">
        <v>2720</v>
      </c>
    </row>
    <row r="888" spans="1:4" hidden="1" x14ac:dyDescent="0.25">
      <c r="A888" t="s">
        <v>4239</v>
      </c>
      <c r="B888">
        <v>18</v>
      </c>
      <c r="C888" t="s">
        <v>2970</v>
      </c>
      <c r="D888" t="s">
        <v>2718</v>
      </c>
    </row>
    <row r="889" spans="1:4" hidden="1" x14ac:dyDescent="0.25">
      <c r="A889" t="s">
        <v>4239</v>
      </c>
      <c r="B889">
        <v>19</v>
      </c>
      <c r="C889" t="s">
        <v>2835</v>
      </c>
      <c r="D889" t="s">
        <v>1437</v>
      </c>
    </row>
    <row r="890" spans="1:4" hidden="1" x14ac:dyDescent="0.25">
      <c r="A890" t="s">
        <v>4239</v>
      </c>
      <c r="B890">
        <v>20</v>
      </c>
      <c r="C890" t="s">
        <v>4252</v>
      </c>
      <c r="D890" t="s">
        <v>4251</v>
      </c>
    </row>
    <row r="891" spans="1:4" hidden="1" x14ac:dyDescent="0.25">
      <c r="A891" t="s">
        <v>4239</v>
      </c>
      <c r="B891">
        <v>21</v>
      </c>
      <c r="C891" t="s">
        <v>1686</v>
      </c>
      <c r="D891" t="s">
        <v>4250</v>
      </c>
    </row>
    <row r="892" spans="1:4" hidden="1" x14ac:dyDescent="0.25">
      <c r="A892" t="s">
        <v>4239</v>
      </c>
      <c r="B892">
        <v>22</v>
      </c>
      <c r="C892" t="s">
        <v>4249</v>
      </c>
      <c r="D892" t="s">
        <v>4248</v>
      </c>
    </row>
    <row r="893" spans="1:4" hidden="1" x14ac:dyDescent="0.25">
      <c r="A893" t="s">
        <v>4239</v>
      </c>
      <c r="B893">
        <v>23</v>
      </c>
      <c r="C893" t="s">
        <v>4247</v>
      </c>
      <c r="D893" t="s">
        <v>4246</v>
      </c>
    </row>
    <row r="894" spans="1:4" hidden="1" x14ac:dyDescent="0.25">
      <c r="A894" t="s">
        <v>4239</v>
      </c>
      <c r="B894">
        <v>24</v>
      </c>
      <c r="C894" t="s">
        <v>2066</v>
      </c>
      <c r="D894" t="s">
        <v>4245</v>
      </c>
    </row>
    <row r="895" spans="1:4" hidden="1" x14ac:dyDescent="0.25">
      <c r="A895" t="s">
        <v>4239</v>
      </c>
      <c r="B895">
        <v>25</v>
      </c>
      <c r="C895" t="s">
        <v>4244</v>
      </c>
      <c r="D895" t="s">
        <v>4243</v>
      </c>
    </row>
    <row r="896" spans="1:4" hidden="1" x14ac:dyDescent="0.25">
      <c r="A896" t="s">
        <v>4239</v>
      </c>
      <c r="B896">
        <v>26</v>
      </c>
      <c r="C896" t="s">
        <v>1681</v>
      </c>
      <c r="D896" t="s">
        <v>4242</v>
      </c>
    </row>
    <row r="897" spans="1:4" hidden="1" x14ac:dyDescent="0.25">
      <c r="A897" t="s">
        <v>4239</v>
      </c>
      <c r="B897">
        <v>27</v>
      </c>
      <c r="C897" t="s">
        <v>4241</v>
      </c>
      <c r="D897" t="s">
        <v>4240</v>
      </c>
    </row>
    <row r="898" spans="1:4" hidden="1" x14ac:dyDescent="0.25">
      <c r="A898" t="s">
        <v>4239</v>
      </c>
      <c r="B898">
        <v>28</v>
      </c>
      <c r="C898" t="s">
        <v>4238</v>
      </c>
      <c r="D898" t="s">
        <v>132</v>
      </c>
    </row>
    <row r="899" spans="1:4" hidden="1" x14ac:dyDescent="0.25">
      <c r="A899" t="s">
        <v>4230</v>
      </c>
      <c r="B899">
        <v>1</v>
      </c>
      <c r="C899" t="s">
        <v>1439</v>
      </c>
      <c r="D899" t="s">
        <v>26</v>
      </c>
    </row>
    <row r="900" spans="1:4" hidden="1" x14ac:dyDescent="0.25">
      <c r="A900" t="s">
        <v>4230</v>
      </c>
      <c r="B900">
        <v>2</v>
      </c>
      <c r="C900" t="s">
        <v>1444</v>
      </c>
      <c r="D900" t="s">
        <v>4237</v>
      </c>
    </row>
    <row r="901" spans="1:4" hidden="1" x14ac:dyDescent="0.25">
      <c r="A901" t="s">
        <v>4230</v>
      </c>
      <c r="B901">
        <v>3</v>
      </c>
      <c r="C901" t="s">
        <v>4236</v>
      </c>
      <c r="D901" t="s">
        <v>4235</v>
      </c>
    </row>
    <row r="902" spans="1:4" hidden="1" x14ac:dyDescent="0.25">
      <c r="A902" t="s">
        <v>4230</v>
      </c>
      <c r="B902">
        <v>4</v>
      </c>
      <c r="C902" t="s">
        <v>4234</v>
      </c>
      <c r="D902" t="s">
        <v>4233</v>
      </c>
    </row>
    <row r="903" spans="1:4" hidden="1" x14ac:dyDescent="0.25">
      <c r="A903" t="s">
        <v>4230</v>
      </c>
      <c r="B903">
        <v>5</v>
      </c>
      <c r="C903" t="s">
        <v>4232</v>
      </c>
      <c r="D903" t="s">
        <v>4231</v>
      </c>
    </row>
    <row r="904" spans="1:4" hidden="1" x14ac:dyDescent="0.25">
      <c r="A904" t="s">
        <v>4230</v>
      </c>
      <c r="B904">
        <v>6</v>
      </c>
      <c r="C904" t="s">
        <v>815</v>
      </c>
      <c r="D904" t="s">
        <v>3268</v>
      </c>
    </row>
    <row r="905" spans="1:4" hidden="1" x14ac:dyDescent="0.25">
      <c r="A905" t="s">
        <v>4230</v>
      </c>
      <c r="B905">
        <v>7</v>
      </c>
      <c r="C905" t="s">
        <v>2062</v>
      </c>
      <c r="D905" t="s">
        <v>2972</v>
      </c>
    </row>
    <row r="906" spans="1:4" hidden="1" x14ac:dyDescent="0.25">
      <c r="A906" t="s">
        <v>4230</v>
      </c>
      <c r="B906">
        <v>8</v>
      </c>
      <c r="C906" t="s">
        <v>730</v>
      </c>
      <c r="D906" t="s">
        <v>131</v>
      </c>
    </row>
    <row r="907" spans="1:4" hidden="1" x14ac:dyDescent="0.25">
      <c r="A907" t="s">
        <v>4224</v>
      </c>
      <c r="B907">
        <v>1</v>
      </c>
      <c r="C907" t="s">
        <v>295</v>
      </c>
      <c r="D907" t="s">
        <v>10</v>
      </c>
    </row>
    <row r="908" spans="1:4" hidden="1" x14ac:dyDescent="0.25">
      <c r="A908" t="s">
        <v>4224</v>
      </c>
      <c r="B908">
        <v>2</v>
      </c>
      <c r="C908" t="s">
        <v>928</v>
      </c>
      <c r="D908" t="s">
        <v>464</v>
      </c>
    </row>
    <row r="909" spans="1:4" hidden="1" x14ac:dyDescent="0.25">
      <c r="A909" t="s">
        <v>4224</v>
      </c>
      <c r="B909">
        <v>3</v>
      </c>
      <c r="C909" t="s">
        <v>637</v>
      </c>
      <c r="D909" t="s">
        <v>462</v>
      </c>
    </row>
    <row r="910" spans="1:4" hidden="1" x14ac:dyDescent="0.25">
      <c r="A910" t="s">
        <v>4224</v>
      </c>
      <c r="B910">
        <v>4</v>
      </c>
      <c r="C910" t="s">
        <v>4223</v>
      </c>
      <c r="D910" t="s">
        <v>652</v>
      </c>
    </row>
    <row r="911" spans="1:4" hidden="1" x14ac:dyDescent="0.25">
      <c r="A911" t="s">
        <v>4224</v>
      </c>
      <c r="B911">
        <v>5</v>
      </c>
      <c r="C911" t="s">
        <v>923</v>
      </c>
      <c r="D911" t="s">
        <v>4222</v>
      </c>
    </row>
    <row r="912" spans="1:4" hidden="1" x14ac:dyDescent="0.25">
      <c r="A912" t="s">
        <v>4224</v>
      </c>
      <c r="B912">
        <v>6</v>
      </c>
      <c r="C912" t="s">
        <v>1214</v>
      </c>
      <c r="D912" t="s">
        <v>386</v>
      </c>
    </row>
    <row r="913" spans="1:4" hidden="1" x14ac:dyDescent="0.25">
      <c r="A913" t="s">
        <v>4224</v>
      </c>
      <c r="B913">
        <v>7</v>
      </c>
      <c r="C913" t="s">
        <v>1841</v>
      </c>
      <c r="D913" t="s">
        <v>1021</v>
      </c>
    </row>
    <row r="914" spans="1:4" hidden="1" x14ac:dyDescent="0.25">
      <c r="A914" t="s">
        <v>4224</v>
      </c>
      <c r="B914">
        <v>8</v>
      </c>
      <c r="C914" t="s">
        <v>1407</v>
      </c>
      <c r="D914" t="s">
        <v>4159</v>
      </c>
    </row>
    <row r="915" spans="1:4" hidden="1" x14ac:dyDescent="0.25">
      <c r="A915" t="s">
        <v>4224</v>
      </c>
      <c r="B915">
        <v>9</v>
      </c>
      <c r="C915" t="s">
        <v>2510</v>
      </c>
      <c r="D915" t="s">
        <v>106</v>
      </c>
    </row>
    <row r="916" spans="1:4" hidden="1" x14ac:dyDescent="0.25">
      <c r="A916" t="s">
        <v>4224</v>
      </c>
      <c r="B916">
        <v>10</v>
      </c>
      <c r="C916" t="s">
        <v>881</v>
      </c>
      <c r="D916" t="s">
        <v>4160</v>
      </c>
    </row>
    <row r="917" spans="1:4" hidden="1" x14ac:dyDescent="0.25">
      <c r="A917" t="s">
        <v>4224</v>
      </c>
      <c r="B917">
        <v>11</v>
      </c>
      <c r="C917" t="s">
        <v>919</v>
      </c>
      <c r="D917" t="s">
        <v>4220</v>
      </c>
    </row>
    <row r="918" spans="1:4" hidden="1" x14ac:dyDescent="0.25">
      <c r="A918" t="s">
        <v>4224</v>
      </c>
      <c r="B918">
        <v>12</v>
      </c>
      <c r="C918" t="s">
        <v>452</v>
      </c>
      <c r="D918" t="s">
        <v>378</v>
      </c>
    </row>
    <row r="919" spans="1:4" hidden="1" x14ac:dyDescent="0.25">
      <c r="A919" t="s">
        <v>4224</v>
      </c>
      <c r="B919">
        <v>13</v>
      </c>
      <c r="C919" t="s">
        <v>451</v>
      </c>
      <c r="D919" t="s">
        <v>739</v>
      </c>
    </row>
    <row r="920" spans="1:4" hidden="1" x14ac:dyDescent="0.25">
      <c r="A920" t="s">
        <v>4224</v>
      </c>
      <c r="B920">
        <v>14</v>
      </c>
      <c r="C920" t="s">
        <v>4229</v>
      </c>
      <c r="D920" t="s">
        <v>4228</v>
      </c>
    </row>
    <row r="921" spans="1:4" hidden="1" x14ac:dyDescent="0.25">
      <c r="A921" t="s">
        <v>4224</v>
      </c>
      <c r="B921">
        <v>15</v>
      </c>
      <c r="C921" t="s">
        <v>373</v>
      </c>
      <c r="D921" t="s">
        <v>4217</v>
      </c>
    </row>
    <row r="922" spans="1:4" hidden="1" x14ac:dyDescent="0.25">
      <c r="A922" t="s">
        <v>4224</v>
      </c>
      <c r="B922">
        <v>16</v>
      </c>
      <c r="C922" t="s">
        <v>4216</v>
      </c>
      <c r="D922" t="s">
        <v>615</v>
      </c>
    </row>
    <row r="923" spans="1:4" hidden="1" x14ac:dyDescent="0.25">
      <c r="A923" t="s">
        <v>4224</v>
      </c>
      <c r="B923">
        <v>17</v>
      </c>
      <c r="C923" t="s">
        <v>1330</v>
      </c>
      <c r="D923" t="s">
        <v>617</v>
      </c>
    </row>
    <row r="924" spans="1:4" hidden="1" x14ac:dyDescent="0.25">
      <c r="A924" t="s">
        <v>4224</v>
      </c>
      <c r="B924">
        <v>18</v>
      </c>
      <c r="C924" t="s">
        <v>620</v>
      </c>
      <c r="D924" t="s">
        <v>129</v>
      </c>
    </row>
    <row r="925" spans="1:4" hidden="1" x14ac:dyDescent="0.25">
      <c r="A925" t="s">
        <v>4224</v>
      </c>
      <c r="B925">
        <v>19</v>
      </c>
      <c r="C925" t="s">
        <v>4227</v>
      </c>
      <c r="D925" t="s">
        <v>1977</v>
      </c>
    </row>
    <row r="926" spans="1:4" hidden="1" x14ac:dyDescent="0.25">
      <c r="A926" t="s">
        <v>4224</v>
      </c>
      <c r="B926">
        <v>20</v>
      </c>
      <c r="C926" t="s">
        <v>4226</v>
      </c>
      <c r="D926" t="s">
        <v>4225</v>
      </c>
    </row>
    <row r="927" spans="1:4" hidden="1" x14ac:dyDescent="0.25">
      <c r="A927" t="s">
        <v>4224</v>
      </c>
      <c r="B927">
        <v>21</v>
      </c>
      <c r="C927" t="s">
        <v>1446</v>
      </c>
      <c r="D927" t="s">
        <v>275</v>
      </c>
    </row>
    <row r="928" spans="1:4" hidden="1" x14ac:dyDescent="0.25">
      <c r="A928" t="s">
        <v>4224</v>
      </c>
      <c r="B928">
        <v>22</v>
      </c>
      <c r="C928" t="s">
        <v>826</v>
      </c>
      <c r="D928" t="s">
        <v>130</v>
      </c>
    </row>
    <row r="929" spans="1:4" hidden="1" x14ac:dyDescent="0.25">
      <c r="A929" t="s">
        <v>4215</v>
      </c>
      <c r="B929">
        <v>1</v>
      </c>
      <c r="C929" t="s">
        <v>295</v>
      </c>
      <c r="D929" t="s">
        <v>10</v>
      </c>
    </row>
    <row r="930" spans="1:4" hidden="1" x14ac:dyDescent="0.25">
      <c r="A930" t="s">
        <v>4215</v>
      </c>
      <c r="B930">
        <v>2</v>
      </c>
      <c r="C930" t="s">
        <v>928</v>
      </c>
      <c r="D930" t="s">
        <v>464</v>
      </c>
    </row>
    <row r="931" spans="1:4" hidden="1" x14ac:dyDescent="0.25">
      <c r="A931" t="s">
        <v>4215</v>
      </c>
      <c r="B931">
        <v>3</v>
      </c>
      <c r="C931" t="s">
        <v>637</v>
      </c>
      <c r="D931" t="s">
        <v>462</v>
      </c>
    </row>
    <row r="932" spans="1:4" hidden="1" x14ac:dyDescent="0.25">
      <c r="A932" t="s">
        <v>4215</v>
      </c>
      <c r="B932">
        <v>4</v>
      </c>
      <c r="C932" t="s">
        <v>4223</v>
      </c>
      <c r="D932" t="s">
        <v>652</v>
      </c>
    </row>
    <row r="933" spans="1:4" hidden="1" x14ac:dyDescent="0.25">
      <c r="A933" t="s">
        <v>4215</v>
      </c>
      <c r="B933">
        <v>5</v>
      </c>
      <c r="C933" t="s">
        <v>923</v>
      </c>
      <c r="D933" t="s">
        <v>4222</v>
      </c>
    </row>
    <row r="934" spans="1:4" hidden="1" x14ac:dyDescent="0.25">
      <c r="A934" t="s">
        <v>4215</v>
      </c>
      <c r="B934">
        <v>6</v>
      </c>
      <c r="C934" t="s">
        <v>1214</v>
      </c>
      <c r="D934" t="s">
        <v>386</v>
      </c>
    </row>
    <row r="935" spans="1:4" hidden="1" x14ac:dyDescent="0.25">
      <c r="A935" t="s">
        <v>4215</v>
      </c>
      <c r="B935">
        <v>7</v>
      </c>
      <c r="C935" t="s">
        <v>1841</v>
      </c>
      <c r="D935" t="s">
        <v>1021</v>
      </c>
    </row>
    <row r="936" spans="1:4" hidden="1" x14ac:dyDescent="0.25">
      <c r="A936" t="s">
        <v>4215</v>
      </c>
      <c r="B936">
        <v>8</v>
      </c>
      <c r="C936" t="s">
        <v>1407</v>
      </c>
      <c r="D936" t="s">
        <v>4159</v>
      </c>
    </row>
    <row r="937" spans="1:4" hidden="1" x14ac:dyDescent="0.25">
      <c r="A937" t="s">
        <v>4215</v>
      </c>
      <c r="B937">
        <v>9</v>
      </c>
      <c r="C937" t="s">
        <v>2510</v>
      </c>
      <c r="D937" t="s">
        <v>4221</v>
      </c>
    </row>
    <row r="938" spans="1:4" hidden="1" x14ac:dyDescent="0.25">
      <c r="A938" t="s">
        <v>4215</v>
      </c>
      <c r="B938">
        <v>10</v>
      </c>
      <c r="C938" t="s">
        <v>881</v>
      </c>
      <c r="D938" t="s">
        <v>4160</v>
      </c>
    </row>
    <row r="939" spans="1:4" hidden="1" x14ac:dyDescent="0.25">
      <c r="A939" t="s">
        <v>4215</v>
      </c>
      <c r="B939">
        <v>11</v>
      </c>
      <c r="C939" t="s">
        <v>919</v>
      </c>
      <c r="D939" t="s">
        <v>4220</v>
      </c>
    </row>
    <row r="940" spans="1:4" hidden="1" x14ac:dyDescent="0.25">
      <c r="A940" t="s">
        <v>4215</v>
      </c>
      <c r="B940">
        <v>12</v>
      </c>
      <c r="C940" t="s">
        <v>452</v>
      </c>
      <c r="D940" t="s">
        <v>378</v>
      </c>
    </row>
    <row r="941" spans="1:4" hidden="1" x14ac:dyDescent="0.25">
      <c r="A941" t="s">
        <v>4215</v>
      </c>
      <c r="B941">
        <v>13</v>
      </c>
      <c r="C941" t="s">
        <v>451</v>
      </c>
      <c r="D941" t="s">
        <v>4219</v>
      </c>
    </row>
    <row r="942" spans="1:4" hidden="1" x14ac:dyDescent="0.25">
      <c r="A942" t="s">
        <v>4215</v>
      </c>
      <c r="B942">
        <v>14</v>
      </c>
      <c r="C942" t="s">
        <v>4218</v>
      </c>
      <c r="D942" t="s">
        <v>374</v>
      </c>
    </row>
    <row r="943" spans="1:4" hidden="1" x14ac:dyDescent="0.25">
      <c r="A943" t="s">
        <v>4215</v>
      </c>
      <c r="B943">
        <v>15</v>
      </c>
      <c r="C943" t="s">
        <v>373</v>
      </c>
      <c r="D943" t="s">
        <v>4217</v>
      </c>
    </row>
    <row r="944" spans="1:4" hidden="1" x14ac:dyDescent="0.25">
      <c r="A944" t="s">
        <v>4215</v>
      </c>
      <c r="B944">
        <v>16</v>
      </c>
      <c r="C944" t="s">
        <v>4216</v>
      </c>
      <c r="D944" t="s">
        <v>615</v>
      </c>
    </row>
    <row r="945" spans="1:4" hidden="1" x14ac:dyDescent="0.25">
      <c r="A945" t="s">
        <v>4215</v>
      </c>
      <c r="B945">
        <v>17</v>
      </c>
      <c r="C945" t="s">
        <v>1330</v>
      </c>
      <c r="D945" t="s">
        <v>617</v>
      </c>
    </row>
    <row r="946" spans="1:4" hidden="1" x14ac:dyDescent="0.25">
      <c r="A946" t="s">
        <v>4215</v>
      </c>
      <c r="B946">
        <v>18</v>
      </c>
      <c r="C946" t="s">
        <v>620</v>
      </c>
      <c r="D946" t="s">
        <v>129</v>
      </c>
    </row>
    <row r="947" spans="1:4" hidden="1" x14ac:dyDescent="0.25">
      <c r="A947" t="s">
        <v>4196</v>
      </c>
      <c r="B947">
        <v>1</v>
      </c>
      <c r="C947" t="s">
        <v>295</v>
      </c>
      <c r="D947" t="s">
        <v>10</v>
      </c>
    </row>
    <row r="948" spans="1:4" hidden="1" x14ac:dyDescent="0.25">
      <c r="A948" t="s">
        <v>4196</v>
      </c>
      <c r="B948">
        <v>2</v>
      </c>
      <c r="C948" t="s">
        <v>3902</v>
      </c>
      <c r="D948" t="s">
        <v>4214</v>
      </c>
    </row>
    <row r="949" spans="1:4" hidden="1" x14ac:dyDescent="0.25">
      <c r="A949" t="s">
        <v>4196</v>
      </c>
      <c r="B949">
        <v>3</v>
      </c>
      <c r="C949" t="s">
        <v>4002</v>
      </c>
      <c r="D949" t="s">
        <v>4213</v>
      </c>
    </row>
    <row r="950" spans="1:4" hidden="1" x14ac:dyDescent="0.25">
      <c r="A950" t="s">
        <v>4196</v>
      </c>
      <c r="B950">
        <v>4</v>
      </c>
      <c r="C950" t="s">
        <v>4212</v>
      </c>
      <c r="D950" t="s">
        <v>4211</v>
      </c>
    </row>
    <row r="951" spans="1:4" hidden="1" x14ac:dyDescent="0.25">
      <c r="A951" t="s">
        <v>4196</v>
      </c>
      <c r="B951">
        <v>5</v>
      </c>
      <c r="C951" t="s">
        <v>455</v>
      </c>
      <c r="D951" t="s">
        <v>1667</v>
      </c>
    </row>
    <row r="952" spans="1:4" hidden="1" x14ac:dyDescent="0.25">
      <c r="A952" t="s">
        <v>4196</v>
      </c>
      <c r="B952">
        <v>6</v>
      </c>
      <c r="C952" t="s">
        <v>316</v>
      </c>
      <c r="D952" t="s">
        <v>106</v>
      </c>
    </row>
    <row r="953" spans="1:4" hidden="1" x14ac:dyDescent="0.25">
      <c r="A953" t="s">
        <v>4196</v>
      </c>
      <c r="B953">
        <v>7</v>
      </c>
      <c r="C953" t="s">
        <v>383</v>
      </c>
      <c r="D953" t="s">
        <v>382</v>
      </c>
    </row>
    <row r="954" spans="1:4" hidden="1" x14ac:dyDescent="0.25">
      <c r="A954" t="s">
        <v>4196</v>
      </c>
      <c r="B954">
        <v>8</v>
      </c>
      <c r="C954" t="s">
        <v>453</v>
      </c>
      <c r="D954" t="s">
        <v>380</v>
      </c>
    </row>
    <row r="955" spans="1:4" hidden="1" x14ac:dyDescent="0.25">
      <c r="A955" t="s">
        <v>4196</v>
      </c>
      <c r="B955">
        <v>9</v>
      </c>
      <c r="C955" t="s">
        <v>1244</v>
      </c>
      <c r="D955" t="s">
        <v>4210</v>
      </c>
    </row>
    <row r="956" spans="1:4" hidden="1" x14ac:dyDescent="0.25">
      <c r="A956" t="s">
        <v>4196</v>
      </c>
      <c r="B956">
        <v>10</v>
      </c>
      <c r="C956" t="s">
        <v>4209</v>
      </c>
      <c r="D956" t="s">
        <v>4208</v>
      </c>
    </row>
    <row r="957" spans="1:4" hidden="1" x14ac:dyDescent="0.25">
      <c r="A957" t="s">
        <v>4196</v>
      </c>
      <c r="B957">
        <v>11</v>
      </c>
      <c r="C957" t="s">
        <v>4207</v>
      </c>
      <c r="D957" t="s">
        <v>4206</v>
      </c>
    </row>
    <row r="958" spans="1:4" hidden="1" x14ac:dyDescent="0.25">
      <c r="A958" t="s">
        <v>4196</v>
      </c>
      <c r="B958">
        <v>12</v>
      </c>
      <c r="C958" t="s">
        <v>620</v>
      </c>
      <c r="D958" t="s">
        <v>165</v>
      </c>
    </row>
    <row r="959" spans="1:4" hidden="1" x14ac:dyDescent="0.25">
      <c r="A959" t="s">
        <v>4196</v>
      </c>
      <c r="B959">
        <v>13</v>
      </c>
      <c r="C959" t="s">
        <v>2395</v>
      </c>
      <c r="D959" t="s">
        <v>751</v>
      </c>
    </row>
    <row r="960" spans="1:4" hidden="1" x14ac:dyDescent="0.25">
      <c r="A960" t="s">
        <v>4196</v>
      </c>
      <c r="B960">
        <v>14</v>
      </c>
      <c r="C960" t="s">
        <v>887</v>
      </c>
      <c r="D960" t="s">
        <v>1714</v>
      </c>
    </row>
    <row r="961" spans="1:4" hidden="1" x14ac:dyDescent="0.25">
      <c r="A961" t="s">
        <v>4196</v>
      </c>
      <c r="B961">
        <v>15</v>
      </c>
      <c r="C961" t="s">
        <v>2211</v>
      </c>
      <c r="D961" t="s">
        <v>2413</v>
      </c>
    </row>
    <row r="962" spans="1:4" hidden="1" x14ac:dyDescent="0.25">
      <c r="A962" t="s">
        <v>4196</v>
      </c>
      <c r="B962">
        <v>16</v>
      </c>
      <c r="C962" t="s">
        <v>4205</v>
      </c>
      <c r="D962" t="s">
        <v>2615</v>
      </c>
    </row>
    <row r="963" spans="1:4" hidden="1" x14ac:dyDescent="0.25">
      <c r="A963" t="s">
        <v>4196</v>
      </c>
      <c r="B963">
        <v>17</v>
      </c>
      <c r="C963" t="s">
        <v>1190</v>
      </c>
      <c r="D963" t="s">
        <v>4128</v>
      </c>
    </row>
    <row r="964" spans="1:4" hidden="1" x14ac:dyDescent="0.25">
      <c r="A964" t="s">
        <v>4196</v>
      </c>
      <c r="B964">
        <v>18</v>
      </c>
      <c r="C964" t="s">
        <v>2609</v>
      </c>
      <c r="D964" t="s">
        <v>2390</v>
      </c>
    </row>
    <row r="965" spans="1:4" hidden="1" x14ac:dyDescent="0.25">
      <c r="A965" t="s">
        <v>4196</v>
      </c>
      <c r="B965">
        <v>19</v>
      </c>
      <c r="C965" t="s">
        <v>746</v>
      </c>
      <c r="D965" t="s">
        <v>4204</v>
      </c>
    </row>
    <row r="966" spans="1:4" hidden="1" x14ac:dyDescent="0.25">
      <c r="A966" t="s">
        <v>4196</v>
      </c>
      <c r="B966">
        <v>19</v>
      </c>
      <c r="C966" t="s">
        <v>746</v>
      </c>
      <c r="D966" t="s">
        <v>4203</v>
      </c>
    </row>
    <row r="967" spans="1:4" hidden="1" x14ac:dyDescent="0.25">
      <c r="A967" t="s">
        <v>4196</v>
      </c>
      <c r="B967">
        <v>20</v>
      </c>
      <c r="C967" t="s">
        <v>1269</v>
      </c>
      <c r="D967" t="s">
        <v>46</v>
      </c>
    </row>
    <row r="968" spans="1:4" hidden="1" x14ac:dyDescent="0.25">
      <c r="A968" t="s">
        <v>4196</v>
      </c>
      <c r="B968">
        <v>21</v>
      </c>
      <c r="C968" t="s">
        <v>4202</v>
      </c>
      <c r="D968" t="s">
        <v>4201</v>
      </c>
    </row>
    <row r="969" spans="1:4" hidden="1" x14ac:dyDescent="0.25">
      <c r="A969" t="s">
        <v>4196</v>
      </c>
      <c r="B969">
        <v>22</v>
      </c>
      <c r="C969" t="s">
        <v>4200</v>
      </c>
      <c r="D969" t="s">
        <v>4199</v>
      </c>
    </row>
    <row r="970" spans="1:4" hidden="1" x14ac:dyDescent="0.25">
      <c r="A970" t="s">
        <v>4196</v>
      </c>
      <c r="B970">
        <v>23</v>
      </c>
      <c r="C970" t="s">
        <v>4198</v>
      </c>
      <c r="D970" t="s">
        <v>4197</v>
      </c>
    </row>
    <row r="971" spans="1:4" hidden="1" x14ac:dyDescent="0.25">
      <c r="A971" t="s">
        <v>4196</v>
      </c>
      <c r="B971">
        <v>24</v>
      </c>
      <c r="C971" t="s">
        <v>4195</v>
      </c>
      <c r="D971" t="s">
        <v>128</v>
      </c>
    </row>
    <row r="972" spans="1:4" hidden="1" x14ac:dyDescent="0.25">
      <c r="A972" t="s">
        <v>4194</v>
      </c>
      <c r="B972">
        <v>1</v>
      </c>
      <c r="C972" t="s">
        <v>344</v>
      </c>
      <c r="D972" t="s">
        <v>8</v>
      </c>
    </row>
    <row r="973" spans="1:4" hidden="1" x14ac:dyDescent="0.25">
      <c r="A973" t="s">
        <v>4194</v>
      </c>
      <c r="B973">
        <v>2</v>
      </c>
      <c r="C973" t="s">
        <v>563</v>
      </c>
      <c r="D973" t="s">
        <v>478</v>
      </c>
    </row>
    <row r="974" spans="1:4" hidden="1" x14ac:dyDescent="0.25">
      <c r="A974" t="s">
        <v>4194</v>
      </c>
      <c r="B974">
        <v>3</v>
      </c>
      <c r="C974" t="s">
        <v>481</v>
      </c>
      <c r="D974" t="s">
        <v>480</v>
      </c>
    </row>
    <row r="975" spans="1:4" hidden="1" x14ac:dyDescent="0.25">
      <c r="A975" t="s">
        <v>4194</v>
      </c>
      <c r="B975">
        <v>4</v>
      </c>
      <c r="C975" t="s">
        <v>483</v>
      </c>
      <c r="D975" t="s">
        <v>2251</v>
      </c>
    </row>
    <row r="976" spans="1:4" hidden="1" x14ac:dyDescent="0.25">
      <c r="A976" t="s">
        <v>4194</v>
      </c>
      <c r="B976">
        <v>5</v>
      </c>
      <c r="C976" t="s">
        <v>1412</v>
      </c>
      <c r="D976" t="s">
        <v>484</v>
      </c>
    </row>
    <row r="977" spans="1:4" hidden="1" x14ac:dyDescent="0.25">
      <c r="A977" t="s">
        <v>4194</v>
      </c>
      <c r="B977">
        <v>6</v>
      </c>
      <c r="C977" t="s">
        <v>1027</v>
      </c>
      <c r="D977" t="s">
        <v>3494</v>
      </c>
    </row>
    <row r="978" spans="1:4" hidden="1" x14ac:dyDescent="0.25">
      <c r="A978" t="s">
        <v>4194</v>
      </c>
      <c r="B978">
        <v>7</v>
      </c>
      <c r="C978" t="s">
        <v>1556</v>
      </c>
      <c r="D978" t="s">
        <v>2311</v>
      </c>
    </row>
    <row r="979" spans="1:4" hidden="1" x14ac:dyDescent="0.25">
      <c r="A979" t="s">
        <v>4194</v>
      </c>
      <c r="B979">
        <v>8</v>
      </c>
      <c r="C979" t="s">
        <v>2310</v>
      </c>
      <c r="D979" t="s">
        <v>2309</v>
      </c>
    </row>
    <row r="980" spans="1:4" hidden="1" x14ac:dyDescent="0.25">
      <c r="A980" t="s">
        <v>4194</v>
      </c>
      <c r="B980">
        <v>9</v>
      </c>
      <c r="C980" t="s">
        <v>1269</v>
      </c>
      <c r="D980" t="s">
        <v>46</v>
      </c>
    </row>
    <row r="981" spans="1:4" hidden="1" x14ac:dyDescent="0.25">
      <c r="A981" t="s">
        <v>4194</v>
      </c>
      <c r="B981">
        <v>10</v>
      </c>
      <c r="C981" t="s">
        <v>4193</v>
      </c>
      <c r="D981" t="s">
        <v>127</v>
      </c>
    </row>
    <row r="982" spans="1:4" hidden="1" x14ac:dyDescent="0.25">
      <c r="A982" t="s">
        <v>4189</v>
      </c>
      <c r="B982">
        <v>1</v>
      </c>
      <c r="C982" t="s">
        <v>295</v>
      </c>
      <c r="D982" t="s">
        <v>14</v>
      </c>
    </row>
    <row r="983" spans="1:4" hidden="1" x14ac:dyDescent="0.25">
      <c r="A983" t="s">
        <v>4189</v>
      </c>
      <c r="B983">
        <v>2</v>
      </c>
      <c r="C983" t="s">
        <v>465</v>
      </c>
      <c r="D983" t="s">
        <v>464</v>
      </c>
    </row>
    <row r="984" spans="1:4" hidden="1" x14ac:dyDescent="0.25">
      <c r="A984" t="s">
        <v>4189</v>
      </c>
      <c r="B984">
        <v>3</v>
      </c>
      <c r="C984" t="s">
        <v>461</v>
      </c>
      <c r="D984" t="s">
        <v>3917</v>
      </c>
    </row>
    <row r="985" spans="1:4" hidden="1" x14ac:dyDescent="0.25">
      <c r="A985" t="s">
        <v>4189</v>
      </c>
      <c r="B985">
        <v>4</v>
      </c>
      <c r="C985" t="s">
        <v>463</v>
      </c>
      <c r="D985" t="s">
        <v>636</v>
      </c>
    </row>
    <row r="986" spans="1:4" hidden="1" x14ac:dyDescent="0.25">
      <c r="A986" t="s">
        <v>4189</v>
      </c>
      <c r="B986">
        <v>5</v>
      </c>
      <c r="C986" t="s">
        <v>459</v>
      </c>
      <c r="D986" t="s">
        <v>2152</v>
      </c>
    </row>
    <row r="987" spans="1:4" hidden="1" x14ac:dyDescent="0.25">
      <c r="A987" t="s">
        <v>4189</v>
      </c>
      <c r="B987">
        <v>6</v>
      </c>
      <c r="C987" t="s">
        <v>389</v>
      </c>
      <c r="D987" t="s">
        <v>407</v>
      </c>
    </row>
    <row r="988" spans="1:4" hidden="1" x14ac:dyDescent="0.25">
      <c r="A988" t="s">
        <v>4189</v>
      </c>
      <c r="B988">
        <v>7</v>
      </c>
      <c r="C988" t="s">
        <v>1214</v>
      </c>
      <c r="D988" t="s">
        <v>2513</v>
      </c>
    </row>
    <row r="989" spans="1:4" hidden="1" x14ac:dyDescent="0.25">
      <c r="A989" t="s">
        <v>4189</v>
      </c>
      <c r="B989">
        <v>8</v>
      </c>
      <c r="C989" t="s">
        <v>3440</v>
      </c>
      <c r="D989" t="s">
        <v>1021</v>
      </c>
    </row>
    <row r="990" spans="1:4" hidden="1" x14ac:dyDescent="0.25">
      <c r="A990" t="s">
        <v>4189</v>
      </c>
      <c r="B990">
        <v>9</v>
      </c>
      <c r="C990" t="s">
        <v>387</v>
      </c>
      <c r="D990" t="s">
        <v>3916</v>
      </c>
    </row>
    <row r="991" spans="1:4" hidden="1" x14ac:dyDescent="0.25">
      <c r="A991" t="s">
        <v>4189</v>
      </c>
      <c r="B991">
        <v>10</v>
      </c>
      <c r="C991" t="s">
        <v>316</v>
      </c>
      <c r="D991" t="s">
        <v>106</v>
      </c>
    </row>
    <row r="992" spans="1:4" hidden="1" x14ac:dyDescent="0.25">
      <c r="A992" t="s">
        <v>4189</v>
      </c>
      <c r="B992">
        <v>11</v>
      </c>
      <c r="C992" t="s">
        <v>768</v>
      </c>
      <c r="D992" t="s">
        <v>382</v>
      </c>
    </row>
    <row r="993" spans="1:4" hidden="1" x14ac:dyDescent="0.25">
      <c r="A993" t="s">
        <v>4189</v>
      </c>
      <c r="B993">
        <v>12</v>
      </c>
      <c r="C993" t="s">
        <v>453</v>
      </c>
      <c r="D993" t="s">
        <v>380</v>
      </c>
    </row>
    <row r="994" spans="1:4" hidden="1" x14ac:dyDescent="0.25">
      <c r="A994" t="s">
        <v>4189</v>
      </c>
      <c r="B994">
        <v>13</v>
      </c>
      <c r="C994" t="s">
        <v>315</v>
      </c>
      <c r="D994" t="s">
        <v>221</v>
      </c>
    </row>
    <row r="995" spans="1:4" hidden="1" x14ac:dyDescent="0.25">
      <c r="A995" t="s">
        <v>4189</v>
      </c>
      <c r="B995">
        <v>14</v>
      </c>
      <c r="C995" t="s">
        <v>3596</v>
      </c>
      <c r="D995" t="s">
        <v>650</v>
      </c>
    </row>
    <row r="996" spans="1:4" hidden="1" x14ac:dyDescent="0.25">
      <c r="A996" t="s">
        <v>4189</v>
      </c>
      <c r="B996">
        <v>15</v>
      </c>
      <c r="C996" t="s">
        <v>3856</v>
      </c>
      <c r="D996" t="s">
        <v>3915</v>
      </c>
    </row>
    <row r="997" spans="1:4" hidden="1" x14ac:dyDescent="0.25">
      <c r="A997" t="s">
        <v>4189</v>
      </c>
      <c r="B997">
        <v>16</v>
      </c>
      <c r="C997" t="s">
        <v>3680</v>
      </c>
      <c r="D997" t="s">
        <v>3914</v>
      </c>
    </row>
    <row r="998" spans="1:4" hidden="1" x14ac:dyDescent="0.25">
      <c r="A998" t="s">
        <v>4189</v>
      </c>
      <c r="B998">
        <v>17</v>
      </c>
      <c r="C998" t="s">
        <v>2294</v>
      </c>
      <c r="D998" t="s">
        <v>3597</v>
      </c>
    </row>
    <row r="999" spans="1:4" hidden="1" x14ac:dyDescent="0.25">
      <c r="A999" t="s">
        <v>4189</v>
      </c>
      <c r="B999">
        <v>18</v>
      </c>
      <c r="C999" t="s">
        <v>2609</v>
      </c>
      <c r="D999" t="s">
        <v>522</v>
      </c>
    </row>
    <row r="1000" spans="1:4" hidden="1" x14ac:dyDescent="0.25">
      <c r="A1000" t="s">
        <v>4189</v>
      </c>
      <c r="B1000">
        <v>19</v>
      </c>
      <c r="C1000" t="s">
        <v>466</v>
      </c>
      <c r="D1000" t="s">
        <v>47</v>
      </c>
    </row>
    <row r="1001" spans="1:4" hidden="1" x14ac:dyDescent="0.25">
      <c r="A1001" t="s">
        <v>4189</v>
      </c>
      <c r="B1001">
        <v>20</v>
      </c>
      <c r="C1001" t="s">
        <v>4192</v>
      </c>
      <c r="D1001" t="s">
        <v>4191</v>
      </c>
    </row>
    <row r="1002" spans="1:4" hidden="1" x14ac:dyDescent="0.25">
      <c r="A1002" t="s">
        <v>4189</v>
      </c>
      <c r="B1002">
        <v>21</v>
      </c>
      <c r="C1002" t="s">
        <v>2294</v>
      </c>
      <c r="D1002" t="s">
        <v>3597</v>
      </c>
    </row>
    <row r="1003" spans="1:4" hidden="1" x14ac:dyDescent="0.25">
      <c r="A1003" t="s">
        <v>4189</v>
      </c>
      <c r="B1003">
        <v>22</v>
      </c>
      <c r="C1003" t="s">
        <v>1409</v>
      </c>
      <c r="D1003" t="s">
        <v>1907</v>
      </c>
    </row>
    <row r="1004" spans="1:4" hidden="1" x14ac:dyDescent="0.25">
      <c r="A1004" t="s">
        <v>4189</v>
      </c>
      <c r="B1004">
        <v>23</v>
      </c>
      <c r="C1004" t="s">
        <v>1051</v>
      </c>
      <c r="D1004" t="s">
        <v>1906</v>
      </c>
    </row>
    <row r="1005" spans="1:4" hidden="1" x14ac:dyDescent="0.25">
      <c r="A1005" t="s">
        <v>4189</v>
      </c>
      <c r="B1005">
        <v>24</v>
      </c>
      <c r="C1005" t="s">
        <v>4190</v>
      </c>
      <c r="D1005" t="s">
        <v>1904</v>
      </c>
    </row>
    <row r="1006" spans="1:4" hidden="1" x14ac:dyDescent="0.25">
      <c r="A1006" t="s">
        <v>4189</v>
      </c>
      <c r="B1006">
        <v>25</v>
      </c>
      <c r="C1006" t="s">
        <v>1655</v>
      </c>
      <c r="D1006" t="s">
        <v>122</v>
      </c>
    </row>
    <row r="1007" spans="1:4" ht="27.75" hidden="1" customHeight="1" x14ac:dyDescent="0.25">
      <c r="A1007" t="s">
        <v>4186</v>
      </c>
      <c r="B1007">
        <v>1</v>
      </c>
      <c r="C1007" t="s">
        <v>295</v>
      </c>
      <c r="D1007" t="s">
        <v>14</v>
      </c>
    </row>
    <row r="1008" spans="1:4" hidden="1" x14ac:dyDescent="0.25">
      <c r="A1008" t="s">
        <v>4186</v>
      </c>
      <c r="B1008">
        <v>2</v>
      </c>
      <c r="C1008" t="s">
        <v>465</v>
      </c>
      <c r="D1008" t="s">
        <v>464</v>
      </c>
    </row>
    <row r="1009" spans="1:4" hidden="1" x14ac:dyDescent="0.25">
      <c r="A1009" t="s">
        <v>4186</v>
      </c>
      <c r="B1009">
        <v>3</v>
      </c>
      <c r="C1009" t="s">
        <v>461</v>
      </c>
      <c r="D1009" t="s">
        <v>3917</v>
      </c>
    </row>
    <row r="1010" spans="1:4" hidden="1" x14ac:dyDescent="0.25">
      <c r="A1010" t="s">
        <v>4186</v>
      </c>
      <c r="B1010">
        <v>4</v>
      </c>
      <c r="C1010" t="s">
        <v>463</v>
      </c>
      <c r="D1010" t="s">
        <v>636</v>
      </c>
    </row>
    <row r="1011" spans="1:4" hidden="1" x14ac:dyDescent="0.25">
      <c r="A1011" t="s">
        <v>4186</v>
      </c>
      <c r="B1011">
        <v>5</v>
      </c>
      <c r="C1011" t="s">
        <v>459</v>
      </c>
      <c r="D1011" t="s">
        <v>2152</v>
      </c>
    </row>
    <row r="1012" spans="1:4" hidden="1" x14ac:dyDescent="0.25">
      <c r="A1012" t="s">
        <v>4186</v>
      </c>
      <c r="B1012">
        <v>6</v>
      </c>
      <c r="C1012" t="s">
        <v>389</v>
      </c>
      <c r="D1012" t="s">
        <v>407</v>
      </c>
    </row>
    <row r="1013" spans="1:4" hidden="1" x14ac:dyDescent="0.25">
      <c r="A1013" t="s">
        <v>4186</v>
      </c>
      <c r="B1013">
        <v>7</v>
      </c>
      <c r="C1013" t="s">
        <v>1214</v>
      </c>
      <c r="D1013" t="s">
        <v>2513</v>
      </c>
    </row>
    <row r="1014" spans="1:4" hidden="1" x14ac:dyDescent="0.25">
      <c r="A1014" t="s">
        <v>4186</v>
      </c>
      <c r="B1014">
        <v>8</v>
      </c>
      <c r="C1014" t="s">
        <v>3440</v>
      </c>
      <c r="D1014" t="s">
        <v>1021</v>
      </c>
    </row>
    <row r="1015" spans="1:4" hidden="1" x14ac:dyDescent="0.25">
      <c r="A1015" t="s">
        <v>4186</v>
      </c>
      <c r="B1015">
        <v>9</v>
      </c>
      <c r="C1015" t="s">
        <v>387</v>
      </c>
      <c r="D1015" t="s">
        <v>3916</v>
      </c>
    </row>
    <row r="1016" spans="1:4" hidden="1" x14ac:dyDescent="0.25">
      <c r="A1016" t="s">
        <v>4186</v>
      </c>
      <c r="B1016">
        <v>10</v>
      </c>
      <c r="C1016" t="s">
        <v>316</v>
      </c>
      <c r="D1016" t="s">
        <v>106</v>
      </c>
    </row>
    <row r="1017" spans="1:4" hidden="1" x14ac:dyDescent="0.25">
      <c r="A1017" t="s">
        <v>4186</v>
      </c>
      <c r="B1017">
        <v>11</v>
      </c>
      <c r="C1017" t="s">
        <v>768</v>
      </c>
      <c r="D1017" t="s">
        <v>382</v>
      </c>
    </row>
    <row r="1018" spans="1:4" hidden="1" x14ac:dyDescent="0.25">
      <c r="A1018" t="s">
        <v>4186</v>
      </c>
      <c r="B1018">
        <v>12</v>
      </c>
      <c r="C1018" t="s">
        <v>453</v>
      </c>
      <c r="D1018" t="s">
        <v>380</v>
      </c>
    </row>
    <row r="1019" spans="1:4" hidden="1" x14ac:dyDescent="0.25">
      <c r="A1019" t="s">
        <v>4186</v>
      </c>
      <c r="B1019">
        <v>13</v>
      </c>
      <c r="C1019" t="s">
        <v>315</v>
      </c>
      <c r="D1019" t="s">
        <v>221</v>
      </c>
    </row>
    <row r="1020" spans="1:4" hidden="1" x14ac:dyDescent="0.25">
      <c r="A1020" t="s">
        <v>4186</v>
      </c>
      <c r="B1020">
        <v>14</v>
      </c>
      <c r="C1020" t="s">
        <v>3596</v>
      </c>
      <c r="D1020" t="s">
        <v>650</v>
      </c>
    </row>
    <row r="1021" spans="1:4" hidden="1" x14ac:dyDescent="0.25">
      <c r="A1021" t="s">
        <v>4186</v>
      </c>
      <c r="B1021">
        <v>15</v>
      </c>
      <c r="C1021" t="s">
        <v>3856</v>
      </c>
      <c r="D1021" t="s">
        <v>3915</v>
      </c>
    </row>
    <row r="1022" spans="1:4" hidden="1" x14ac:dyDescent="0.25">
      <c r="A1022" t="s">
        <v>4186</v>
      </c>
      <c r="B1022">
        <v>16</v>
      </c>
      <c r="C1022" t="s">
        <v>3680</v>
      </c>
      <c r="D1022" t="s">
        <v>3914</v>
      </c>
    </row>
    <row r="1023" spans="1:4" hidden="1" x14ac:dyDescent="0.25">
      <c r="A1023" t="s">
        <v>4186</v>
      </c>
      <c r="B1023">
        <v>17</v>
      </c>
      <c r="C1023" t="s">
        <v>2294</v>
      </c>
      <c r="D1023" t="s">
        <v>3597</v>
      </c>
    </row>
    <row r="1024" spans="1:4" hidden="1" x14ac:dyDescent="0.25">
      <c r="A1024" t="s">
        <v>4186</v>
      </c>
      <c r="B1024">
        <v>18</v>
      </c>
      <c r="C1024" t="s">
        <v>2609</v>
      </c>
      <c r="D1024" t="s">
        <v>522</v>
      </c>
    </row>
    <row r="1025" spans="1:4" hidden="1" x14ac:dyDescent="0.25">
      <c r="A1025" t="s">
        <v>4186</v>
      </c>
      <c r="B1025">
        <v>19</v>
      </c>
      <c r="C1025" t="s">
        <v>466</v>
      </c>
      <c r="D1025" t="s">
        <v>47</v>
      </c>
    </row>
    <row r="1026" spans="1:4" hidden="1" x14ac:dyDescent="0.25">
      <c r="A1026" t="s">
        <v>4186</v>
      </c>
      <c r="B1026">
        <v>20</v>
      </c>
      <c r="C1026" t="s">
        <v>909</v>
      </c>
      <c r="D1026" t="s">
        <v>908</v>
      </c>
    </row>
    <row r="1027" spans="1:4" hidden="1" x14ac:dyDescent="0.25">
      <c r="A1027" t="s">
        <v>4186</v>
      </c>
      <c r="B1027">
        <v>21</v>
      </c>
      <c r="C1027" t="s">
        <v>646</v>
      </c>
      <c r="D1027" t="s">
        <v>2242</v>
      </c>
    </row>
    <row r="1028" spans="1:4" hidden="1" x14ac:dyDescent="0.25">
      <c r="A1028" t="s">
        <v>4186</v>
      </c>
      <c r="B1028">
        <v>22</v>
      </c>
      <c r="C1028" t="s">
        <v>1753</v>
      </c>
      <c r="D1028" t="s">
        <v>1038</v>
      </c>
    </row>
    <row r="1029" spans="1:4" hidden="1" x14ac:dyDescent="0.25">
      <c r="A1029" t="s">
        <v>4186</v>
      </c>
      <c r="B1029">
        <v>23</v>
      </c>
      <c r="C1029" t="s">
        <v>1276</v>
      </c>
      <c r="D1029" t="s">
        <v>3913</v>
      </c>
    </row>
    <row r="1030" spans="1:4" hidden="1" x14ac:dyDescent="0.25">
      <c r="A1030" t="s">
        <v>4186</v>
      </c>
      <c r="B1030">
        <v>24</v>
      </c>
      <c r="C1030" t="s">
        <v>586</v>
      </c>
      <c r="D1030" t="s">
        <v>150</v>
      </c>
    </row>
    <row r="1031" spans="1:4" hidden="1" x14ac:dyDescent="0.25">
      <c r="A1031" t="s">
        <v>4186</v>
      </c>
      <c r="B1031">
        <v>25</v>
      </c>
      <c r="C1031" t="s">
        <v>4188</v>
      </c>
      <c r="D1031" t="s">
        <v>4187</v>
      </c>
    </row>
    <row r="1032" spans="1:4" hidden="1" x14ac:dyDescent="0.25">
      <c r="A1032" t="s">
        <v>4186</v>
      </c>
      <c r="B1032">
        <v>26</v>
      </c>
      <c r="C1032" t="s">
        <v>1167</v>
      </c>
      <c r="D1032" t="s">
        <v>4046</v>
      </c>
    </row>
    <row r="1033" spans="1:4" hidden="1" x14ac:dyDescent="0.25">
      <c r="A1033" t="s">
        <v>4186</v>
      </c>
      <c r="B1033">
        <v>27</v>
      </c>
      <c r="C1033" t="s">
        <v>1939</v>
      </c>
      <c r="D1033" t="s">
        <v>112</v>
      </c>
    </row>
    <row r="1034" spans="1:4" hidden="1" x14ac:dyDescent="0.25">
      <c r="A1034" t="s">
        <v>4184</v>
      </c>
      <c r="B1034">
        <v>1</v>
      </c>
      <c r="C1034" t="s">
        <v>295</v>
      </c>
      <c r="D1034" t="s">
        <v>14</v>
      </c>
    </row>
    <row r="1035" spans="1:4" hidden="1" x14ac:dyDescent="0.25">
      <c r="A1035" t="s">
        <v>4184</v>
      </c>
      <c r="B1035">
        <v>2</v>
      </c>
      <c r="C1035" t="s">
        <v>465</v>
      </c>
      <c r="D1035" t="s">
        <v>464</v>
      </c>
    </row>
    <row r="1036" spans="1:4" hidden="1" x14ac:dyDescent="0.25">
      <c r="A1036" t="s">
        <v>4184</v>
      </c>
      <c r="B1036">
        <v>3</v>
      </c>
      <c r="C1036" t="s">
        <v>461</v>
      </c>
      <c r="D1036" t="s">
        <v>3917</v>
      </c>
    </row>
    <row r="1037" spans="1:4" hidden="1" x14ac:dyDescent="0.25">
      <c r="A1037" t="s">
        <v>4184</v>
      </c>
      <c r="B1037">
        <v>4</v>
      </c>
      <c r="C1037" t="s">
        <v>463</v>
      </c>
      <c r="D1037" t="s">
        <v>636</v>
      </c>
    </row>
    <row r="1038" spans="1:4" hidden="1" x14ac:dyDescent="0.25">
      <c r="A1038" t="s">
        <v>4184</v>
      </c>
      <c r="B1038">
        <v>5</v>
      </c>
      <c r="C1038" t="s">
        <v>459</v>
      </c>
      <c r="D1038" t="s">
        <v>2152</v>
      </c>
    </row>
    <row r="1039" spans="1:4" hidden="1" x14ac:dyDescent="0.25">
      <c r="A1039" t="s">
        <v>4184</v>
      </c>
      <c r="B1039">
        <v>6</v>
      </c>
      <c r="C1039" t="s">
        <v>389</v>
      </c>
      <c r="D1039" t="s">
        <v>407</v>
      </c>
    </row>
    <row r="1040" spans="1:4" hidden="1" x14ac:dyDescent="0.25">
      <c r="A1040" t="s">
        <v>4184</v>
      </c>
      <c r="B1040">
        <v>7</v>
      </c>
      <c r="C1040" t="s">
        <v>1214</v>
      </c>
      <c r="D1040" t="s">
        <v>2513</v>
      </c>
    </row>
    <row r="1041" spans="1:4" hidden="1" x14ac:dyDescent="0.25">
      <c r="A1041" t="s">
        <v>4184</v>
      </c>
      <c r="B1041">
        <v>8</v>
      </c>
      <c r="C1041" t="s">
        <v>3440</v>
      </c>
      <c r="D1041" t="s">
        <v>1021</v>
      </c>
    </row>
    <row r="1042" spans="1:4" hidden="1" x14ac:dyDescent="0.25">
      <c r="A1042" t="s">
        <v>4184</v>
      </c>
      <c r="B1042">
        <v>9</v>
      </c>
      <c r="C1042" t="s">
        <v>387</v>
      </c>
      <c r="D1042" t="s">
        <v>3916</v>
      </c>
    </row>
    <row r="1043" spans="1:4" hidden="1" x14ac:dyDescent="0.25">
      <c r="A1043" t="s">
        <v>4184</v>
      </c>
      <c r="B1043">
        <v>10</v>
      </c>
      <c r="C1043" t="s">
        <v>316</v>
      </c>
      <c r="D1043" t="s">
        <v>106</v>
      </c>
    </row>
    <row r="1044" spans="1:4" hidden="1" x14ac:dyDescent="0.25">
      <c r="A1044" t="s">
        <v>4184</v>
      </c>
      <c r="B1044">
        <v>11</v>
      </c>
      <c r="C1044" t="s">
        <v>768</v>
      </c>
      <c r="D1044" t="s">
        <v>382</v>
      </c>
    </row>
    <row r="1045" spans="1:4" hidden="1" x14ac:dyDescent="0.25">
      <c r="A1045" t="s">
        <v>4184</v>
      </c>
      <c r="B1045">
        <v>12</v>
      </c>
      <c r="C1045" t="s">
        <v>453</v>
      </c>
      <c r="D1045" t="s">
        <v>380</v>
      </c>
    </row>
    <row r="1046" spans="1:4" hidden="1" x14ac:dyDescent="0.25">
      <c r="A1046" t="s">
        <v>4184</v>
      </c>
      <c r="B1046">
        <v>13</v>
      </c>
      <c r="C1046" t="s">
        <v>315</v>
      </c>
      <c r="D1046" t="s">
        <v>221</v>
      </c>
    </row>
    <row r="1047" spans="1:4" hidden="1" x14ac:dyDescent="0.25">
      <c r="A1047" t="s">
        <v>4184</v>
      </c>
      <c r="B1047">
        <v>14</v>
      </c>
      <c r="C1047" t="s">
        <v>3596</v>
      </c>
      <c r="D1047" t="s">
        <v>650</v>
      </c>
    </row>
    <row r="1048" spans="1:4" hidden="1" x14ac:dyDescent="0.25">
      <c r="A1048" t="s">
        <v>4184</v>
      </c>
      <c r="B1048">
        <v>15</v>
      </c>
      <c r="C1048" t="s">
        <v>3856</v>
      </c>
      <c r="D1048" t="s">
        <v>3915</v>
      </c>
    </row>
    <row r="1049" spans="1:4" hidden="1" x14ac:dyDescent="0.25">
      <c r="A1049" t="s">
        <v>4184</v>
      </c>
      <c r="B1049">
        <v>16</v>
      </c>
      <c r="C1049" t="s">
        <v>3680</v>
      </c>
      <c r="D1049" t="s">
        <v>3914</v>
      </c>
    </row>
    <row r="1050" spans="1:4" hidden="1" x14ac:dyDescent="0.25">
      <c r="A1050" t="s">
        <v>4184</v>
      </c>
      <c r="B1050">
        <v>17</v>
      </c>
      <c r="C1050" t="s">
        <v>2294</v>
      </c>
      <c r="D1050" t="s">
        <v>3597</v>
      </c>
    </row>
    <row r="1051" spans="1:4" hidden="1" x14ac:dyDescent="0.25">
      <c r="A1051" t="s">
        <v>4184</v>
      </c>
      <c r="B1051">
        <v>18</v>
      </c>
      <c r="C1051" t="s">
        <v>2609</v>
      </c>
      <c r="D1051" t="s">
        <v>522</v>
      </c>
    </row>
    <row r="1052" spans="1:4" hidden="1" x14ac:dyDescent="0.25">
      <c r="A1052" t="s">
        <v>4184</v>
      </c>
      <c r="B1052">
        <v>19</v>
      </c>
      <c r="C1052" t="s">
        <v>466</v>
      </c>
      <c r="D1052" t="s">
        <v>47</v>
      </c>
    </row>
    <row r="1053" spans="1:4" hidden="1" x14ac:dyDescent="0.25">
      <c r="A1053" t="s">
        <v>4184</v>
      </c>
      <c r="B1053">
        <v>20</v>
      </c>
      <c r="C1053" t="s">
        <v>586</v>
      </c>
      <c r="D1053" t="s">
        <v>150</v>
      </c>
    </row>
    <row r="1054" spans="1:4" hidden="1" x14ac:dyDescent="0.25">
      <c r="A1054" t="s">
        <v>4184</v>
      </c>
      <c r="B1054">
        <v>21</v>
      </c>
      <c r="C1054" t="s">
        <v>1190</v>
      </c>
      <c r="D1054" t="s">
        <v>2245</v>
      </c>
    </row>
    <row r="1055" spans="1:4" hidden="1" x14ac:dyDescent="0.25">
      <c r="A1055" t="s">
        <v>4184</v>
      </c>
      <c r="B1055">
        <v>22</v>
      </c>
      <c r="C1055" t="s">
        <v>692</v>
      </c>
      <c r="D1055" t="s">
        <v>513</v>
      </c>
    </row>
    <row r="1056" spans="1:4" hidden="1" x14ac:dyDescent="0.25">
      <c r="A1056" t="s">
        <v>4184</v>
      </c>
      <c r="B1056">
        <v>23</v>
      </c>
      <c r="C1056" t="s">
        <v>512</v>
      </c>
      <c r="D1056" t="s">
        <v>511</v>
      </c>
    </row>
    <row r="1057" spans="1:4" hidden="1" x14ac:dyDescent="0.25">
      <c r="A1057" t="s">
        <v>4184</v>
      </c>
      <c r="B1057">
        <v>24</v>
      </c>
      <c r="C1057" t="s">
        <v>322</v>
      </c>
      <c r="D1057" t="s">
        <v>116</v>
      </c>
    </row>
    <row r="1058" spans="1:4" hidden="1" x14ac:dyDescent="0.25">
      <c r="A1058" t="s">
        <v>4184</v>
      </c>
      <c r="B1058">
        <v>25</v>
      </c>
      <c r="C1058" t="s">
        <v>4185</v>
      </c>
      <c r="D1058" t="s">
        <v>1002</v>
      </c>
    </row>
    <row r="1059" spans="1:4" hidden="1" x14ac:dyDescent="0.25">
      <c r="A1059" t="s">
        <v>4184</v>
      </c>
      <c r="B1059">
        <v>26</v>
      </c>
      <c r="C1059" t="s">
        <v>761</v>
      </c>
      <c r="D1059" t="s">
        <v>500</v>
      </c>
    </row>
    <row r="1060" spans="1:4" hidden="1" x14ac:dyDescent="0.25">
      <c r="A1060" t="s">
        <v>4184</v>
      </c>
      <c r="B1060">
        <v>27</v>
      </c>
      <c r="C1060" t="s">
        <v>1043</v>
      </c>
      <c r="D1060" t="s">
        <v>2246</v>
      </c>
    </row>
    <row r="1061" spans="1:4" hidden="1" x14ac:dyDescent="0.25">
      <c r="A1061" t="s">
        <v>4184</v>
      </c>
      <c r="B1061">
        <v>28</v>
      </c>
      <c r="C1061" t="s">
        <v>3662</v>
      </c>
      <c r="D1061" t="s">
        <v>205</v>
      </c>
    </row>
    <row r="1062" spans="1:4" hidden="1" x14ac:dyDescent="0.25">
      <c r="A1062" t="s">
        <v>4184</v>
      </c>
      <c r="B1062">
        <v>29</v>
      </c>
      <c r="C1062" t="s">
        <v>492</v>
      </c>
      <c r="D1062" t="s">
        <v>26</v>
      </c>
    </row>
    <row r="1063" spans="1:4" hidden="1" x14ac:dyDescent="0.25">
      <c r="A1063" t="s">
        <v>4184</v>
      </c>
      <c r="B1063">
        <v>30</v>
      </c>
      <c r="C1063" t="s">
        <v>648</v>
      </c>
      <c r="D1063" t="s">
        <v>126</v>
      </c>
    </row>
    <row r="1064" spans="1:4" hidden="1" x14ac:dyDescent="0.25">
      <c r="A1064" t="s">
        <v>4169</v>
      </c>
      <c r="B1064">
        <v>1</v>
      </c>
      <c r="C1064" t="s">
        <v>3488</v>
      </c>
      <c r="D1064" t="s">
        <v>124</v>
      </c>
    </row>
    <row r="1065" spans="1:4" hidden="1" x14ac:dyDescent="0.25">
      <c r="A1065" t="s">
        <v>4169</v>
      </c>
      <c r="B1065">
        <v>2</v>
      </c>
      <c r="C1065" t="s">
        <v>2062</v>
      </c>
      <c r="D1065" t="s">
        <v>3271</v>
      </c>
    </row>
    <row r="1066" spans="1:4" hidden="1" x14ac:dyDescent="0.25">
      <c r="A1066" t="s">
        <v>4169</v>
      </c>
      <c r="B1066">
        <v>3</v>
      </c>
      <c r="C1066" t="s">
        <v>815</v>
      </c>
      <c r="D1066" t="s">
        <v>3268</v>
      </c>
    </row>
    <row r="1067" spans="1:4" hidden="1" x14ac:dyDescent="0.25">
      <c r="A1067" t="s">
        <v>4169</v>
      </c>
      <c r="B1067">
        <v>4</v>
      </c>
      <c r="C1067" t="s">
        <v>1218</v>
      </c>
      <c r="D1067" t="s">
        <v>4183</v>
      </c>
    </row>
    <row r="1068" spans="1:4" hidden="1" x14ac:dyDescent="0.25">
      <c r="A1068" t="s">
        <v>4169</v>
      </c>
      <c r="B1068">
        <v>5</v>
      </c>
      <c r="C1068" t="s">
        <v>4182</v>
      </c>
      <c r="D1068" t="s">
        <v>4181</v>
      </c>
    </row>
    <row r="1069" spans="1:4" hidden="1" x14ac:dyDescent="0.25">
      <c r="A1069" t="s">
        <v>4169</v>
      </c>
      <c r="B1069">
        <v>6</v>
      </c>
      <c r="C1069" t="s">
        <v>4180</v>
      </c>
      <c r="D1069" t="s">
        <v>4179</v>
      </c>
    </row>
    <row r="1070" spans="1:4" hidden="1" x14ac:dyDescent="0.25">
      <c r="A1070" t="s">
        <v>4169</v>
      </c>
      <c r="B1070">
        <v>7</v>
      </c>
      <c r="C1070" t="s">
        <v>4178</v>
      </c>
      <c r="D1070" t="s">
        <v>4177</v>
      </c>
    </row>
    <row r="1071" spans="1:4" hidden="1" x14ac:dyDescent="0.25">
      <c r="A1071" t="s">
        <v>4169</v>
      </c>
      <c r="B1071">
        <v>8</v>
      </c>
      <c r="C1071" t="s">
        <v>492</v>
      </c>
      <c r="D1071" t="s">
        <v>26</v>
      </c>
    </row>
    <row r="1072" spans="1:4" hidden="1" x14ac:dyDescent="0.25">
      <c r="A1072" t="s">
        <v>4169</v>
      </c>
      <c r="B1072">
        <v>9</v>
      </c>
      <c r="C1072" t="s">
        <v>1478</v>
      </c>
      <c r="D1072" t="s">
        <v>205</v>
      </c>
    </row>
    <row r="1073" spans="1:4" hidden="1" x14ac:dyDescent="0.25">
      <c r="A1073" t="s">
        <v>4169</v>
      </c>
      <c r="B1073">
        <v>10</v>
      </c>
      <c r="C1073" t="s">
        <v>1031</v>
      </c>
      <c r="D1073" t="s">
        <v>494</v>
      </c>
    </row>
    <row r="1074" spans="1:4" hidden="1" x14ac:dyDescent="0.25">
      <c r="A1074" t="s">
        <v>4169</v>
      </c>
      <c r="B1074">
        <v>11</v>
      </c>
      <c r="C1074" t="s">
        <v>2448</v>
      </c>
      <c r="D1074" t="s">
        <v>4176</v>
      </c>
    </row>
    <row r="1075" spans="1:4" hidden="1" x14ac:dyDescent="0.25">
      <c r="A1075" t="s">
        <v>4169</v>
      </c>
      <c r="B1075">
        <v>12</v>
      </c>
      <c r="C1075" t="s">
        <v>4175</v>
      </c>
      <c r="D1075" t="s">
        <v>4174</v>
      </c>
    </row>
    <row r="1076" spans="1:4" hidden="1" x14ac:dyDescent="0.25">
      <c r="A1076" t="s">
        <v>4169</v>
      </c>
      <c r="B1076">
        <v>13</v>
      </c>
      <c r="C1076" t="s">
        <v>761</v>
      </c>
      <c r="D1076" t="s">
        <v>500</v>
      </c>
    </row>
    <row r="1077" spans="1:4" hidden="1" x14ac:dyDescent="0.25">
      <c r="A1077" t="s">
        <v>4169</v>
      </c>
      <c r="B1077">
        <v>14</v>
      </c>
      <c r="C1077" t="s">
        <v>4173</v>
      </c>
      <c r="D1077" t="s">
        <v>502</v>
      </c>
    </row>
    <row r="1078" spans="1:4" hidden="1" x14ac:dyDescent="0.25">
      <c r="A1078" t="s">
        <v>4169</v>
      </c>
      <c r="B1078">
        <v>15</v>
      </c>
      <c r="C1078" t="s">
        <v>4172</v>
      </c>
      <c r="D1078" t="s">
        <v>1002</v>
      </c>
    </row>
    <row r="1079" spans="1:4" hidden="1" x14ac:dyDescent="0.25">
      <c r="A1079" t="s">
        <v>4169</v>
      </c>
      <c r="B1079">
        <v>16</v>
      </c>
      <c r="C1079" t="s">
        <v>1079</v>
      </c>
      <c r="D1079" t="s">
        <v>593</v>
      </c>
    </row>
    <row r="1080" spans="1:4" hidden="1" x14ac:dyDescent="0.25">
      <c r="A1080" t="s">
        <v>4169</v>
      </c>
      <c r="B1080">
        <v>17</v>
      </c>
      <c r="C1080" t="s">
        <v>595</v>
      </c>
      <c r="D1080" t="s">
        <v>167</v>
      </c>
    </row>
    <row r="1081" spans="1:4" hidden="1" x14ac:dyDescent="0.25">
      <c r="A1081" t="s">
        <v>4169</v>
      </c>
      <c r="B1081">
        <v>18</v>
      </c>
      <c r="C1081" t="s">
        <v>4171</v>
      </c>
      <c r="D1081" t="s">
        <v>4170</v>
      </c>
    </row>
    <row r="1082" spans="1:4" hidden="1" x14ac:dyDescent="0.25">
      <c r="A1082" t="s">
        <v>4169</v>
      </c>
      <c r="B1082">
        <v>19</v>
      </c>
      <c r="C1082" t="s">
        <v>998</v>
      </c>
      <c r="D1082" t="s">
        <v>4047</v>
      </c>
    </row>
    <row r="1083" spans="1:4" hidden="1" x14ac:dyDescent="0.25">
      <c r="A1083" t="s">
        <v>4169</v>
      </c>
      <c r="B1083">
        <v>20</v>
      </c>
      <c r="C1083" t="s">
        <v>4034</v>
      </c>
      <c r="D1083" t="s">
        <v>4033</v>
      </c>
    </row>
    <row r="1084" spans="1:4" hidden="1" x14ac:dyDescent="0.25">
      <c r="A1084" t="s">
        <v>4169</v>
      </c>
      <c r="B1084">
        <v>21</v>
      </c>
      <c r="C1084" t="s">
        <v>295</v>
      </c>
      <c r="D1084" t="s">
        <v>14</v>
      </c>
    </row>
    <row r="1085" spans="1:4" hidden="1" x14ac:dyDescent="0.25">
      <c r="A1085" t="s">
        <v>4167</v>
      </c>
      <c r="B1085">
        <v>1</v>
      </c>
      <c r="C1085" t="s">
        <v>1463</v>
      </c>
      <c r="D1085" t="s">
        <v>90</v>
      </c>
    </row>
    <row r="1086" spans="1:4" hidden="1" x14ac:dyDescent="0.25">
      <c r="A1086" t="s">
        <v>4167</v>
      </c>
      <c r="B1086">
        <v>2</v>
      </c>
      <c r="C1086" t="s">
        <v>1976</v>
      </c>
      <c r="D1086" t="s">
        <v>4168</v>
      </c>
    </row>
    <row r="1087" spans="1:4" hidden="1" x14ac:dyDescent="0.25">
      <c r="A1087" t="s">
        <v>4167</v>
      </c>
      <c r="B1087">
        <v>3</v>
      </c>
      <c r="C1087" t="s">
        <v>3550</v>
      </c>
      <c r="D1087" t="s">
        <v>123</v>
      </c>
    </row>
    <row r="1088" spans="1:4" hidden="1" x14ac:dyDescent="0.25">
      <c r="A1088" t="s">
        <v>4166</v>
      </c>
      <c r="B1088">
        <v>1</v>
      </c>
      <c r="C1088" t="s">
        <v>295</v>
      </c>
      <c r="D1088" t="s">
        <v>14</v>
      </c>
    </row>
    <row r="1089" spans="1:4" hidden="1" x14ac:dyDescent="0.25">
      <c r="A1089" t="s">
        <v>4166</v>
      </c>
      <c r="B1089">
        <v>2</v>
      </c>
      <c r="C1089" t="s">
        <v>492</v>
      </c>
      <c r="D1089" t="s">
        <v>26</v>
      </c>
    </row>
    <row r="1090" spans="1:4" hidden="1" x14ac:dyDescent="0.25">
      <c r="A1090" t="s">
        <v>4155</v>
      </c>
      <c r="B1090">
        <v>1</v>
      </c>
      <c r="C1090" t="s">
        <v>512</v>
      </c>
      <c r="D1090" t="s">
        <v>122</v>
      </c>
    </row>
    <row r="1091" spans="1:4" hidden="1" x14ac:dyDescent="0.25">
      <c r="A1091" t="s">
        <v>4155</v>
      </c>
      <c r="B1091">
        <v>2</v>
      </c>
      <c r="C1091" t="s">
        <v>4165</v>
      </c>
      <c r="D1091" t="s">
        <v>1904</v>
      </c>
    </row>
    <row r="1092" spans="1:4" hidden="1" x14ac:dyDescent="0.25">
      <c r="A1092" t="s">
        <v>4155</v>
      </c>
      <c r="B1092">
        <v>3</v>
      </c>
      <c r="C1092" t="s">
        <v>1051</v>
      </c>
      <c r="D1092" t="s">
        <v>1906</v>
      </c>
    </row>
    <row r="1093" spans="1:4" hidden="1" x14ac:dyDescent="0.25">
      <c r="A1093" t="s">
        <v>4155</v>
      </c>
      <c r="B1093">
        <v>4</v>
      </c>
      <c r="C1093" t="s">
        <v>4164</v>
      </c>
      <c r="D1093" t="s">
        <v>4163</v>
      </c>
    </row>
    <row r="1094" spans="1:4" hidden="1" x14ac:dyDescent="0.25">
      <c r="A1094" t="s">
        <v>4155</v>
      </c>
      <c r="B1094">
        <v>5</v>
      </c>
      <c r="C1094" t="s">
        <v>4162</v>
      </c>
      <c r="D1094" t="s">
        <v>4161</v>
      </c>
    </row>
    <row r="1095" spans="1:4" hidden="1" x14ac:dyDescent="0.25">
      <c r="A1095" t="s">
        <v>4155</v>
      </c>
      <c r="B1095">
        <v>6</v>
      </c>
      <c r="C1095" t="s">
        <v>1339</v>
      </c>
      <c r="D1095" t="s">
        <v>739</v>
      </c>
    </row>
    <row r="1096" spans="1:4" hidden="1" x14ac:dyDescent="0.25">
      <c r="A1096" t="s">
        <v>4155</v>
      </c>
      <c r="B1096">
        <v>7</v>
      </c>
      <c r="C1096" t="s">
        <v>452</v>
      </c>
      <c r="D1096" t="s">
        <v>378</v>
      </c>
    </row>
    <row r="1097" spans="1:4" hidden="1" x14ac:dyDescent="0.25">
      <c r="A1097" t="s">
        <v>4155</v>
      </c>
      <c r="B1097">
        <v>8</v>
      </c>
      <c r="C1097" t="s">
        <v>919</v>
      </c>
      <c r="D1097" t="s">
        <v>380</v>
      </c>
    </row>
    <row r="1098" spans="1:4" hidden="1" x14ac:dyDescent="0.25">
      <c r="A1098" t="s">
        <v>4155</v>
      </c>
      <c r="B1098">
        <v>9</v>
      </c>
      <c r="C1098" t="s">
        <v>881</v>
      </c>
      <c r="D1098" t="s">
        <v>4160</v>
      </c>
    </row>
    <row r="1099" spans="1:4" hidden="1" x14ac:dyDescent="0.25">
      <c r="A1099" t="s">
        <v>4155</v>
      </c>
      <c r="B1099">
        <v>10</v>
      </c>
      <c r="C1099" t="s">
        <v>316</v>
      </c>
      <c r="D1099" t="s">
        <v>106</v>
      </c>
    </row>
    <row r="1100" spans="1:4" hidden="1" x14ac:dyDescent="0.25">
      <c r="A1100" t="s">
        <v>4155</v>
      </c>
      <c r="B1100">
        <v>11</v>
      </c>
      <c r="C1100" t="s">
        <v>1022</v>
      </c>
      <c r="D1100" t="s">
        <v>4159</v>
      </c>
    </row>
    <row r="1101" spans="1:4" hidden="1" x14ac:dyDescent="0.25">
      <c r="A1101" t="s">
        <v>4155</v>
      </c>
      <c r="B1101">
        <v>12</v>
      </c>
      <c r="C1101" t="s">
        <v>3737</v>
      </c>
      <c r="D1101" t="s">
        <v>1021</v>
      </c>
    </row>
    <row r="1102" spans="1:4" hidden="1" x14ac:dyDescent="0.25">
      <c r="A1102" t="s">
        <v>4155</v>
      </c>
      <c r="B1102">
        <v>13</v>
      </c>
      <c r="C1102" t="s">
        <v>954</v>
      </c>
      <c r="D1102" t="s">
        <v>386</v>
      </c>
    </row>
    <row r="1103" spans="1:4" hidden="1" x14ac:dyDescent="0.25">
      <c r="A1103" t="s">
        <v>4155</v>
      </c>
      <c r="B1103">
        <v>14</v>
      </c>
      <c r="C1103" t="s">
        <v>923</v>
      </c>
      <c r="D1103" t="s">
        <v>407</v>
      </c>
    </row>
    <row r="1104" spans="1:4" hidden="1" x14ac:dyDescent="0.25">
      <c r="A1104" t="s">
        <v>4155</v>
      </c>
      <c r="B1104">
        <v>15</v>
      </c>
      <c r="C1104" t="s">
        <v>916</v>
      </c>
      <c r="D1104" t="s">
        <v>1611</v>
      </c>
    </row>
    <row r="1105" spans="1:4" hidden="1" x14ac:dyDescent="0.25">
      <c r="A1105" t="s">
        <v>4155</v>
      </c>
      <c r="B1105">
        <v>16</v>
      </c>
      <c r="C1105" t="s">
        <v>914</v>
      </c>
      <c r="D1105" t="s">
        <v>4158</v>
      </c>
    </row>
    <row r="1106" spans="1:4" hidden="1" x14ac:dyDescent="0.25">
      <c r="A1106" t="s">
        <v>4155</v>
      </c>
      <c r="B1106">
        <v>17</v>
      </c>
      <c r="C1106" t="s">
        <v>2488</v>
      </c>
      <c r="D1106" t="s">
        <v>2515</v>
      </c>
    </row>
    <row r="1107" spans="1:4" hidden="1" x14ac:dyDescent="0.25">
      <c r="A1107" t="s">
        <v>4155</v>
      </c>
      <c r="B1107">
        <v>18</v>
      </c>
      <c r="C1107" t="s">
        <v>4157</v>
      </c>
      <c r="D1107" t="s">
        <v>4156</v>
      </c>
    </row>
    <row r="1108" spans="1:4" hidden="1" x14ac:dyDescent="0.25">
      <c r="A1108" t="s">
        <v>4155</v>
      </c>
      <c r="B1108">
        <v>19</v>
      </c>
      <c r="C1108" t="s">
        <v>295</v>
      </c>
      <c r="D1108" t="s">
        <v>10</v>
      </c>
    </row>
    <row r="1109" spans="1:4" hidden="1" x14ac:dyDescent="0.25">
      <c r="A1109" t="s">
        <v>4150</v>
      </c>
      <c r="B1109">
        <v>1</v>
      </c>
      <c r="C1109" t="s">
        <v>4084</v>
      </c>
      <c r="D1109" t="s">
        <v>121</v>
      </c>
    </row>
    <row r="1110" spans="1:4" hidden="1" x14ac:dyDescent="0.25">
      <c r="A1110" t="s">
        <v>4150</v>
      </c>
      <c r="B1110">
        <v>2</v>
      </c>
      <c r="C1110" t="s">
        <v>1802</v>
      </c>
      <c r="D1110" t="s">
        <v>298</v>
      </c>
    </row>
    <row r="1111" spans="1:4" hidden="1" x14ac:dyDescent="0.25">
      <c r="A1111" t="s">
        <v>4150</v>
      </c>
      <c r="B1111">
        <v>3</v>
      </c>
      <c r="C1111" t="s">
        <v>1235</v>
      </c>
      <c r="D1111" t="s">
        <v>134</v>
      </c>
    </row>
    <row r="1112" spans="1:4" hidden="1" x14ac:dyDescent="0.25">
      <c r="A1112" t="s">
        <v>4150</v>
      </c>
      <c r="B1112">
        <v>4</v>
      </c>
      <c r="C1112" t="s">
        <v>1898</v>
      </c>
      <c r="D1112" t="s">
        <v>4082</v>
      </c>
    </row>
    <row r="1113" spans="1:4" hidden="1" x14ac:dyDescent="0.25">
      <c r="A1113" t="s">
        <v>4150</v>
      </c>
      <c r="B1113">
        <v>5</v>
      </c>
      <c r="C1113" t="s">
        <v>4081</v>
      </c>
      <c r="D1113" t="s">
        <v>4080</v>
      </c>
    </row>
    <row r="1114" spans="1:4" hidden="1" x14ac:dyDescent="0.25">
      <c r="A1114" t="s">
        <v>4150</v>
      </c>
      <c r="B1114">
        <v>6</v>
      </c>
      <c r="C1114" t="s">
        <v>1422</v>
      </c>
      <c r="D1114" t="s">
        <v>2720</v>
      </c>
    </row>
    <row r="1115" spans="1:4" hidden="1" x14ac:dyDescent="0.25">
      <c r="A1115" t="s">
        <v>4150</v>
      </c>
      <c r="B1115">
        <v>7</v>
      </c>
      <c r="C1115" t="s">
        <v>1079</v>
      </c>
      <c r="D1115" t="s">
        <v>1150</v>
      </c>
    </row>
    <row r="1116" spans="1:4" hidden="1" x14ac:dyDescent="0.25">
      <c r="A1116" t="s">
        <v>4150</v>
      </c>
      <c r="B1116">
        <v>8</v>
      </c>
      <c r="C1116" t="s">
        <v>492</v>
      </c>
      <c r="D1116" t="s">
        <v>26</v>
      </c>
    </row>
    <row r="1117" spans="1:4" hidden="1" x14ac:dyDescent="0.25">
      <c r="A1117" t="s">
        <v>4150</v>
      </c>
      <c r="B1117">
        <v>9</v>
      </c>
      <c r="C1117" t="s">
        <v>1001</v>
      </c>
      <c r="D1117" t="s">
        <v>1030</v>
      </c>
    </row>
    <row r="1118" spans="1:4" hidden="1" x14ac:dyDescent="0.25">
      <c r="A1118" t="s">
        <v>4150</v>
      </c>
      <c r="B1118">
        <v>10</v>
      </c>
      <c r="C1118" t="s">
        <v>491</v>
      </c>
      <c r="D1118" t="s">
        <v>2985</v>
      </c>
    </row>
    <row r="1119" spans="1:4" hidden="1" x14ac:dyDescent="0.25">
      <c r="A1119" t="s">
        <v>4150</v>
      </c>
      <c r="B1119">
        <v>11</v>
      </c>
      <c r="C1119" t="s">
        <v>4154</v>
      </c>
      <c r="D1119" t="s">
        <v>4153</v>
      </c>
    </row>
    <row r="1120" spans="1:4" hidden="1" x14ac:dyDescent="0.25">
      <c r="A1120" t="s">
        <v>4150</v>
      </c>
      <c r="B1120">
        <v>12</v>
      </c>
      <c r="C1120" t="s">
        <v>438</v>
      </c>
      <c r="D1120" t="s">
        <v>2645</v>
      </c>
    </row>
    <row r="1121" spans="1:4" hidden="1" x14ac:dyDescent="0.25">
      <c r="A1121" t="s">
        <v>4150</v>
      </c>
      <c r="B1121">
        <v>13</v>
      </c>
      <c r="C1121" t="s">
        <v>2961</v>
      </c>
      <c r="D1121" t="s">
        <v>3849</v>
      </c>
    </row>
    <row r="1122" spans="1:4" hidden="1" x14ac:dyDescent="0.25">
      <c r="A1122" t="s">
        <v>4150</v>
      </c>
      <c r="B1122">
        <v>14</v>
      </c>
      <c r="C1122" t="s">
        <v>1412</v>
      </c>
      <c r="D1122" t="s">
        <v>484</v>
      </c>
    </row>
    <row r="1123" spans="1:4" hidden="1" x14ac:dyDescent="0.25">
      <c r="A1123" t="s">
        <v>4150</v>
      </c>
      <c r="B1123">
        <v>15</v>
      </c>
      <c r="C1123" t="s">
        <v>2743</v>
      </c>
      <c r="D1123" t="s">
        <v>2742</v>
      </c>
    </row>
    <row r="1124" spans="1:4" hidden="1" x14ac:dyDescent="0.25">
      <c r="A1124" t="s">
        <v>4150</v>
      </c>
      <c r="B1124">
        <v>16</v>
      </c>
      <c r="C1124" t="s">
        <v>483</v>
      </c>
      <c r="D1124" t="s">
        <v>483</v>
      </c>
    </row>
    <row r="1125" spans="1:4" hidden="1" x14ac:dyDescent="0.25">
      <c r="A1125" t="s">
        <v>4150</v>
      </c>
      <c r="B1125">
        <v>17</v>
      </c>
      <c r="C1125" t="s">
        <v>2029</v>
      </c>
      <c r="D1125" t="s">
        <v>480</v>
      </c>
    </row>
    <row r="1126" spans="1:4" hidden="1" x14ac:dyDescent="0.25">
      <c r="A1126" t="s">
        <v>4150</v>
      </c>
      <c r="B1126">
        <v>18</v>
      </c>
      <c r="C1126" t="s">
        <v>4152</v>
      </c>
      <c r="D1126" t="s">
        <v>4151</v>
      </c>
    </row>
    <row r="1127" spans="1:4" hidden="1" x14ac:dyDescent="0.25">
      <c r="A1127" t="s">
        <v>4150</v>
      </c>
      <c r="B1127">
        <v>19</v>
      </c>
      <c r="C1127" t="s">
        <v>911</v>
      </c>
      <c r="D1127" t="s">
        <v>8</v>
      </c>
    </row>
    <row r="1128" spans="1:4" hidden="1" x14ac:dyDescent="0.25">
      <c r="A1128" t="s">
        <v>4141</v>
      </c>
      <c r="B1128">
        <v>1</v>
      </c>
      <c r="C1128" t="s">
        <v>492</v>
      </c>
      <c r="D1128" t="s">
        <v>26</v>
      </c>
    </row>
    <row r="1129" spans="1:4" hidden="1" x14ac:dyDescent="0.25">
      <c r="A1129" t="s">
        <v>4141</v>
      </c>
      <c r="B1129">
        <v>2</v>
      </c>
      <c r="C1129" t="s">
        <v>1109</v>
      </c>
      <c r="D1129" t="s">
        <v>2984</v>
      </c>
    </row>
    <row r="1130" spans="1:4" hidden="1" x14ac:dyDescent="0.25">
      <c r="A1130" t="s">
        <v>4141</v>
      </c>
      <c r="B1130">
        <v>3</v>
      </c>
      <c r="C1130" t="s">
        <v>491</v>
      </c>
      <c r="D1130" t="s">
        <v>490</v>
      </c>
    </row>
    <row r="1131" spans="1:4" hidden="1" x14ac:dyDescent="0.25">
      <c r="A1131" t="s">
        <v>4141</v>
      </c>
      <c r="B1131">
        <v>4</v>
      </c>
      <c r="C1131" t="s">
        <v>1073</v>
      </c>
      <c r="D1131" t="s">
        <v>4139</v>
      </c>
    </row>
    <row r="1132" spans="1:4" hidden="1" x14ac:dyDescent="0.25">
      <c r="A1132" t="s">
        <v>4141</v>
      </c>
      <c r="B1132">
        <v>5</v>
      </c>
      <c r="C1132" t="s">
        <v>4149</v>
      </c>
      <c r="D1132" t="s">
        <v>4148</v>
      </c>
    </row>
    <row r="1133" spans="1:4" hidden="1" x14ac:dyDescent="0.25">
      <c r="A1133" t="s">
        <v>4141</v>
      </c>
      <c r="B1133">
        <v>6</v>
      </c>
      <c r="C1133" t="s">
        <v>438</v>
      </c>
      <c r="D1133" t="s">
        <v>2645</v>
      </c>
    </row>
    <row r="1134" spans="1:4" hidden="1" x14ac:dyDescent="0.25">
      <c r="A1134" t="s">
        <v>4141</v>
      </c>
      <c r="B1134">
        <v>7</v>
      </c>
      <c r="C1134" t="s">
        <v>2961</v>
      </c>
      <c r="D1134" t="s">
        <v>3849</v>
      </c>
    </row>
    <row r="1135" spans="1:4" hidden="1" x14ac:dyDescent="0.25">
      <c r="A1135" t="s">
        <v>4141</v>
      </c>
      <c r="B1135">
        <v>8</v>
      </c>
      <c r="C1135" t="s">
        <v>4147</v>
      </c>
      <c r="D1135" t="s">
        <v>1977</v>
      </c>
    </row>
    <row r="1136" spans="1:4" hidden="1" x14ac:dyDescent="0.25">
      <c r="A1136" t="s">
        <v>4141</v>
      </c>
      <c r="B1136">
        <v>9</v>
      </c>
      <c r="C1136" t="s">
        <v>1207</v>
      </c>
      <c r="D1136" t="s">
        <v>4146</v>
      </c>
    </row>
    <row r="1137" spans="1:4" hidden="1" x14ac:dyDescent="0.25">
      <c r="A1137" t="s">
        <v>4141</v>
      </c>
      <c r="B1137">
        <v>10</v>
      </c>
      <c r="C1137" t="s">
        <v>2519</v>
      </c>
      <c r="D1137" t="s">
        <v>4145</v>
      </c>
    </row>
    <row r="1138" spans="1:4" hidden="1" x14ac:dyDescent="0.25">
      <c r="A1138" t="s">
        <v>4141</v>
      </c>
      <c r="B1138">
        <v>11</v>
      </c>
      <c r="C1138" t="s">
        <v>4144</v>
      </c>
      <c r="D1138" t="s">
        <v>4143</v>
      </c>
    </row>
    <row r="1139" spans="1:4" hidden="1" x14ac:dyDescent="0.25">
      <c r="A1139" t="s">
        <v>4141</v>
      </c>
      <c r="B1139">
        <v>12</v>
      </c>
      <c r="C1139" t="s">
        <v>1054</v>
      </c>
      <c r="D1139" t="s">
        <v>2185</v>
      </c>
    </row>
    <row r="1140" spans="1:4" hidden="1" x14ac:dyDescent="0.25">
      <c r="A1140" t="s">
        <v>4141</v>
      </c>
      <c r="B1140">
        <v>13</v>
      </c>
      <c r="C1140" t="s">
        <v>1584</v>
      </c>
      <c r="D1140" t="s">
        <v>1260</v>
      </c>
    </row>
    <row r="1141" spans="1:4" hidden="1" x14ac:dyDescent="0.25">
      <c r="A1141" t="s">
        <v>4141</v>
      </c>
      <c r="B1141">
        <v>14</v>
      </c>
      <c r="C1141" t="s">
        <v>2163</v>
      </c>
      <c r="D1141" t="s">
        <v>1511</v>
      </c>
    </row>
    <row r="1142" spans="1:4" hidden="1" x14ac:dyDescent="0.25">
      <c r="A1142" t="s">
        <v>4141</v>
      </c>
      <c r="B1142">
        <v>15</v>
      </c>
      <c r="C1142" t="s">
        <v>1484</v>
      </c>
      <c r="D1142" t="s">
        <v>1257</v>
      </c>
    </row>
    <row r="1143" spans="1:4" hidden="1" x14ac:dyDescent="0.25">
      <c r="A1143" t="s">
        <v>4141</v>
      </c>
      <c r="B1143">
        <v>16</v>
      </c>
      <c r="C1143" t="s">
        <v>1256</v>
      </c>
      <c r="D1143" t="s">
        <v>1255</v>
      </c>
    </row>
    <row r="1144" spans="1:4" hidden="1" x14ac:dyDescent="0.25">
      <c r="A1144" t="s">
        <v>4141</v>
      </c>
      <c r="B1144">
        <v>17</v>
      </c>
      <c r="C1144" t="s">
        <v>1473</v>
      </c>
      <c r="D1144" t="s">
        <v>1253</v>
      </c>
    </row>
    <row r="1145" spans="1:4" hidden="1" x14ac:dyDescent="0.25">
      <c r="A1145" t="s">
        <v>4141</v>
      </c>
      <c r="B1145">
        <v>18</v>
      </c>
      <c r="C1145" t="s">
        <v>1193</v>
      </c>
      <c r="D1145" t="s">
        <v>1251</v>
      </c>
    </row>
    <row r="1146" spans="1:4" hidden="1" x14ac:dyDescent="0.25">
      <c r="A1146" t="s">
        <v>4141</v>
      </c>
      <c r="B1146">
        <v>19</v>
      </c>
      <c r="C1146" t="s">
        <v>2199</v>
      </c>
      <c r="D1146" t="s">
        <v>1247</v>
      </c>
    </row>
    <row r="1147" spans="1:4" hidden="1" x14ac:dyDescent="0.25">
      <c r="A1147" t="s">
        <v>4141</v>
      </c>
      <c r="B1147">
        <v>20</v>
      </c>
      <c r="C1147" t="s">
        <v>4142</v>
      </c>
      <c r="D1147" t="s">
        <v>4</v>
      </c>
    </row>
    <row r="1148" spans="1:4" hidden="1" x14ac:dyDescent="0.25">
      <c r="A1148" t="s">
        <v>4141</v>
      </c>
      <c r="B1148">
        <v>21</v>
      </c>
      <c r="C1148" t="s">
        <v>2066</v>
      </c>
      <c r="D1148" t="s">
        <v>196</v>
      </c>
    </row>
    <row r="1149" spans="1:4" hidden="1" x14ac:dyDescent="0.25">
      <c r="A1149" t="s">
        <v>4141</v>
      </c>
      <c r="B1149">
        <v>22</v>
      </c>
      <c r="C1149" t="s">
        <v>2485</v>
      </c>
      <c r="D1149" t="s">
        <v>48</v>
      </c>
    </row>
    <row r="1150" spans="1:4" hidden="1" x14ac:dyDescent="0.25">
      <c r="A1150" t="s">
        <v>4134</v>
      </c>
      <c r="B1150">
        <v>1</v>
      </c>
      <c r="C1150" t="s">
        <v>2488</v>
      </c>
      <c r="D1150" t="s">
        <v>120</v>
      </c>
    </row>
    <row r="1151" spans="1:4" hidden="1" x14ac:dyDescent="0.25">
      <c r="A1151" t="s">
        <v>4134</v>
      </c>
      <c r="B1151">
        <v>2</v>
      </c>
      <c r="C1151" t="s">
        <v>4140</v>
      </c>
      <c r="D1151" t="s">
        <v>46</v>
      </c>
    </row>
    <row r="1152" spans="1:4" hidden="1" x14ac:dyDescent="0.25">
      <c r="A1152" t="s">
        <v>4134</v>
      </c>
      <c r="B1152">
        <v>3</v>
      </c>
      <c r="C1152" t="s">
        <v>2310</v>
      </c>
      <c r="D1152" t="s">
        <v>2309</v>
      </c>
    </row>
    <row r="1153" spans="1:4" hidden="1" x14ac:dyDescent="0.25">
      <c r="A1153" t="s">
        <v>4134</v>
      </c>
      <c r="B1153">
        <v>4</v>
      </c>
      <c r="C1153" t="s">
        <v>2312</v>
      </c>
      <c r="D1153" t="s">
        <v>2311</v>
      </c>
    </row>
    <row r="1154" spans="1:4" hidden="1" x14ac:dyDescent="0.25">
      <c r="A1154" t="s">
        <v>4134</v>
      </c>
      <c r="B1154">
        <v>5</v>
      </c>
      <c r="C1154" t="s">
        <v>961</v>
      </c>
      <c r="D1154" t="s">
        <v>2645</v>
      </c>
    </row>
    <row r="1155" spans="1:4" hidden="1" x14ac:dyDescent="0.25">
      <c r="A1155" t="s">
        <v>4134</v>
      </c>
      <c r="B1155">
        <v>6</v>
      </c>
      <c r="C1155" t="s">
        <v>2163</v>
      </c>
      <c r="D1155" t="s">
        <v>4139</v>
      </c>
    </row>
    <row r="1156" spans="1:4" hidden="1" x14ac:dyDescent="0.25">
      <c r="A1156" t="s">
        <v>4134</v>
      </c>
      <c r="B1156">
        <v>7</v>
      </c>
      <c r="C1156" t="s">
        <v>491</v>
      </c>
      <c r="D1156" t="s">
        <v>490</v>
      </c>
    </row>
    <row r="1157" spans="1:4" hidden="1" x14ac:dyDescent="0.25">
      <c r="A1157" t="s">
        <v>4134</v>
      </c>
      <c r="B1157">
        <v>8</v>
      </c>
      <c r="C1157" t="s">
        <v>1500</v>
      </c>
      <c r="D1157" t="s">
        <v>4138</v>
      </c>
    </row>
    <row r="1158" spans="1:4" hidden="1" x14ac:dyDescent="0.25">
      <c r="A1158" t="s">
        <v>4134</v>
      </c>
      <c r="B1158">
        <v>9</v>
      </c>
      <c r="C1158" t="s">
        <v>492</v>
      </c>
      <c r="D1158" t="s">
        <v>26</v>
      </c>
    </row>
    <row r="1159" spans="1:4" hidden="1" x14ac:dyDescent="0.25">
      <c r="A1159" t="s">
        <v>4134</v>
      </c>
      <c r="B1159">
        <v>10</v>
      </c>
      <c r="C1159" t="s">
        <v>3003</v>
      </c>
      <c r="D1159" t="s">
        <v>205</v>
      </c>
    </row>
    <row r="1160" spans="1:4" hidden="1" x14ac:dyDescent="0.25">
      <c r="A1160" t="s">
        <v>4134</v>
      </c>
      <c r="B1160">
        <v>11</v>
      </c>
      <c r="C1160" t="s">
        <v>1227</v>
      </c>
      <c r="D1160" t="s">
        <v>4137</v>
      </c>
    </row>
    <row r="1161" spans="1:4" hidden="1" x14ac:dyDescent="0.25">
      <c r="A1161" t="s">
        <v>4134</v>
      </c>
      <c r="B1161">
        <v>12</v>
      </c>
      <c r="C1161" t="s">
        <v>992</v>
      </c>
      <c r="D1161" t="s">
        <v>4136</v>
      </c>
    </row>
    <row r="1162" spans="1:4" hidden="1" x14ac:dyDescent="0.25">
      <c r="A1162" t="s">
        <v>4134</v>
      </c>
      <c r="B1162">
        <v>13</v>
      </c>
      <c r="C1162" t="s">
        <v>678</v>
      </c>
      <c r="D1162" t="s">
        <v>4135</v>
      </c>
    </row>
    <row r="1163" spans="1:4" hidden="1" x14ac:dyDescent="0.25">
      <c r="A1163" t="s">
        <v>4134</v>
      </c>
      <c r="B1163">
        <v>14</v>
      </c>
      <c r="C1163" t="s">
        <v>761</v>
      </c>
      <c r="D1163" t="s">
        <v>500</v>
      </c>
    </row>
    <row r="1164" spans="1:4" hidden="1" x14ac:dyDescent="0.25">
      <c r="A1164" t="s">
        <v>4134</v>
      </c>
      <c r="B1164">
        <v>15</v>
      </c>
      <c r="C1164" t="s">
        <v>3887</v>
      </c>
      <c r="D1164" t="s">
        <v>502</v>
      </c>
    </row>
    <row r="1165" spans="1:4" hidden="1" x14ac:dyDescent="0.25">
      <c r="A1165" t="s">
        <v>4134</v>
      </c>
      <c r="B1165">
        <v>16</v>
      </c>
      <c r="C1165" t="s">
        <v>4057</v>
      </c>
      <c r="D1165" t="s">
        <v>1002</v>
      </c>
    </row>
    <row r="1166" spans="1:4" hidden="1" x14ac:dyDescent="0.25">
      <c r="A1166" t="s">
        <v>4134</v>
      </c>
      <c r="B1166">
        <v>17</v>
      </c>
      <c r="C1166" t="s">
        <v>1584</v>
      </c>
      <c r="D1166" t="s">
        <v>593</v>
      </c>
    </row>
    <row r="1167" spans="1:4" hidden="1" x14ac:dyDescent="0.25">
      <c r="A1167" t="s">
        <v>4134</v>
      </c>
      <c r="B1167">
        <v>18</v>
      </c>
      <c r="C1167" t="s">
        <v>1000</v>
      </c>
      <c r="D1167" t="s">
        <v>70</v>
      </c>
    </row>
    <row r="1168" spans="1:4" hidden="1" x14ac:dyDescent="0.25">
      <c r="A1168" t="s">
        <v>4134</v>
      </c>
      <c r="B1168">
        <v>19</v>
      </c>
      <c r="C1168" t="s">
        <v>999</v>
      </c>
      <c r="D1168" t="s">
        <v>2542</v>
      </c>
    </row>
    <row r="1169" spans="1:4" hidden="1" x14ac:dyDescent="0.25">
      <c r="A1169" t="s">
        <v>4134</v>
      </c>
      <c r="B1169">
        <v>20</v>
      </c>
      <c r="C1169" t="s">
        <v>1067</v>
      </c>
      <c r="D1169" t="s">
        <v>4047</v>
      </c>
    </row>
    <row r="1170" spans="1:4" hidden="1" x14ac:dyDescent="0.25">
      <c r="A1170" t="s">
        <v>4134</v>
      </c>
      <c r="B1170">
        <v>21</v>
      </c>
      <c r="C1170" t="s">
        <v>4034</v>
      </c>
      <c r="D1170" t="s">
        <v>4033</v>
      </c>
    </row>
    <row r="1171" spans="1:4" hidden="1" x14ac:dyDescent="0.25">
      <c r="A1171" t="s">
        <v>4134</v>
      </c>
      <c r="B1171">
        <v>22</v>
      </c>
      <c r="C1171" t="s">
        <v>295</v>
      </c>
      <c r="D1171" t="s">
        <v>14</v>
      </c>
    </row>
    <row r="1172" spans="1:4" hidden="1" x14ac:dyDescent="0.25">
      <c r="A1172" t="s">
        <v>4132</v>
      </c>
      <c r="B1172">
        <v>1</v>
      </c>
      <c r="C1172" t="s">
        <v>911</v>
      </c>
      <c r="D1172" t="s">
        <v>8</v>
      </c>
    </row>
    <row r="1173" spans="1:4" hidden="1" x14ac:dyDescent="0.25">
      <c r="A1173" t="s">
        <v>4132</v>
      </c>
      <c r="B1173">
        <v>2</v>
      </c>
      <c r="C1173" t="s">
        <v>2028</v>
      </c>
      <c r="D1173" t="s">
        <v>478</v>
      </c>
    </row>
    <row r="1174" spans="1:4" hidden="1" x14ac:dyDescent="0.25">
      <c r="A1174" t="s">
        <v>4132</v>
      </c>
      <c r="B1174">
        <v>3</v>
      </c>
      <c r="C1174" t="s">
        <v>2029</v>
      </c>
      <c r="D1174" t="s">
        <v>480</v>
      </c>
    </row>
    <row r="1175" spans="1:4" hidden="1" x14ac:dyDescent="0.25">
      <c r="A1175" t="s">
        <v>4132</v>
      </c>
      <c r="B1175">
        <v>4</v>
      </c>
      <c r="C1175" t="s">
        <v>483</v>
      </c>
      <c r="D1175" t="s">
        <v>2251</v>
      </c>
    </row>
    <row r="1176" spans="1:4" hidden="1" x14ac:dyDescent="0.25">
      <c r="A1176" t="s">
        <v>4132</v>
      </c>
      <c r="B1176">
        <v>5</v>
      </c>
      <c r="C1176" t="s">
        <v>1412</v>
      </c>
      <c r="D1176" t="s">
        <v>484</v>
      </c>
    </row>
    <row r="1177" spans="1:4" hidden="1" x14ac:dyDescent="0.25">
      <c r="A1177" t="s">
        <v>4132</v>
      </c>
      <c r="B1177">
        <v>6</v>
      </c>
      <c r="C1177" t="s">
        <v>2961</v>
      </c>
      <c r="D1177" t="s">
        <v>3849</v>
      </c>
    </row>
    <row r="1178" spans="1:4" hidden="1" x14ac:dyDescent="0.25">
      <c r="A1178" t="s">
        <v>4132</v>
      </c>
      <c r="B1178">
        <v>7</v>
      </c>
      <c r="C1178" t="s">
        <v>961</v>
      </c>
      <c r="D1178" t="s">
        <v>2645</v>
      </c>
    </row>
    <row r="1179" spans="1:4" hidden="1" x14ac:dyDescent="0.25">
      <c r="A1179" t="s">
        <v>4132</v>
      </c>
      <c r="B1179">
        <v>8</v>
      </c>
      <c r="C1179" t="s">
        <v>2163</v>
      </c>
      <c r="D1179" t="s">
        <v>4133</v>
      </c>
    </row>
    <row r="1180" spans="1:4" hidden="1" x14ac:dyDescent="0.25">
      <c r="A1180" t="s">
        <v>4132</v>
      </c>
      <c r="B1180">
        <v>9</v>
      </c>
      <c r="C1180" t="s">
        <v>491</v>
      </c>
      <c r="D1180" t="s">
        <v>490</v>
      </c>
    </row>
    <row r="1181" spans="1:4" hidden="1" x14ac:dyDescent="0.25">
      <c r="A1181" t="s">
        <v>4132</v>
      </c>
      <c r="B1181">
        <v>10</v>
      </c>
      <c r="C1181" t="s">
        <v>1109</v>
      </c>
      <c r="D1181" t="s">
        <v>2984</v>
      </c>
    </row>
    <row r="1182" spans="1:4" hidden="1" x14ac:dyDescent="0.25">
      <c r="A1182" t="s">
        <v>4132</v>
      </c>
      <c r="B1182">
        <v>11</v>
      </c>
      <c r="C1182" t="s">
        <v>492</v>
      </c>
      <c r="D1182" t="s">
        <v>26</v>
      </c>
    </row>
    <row r="1183" spans="1:4" hidden="1" x14ac:dyDescent="0.25">
      <c r="A1183" t="s">
        <v>4097</v>
      </c>
      <c r="B1183">
        <v>1</v>
      </c>
      <c r="C1183" t="s">
        <v>295</v>
      </c>
      <c r="D1183" t="s">
        <v>10</v>
      </c>
    </row>
    <row r="1184" spans="1:4" hidden="1" x14ac:dyDescent="0.25">
      <c r="A1184" t="s">
        <v>4097</v>
      </c>
      <c r="B1184">
        <v>2</v>
      </c>
      <c r="C1184" t="s">
        <v>637</v>
      </c>
      <c r="D1184" t="s">
        <v>636</v>
      </c>
    </row>
    <row r="1185" spans="1:4" hidden="1" x14ac:dyDescent="0.25">
      <c r="A1185" t="s">
        <v>4097</v>
      </c>
      <c r="B1185">
        <v>3</v>
      </c>
      <c r="C1185" t="s">
        <v>316</v>
      </c>
      <c r="D1185" t="s">
        <v>106</v>
      </c>
    </row>
    <row r="1186" spans="1:4" hidden="1" x14ac:dyDescent="0.25">
      <c r="A1186" t="s">
        <v>4097</v>
      </c>
      <c r="B1186">
        <v>4</v>
      </c>
      <c r="C1186" t="s">
        <v>919</v>
      </c>
      <c r="D1186" t="s">
        <v>380</v>
      </c>
    </row>
    <row r="1187" spans="1:4" hidden="1" x14ac:dyDescent="0.25">
      <c r="A1187" t="s">
        <v>4097</v>
      </c>
      <c r="B1187">
        <v>5</v>
      </c>
      <c r="C1187" t="s">
        <v>1339</v>
      </c>
      <c r="D1187" t="s">
        <v>739</v>
      </c>
    </row>
    <row r="1188" spans="1:4" hidden="1" x14ac:dyDescent="0.25">
      <c r="A1188" t="s">
        <v>4097</v>
      </c>
      <c r="B1188">
        <v>6</v>
      </c>
      <c r="C1188" t="s">
        <v>1001</v>
      </c>
      <c r="D1188" t="s">
        <v>4131</v>
      </c>
    </row>
    <row r="1189" spans="1:4" hidden="1" x14ac:dyDescent="0.25">
      <c r="A1189" t="s">
        <v>4097</v>
      </c>
      <c r="B1189">
        <v>7</v>
      </c>
      <c r="C1189" t="s">
        <v>4130</v>
      </c>
      <c r="D1189" t="s">
        <v>4129</v>
      </c>
    </row>
    <row r="1190" spans="1:4" hidden="1" x14ac:dyDescent="0.25">
      <c r="A1190" t="s">
        <v>4097</v>
      </c>
      <c r="B1190">
        <v>8</v>
      </c>
      <c r="C1190" t="s">
        <v>620</v>
      </c>
      <c r="D1190" t="s">
        <v>129</v>
      </c>
    </row>
    <row r="1191" spans="1:4" hidden="1" x14ac:dyDescent="0.25">
      <c r="A1191" t="s">
        <v>4097</v>
      </c>
      <c r="B1191">
        <v>9</v>
      </c>
      <c r="C1191" t="s">
        <v>752</v>
      </c>
      <c r="D1191" t="s">
        <v>751</v>
      </c>
    </row>
    <row r="1192" spans="1:4" hidden="1" x14ac:dyDescent="0.25">
      <c r="A1192" t="s">
        <v>4097</v>
      </c>
      <c r="B1192">
        <v>10</v>
      </c>
      <c r="C1192" t="s">
        <v>1269</v>
      </c>
      <c r="D1192" t="s">
        <v>1714</v>
      </c>
    </row>
    <row r="1193" spans="1:4" hidden="1" x14ac:dyDescent="0.25">
      <c r="A1193" t="s">
        <v>4097</v>
      </c>
      <c r="B1193">
        <v>11</v>
      </c>
      <c r="C1193" t="s">
        <v>2211</v>
      </c>
      <c r="D1193" t="s">
        <v>2413</v>
      </c>
    </row>
    <row r="1194" spans="1:4" hidden="1" x14ac:dyDescent="0.25">
      <c r="A1194" t="s">
        <v>4097</v>
      </c>
      <c r="B1194">
        <v>12</v>
      </c>
      <c r="C1194" t="s">
        <v>1763</v>
      </c>
      <c r="D1194" t="s">
        <v>4128</v>
      </c>
    </row>
    <row r="1195" spans="1:4" hidden="1" x14ac:dyDescent="0.25">
      <c r="A1195" t="s">
        <v>4097</v>
      </c>
      <c r="B1195">
        <v>13</v>
      </c>
      <c r="C1195" t="s">
        <v>1357</v>
      </c>
      <c r="D1195" t="s">
        <v>2390</v>
      </c>
    </row>
    <row r="1196" spans="1:4" hidden="1" x14ac:dyDescent="0.25">
      <c r="A1196" t="s">
        <v>4097</v>
      </c>
      <c r="B1196">
        <v>14</v>
      </c>
      <c r="C1196" t="s">
        <v>4127</v>
      </c>
      <c r="D1196" t="s">
        <v>4126</v>
      </c>
    </row>
    <row r="1197" spans="1:4" hidden="1" x14ac:dyDescent="0.25">
      <c r="A1197" t="s">
        <v>4097</v>
      </c>
      <c r="B1197">
        <v>15</v>
      </c>
      <c r="C1197" t="s">
        <v>2010</v>
      </c>
      <c r="D1197" t="s">
        <v>3368</v>
      </c>
    </row>
    <row r="1198" spans="1:4" hidden="1" x14ac:dyDescent="0.25">
      <c r="A1198" t="s">
        <v>4097</v>
      </c>
      <c r="B1198">
        <v>16</v>
      </c>
      <c r="C1198" t="s">
        <v>4125</v>
      </c>
      <c r="D1198" t="s">
        <v>2610</v>
      </c>
    </row>
    <row r="1199" spans="1:4" hidden="1" x14ac:dyDescent="0.25">
      <c r="A1199" t="s">
        <v>4097</v>
      </c>
      <c r="B1199">
        <v>17</v>
      </c>
      <c r="C1199" t="s">
        <v>692</v>
      </c>
      <c r="D1199" t="s">
        <v>4124</v>
      </c>
    </row>
    <row r="1200" spans="1:4" hidden="1" x14ac:dyDescent="0.25">
      <c r="A1200" t="s">
        <v>4097</v>
      </c>
      <c r="B1200">
        <v>18</v>
      </c>
      <c r="C1200" t="s">
        <v>1323</v>
      </c>
      <c r="D1200" t="s">
        <v>4123</v>
      </c>
    </row>
    <row r="1201" spans="1:4" hidden="1" x14ac:dyDescent="0.25">
      <c r="A1201" t="s">
        <v>4097</v>
      </c>
      <c r="B1201">
        <v>19</v>
      </c>
      <c r="C1201" t="s">
        <v>1419</v>
      </c>
      <c r="D1201" t="s">
        <v>4122</v>
      </c>
    </row>
    <row r="1202" spans="1:4" hidden="1" x14ac:dyDescent="0.25">
      <c r="A1202" t="s">
        <v>4097</v>
      </c>
      <c r="B1202">
        <v>20</v>
      </c>
      <c r="C1202" t="s">
        <v>923</v>
      </c>
      <c r="D1202" t="s">
        <v>4121</v>
      </c>
    </row>
    <row r="1203" spans="1:4" hidden="1" x14ac:dyDescent="0.25">
      <c r="A1203" t="s">
        <v>4097</v>
      </c>
      <c r="B1203">
        <v>21</v>
      </c>
      <c r="C1203" t="s">
        <v>733</v>
      </c>
      <c r="D1203" t="s">
        <v>3362</v>
      </c>
    </row>
    <row r="1204" spans="1:4" hidden="1" x14ac:dyDescent="0.25">
      <c r="A1204" t="s">
        <v>4097</v>
      </c>
      <c r="B1204">
        <v>22</v>
      </c>
      <c r="C1204" t="s">
        <v>971</v>
      </c>
      <c r="D1204" t="s">
        <v>4120</v>
      </c>
    </row>
    <row r="1205" spans="1:4" hidden="1" x14ac:dyDescent="0.25">
      <c r="A1205" t="s">
        <v>4097</v>
      </c>
      <c r="B1205">
        <v>23</v>
      </c>
      <c r="C1205" t="s">
        <v>730</v>
      </c>
      <c r="D1205" t="s">
        <v>4119</v>
      </c>
    </row>
    <row r="1206" spans="1:4" hidden="1" x14ac:dyDescent="0.25">
      <c r="A1206" t="s">
        <v>4097</v>
      </c>
      <c r="B1206">
        <v>24</v>
      </c>
      <c r="C1206" t="s">
        <v>4118</v>
      </c>
      <c r="D1206" t="s">
        <v>4117</v>
      </c>
    </row>
    <row r="1207" spans="1:4" hidden="1" x14ac:dyDescent="0.25">
      <c r="A1207" t="s">
        <v>4097</v>
      </c>
      <c r="B1207">
        <v>25</v>
      </c>
      <c r="C1207" t="s">
        <v>4116</v>
      </c>
      <c r="D1207" t="s">
        <v>4115</v>
      </c>
    </row>
    <row r="1208" spans="1:4" hidden="1" x14ac:dyDescent="0.25">
      <c r="A1208" t="s">
        <v>4097</v>
      </c>
      <c r="B1208">
        <v>26</v>
      </c>
      <c r="C1208" t="s">
        <v>2085</v>
      </c>
      <c r="D1208" t="s">
        <v>4114</v>
      </c>
    </row>
    <row r="1209" spans="1:4" hidden="1" x14ac:dyDescent="0.25">
      <c r="A1209" t="s">
        <v>4097</v>
      </c>
      <c r="B1209">
        <v>27</v>
      </c>
      <c r="C1209" t="s">
        <v>4113</v>
      </c>
      <c r="D1209" t="s">
        <v>4112</v>
      </c>
    </row>
    <row r="1210" spans="1:4" hidden="1" x14ac:dyDescent="0.25">
      <c r="A1210" t="s">
        <v>4097</v>
      </c>
      <c r="B1210">
        <v>28</v>
      </c>
      <c r="C1210" t="s">
        <v>728</v>
      </c>
      <c r="D1210" t="s">
        <v>1563</v>
      </c>
    </row>
    <row r="1211" spans="1:4" hidden="1" x14ac:dyDescent="0.25">
      <c r="A1211" t="s">
        <v>4097</v>
      </c>
      <c r="B1211">
        <v>29</v>
      </c>
      <c r="C1211" t="s">
        <v>4111</v>
      </c>
      <c r="D1211" t="s">
        <v>4110</v>
      </c>
    </row>
    <row r="1212" spans="1:4" hidden="1" x14ac:dyDescent="0.25">
      <c r="A1212" t="s">
        <v>4097</v>
      </c>
      <c r="B1212">
        <v>30</v>
      </c>
      <c r="C1212" t="s">
        <v>726</v>
      </c>
      <c r="D1212" t="s">
        <v>725</v>
      </c>
    </row>
    <row r="1213" spans="1:4" hidden="1" x14ac:dyDescent="0.25">
      <c r="A1213" t="s">
        <v>4097</v>
      </c>
      <c r="B1213">
        <v>31</v>
      </c>
      <c r="C1213" t="s">
        <v>2216</v>
      </c>
      <c r="D1213" t="s">
        <v>4109</v>
      </c>
    </row>
    <row r="1214" spans="1:4" hidden="1" x14ac:dyDescent="0.25">
      <c r="A1214" t="s">
        <v>4097</v>
      </c>
      <c r="B1214">
        <v>32</v>
      </c>
      <c r="C1214" t="s">
        <v>4108</v>
      </c>
      <c r="D1214" t="s">
        <v>4107</v>
      </c>
    </row>
    <row r="1215" spans="1:4" hidden="1" x14ac:dyDescent="0.25">
      <c r="A1215" t="s">
        <v>4097</v>
      </c>
      <c r="B1215">
        <v>33</v>
      </c>
      <c r="C1215" t="s">
        <v>3265</v>
      </c>
      <c r="D1215" t="s">
        <v>4106</v>
      </c>
    </row>
    <row r="1216" spans="1:4" hidden="1" x14ac:dyDescent="0.25">
      <c r="A1216" t="s">
        <v>4097</v>
      </c>
      <c r="B1216">
        <v>34</v>
      </c>
      <c r="C1216" t="s">
        <v>1022</v>
      </c>
      <c r="D1216" t="s">
        <v>4105</v>
      </c>
    </row>
    <row r="1217" spans="1:4" hidden="1" x14ac:dyDescent="0.25">
      <c r="A1217" t="s">
        <v>4097</v>
      </c>
      <c r="B1217">
        <v>35</v>
      </c>
      <c r="C1217" t="s">
        <v>733</v>
      </c>
      <c r="D1217" t="s">
        <v>4104</v>
      </c>
    </row>
    <row r="1218" spans="1:4" hidden="1" x14ac:dyDescent="0.25">
      <c r="A1218" t="s">
        <v>4097</v>
      </c>
      <c r="B1218">
        <v>36</v>
      </c>
      <c r="C1218" t="s">
        <v>2392</v>
      </c>
      <c r="D1218" t="s">
        <v>4103</v>
      </c>
    </row>
    <row r="1219" spans="1:4" hidden="1" x14ac:dyDescent="0.25">
      <c r="A1219" t="s">
        <v>4097</v>
      </c>
      <c r="B1219">
        <v>37</v>
      </c>
      <c r="C1219" t="s">
        <v>4102</v>
      </c>
      <c r="D1219" t="s">
        <v>4101</v>
      </c>
    </row>
    <row r="1220" spans="1:4" hidden="1" x14ac:dyDescent="0.25">
      <c r="A1220" t="s">
        <v>4097</v>
      </c>
      <c r="B1220">
        <v>38</v>
      </c>
      <c r="C1220" t="s">
        <v>2395</v>
      </c>
      <c r="D1220" t="s">
        <v>4100</v>
      </c>
    </row>
    <row r="1221" spans="1:4" hidden="1" x14ac:dyDescent="0.25">
      <c r="A1221" t="s">
        <v>4097</v>
      </c>
      <c r="B1221">
        <v>39</v>
      </c>
      <c r="C1221" t="s">
        <v>1140</v>
      </c>
      <c r="D1221" t="s">
        <v>1659</v>
      </c>
    </row>
    <row r="1222" spans="1:4" hidden="1" x14ac:dyDescent="0.25">
      <c r="A1222" t="s">
        <v>4097</v>
      </c>
      <c r="B1222">
        <v>40</v>
      </c>
      <c r="C1222" t="s">
        <v>1628</v>
      </c>
      <c r="D1222" t="s">
        <v>4099</v>
      </c>
    </row>
    <row r="1223" spans="1:4" hidden="1" x14ac:dyDescent="0.25">
      <c r="A1223" t="s">
        <v>4097</v>
      </c>
      <c r="B1223">
        <v>41</v>
      </c>
      <c r="C1223" t="s">
        <v>1170</v>
      </c>
      <c r="D1223" t="s">
        <v>4098</v>
      </c>
    </row>
    <row r="1224" spans="1:4" hidden="1" x14ac:dyDescent="0.25">
      <c r="A1224" t="s">
        <v>4097</v>
      </c>
      <c r="B1224">
        <v>42</v>
      </c>
      <c r="C1224" t="s">
        <v>4096</v>
      </c>
      <c r="D1224" t="s">
        <v>55</v>
      </c>
    </row>
    <row r="1225" spans="1:4" hidden="1" x14ac:dyDescent="0.25">
      <c r="A1225" t="s">
        <v>4089</v>
      </c>
      <c r="B1225">
        <v>1</v>
      </c>
      <c r="C1225" t="s">
        <v>316</v>
      </c>
      <c r="D1225" t="s">
        <v>106</v>
      </c>
    </row>
    <row r="1226" spans="1:4" hidden="1" x14ac:dyDescent="0.25">
      <c r="A1226" t="s">
        <v>4089</v>
      </c>
      <c r="B1226">
        <v>2</v>
      </c>
      <c r="C1226" t="s">
        <v>295</v>
      </c>
      <c r="D1226" t="s">
        <v>10</v>
      </c>
    </row>
    <row r="1227" spans="1:4" hidden="1" x14ac:dyDescent="0.25">
      <c r="A1227" t="s">
        <v>4089</v>
      </c>
      <c r="B1227">
        <v>3</v>
      </c>
      <c r="C1227" t="s">
        <v>4034</v>
      </c>
      <c r="D1227" t="s">
        <v>4095</v>
      </c>
    </row>
    <row r="1228" spans="1:4" hidden="1" x14ac:dyDescent="0.25">
      <c r="A1228" t="s">
        <v>4089</v>
      </c>
      <c r="B1228">
        <v>4</v>
      </c>
      <c r="C1228" t="s">
        <v>1067</v>
      </c>
      <c r="D1228" t="s">
        <v>1234</v>
      </c>
    </row>
    <row r="1229" spans="1:4" hidden="1" x14ac:dyDescent="0.25">
      <c r="A1229" t="s">
        <v>4089</v>
      </c>
      <c r="B1229">
        <v>5</v>
      </c>
      <c r="C1229" t="s">
        <v>999</v>
      </c>
      <c r="D1229" t="s">
        <v>596</v>
      </c>
    </row>
    <row r="1230" spans="1:4" hidden="1" x14ac:dyDescent="0.25">
      <c r="A1230" t="s">
        <v>4089</v>
      </c>
      <c r="B1230">
        <v>6</v>
      </c>
      <c r="C1230" t="s">
        <v>1000</v>
      </c>
      <c r="D1230" t="s">
        <v>70</v>
      </c>
    </row>
    <row r="1231" spans="1:4" hidden="1" x14ac:dyDescent="0.25">
      <c r="A1231" t="s">
        <v>4089</v>
      </c>
      <c r="B1231">
        <v>7</v>
      </c>
      <c r="C1231" t="s">
        <v>1193</v>
      </c>
      <c r="D1231" t="s">
        <v>593</v>
      </c>
    </row>
    <row r="1232" spans="1:4" hidden="1" x14ac:dyDescent="0.25">
      <c r="A1232" t="s">
        <v>4089</v>
      </c>
      <c r="B1232">
        <v>8</v>
      </c>
      <c r="C1232" t="s">
        <v>4057</v>
      </c>
      <c r="D1232" t="s">
        <v>4073</v>
      </c>
    </row>
    <row r="1233" spans="1:4" hidden="1" x14ac:dyDescent="0.25">
      <c r="A1233" t="s">
        <v>4089</v>
      </c>
      <c r="B1233">
        <v>9</v>
      </c>
      <c r="C1233" t="s">
        <v>933</v>
      </c>
      <c r="D1233" t="s">
        <v>502</v>
      </c>
    </row>
    <row r="1234" spans="1:4" hidden="1" x14ac:dyDescent="0.25">
      <c r="A1234" t="s">
        <v>4089</v>
      </c>
      <c r="B1234">
        <v>10</v>
      </c>
      <c r="C1234" t="s">
        <v>761</v>
      </c>
      <c r="D1234" t="s">
        <v>500</v>
      </c>
    </row>
    <row r="1235" spans="1:4" hidden="1" x14ac:dyDescent="0.25">
      <c r="A1235" t="s">
        <v>4089</v>
      </c>
      <c r="B1235">
        <v>11</v>
      </c>
      <c r="C1235" t="s">
        <v>4075</v>
      </c>
      <c r="D1235" t="s">
        <v>4094</v>
      </c>
    </row>
    <row r="1236" spans="1:4" hidden="1" x14ac:dyDescent="0.25">
      <c r="A1236" t="s">
        <v>4089</v>
      </c>
      <c r="B1236">
        <v>12</v>
      </c>
      <c r="C1236" t="s">
        <v>678</v>
      </c>
      <c r="D1236" t="s">
        <v>4054</v>
      </c>
    </row>
    <row r="1237" spans="1:4" hidden="1" x14ac:dyDescent="0.25">
      <c r="A1237" t="s">
        <v>4089</v>
      </c>
      <c r="B1237">
        <v>13</v>
      </c>
      <c r="C1237" t="s">
        <v>3003</v>
      </c>
      <c r="D1237" t="s">
        <v>4093</v>
      </c>
    </row>
    <row r="1238" spans="1:4" hidden="1" x14ac:dyDescent="0.25">
      <c r="A1238" t="s">
        <v>4089</v>
      </c>
      <c r="B1238">
        <v>14</v>
      </c>
      <c r="C1238" t="s">
        <v>492</v>
      </c>
      <c r="D1238" t="s">
        <v>26</v>
      </c>
    </row>
    <row r="1239" spans="1:4" hidden="1" x14ac:dyDescent="0.25">
      <c r="A1239" t="s">
        <v>4089</v>
      </c>
      <c r="B1239">
        <v>15</v>
      </c>
      <c r="C1239" t="s">
        <v>1109</v>
      </c>
      <c r="D1239" t="s">
        <v>4092</v>
      </c>
    </row>
    <row r="1240" spans="1:4" hidden="1" x14ac:dyDescent="0.25">
      <c r="A1240" t="s">
        <v>4089</v>
      </c>
      <c r="B1240">
        <v>16</v>
      </c>
      <c r="C1240" t="s">
        <v>491</v>
      </c>
      <c r="D1240" t="s">
        <v>490</v>
      </c>
    </row>
    <row r="1241" spans="1:4" hidden="1" x14ac:dyDescent="0.25">
      <c r="A1241" t="s">
        <v>4089</v>
      </c>
      <c r="B1241">
        <v>17</v>
      </c>
      <c r="C1241" t="s">
        <v>1073</v>
      </c>
      <c r="D1241" t="s">
        <v>4091</v>
      </c>
    </row>
    <row r="1242" spans="1:4" hidden="1" x14ac:dyDescent="0.25">
      <c r="A1242" t="s">
        <v>4089</v>
      </c>
      <c r="B1242">
        <v>18</v>
      </c>
      <c r="C1242" t="s">
        <v>961</v>
      </c>
      <c r="D1242" t="s">
        <v>2645</v>
      </c>
    </row>
    <row r="1243" spans="1:4" hidden="1" x14ac:dyDescent="0.25">
      <c r="A1243" t="s">
        <v>4089</v>
      </c>
      <c r="B1243">
        <v>19</v>
      </c>
      <c r="C1243" t="s">
        <v>2312</v>
      </c>
      <c r="D1243" t="s">
        <v>4090</v>
      </c>
    </row>
    <row r="1244" spans="1:4" hidden="1" x14ac:dyDescent="0.25">
      <c r="A1244" t="s">
        <v>4089</v>
      </c>
      <c r="B1244">
        <v>20</v>
      </c>
      <c r="C1244" t="s">
        <v>2310</v>
      </c>
      <c r="D1244" t="s">
        <v>2309</v>
      </c>
    </row>
    <row r="1245" spans="1:4" hidden="1" x14ac:dyDescent="0.25">
      <c r="A1245" t="s">
        <v>4089</v>
      </c>
      <c r="B1245">
        <v>21</v>
      </c>
      <c r="C1245" t="s">
        <v>1269</v>
      </c>
      <c r="D1245" t="s">
        <v>46</v>
      </c>
    </row>
    <row r="1246" spans="1:4" hidden="1" x14ac:dyDescent="0.25">
      <c r="A1246" t="s">
        <v>4089</v>
      </c>
      <c r="B1246">
        <v>22</v>
      </c>
      <c r="C1246" t="s">
        <v>2488</v>
      </c>
      <c r="D1246" t="s">
        <v>119</v>
      </c>
    </row>
    <row r="1247" spans="1:4" hidden="1" x14ac:dyDescent="0.25">
      <c r="A1247" t="s">
        <v>4071</v>
      </c>
      <c r="B1247">
        <v>1</v>
      </c>
      <c r="C1247" t="s">
        <v>1341</v>
      </c>
      <c r="D1247" t="s">
        <v>116</v>
      </c>
    </row>
    <row r="1248" spans="1:4" hidden="1" x14ac:dyDescent="0.25">
      <c r="A1248" t="s">
        <v>4071</v>
      </c>
      <c r="B1248">
        <v>2</v>
      </c>
      <c r="C1248" t="s">
        <v>4088</v>
      </c>
      <c r="D1248" t="s">
        <v>4087</v>
      </c>
    </row>
    <row r="1249" spans="1:4" hidden="1" x14ac:dyDescent="0.25">
      <c r="A1249" t="s">
        <v>4071</v>
      </c>
      <c r="B1249">
        <v>3</v>
      </c>
      <c r="C1249" t="s">
        <v>607</v>
      </c>
      <c r="D1249" t="s">
        <v>1977</v>
      </c>
    </row>
    <row r="1250" spans="1:4" hidden="1" x14ac:dyDescent="0.25">
      <c r="A1250" t="s">
        <v>4071</v>
      </c>
      <c r="B1250">
        <v>4</v>
      </c>
      <c r="C1250" t="s">
        <v>4086</v>
      </c>
      <c r="D1250" t="s">
        <v>1807</v>
      </c>
    </row>
    <row r="1251" spans="1:4" hidden="1" x14ac:dyDescent="0.25">
      <c r="A1251" t="s">
        <v>4071</v>
      </c>
      <c r="B1251">
        <v>5</v>
      </c>
      <c r="C1251" t="s">
        <v>2058</v>
      </c>
      <c r="D1251" t="s">
        <v>86</v>
      </c>
    </row>
    <row r="1252" spans="1:4" hidden="1" x14ac:dyDescent="0.25">
      <c r="A1252" t="s">
        <v>4071</v>
      </c>
      <c r="B1252">
        <v>6</v>
      </c>
      <c r="C1252" t="s">
        <v>1325</v>
      </c>
      <c r="D1252" t="s">
        <v>4085</v>
      </c>
    </row>
    <row r="1253" spans="1:4" hidden="1" x14ac:dyDescent="0.25">
      <c r="A1253" t="s">
        <v>4071</v>
      </c>
      <c r="B1253">
        <v>7</v>
      </c>
      <c r="C1253" t="s">
        <v>4084</v>
      </c>
      <c r="D1253" t="s">
        <v>121</v>
      </c>
    </row>
    <row r="1254" spans="1:4" hidden="1" x14ac:dyDescent="0.25">
      <c r="A1254" t="s">
        <v>4071</v>
      </c>
      <c r="B1254">
        <v>8</v>
      </c>
      <c r="C1254" t="s">
        <v>4083</v>
      </c>
      <c r="D1254" t="s">
        <v>298</v>
      </c>
    </row>
    <row r="1255" spans="1:4" hidden="1" x14ac:dyDescent="0.25">
      <c r="A1255" t="s">
        <v>4071</v>
      </c>
      <c r="B1255">
        <v>9</v>
      </c>
      <c r="C1255" t="s">
        <v>1235</v>
      </c>
      <c r="D1255" t="s">
        <v>134</v>
      </c>
    </row>
    <row r="1256" spans="1:4" hidden="1" x14ac:dyDescent="0.25">
      <c r="A1256" t="s">
        <v>4071</v>
      </c>
      <c r="B1256">
        <v>10</v>
      </c>
      <c r="C1256" t="s">
        <v>1898</v>
      </c>
      <c r="D1256" t="s">
        <v>4082</v>
      </c>
    </row>
    <row r="1257" spans="1:4" hidden="1" x14ac:dyDescent="0.25">
      <c r="A1257" t="s">
        <v>4071</v>
      </c>
      <c r="B1257">
        <v>11</v>
      </c>
      <c r="C1257" t="s">
        <v>4081</v>
      </c>
      <c r="D1257" t="s">
        <v>4080</v>
      </c>
    </row>
    <row r="1258" spans="1:4" hidden="1" x14ac:dyDescent="0.25">
      <c r="A1258" t="s">
        <v>4071</v>
      </c>
      <c r="B1258">
        <v>12</v>
      </c>
      <c r="C1258" t="s">
        <v>1422</v>
      </c>
      <c r="D1258" t="s">
        <v>4079</v>
      </c>
    </row>
    <row r="1259" spans="1:4" hidden="1" x14ac:dyDescent="0.25">
      <c r="A1259" t="s">
        <v>4071</v>
      </c>
      <c r="B1259">
        <v>13</v>
      </c>
      <c r="C1259" t="s">
        <v>1792</v>
      </c>
      <c r="D1259" t="s">
        <v>4078</v>
      </c>
    </row>
    <row r="1260" spans="1:4" hidden="1" x14ac:dyDescent="0.25">
      <c r="A1260" t="s">
        <v>4071</v>
      </c>
      <c r="B1260">
        <v>14</v>
      </c>
      <c r="C1260" t="s">
        <v>492</v>
      </c>
      <c r="D1260" t="s">
        <v>26</v>
      </c>
    </row>
    <row r="1261" spans="1:4" hidden="1" x14ac:dyDescent="0.25">
      <c r="A1261" t="s">
        <v>4071</v>
      </c>
      <c r="B1261">
        <v>15</v>
      </c>
      <c r="C1261" t="s">
        <v>3003</v>
      </c>
      <c r="D1261" t="s">
        <v>4077</v>
      </c>
    </row>
    <row r="1262" spans="1:4" hidden="1" x14ac:dyDescent="0.25">
      <c r="A1262" t="s">
        <v>4071</v>
      </c>
      <c r="B1262">
        <v>16</v>
      </c>
      <c r="C1262" t="s">
        <v>1227</v>
      </c>
      <c r="D1262" t="s">
        <v>4076</v>
      </c>
    </row>
    <row r="1263" spans="1:4" hidden="1" x14ac:dyDescent="0.25">
      <c r="A1263" t="s">
        <v>4071</v>
      </c>
      <c r="B1263">
        <v>17</v>
      </c>
      <c r="C1263" t="s">
        <v>4075</v>
      </c>
      <c r="D1263" t="s">
        <v>4074</v>
      </c>
    </row>
    <row r="1264" spans="1:4" hidden="1" x14ac:dyDescent="0.25">
      <c r="A1264" t="s">
        <v>4071</v>
      </c>
      <c r="B1264">
        <v>18</v>
      </c>
      <c r="C1264" t="s">
        <v>761</v>
      </c>
      <c r="D1264" t="s">
        <v>500</v>
      </c>
    </row>
    <row r="1265" spans="1:4" hidden="1" x14ac:dyDescent="0.25">
      <c r="A1265" t="s">
        <v>4071</v>
      </c>
      <c r="B1265">
        <v>19</v>
      </c>
      <c r="C1265" t="s">
        <v>3887</v>
      </c>
      <c r="D1265" t="s">
        <v>502</v>
      </c>
    </row>
    <row r="1266" spans="1:4" hidden="1" x14ac:dyDescent="0.25">
      <c r="A1266" t="s">
        <v>4071</v>
      </c>
      <c r="B1266">
        <v>20</v>
      </c>
      <c r="C1266" t="s">
        <v>4057</v>
      </c>
      <c r="D1266" t="s">
        <v>4073</v>
      </c>
    </row>
    <row r="1267" spans="1:4" hidden="1" x14ac:dyDescent="0.25">
      <c r="A1267" t="s">
        <v>4071</v>
      </c>
      <c r="B1267">
        <v>21</v>
      </c>
      <c r="C1267" t="s">
        <v>1584</v>
      </c>
      <c r="D1267" t="s">
        <v>4072</v>
      </c>
    </row>
    <row r="1268" spans="1:4" hidden="1" x14ac:dyDescent="0.25">
      <c r="A1268" t="s">
        <v>4071</v>
      </c>
      <c r="B1268">
        <v>22</v>
      </c>
      <c r="C1268" t="s">
        <v>1000</v>
      </c>
      <c r="D1268" t="s">
        <v>70</v>
      </c>
    </row>
    <row r="1269" spans="1:4" hidden="1" x14ac:dyDescent="0.25">
      <c r="A1269" t="s">
        <v>4071</v>
      </c>
      <c r="B1269">
        <v>23</v>
      </c>
      <c r="C1269" t="s">
        <v>999</v>
      </c>
      <c r="D1269" t="s">
        <v>596</v>
      </c>
    </row>
    <row r="1270" spans="1:4" hidden="1" x14ac:dyDescent="0.25">
      <c r="A1270" t="s">
        <v>4071</v>
      </c>
      <c r="B1270">
        <v>24</v>
      </c>
      <c r="C1270" t="s">
        <v>1067</v>
      </c>
      <c r="D1270" t="s">
        <v>1234</v>
      </c>
    </row>
    <row r="1271" spans="1:4" hidden="1" x14ac:dyDescent="0.25">
      <c r="A1271" t="s">
        <v>4071</v>
      </c>
      <c r="B1271">
        <v>25</v>
      </c>
      <c r="C1271" t="s">
        <v>4034</v>
      </c>
      <c r="D1271" t="s">
        <v>4033</v>
      </c>
    </row>
    <row r="1272" spans="1:4" hidden="1" x14ac:dyDescent="0.25">
      <c r="A1272" t="s">
        <v>4071</v>
      </c>
      <c r="B1272">
        <v>26</v>
      </c>
      <c r="C1272" t="s">
        <v>295</v>
      </c>
      <c r="D1272" t="s">
        <v>10</v>
      </c>
    </row>
    <row r="1273" spans="1:4" hidden="1" x14ac:dyDescent="0.25">
      <c r="A1273" t="s">
        <v>4059</v>
      </c>
      <c r="B1273">
        <v>1</v>
      </c>
      <c r="C1273" t="s">
        <v>1365</v>
      </c>
      <c r="D1273" t="s">
        <v>115</v>
      </c>
    </row>
    <row r="1274" spans="1:4" hidden="1" x14ac:dyDescent="0.25">
      <c r="A1274" t="s">
        <v>4059</v>
      </c>
      <c r="B1274">
        <v>2</v>
      </c>
      <c r="C1274" t="s">
        <v>4070</v>
      </c>
      <c r="D1274" t="s">
        <v>4069</v>
      </c>
    </row>
    <row r="1275" spans="1:4" hidden="1" x14ac:dyDescent="0.25">
      <c r="A1275" t="s">
        <v>4059</v>
      </c>
      <c r="B1275">
        <v>3</v>
      </c>
      <c r="C1275" t="s">
        <v>4068</v>
      </c>
      <c r="D1275" t="s">
        <v>4067</v>
      </c>
    </row>
    <row r="1276" spans="1:4" hidden="1" x14ac:dyDescent="0.25">
      <c r="A1276" t="s">
        <v>4059</v>
      </c>
      <c r="B1276">
        <v>4</v>
      </c>
      <c r="C1276" t="s">
        <v>1724</v>
      </c>
      <c r="D1276" t="s">
        <v>947</v>
      </c>
    </row>
    <row r="1277" spans="1:4" hidden="1" x14ac:dyDescent="0.25">
      <c r="A1277" t="s">
        <v>4059</v>
      </c>
      <c r="B1277">
        <v>5</v>
      </c>
      <c r="C1277" t="s">
        <v>4066</v>
      </c>
      <c r="D1277" t="s">
        <v>4065</v>
      </c>
    </row>
    <row r="1278" spans="1:4" hidden="1" x14ac:dyDescent="0.25">
      <c r="A1278" t="s">
        <v>4059</v>
      </c>
      <c r="B1278">
        <v>6</v>
      </c>
      <c r="C1278" t="s">
        <v>730</v>
      </c>
      <c r="D1278" t="s">
        <v>4064</v>
      </c>
    </row>
    <row r="1279" spans="1:4" hidden="1" x14ac:dyDescent="0.25">
      <c r="A1279" t="s">
        <v>4059</v>
      </c>
      <c r="B1279">
        <v>7</v>
      </c>
      <c r="C1279" t="s">
        <v>4063</v>
      </c>
      <c r="D1279" t="s">
        <v>4062</v>
      </c>
    </row>
    <row r="1280" spans="1:4" hidden="1" x14ac:dyDescent="0.25">
      <c r="A1280" t="s">
        <v>4059</v>
      </c>
      <c r="B1280">
        <v>8</v>
      </c>
      <c r="C1280" t="s">
        <v>4061</v>
      </c>
      <c r="D1280" t="s">
        <v>4060</v>
      </c>
    </row>
    <row r="1281" spans="1:4" hidden="1" x14ac:dyDescent="0.25">
      <c r="A1281" t="s">
        <v>4059</v>
      </c>
      <c r="B1281">
        <v>9</v>
      </c>
      <c r="C1281" t="s">
        <v>2679</v>
      </c>
      <c r="D1281" t="s">
        <v>4017</v>
      </c>
    </row>
    <row r="1282" spans="1:4" hidden="1" x14ac:dyDescent="0.25">
      <c r="A1282" t="s">
        <v>4059</v>
      </c>
      <c r="B1282">
        <v>10</v>
      </c>
      <c r="C1282" t="s">
        <v>1802</v>
      </c>
      <c r="D1282" t="s">
        <v>298</v>
      </c>
    </row>
    <row r="1283" spans="1:4" hidden="1" x14ac:dyDescent="0.25">
      <c r="A1283" t="s">
        <v>4059</v>
      </c>
      <c r="B1283">
        <v>11</v>
      </c>
      <c r="C1283" t="s">
        <v>2546</v>
      </c>
      <c r="D1283" t="s">
        <v>296</v>
      </c>
    </row>
    <row r="1284" spans="1:4" hidden="1" x14ac:dyDescent="0.25">
      <c r="A1284" t="s">
        <v>4059</v>
      </c>
      <c r="B1284">
        <v>12</v>
      </c>
      <c r="C1284" t="s">
        <v>295</v>
      </c>
      <c r="D1284" t="s">
        <v>10</v>
      </c>
    </row>
    <row r="1285" spans="1:4" hidden="1" x14ac:dyDescent="0.25">
      <c r="A1285" t="s">
        <v>4048</v>
      </c>
      <c r="B1285">
        <v>1</v>
      </c>
      <c r="C1285" t="s">
        <v>295</v>
      </c>
      <c r="D1285" t="s">
        <v>14</v>
      </c>
    </row>
    <row r="1286" spans="1:4" hidden="1" x14ac:dyDescent="0.25">
      <c r="A1286" t="s">
        <v>4048</v>
      </c>
      <c r="B1286">
        <v>2</v>
      </c>
      <c r="C1286" t="s">
        <v>1067</v>
      </c>
      <c r="D1286" t="s">
        <v>4058</v>
      </c>
    </row>
    <row r="1287" spans="1:4" hidden="1" x14ac:dyDescent="0.25">
      <c r="A1287" t="s">
        <v>4048</v>
      </c>
      <c r="B1287">
        <v>3</v>
      </c>
      <c r="C1287" t="s">
        <v>1067</v>
      </c>
      <c r="D1287" t="s">
        <v>1234</v>
      </c>
    </row>
    <row r="1288" spans="1:4" hidden="1" x14ac:dyDescent="0.25">
      <c r="A1288" t="s">
        <v>4048</v>
      </c>
      <c r="B1288">
        <v>4</v>
      </c>
      <c r="C1288" t="s">
        <v>999</v>
      </c>
      <c r="D1288" t="s">
        <v>2542</v>
      </c>
    </row>
    <row r="1289" spans="1:4" hidden="1" x14ac:dyDescent="0.25">
      <c r="A1289" t="s">
        <v>4048</v>
      </c>
      <c r="B1289">
        <v>5</v>
      </c>
      <c r="C1289" t="s">
        <v>1000</v>
      </c>
      <c r="D1289" t="s">
        <v>70</v>
      </c>
    </row>
    <row r="1290" spans="1:4" hidden="1" x14ac:dyDescent="0.25">
      <c r="A1290" t="s">
        <v>4048</v>
      </c>
      <c r="B1290">
        <v>6</v>
      </c>
      <c r="C1290" t="s">
        <v>1193</v>
      </c>
      <c r="D1290" t="s">
        <v>593</v>
      </c>
    </row>
    <row r="1291" spans="1:4" hidden="1" x14ac:dyDescent="0.25">
      <c r="A1291" t="s">
        <v>4048</v>
      </c>
      <c r="B1291">
        <v>7</v>
      </c>
      <c r="C1291" t="s">
        <v>4057</v>
      </c>
      <c r="D1291" t="s">
        <v>1002</v>
      </c>
    </row>
    <row r="1292" spans="1:4" hidden="1" x14ac:dyDescent="0.25">
      <c r="A1292" t="s">
        <v>4048</v>
      </c>
      <c r="B1292">
        <v>8</v>
      </c>
      <c r="C1292" t="s">
        <v>3887</v>
      </c>
      <c r="D1292" t="s">
        <v>502</v>
      </c>
    </row>
    <row r="1293" spans="1:4" hidden="1" x14ac:dyDescent="0.25">
      <c r="A1293" t="s">
        <v>4048</v>
      </c>
      <c r="B1293">
        <v>9</v>
      </c>
      <c r="C1293" t="s">
        <v>1064</v>
      </c>
      <c r="D1293" t="s">
        <v>4056</v>
      </c>
    </row>
    <row r="1294" spans="1:4" hidden="1" x14ac:dyDescent="0.25">
      <c r="A1294" t="s">
        <v>4048</v>
      </c>
      <c r="B1294">
        <v>10</v>
      </c>
      <c r="C1294" t="s">
        <v>4055</v>
      </c>
      <c r="D1294" t="s">
        <v>1228</v>
      </c>
    </row>
    <row r="1295" spans="1:4" hidden="1" x14ac:dyDescent="0.25">
      <c r="A1295" t="s">
        <v>4048</v>
      </c>
      <c r="B1295">
        <v>11</v>
      </c>
      <c r="C1295" t="s">
        <v>678</v>
      </c>
      <c r="D1295" t="s">
        <v>4054</v>
      </c>
    </row>
    <row r="1296" spans="1:4" hidden="1" x14ac:dyDescent="0.25">
      <c r="A1296" t="s">
        <v>4048</v>
      </c>
      <c r="B1296">
        <v>12</v>
      </c>
      <c r="C1296" t="s">
        <v>3003</v>
      </c>
      <c r="D1296" t="s">
        <v>205</v>
      </c>
    </row>
    <row r="1297" spans="1:4" hidden="1" x14ac:dyDescent="0.25">
      <c r="A1297" t="s">
        <v>4048</v>
      </c>
      <c r="B1297">
        <v>13</v>
      </c>
      <c r="C1297" t="s">
        <v>492</v>
      </c>
      <c r="D1297" t="s">
        <v>26</v>
      </c>
    </row>
    <row r="1298" spans="1:4" hidden="1" x14ac:dyDescent="0.25">
      <c r="A1298" t="s">
        <v>4048</v>
      </c>
      <c r="B1298">
        <v>14</v>
      </c>
      <c r="C1298" t="s">
        <v>1079</v>
      </c>
      <c r="D1298" t="s">
        <v>1150</v>
      </c>
    </row>
    <row r="1299" spans="1:4" hidden="1" x14ac:dyDescent="0.25">
      <c r="A1299" t="s">
        <v>4048</v>
      </c>
      <c r="B1299">
        <v>15</v>
      </c>
      <c r="C1299" t="s">
        <v>1422</v>
      </c>
      <c r="D1299" t="s">
        <v>2720</v>
      </c>
    </row>
    <row r="1300" spans="1:4" hidden="1" x14ac:dyDescent="0.25">
      <c r="A1300" t="s">
        <v>4048</v>
      </c>
      <c r="B1300">
        <v>16</v>
      </c>
      <c r="C1300" t="s">
        <v>2719</v>
      </c>
      <c r="D1300" t="s">
        <v>2718</v>
      </c>
    </row>
    <row r="1301" spans="1:4" hidden="1" x14ac:dyDescent="0.25">
      <c r="A1301" t="s">
        <v>4048</v>
      </c>
      <c r="B1301">
        <v>17</v>
      </c>
      <c r="C1301" t="s">
        <v>2837</v>
      </c>
      <c r="D1301" t="s">
        <v>2837</v>
      </c>
    </row>
    <row r="1302" spans="1:4" hidden="1" x14ac:dyDescent="0.25">
      <c r="A1302" t="s">
        <v>4048</v>
      </c>
      <c r="B1302">
        <v>18</v>
      </c>
      <c r="C1302" t="s">
        <v>2717</v>
      </c>
      <c r="D1302" t="s">
        <v>2304</v>
      </c>
    </row>
    <row r="1303" spans="1:4" hidden="1" x14ac:dyDescent="0.25">
      <c r="A1303" t="s">
        <v>4048</v>
      </c>
      <c r="B1303">
        <v>19</v>
      </c>
      <c r="C1303" t="s">
        <v>678</v>
      </c>
      <c r="D1303" t="s">
        <v>1100</v>
      </c>
    </row>
    <row r="1304" spans="1:4" hidden="1" x14ac:dyDescent="0.25">
      <c r="A1304" t="s">
        <v>4048</v>
      </c>
      <c r="B1304">
        <v>20</v>
      </c>
      <c r="C1304" t="s">
        <v>1688</v>
      </c>
      <c r="D1304" t="s">
        <v>2834</v>
      </c>
    </row>
    <row r="1305" spans="1:4" hidden="1" x14ac:dyDescent="0.25">
      <c r="A1305" t="s">
        <v>4048</v>
      </c>
      <c r="B1305">
        <v>21</v>
      </c>
      <c r="C1305" t="s">
        <v>1075</v>
      </c>
      <c r="D1305" t="s">
        <v>1074</v>
      </c>
    </row>
    <row r="1306" spans="1:4" hidden="1" x14ac:dyDescent="0.25">
      <c r="A1306" t="s">
        <v>4048</v>
      </c>
      <c r="B1306">
        <v>22</v>
      </c>
      <c r="C1306" t="s">
        <v>4053</v>
      </c>
      <c r="D1306" t="s">
        <v>2832</v>
      </c>
    </row>
    <row r="1307" spans="1:4" hidden="1" x14ac:dyDescent="0.25">
      <c r="A1307" t="s">
        <v>4048</v>
      </c>
      <c r="B1307">
        <v>23</v>
      </c>
      <c r="C1307" t="s">
        <v>1755</v>
      </c>
      <c r="D1307" t="s">
        <v>3816</v>
      </c>
    </row>
    <row r="1308" spans="1:4" hidden="1" x14ac:dyDescent="0.25">
      <c r="A1308" t="s">
        <v>4048</v>
      </c>
      <c r="B1308">
        <v>24</v>
      </c>
      <c r="C1308" t="s">
        <v>1944</v>
      </c>
      <c r="D1308" t="s">
        <v>2831</v>
      </c>
    </row>
    <row r="1309" spans="1:4" hidden="1" x14ac:dyDescent="0.25">
      <c r="A1309" t="s">
        <v>4048</v>
      </c>
      <c r="B1309">
        <v>25</v>
      </c>
      <c r="C1309" t="s">
        <v>1902</v>
      </c>
      <c r="D1309" t="s">
        <v>3815</v>
      </c>
    </row>
    <row r="1310" spans="1:4" hidden="1" x14ac:dyDescent="0.25">
      <c r="A1310" t="s">
        <v>4048</v>
      </c>
      <c r="B1310">
        <v>26</v>
      </c>
      <c r="C1310" t="s">
        <v>2830</v>
      </c>
      <c r="D1310" t="s">
        <v>3619</v>
      </c>
    </row>
    <row r="1311" spans="1:4" hidden="1" x14ac:dyDescent="0.25">
      <c r="A1311" t="s">
        <v>4048</v>
      </c>
      <c r="B1311">
        <v>27</v>
      </c>
      <c r="C1311" t="s">
        <v>4052</v>
      </c>
      <c r="D1311" t="s">
        <v>4051</v>
      </c>
    </row>
    <row r="1312" spans="1:4" hidden="1" x14ac:dyDescent="0.25">
      <c r="A1312" t="s">
        <v>4048</v>
      </c>
      <c r="B1312">
        <v>28</v>
      </c>
      <c r="C1312" t="s">
        <v>4050</v>
      </c>
      <c r="D1312" t="s">
        <v>4049</v>
      </c>
    </row>
    <row r="1313" spans="1:4" hidden="1" x14ac:dyDescent="0.25">
      <c r="A1313" t="s">
        <v>4048</v>
      </c>
      <c r="B1313">
        <v>29</v>
      </c>
      <c r="C1313" t="s">
        <v>548</v>
      </c>
      <c r="D1313" t="s">
        <v>547</v>
      </c>
    </row>
    <row r="1314" spans="1:4" hidden="1" x14ac:dyDescent="0.25">
      <c r="A1314" t="s">
        <v>4048</v>
      </c>
      <c r="B1314">
        <v>30</v>
      </c>
      <c r="C1314" t="s">
        <v>3811</v>
      </c>
      <c r="D1314" t="s">
        <v>3810</v>
      </c>
    </row>
    <row r="1315" spans="1:4" hidden="1" x14ac:dyDescent="0.25">
      <c r="A1315" t="s">
        <v>4048</v>
      </c>
      <c r="B1315">
        <v>31</v>
      </c>
      <c r="C1315" t="s">
        <v>2371</v>
      </c>
      <c r="D1315" t="s">
        <v>114</v>
      </c>
    </row>
    <row r="1316" spans="1:4" ht="31.5" hidden="1" customHeight="1" x14ac:dyDescent="0.25">
      <c r="A1316" t="s">
        <v>4045</v>
      </c>
      <c r="B1316">
        <v>1</v>
      </c>
      <c r="C1316" t="s">
        <v>295</v>
      </c>
      <c r="D1316" t="s">
        <v>14</v>
      </c>
    </row>
    <row r="1317" spans="1:4" hidden="1" x14ac:dyDescent="0.25">
      <c r="A1317" t="s">
        <v>4045</v>
      </c>
      <c r="B1317">
        <v>2</v>
      </c>
      <c r="C1317" t="s">
        <v>3808</v>
      </c>
      <c r="D1317" t="s">
        <v>4033</v>
      </c>
    </row>
    <row r="1318" spans="1:4" hidden="1" x14ac:dyDescent="0.25">
      <c r="A1318" t="s">
        <v>4045</v>
      </c>
      <c r="B1318">
        <v>3</v>
      </c>
      <c r="C1318" t="s">
        <v>1067</v>
      </c>
      <c r="D1318" t="s">
        <v>4047</v>
      </c>
    </row>
    <row r="1319" spans="1:4" hidden="1" x14ac:dyDescent="0.25">
      <c r="A1319" t="s">
        <v>4045</v>
      </c>
      <c r="B1319">
        <v>4</v>
      </c>
      <c r="C1319" t="s">
        <v>999</v>
      </c>
      <c r="D1319" t="s">
        <v>2542</v>
      </c>
    </row>
    <row r="1320" spans="1:4" hidden="1" x14ac:dyDescent="0.25">
      <c r="A1320" t="s">
        <v>4045</v>
      </c>
      <c r="B1320">
        <v>5</v>
      </c>
      <c r="C1320" t="s">
        <v>1000</v>
      </c>
      <c r="D1320" t="s">
        <v>70</v>
      </c>
    </row>
    <row r="1321" spans="1:4" hidden="1" x14ac:dyDescent="0.25">
      <c r="A1321" t="s">
        <v>4045</v>
      </c>
      <c r="B1321">
        <v>6</v>
      </c>
      <c r="C1321" t="s">
        <v>1193</v>
      </c>
      <c r="D1321" t="s">
        <v>593</v>
      </c>
    </row>
    <row r="1322" spans="1:4" hidden="1" x14ac:dyDescent="0.25">
      <c r="A1322" t="s">
        <v>4045</v>
      </c>
      <c r="B1322">
        <v>7</v>
      </c>
      <c r="C1322" t="s">
        <v>1000</v>
      </c>
      <c r="D1322" t="s">
        <v>1002</v>
      </c>
    </row>
    <row r="1323" spans="1:4" hidden="1" x14ac:dyDescent="0.25">
      <c r="A1323" t="s">
        <v>4045</v>
      </c>
      <c r="B1323">
        <v>8</v>
      </c>
      <c r="C1323" t="s">
        <v>533</v>
      </c>
      <c r="D1323" t="s">
        <v>590</v>
      </c>
    </row>
    <row r="1324" spans="1:4" hidden="1" x14ac:dyDescent="0.25">
      <c r="A1324" t="s">
        <v>4045</v>
      </c>
      <c r="B1324">
        <v>9</v>
      </c>
      <c r="C1324" t="s">
        <v>1341</v>
      </c>
      <c r="D1324" t="s">
        <v>116</v>
      </c>
    </row>
    <row r="1325" spans="1:4" hidden="1" x14ac:dyDescent="0.25">
      <c r="A1325" t="s">
        <v>4045</v>
      </c>
      <c r="B1325">
        <v>10</v>
      </c>
      <c r="C1325" t="s">
        <v>730</v>
      </c>
      <c r="D1325" t="s">
        <v>509</v>
      </c>
    </row>
    <row r="1326" spans="1:4" hidden="1" x14ac:dyDescent="0.25">
      <c r="A1326" t="s">
        <v>4045</v>
      </c>
      <c r="B1326">
        <v>11</v>
      </c>
      <c r="C1326" t="s">
        <v>512</v>
      </c>
      <c r="D1326" t="s">
        <v>511</v>
      </c>
    </row>
    <row r="1327" spans="1:4" hidden="1" x14ac:dyDescent="0.25">
      <c r="A1327" t="s">
        <v>4045</v>
      </c>
      <c r="B1327">
        <v>12</v>
      </c>
      <c r="C1327" t="s">
        <v>3403</v>
      </c>
      <c r="D1327" t="s">
        <v>513</v>
      </c>
    </row>
    <row r="1328" spans="1:4" hidden="1" x14ac:dyDescent="0.25">
      <c r="A1328" t="s">
        <v>4045</v>
      </c>
      <c r="B1328">
        <v>13</v>
      </c>
      <c r="C1328" t="s">
        <v>1190</v>
      </c>
      <c r="D1328" t="s">
        <v>587</v>
      </c>
    </row>
    <row r="1329" spans="1:4" hidden="1" x14ac:dyDescent="0.25">
      <c r="A1329" t="s">
        <v>4045</v>
      </c>
      <c r="B1329">
        <v>14</v>
      </c>
      <c r="C1329" t="s">
        <v>907</v>
      </c>
      <c r="D1329" t="s">
        <v>2878</v>
      </c>
    </row>
    <row r="1330" spans="1:4" hidden="1" x14ac:dyDescent="0.25">
      <c r="A1330" t="s">
        <v>4045</v>
      </c>
      <c r="B1330">
        <v>15</v>
      </c>
      <c r="C1330" t="s">
        <v>3938</v>
      </c>
      <c r="D1330" t="s">
        <v>4046</v>
      </c>
    </row>
    <row r="1331" spans="1:4" hidden="1" x14ac:dyDescent="0.25">
      <c r="A1331" t="s">
        <v>4045</v>
      </c>
      <c r="B1331">
        <v>16</v>
      </c>
      <c r="C1331" t="s">
        <v>1939</v>
      </c>
      <c r="D1331" t="s">
        <v>112</v>
      </c>
    </row>
    <row r="1332" spans="1:4" hidden="1" x14ac:dyDescent="0.25">
      <c r="A1332" t="s">
        <v>4044</v>
      </c>
      <c r="B1332">
        <v>1</v>
      </c>
      <c r="C1332" t="s">
        <v>316</v>
      </c>
      <c r="D1332" t="s">
        <v>106</v>
      </c>
    </row>
    <row r="1333" spans="1:4" hidden="1" x14ac:dyDescent="0.25">
      <c r="A1333" t="s">
        <v>4044</v>
      </c>
      <c r="B1333">
        <v>2</v>
      </c>
      <c r="C1333" t="s">
        <v>295</v>
      </c>
      <c r="D1333" t="s">
        <v>10</v>
      </c>
    </row>
    <row r="1334" spans="1:4" hidden="1" x14ac:dyDescent="0.25">
      <c r="A1334" t="s">
        <v>4044</v>
      </c>
      <c r="B1334">
        <v>3</v>
      </c>
      <c r="C1334" t="s">
        <v>344</v>
      </c>
      <c r="D1334" t="s">
        <v>8</v>
      </c>
    </row>
    <row r="1335" spans="1:4" hidden="1" x14ac:dyDescent="0.25">
      <c r="A1335" t="s">
        <v>4044</v>
      </c>
      <c r="B1335">
        <v>4</v>
      </c>
      <c r="C1335" t="s">
        <v>1583</v>
      </c>
      <c r="D1335" t="s">
        <v>66</v>
      </c>
    </row>
    <row r="1336" spans="1:4" hidden="1" x14ac:dyDescent="0.25">
      <c r="A1336" t="s">
        <v>4044</v>
      </c>
      <c r="B1336">
        <v>5</v>
      </c>
      <c r="C1336" t="s">
        <v>2260</v>
      </c>
      <c r="D1336" t="s">
        <v>685</v>
      </c>
    </row>
    <row r="1337" spans="1:4" hidden="1" x14ac:dyDescent="0.25">
      <c r="A1337" t="s">
        <v>4044</v>
      </c>
      <c r="B1337">
        <v>6</v>
      </c>
      <c r="C1337" t="s">
        <v>563</v>
      </c>
      <c r="D1337" t="s">
        <v>113</v>
      </c>
    </row>
    <row r="1338" spans="1:4" hidden="1" x14ac:dyDescent="0.25">
      <c r="A1338" t="s">
        <v>4043</v>
      </c>
      <c r="B1338">
        <v>1</v>
      </c>
      <c r="C1338" t="s">
        <v>563</v>
      </c>
      <c r="D1338" t="s">
        <v>113</v>
      </c>
    </row>
    <row r="1339" spans="1:4" hidden="1" x14ac:dyDescent="0.25">
      <c r="A1339" t="s">
        <v>4043</v>
      </c>
      <c r="B1339">
        <v>2</v>
      </c>
      <c r="C1339" t="s">
        <v>2260</v>
      </c>
      <c r="D1339" t="s">
        <v>685</v>
      </c>
    </row>
    <row r="1340" spans="1:4" hidden="1" x14ac:dyDescent="0.25">
      <c r="A1340" t="s">
        <v>4043</v>
      </c>
      <c r="B1340">
        <v>3</v>
      </c>
      <c r="C1340" t="s">
        <v>1583</v>
      </c>
      <c r="D1340" t="s">
        <v>66</v>
      </c>
    </row>
    <row r="1341" spans="1:4" hidden="1" x14ac:dyDescent="0.25">
      <c r="A1341" t="s">
        <v>4043</v>
      </c>
      <c r="B1341">
        <v>4</v>
      </c>
      <c r="C1341" t="s">
        <v>344</v>
      </c>
      <c r="D1341" t="s">
        <v>8</v>
      </c>
    </row>
    <row r="1342" spans="1:4" hidden="1" x14ac:dyDescent="0.25">
      <c r="A1342" t="s">
        <v>4043</v>
      </c>
      <c r="B1342">
        <v>5</v>
      </c>
      <c r="C1342" t="s">
        <v>295</v>
      </c>
      <c r="D1342" t="s">
        <v>10</v>
      </c>
    </row>
    <row r="1343" spans="1:4" hidden="1" x14ac:dyDescent="0.25">
      <c r="A1343" t="s">
        <v>4035</v>
      </c>
      <c r="B1343">
        <v>1</v>
      </c>
      <c r="C1343" t="s">
        <v>4042</v>
      </c>
      <c r="D1343" t="s">
        <v>112</v>
      </c>
    </row>
    <row r="1344" spans="1:4" hidden="1" x14ac:dyDescent="0.25">
      <c r="A1344" t="s">
        <v>4035</v>
      </c>
      <c r="B1344">
        <v>2</v>
      </c>
      <c r="C1344" t="s">
        <v>907</v>
      </c>
      <c r="D1344" t="s">
        <v>150</v>
      </c>
    </row>
    <row r="1345" spans="1:4" hidden="1" x14ac:dyDescent="0.25">
      <c r="A1345" t="s">
        <v>4035</v>
      </c>
      <c r="B1345">
        <v>3</v>
      </c>
      <c r="C1345" t="s">
        <v>4041</v>
      </c>
      <c r="D1345" t="s">
        <v>4040</v>
      </c>
    </row>
    <row r="1346" spans="1:4" hidden="1" x14ac:dyDescent="0.25">
      <c r="A1346" t="s">
        <v>4035</v>
      </c>
      <c r="B1346">
        <v>4</v>
      </c>
      <c r="C1346" t="s">
        <v>909</v>
      </c>
      <c r="D1346" t="s">
        <v>908</v>
      </c>
    </row>
    <row r="1347" spans="1:4" hidden="1" x14ac:dyDescent="0.25">
      <c r="A1347" t="s">
        <v>4035</v>
      </c>
      <c r="B1347">
        <v>5</v>
      </c>
      <c r="C1347" t="s">
        <v>411</v>
      </c>
      <c r="D1347" t="s">
        <v>47</v>
      </c>
    </row>
    <row r="1348" spans="1:4" hidden="1" x14ac:dyDescent="0.25">
      <c r="A1348" t="s">
        <v>4035</v>
      </c>
      <c r="B1348">
        <v>6</v>
      </c>
      <c r="C1348" t="s">
        <v>911</v>
      </c>
      <c r="D1348" t="s">
        <v>522</v>
      </c>
    </row>
    <row r="1349" spans="1:4" hidden="1" x14ac:dyDescent="0.25">
      <c r="A1349" t="s">
        <v>4035</v>
      </c>
      <c r="B1349">
        <v>7</v>
      </c>
      <c r="C1349" t="s">
        <v>913</v>
      </c>
      <c r="D1349" t="s">
        <v>3853</v>
      </c>
    </row>
    <row r="1350" spans="1:4" hidden="1" x14ac:dyDescent="0.25">
      <c r="A1350" t="s">
        <v>4035</v>
      </c>
      <c r="B1350">
        <v>8</v>
      </c>
      <c r="C1350" t="s">
        <v>4039</v>
      </c>
      <c r="D1350" t="s">
        <v>4038</v>
      </c>
    </row>
    <row r="1351" spans="1:4" hidden="1" x14ac:dyDescent="0.25">
      <c r="A1351" t="s">
        <v>4035</v>
      </c>
      <c r="B1351">
        <v>9</v>
      </c>
      <c r="C1351" t="s">
        <v>533</v>
      </c>
      <c r="D1351" t="s">
        <v>650</v>
      </c>
    </row>
    <row r="1352" spans="1:4" hidden="1" x14ac:dyDescent="0.25">
      <c r="A1352" t="s">
        <v>4035</v>
      </c>
      <c r="B1352">
        <v>10</v>
      </c>
      <c r="C1352" t="s">
        <v>315</v>
      </c>
      <c r="D1352" t="s">
        <v>221</v>
      </c>
    </row>
    <row r="1353" spans="1:4" hidden="1" x14ac:dyDescent="0.25">
      <c r="A1353" t="s">
        <v>4035</v>
      </c>
      <c r="B1353">
        <v>11</v>
      </c>
      <c r="C1353" t="s">
        <v>919</v>
      </c>
      <c r="D1353" t="s">
        <v>380</v>
      </c>
    </row>
    <row r="1354" spans="1:4" hidden="1" x14ac:dyDescent="0.25">
      <c r="A1354" t="s">
        <v>4035</v>
      </c>
      <c r="B1354">
        <v>12</v>
      </c>
      <c r="C1354" t="s">
        <v>881</v>
      </c>
      <c r="D1354" t="s">
        <v>382</v>
      </c>
    </row>
    <row r="1355" spans="1:4" hidden="1" x14ac:dyDescent="0.25">
      <c r="A1355" t="s">
        <v>4035</v>
      </c>
      <c r="B1355">
        <v>13</v>
      </c>
      <c r="C1355" t="s">
        <v>316</v>
      </c>
      <c r="D1355" t="s">
        <v>106</v>
      </c>
    </row>
    <row r="1356" spans="1:4" hidden="1" x14ac:dyDescent="0.25">
      <c r="A1356" t="s">
        <v>4035</v>
      </c>
      <c r="B1356">
        <v>14</v>
      </c>
      <c r="C1356" t="s">
        <v>4037</v>
      </c>
      <c r="D1356" t="s">
        <v>4036</v>
      </c>
    </row>
    <row r="1357" spans="1:4" hidden="1" x14ac:dyDescent="0.25">
      <c r="A1357" t="s">
        <v>4035</v>
      </c>
      <c r="B1357">
        <v>15</v>
      </c>
      <c r="C1357" t="s">
        <v>1841</v>
      </c>
      <c r="D1357" t="s">
        <v>1021</v>
      </c>
    </row>
    <row r="1358" spans="1:4" hidden="1" x14ac:dyDescent="0.25">
      <c r="A1358" t="s">
        <v>4035</v>
      </c>
      <c r="B1358">
        <v>16</v>
      </c>
      <c r="C1358" t="s">
        <v>954</v>
      </c>
      <c r="D1358" t="s">
        <v>1610</v>
      </c>
    </row>
    <row r="1359" spans="1:4" hidden="1" x14ac:dyDescent="0.25">
      <c r="A1359" t="s">
        <v>4035</v>
      </c>
      <c r="B1359">
        <v>17</v>
      </c>
      <c r="C1359" t="s">
        <v>923</v>
      </c>
      <c r="D1359" t="s">
        <v>407</v>
      </c>
    </row>
    <row r="1360" spans="1:4" hidden="1" x14ac:dyDescent="0.25">
      <c r="A1360" t="s">
        <v>4035</v>
      </c>
      <c r="B1360">
        <v>18</v>
      </c>
      <c r="C1360" t="s">
        <v>916</v>
      </c>
      <c r="D1360" t="s">
        <v>652</v>
      </c>
    </row>
    <row r="1361" spans="1:4" hidden="1" x14ac:dyDescent="0.25">
      <c r="A1361" t="s">
        <v>4035</v>
      </c>
      <c r="B1361">
        <v>19</v>
      </c>
      <c r="C1361" t="s">
        <v>2155</v>
      </c>
      <c r="D1361" t="s">
        <v>636</v>
      </c>
    </row>
    <row r="1362" spans="1:4" hidden="1" x14ac:dyDescent="0.25">
      <c r="A1362" t="s">
        <v>4035</v>
      </c>
      <c r="B1362">
        <v>20</v>
      </c>
      <c r="C1362" t="s">
        <v>2488</v>
      </c>
      <c r="D1362" t="s">
        <v>2515</v>
      </c>
    </row>
    <row r="1363" spans="1:4" hidden="1" x14ac:dyDescent="0.25">
      <c r="A1363" t="s">
        <v>4035</v>
      </c>
      <c r="B1363">
        <v>21</v>
      </c>
      <c r="C1363" t="s">
        <v>928</v>
      </c>
      <c r="D1363" t="s">
        <v>464</v>
      </c>
    </row>
    <row r="1364" spans="1:4" hidden="1" x14ac:dyDescent="0.25">
      <c r="A1364" t="s">
        <v>4035</v>
      </c>
      <c r="B1364">
        <v>22</v>
      </c>
      <c r="C1364" t="s">
        <v>295</v>
      </c>
      <c r="D1364" t="s">
        <v>10</v>
      </c>
    </row>
    <row r="1365" spans="1:4" hidden="1" x14ac:dyDescent="0.25">
      <c r="A1365" t="s">
        <v>4027</v>
      </c>
      <c r="B1365">
        <v>1</v>
      </c>
      <c r="C1365" t="s">
        <v>295</v>
      </c>
      <c r="D1365" t="s">
        <v>10</v>
      </c>
    </row>
    <row r="1366" spans="1:4" hidden="1" x14ac:dyDescent="0.25">
      <c r="A1366" t="s">
        <v>4027</v>
      </c>
      <c r="B1366">
        <v>2</v>
      </c>
      <c r="C1366" t="s">
        <v>4034</v>
      </c>
      <c r="D1366" t="s">
        <v>4033</v>
      </c>
    </row>
    <row r="1367" spans="1:4" hidden="1" x14ac:dyDescent="0.25">
      <c r="A1367" t="s">
        <v>4027</v>
      </c>
      <c r="B1367">
        <v>3</v>
      </c>
      <c r="C1367" t="s">
        <v>1067</v>
      </c>
      <c r="D1367" t="s">
        <v>1842</v>
      </c>
    </row>
    <row r="1368" spans="1:4" hidden="1" x14ac:dyDescent="0.25">
      <c r="A1368" t="s">
        <v>4027</v>
      </c>
      <c r="B1368">
        <v>4</v>
      </c>
      <c r="C1368" t="s">
        <v>999</v>
      </c>
      <c r="D1368" t="s">
        <v>596</v>
      </c>
    </row>
    <row r="1369" spans="1:4" hidden="1" x14ac:dyDescent="0.25">
      <c r="A1369" t="s">
        <v>4027</v>
      </c>
      <c r="B1369">
        <v>5</v>
      </c>
      <c r="C1369" t="s">
        <v>1000</v>
      </c>
      <c r="D1369" t="s">
        <v>70</v>
      </c>
    </row>
    <row r="1370" spans="1:4" hidden="1" x14ac:dyDescent="0.25">
      <c r="A1370" t="s">
        <v>4027</v>
      </c>
      <c r="B1370">
        <v>6</v>
      </c>
      <c r="C1370" t="s">
        <v>1185</v>
      </c>
      <c r="D1370" t="s">
        <v>4032</v>
      </c>
    </row>
    <row r="1371" spans="1:4" hidden="1" x14ac:dyDescent="0.25">
      <c r="A1371" t="s">
        <v>4027</v>
      </c>
      <c r="B1371">
        <v>7</v>
      </c>
      <c r="C1371" t="s">
        <v>4031</v>
      </c>
      <c r="D1371" t="s">
        <v>4030</v>
      </c>
    </row>
    <row r="1372" spans="1:4" hidden="1" x14ac:dyDescent="0.25">
      <c r="A1372" t="s">
        <v>4027</v>
      </c>
      <c r="B1372">
        <v>8</v>
      </c>
      <c r="C1372" t="s">
        <v>2237</v>
      </c>
      <c r="D1372" t="s">
        <v>4029</v>
      </c>
    </row>
    <row r="1373" spans="1:4" hidden="1" x14ac:dyDescent="0.25">
      <c r="A1373" t="s">
        <v>4027</v>
      </c>
      <c r="B1373">
        <v>9</v>
      </c>
      <c r="C1373" t="s">
        <v>2287</v>
      </c>
      <c r="D1373" t="s">
        <v>4028</v>
      </c>
    </row>
    <row r="1374" spans="1:4" hidden="1" x14ac:dyDescent="0.25">
      <c r="A1374" t="s">
        <v>4027</v>
      </c>
      <c r="B1374">
        <v>10</v>
      </c>
      <c r="C1374" t="s">
        <v>4026</v>
      </c>
      <c r="D1374" t="s">
        <v>111</v>
      </c>
    </row>
    <row r="1375" spans="1:4" hidden="1" x14ac:dyDescent="0.25">
      <c r="A1375" t="s">
        <v>4024</v>
      </c>
      <c r="B1375">
        <v>1</v>
      </c>
      <c r="C1375" t="s">
        <v>1000</v>
      </c>
      <c r="D1375" t="s">
        <v>110</v>
      </c>
    </row>
    <row r="1376" spans="1:4" hidden="1" x14ac:dyDescent="0.25">
      <c r="A1376" t="s">
        <v>4024</v>
      </c>
      <c r="B1376">
        <v>2</v>
      </c>
      <c r="C1376" t="s">
        <v>3327</v>
      </c>
      <c r="D1376" t="s">
        <v>4025</v>
      </c>
    </row>
    <row r="1377" spans="1:4" hidden="1" x14ac:dyDescent="0.25">
      <c r="A1377" t="s">
        <v>4024</v>
      </c>
      <c r="B1377">
        <v>3</v>
      </c>
      <c r="C1377" t="s">
        <v>840</v>
      </c>
      <c r="D1377" t="s">
        <v>109</v>
      </c>
    </row>
    <row r="1378" spans="1:4" hidden="1" x14ac:dyDescent="0.25">
      <c r="A1378" t="s">
        <v>4018</v>
      </c>
      <c r="B1378">
        <v>1</v>
      </c>
      <c r="C1378" t="s">
        <v>316</v>
      </c>
      <c r="D1378" t="s">
        <v>106</v>
      </c>
    </row>
    <row r="1379" spans="1:4" hidden="1" x14ac:dyDescent="0.25">
      <c r="A1379" t="s">
        <v>4018</v>
      </c>
      <c r="B1379">
        <v>2</v>
      </c>
      <c r="C1379" t="s">
        <v>881</v>
      </c>
      <c r="D1379" t="s">
        <v>382</v>
      </c>
    </row>
    <row r="1380" spans="1:4" hidden="1" x14ac:dyDescent="0.25">
      <c r="A1380" t="s">
        <v>4018</v>
      </c>
      <c r="B1380">
        <v>3</v>
      </c>
      <c r="C1380" t="s">
        <v>1287</v>
      </c>
      <c r="D1380" t="s">
        <v>2509</v>
      </c>
    </row>
    <row r="1381" spans="1:4" hidden="1" x14ac:dyDescent="0.25">
      <c r="A1381" t="s">
        <v>4018</v>
      </c>
      <c r="B1381">
        <v>4</v>
      </c>
      <c r="C1381" t="s">
        <v>2738</v>
      </c>
      <c r="D1381" t="s">
        <v>1367</v>
      </c>
    </row>
    <row r="1382" spans="1:4" hidden="1" x14ac:dyDescent="0.25">
      <c r="A1382" t="s">
        <v>4018</v>
      </c>
      <c r="B1382">
        <v>5</v>
      </c>
      <c r="C1382" t="s">
        <v>1197</v>
      </c>
      <c r="D1382" t="s">
        <v>427</v>
      </c>
    </row>
    <row r="1383" spans="1:4" hidden="1" x14ac:dyDescent="0.25">
      <c r="A1383" t="s">
        <v>4018</v>
      </c>
      <c r="B1383">
        <v>6</v>
      </c>
      <c r="C1383" t="s">
        <v>954</v>
      </c>
      <c r="D1383" t="s">
        <v>4023</v>
      </c>
    </row>
    <row r="1384" spans="1:4" hidden="1" x14ac:dyDescent="0.25">
      <c r="A1384" t="s">
        <v>4018</v>
      </c>
      <c r="B1384">
        <v>7</v>
      </c>
      <c r="C1384" t="s">
        <v>961</v>
      </c>
      <c r="D1384" t="s">
        <v>4022</v>
      </c>
    </row>
    <row r="1385" spans="1:4" hidden="1" x14ac:dyDescent="0.25">
      <c r="A1385" t="s">
        <v>4018</v>
      </c>
      <c r="B1385">
        <v>8</v>
      </c>
      <c r="C1385" t="s">
        <v>1008</v>
      </c>
      <c r="D1385" t="s">
        <v>4021</v>
      </c>
    </row>
    <row r="1386" spans="1:4" hidden="1" x14ac:dyDescent="0.25">
      <c r="A1386" t="s">
        <v>4018</v>
      </c>
      <c r="B1386">
        <v>9</v>
      </c>
      <c r="C1386" t="s">
        <v>1321</v>
      </c>
      <c r="D1386" t="s">
        <v>1320</v>
      </c>
    </row>
    <row r="1387" spans="1:4" hidden="1" x14ac:dyDescent="0.25">
      <c r="A1387" t="s">
        <v>4018</v>
      </c>
      <c r="B1387">
        <v>10</v>
      </c>
      <c r="C1387" t="s">
        <v>4020</v>
      </c>
      <c r="D1387" t="s">
        <v>2504</v>
      </c>
    </row>
    <row r="1388" spans="1:4" hidden="1" x14ac:dyDescent="0.25">
      <c r="A1388" t="s">
        <v>4018</v>
      </c>
      <c r="B1388">
        <v>11</v>
      </c>
      <c r="C1388" t="s">
        <v>4019</v>
      </c>
      <c r="D1388" t="s">
        <v>3986</v>
      </c>
    </row>
    <row r="1389" spans="1:4" hidden="1" x14ac:dyDescent="0.25">
      <c r="A1389" t="s">
        <v>4018</v>
      </c>
      <c r="B1389">
        <v>12</v>
      </c>
      <c r="C1389" t="s">
        <v>2500</v>
      </c>
      <c r="D1389" t="s">
        <v>103</v>
      </c>
    </row>
    <row r="1390" spans="1:4" hidden="1" x14ac:dyDescent="0.25">
      <c r="A1390" t="s">
        <v>4015</v>
      </c>
      <c r="B1390">
        <v>1</v>
      </c>
      <c r="C1390" t="s">
        <v>295</v>
      </c>
      <c r="D1390" t="s">
        <v>10</v>
      </c>
    </row>
    <row r="1391" spans="1:4" hidden="1" x14ac:dyDescent="0.25">
      <c r="A1391" t="s">
        <v>4015</v>
      </c>
      <c r="B1391">
        <v>2</v>
      </c>
      <c r="C1391" t="s">
        <v>2546</v>
      </c>
      <c r="D1391" t="s">
        <v>296</v>
      </c>
    </row>
    <row r="1392" spans="1:4" hidden="1" x14ac:dyDescent="0.25">
      <c r="A1392" t="s">
        <v>4015</v>
      </c>
      <c r="B1392">
        <v>3</v>
      </c>
      <c r="C1392" t="s">
        <v>1802</v>
      </c>
      <c r="D1392" t="s">
        <v>298</v>
      </c>
    </row>
    <row r="1393" spans="1:4" hidden="1" x14ac:dyDescent="0.25">
      <c r="A1393" t="s">
        <v>4015</v>
      </c>
      <c r="B1393">
        <v>4</v>
      </c>
      <c r="C1393" t="s">
        <v>2679</v>
      </c>
      <c r="D1393" t="s">
        <v>4017</v>
      </c>
    </row>
    <row r="1394" spans="1:4" hidden="1" x14ac:dyDescent="0.25">
      <c r="A1394" t="s">
        <v>4015</v>
      </c>
      <c r="B1394">
        <v>5</v>
      </c>
      <c r="C1394" t="s">
        <v>3049</v>
      </c>
      <c r="D1394" t="s">
        <v>4016</v>
      </c>
    </row>
    <row r="1395" spans="1:4" hidden="1" x14ac:dyDescent="0.25">
      <c r="A1395" t="s">
        <v>4015</v>
      </c>
      <c r="B1395">
        <v>6</v>
      </c>
      <c r="C1395" t="s">
        <v>1646</v>
      </c>
      <c r="D1395" t="s">
        <v>4013</v>
      </c>
    </row>
    <row r="1396" spans="1:4" hidden="1" x14ac:dyDescent="0.25">
      <c r="A1396" t="s">
        <v>4015</v>
      </c>
      <c r="B1396">
        <v>7</v>
      </c>
      <c r="C1396" t="s">
        <v>1238</v>
      </c>
      <c r="D1396" t="s">
        <v>4014</v>
      </c>
    </row>
    <row r="1397" spans="1:4" hidden="1" x14ac:dyDescent="0.25">
      <c r="A1397" t="s">
        <v>4015</v>
      </c>
      <c r="B1397">
        <v>8</v>
      </c>
      <c r="C1397" t="s">
        <v>2997</v>
      </c>
      <c r="D1397" t="s">
        <v>107</v>
      </c>
    </row>
    <row r="1398" spans="1:4" hidden="1" x14ac:dyDescent="0.25">
      <c r="A1398" t="s">
        <v>4010</v>
      </c>
      <c r="B1398">
        <v>1</v>
      </c>
      <c r="C1398" t="s">
        <v>2997</v>
      </c>
      <c r="D1398" t="s">
        <v>107</v>
      </c>
    </row>
    <row r="1399" spans="1:4" hidden="1" x14ac:dyDescent="0.25">
      <c r="A1399" t="s">
        <v>4010</v>
      </c>
      <c r="B1399">
        <v>2</v>
      </c>
      <c r="C1399" t="s">
        <v>1238</v>
      </c>
      <c r="D1399" t="s">
        <v>4014</v>
      </c>
    </row>
    <row r="1400" spans="1:4" hidden="1" x14ac:dyDescent="0.25">
      <c r="A1400" t="s">
        <v>4010</v>
      </c>
      <c r="B1400">
        <v>3</v>
      </c>
      <c r="C1400" t="s">
        <v>1646</v>
      </c>
      <c r="D1400" t="s">
        <v>4013</v>
      </c>
    </row>
    <row r="1401" spans="1:4" hidden="1" x14ac:dyDescent="0.25">
      <c r="A1401" t="s">
        <v>4010</v>
      </c>
      <c r="B1401">
        <v>4</v>
      </c>
      <c r="C1401" t="s">
        <v>3435</v>
      </c>
      <c r="D1401" t="s">
        <v>951</v>
      </c>
    </row>
    <row r="1402" spans="1:4" hidden="1" x14ac:dyDescent="0.25">
      <c r="A1402" t="s">
        <v>4010</v>
      </c>
      <c r="B1402">
        <v>5</v>
      </c>
      <c r="C1402" t="s">
        <v>4012</v>
      </c>
      <c r="D1402" t="s">
        <v>4011</v>
      </c>
    </row>
    <row r="1403" spans="1:4" hidden="1" x14ac:dyDescent="0.25">
      <c r="A1403" t="s">
        <v>4010</v>
      </c>
      <c r="B1403">
        <v>6</v>
      </c>
      <c r="C1403" t="s">
        <v>316</v>
      </c>
      <c r="D1403" t="s">
        <v>106</v>
      </c>
    </row>
    <row r="1404" spans="1:4" hidden="1" x14ac:dyDescent="0.25">
      <c r="A1404" t="s">
        <v>4004</v>
      </c>
      <c r="B1404">
        <v>1</v>
      </c>
      <c r="C1404" t="s">
        <v>295</v>
      </c>
      <c r="D1404" t="s">
        <v>14</v>
      </c>
    </row>
    <row r="1405" spans="1:4" hidden="1" x14ac:dyDescent="0.25">
      <c r="A1405" t="s">
        <v>4004</v>
      </c>
      <c r="B1405">
        <v>2</v>
      </c>
      <c r="C1405" t="s">
        <v>465</v>
      </c>
      <c r="D1405" t="s">
        <v>4009</v>
      </c>
    </row>
    <row r="1406" spans="1:4" hidden="1" x14ac:dyDescent="0.25">
      <c r="A1406" t="s">
        <v>4004</v>
      </c>
      <c r="B1406">
        <v>3</v>
      </c>
      <c r="C1406" t="s">
        <v>3902</v>
      </c>
      <c r="D1406" t="s">
        <v>4003</v>
      </c>
    </row>
    <row r="1407" spans="1:4" hidden="1" x14ac:dyDescent="0.25">
      <c r="A1407" t="s">
        <v>4004</v>
      </c>
      <c r="B1407">
        <v>4</v>
      </c>
      <c r="C1407" t="s">
        <v>463</v>
      </c>
      <c r="D1407" t="s">
        <v>636</v>
      </c>
    </row>
    <row r="1408" spans="1:4" hidden="1" x14ac:dyDescent="0.25">
      <c r="A1408" t="s">
        <v>4004</v>
      </c>
      <c r="B1408">
        <v>5</v>
      </c>
      <c r="C1408" t="s">
        <v>459</v>
      </c>
      <c r="D1408" t="s">
        <v>458</v>
      </c>
    </row>
    <row r="1409" spans="1:4" hidden="1" x14ac:dyDescent="0.25">
      <c r="A1409" t="s">
        <v>4004</v>
      </c>
      <c r="B1409">
        <v>6</v>
      </c>
      <c r="C1409" t="s">
        <v>457</v>
      </c>
      <c r="D1409" t="s">
        <v>456</v>
      </c>
    </row>
    <row r="1410" spans="1:4" hidden="1" x14ac:dyDescent="0.25">
      <c r="A1410" t="s">
        <v>4004</v>
      </c>
      <c r="B1410">
        <v>7</v>
      </c>
      <c r="C1410" t="s">
        <v>1214</v>
      </c>
      <c r="D1410" t="s">
        <v>1610</v>
      </c>
    </row>
    <row r="1411" spans="1:4" hidden="1" x14ac:dyDescent="0.25">
      <c r="A1411" t="s">
        <v>4004</v>
      </c>
      <c r="B1411">
        <v>8</v>
      </c>
      <c r="C1411" t="s">
        <v>969</v>
      </c>
      <c r="D1411" t="s">
        <v>1021</v>
      </c>
    </row>
    <row r="1412" spans="1:4" hidden="1" x14ac:dyDescent="0.25">
      <c r="A1412" t="s">
        <v>4004</v>
      </c>
      <c r="B1412">
        <v>9</v>
      </c>
      <c r="C1412" t="s">
        <v>387</v>
      </c>
      <c r="D1412" t="s">
        <v>3857</v>
      </c>
    </row>
    <row r="1413" spans="1:4" hidden="1" x14ac:dyDescent="0.25">
      <c r="A1413" t="s">
        <v>4004</v>
      </c>
      <c r="B1413">
        <v>10</v>
      </c>
      <c r="C1413" t="s">
        <v>316</v>
      </c>
      <c r="D1413" t="s">
        <v>106</v>
      </c>
    </row>
    <row r="1414" spans="1:4" hidden="1" x14ac:dyDescent="0.25">
      <c r="A1414" t="s">
        <v>4004</v>
      </c>
      <c r="B1414">
        <v>11</v>
      </c>
      <c r="C1414" t="s">
        <v>881</v>
      </c>
      <c r="D1414" t="s">
        <v>382</v>
      </c>
    </row>
    <row r="1415" spans="1:4" hidden="1" x14ac:dyDescent="0.25">
      <c r="A1415" t="s">
        <v>4004</v>
      </c>
      <c r="B1415">
        <v>12</v>
      </c>
      <c r="C1415" t="s">
        <v>1134</v>
      </c>
      <c r="D1415" t="s">
        <v>380</v>
      </c>
    </row>
    <row r="1416" spans="1:4" hidden="1" x14ac:dyDescent="0.25">
      <c r="A1416" t="s">
        <v>4004</v>
      </c>
      <c r="B1416">
        <v>13</v>
      </c>
      <c r="C1416" t="s">
        <v>315</v>
      </c>
      <c r="D1416" t="s">
        <v>221</v>
      </c>
    </row>
    <row r="1417" spans="1:4" hidden="1" x14ac:dyDescent="0.25">
      <c r="A1417" t="s">
        <v>4004</v>
      </c>
      <c r="B1417">
        <v>14</v>
      </c>
      <c r="C1417" t="s">
        <v>3596</v>
      </c>
      <c r="D1417" t="s">
        <v>650</v>
      </c>
    </row>
    <row r="1418" spans="1:4" hidden="1" x14ac:dyDescent="0.25">
      <c r="A1418" t="s">
        <v>4004</v>
      </c>
      <c r="B1418">
        <v>15</v>
      </c>
      <c r="C1418" t="s">
        <v>4008</v>
      </c>
      <c r="D1418" t="s">
        <v>4001</v>
      </c>
    </row>
    <row r="1419" spans="1:4" hidden="1" x14ac:dyDescent="0.25">
      <c r="A1419" t="s">
        <v>4004</v>
      </c>
      <c r="B1419">
        <v>16</v>
      </c>
      <c r="C1419" t="s">
        <v>449</v>
      </c>
      <c r="D1419" t="s">
        <v>4007</v>
      </c>
    </row>
    <row r="1420" spans="1:4" hidden="1" x14ac:dyDescent="0.25">
      <c r="A1420" t="s">
        <v>4004</v>
      </c>
      <c r="B1420">
        <v>17</v>
      </c>
      <c r="C1420" t="s">
        <v>3456</v>
      </c>
      <c r="D1420" t="s">
        <v>4006</v>
      </c>
    </row>
    <row r="1421" spans="1:4" hidden="1" x14ac:dyDescent="0.25">
      <c r="A1421" t="s">
        <v>4004</v>
      </c>
      <c r="B1421">
        <v>18</v>
      </c>
      <c r="C1421" t="s">
        <v>4005</v>
      </c>
      <c r="D1421" t="s">
        <v>1322</v>
      </c>
    </row>
    <row r="1422" spans="1:4" hidden="1" x14ac:dyDescent="0.25">
      <c r="A1422" t="s">
        <v>4004</v>
      </c>
      <c r="B1422">
        <v>19</v>
      </c>
      <c r="C1422" t="s">
        <v>1051</v>
      </c>
      <c r="D1422" t="s">
        <v>105</v>
      </c>
    </row>
    <row r="1423" spans="1:4" hidden="1" x14ac:dyDescent="0.25">
      <c r="A1423" t="s">
        <v>3998</v>
      </c>
      <c r="B1423">
        <v>1</v>
      </c>
      <c r="C1423" t="s">
        <v>295</v>
      </c>
      <c r="D1423" t="s">
        <v>14</v>
      </c>
    </row>
    <row r="1424" spans="1:4" hidden="1" x14ac:dyDescent="0.25">
      <c r="A1424" t="s">
        <v>3998</v>
      </c>
      <c r="B1424">
        <v>2</v>
      </c>
      <c r="C1424" t="s">
        <v>465</v>
      </c>
      <c r="D1424" t="s">
        <v>2397</v>
      </c>
    </row>
    <row r="1425" spans="1:4" hidden="1" x14ac:dyDescent="0.25">
      <c r="A1425" t="s">
        <v>3998</v>
      </c>
      <c r="B1425">
        <v>3</v>
      </c>
      <c r="C1425" t="s">
        <v>3902</v>
      </c>
      <c r="D1425" t="s">
        <v>4003</v>
      </c>
    </row>
    <row r="1426" spans="1:4" hidden="1" x14ac:dyDescent="0.25">
      <c r="A1426" t="s">
        <v>3998</v>
      </c>
      <c r="B1426">
        <v>4</v>
      </c>
      <c r="C1426" t="s">
        <v>463</v>
      </c>
      <c r="D1426" t="s">
        <v>636</v>
      </c>
    </row>
    <row r="1427" spans="1:4" hidden="1" x14ac:dyDescent="0.25">
      <c r="A1427" t="s">
        <v>3998</v>
      </c>
      <c r="B1427">
        <v>5</v>
      </c>
      <c r="C1427" t="s">
        <v>459</v>
      </c>
      <c r="D1427" t="s">
        <v>2152</v>
      </c>
    </row>
    <row r="1428" spans="1:4" hidden="1" x14ac:dyDescent="0.25">
      <c r="A1428" t="s">
        <v>3998</v>
      </c>
      <c r="B1428">
        <v>6</v>
      </c>
      <c r="C1428" t="s">
        <v>457</v>
      </c>
      <c r="D1428" t="s">
        <v>456</v>
      </c>
    </row>
    <row r="1429" spans="1:4" hidden="1" x14ac:dyDescent="0.25">
      <c r="A1429" t="s">
        <v>3998</v>
      </c>
      <c r="B1429">
        <v>7</v>
      </c>
      <c r="C1429" t="s">
        <v>387</v>
      </c>
      <c r="D1429" t="s">
        <v>1610</v>
      </c>
    </row>
    <row r="1430" spans="1:4" hidden="1" x14ac:dyDescent="0.25">
      <c r="A1430" t="s">
        <v>3998</v>
      </c>
      <c r="B1430">
        <v>8</v>
      </c>
      <c r="C1430" t="s">
        <v>969</v>
      </c>
      <c r="D1430" t="s">
        <v>1021</v>
      </c>
    </row>
    <row r="1431" spans="1:4" hidden="1" x14ac:dyDescent="0.25">
      <c r="A1431" t="s">
        <v>3998</v>
      </c>
      <c r="B1431">
        <v>9</v>
      </c>
      <c r="C1431" t="s">
        <v>4002</v>
      </c>
      <c r="D1431" t="s">
        <v>3857</v>
      </c>
    </row>
    <row r="1432" spans="1:4" hidden="1" x14ac:dyDescent="0.25">
      <c r="A1432" t="s">
        <v>3998</v>
      </c>
      <c r="B1432">
        <v>10</v>
      </c>
      <c r="C1432" t="s">
        <v>316</v>
      </c>
      <c r="D1432" t="s">
        <v>106</v>
      </c>
    </row>
    <row r="1433" spans="1:4" hidden="1" x14ac:dyDescent="0.25">
      <c r="A1433" t="s">
        <v>3998</v>
      </c>
      <c r="B1433">
        <v>11</v>
      </c>
      <c r="C1433" t="s">
        <v>383</v>
      </c>
      <c r="D1433" t="s">
        <v>382</v>
      </c>
    </row>
    <row r="1434" spans="1:4" hidden="1" x14ac:dyDescent="0.25">
      <c r="A1434" t="s">
        <v>3998</v>
      </c>
      <c r="B1434">
        <v>12</v>
      </c>
      <c r="C1434" t="s">
        <v>453</v>
      </c>
      <c r="D1434" t="s">
        <v>380</v>
      </c>
    </row>
    <row r="1435" spans="1:4" hidden="1" x14ac:dyDescent="0.25">
      <c r="A1435" t="s">
        <v>3998</v>
      </c>
      <c r="B1435">
        <v>13</v>
      </c>
      <c r="C1435" t="s">
        <v>315</v>
      </c>
      <c r="D1435" t="s">
        <v>221</v>
      </c>
    </row>
    <row r="1436" spans="1:4" hidden="1" x14ac:dyDescent="0.25">
      <c r="A1436" t="s">
        <v>3998</v>
      </c>
      <c r="B1436">
        <v>14</v>
      </c>
      <c r="C1436" t="s">
        <v>3596</v>
      </c>
      <c r="D1436" t="s">
        <v>650</v>
      </c>
    </row>
    <row r="1437" spans="1:4" hidden="1" x14ac:dyDescent="0.25">
      <c r="A1437" t="s">
        <v>3998</v>
      </c>
      <c r="B1437">
        <v>15</v>
      </c>
      <c r="C1437" t="s">
        <v>3856</v>
      </c>
      <c r="D1437" t="s">
        <v>4001</v>
      </c>
    </row>
    <row r="1438" spans="1:4" hidden="1" x14ac:dyDescent="0.25">
      <c r="A1438" t="s">
        <v>3998</v>
      </c>
      <c r="B1438">
        <v>16</v>
      </c>
      <c r="C1438" t="s">
        <v>3680</v>
      </c>
      <c r="D1438" t="s">
        <v>1607</v>
      </c>
    </row>
    <row r="1439" spans="1:4" hidden="1" x14ac:dyDescent="0.25">
      <c r="A1439" t="s">
        <v>3998</v>
      </c>
      <c r="B1439">
        <v>17</v>
      </c>
      <c r="C1439" t="s">
        <v>2294</v>
      </c>
      <c r="D1439" t="s">
        <v>3597</v>
      </c>
    </row>
    <row r="1440" spans="1:4" hidden="1" x14ac:dyDescent="0.25">
      <c r="A1440" t="s">
        <v>3998</v>
      </c>
      <c r="B1440">
        <v>18</v>
      </c>
      <c r="C1440" t="s">
        <v>2277</v>
      </c>
      <c r="D1440" t="s">
        <v>522</v>
      </c>
    </row>
    <row r="1441" spans="1:4" hidden="1" x14ac:dyDescent="0.25">
      <c r="A1441" t="s">
        <v>3998</v>
      </c>
      <c r="B1441">
        <v>19</v>
      </c>
      <c r="C1441" t="s">
        <v>4000</v>
      </c>
      <c r="D1441" t="s">
        <v>3999</v>
      </c>
    </row>
    <row r="1442" spans="1:4" hidden="1" x14ac:dyDescent="0.25">
      <c r="A1442" t="s">
        <v>3998</v>
      </c>
      <c r="B1442">
        <v>20</v>
      </c>
      <c r="C1442" t="s">
        <v>411</v>
      </c>
      <c r="D1442" t="s">
        <v>47</v>
      </c>
    </row>
    <row r="1443" spans="1:4" hidden="1" x14ac:dyDescent="0.25">
      <c r="A1443" s="46" t="s">
        <v>3985</v>
      </c>
      <c r="B1443" s="46">
        <v>1</v>
      </c>
      <c r="C1443" s="46" t="s">
        <v>295</v>
      </c>
      <c r="D1443" s="46" t="s">
        <v>14</v>
      </c>
    </row>
    <row r="1444" spans="1:4" hidden="1" x14ac:dyDescent="0.25">
      <c r="A1444" s="46" t="s">
        <v>3985</v>
      </c>
      <c r="B1444" s="46">
        <v>2</v>
      </c>
      <c r="C1444" s="46" t="s">
        <v>465</v>
      </c>
      <c r="D1444" s="46" t="s">
        <v>3997</v>
      </c>
    </row>
    <row r="1445" spans="1:4" hidden="1" x14ac:dyDescent="0.25">
      <c r="A1445" s="46" t="s">
        <v>3985</v>
      </c>
      <c r="B1445" s="46">
        <v>3</v>
      </c>
      <c r="C1445" s="46" t="s">
        <v>3419</v>
      </c>
      <c r="D1445" s="46" t="s">
        <v>3996</v>
      </c>
    </row>
    <row r="1446" spans="1:4" hidden="1" x14ac:dyDescent="0.25">
      <c r="A1446" s="46" t="s">
        <v>3985</v>
      </c>
      <c r="B1446" s="46">
        <v>4</v>
      </c>
      <c r="C1446" s="46" t="s">
        <v>463</v>
      </c>
      <c r="D1446" s="46" t="s">
        <v>636</v>
      </c>
    </row>
    <row r="1447" spans="1:4" hidden="1" x14ac:dyDescent="0.25">
      <c r="A1447" s="46" t="s">
        <v>3985</v>
      </c>
      <c r="B1447" s="46">
        <v>5</v>
      </c>
      <c r="C1447" s="46" t="s">
        <v>459</v>
      </c>
      <c r="D1447" s="46" t="s">
        <v>2152</v>
      </c>
    </row>
    <row r="1448" spans="1:4" hidden="1" x14ac:dyDescent="0.25">
      <c r="A1448" s="46" t="s">
        <v>3985</v>
      </c>
      <c r="B1448" s="46">
        <v>6</v>
      </c>
      <c r="C1448" s="46" t="s">
        <v>457</v>
      </c>
      <c r="D1448" s="46" t="s">
        <v>456</v>
      </c>
    </row>
    <row r="1449" spans="1:4" hidden="1" x14ac:dyDescent="0.25">
      <c r="A1449" s="46" t="s">
        <v>3985</v>
      </c>
      <c r="B1449" s="46">
        <v>7</v>
      </c>
      <c r="C1449" s="46" t="s">
        <v>1214</v>
      </c>
      <c r="D1449" s="46" t="s">
        <v>1610</v>
      </c>
    </row>
    <row r="1450" spans="1:4" hidden="1" x14ac:dyDescent="0.25">
      <c r="A1450" s="46" t="s">
        <v>3985</v>
      </c>
      <c r="B1450" s="46">
        <v>8</v>
      </c>
      <c r="C1450" s="46" t="s">
        <v>969</v>
      </c>
      <c r="D1450" s="46" t="s">
        <v>1021</v>
      </c>
    </row>
    <row r="1451" spans="1:4" hidden="1" x14ac:dyDescent="0.25">
      <c r="A1451" s="46" t="s">
        <v>3985</v>
      </c>
      <c r="B1451" s="46">
        <v>9</v>
      </c>
      <c r="C1451" s="46" t="s">
        <v>387</v>
      </c>
      <c r="D1451" s="46" t="s">
        <v>3857</v>
      </c>
    </row>
    <row r="1452" spans="1:4" hidden="1" x14ac:dyDescent="0.25">
      <c r="A1452" s="46" t="s">
        <v>3985</v>
      </c>
      <c r="B1452" s="46">
        <v>10</v>
      </c>
      <c r="C1452" s="46" t="s">
        <v>316</v>
      </c>
      <c r="D1452" s="46" t="s">
        <v>106</v>
      </c>
    </row>
    <row r="1453" spans="1:4" hidden="1" x14ac:dyDescent="0.25">
      <c r="A1453" s="46" t="s">
        <v>3985</v>
      </c>
      <c r="B1453" s="46">
        <v>11</v>
      </c>
      <c r="C1453" s="46" t="s">
        <v>1001</v>
      </c>
      <c r="D1453" s="46" t="s">
        <v>382</v>
      </c>
    </row>
    <row r="1454" spans="1:4" hidden="1" x14ac:dyDescent="0.25">
      <c r="A1454" s="46" t="s">
        <v>3985</v>
      </c>
      <c r="B1454" s="46">
        <v>12</v>
      </c>
      <c r="C1454" s="46" t="s">
        <v>1287</v>
      </c>
      <c r="D1454" s="46" t="s">
        <v>2509</v>
      </c>
    </row>
    <row r="1455" spans="1:4" hidden="1" x14ac:dyDescent="0.25">
      <c r="A1455" s="46" t="s">
        <v>3985</v>
      </c>
      <c r="B1455" s="46">
        <v>13</v>
      </c>
      <c r="C1455" s="46" t="s">
        <v>1368</v>
      </c>
      <c r="D1455" s="46" t="s">
        <v>1367</v>
      </c>
    </row>
    <row r="1456" spans="1:4" hidden="1" x14ac:dyDescent="0.25">
      <c r="A1456" s="46" t="s">
        <v>3985</v>
      </c>
      <c r="B1456" s="46">
        <v>14</v>
      </c>
      <c r="C1456" s="46" t="s">
        <v>3249</v>
      </c>
      <c r="D1456" s="46" t="s">
        <v>3995</v>
      </c>
    </row>
    <row r="1457" spans="1:4" hidden="1" x14ac:dyDescent="0.25">
      <c r="A1457" s="46" t="s">
        <v>3985</v>
      </c>
      <c r="B1457" s="46">
        <v>15</v>
      </c>
      <c r="C1457" s="46" t="s">
        <v>897</v>
      </c>
      <c r="D1457" s="46" t="s">
        <v>3994</v>
      </c>
    </row>
    <row r="1458" spans="1:4" hidden="1" x14ac:dyDescent="0.25">
      <c r="A1458" s="46" t="s">
        <v>3985</v>
      </c>
      <c r="B1458" s="46">
        <v>16</v>
      </c>
      <c r="C1458" s="46" t="s">
        <v>3993</v>
      </c>
      <c r="D1458" s="46" t="s">
        <v>3992</v>
      </c>
    </row>
    <row r="1459" spans="1:4" hidden="1" x14ac:dyDescent="0.25">
      <c r="A1459" s="46" t="s">
        <v>3985</v>
      </c>
      <c r="B1459" s="46">
        <v>17</v>
      </c>
      <c r="C1459" s="46" t="s">
        <v>3991</v>
      </c>
      <c r="D1459" s="46" t="s">
        <v>3990</v>
      </c>
    </row>
    <row r="1460" spans="1:4" hidden="1" x14ac:dyDescent="0.25">
      <c r="A1460" s="46" t="s">
        <v>3985</v>
      </c>
      <c r="B1460" s="46">
        <v>18</v>
      </c>
      <c r="C1460" s="46" t="s">
        <v>3989</v>
      </c>
      <c r="D1460" s="46" t="s">
        <v>3988</v>
      </c>
    </row>
    <row r="1461" spans="1:4" hidden="1" x14ac:dyDescent="0.25">
      <c r="A1461" s="46" t="s">
        <v>3985</v>
      </c>
      <c r="B1461" s="46">
        <v>19</v>
      </c>
      <c r="C1461" s="46" t="s">
        <v>3987</v>
      </c>
      <c r="D1461" s="46" t="s">
        <v>228</v>
      </c>
    </row>
    <row r="1462" spans="1:4" hidden="1" x14ac:dyDescent="0.25">
      <c r="A1462" s="46" t="s">
        <v>3985</v>
      </c>
      <c r="B1462" s="46">
        <v>20</v>
      </c>
      <c r="C1462" s="46" t="s">
        <v>799</v>
      </c>
      <c r="D1462" s="46" t="s">
        <v>3986</v>
      </c>
    </row>
    <row r="1463" spans="1:4" hidden="1" x14ac:dyDescent="0.25">
      <c r="A1463" s="46" t="s">
        <v>3985</v>
      </c>
      <c r="B1463" s="46">
        <v>21</v>
      </c>
      <c r="C1463" s="46" t="s">
        <v>1822</v>
      </c>
      <c r="D1463" s="46" t="s">
        <v>103</v>
      </c>
    </row>
    <row r="1464" spans="1:4" hidden="1" x14ac:dyDescent="0.25">
      <c r="A1464" t="s">
        <v>3978</v>
      </c>
      <c r="B1464">
        <v>1</v>
      </c>
      <c r="C1464" t="s">
        <v>295</v>
      </c>
      <c r="D1464" t="s">
        <v>104</v>
      </c>
    </row>
    <row r="1465" spans="1:4" hidden="1" x14ac:dyDescent="0.25">
      <c r="A1465" t="s">
        <v>3978</v>
      </c>
      <c r="B1465">
        <v>2</v>
      </c>
      <c r="C1465" t="s">
        <v>3984</v>
      </c>
      <c r="D1465" t="s">
        <v>3983</v>
      </c>
    </row>
    <row r="1466" spans="1:4" hidden="1" x14ac:dyDescent="0.25">
      <c r="A1466" t="s">
        <v>3978</v>
      </c>
      <c r="B1466">
        <v>3</v>
      </c>
      <c r="C1466" t="s">
        <v>3419</v>
      </c>
      <c r="D1466" t="s">
        <v>2153</v>
      </c>
    </row>
    <row r="1467" spans="1:4" hidden="1" x14ac:dyDescent="0.25">
      <c r="A1467" t="s">
        <v>3978</v>
      </c>
      <c r="B1467">
        <v>4</v>
      </c>
      <c r="C1467" t="s">
        <v>459</v>
      </c>
      <c r="D1467" t="s">
        <v>2152</v>
      </c>
    </row>
    <row r="1468" spans="1:4" hidden="1" x14ac:dyDescent="0.25">
      <c r="A1468" t="s">
        <v>3978</v>
      </c>
      <c r="B1468">
        <v>5</v>
      </c>
      <c r="C1468" t="s">
        <v>457</v>
      </c>
      <c r="D1468" t="s">
        <v>456</v>
      </c>
    </row>
    <row r="1469" spans="1:4" hidden="1" x14ac:dyDescent="0.25">
      <c r="A1469" t="s">
        <v>3978</v>
      </c>
      <c r="B1469">
        <v>6</v>
      </c>
      <c r="C1469" t="s">
        <v>1214</v>
      </c>
      <c r="D1469" t="s">
        <v>1610</v>
      </c>
    </row>
    <row r="1470" spans="1:4" hidden="1" x14ac:dyDescent="0.25">
      <c r="A1470" t="s">
        <v>3978</v>
      </c>
      <c r="B1470">
        <v>7</v>
      </c>
      <c r="C1470" t="s">
        <v>387</v>
      </c>
      <c r="D1470" t="s">
        <v>3982</v>
      </c>
    </row>
    <row r="1471" spans="1:4" hidden="1" x14ac:dyDescent="0.25">
      <c r="A1471" t="s">
        <v>3978</v>
      </c>
      <c r="B1471">
        <v>8</v>
      </c>
      <c r="C1471" t="s">
        <v>316</v>
      </c>
      <c r="D1471" t="s">
        <v>106</v>
      </c>
    </row>
    <row r="1472" spans="1:4" hidden="1" x14ac:dyDescent="0.25">
      <c r="A1472" t="s">
        <v>3978</v>
      </c>
      <c r="B1472">
        <v>9</v>
      </c>
      <c r="C1472" t="s">
        <v>1001</v>
      </c>
      <c r="D1472" t="s">
        <v>382</v>
      </c>
    </row>
    <row r="1473" spans="1:4" hidden="1" x14ac:dyDescent="0.25">
      <c r="A1473" t="s">
        <v>3978</v>
      </c>
      <c r="B1473">
        <v>10</v>
      </c>
      <c r="C1473" t="s">
        <v>453</v>
      </c>
      <c r="D1473" t="s">
        <v>380</v>
      </c>
    </row>
    <row r="1474" spans="1:4" hidden="1" x14ac:dyDescent="0.25">
      <c r="A1474" t="s">
        <v>3978</v>
      </c>
      <c r="B1474">
        <v>11</v>
      </c>
      <c r="C1474" t="s">
        <v>3981</v>
      </c>
      <c r="D1474" t="s">
        <v>378</v>
      </c>
    </row>
    <row r="1475" spans="1:4" hidden="1" x14ac:dyDescent="0.25">
      <c r="A1475" t="s">
        <v>3978</v>
      </c>
      <c r="B1475">
        <v>12</v>
      </c>
      <c r="C1475" t="s">
        <v>451</v>
      </c>
      <c r="D1475" t="s">
        <v>739</v>
      </c>
    </row>
    <row r="1476" spans="1:4" hidden="1" x14ac:dyDescent="0.25">
      <c r="A1476" t="s">
        <v>3978</v>
      </c>
      <c r="B1476">
        <v>13</v>
      </c>
      <c r="C1476" t="s">
        <v>3980</v>
      </c>
      <c r="D1476" t="s">
        <v>374</v>
      </c>
    </row>
    <row r="1477" spans="1:4" hidden="1" x14ac:dyDescent="0.25">
      <c r="A1477" t="s">
        <v>3978</v>
      </c>
      <c r="B1477">
        <v>14</v>
      </c>
      <c r="C1477" t="s">
        <v>449</v>
      </c>
      <c r="D1477" t="s">
        <v>372</v>
      </c>
    </row>
    <row r="1478" spans="1:4" hidden="1" x14ac:dyDescent="0.25">
      <c r="A1478" t="s">
        <v>3978</v>
      </c>
      <c r="B1478">
        <v>15</v>
      </c>
      <c r="C1478" t="s">
        <v>1939</v>
      </c>
      <c r="D1478" t="s">
        <v>766</v>
      </c>
    </row>
    <row r="1479" spans="1:4" hidden="1" x14ac:dyDescent="0.25">
      <c r="A1479" t="s">
        <v>3978</v>
      </c>
      <c r="B1479">
        <v>16</v>
      </c>
      <c r="C1479" t="s">
        <v>621</v>
      </c>
      <c r="D1479" t="s">
        <v>617</v>
      </c>
    </row>
    <row r="1480" spans="1:4" hidden="1" x14ac:dyDescent="0.25">
      <c r="A1480" t="s">
        <v>3978</v>
      </c>
      <c r="B1480">
        <v>17</v>
      </c>
      <c r="C1480" t="s">
        <v>620</v>
      </c>
      <c r="D1480" t="s">
        <v>165</v>
      </c>
    </row>
    <row r="1481" spans="1:4" hidden="1" x14ac:dyDescent="0.25">
      <c r="A1481" t="s">
        <v>3978</v>
      </c>
      <c r="B1481">
        <v>18</v>
      </c>
      <c r="C1481" t="s">
        <v>763</v>
      </c>
      <c r="D1481" t="s">
        <v>762</v>
      </c>
    </row>
    <row r="1482" spans="1:4" hidden="1" x14ac:dyDescent="0.25">
      <c r="A1482" t="s">
        <v>3978</v>
      </c>
      <c r="B1482">
        <v>19</v>
      </c>
      <c r="C1482" t="s">
        <v>761</v>
      </c>
      <c r="D1482" t="s">
        <v>760</v>
      </c>
    </row>
    <row r="1483" spans="1:4" hidden="1" x14ac:dyDescent="0.25">
      <c r="A1483" t="s">
        <v>3978</v>
      </c>
      <c r="B1483">
        <v>20</v>
      </c>
      <c r="C1483" t="s">
        <v>1988</v>
      </c>
      <c r="D1483" t="s">
        <v>204</v>
      </c>
    </row>
    <row r="1484" spans="1:4" hidden="1" x14ac:dyDescent="0.25">
      <c r="A1484" t="s">
        <v>3978</v>
      </c>
      <c r="B1484">
        <v>21</v>
      </c>
      <c r="C1484" t="s">
        <v>3979</v>
      </c>
      <c r="D1484" t="s">
        <v>275</v>
      </c>
    </row>
    <row r="1485" spans="1:4" hidden="1" x14ac:dyDescent="0.25">
      <c r="A1485" t="s">
        <v>3978</v>
      </c>
      <c r="B1485">
        <v>22</v>
      </c>
      <c r="C1485" t="s">
        <v>853</v>
      </c>
      <c r="D1485" t="s">
        <v>1443</v>
      </c>
    </row>
    <row r="1486" spans="1:4" hidden="1" x14ac:dyDescent="0.25">
      <c r="A1486" t="s">
        <v>3978</v>
      </c>
      <c r="B1486">
        <v>23</v>
      </c>
      <c r="C1486" t="s">
        <v>2562</v>
      </c>
      <c r="D1486" t="s">
        <v>103</v>
      </c>
    </row>
    <row r="1487" spans="1:4" hidden="1" x14ac:dyDescent="0.25">
      <c r="A1487" t="s">
        <v>3977</v>
      </c>
      <c r="B1487">
        <v>1</v>
      </c>
      <c r="C1487" t="s">
        <v>492</v>
      </c>
      <c r="D1487" t="s">
        <v>26</v>
      </c>
    </row>
    <row r="1488" spans="1:4" hidden="1" x14ac:dyDescent="0.25">
      <c r="A1488" t="s">
        <v>3977</v>
      </c>
      <c r="B1488">
        <v>2</v>
      </c>
      <c r="C1488" t="s">
        <v>295</v>
      </c>
      <c r="D1488" t="s">
        <v>14</v>
      </c>
    </row>
    <row r="1489" spans="1:4" hidden="1" x14ac:dyDescent="0.25">
      <c r="A1489" t="s">
        <v>3977</v>
      </c>
      <c r="B1489">
        <v>3</v>
      </c>
      <c r="C1489" t="s">
        <v>2448</v>
      </c>
      <c r="D1489" t="s">
        <v>102</v>
      </c>
    </row>
    <row r="1490" spans="1:4" hidden="1" x14ac:dyDescent="0.25">
      <c r="A1490" t="s">
        <v>3976</v>
      </c>
      <c r="B1490">
        <v>1</v>
      </c>
      <c r="C1490" t="s">
        <v>492</v>
      </c>
      <c r="D1490" t="s">
        <v>26</v>
      </c>
    </row>
    <row r="1491" spans="1:4" hidden="1" x14ac:dyDescent="0.25">
      <c r="A1491" t="s">
        <v>3976</v>
      </c>
      <c r="B1491">
        <v>2</v>
      </c>
      <c r="C1491" t="s">
        <v>295</v>
      </c>
      <c r="D1491" t="s">
        <v>14</v>
      </c>
    </row>
    <row r="1492" spans="1:4" hidden="1" x14ac:dyDescent="0.25">
      <c r="A1492" t="s">
        <v>3976</v>
      </c>
      <c r="B1492">
        <v>3</v>
      </c>
      <c r="C1492" t="s">
        <v>1188</v>
      </c>
      <c r="D1492" t="s">
        <v>101</v>
      </c>
    </row>
    <row r="1493" spans="1:4" hidden="1" x14ac:dyDescent="0.25">
      <c r="A1493" t="s">
        <v>3959</v>
      </c>
      <c r="B1493">
        <v>1</v>
      </c>
      <c r="C1493" t="s">
        <v>295</v>
      </c>
      <c r="D1493" t="s">
        <v>14</v>
      </c>
    </row>
    <row r="1494" spans="1:4" hidden="1" x14ac:dyDescent="0.25">
      <c r="A1494" t="s">
        <v>3959</v>
      </c>
      <c r="B1494">
        <v>2</v>
      </c>
      <c r="C1494" t="s">
        <v>591</v>
      </c>
      <c r="D1494" t="s">
        <v>504</v>
      </c>
    </row>
    <row r="1495" spans="1:4" hidden="1" x14ac:dyDescent="0.25">
      <c r="A1495" t="s">
        <v>3959</v>
      </c>
      <c r="B1495">
        <v>3</v>
      </c>
      <c r="C1495" t="s">
        <v>492</v>
      </c>
      <c r="D1495" t="s">
        <v>26</v>
      </c>
    </row>
    <row r="1496" spans="1:4" hidden="1" x14ac:dyDescent="0.25">
      <c r="A1496" t="s">
        <v>3959</v>
      </c>
      <c r="B1496">
        <v>4</v>
      </c>
      <c r="C1496" t="s">
        <v>2292</v>
      </c>
      <c r="D1496" t="s">
        <v>2304</v>
      </c>
    </row>
    <row r="1497" spans="1:4" hidden="1" x14ac:dyDescent="0.25">
      <c r="A1497" t="s">
        <v>3959</v>
      </c>
      <c r="B1497">
        <v>5</v>
      </c>
      <c r="C1497" t="s">
        <v>1436</v>
      </c>
      <c r="D1497" t="s">
        <v>1685</v>
      </c>
    </row>
    <row r="1498" spans="1:4" hidden="1" x14ac:dyDescent="0.25">
      <c r="A1498" t="s">
        <v>3959</v>
      </c>
      <c r="B1498">
        <v>6</v>
      </c>
      <c r="C1498" t="s">
        <v>1432</v>
      </c>
      <c r="D1498" t="s">
        <v>57</v>
      </c>
    </row>
    <row r="1499" spans="1:4" hidden="1" x14ac:dyDescent="0.25">
      <c r="A1499" t="s">
        <v>3959</v>
      </c>
      <c r="B1499">
        <v>7</v>
      </c>
      <c r="C1499" t="s">
        <v>3975</v>
      </c>
      <c r="D1499" t="s">
        <v>551</v>
      </c>
    </row>
    <row r="1500" spans="1:4" hidden="1" x14ac:dyDescent="0.25">
      <c r="A1500" t="s">
        <v>3959</v>
      </c>
      <c r="B1500">
        <v>8</v>
      </c>
      <c r="C1500" t="s">
        <v>1412</v>
      </c>
      <c r="D1500" t="s">
        <v>1431</v>
      </c>
    </row>
    <row r="1501" spans="1:4" hidden="1" x14ac:dyDescent="0.25">
      <c r="A1501" t="s">
        <v>3959</v>
      </c>
      <c r="B1501">
        <v>9</v>
      </c>
      <c r="C1501" t="s">
        <v>2302</v>
      </c>
      <c r="D1501" t="s">
        <v>2290</v>
      </c>
    </row>
    <row r="1502" spans="1:4" hidden="1" x14ac:dyDescent="0.25">
      <c r="A1502" t="s">
        <v>3959</v>
      </c>
      <c r="B1502">
        <v>10</v>
      </c>
      <c r="C1502" t="s">
        <v>2953</v>
      </c>
      <c r="D1502" t="s">
        <v>3974</v>
      </c>
    </row>
    <row r="1503" spans="1:4" hidden="1" x14ac:dyDescent="0.25">
      <c r="A1503" t="s">
        <v>3959</v>
      </c>
      <c r="B1503">
        <v>11</v>
      </c>
      <c r="C1503" t="s">
        <v>2560</v>
      </c>
      <c r="D1503" t="s">
        <v>3973</v>
      </c>
    </row>
    <row r="1504" spans="1:4" hidden="1" x14ac:dyDescent="0.25">
      <c r="A1504" t="s">
        <v>3959</v>
      </c>
      <c r="B1504">
        <v>12</v>
      </c>
      <c r="C1504" t="s">
        <v>3972</v>
      </c>
      <c r="D1504" t="s">
        <v>2300</v>
      </c>
    </row>
    <row r="1505" spans="1:4" hidden="1" x14ac:dyDescent="0.25">
      <c r="A1505" t="s">
        <v>3959</v>
      </c>
      <c r="B1505">
        <v>13</v>
      </c>
      <c r="C1505" t="s">
        <v>1675</v>
      </c>
      <c r="D1505" t="s">
        <v>2298</v>
      </c>
    </row>
    <row r="1506" spans="1:4" hidden="1" x14ac:dyDescent="0.25">
      <c r="A1506" t="s">
        <v>3959</v>
      </c>
      <c r="B1506">
        <v>14</v>
      </c>
      <c r="C1506" t="s">
        <v>3971</v>
      </c>
      <c r="D1506" t="s">
        <v>1672</v>
      </c>
    </row>
    <row r="1507" spans="1:4" hidden="1" x14ac:dyDescent="0.25">
      <c r="A1507" t="s">
        <v>3959</v>
      </c>
      <c r="B1507">
        <v>15</v>
      </c>
      <c r="C1507" t="s">
        <v>3970</v>
      </c>
      <c r="D1507" t="s">
        <v>1671</v>
      </c>
    </row>
    <row r="1508" spans="1:4" hidden="1" x14ac:dyDescent="0.25">
      <c r="A1508" t="s">
        <v>3959</v>
      </c>
      <c r="B1508">
        <v>16</v>
      </c>
      <c r="C1508" t="s">
        <v>352</v>
      </c>
      <c r="D1508" t="s">
        <v>84</v>
      </c>
    </row>
    <row r="1509" spans="1:4" hidden="1" x14ac:dyDescent="0.25">
      <c r="A1509" t="s">
        <v>3959</v>
      </c>
      <c r="B1509">
        <v>17</v>
      </c>
      <c r="C1509" t="s">
        <v>1784</v>
      </c>
      <c r="D1509" t="s">
        <v>3969</v>
      </c>
    </row>
    <row r="1510" spans="1:4" hidden="1" x14ac:dyDescent="0.25">
      <c r="A1510" t="s">
        <v>3959</v>
      </c>
      <c r="B1510">
        <v>18</v>
      </c>
      <c r="C1510" t="s">
        <v>2808</v>
      </c>
      <c r="D1510" t="s">
        <v>3968</v>
      </c>
    </row>
    <row r="1511" spans="1:4" hidden="1" x14ac:dyDescent="0.25">
      <c r="A1511" t="s">
        <v>3959</v>
      </c>
      <c r="B1511">
        <v>19</v>
      </c>
      <c r="C1511" t="s">
        <v>3967</v>
      </c>
      <c r="D1511" t="s">
        <v>3966</v>
      </c>
    </row>
    <row r="1512" spans="1:4" hidden="1" x14ac:dyDescent="0.25">
      <c r="A1512" t="s">
        <v>3959</v>
      </c>
      <c r="B1512">
        <v>20</v>
      </c>
      <c r="C1512" t="s">
        <v>1556</v>
      </c>
      <c r="D1512" t="s">
        <v>3965</v>
      </c>
    </row>
    <row r="1513" spans="1:4" hidden="1" x14ac:dyDescent="0.25">
      <c r="A1513" t="s">
        <v>3959</v>
      </c>
      <c r="B1513">
        <v>21</v>
      </c>
      <c r="C1513" t="s">
        <v>3964</v>
      </c>
      <c r="D1513" t="s">
        <v>3963</v>
      </c>
    </row>
    <row r="1514" spans="1:4" hidden="1" x14ac:dyDescent="0.25">
      <c r="A1514" t="s">
        <v>3959</v>
      </c>
      <c r="B1514">
        <v>22</v>
      </c>
      <c r="C1514" t="s">
        <v>2976</v>
      </c>
      <c r="D1514" t="s">
        <v>3962</v>
      </c>
    </row>
    <row r="1515" spans="1:4" hidden="1" x14ac:dyDescent="0.25">
      <c r="A1515" t="s">
        <v>3959</v>
      </c>
      <c r="B1515">
        <v>23</v>
      </c>
      <c r="C1515" t="s">
        <v>3758</v>
      </c>
      <c r="D1515" t="s">
        <v>3961</v>
      </c>
    </row>
    <row r="1516" spans="1:4" hidden="1" x14ac:dyDescent="0.25">
      <c r="A1516" t="s">
        <v>3959</v>
      </c>
      <c r="B1516">
        <v>24</v>
      </c>
      <c r="C1516" t="s">
        <v>410</v>
      </c>
      <c r="D1516" t="s">
        <v>3960</v>
      </c>
    </row>
    <row r="1517" spans="1:4" hidden="1" x14ac:dyDescent="0.25">
      <c r="A1517" t="s">
        <v>3959</v>
      </c>
      <c r="B1517">
        <v>25</v>
      </c>
      <c r="C1517" t="s">
        <v>3958</v>
      </c>
      <c r="D1517" t="s">
        <v>100</v>
      </c>
    </row>
    <row r="1518" spans="1:4" hidden="1" x14ac:dyDescent="0.25">
      <c r="A1518" t="s">
        <v>3942</v>
      </c>
      <c r="B1518">
        <v>0</v>
      </c>
      <c r="C1518" t="s">
        <v>295</v>
      </c>
      <c r="D1518" t="s">
        <v>14</v>
      </c>
    </row>
    <row r="1519" spans="1:4" hidden="1" x14ac:dyDescent="0.25">
      <c r="A1519" t="s">
        <v>3942</v>
      </c>
      <c r="B1519">
        <v>2</v>
      </c>
      <c r="C1519" t="s">
        <v>886</v>
      </c>
      <c r="D1519" t="s">
        <v>3957</v>
      </c>
    </row>
    <row r="1520" spans="1:4" hidden="1" x14ac:dyDescent="0.25">
      <c r="A1520" t="s">
        <v>3942</v>
      </c>
      <c r="B1520">
        <v>3</v>
      </c>
      <c r="C1520" t="s">
        <v>1261</v>
      </c>
      <c r="D1520" t="s">
        <v>1260</v>
      </c>
    </row>
    <row r="1521" spans="1:4" hidden="1" x14ac:dyDescent="0.25">
      <c r="A1521" t="s">
        <v>3942</v>
      </c>
      <c r="B1521">
        <v>4</v>
      </c>
      <c r="C1521" t="s">
        <v>1052</v>
      </c>
      <c r="D1521" t="s">
        <v>140</v>
      </c>
    </row>
    <row r="1522" spans="1:4" hidden="1" x14ac:dyDescent="0.25">
      <c r="A1522" t="s">
        <v>3942</v>
      </c>
      <c r="B1522">
        <v>5</v>
      </c>
      <c r="C1522" t="s">
        <v>344</v>
      </c>
      <c r="D1522" t="s">
        <v>8</v>
      </c>
    </row>
    <row r="1523" spans="1:4" hidden="1" x14ac:dyDescent="0.25">
      <c r="A1523" t="s">
        <v>3942</v>
      </c>
      <c r="B1523">
        <v>6</v>
      </c>
      <c r="C1523" t="s">
        <v>687</v>
      </c>
      <c r="D1523" t="s">
        <v>66</v>
      </c>
    </row>
    <row r="1524" spans="1:4" hidden="1" x14ac:dyDescent="0.25">
      <c r="A1524" t="s">
        <v>3942</v>
      </c>
      <c r="B1524">
        <v>7</v>
      </c>
      <c r="C1524" t="s">
        <v>1384</v>
      </c>
      <c r="D1524" t="s">
        <v>17</v>
      </c>
    </row>
    <row r="1525" spans="1:4" hidden="1" x14ac:dyDescent="0.25">
      <c r="A1525" t="s">
        <v>3942</v>
      </c>
      <c r="B1525">
        <v>8</v>
      </c>
      <c r="C1525" t="s">
        <v>3956</v>
      </c>
      <c r="D1525" t="s">
        <v>2621</v>
      </c>
    </row>
    <row r="1526" spans="1:4" hidden="1" x14ac:dyDescent="0.25">
      <c r="A1526" t="s">
        <v>3942</v>
      </c>
      <c r="B1526">
        <v>9</v>
      </c>
      <c r="C1526" t="s">
        <v>1134</v>
      </c>
      <c r="D1526" t="s">
        <v>7</v>
      </c>
    </row>
    <row r="1527" spans="1:4" hidden="1" x14ac:dyDescent="0.25">
      <c r="A1527" t="s">
        <v>3942</v>
      </c>
      <c r="B1527">
        <v>10</v>
      </c>
      <c r="C1527" t="s">
        <v>1784</v>
      </c>
      <c r="D1527" t="s">
        <v>1783</v>
      </c>
    </row>
    <row r="1528" spans="1:4" hidden="1" x14ac:dyDescent="0.25">
      <c r="A1528" t="s">
        <v>3942</v>
      </c>
      <c r="B1528">
        <v>11</v>
      </c>
      <c r="C1528" t="s">
        <v>1170</v>
      </c>
      <c r="D1528" t="s">
        <v>2676</v>
      </c>
    </row>
    <row r="1529" spans="1:4" hidden="1" x14ac:dyDescent="0.25">
      <c r="A1529" t="s">
        <v>3942</v>
      </c>
      <c r="B1529">
        <v>12</v>
      </c>
      <c r="C1529" t="s">
        <v>904</v>
      </c>
      <c r="D1529" t="s">
        <v>3955</v>
      </c>
    </row>
    <row r="1530" spans="1:4" hidden="1" x14ac:dyDescent="0.25">
      <c r="A1530" t="s">
        <v>3942</v>
      </c>
      <c r="B1530">
        <v>13</v>
      </c>
      <c r="C1530" t="s">
        <v>3954</v>
      </c>
      <c r="D1530" t="s">
        <v>3953</v>
      </c>
    </row>
    <row r="1531" spans="1:4" hidden="1" x14ac:dyDescent="0.25">
      <c r="A1531" t="s">
        <v>3942</v>
      </c>
      <c r="B1531">
        <v>14</v>
      </c>
      <c r="C1531" t="s">
        <v>970</v>
      </c>
      <c r="D1531" t="s">
        <v>3952</v>
      </c>
    </row>
    <row r="1532" spans="1:4" hidden="1" x14ac:dyDescent="0.25">
      <c r="A1532" t="s">
        <v>3942</v>
      </c>
      <c r="B1532">
        <v>15</v>
      </c>
      <c r="C1532" t="s">
        <v>1394</v>
      </c>
      <c r="D1532" t="s">
        <v>3951</v>
      </c>
    </row>
    <row r="1533" spans="1:4" hidden="1" x14ac:dyDescent="0.25">
      <c r="A1533" t="s">
        <v>3942</v>
      </c>
      <c r="B1533">
        <v>16</v>
      </c>
      <c r="C1533" t="s">
        <v>1810</v>
      </c>
      <c r="D1533" t="s">
        <v>3950</v>
      </c>
    </row>
    <row r="1534" spans="1:4" hidden="1" x14ac:dyDescent="0.25">
      <c r="A1534" t="s">
        <v>3942</v>
      </c>
      <c r="B1534">
        <v>17</v>
      </c>
      <c r="C1534" t="s">
        <v>734</v>
      </c>
      <c r="D1534" t="s">
        <v>3949</v>
      </c>
    </row>
    <row r="1535" spans="1:4" hidden="1" x14ac:dyDescent="0.25">
      <c r="A1535" t="s">
        <v>3942</v>
      </c>
      <c r="B1535">
        <v>18</v>
      </c>
      <c r="C1535" t="s">
        <v>746</v>
      </c>
      <c r="D1535" t="s">
        <v>3948</v>
      </c>
    </row>
    <row r="1536" spans="1:4" hidden="1" x14ac:dyDescent="0.25">
      <c r="A1536" t="s">
        <v>3942</v>
      </c>
      <c r="B1536">
        <v>19</v>
      </c>
      <c r="C1536" t="s">
        <v>2838</v>
      </c>
      <c r="D1536" t="s">
        <v>3947</v>
      </c>
    </row>
    <row r="1537" spans="1:4" hidden="1" x14ac:dyDescent="0.25">
      <c r="A1537" t="s">
        <v>3942</v>
      </c>
      <c r="B1537">
        <v>20</v>
      </c>
      <c r="C1537" t="s">
        <v>2176</v>
      </c>
      <c r="D1537" t="s">
        <v>3946</v>
      </c>
    </row>
    <row r="1538" spans="1:4" hidden="1" x14ac:dyDescent="0.25">
      <c r="A1538" t="s">
        <v>3942</v>
      </c>
      <c r="B1538">
        <v>21</v>
      </c>
      <c r="C1538" t="s">
        <v>3945</v>
      </c>
      <c r="D1538" t="s">
        <v>3944</v>
      </c>
    </row>
    <row r="1539" spans="1:4" hidden="1" x14ac:dyDescent="0.25">
      <c r="A1539" t="s">
        <v>3942</v>
      </c>
      <c r="B1539">
        <v>22</v>
      </c>
      <c r="C1539" t="s">
        <v>3098</v>
      </c>
      <c r="D1539" t="s">
        <v>3943</v>
      </c>
    </row>
    <row r="1540" spans="1:4" hidden="1" x14ac:dyDescent="0.25">
      <c r="A1540" t="s">
        <v>3942</v>
      </c>
      <c r="B1540">
        <v>23</v>
      </c>
      <c r="C1540" t="s">
        <v>931</v>
      </c>
      <c r="D1540" t="s">
        <v>99</v>
      </c>
    </row>
    <row r="1541" spans="1:4" hidden="1" x14ac:dyDescent="0.25">
      <c r="A1541" t="s">
        <v>3939</v>
      </c>
      <c r="B1541">
        <v>1</v>
      </c>
      <c r="C1541" t="s">
        <v>492</v>
      </c>
      <c r="D1541" t="s">
        <v>26</v>
      </c>
    </row>
    <row r="1542" spans="1:4" hidden="1" x14ac:dyDescent="0.25">
      <c r="A1542" t="s">
        <v>3939</v>
      </c>
      <c r="B1542">
        <v>2</v>
      </c>
      <c r="C1542" t="s">
        <v>3941</v>
      </c>
      <c r="D1542" t="s">
        <v>3940</v>
      </c>
    </row>
    <row r="1543" spans="1:4" hidden="1" x14ac:dyDescent="0.25">
      <c r="A1543" t="s">
        <v>3939</v>
      </c>
      <c r="B1543">
        <v>3</v>
      </c>
      <c r="C1543" t="s">
        <v>3938</v>
      </c>
      <c r="D1543" t="s">
        <v>183</v>
      </c>
    </row>
    <row r="1544" spans="1:4" hidden="1" x14ac:dyDescent="0.25">
      <c r="A1544" t="s">
        <v>3937</v>
      </c>
      <c r="B1544">
        <v>1</v>
      </c>
      <c r="C1544" t="s">
        <v>295</v>
      </c>
      <c r="D1544" t="s">
        <v>14</v>
      </c>
    </row>
    <row r="1545" spans="1:4" hidden="1" x14ac:dyDescent="0.25">
      <c r="A1545" t="s">
        <v>3937</v>
      </c>
      <c r="B1545">
        <v>2</v>
      </c>
      <c r="C1545" t="s">
        <v>998</v>
      </c>
      <c r="D1545" t="s">
        <v>598</v>
      </c>
    </row>
    <row r="1546" spans="1:4" hidden="1" x14ac:dyDescent="0.25">
      <c r="A1546" t="s">
        <v>3937</v>
      </c>
      <c r="B1546">
        <v>3</v>
      </c>
      <c r="C1546" t="s">
        <v>999</v>
      </c>
      <c r="D1546" t="s">
        <v>596</v>
      </c>
    </row>
    <row r="1547" spans="1:4" hidden="1" x14ac:dyDescent="0.25">
      <c r="A1547" t="s">
        <v>3937</v>
      </c>
      <c r="B1547">
        <v>4</v>
      </c>
      <c r="C1547" t="s">
        <v>626</v>
      </c>
      <c r="D1547" t="s">
        <v>70</v>
      </c>
    </row>
    <row r="1548" spans="1:4" hidden="1" x14ac:dyDescent="0.25">
      <c r="A1548" t="s">
        <v>3937</v>
      </c>
      <c r="B1548">
        <v>5</v>
      </c>
      <c r="C1548" t="s">
        <v>1079</v>
      </c>
      <c r="D1548" t="s">
        <v>593</v>
      </c>
    </row>
    <row r="1549" spans="1:4" hidden="1" x14ac:dyDescent="0.25">
      <c r="A1549" t="s">
        <v>3937</v>
      </c>
      <c r="B1549">
        <v>6</v>
      </c>
      <c r="C1549" t="s">
        <v>591</v>
      </c>
      <c r="D1549" t="s">
        <v>1002</v>
      </c>
    </row>
    <row r="1550" spans="1:4" hidden="1" x14ac:dyDescent="0.25">
      <c r="A1550" t="s">
        <v>3937</v>
      </c>
      <c r="B1550">
        <v>7</v>
      </c>
      <c r="C1550" t="s">
        <v>933</v>
      </c>
      <c r="D1550" t="s">
        <v>502</v>
      </c>
    </row>
    <row r="1551" spans="1:4" hidden="1" x14ac:dyDescent="0.25">
      <c r="A1551" t="s">
        <v>3937</v>
      </c>
      <c r="B1551">
        <v>8</v>
      </c>
      <c r="C1551" t="s">
        <v>1190</v>
      </c>
      <c r="D1551" t="s">
        <v>500</v>
      </c>
    </row>
    <row r="1552" spans="1:4" hidden="1" x14ac:dyDescent="0.25">
      <c r="A1552" t="s">
        <v>3937</v>
      </c>
      <c r="B1552">
        <v>9</v>
      </c>
      <c r="C1552" t="s">
        <v>931</v>
      </c>
      <c r="D1552" t="s">
        <v>3852</v>
      </c>
    </row>
    <row r="1553" spans="1:4" hidden="1" x14ac:dyDescent="0.25">
      <c r="A1553" t="s">
        <v>3937</v>
      </c>
      <c r="B1553">
        <v>10</v>
      </c>
      <c r="C1553" t="s">
        <v>2247</v>
      </c>
      <c r="D1553" t="s">
        <v>205</v>
      </c>
    </row>
    <row r="1554" spans="1:4" hidden="1" x14ac:dyDescent="0.25">
      <c r="A1554" t="s">
        <v>3937</v>
      </c>
      <c r="B1554">
        <v>11</v>
      </c>
      <c r="C1554" t="s">
        <v>492</v>
      </c>
      <c r="D1554" t="s">
        <v>26</v>
      </c>
    </row>
    <row r="1555" spans="1:4" hidden="1" x14ac:dyDescent="0.25">
      <c r="A1555" t="s">
        <v>3937</v>
      </c>
      <c r="B1555">
        <v>12</v>
      </c>
      <c r="C1555" t="s">
        <v>573</v>
      </c>
      <c r="D1555" t="s">
        <v>1030</v>
      </c>
    </row>
    <row r="1556" spans="1:4" hidden="1" x14ac:dyDescent="0.25">
      <c r="A1556" t="s">
        <v>3937</v>
      </c>
      <c r="B1556">
        <v>13</v>
      </c>
      <c r="C1556" t="s">
        <v>2248</v>
      </c>
      <c r="D1556" t="s">
        <v>2985</v>
      </c>
    </row>
    <row r="1557" spans="1:4" hidden="1" x14ac:dyDescent="0.25">
      <c r="A1557" t="s">
        <v>3937</v>
      </c>
      <c r="B1557">
        <v>14</v>
      </c>
      <c r="C1557" t="s">
        <v>3680</v>
      </c>
      <c r="D1557" t="s">
        <v>182</v>
      </c>
    </row>
    <row r="1558" spans="1:4" hidden="1" x14ac:dyDescent="0.25">
      <c r="A1558" t="s">
        <v>3936</v>
      </c>
      <c r="B1558">
        <v>1</v>
      </c>
      <c r="C1558" t="s">
        <v>492</v>
      </c>
      <c r="D1558" t="s">
        <v>26</v>
      </c>
    </row>
    <row r="1559" spans="1:4" hidden="1" x14ac:dyDescent="0.25">
      <c r="A1559" t="s">
        <v>3936</v>
      </c>
      <c r="B1559">
        <v>2</v>
      </c>
      <c r="C1559" t="s">
        <v>573</v>
      </c>
      <c r="D1559" t="s">
        <v>1030</v>
      </c>
    </row>
    <row r="1560" spans="1:4" hidden="1" x14ac:dyDescent="0.25">
      <c r="A1560" t="s">
        <v>3936</v>
      </c>
      <c r="B1560">
        <v>3</v>
      </c>
      <c r="C1560" t="s">
        <v>2248</v>
      </c>
      <c r="D1560" t="s">
        <v>2985</v>
      </c>
    </row>
    <row r="1561" spans="1:4" hidden="1" x14ac:dyDescent="0.25">
      <c r="A1561" t="s">
        <v>3936</v>
      </c>
      <c r="B1561">
        <v>4</v>
      </c>
      <c r="C1561" t="s">
        <v>3680</v>
      </c>
      <c r="D1561" t="s">
        <v>182</v>
      </c>
    </row>
    <row r="1562" spans="1:4" hidden="1" x14ac:dyDescent="0.25">
      <c r="A1562" t="s">
        <v>3924</v>
      </c>
      <c r="B1562">
        <v>1</v>
      </c>
      <c r="C1562" t="s">
        <v>295</v>
      </c>
      <c r="D1562" t="s">
        <v>14</v>
      </c>
    </row>
    <row r="1563" spans="1:4" hidden="1" x14ac:dyDescent="0.25">
      <c r="A1563" t="s">
        <v>3924</v>
      </c>
      <c r="B1563">
        <v>2</v>
      </c>
      <c r="C1563" t="s">
        <v>928</v>
      </c>
      <c r="D1563" t="s">
        <v>464</v>
      </c>
    </row>
    <row r="1564" spans="1:4" hidden="1" x14ac:dyDescent="0.25">
      <c r="A1564" t="s">
        <v>3924</v>
      </c>
      <c r="B1564">
        <v>3</v>
      </c>
      <c r="C1564" t="s">
        <v>463</v>
      </c>
      <c r="D1564" t="s">
        <v>462</v>
      </c>
    </row>
    <row r="1565" spans="1:4" hidden="1" x14ac:dyDescent="0.25">
      <c r="A1565" t="s">
        <v>3924</v>
      </c>
      <c r="B1565">
        <v>4</v>
      </c>
      <c r="C1565" t="s">
        <v>461</v>
      </c>
      <c r="D1565" t="s">
        <v>636</v>
      </c>
    </row>
    <row r="1566" spans="1:4" hidden="1" x14ac:dyDescent="0.25">
      <c r="A1566" t="s">
        <v>3924</v>
      </c>
      <c r="B1566">
        <v>5</v>
      </c>
      <c r="C1566" t="s">
        <v>637</v>
      </c>
      <c r="D1566" t="s">
        <v>3935</v>
      </c>
    </row>
    <row r="1567" spans="1:4" hidden="1" x14ac:dyDescent="0.25">
      <c r="A1567" t="s">
        <v>3924</v>
      </c>
      <c r="B1567">
        <v>6</v>
      </c>
      <c r="C1567" t="s">
        <v>457</v>
      </c>
      <c r="D1567" t="s">
        <v>456</v>
      </c>
    </row>
    <row r="1568" spans="1:4" hidden="1" x14ac:dyDescent="0.25">
      <c r="A1568" t="s">
        <v>3924</v>
      </c>
      <c r="B1568">
        <v>7</v>
      </c>
      <c r="C1568" t="s">
        <v>1214</v>
      </c>
      <c r="D1568" t="s">
        <v>3934</v>
      </c>
    </row>
    <row r="1569" spans="1:4" hidden="1" x14ac:dyDescent="0.25">
      <c r="A1569" t="s">
        <v>3924</v>
      </c>
      <c r="B1569">
        <v>8</v>
      </c>
      <c r="C1569" t="s">
        <v>969</v>
      </c>
      <c r="D1569" t="s">
        <v>1021</v>
      </c>
    </row>
    <row r="1570" spans="1:4" hidden="1" x14ac:dyDescent="0.25">
      <c r="A1570" t="s">
        <v>3924</v>
      </c>
      <c r="B1570">
        <v>9</v>
      </c>
      <c r="C1570" t="s">
        <v>387</v>
      </c>
      <c r="D1570" t="s">
        <v>3933</v>
      </c>
    </row>
    <row r="1571" spans="1:4" hidden="1" x14ac:dyDescent="0.25">
      <c r="A1571" t="s">
        <v>3924</v>
      </c>
      <c r="B1571">
        <v>10</v>
      </c>
      <c r="C1571" t="s">
        <v>316</v>
      </c>
      <c r="D1571" t="s">
        <v>106</v>
      </c>
    </row>
    <row r="1572" spans="1:4" hidden="1" x14ac:dyDescent="0.25">
      <c r="A1572" t="s">
        <v>3924</v>
      </c>
      <c r="B1572">
        <v>11</v>
      </c>
      <c r="C1572" t="s">
        <v>881</v>
      </c>
      <c r="D1572" t="s">
        <v>382</v>
      </c>
    </row>
    <row r="1573" spans="1:4" hidden="1" x14ac:dyDescent="0.25">
      <c r="A1573" t="s">
        <v>3924</v>
      </c>
      <c r="B1573">
        <v>12</v>
      </c>
      <c r="C1573" t="s">
        <v>1134</v>
      </c>
      <c r="D1573" t="s">
        <v>812</v>
      </c>
    </row>
    <row r="1574" spans="1:4" hidden="1" x14ac:dyDescent="0.25">
      <c r="A1574" t="s">
        <v>3924</v>
      </c>
      <c r="B1574">
        <v>13</v>
      </c>
      <c r="C1574" t="s">
        <v>315</v>
      </c>
      <c r="D1574" t="s">
        <v>221</v>
      </c>
    </row>
    <row r="1575" spans="1:4" hidden="1" x14ac:dyDescent="0.25">
      <c r="A1575" t="s">
        <v>3924</v>
      </c>
      <c r="B1575">
        <v>14</v>
      </c>
      <c r="C1575" t="s">
        <v>533</v>
      </c>
      <c r="D1575" t="s">
        <v>3932</v>
      </c>
    </row>
    <row r="1576" spans="1:4" hidden="1" x14ac:dyDescent="0.25">
      <c r="A1576" t="s">
        <v>3924</v>
      </c>
      <c r="B1576">
        <v>15</v>
      </c>
      <c r="C1576" t="s">
        <v>3856</v>
      </c>
      <c r="D1576" t="s">
        <v>3931</v>
      </c>
    </row>
    <row r="1577" spans="1:4" hidden="1" x14ac:dyDescent="0.25">
      <c r="A1577" t="s">
        <v>3924</v>
      </c>
      <c r="B1577">
        <v>16</v>
      </c>
      <c r="C1577" t="s">
        <v>3680</v>
      </c>
      <c r="D1577" t="s">
        <v>3930</v>
      </c>
    </row>
    <row r="1578" spans="1:4" hidden="1" x14ac:dyDescent="0.25">
      <c r="A1578" t="s">
        <v>3924</v>
      </c>
      <c r="B1578">
        <v>17</v>
      </c>
      <c r="C1578" t="s">
        <v>525</v>
      </c>
      <c r="D1578" t="s">
        <v>3853</v>
      </c>
    </row>
    <row r="1579" spans="1:4" hidden="1" x14ac:dyDescent="0.25">
      <c r="A1579" t="s">
        <v>3924</v>
      </c>
      <c r="B1579">
        <v>18</v>
      </c>
      <c r="C1579" t="s">
        <v>2609</v>
      </c>
      <c r="D1579" t="s">
        <v>522</v>
      </c>
    </row>
    <row r="1580" spans="1:4" hidden="1" x14ac:dyDescent="0.25">
      <c r="A1580" t="s">
        <v>3924</v>
      </c>
      <c r="B1580">
        <v>19</v>
      </c>
      <c r="C1580" t="s">
        <v>411</v>
      </c>
      <c r="D1580" t="s">
        <v>47</v>
      </c>
    </row>
    <row r="1581" spans="1:4" hidden="1" x14ac:dyDescent="0.25">
      <c r="A1581" t="s">
        <v>3924</v>
      </c>
      <c r="B1581">
        <v>20</v>
      </c>
      <c r="C1581" t="s">
        <v>646</v>
      </c>
      <c r="D1581" t="s">
        <v>908</v>
      </c>
    </row>
    <row r="1582" spans="1:4" hidden="1" x14ac:dyDescent="0.25">
      <c r="A1582" t="s">
        <v>3924</v>
      </c>
      <c r="B1582">
        <v>21</v>
      </c>
      <c r="C1582" t="s">
        <v>1039</v>
      </c>
      <c r="D1582" t="s">
        <v>150</v>
      </c>
    </row>
    <row r="1583" spans="1:4" hidden="1" x14ac:dyDescent="0.25">
      <c r="A1583" t="s">
        <v>3924</v>
      </c>
      <c r="B1583">
        <v>22</v>
      </c>
      <c r="C1583" t="s">
        <v>3929</v>
      </c>
      <c r="D1583" t="s">
        <v>3928</v>
      </c>
    </row>
    <row r="1584" spans="1:4" hidden="1" x14ac:dyDescent="0.25">
      <c r="A1584" t="s">
        <v>3924</v>
      </c>
      <c r="B1584">
        <v>23</v>
      </c>
      <c r="C1584" t="s">
        <v>583</v>
      </c>
      <c r="D1584" t="s">
        <v>3927</v>
      </c>
    </row>
    <row r="1585" spans="1:4" hidden="1" x14ac:dyDescent="0.25">
      <c r="A1585" t="s">
        <v>3924</v>
      </c>
      <c r="B1585">
        <v>24</v>
      </c>
      <c r="C1585" t="s">
        <v>3926</v>
      </c>
      <c r="D1585" t="s">
        <v>642</v>
      </c>
    </row>
    <row r="1586" spans="1:4" hidden="1" x14ac:dyDescent="0.25">
      <c r="A1586" t="s">
        <v>3924</v>
      </c>
      <c r="B1586">
        <v>25</v>
      </c>
      <c r="C1586" t="s">
        <v>902</v>
      </c>
      <c r="D1586" t="s">
        <v>579</v>
      </c>
    </row>
    <row r="1587" spans="1:4" hidden="1" x14ac:dyDescent="0.25">
      <c r="A1587" t="s">
        <v>3924</v>
      </c>
      <c r="B1587">
        <v>26</v>
      </c>
      <c r="C1587" t="s">
        <v>901</v>
      </c>
      <c r="D1587" t="s">
        <v>900</v>
      </c>
    </row>
    <row r="1588" spans="1:4" hidden="1" x14ac:dyDescent="0.25">
      <c r="A1588" t="s">
        <v>3924</v>
      </c>
      <c r="B1588">
        <v>27</v>
      </c>
      <c r="C1588" t="s">
        <v>3925</v>
      </c>
      <c r="D1588" t="s">
        <v>2875</v>
      </c>
    </row>
    <row r="1589" spans="1:4" hidden="1" x14ac:dyDescent="0.25">
      <c r="A1589" t="s">
        <v>3924</v>
      </c>
      <c r="B1589">
        <v>28</v>
      </c>
      <c r="C1589" t="s">
        <v>899</v>
      </c>
      <c r="D1589" t="s">
        <v>2874</v>
      </c>
    </row>
    <row r="1590" spans="1:4" hidden="1" x14ac:dyDescent="0.25">
      <c r="A1590" t="s">
        <v>3924</v>
      </c>
      <c r="B1590">
        <v>29</v>
      </c>
      <c r="C1590" t="s">
        <v>1046</v>
      </c>
      <c r="D1590" t="s">
        <v>2872</v>
      </c>
    </row>
    <row r="1591" spans="1:4" hidden="1" x14ac:dyDescent="0.25">
      <c r="A1591" t="s">
        <v>3924</v>
      </c>
      <c r="B1591">
        <v>30</v>
      </c>
      <c r="C1591" t="s">
        <v>358</v>
      </c>
      <c r="D1591" t="s">
        <v>72</v>
      </c>
    </row>
    <row r="1592" spans="1:4" hidden="1" x14ac:dyDescent="0.25">
      <c r="A1592" t="s">
        <v>3918</v>
      </c>
      <c r="B1592">
        <v>1</v>
      </c>
      <c r="C1592" t="s">
        <v>295</v>
      </c>
      <c r="D1592" t="s">
        <v>10</v>
      </c>
    </row>
    <row r="1593" spans="1:4" hidden="1" x14ac:dyDescent="0.25">
      <c r="A1593" t="s">
        <v>3918</v>
      </c>
      <c r="B1593">
        <v>2</v>
      </c>
      <c r="C1593" t="s">
        <v>1067</v>
      </c>
      <c r="D1593" t="s">
        <v>1234</v>
      </c>
    </row>
    <row r="1594" spans="1:4" hidden="1" x14ac:dyDescent="0.25">
      <c r="A1594" t="s">
        <v>3918</v>
      </c>
      <c r="B1594">
        <v>3</v>
      </c>
      <c r="C1594" t="s">
        <v>999</v>
      </c>
      <c r="D1594" t="s">
        <v>3923</v>
      </c>
    </row>
    <row r="1595" spans="1:4" hidden="1" x14ac:dyDescent="0.25">
      <c r="A1595" t="s">
        <v>3918</v>
      </c>
      <c r="B1595">
        <v>4</v>
      </c>
      <c r="C1595" t="s">
        <v>1000</v>
      </c>
      <c r="D1595" t="s">
        <v>70</v>
      </c>
    </row>
    <row r="1596" spans="1:4" hidden="1" x14ac:dyDescent="0.25">
      <c r="A1596" t="s">
        <v>3918</v>
      </c>
      <c r="B1596">
        <v>5</v>
      </c>
      <c r="C1596" t="s">
        <v>1193</v>
      </c>
      <c r="D1596" t="s">
        <v>593</v>
      </c>
    </row>
    <row r="1597" spans="1:4" hidden="1" x14ac:dyDescent="0.25">
      <c r="A1597" t="s">
        <v>3918</v>
      </c>
      <c r="B1597">
        <v>6</v>
      </c>
      <c r="C1597" t="s">
        <v>1001</v>
      </c>
      <c r="D1597" t="s">
        <v>3208</v>
      </c>
    </row>
    <row r="1598" spans="1:4" hidden="1" x14ac:dyDescent="0.25">
      <c r="A1598" t="s">
        <v>3918</v>
      </c>
      <c r="B1598">
        <v>7</v>
      </c>
      <c r="C1598" t="s">
        <v>591</v>
      </c>
      <c r="D1598" t="s">
        <v>3922</v>
      </c>
    </row>
    <row r="1599" spans="1:4" hidden="1" x14ac:dyDescent="0.25">
      <c r="A1599" t="s">
        <v>3918</v>
      </c>
      <c r="B1599">
        <v>8</v>
      </c>
      <c r="C1599" t="s">
        <v>1923</v>
      </c>
      <c r="D1599" t="s">
        <v>3921</v>
      </c>
    </row>
    <row r="1600" spans="1:4" hidden="1" x14ac:dyDescent="0.25">
      <c r="A1600" t="s">
        <v>3918</v>
      </c>
      <c r="B1600">
        <v>9</v>
      </c>
      <c r="C1600" t="s">
        <v>1341</v>
      </c>
      <c r="D1600" t="s">
        <v>116</v>
      </c>
    </row>
    <row r="1601" spans="1:4" hidden="1" x14ac:dyDescent="0.25">
      <c r="A1601" t="s">
        <v>3918</v>
      </c>
      <c r="B1601">
        <v>10</v>
      </c>
      <c r="C1601" t="s">
        <v>2930</v>
      </c>
      <c r="D1601" t="s">
        <v>3920</v>
      </c>
    </row>
    <row r="1602" spans="1:4" hidden="1" x14ac:dyDescent="0.25">
      <c r="A1602" t="s">
        <v>3918</v>
      </c>
      <c r="B1602">
        <v>11</v>
      </c>
      <c r="C1602" t="s">
        <v>512</v>
      </c>
      <c r="D1602" t="s">
        <v>511</v>
      </c>
    </row>
    <row r="1603" spans="1:4" hidden="1" x14ac:dyDescent="0.25">
      <c r="A1603" t="s">
        <v>3918</v>
      </c>
      <c r="B1603">
        <v>12</v>
      </c>
      <c r="C1603" t="s">
        <v>1046</v>
      </c>
      <c r="D1603" t="s">
        <v>935</v>
      </c>
    </row>
    <row r="1604" spans="1:4" hidden="1" x14ac:dyDescent="0.25">
      <c r="A1604" t="s">
        <v>3918</v>
      </c>
      <c r="B1604">
        <v>13</v>
      </c>
      <c r="C1604" t="s">
        <v>588</v>
      </c>
      <c r="D1604" t="s">
        <v>587</v>
      </c>
    </row>
    <row r="1605" spans="1:4" hidden="1" x14ac:dyDescent="0.25">
      <c r="A1605" t="s">
        <v>3918</v>
      </c>
      <c r="B1605">
        <v>14</v>
      </c>
      <c r="C1605" t="s">
        <v>1039</v>
      </c>
      <c r="D1605" t="s">
        <v>2878</v>
      </c>
    </row>
    <row r="1606" spans="1:4" hidden="1" x14ac:dyDescent="0.25">
      <c r="A1606" t="s">
        <v>3918</v>
      </c>
      <c r="B1606">
        <v>15</v>
      </c>
      <c r="C1606" t="s">
        <v>974</v>
      </c>
      <c r="D1606" t="s">
        <v>3919</v>
      </c>
    </row>
    <row r="1607" spans="1:4" hidden="1" x14ac:dyDescent="0.25">
      <c r="A1607" t="s">
        <v>3918</v>
      </c>
      <c r="B1607">
        <v>16</v>
      </c>
      <c r="C1607" t="s">
        <v>583</v>
      </c>
      <c r="D1607" t="s">
        <v>582</v>
      </c>
    </row>
    <row r="1608" spans="1:4" hidden="1" x14ac:dyDescent="0.25">
      <c r="A1608" t="s">
        <v>3918</v>
      </c>
      <c r="B1608">
        <v>17</v>
      </c>
      <c r="C1608" t="s">
        <v>2956</v>
      </c>
      <c r="D1608" t="s">
        <v>642</v>
      </c>
    </row>
    <row r="1609" spans="1:4" hidden="1" x14ac:dyDescent="0.25">
      <c r="A1609" t="s">
        <v>3918</v>
      </c>
      <c r="B1609">
        <v>18</v>
      </c>
      <c r="C1609" t="s">
        <v>3162</v>
      </c>
      <c r="D1609" t="s">
        <v>579</v>
      </c>
    </row>
    <row r="1610" spans="1:4" hidden="1" x14ac:dyDescent="0.25">
      <c r="A1610" t="s">
        <v>3918</v>
      </c>
      <c r="B1610">
        <v>19</v>
      </c>
      <c r="C1610" t="s">
        <v>901</v>
      </c>
      <c r="D1610" t="s">
        <v>900</v>
      </c>
    </row>
    <row r="1611" spans="1:4" hidden="1" x14ac:dyDescent="0.25">
      <c r="A1611" t="s">
        <v>3918</v>
      </c>
      <c r="B1611">
        <v>20</v>
      </c>
      <c r="C1611" t="s">
        <v>3366</v>
      </c>
      <c r="D1611" t="s">
        <v>2875</v>
      </c>
    </row>
    <row r="1612" spans="1:4" hidden="1" x14ac:dyDescent="0.25">
      <c r="A1612" t="s">
        <v>3918</v>
      </c>
      <c r="B1612">
        <v>21</v>
      </c>
      <c r="C1612" t="s">
        <v>899</v>
      </c>
      <c r="D1612" t="s">
        <v>2874</v>
      </c>
    </row>
    <row r="1613" spans="1:4" hidden="1" x14ac:dyDescent="0.25">
      <c r="A1613" t="s">
        <v>3918</v>
      </c>
      <c r="B1613">
        <v>22</v>
      </c>
      <c r="C1613" t="s">
        <v>1046</v>
      </c>
      <c r="D1613" t="s">
        <v>2872</v>
      </c>
    </row>
    <row r="1614" spans="1:4" hidden="1" x14ac:dyDescent="0.25">
      <c r="A1614" t="s">
        <v>3918</v>
      </c>
      <c r="B1614">
        <v>23</v>
      </c>
      <c r="C1614" t="s">
        <v>49</v>
      </c>
      <c r="D1614" t="s">
        <v>181</v>
      </c>
    </row>
    <row r="1615" spans="1:4" hidden="1" x14ac:dyDescent="0.25">
      <c r="A1615" t="s">
        <v>3912</v>
      </c>
      <c r="B1615">
        <v>1</v>
      </c>
      <c r="C1615" t="s">
        <v>295</v>
      </c>
      <c r="D1615" t="s">
        <v>14</v>
      </c>
    </row>
    <row r="1616" spans="1:4" hidden="1" x14ac:dyDescent="0.25">
      <c r="A1616" t="s">
        <v>3912</v>
      </c>
      <c r="B1616">
        <v>2</v>
      </c>
      <c r="C1616" t="s">
        <v>465</v>
      </c>
      <c r="D1616" t="s">
        <v>464</v>
      </c>
    </row>
    <row r="1617" spans="1:4" hidden="1" x14ac:dyDescent="0.25">
      <c r="A1617" t="s">
        <v>3912</v>
      </c>
      <c r="B1617">
        <v>3</v>
      </c>
      <c r="C1617" t="s">
        <v>461</v>
      </c>
      <c r="D1617" t="s">
        <v>3917</v>
      </c>
    </row>
    <row r="1618" spans="1:4" hidden="1" x14ac:dyDescent="0.25">
      <c r="A1618" t="s">
        <v>3912</v>
      </c>
      <c r="B1618">
        <v>4</v>
      </c>
      <c r="C1618" t="s">
        <v>463</v>
      </c>
      <c r="D1618" t="s">
        <v>636</v>
      </c>
    </row>
    <row r="1619" spans="1:4" hidden="1" x14ac:dyDescent="0.25">
      <c r="A1619" t="s">
        <v>3912</v>
      </c>
      <c r="B1619">
        <v>5</v>
      </c>
      <c r="C1619" t="s">
        <v>459</v>
      </c>
      <c r="D1619" t="s">
        <v>2152</v>
      </c>
    </row>
    <row r="1620" spans="1:4" hidden="1" x14ac:dyDescent="0.25">
      <c r="A1620" t="s">
        <v>3912</v>
      </c>
      <c r="B1620">
        <v>6</v>
      </c>
      <c r="C1620" t="s">
        <v>389</v>
      </c>
      <c r="D1620" t="s">
        <v>407</v>
      </c>
    </row>
    <row r="1621" spans="1:4" hidden="1" x14ac:dyDescent="0.25">
      <c r="A1621" t="s">
        <v>3912</v>
      </c>
      <c r="B1621">
        <v>7</v>
      </c>
      <c r="C1621" t="s">
        <v>1214</v>
      </c>
      <c r="D1621" t="s">
        <v>2513</v>
      </c>
    </row>
    <row r="1622" spans="1:4" hidden="1" x14ac:dyDescent="0.25">
      <c r="A1622" t="s">
        <v>3912</v>
      </c>
      <c r="B1622">
        <v>8</v>
      </c>
      <c r="C1622" t="s">
        <v>3440</v>
      </c>
      <c r="D1622" t="s">
        <v>1021</v>
      </c>
    </row>
    <row r="1623" spans="1:4" hidden="1" x14ac:dyDescent="0.25">
      <c r="A1623" t="s">
        <v>3912</v>
      </c>
      <c r="B1623">
        <v>9</v>
      </c>
      <c r="C1623" t="s">
        <v>387</v>
      </c>
      <c r="D1623" t="s">
        <v>3916</v>
      </c>
    </row>
    <row r="1624" spans="1:4" hidden="1" x14ac:dyDescent="0.25">
      <c r="A1624" t="s">
        <v>3912</v>
      </c>
      <c r="B1624">
        <v>10</v>
      </c>
      <c r="C1624" t="s">
        <v>316</v>
      </c>
      <c r="D1624" t="s">
        <v>106</v>
      </c>
    </row>
    <row r="1625" spans="1:4" hidden="1" x14ac:dyDescent="0.25">
      <c r="A1625" t="s">
        <v>3912</v>
      </c>
      <c r="B1625">
        <v>11</v>
      </c>
      <c r="C1625" t="s">
        <v>768</v>
      </c>
      <c r="D1625" t="s">
        <v>382</v>
      </c>
    </row>
    <row r="1626" spans="1:4" hidden="1" x14ac:dyDescent="0.25">
      <c r="A1626" t="s">
        <v>3912</v>
      </c>
      <c r="B1626">
        <v>12</v>
      </c>
      <c r="C1626" t="s">
        <v>453</v>
      </c>
      <c r="D1626" t="s">
        <v>380</v>
      </c>
    </row>
    <row r="1627" spans="1:4" hidden="1" x14ac:dyDescent="0.25">
      <c r="A1627" t="s">
        <v>3912</v>
      </c>
      <c r="B1627">
        <v>13</v>
      </c>
      <c r="C1627" t="s">
        <v>315</v>
      </c>
      <c r="D1627" t="s">
        <v>221</v>
      </c>
    </row>
    <row r="1628" spans="1:4" hidden="1" x14ac:dyDescent="0.25">
      <c r="A1628" t="s">
        <v>3912</v>
      </c>
      <c r="B1628">
        <v>14</v>
      </c>
      <c r="C1628" t="s">
        <v>3596</v>
      </c>
      <c r="D1628" t="s">
        <v>650</v>
      </c>
    </row>
    <row r="1629" spans="1:4" hidden="1" x14ac:dyDescent="0.25">
      <c r="A1629" t="s">
        <v>3912</v>
      </c>
      <c r="B1629">
        <v>15</v>
      </c>
      <c r="C1629" t="s">
        <v>3856</v>
      </c>
      <c r="D1629" t="s">
        <v>3915</v>
      </c>
    </row>
    <row r="1630" spans="1:4" hidden="1" x14ac:dyDescent="0.25">
      <c r="A1630" t="s">
        <v>3912</v>
      </c>
      <c r="B1630">
        <v>16</v>
      </c>
      <c r="C1630" t="s">
        <v>3680</v>
      </c>
      <c r="D1630" t="s">
        <v>3914</v>
      </c>
    </row>
    <row r="1631" spans="1:4" hidden="1" x14ac:dyDescent="0.25">
      <c r="A1631" t="s">
        <v>3912</v>
      </c>
      <c r="B1631">
        <v>17</v>
      </c>
      <c r="C1631" t="s">
        <v>2294</v>
      </c>
      <c r="D1631" t="s">
        <v>3597</v>
      </c>
    </row>
    <row r="1632" spans="1:4" hidden="1" x14ac:dyDescent="0.25">
      <c r="A1632" t="s">
        <v>3912</v>
      </c>
      <c r="B1632">
        <v>18</v>
      </c>
      <c r="C1632" t="s">
        <v>2609</v>
      </c>
      <c r="D1632" t="s">
        <v>522</v>
      </c>
    </row>
    <row r="1633" spans="1:4" hidden="1" x14ac:dyDescent="0.25">
      <c r="A1633" t="s">
        <v>3912</v>
      </c>
      <c r="B1633">
        <v>19</v>
      </c>
      <c r="C1633" t="s">
        <v>466</v>
      </c>
      <c r="D1633" t="s">
        <v>47</v>
      </c>
    </row>
    <row r="1634" spans="1:4" hidden="1" x14ac:dyDescent="0.25">
      <c r="A1634" t="s">
        <v>3912</v>
      </c>
      <c r="B1634">
        <v>20</v>
      </c>
      <c r="C1634" t="s">
        <v>909</v>
      </c>
      <c r="D1634" t="s">
        <v>908</v>
      </c>
    </row>
    <row r="1635" spans="1:4" hidden="1" x14ac:dyDescent="0.25">
      <c r="A1635" t="s">
        <v>3912</v>
      </c>
      <c r="B1635">
        <v>23</v>
      </c>
      <c r="C1635" t="s">
        <v>1276</v>
      </c>
      <c r="D1635" t="s">
        <v>3913</v>
      </c>
    </row>
    <row r="1636" spans="1:4" hidden="1" x14ac:dyDescent="0.25">
      <c r="A1636" t="s">
        <v>3912</v>
      </c>
      <c r="B1636">
        <v>24</v>
      </c>
      <c r="C1636" t="s">
        <v>586</v>
      </c>
      <c r="D1636" t="s">
        <v>150</v>
      </c>
    </row>
    <row r="1637" spans="1:4" hidden="1" x14ac:dyDescent="0.25">
      <c r="A1637" t="s">
        <v>3904</v>
      </c>
      <c r="B1637">
        <v>1</v>
      </c>
      <c r="C1637" t="s">
        <v>3902</v>
      </c>
      <c r="D1637" t="s">
        <v>180</v>
      </c>
    </row>
    <row r="1638" spans="1:4" hidden="1" x14ac:dyDescent="0.25">
      <c r="A1638" t="s">
        <v>3904</v>
      </c>
      <c r="B1638">
        <v>2</v>
      </c>
      <c r="C1638" t="s">
        <v>322</v>
      </c>
      <c r="D1638" t="s">
        <v>116</v>
      </c>
    </row>
    <row r="1639" spans="1:4" hidden="1" x14ac:dyDescent="0.25">
      <c r="A1639" t="s">
        <v>3904</v>
      </c>
      <c r="B1639">
        <v>3</v>
      </c>
      <c r="C1639" t="s">
        <v>3622</v>
      </c>
      <c r="D1639" t="s">
        <v>509</v>
      </c>
    </row>
    <row r="1640" spans="1:4" hidden="1" x14ac:dyDescent="0.25">
      <c r="A1640" t="s">
        <v>3904</v>
      </c>
      <c r="B1640">
        <v>4</v>
      </c>
      <c r="C1640" t="s">
        <v>512</v>
      </c>
      <c r="D1640" t="s">
        <v>511</v>
      </c>
    </row>
    <row r="1641" spans="1:4" hidden="1" x14ac:dyDescent="0.25">
      <c r="A1641" t="s">
        <v>3904</v>
      </c>
      <c r="B1641">
        <v>5</v>
      </c>
      <c r="C1641" t="s">
        <v>692</v>
      </c>
      <c r="D1641" t="s">
        <v>513</v>
      </c>
    </row>
    <row r="1642" spans="1:4" hidden="1" x14ac:dyDescent="0.25">
      <c r="A1642" t="s">
        <v>3904</v>
      </c>
      <c r="B1642">
        <v>6</v>
      </c>
      <c r="C1642" t="s">
        <v>1190</v>
      </c>
      <c r="D1642" t="s">
        <v>587</v>
      </c>
    </row>
    <row r="1643" spans="1:4" hidden="1" x14ac:dyDescent="0.25">
      <c r="A1643" t="s">
        <v>3904</v>
      </c>
      <c r="B1643">
        <v>7</v>
      </c>
      <c r="C1643" t="s">
        <v>2243</v>
      </c>
      <c r="D1643" t="s">
        <v>125</v>
      </c>
    </row>
    <row r="1644" spans="1:4" hidden="1" x14ac:dyDescent="0.25">
      <c r="A1644" t="s">
        <v>3904</v>
      </c>
      <c r="B1644">
        <v>8</v>
      </c>
      <c r="C1644" t="s">
        <v>585</v>
      </c>
      <c r="D1644" t="s">
        <v>584</v>
      </c>
    </row>
    <row r="1645" spans="1:4" hidden="1" x14ac:dyDescent="0.25">
      <c r="A1645" t="s">
        <v>3904</v>
      </c>
      <c r="B1645">
        <v>9</v>
      </c>
      <c r="C1645" t="s">
        <v>583</v>
      </c>
      <c r="D1645" t="s">
        <v>582</v>
      </c>
    </row>
    <row r="1646" spans="1:4" hidden="1" x14ac:dyDescent="0.25">
      <c r="A1646" t="s">
        <v>3904</v>
      </c>
      <c r="B1646">
        <v>10</v>
      </c>
      <c r="C1646" t="s">
        <v>3911</v>
      </c>
      <c r="D1646" t="s">
        <v>3910</v>
      </c>
    </row>
    <row r="1647" spans="1:4" hidden="1" x14ac:dyDescent="0.25">
      <c r="A1647" t="s">
        <v>3904</v>
      </c>
      <c r="B1647">
        <v>11</v>
      </c>
      <c r="C1647" t="s">
        <v>3909</v>
      </c>
      <c r="D1647" t="s">
        <v>3908</v>
      </c>
    </row>
    <row r="1648" spans="1:4" hidden="1" x14ac:dyDescent="0.25">
      <c r="A1648" t="s">
        <v>3904</v>
      </c>
      <c r="B1648">
        <v>12</v>
      </c>
      <c r="C1648" t="s">
        <v>578</v>
      </c>
      <c r="D1648" t="s">
        <v>3907</v>
      </c>
    </row>
    <row r="1649" spans="1:4" hidden="1" x14ac:dyDescent="0.25">
      <c r="A1649" t="s">
        <v>3904</v>
      </c>
      <c r="B1649">
        <v>13</v>
      </c>
      <c r="C1649" t="s">
        <v>867</v>
      </c>
      <c r="D1649" t="s">
        <v>40</v>
      </c>
    </row>
    <row r="1650" spans="1:4" hidden="1" x14ac:dyDescent="0.25">
      <c r="A1650" t="s">
        <v>3904</v>
      </c>
      <c r="B1650">
        <v>14</v>
      </c>
      <c r="C1650" t="s">
        <v>1007</v>
      </c>
      <c r="D1650" t="s">
        <v>3906</v>
      </c>
    </row>
    <row r="1651" spans="1:4" hidden="1" x14ac:dyDescent="0.25">
      <c r="A1651" t="s">
        <v>3904</v>
      </c>
      <c r="B1651">
        <v>15</v>
      </c>
      <c r="C1651" t="s">
        <v>2873</v>
      </c>
      <c r="D1651" t="s">
        <v>3905</v>
      </c>
    </row>
    <row r="1652" spans="1:4" hidden="1" x14ac:dyDescent="0.25">
      <c r="A1652" t="s">
        <v>3904</v>
      </c>
      <c r="B1652">
        <v>16</v>
      </c>
      <c r="C1652" t="s">
        <v>358</v>
      </c>
      <c r="D1652" t="s">
        <v>72</v>
      </c>
    </row>
    <row r="1653" spans="1:4" hidden="1" x14ac:dyDescent="0.25">
      <c r="A1653" t="s">
        <v>3903</v>
      </c>
      <c r="B1653">
        <v>1</v>
      </c>
      <c r="C1653" t="s">
        <v>3902</v>
      </c>
      <c r="D1653" t="s">
        <v>180</v>
      </c>
    </row>
    <row r="1654" spans="1:4" hidden="1" x14ac:dyDescent="0.25">
      <c r="A1654" t="s">
        <v>3903</v>
      </c>
      <c r="B1654">
        <v>2</v>
      </c>
      <c r="C1654" t="s">
        <v>322</v>
      </c>
      <c r="D1654" t="s">
        <v>116</v>
      </c>
    </row>
    <row r="1655" spans="1:4" hidden="1" x14ac:dyDescent="0.25">
      <c r="A1655" t="s">
        <v>3903</v>
      </c>
      <c r="B1655">
        <v>3</v>
      </c>
      <c r="C1655" t="s">
        <v>3622</v>
      </c>
      <c r="D1655" t="s">
        <v>509</v>
      </c>
    </row>
    <row r="1656" spans="1:4" hidden="1" x14ac:dyDescent="0.25">
      <c r="A1656" t="s">
        <v>3903</v>
      </c>
      <c r="B1656">
        <v>4</v>
      </c>
      <c r="C1656" t="s">
        <v>512</v>
      </c>
      <c r="D1656" t="s">
        <v>511</v>
      </c>
    </row>
    <row r="1657" spans="1:4" hidden="1" x14ac:dyDescent="0.25">
      <c r="A1657" t="s">
        <v>3903</v>
      </c>
      <c r="B1657">
        <v>5</v>
      </c>
      <c r="C1657" t="s">
        <v>692</v>
      </c>
      <c r="D1657" t="s">
        <v>513</v>
      </c>
    </row>
    <row r="1658" spans="1:4" hidden="1" x14ac:dyDescent="0.25">
      <c r="A1658" t="s">
        <v>3903</v>
      </c>
      <c r="B1658">
        <v>6</v>
      </c>
      <c r="C1658" t="s">
        <v>1190</v>
      </c>
      <c r="D1658" t="s">
        <v>587</v>
      </c>
    </row>
    <row r="1659" spans="1:4" hidden="1" x14ac:dyDescent="0.25">
      <c r="A1659" t="s">
        <v>3903</v>
      </c>
      <c r="B1659">
        <v>7</v>
      </c>
      <c r="C1659" t="s">
        <v>1003</v>
      </c>
      <c r="D1659" t="s">
        <v>125</v>
      </c>
    </row>
    <row r="1660" spans="1:4" hidden="1" x14ac:dyDescent="0.25">
      <c r="A1660" t="s">
        <v>3889</v>
      </c>
      <c r="B1660">
        <v>1</v>
      </c>
      <c r="C1660" t="s">
        <v>295</v>
      </c>
      <c r="D1660" t="s">
        <v>14</v>
      </c>
    </row>
    <row r="1661" spans="1:4" hidden="1" x14ac:dyDescent="0.25">
      <c r="A1661" t="s">
        <v>3889</v>
      </c>
      <c r="B1661">
        <v>2</v>
      </c>
      <c r="C1661" t="s">
        <v>3081</v>
      </c>
      <c r="D1661" t="s">
        <v>118</v>
      </c>
    </row>
    <row r="1662" spans="1:4" hidden="1" x14ac:dyDescent="0.25">
      <c r="A1662" t="s">
        <v>3889</v>
      </c>
      <c r="B1662">
        <v>3</v>
      </c>
      <c r="C1662" t="s">
        <v>914</v>
      </c>
      <c r="D1662" t="s">
        <v>1090</v>
      </c>
    </row>
    <row r="1663" spans="1:4" hidden="1" x14ac:dyDescent="0.25">
      <c r="A1663" t="s">
        <v>3889</v>
      </c>
      <c r="B1663">
        <v>4</v>
      </c>
      <c r="C1663" t="s">
        <v>2448</v>
      </c>
      <c r="D1663" t="s">
        <v>102</v>
      </c>
    </row>
    <row r="1664" spans="1:4" hidden="1" x14ac:dyDescent="0.25">
      <c r="A1664" t="s">
        <v>3889</v>
      </c>
      <c r="B1664">
        <v>5</v>
      </c>
      <c r="C1664" t="s">
        <v>3902</v>
      </c>
      <c r="D1664" t="s">
        <v>180</v>
      </c>
    </row>
    <row r="1665" spans="1:4" hidden="1" x14ac:dyDescent="0.25">
      <c r="A1665" t="s">
        <v>3889</v>
      </c>
      <c r="B1665">
        <v>6</v>
      </c>
      <c r="C1665" t="s">
        <v>3901</v>
      </c>
      <c r="D1665" t="s">
        <v>2032</v>
      </c>
    </row>
    <row r="1666" spans="1:4" hidden="1" x14ac:dyDescent="0.25">
      <c r="A1666" t="s">
        <v>3889</v>
      </c>
      <c r="B1666">
        <v>7</v>
      </c>
      <c r="C1666" t="s">
        <v>3900</v>
      </c>
      <c r="D1666" t="s">
        <v>3899</v>
      </c>
    </row>
    <row r="1667" spans="1:4" hidden="1" x14ac:dyDescent="0.25">
      <c r="A1667" t="s">
        <v>3889</v>
      </c>
      <c r="B1667">
        <v>8</v>
      </c>
      <c r="C1667" t="s">
        <v>3898</v>
      </c>
      <c r="D1667" t="s">
        <v>3897</v>
      </c>
    </row>
    <row r="1668" spans="1:4" hidden="1" x14ac:dyDescent="0.25">
      <c r="A1668" t="s">
        <v>3889</v>
      </c>
      <c r="B1668">
        <v>9</v>
      </c>
      <c r="C1668" t="s">
        <v>978</v>
      </c>
      <c r="D1668" t="s">
        <v>3896</v>
      </c>
    </row>
    <row r="1669" spans="1:4" hidden="1" x14ac:dyDescent="0.25">
      <c r="A1669" t="s">
        <v>3889</v>
      </c>
      <c r="B1669">
        <v>10</v>
      </c>
      <c r="C1669" t="s">
        <v>3895</v>
      </c>
      <c r="D1669" t="s">
        <v>3894</v>
      </c>
    </row>
    <row r="1670" spans="1:4" hidden="1" x14ac:dyDescent="0.25">
      <c r="A1670" t="s">
        <v>3889</v>
      </c>
      <c r="B1670">
        <v>11</v>
      </c>
      <c r="C1670" t="s">
        <v>3893</v>
      </c>
      <c r="D1670" t="s">
        <v>3892</v>
      </c>
    </row>
    <row r="1671" spans="1:4" hidden="1" x14ac:dyDescent="0.25">
      <c r="A1671" t="s">
        <v>3889</v>
      </c>
      <c r="B1671">
        <v>12</v>
      </c>
      <c r="C1671" t="s">
        <v>2748</v>
      </c>
      <c r="D1671" t="s">
        <v>3891</v>
      </c>
    </row>
    <row r="1672" spans="1:4" hidden="1" x14ac:dyDescent="0.25">
      <c r="A1672" t="s">
        <v>3889</v>
      </c>
      <c r="B1672">
        <v>13</v>
      </c>
      <c r="C1672" t="s">
        <v>1372</v>
      </c>
      <c r="D1672" t="s">
        <v>3890</v>
      </c>
    </row>
    <row r="1673" spans="1:4" hidden="1" x14ac:dyDescent="0.25">
      <c r="A1673" t="s">
        <v>3889</v>
      </c>
      <c r="B1673">
        <v>14</v>
      </c>
      <c r="C1673" t="s">
        <v>886</v>
      </c>
      <c r="D1673" t="s">
        <v>179</v>
      </c>
    </row>
    <row r="1674" spans="1:4" hidden="1" x14ac:dyDescent="0.25">
      <c r="A1674" t="s">
        <v>3888</v>
      </c>
      <c r="B1674">
        <v>1</v>
      </c>
      <c r="C1674" t="s">
        <v>411</v>
      </c>
      <c r="D1674" t="s">
        <v>47</v>
      </c>
    </row>
    <row r="1675" spans="1:4" hidden="1" x14ac:dyDescent="0.25">
      <c r="A1675" t="s">
        <v>3888</v>
      </c>
      <c r="B1675">
        <v>2</v>
      </c>
      <c r="C1675" t="s">
        <v>646</v>
      </c>
      <c r="D1675" t="s">
        <v>2242</v>
      </c>
    </row>
    <row r="1676" spans="1:4" hidden="1" x14ac:dyDescent="0.25">
      <c r="A1676" t="s">
        <v>3888</v>
      </c>
      <c r="B1676">
        <v>3</v>
      </c>
      <c r="C1676" t="s">
        <v>2243</v>
      </c>
      <c r="D1676" t="s">
        <v>125</v>
      </c>
    </row>
    <row r="1677" spans="1:4" hidden="1" x14ac:dyDescent="0.25">
      <c r="A1677" t="s">
        <v>3888</v>
      </c>
      <c r="B1677">
        <v>4</v>
      </c>
      <c r="C1677" t="s">
        <v>1190</v>
      </c>
      <c r="D1677" t="s">
        <v>2245</v>
      </c>
    </row>
    <row r="1678" spans="1:4" hidden="1" x14ac:dyDescent="0.25">
      <c r="A1678" t="s">
        <v>3888</v>
      </c>
      <c r="B1678">
        <v>5</v>
      </c>
      <c r="C1678" t="s">
        <v>692</v>
      </c>
      <c r="D1678" t="s">
        <v>513</v>
      </c>
    </row>
    <row r="1679" spans="1:4" hidden="1" x14ac:dyDescent="0.25">
      <c r="A1679" t="s">
        <v>3888</v>
      </c>
      <c r="B1679">
        <v>6</v>
      </c>
      <c r="C1679" t="s">
        <v>512</v>
      </c>
      <c r="D1679" t="s">
        <v>511</v>
      </c>
    </row>
    <row r="1680" spans="1:4" hidden="1" x14ac:dyDescent="0.25">
      <c r="A1680" t="s">
        <v>3888</v>
      </c>
      <c r="B1680">
        <v>7</v>
      </c>
      <c r="C1680" t="s">
        <v>322</v>
      </c>
      <c r="D1680" t="s">
        <v>116</v>
      </c>
    </row>
    <row r="1681" spans="1:4" hidden="1" x14ac:dyDescent="0.25">
      <c r="A1681" t="s">
        <v>3888</v>
      </c>
      <c r="B1681">
        <v>8</v>
      </c>
      <c r="C1681" t="s">
        <v>934</v>
      </c>
      <c r="D1681" t="s">
        <v>590</v>
      </c>
    </row>
    <row r="1682" spans="1:4" hidden="1" x14ac:dyDescent="0.25">
      <c r="A1682" t="s">
        <v>3888</v>
      </c>
      <c r="B1682">
        <v>9</v>
      </c>
      <c r="C1682" t="s">
        <v>591</v>
      </c>
      <c r="D1682" t="s">
        <v>1002</v>
      </c>
    </row>
    <row r="1683" spans="1:4" hidden="1" x14ac:dyDescent="0.25">
      <c r="A1683" t="s">
        <v>3888</v>
      </c>
      <c r="B1683">
        <v>10</v>
      </c>
      <c r="C1683" t="s">
        <v>3887</v>
      </c>
      <c r="D1683" t="s">
        <v>502</v>
      </c>
    </row>
    <row r="1684" spans="1:4" hidden="1" x14ac:dyDescent="0.25">
      <c r="A1684" t="s">
        <v>3888</v>
      </c>
      <c r="B1684">
        <v>11</v>
      </c>
      <c r="C1684" t="s">
        <v>1190</v>
      </c>
      <c r="D1684" t="s">
        <v>500</v>
      </c>
    </row>
    <row r="1685" spans="1:4" hidden="1" x14ac:dyDescent="0.25">
      <c r="A1685" t="s">
        <v>3888</v>
      </c>
      <c r="B1685">
        <v>12</v>
      </c>
      <c r="C1685" t="s">
        <v>931</v>
      </c>
      <c r="D1685" t="s">
        <v>3852</v>
      </c>
    </row>
    <row r="1686" spans="1:4" hidden="1" x14ac:dyDescent="0.25">
      <c r="A1686" t="s">
        <v>3888</v>
      </c>
      <c r="B1686">
        <v>13</v>
      </c>
      <c r="C1686" t="s">
        <v>1478</v>
      </c>
      <c r="D1686" t="s">
        <v>205</v>
      </c>
    </row>
    <row r="1687" spans="1:4" hidden="1" x14ac:dyDescent="0.25">
      <c r="A1687" t="s">
        <v>3888</v>
      </c>
      <c r="B1687">
        <v>14</v>
      </c>
      <c r="C1687" t="s">
        <v>492</v>
      </c>
      <c r="D1687" t="s">
        <v>26</v>
      </c>
    </row>
    <row r="1688" spans="1:4" hidden="1" x14ac:dyDescent="0.25">
      <c r="A1688" t="s">
        <v>3885</v>
      </c>
      <c r="B1688">
        <v>1</v>
      </c>
      <c r="C1688" t="s">
        <v>411</v>
      </c>
      <c r="D1688" t="s">
        <v>47</v>
      </c>
    </row>
    <row r="1689" spans="1:4" hidden="1" x14ac:dyDescent="0.25">
      <c r="A1689" t="s">
        <v>3885</v>
      </c>
      <c r="B1689">
        <v>2</v>
      </c>
      <c r="C1689" t="s">
        <v>646</v>
      </c>
      <c r="D1689" t="s">
        <v>2242</v>
      </c>
    </row>
    <row r="1690" spans="1:4" hidden="1" x14ac:dyDescent="0.25">
      <c r="A1690" t="s">
        <v>3885</v>
      </c>
      <c r="B1690">
        <v>3</v>
      </c>
      <c r="C1690" t="s">
        <v>2243</v>
      </c>
      <c r="D1690" t="s">
        <v>125</v>
      </c>
    </row>
    <row r="1691" spans="1:4" hidden="1" x14ac:dyDescent="0.25">
      <c r="A1691" t="s">
        <v>3885</v>
      </c>
      <c r="B1691">
        <v>4</v>
      </c>
      <c r="C1691" t="s">
        <v>1190</v>
      </c>
      <c r="D1691" t="s">
        <v>2245</v>
      </c>
    </row>
    <row r="1692" spans="1:4" hidden="1" x14ac:dyDescent="0.25">
      <c r="A1692" t="s">
        <v>3885</v>
      </c>
      <c r="B1692">
        <v>5</v>
      </c>
      <c r="C1692" t="s">
        <v>692</v>
      </c>
      <c r="D1692" t="s">
        <v>513</v>
      </c>
    </row>
    <row r="1693" spans="1:4" hidden="1" x14ac:dyDescent="0.25">
      <c r="A1693" t="s">
        <v>3885</v>
      </c>
      <c r="B1693">
        <v>6</v>
      </c>
      <c r="C1693" t="s">
        <v>512</v>
      </c>
      <c r="D1693" t="s">
        <v>511</v>
      </c>
    </row>
    <row r="1694" spans="1:4" hidden="1" x14ac:dyDescent="0.25">
      <c r="A1694" t="s">
        <v>3885</v>
      </c>
      <c r="B1694">
        <v>7</v>
      </c>
      <c r="C1694" t="s">
        <v>322</v>
      </c>
      <c r="D1694" t="s">
        <v>116</v>
      </c>
    </row>
    <row r="1695" spans="1:4" hidden="1" x14ac:dyDescent="0.25">
      <c r="A1695" t="s">
        <v>3885</v>
      </c>
      <c r="B1695">
        <v>8</v>
      </c>
      <c r="C1695" t="s">
        <v>934</v>
      </c>
      <c r="D1695" t="s">
        <v>590</v>
      </c>
    </row>
    <row r="1696" spans="1:4" hidden="1" x14ac:dyDescent="0.25">
      <c r="A1696" t="s">
        <v>3885</v>
      </c>
      <c r="B1696">
        <v>9</v>
      </c>
      <c r="C1696" t="s">
        <v>591</v>
      </c>
      <c r="D1696" t="s">
        <v>1002</v>
      </c>
    </row>
    <row r="1697" spans="1:4" hidden="1" x14ac:dyDescent="0.25">
      <c r="A1697" t="s">
        <v>3885</v>
      </c>
      <c r="B1697">
        <v>10</v>
      </c>
      <c r="C1697" t="s">
        <v>3887</v>
      </c>
      <c r="D1697" t="s">
        <v>502</v>
      </c>
    </row>
    <row r="1698" spans="1:4" hidden="1" x14ac:dyDescent="0.25">
      <c r="A1698" t="s">
        <v>3885</v>
      </c>
      <c r="B1698">
        <v>11</v>
      </c>
      <c r="C1698" t="s">
        <v>1190</v>
      </c>
      <c r="D1698" t="s">
        <v>500</v>
      </c>
    </row>
    <row r="1699" spans="1:4" hidden="1" x14ac:dyDescent="0.25">
      <c r="A1699" t="s">
        <v>3885</v>
      </c>
      <c r="B1699">
        <v>12</v>
      </c>
      <c r="C1699" t="s">
        <v>931</v>
      </c>
      <c r="D1699" t="s">
        <v>3852</v>
      </c>
    </row>
    <row r="1700" spans="1:4" hidden="1" x14ac:dyDescent="0.25">
      <c r="A1700" t="s">
        <v>3885</v>
      </c>
      <c r="B1700">
        <v>13</v>
      </c>
      <c r="C1700" t="s">
        <v>1478</v>
      </c>
      <c r="D1700" t="s">
        <v>205</v>
      </c>
    </row>
    <row r="1701" spans="1:4" hidden="1" x14ac:dyDescent="0.25">
      <c r="A1701" t="s">
        <v>3885</v>
      </c>
      <c r="B1701">
        <v>14</v>
      </c>
      <c r="C1701" t="s">
        <v>492</v>
      </c>
      <c r="D1701" t="s">
        <v>26</v>
      </c>
    </row>
    <row r="1702" spans="1:4" hidden="1" x14ac:dyDescent="0.25">
      <c r="A1702" t="s">
        <v>3885</v>
      </c>
      <c r="B1702">
        <v>15</v>
      </c>
      <c r="C1702" t="s">
        <v>573</v>
      </c>
      <c r="D1702" t="s">
        <v>1030</v>
      </c>
    </row>
    <row r="1703" spans="1:4" hidden="1" x14ac:dyDescent="0.25">
      <c r="A1703" t="s">
        <v>3885</v>
      </c>
      <c r="B1703">
        <v>16</v>
      </c>
      <c r="C1703" t="s">
        <v>2248</v>
      </c>
      <c r="D1703" t="s">
        <v>2985</v>
      </c>
    </row>
    <row r="1704" spans="1:4" hidden="1" x14ac:dyDescent="0.25">
      <c r="A1704" t="s">
        <v>3885</v>
      </c>
      <c r="B1704">
        <v>17</v>
      </c>
      <c r="C1704" t="s">
        <v>936</v>
      </c>
      <c r="D1704" t="s">
        <v>2646</v>
      </c>
    </row>
    <row r="1705" spans="1:4" hidden="1" x14ac:dyDescent="0.25">
      <c r="A1705" t="s">
        <v>3885</v>
      </c>
      <c r="B1705">
        <v>18</v>
      </c>
      <c r="C1705" t="s">
        <v>3886</v>
      </c>
      <c r="D1705" t="s">
        <v>3494</v>
      </c>
    </row>
    <row r="1706" spans="1:4" hidden="1" x14ac:dyDescent="0.25">
      <c r="A1706" t="s">
        <v>3885</v>
      </c>
      <c r="B1706">
        <v>19</v>
      </c>
      <c r="C1706" t="s">
        <v>3850</v>
      </c>
      <c r="D1706" t="s">
        <v>3849</v>
      </c>
    </row>
    <row r="1707" spans="1:4" hidden="1" x14ac:dyDescent="0.25">
      <c r="A1707" t="s">
        <v>3885</v>
      </c>
      <c r="B1707">
        <v>20</v>
      </c>
      <c r="C1707" t="s">
        <v>1412</v>
      </c>
      <c r="D1707" t="s">
        <v>484</v>
      </c>
    </row>
    <row r="1708" spans="1:4" hidden="1" x14ac:dyDescent="0.25">
      <c r="A1708" t="s">
        <v>3885</v>
      </c>
      <c r="B1708">
        <v>21</v>
      </c>
      <c r="C1708" t="s">
        <v>483</v>
      </c>
      <c r="D1708" t="s">
        <v>2251</v>
      </c>
    </row>
    <row r="1709" spans="1:4" hidden="1" x14ac:dyDescent="0.25">
      <c r="A1709" t="s">
        <v>3885</v>
      </c>
      <c r="B1709">
        <v>22</v>
      </c>
      <c r="C1709" t="s">
        <v>481</v>
      </c>
      <c r="D1709" t="s">
        <v>480</v>
      </c>
    </row>
    <row r="1710" spans="1:4" hidden="1" x14ac:dyDescent="0.25">
      <c r="A1710" t="s">
        <v>3885</v>
      </c>
      <c r="B1710">
        <v>23</v>
      </c>
      <c r="C1710" t="s">
        <v>2028</v>
      </c>
      <c r="D1710" t="s">
        <v>478</v>
      </c>
    </row>
    <row r="1711" spans="1:4" hidden="1" x14ac:dyDescent="0.25">
      <c r="A1711" t="s">
        <v>3885</v>
      </c>
      <c r="B1711">
        <v>24</v>
      </c>
      <c r="C1711" t="s">
        <v>344</v>
      </c>
      <c r="D1711" t="s">
        <v>8</v>
      </c>
    </row>
    <row r="1712" spans="1:4" hidden="1" x14ac:dyDescent="0.25">
      <c r="A1712" t="s">
        <v>3884</v>
      </c>
      <c r="B1712">
        <v>1</v>
      </c>
      <c r="C1712" t="s">
        <v>295</v>
      </c>
      <c r="D1712" t="s">
        <v>10</v>
      </c>
    </row>
    <row r="1713" spans="1:4" hidden="1" x14ac:dyDescent="0.25">
      <c r="A1713" t="s">
        <v>3884</v>
      </c>
      <c r="B1713">
        <v>2</v>
      </c>
      <c r="C1713" t="s">
        <v>928</v>
      </c>
      <c r="D1713" t="s">
        <v>1669</v>
      </c>
    </row>
    <row r="1714" spans="1:4" hidden="1" x14ac:dyDescent="0.25">
      <c r="A1714" t="s">
        <v>3884</v>
      </c>
      <c r="B1714">
        <v>3</v>
      </c>
      <c r="C1714" t="s">
        <v>914</v>
      </c>
      <c r="D1714" t="s">
        <v>1668</v>
      </c>
    </row>
    <row r="1715" spans="1:4" hidden="1" x14ac:dyDescent="0.25">
      <c r="A1715" t="s">
        <v>3884</v>
      </c>
      <c r="B1715">
        <v>4</v>
      </c>
      <c r="C1715" t="s">
        <v>923</v>
      </c>
      <c r="D1715" t="s">
        <v>407</v>
      </c>
    </row>
    <row r="1716" spans="1:4" hidden="1" x14ac:dyDescent="0.25">
      <c r="A1716" t="s">
        <v>3884</v>
      </c>
      <c r="B1716">
        <v>5</v>
      </c>
      <c r="C1716" t="s">
        <v>455</v>
      </c>
      <c r="D1716" t="s">
        <v>1667</v>
      </c>
    </row>
    <row r="1717" spans="1:4" hidden="1" x14ac:dyDescent="0.25">
      <c r="A1717" t="s">
        <v>3884</v>
      </c>
      <c r="B1717">
        <v>6</v>
      </c>
      <c r="C1717" t="s">
        <v>316</v>
      </c>
      <c r="D1717" t="s">
        <v>106</v>
      </c>
    </row>
    <row r="1718" spans="1:4" hidden="1" x14ac:dyDescent="0.25">
      <c r="A1718" t="s">
        <v>3884</v>
      </c>
      <c r="B1718">
        <v>7</v>
      </c>
      <c r="C1718" t="s">
        <v>919</v>
      </c>
      <c r="D1718" t="s">
        <v>380</v>
      </c>
    </row>
    <row r="1719" spans="1:4" hidden="1" x14ac:dyDescent="0.25">
      <c r="A1719" t="s">
        <v>3884</v>
      </c>
      <c r="B1719">
        <v>8</v>
      </c>
      <c r="C1719" t="s">
        <v>533</v>
      </c>
      <c r="D1719" t="s">
        <v>1666</v>
      </c>
    </row>
    <row r="1720" spans="1:4" hidden="1" x14ac:dyDescent="0.25">
      <c r="A1720" t="s">
        <v>3884</v>
      </c>
      <c r="B1720">
        <v>9</v>
      </c>
      <c r="C1720" t="s">
        <v>525</v>
      </c>
      <c r="D1720" t="s">
        <v>524</v>
      </c>
    </row>
    <row r="1721" spans="1:4" hidden="1" x14ac:dyDescent="0.25">
      <c r="A1721" t="s">
        <v>3884</v>
      </c>
      <c r="B1721">
        <v>10</v>
      </c>
      <c r="C1721" t="s">
        <v>911</v>
      </c>
      <c r="D1721" t="s">
        <v>522</v>
      </c>
    </row>
    <row r="1722" spans="1:4" hidden="1" x14ac:dyDescent="0.25">
      <c r="A1722" t="s">
        <v>3884</v>
      </c>
      <c r="B1722">
        <v>11</v>
      </c>
      <c r="C1722" t="s">
        <v>411</v>
      </c>
      <c r="D1722" t="s">
        <v>47</v>
      </c>
    </row>
    <row r="1723" spans="1:4" hidden="1" x14ac:dyDescent="0.25">
      <c r="A1723" t="s">
        <v>3884</v>
      </c>
      <c r="B1723">
        <v>12</v>
      </c>
      <c r="C1723" t="s">
        <v>907</v>
      </c>
      <c r="D1723" t="s">
        <v>150</v>
      </c>
    </row>
    <row r="1724" spans="1:4" hidden="1" x14ac:dyDescent="0.25">
      <c r="A1724" t="s">
        <v>3884</v>
      </c>
      <c r="B1724">
        <v>13</v>
      </c>
      <c r="C1724" t="s">
        <v>1665</v>
      </c>
      <c r="D1724" t="s">
        <v>1664</v>
      </c>
    </row>
    <row r="1725" spans="1:4" hidden="1" x14ac:dyDescent="0.25">
      <c r="A1725" t="s">
        <v>3884</v>
      </c>
      <c r="B1725">
        <v>14</v>
      </c>
      <c r="C1725" t="s">
        <v>1663</v>
      </c>
      <c r="D1725" t="s">
        <v>243</v>
      </c>
    </row>
    <row r="1726" spans="1:4" hidden="1" x14ac:dyDescent="0.25">
      <c r="A1726" t="s">
        <v>3884</v>
      </c>
      <c r="B1726">
        <v>15</v>
      </c>
      <c r="C1726" t="s">
        <v>1662</v>
      </c>
      <c r="D1726" t="s">
        <v>894</v>
      </c>
    </row>
    <row r="1727" spans="1:4" hidden="1" x14ac:dyDescent="0.25">
      <c r="A1727" t="s">
        <v>3884</v>
      </c>
      <c r="B1727">
        <v>16</v>
      </c>
      <c r="C1727" t="s">
        <v>1573</v>
      </c>
      <c r="D1727" t="s">
        <v>1661</v>
      </c>
    </row>
    <row r="1728" spans="1:4" hidden="1" x14ac:dyDescent="0.25">
      <c r="A1728" t="s">
        <v>3884</v>
      </c>
      <c r="B1728">
        <v>17</v>
      </c>
      <c r="C1728" t="s">
        <v>1079</v>
      </c>
      <c r="D1728" t="s">
        <v>1660</v>
      </c>
    </row>
    <row r="1729" spans="1:4" hidden="1" x14ac:dyDescent="0.25">
      <c r="A1729" t="s">
        <v>3884</v>
      </c>
      <c r="B1729">
        <v>18</v>
      </c>
      <c r="C1729" t="s">
        <v>1283</v>
      </c>
      <c r="D1729" t="s">
        <v>1659</v>
      </c>
    </row>
    <row r="1730" spans="1:4" hidden="1" x14ac:dyDescent="0.25">
      <c r="A1730" t="s">
        <v>3884</v>
      </c>
      <c r="B1730">
        <v>19</v>
      </c>
      <c r="C1730" t="s">
        <v>1658</v>
      </c>
      <c r="D1730" t="s">
        <v>1657</v>
      </c>
    </row>
    <row r="1731" spans="1:4" hidden="1" x14ac:dyDescent="0.25">
      <c r="A1731" t="s">
        <v>3884</v>
      </c>
      <c r="B1731">
        <v>20</v>
      </c>
      <c r="C1731" t="s">
        <v>1376</v>
      </c>
      <c r="D1731" t="s">
        <v>1656</v>
      </c>
    </row>
    <row r="1732" spans="1:4" hidden="1" x14ac:dyDescent="0.25">
      <c r="A1732" t="s">
        <v>3884</v>
      </c>
      <c r="B1732">
        <v>21</v>
      </c>
      <c r="C1732" t="s">
        <v>1655</v>
      </c>
      <c r="D1732" t="s">
        <v>1654</v>
      </c>
    </row>
    <row r="1733" spans="1:4" hidden="1" x14ac:dyDescent="0.25">
      <c r="A1733" t="s">
        <v>3884</v>
      </c>
      <c r="B1733">
        <v>22</v>
      </c>
      <c r="C1733" t="s">
        <v>1653</v>
      </c>
      <c r="D1733" t="s">
        <v>1652</v>
      </c>
    </row>
    <row r="1734" spans="1:4" hidden="1" x14ac:dyDescent="0.25">
      <c r="A1734" t="s">
        <v>3884</v>
      </c>
      <c r="B1734">
        <v>23</v>
      </c>
      <c r="C1734" t="s">
        <v>826</v>
      </c>
      <c r="D1734" t="s">
        <v>1420</v>
      </c>
    </row>
    <row r="1735" spans="1:4" hidden="1" x14ac:dyDescent="0.25">
      <c r="A1735" t="s">
        <v>3884</v>
      </c>
      <c r="B1735">
        <v>24</v>
      </c>
      <c r="C1735" t="s">
        <v>1651</v>
      </c>
      <c r="D1735" t="s">
        <v>1650</v>
      </c>
    </row>
    <row r="1736" spans="1:4" hidden="1" x14ac:dyDescent="0.25">
      <c r="A1736" t="s">
        <v>3884</v>
      </c>
      <c r="B1736">
        <v>25</v>
      </c>
      <c r="C1736" t="s">
        <v>1649</v>
      </c>
      <c r="D1736" t="s">
        <v>52</v>
      </c>
    </row>
    <row r="1737" spans="1:4" hidden="1" x14ac:dyDescent="0.25">
      <c r="A1737" t="s">
        <v>3876</v>
      </c>
      <c r="B1737">
        <v>1</v>
      </c>
      <c r="C1737" t="s">
        <v>295</v>
      </c>
      <c r="D1737" t="s">
        <v>14</v>
      </c>
    </row>
    <row r="1738" spans="1:4" hidden="1" x14ac:dyDescent="0.25">
      <c r="A1738" t="s">
        <v>3876</v>
      </c>
      <c r="B1738">
        <v>2</v>
      </c>
      <c r="C1738" t="s">
        <v>2047</v>
      </c>
      <c r="D1738" t="s">
        <v>173</v>
      </c>
    </row>
    <row r="1739" spans="1:4" hidden="1" x14ac:dyDescent="0.25">
      <c r="A1739" t="s">
        <v>3876</v>
      </c>
      <c r="B1739">
        <v>3</v>
      </c>
      <c r="C1739" t="s">
        <v>3883</v>
      </c>
      <c r="D1739" t="s">
        <v>3882</v>
      </c>
    </row>
    <row r="1740" spans="1:4" hidden="1" x14ac:dyDescent="0.25">
      <c r="A1740" t="s">
        <v>3876</v>
      </c>
      <c r="B1740">
        <v>4</v>
      </c>
      <c r="C1740" t="s">
        <v>3881</v>
      </c>
      <c r="D1740" t="s">
        <v>3880</v>
      </c>
    </row>
    <row r="1741" spans="1:4" hidden="1" x14ac:dyDescent="0.25">
      <c r="A1741" t="s">
        <v>3876</v>
      </c>
      <c r="B1741">
        <v>5</v>
      </c>
      <c r="C1741" t="s">
        <v>2139</v>
      </c>
      <c r="D1741" t="s">
        <v>3847</v>
      </c>
    </row>
    <row r="1742" spans="1:4" hidden="1" x14ac:dyDescent="0.25">
      <c r="A1742" t="s">
        <v>3876</v>
      </c>
      <c r="B1742">
        <v>6</v>
      </c>
      <c r="C1742" t="s">
        <v>2365</v>
      </c>
      <c r="D1742" t="s">
        <v>3879</v>
      </c>
    </row>
    <row r="1743" spans="1:4" hidden="1" x14ac:dyDescent="0.25">
      <c r="A1743" t="s">
        <v>3876</v>
      </c>
      <c r="B1743">
        <v>7</v>
      </c>
      <c r="C1743" t="s">
        <v>3878</v>
      </c>
      <c r="D1743" t="s">
        <v>3877</v>
      </c>
    </row>
    <row r="1744" spans="1:4" hidden="1" x14ac:dyDescent="0.25">
      <c r="A1744" t="s">
        <v>3876</v>
      </c>
      <c r="B1744">
        <v>8</v>
      </c>
      <c r="C1744" t="s">
        <v>886</v>
      </c>
      <c r="D1744" t="s">
        <v>886</v>
      </c>
    </row>
    <row r="1745" spans="1:4" hidden="1" x14ac:dyDescent="0.25">
      <c r="A1745" t="s">
        <v>3876</v>
      </c>
      <c r="B1745">
        <v>9</v>
      </c>
      <c r="C1745" t="s">
        <v>3874</v>
      </c>
      <c r="D1745" t="s">
        <v>178</v>
      </c>
    </row>
    <row r="1746" spans="1:4" hidden="1" x14ac:dyDescent="0.25">
      <c r="A1746" t="s">
        <v>3875</v>
      </c>
      <c r="B1746">
        <v>1</v>
      </c>
      <c r="C1746" t="s">
        <v>2047</v>
      </c>
      <c r="D1746" t="s">
        <v>173</v>
      </c>
    </row>
    <row r="1747" spans="1:4" hidden="1" x14ac:dyDescent="0.25">
      <c r="A1747" t="s">
        <v>3875</v>
      </c>
      <c r="B1747">
        <v>2</v>
      </c>
      <c r="C1747" t="s">
        <v>295</v>
      </c>
      <c r="D1747" t="s">
        <v>14</v>
      </c>
    </row>
    <row r="1748" spans="1:4" hidden="1" x14ac:dyDescent="0.25">
      <c r="A1748" t="s">
        <v>3875</v>
      </c>
      <c r="B1748">
        <v>3</v>
      </c>
      <c r="C1748" t="s">
        <v>2139</v>
      </c>
      <c r="D1748" t="s">
        <v>3847</v>
      </c>
    </row>
    <row r="1749" spans="1:4" hidden="1" x14ac:dyDescent="0.25">
      <c r="A1749" t="s">
        <v>3875</v>
      </c>
      <c r="B1749">
        <v>4</v>
      </c>
      <c r="C1749" t="s">
        <v>886</v>
      </c>
      <c r="D1749" t="s">
        <v>886</v>
      </c>
    </row>
    <row r="1750" spans="1:4" hidden="1" x14ac:dyDescent="0.25">
      <c r="A1750" t="s">
        <v>3875</v>
      </c>
      <c r="B1750">
        <v>5</v>
      </c>
      <c r="C1750" t="s">
        <v>3874</v>
      </c>
      <c r="D1750" t="s">
        <v>178</v>
      </c>
    </row>
    <row r="1751" spans="1:4" hidden="1" x14ac:dyDescent="0.25">
      <c r="A1751" t="s">
        <v>3873</v>
      </c>
      <c r="B1751">
        <v>1</v>
      </c>
      <c r="C1751" t="s">
        <v>295</v>
      </c>
      <c r="D1751" t="s">
        <v>14</v>
      </c>
    </row>
    <row r="1752" spans="1:4" hidden="1" x14ac:dyDescent="0.25">
      <c r="A1752" t="s">
        <v>3873</v>
      </c>
      <c r="B1752">
        <v>2</v>
      </c>
      <c r="C1752" t="s">
        <v>2139</v>
      </c>
      <c r="D1752" t="s">
        <v>3847</v>
      </c>
    </row>
    <row r="1753" spans="1:4" hidden="1" x14ac:dyDescent="0.25">
      <c r="A1753" t="s">
        <v>3873</v>
      </c>
      <c r="B1753">
        <v>3</v>
      </c>
      <c r="C1753" t="s">
        <v>886</v>
      </c>
      <c r="D1753" t="s">
        <v>886</v>
      </c>
    </row>
    <row r="1754" spans="1:4" hidden="1" x14ac:dyDescent="0.25">
      <c r="A1754" t="s">
        <v>3873</v>
      </c>
      <c r="B1754">
        <v>4</v>
      </c>
      <c r="C1754" t="s">
        <v>3872</v>
      </c>
      <c r="D1754" t="s">
        <v>177</v>
      </c>
    </row>
    <row r="1755" spans="1:4" hidden="1" x14ac:dyDescent="0.25">
      <c r="A1755" t="s">
        <v>3868</v>
      </c>
      <c r="B1755">
        <v>1</v>
      </c>
      <c r="C1755" t="s">
        <v>295</v>
      </c>
      <c r="D1755" t="s">
        <v>14</v>
      </c>
    </row>
    <row r="1756" spans="1:4" hidden="1" x14ac:dyDescent="0.25">
      <c r="A1756" t="s">
        <v>3868</v>
      </c>
      <c r="B1756">
        <v>2</v>
      </c>
      <c r="C1756" t="s">
        <v>2139</v>
      </c>
      <c r="D1756" t="s">
        <v>3847</v>
      </c>
    </row>
    <row r="1757" spans="1:4" hidden="1" x14ac:dyDescent="0.25">
      <c r="A1757" t="s">
        <v>3868</v>
      </c>
      <c r="B1757">
        <v>3</v>
      </c>
      <c r="C1757" t="s">
        <v>3871</v>
      </c>
      <c r="D1757" t="s">
        <v>3870</v>
      </c>
    </row>
    <row r="1758" spans="1:4" hidden="1" x14ac:dyDescent="0.25">
      <c r="A1758" t="s">
        <v>3868</v>
      </c>
      <c r="B1758">
        <v>4</v>
      </c>
      <c r="C1758" t="s">
        <v>1372</v>
      </c>
      <c r="D1758" t="s">
        <v>3869</v>
      </c>
    </row>
    <row r="1759" spans="1:4" hidden="1" x14ac:dyDescent="0.25">
      <c r="A1759" t="s">
        <v>3868</v>
      </c>
      <c r="B1759">
        <v>5</v>
      </c>
      <c r="C1759" t="s">
        <v>3867</v>
      </c>
      <c r="D1759" t="s">
        <v>176</v>
      </c>
    </row>
    <row r="1760" spans="1:4" hidden="1" x14ac:dyDescent="0.25">
      <c r="A1760" t="s">
        <v>3863</v>
      </c>
      <c r="B1760">
        <v>1</v>
      </c>
      <c r="C1760" t="s">
        <v>295</v>
      </c>
      <c r="D1760" t="s">
        <v>14</v>
      </c>
    </row>
    <row r="1761" spans="1:4" hidden="1" x14ac:dyDescent="0.25">
      <c r="A1761" t="s">
        <v>3863</v>
      </c>
      <c r="B1761">
        <v>2</v>
      </c>
      <c r="C1761" t="s">
        <v>434</v>
      </c>
      <c r="D1761" t="s">
        <v>433</v>
      </c>
    </row>
    <row r="1762" spans="1:4" hidden="1" x14ac:dyDescent="0.25">
      <c r="A1762" t="s">
        <v>3863</v>
      </c>
      <c r="B1762">
        <v>3</v>
      </c>
      <c r="C1762" t="s">
        <v>43</v>
      </c>
      <c r="D1762" t="s">
        <v>431</v>
      </c>
    </row>
    <row r="1763" spans="1:4" hidden="1" x14ac:dyDescent="0.25">
      <c r="A1763" t="s">
        <v>3863</v>
      </c>
      <c r="B1763">
        <v>4</v>
      </c>
      <c r="C1763" t="s">
        <v>2963</v>
      </c>
      <c r="D1763" t="s">
        <v>429</v>
      </c>
    </row>
    <row r="1764" spans="1:4" hidden="1" x14ac:dyDescent="0.25">
      <c r="A1764" t="s">
        <v>3863</v>
      </c>
      <c r="B1764">
        <v>5</v>
      </c>
      <c r="C1764" t="s">
        <v>428</v>
      </c>
      <c r="D1764" t="s">
        <v>427</v>
      </c>
    </row>
    <row r="1765" spans="1:4" hidden="1" x14ac:dyDescent="0.25">
      <c r="A1765" t="s">
        <v>3863</v>
      </c>
      <c r="B1765">
        <v>6</v>
      </c>
      <c r="C1765" t="s">
        <v>3866</v>
      </c>
      <c r="D1765" t="s">
        <v>425</v>
      </c>
    </row>
    <row r="1766" spans="1:4" hidden="1" x14ac:dyDescent="0.25">
      <c r="A1766" t="s">
        <v>3863</v>
      </c>
      <c r="B1766">
        <v>7</v>
      </c>
      <c r="C1766" t="s">
        <v>1241</v>
      </c>
      <c r="D1766" t="s">
        <v>2044</v>
      </c>
    </row>
    <row r="1767" spans="1:4" hidden="1" x14ac:dyDescent="0.25">
      <c r="A1767" t="s">
        <v>3863</v>
      </c>
      <c r="B1767">
        <v>8</v>
      </c>
      <c r="C1767" t="s">
        <v>328</v>
      </c>
      <c r="D1767" t="s">
        <v>327</v>
      </c>
    </row>
    <row r="1768" spans="1:4" hidden="1" x14ac:dyDescent="0.25">
      <c r="A1768" t="s">
        <v>3863</v>
      </c>
      <c r="B1768">
        <v>9</v>
      </c>
      <c r="C1768" t="s">
        <v>422</v>
      </c>
      <c r="D1768" t="s">
        <v>421</v>
      </c>
    </row>
    <row r="1769" spans="1:4" hidden="1" x14ac:dyDescent="0.25">
      <c r="A1769" t="s">
        <v>3863</v>
      </c>
      <c r="B1769">
        <v>10</v>
      </c>
      <c r="C1769" t="s">
        <v>3865</v>
      </c>
      <c r="D1769" t="s">
        <v>3864</v>
      </c>
    </row>
    <row r="1770" spans="1:4" hidden="1" x14ac:dyDescent="0.25">
      <c r="A1770" t="s">
        <v>3863</v>
      </c>
      <c r="B1770">
        <v>11</v>
      </c>
      <c r="C1770" t="s">
        <v>750</v>
      </c>
      <c r="D1770" t="s">
        <v>417</v>
      </c>
    </row>
    <row r="1771" spans="1:4" hidden="1" x14ac:dyDescent="0.25">
      <c r="A1771" t="s">
        <v>3863</v>
      </c>
      <c r="B1771">
        <v>12</v>
      </c>
      <c r="C1771" t="s">
        <v>976</v>
      </c>
      <c r="D1771" t="s">
        <v>415</v>
      </c>
    </row>
    <row r="1772" spans="1:4" hidden="1" x14ac:dyDescent="0.25">
      <c r="A1772" t="s">
        <v>3863</v>
      </c>
      <c r="B1772">
        <v>13</v>
      </c>
      <c r="C1772" t="s">
        <v>414</v>
      </c>
      <c r="D1772" t="s">
        <v>413</v>
      </c>
    </row>
    <row r="1773" spans="1:4" hidden="1" x14ac:dyDescent="0.25">
      <c r="A1773" t="s">
        <v>3863</v>
      </c>
      <c r="B1773">
        <v>14</v>
      </c>
      <c r="C1773" t="s">
        <v>411</v>
      </c>
      <c r="D1773" t="s">
        <v>47</v>
      </c>
    </row>
    <row r="1774" spans="1:4" ht="29.25" hidden="1" customHeight="1" x14ac:dyDescent="0.25">
      <c r="A1774" t="s">
        <v>3848</v>
      </c>
      <c r="B1774">
        <v>1</v>
      </c>
      <c r="C1774" t="s">
        <v>295</v>
      </c>
      <c r="D1774" t="s">
        <v>14</v>
      </c>
    </row>
    <row r="1775" spans="1:4" hidden="1" x14ac:dyDescent="0.25">
      <c r="A1775" t="s">
        <v>3848</v>
      </c>
      <c r="B1775">
        <v>2</v>
      </c>
      <c r="C1775" t="s">
        <v>3862</v>
      </c>
      <c r="D1775" t="s">
        <v>3861</v>
      </c>
    </row>
    <row r="1776" spans="1:4" hidden="1" x14ac:dyDescent="0.25">
      <c r="A1776" t="s">
        <v>3848</v>
      </c>
      <c r="B1776">
        <v>3</v>
      </c>
      <c r="C1776" t="s">
        <v>3860</v>
      </c>
      <c r="D1776" t="s">
        <v>636</v>
      </c>
    </row>
    <row r="1777" spans="1:4" hidden="1" x14ac:dyDescent="0.25">
      <c r="A1777" t="s">
        <v>3848</v>
      </c>
      <c r="B1777">
        <v>4</v>
      </c>
      <c r="C1777" t="s">
        <v>3859</v>
      </c>
      <c r="D1777" t="s">
        <v>458</v>
      </c>
    </row>
    <row r="1778" spans="1:4" hidden="1" x14ac:dyDescent="0.25">
      <c r="A1778" t="s">
        <v>3848</v>
      </c>
      <c r="B1778">
        <v>5</v>
      </c>
      <c r="C1778" t="s">
        <v>3858</v>
      </c>
      <c r="D1778" t="s">
        <v>456</v>
      </c>
    </row>
    <row r="1779" spans="1:4" hidden="1" x14ac:dyDescent="0.25">
      <c r="A1779" t="s">
        <v>3848</v>
      </c>
      <c r="B1779">
        <v>6</v>
      </c>
      <c r="C1779" t="s">
        <v>387</v>
      </c>
      <c r="D1779" t="s">
        <v>1610</v>
      </c>
    </row>
    <row r="1780" spans="1:4" hidden="1" x14ac:dyDescent="0.25">
      <c r="A1780" t="s">
        <v>3848</v>
      </c>
      <c r="B1780">
        <v>7</v>
      </c>
      <c r="C1780" t="s">
        <v>969</v>
      </c>
      <c r="D1780" t="s">
        <v>1021</v>
      </c>
    </row>
    <row r="1781" spans="1:4" hidden="1" x14ac:dyDescent="0.25">
      <c r="A1781" t="s">
        <v>3848</v>
      </c>
      <c r="B1781">
        <v>8</v>
      </c>
      <c r="C1781" t="s">
        <v>922</v>
      </c>
      <c r="D1781" t="s">
        <v>3857</v>
      </c>
    </row>
    <row r="1782" spans="1:4" hidden="1" x14ac:dyDescent="0.25">
      <c r="A1782" t="s">
        <v>3848</v>
      </c>
      <c r="B1782">
        <v>9</v>
      </c>
      <c r="C1782" t="s">
        <v>316</v>
      </c>
      <c r="D1782" t="s">
        <v>106</v>
      </c>
    </row>
    <row r="1783" spans="1:4" hidden="1" x14ac:dyDescent="0.25">
      <c r="A1783" t="s">
        <v>3848</v>
      </c>
      <c r="B1783">
        <v>10</v>
      </c>
      <c r="C1783" t="s">
        <v>383</v>
      </c>
      <c r="D1783" t="s">
        <v>382</v>
      </c>
    </row>
    <row r="1784" spans="1:4" hidden="1" x14ac:dyDescent="0.25">
      <c r="A1784" t="s">
        <v>3848</v>
      </c>
      <c r="B1784">
        <v>11</v>
      </c>
      <c r="C1784" t="s">
        <v>1134</v>
      </c>
      <c r="D1784" t="s">
        <v>380</v>
      </c>
    </row>
    <row r="1785" spans="1:4" hidden="1" x14ac:dyDescent="0.25">
      <c r="A1785" t="s">
        <v>3848</v>
      </c>
      <c r="B1785">
        <v>12</v>
      </c>
      <c r="C1785" t="s">
        <v>315</v>
      </c>
      <c r="D1785" t="s">
        <v>221</v>
      </c>
    </row>
    <row r="1786" spans="1:4" hidden="1" x14ac:dyDescent="0.25">
      <c r="A1786" t="s">
        <v>3848</v>
      </c>
      <c r="B1786">
        <v>13</v>
      </c>
      <c r="C1786" t="s">
        <v>3596</v>
      </c>
      <c r="D1786" t="s">
        <v>650</v>
      </c>
    </row>
    <row r="1787" spans="1:4" hidden="1" x14ac:dyDescent="0.25">
      <c r="A1787" t="s">
        <v>3848</v>
      </c>
      <c r="B1787">
        <v>14</v>
      </c>
      <c r="C1787" t="s">
        <v>3856</v>
      </c>
      <c r="D1787" t="s">
        <v>3855</v>
      </c>
    </row>
    <row r="1788" spans="1:4" hidden="1" x14ac:dyDescent="0.25">
      <c r="A1788" t="s">
        <v>3848</v>
      </c>
      <c r="B1788">
        <v>15</v>
      </c>
      <c r="C1788" t="s">
        <v>3680</v>
      </c>
      <c r="D1788" t="s">
        <v>1607</v>
      </c>
    </row>
    <row r="1789" spans="1:4" hidden="1" x14ac:dyDescent="0.25">
      <c r="A1789" t="s">
        <v>3848</v>
      </c>
      <c r="B1789">
        <v>16</v>
      </c>
      <c r="C1789" t="s">
        <v>3717</v>
      </c>
      <c r="D1789" t="s">
        <v>3854</v>
      </c>
    </row>
    <row r="1790" spans="1:4" hidden="1" x14ac:dyDescent="0.25">
      <c r="A1790" t="s">
        <v>3848</v>
      </c>
      <c r="B1790">
        <v>17</v>
      </c>
      <c r="C1790" t="s">
        <v>2294</v>
      </c>
      <c r="D1790" t="s">
        <v>3853</v>
      </c>
    </row>
    <row r="1791" spans="1:4" hidden="1" x14ac:dyDescent="0.25">
      <c r="A1791" t="s">
        <v>3848</v>
      </c>
      <c r="B1791">
        <v>18</v>
      </c>
      <c r="C1791" t="s">
        <v>2609</v>
      </c>
      <c r="D1791" t="s">
        <v>522</v>
      </c>
    </row>
    <row r="1792" spans="1:4" hidden="1" x14ac:dyDescent="0.25">
      <c r="A1792" t="s">
        <v>3848</v>
      </c>
      <c r="B1792">
        <v>19</v>
      </c>
      <c r="C1792" t="s">
        <v>978</v>
      </c>
      <c r="D1792" t="s">
        <v>521</v>
      </c>
    </row>
    <row r="1793" spans="1:4" hidden="1" x14ac:dyDescent="0.25">
      <c r="A1793" t="s">
        <v>3848</v>
      </c>
      <c r="B1793">
        <v>20</v>
      </c>
      <c r="C1793" t="s">
        <v>411</v>
      </c>
      <c r="D1793" t="s">
        <v>47</v>
      </c>
    </row>
    <row r="1794" spans="1:4" hidden="1" x14ac:dyDescent="0.25">
      <c r="A1794" t="s">
        <v>3848</v>
      </c>
      <c r="B1794">
        <v>21</v>
      </c>
      <c r="C1794" t="s">
        <v>646</v>
      </c>
      <c r="D1794" t="s">
        <v>2242</v>
      </c>
    </row>
    <row r="1795" spans="1:4" hidden="1" x14ac:dyDescent="0.25">
      <c r="A1795" t="s">
        <v>3848</v>
      </c>
      <c r="B1795">
        <v>22</v>
      </c>
      <c r="C1795" t="s">
        <v>2243</v>
      </c>
      <c r="D1795" t="s">
        <v>125</v>
      </c>
    </row>
    <row r="1796" spans="1:4" hidden="1" x14ac:dyDescent="0.25">
      <c r="A1796" t="s">
        <v>3848</v>
      </c>
      <c r="B1796">
        <v>23</v>
      </c>
      <c r="C1796" t="s">
        <v>1190</v>
      </c>
      <c r="D1796" t="s">
        <v>2245</v>
      </c>
    </row>
    <row r="1797" spans="1:4" hidden="1" x14ac:dyDescent="0.25">
      <c r="A1797" t="s">
        <v>3848</v>
      </c>
      <c r="B1797">
        <v>24</v>
      </c>
      <c r="C1797" t="s">
        <v>692</v>
      </c>
      <c r="D1797" t="s">
        <v>935</v>
      </c>
    </row>
    <row r="1798" spans="1:4" hidden="1" x14ac:dyDescent="0.25">
      <c r="A1798" t="s">
        <v>3848</v>
      </c>
      <c r="B1798">
        <v>25</v>
      </c>
      <c r="C1798" t="s">
        <v>512</v>
      </c>
      <c r="D1798" t="s">
        <v>511</v>
      </c>
    </row>
    <row r="1799" spans="1:4" hidden="1" x14ac:dyDescent="0.25">
      <c r="A1799" t="s">
        <v>3848</v>
      </c>
      <c r="B1799">
        <v>26</v>
      </c>
      <c r="C1799" t="s">
        <v>322</v>
      </c>
      <c r="D1799" t="s">
        <v>116</v>
      </c>
    </row>
    <row r="1800" spans="1:4" hidden="1" x14ac:dyDescent="0.25">
      <c r="A1800" t="s">
        <v>3848</v>
      </c>
      <c r="B1800">
        <v>27</v>
      </c>
      <c r="C1800" t="s">
        <v>934</v>
      </c>
      <c r="D1800" t="s">
        <v>590</v>
      </c>
    </row>
    <row r="1801" spans="1:4" hidden="1" x14ac:dyDescent="0.25">
      <c r="A1801" t="s">
        <v>3848</v>
      </c>
      <c r="B1801">
        <v>28</v>
      </c>
      <c r="C1801" t="s">
        <v>591</v>
      </c>
      <c r="D1801" t="s">
        <v>504</v>
      </c>
    </row>
    <row r="1802" spans="1:4" hidden="1" x14ac:dyDescent="0.25">
      <c r="A1802" t="s">
        <v>3848</v>
      </c>
      <c r="B1802">
        <v>29</v>
      </c>
      <c r="C1802" t="s">
        <v>933</v>
      </c>
      <c r="D1802" t="s">
        <v>502</v>
      </c>
    </row>
    <row r="1803" spans="1:4" hidden="1" x14ac:dyDescent="0.25">
      <c r="A1803" t="s">
        <v>3848</v>
      </c>
      <c r="B1803">
        <v>30</v>
      </c>
      <c r="C1803" t="s">
        <v>1190</v>
      </c>
      <c r="D1803" t="s">
        <v>500</v>
      </c>
    </row>
    <row r="1804" spans="1:4" hidden="1" x14ac:dyDescent="0.25">
      <c r="A1804" t="s">
        <v>3848</v>
      </c>
      <c r="B1804">
        <v>31</v>
      </c>
      <c r="C1804" t="s">
        <v>931</v>
      </c>
      <c r="D1804" t="s">
        <v>3852</v>
      </c>
    </row>
    <row r="1805" spans="1:4" hidden="1" x14ac:dyDescent="0.25">
      <c r="A1805" t="s">
        <v>3848</v>
      </c>
      <c r="B1805">
        <v>32</v>
      </c>
      <c r="C1805" t="s">
        <v>2247</v>
      </c>
      <c r="D1805" t="s">
        <v>205</v>
      </c>
    </row>
    <row r="1806" spans="1:4" hidden="1" x14ac:dyDescent="0.25">
      <c r="A1806" t="s">
        <v>3848</v>
      </c>
      <c r="B1806">
        <v>33</v>
      </c>
      <c r="C1806" t="s">
        <v>620</v>
      </c>
      <c r="D1806" t="s">
        <v>26</v>
      </c>
    </row>
    <row r="1807" spans="1:4" hidden="1" x14ac:dyDescent="0.25">
      <c r="A1807" t="s">
        <v>3848</v>
      </c>
      <c r="B1807">
        <v>34</v>
      </c>
      <c r="C1807" t="s">
        <v>573</v>
      </c>
      <c r="D1807" t="s">
        <v>1030</v>
      </c>
    </row>
    <row r="1808" spans="1:4" hidden="1" x14ac:dyDescent="0.25">
      <c r="A1808" t="s">
        <v>3848</v>
      </c>
      <c r="B1808">
        <v>35</v>
      </c>
      <c r="C1808" t="s">
        <v>3851</v>
      </c>
      <c r="D1808" t="s">
        <v>2985</v>
      </c>
    </row>
    <row r="1809" spans="1:4" hidden="1" x14ac:dyDescent="0.25">
      <c r="A1809" t="s">
        <v>3848</v>
      </c>
      <c r="B1809">
        <v>36</v>
      </c>
      <c r="C1809" t="s">
        <v>936</v>
      </c>
      <c r="D1809" t="s">
        <v>2646</v>
      </c>
    </row>
    <row r="1810" spans="1:4" hidden="1" x14ac:dyDescent="0.25">
      <c r="A1810" t="s">
        <v>3848</v>
      </c>
      <c r="B1810">
        <v>37</v>
      </c>
      <c r="C1810" t="s">
        <v>1027</v>
      </c>
      <c r="D1810" t="s">
        <v>2016</v>
      </c>
    </row>
    <row r="1811" spans="1:4" hidden="1" x14ac:dyDescent="0.25">
      <c r="A1811" t="s">
        <v>3848</v>
      </c>
      <c r="B1811">
        <v>38</v>
      </c>
      <c r="C1811" t="s">
        <v>3850</v>
      </c>
      <c r="D1811" t="s">
        <v>3849</v>
      </c>
    </row>
    <row r="1812" spans="1:4" hidden="1" x14ac:dyDescent="0.25">
      <c r="A1812" t="s">
        <v>3848</v>
      </c>
      <c r="B1812">
        <v>39</v>
      </c>
      <c r="C1812" t="s">
        <v>1412</v>
      </c>
      <c r="D1812" t="s">
        <v>484</v>
      </c>
    </row>
    <row r="1813" spans="1:4" hidden="1" x14ac:dyDescent="0.25">
      <c r="A1813" t="s">
        <v>3848</v>
      </c>
      <c r="B1813">
        <v>40</v>
      </c>
      <c r="C1813" t="s">
        <v>483</v>
      </c>
      <c r="D1813" t="s">
        <v>2251</v>
      </c>
    </row>
    <row r="1814" spans="1:4" hidden="1" x14ac:dyDescent="0.25">
      <c r="A1814" t="s">
        <v>3848</v>
      </c>
      <c r="B1814">
        <v>41</v>
      </c>
      <c r="C1814" t="s">
        <v>481</v>
      </c>
      <c r="D1814" t="s">
        <v>480</v>
      </c>
    </row>
    <row r="1815" spans="1:4" hidden="1" x14ac:dyDescent="0.25">
      <c r="A1815" t="s">
        <v>3848</v>
      </c>
      <c r="B1815">
        <v>42</v>
      </c>
      <c r="C1815" t="s">
        <v>563</v>
      </c>
      <c r="D1815" t="s">
        <v>478</v>
      </c>
    </row>
    <row r="1816" spans="1:4" hidden="1" x14ac:dyDescent="0.25">
      <c r="A1816" t="s">
        <v>3848</v>
      </c>
      <c r="B1816">
        <v>43</v>
      </c>
      <c r="C1816" t="s">
        <v>344</v>
      </c>
      <c r="D1816" t="s">
        <v>8</v>
      </c>
    </row>
    <row r="1817" spans="1:4" hidden="1" x14ac:dyDescent="0.25">
      <c r="A1817" t="s">
        <v>3846</v>
      </c>
      <c r="B1817">
        <v>1</v>
      </c>
      <c r="C1817" t="s">
        <v>295</v>
      </c>
      <c r="D1817" t="s">
        <v>14</v>
      </c>
    </row>
    <row r="1818" spans="1:4" hidden="1" x14ac:dyDescent="0.25">
      <c r="A1818" t="s">
        <v>3846</v>
      </c>
      <c r="B1818">
        <v>2</v>
      </c>
      <c r="C1818" t="s">
        <v>1272</v>
      </c>
      <c r="D1818" t="s">
        <v>3847</v>
      </c>
    </row>
    <row r="1819" spans="1:4" hidden="1" x14ac:dyDescent="0.25">
      <c r="A1819" t="s">
        <v>3846</v>
      </c>
      <c r="B1819">
        <v>3</v>
      </c>
      <c r="C1819" t="s">
        <v>886</v>
      </c>
      <c r="D1819" t="s">
        <v>886</v>
      </c>
    </row>
    <row r="1820" spans="1:4" hidden="1" x14ac:dyDescent="0.25">
      <c r="A1820" t="s">
        <v>3846</v>
      </c>
      <c r="B1820">
        <v>4</v>
      </c>
      <c r="C1820" t="s">
        <v>3845</v>
      </c>
      <c r="D1820" t="s">
        <v>175</v>
      </c>
    </row>
    <row r="1821" spans="1:4" hidden="1" x14ac:dyDescent="0.25">
      <c r="A1821" t="s">
        <v>3844</v>
      </c>
      <c r="B1821">
        <v>1</v>
      </c>
      <c r="C1821" t="s">
        <v>295</v>
      </c>
      <c r="D1821" t="s">
        <v>14</v>
      </c>
    </row>
    <row r="1822" spans="1:4" hidden="1" x14ac:dyDescent="0.25">
      <c r="A1822" t="s">
        <v>3844</v>
      </c>
      <c r="B1822">
        <v>2</v>
      </c>
      <c r="C1822" t="s">
        <v>344</v>
      </c>
      <c r="D1822" t="s">
        <v>8</v>
      </c>
    </row>
    <row r="1823" spans="1:4" hidden="1" x14ac:dyDescent="0.25">
      <c r="A1823" t="s">
        <v>3844</v>
      </c>
      <c r="B1823">
        <v>3</v>
      </c>
      <c r="C1823" t="s">
        <v>1463</v>
      </c>
      <c r="D1823" t="s">
        <v>90</v>
      </c>
    </row>
    <row r="1824" spans="1:4" hidden="1" x14ac:dyDescent="0.25">
      <c r="A1824" t="s">
        <v>3843</v>
      </c>
      <c r="B1824">
        <v>1</v>
      </c>
      <c r="C1824" t="s">
        <v>295</v>
      </c>
      <c r="D1824" t="s">
        <v>10</v>
      </c>
    </row>
    <row r="1825" spans="1:4" hidden="1" x14ac:dyDescent="0.25">
      <c r="A1825" t="s">
        <v>3843</v>
      </c>
      <c r="B1825">
        <v>2</v>
      </c>
      <c r="C1825" t="s">
        <v>626</v>
      </c>
      <c r="D1825" t="s">
        <v>167</v>
      </c>
    </row>
    <row r="1826" spans="1:4" hidden="1" x14ac:dyDescent="0.25">
      <c r="A1826" t="s">
        <v>3842</v>
      </c>
      <c r="B1826">
        <v>1</v>
      </c>
      <c r="C1826" t="s">
        <v>492</v>
      </c>
      <c r="D1826" t="s">
        <v>26</v>
      </c>
    </row>
    <row r="1827" spans="1:4" hidden="1" x14ac:dyDescent="0.25">
      <c r="A1827" t="s">
        <v>3842</v>
      </c>
      <c r="B1827">
        <v>2</v>
      </c>
      <c r="C1827" t="s">
        <v>626</v>
      </c>
      <c r="D1827" t="s">
        <v>167</v>
      </c>
    </row>
    <row r="1828" spans="1:4" hidden="1" x14ac:dyDescent="0.25">
      <c r="A1828" t="s">
        <v>3841</v>
      </c>
      <c r="B1828">
        <v>1</v>
      </c>
      <c r="C1828" t="s">
        <v>626</v>
      </c>
      <c r="D1828" t="s">
        <v>167</v>
      </c>
    </row>
    <row r="1829" spans="1:4" hidden="1" x14ac:dyDescent="0.25">
      <c r="A1829" t="s">
        <v>3841</v>
      </c>
      <c r="B1829">
        <v>2</v>
      </c>
      <c r="C1829" t="s">
        <v>295</v>
      </c>
      <c r="D1829" t="s">
        <v>10</v>
      </c>
    </row>
    <row r="1830" spans="1:4" hidden="1" x14ac:dyDescent="0.25">
      <c r="A1830" t="s">
        <v>3841</v>
      </c>
      <c r="B1830">
        <v>3</v>
      </c>
      <c r="C1830" t="s">
        <v>316</v>
      </c>
      <c r="D1830" t="s">
        <v>106</v>
      </c>
    </row>
    <row r="1831" spans="1:4" hidden="1" x14ac:dyDescent="0.25">
      <c r="A1831" t="s">
        <v>3823</v>
      </c>
      <c r="B1831">
        <v>1</v>
      </c>
      <c r="C1831" t="s">
        <v>295</v>
      </c>
      <c r="D1831" t="s">
        <v>174</v>
      </c>
    </row>
    <row r="1832" spans="1:4" hidden="1" x14ac:dyDescent="0.25">
      <c r="A1832" t="s">
        <v>3823</v>
      </c>
      <c r="B1832">
        <v>2</v>
      </c>
      <c r="C1832" t="s">
        <v>2047</v>
      </c>
      <c r="D1832" t="s">
        <v>118</v>
      </c>
    </row>
    <row r="1833" spans="1:4" hidden="1" x14ac:dyDescent="0.25">
      <c r="A1833" t="s">
        <v>3823</v>
      </c>
      <c r="B1833">
        <v>3</v>
      </c>
      <c r="C1833" t="s">
        <v>3840</v>
      </c>
      <c r="D1833" t="s">
        <v>3839</v>
      </c>
    </row>
    <row r="1834" spans="1:4" hidden="1" x14ac:dyDescent="0.25">
      <c r="A1834" t="s">
        <v>3823</v>
      </c>
      <c r="B1834">
        <v>4</v>
      </c>
      <c r="C1834" t="s">
        <v>3838</v>
      </c>
      <c r="D1834" t="s">
        <v>3837</v>
      </c>
    </row>
    <row r="1835" spans="1:4" hidden="1" x14ac:dyDescent="0.25">
      <c r="A1835" t="s">
        <v>3823</v>
      </c>
      <c r="B1835">
        <v>5</v>
      </c>
      <c r="C1835" t="s">
        <v>3836</v>
      </c>
      <c r="D1835" t="s">
        <v>3835</v>
      </c>
    </row>
    <row r="1836" spans="1:4" hidden="1" x14ac:dyDescent="0.25">
      <c r="A1836" t="s">
        <v>3823</v>
      </c>
      <c r="B1836">
        <v>6</v>
      </c>
      <c r="C1836" t="s">
        <v>3834</v>
      </c>
      <c r="D1836" t="s">
        <v>3833</v>
      </c>
    </row>
    <row r="1837" spans="1:4" hidden="1" x14ac:dyDescent="0.25">
      <c r="A1837" t="s">
        <v>3823</v>
      </c>
      <c r="B1837">
        <v>7</v>
      </c>
      <c r="C1837" t="s">
        <v>3832</v>
      </c>
      <c r="D1837" t="s">
        <v>3831</v>
      </c>
    </row>
    <row r="1838" spans="1:4" hidden="1" x14ac:dyDescent="0.25">
      <c r="A1838" t="s">
        <v>3823</v>
      </c>
      <c r="B1838">
        <v>8</v>
      </c>
      <c r="C1838" t="s">
        <v>2618</v>
      </c>
      <c r="D1838" t="s">
        <v>3830</v>
      </c>
    </row>
    <row r="1839" spans="1:4" hidden="1" x14ac:dyDescent="0.25">
      <c r="A1839" t="s">
        <v>3823</v>
      </c>
      <c r="B1839">
        <v>9</v>
      </c>
      <c r="C1839" t="s">
        <v>3829</v>
      </c>
      <c r="D1839" t="s">
        <v>3828</v>
      </c>
    </row>
    <row r="1840" spans="1:4" hidden="1" x14ac:dyDescent="0.25">
      <c r="A1840" t="s">
        <v>3823</v>
      </c>
      <c r="B1840">
        <v>10</v>
      </c>
      <c r="C1840" t="s">
        <v>3827</v>
      </c>
      <c r="D1840" t="s">
        <v>3826</v>
      </c>
    </row>
    <row r="1841" spans="1:4" hidden="1" x14ac:dyDescent="0.25">
      <c r="A1841" t="s">
        <v>3823</v>
      </c>
      <c r="B1841">
        <v>11</v>
      </c>
      <c r="C1841" t="s">
        <v>3825</v>
      </c>
      <c r="D1841" t="s">
        <v>3824</v>
      </c>
    </row>
    <row r="1842" spans="1:4" hidden="1" x14ac:dyDescent="0.25">
      <c r="A1842" t="s">
        <v>3823</v>
      </c>
      <c r="B1842">
        <v>12</v>
      </c>
      <c r="C1842" t="s">
        <v>2100</v>
      </c>
      <c r="D1842" t="s">
        <v>173</v>
      </c>
    </row>
    <row r="1843" spans="1:4" hidden="1" x14ac:dyDescent="0.25">
      <c r="A1843" t="s">
        <v>3809</v>
      </c>
      <c r="B1843">
        <v>1</v>
      </c>
      <c r="C1843" t="s">
        <v>3169</v>
      </c>
      <c r="D1843" t="s">
        <v>172</v>
      </c>
    </row>
    <row r="1844" spans="1:4" hidden="1" x14ac:dyDescent="0.25">
      <c r="A1844" t="s">
        <v>3809</v>
      </c>
      <c r="B1844">
        <v>2</v>
      </c>
      <c r="C1844" t="s">
        <v>3822</v>
      </c>
      <c r="D1844" t="s">
        <v>3821</v>
      </c>
    </row>
    <row r="1845" spans="1:4" hidden="1" x14ac:dyDescent="0.25">
      <c r="A1845" t="s">
        <v>3809</v>
      </c>
      <c r="B1845">
        <v>3</v>
      </c>
      <c r="C1845" t="s">
        <v>2448</v>
      </c>
      <c r="D1845" t="s">
        <v>102</v>
      </c>
    </row>
    <row r="1846" spans="1:4" hidden="1" x14ac:dyDescent="0.25">
      <c r="A1846" t="s">
        <v>3809</v>
      </c>
      <c r="B1846">
        <v>4</v>
      </c>
      <c r="C1846" t="s">
        <v>1091</v>
      </c>
      <c r="D1846" t="s">
        <v>1090</v>
      </c>
    </row>
    <row r="1847" spans="1:4" hidden="1" x14ac:dyDescent="0.25">
      <c r="A1847" t="s">
        <v>3809</v>
      </c>
      <c r="B1847">
        <v>5</v>
      </c>
      <c r="C1847" t="s">
        <v>2047</v>
      </c>
      <c r="D1847" t="s">
        <v>118</v>
      </c>
    </row>
    <row r="1848" spans="1:4" hidden="1" x14ac:dyDescent="0.25">
      <c r="A1848" t="s">
        <v>3809</v>
      </c>
      <c r="B1848">
        <v>6</v>
      </c>
      <c r="C1848" t="s">
        <v>295</v>
      </c>
      <c r="D1848" t="s">
        <v>10</v>
      </c>
    </row>
    <row r="1849" spans="1:4" hidden="1" x14ac:dyDescent="0.25">
      <c r="A1849" t="s">
        <v>3809</v>
      </c>
      <c r="B1849">
        <v>7</v>
      </c>
      <c r="C1849" t="s">
        <v>3808</v>
      </c>
      <c r="D1849" t="s">
        <v>3820</v>
      </c>
    </row>
    <row r="1850" spans="1:4" hidden="1" x14ac:dyDescent="0.25">
      <c r="A1850" t="s">
        <v>3809</v>
      </c>
      <c r="B1850">
        <v>8</v>
      </c>
      <c r="C1850" t="s">
        <v>3623</v>
      </c>
      <c r="D1850" t="s">
        <v>1234</v>
      </c>
    </row>
    <row r="1851" spans="1:4" hidden="1" x14ac:dyDescent="0.25">
      <c r="A1851" t="s">
        <v>3809</v>
      </c>
      <c r="B1851">
        <v>9</v>
      </c>
      <c r="C1851" t="s">
        <v>999</v>
      </c>
      <c r="D1851" t="s">
        <v>596</v>
      </c>
    </row>
    <row r="1852" spans="1:4" hidden="1" x14ac:dyDescent="0.25">
      <c r="A1852" t="s">
        <v>3809</v>
      </c>
      <c r="B1852">
        <v>10</v>
      </c>
      <c r="C1852" t="s">
        <v>626</v>
      </c>
      <c r="D1852" t="s">
        <v>167</v>
      </c>
    </row>
    <row r="1853" spans="1:4" hidden="1" x14ac:dyDescent="0.25">
      <c r="A1853" t="s">
        <v>3809</v>
      </c>
      <c r="B1853">
        <v>11</v>
      </c>
      <c r="C1853" t="s">
        <v>1079</v>
      </c>
      <c r="D1853" t="s">
        <v>593</v>
      </c>
    </row>
    <row r="1854" spans="1:4" hidden="1" x14ac:dyDescent="0.25">
      <c r="A1854" t="s">
        <v>3809</v>
      </c>
      <c r="B1854">
        <v>12</v>
      </c>
      <c r="C1854" t="s">
        <v>3805</v>
      </c>
      <c r="D1854" t="s">
        <v>1002</v>
      </c>
    </row>
    <row r="1855" spans="1:4" hidden="1" x14ac:dyDescent="0.25">
      <c r="A1855" t="s">
        <v>3809</v>
      </c>
      <c r="B1855">
        <v>13</v>
      </c>
      <c r="C1855" t="s">
        <v>933</v>
      </c>
      <c r="D1855" t="s">
        <v>502</v>
      </c>
    </row>
    <row r="1856" spans="1:4" hidden="1" x14ac:dyDescent="0.25">
      <c r="A1856" t="s">
        <v>3809</v>
      </c>
      <c r="B1856">
        <v>14</v>
      </c>
      <c r="C1856" t="s">
        <v>1190</v>
      </c>
      <c r="D1856" t="s">
        <v>500</v>
      </c>
    </row>
    <row r="1857" spans="1:4" hidden="1" x14ac:dyDescent="0.25">
      <c r="A1857" t="s">
        <v>3809</v>
      </c>
      <c r="B1857">
        <v>15</v>
      </c>
      <c r="C1857" t="s">
        <v>3154</v>
      </c>
      <c r="D1857" t="s">
        <v>1228</v>
      </c>
    </row>
    <row r="1858" spans="1:4" hidden="1" x14ac:dyDescent="0.25">
      <c r="A1858" t="s">
        <v>3809</v>
      </c>
      <c r="B1858">
        <v>16</v>
      </c>
      <c r="C1858" t="s">
        <v>3819</v>
      </c>
      <c r="D1858" t="s">
        <v>494</v>
      </c>
    </row>
    <row r="1859" spans="1:4" hidden="1" x14ac:dyDescent="0.25">
      <c r="A1859" t="s">
        <v>3809</v>
      </c>
      <c r="B1859">
        <v>17</v>
      </c>
      <c r="C1859" t="s">
        <v>3818</v>
      </c>
      <c r="D1859" t="s">
        <v>205</v>
      </c>
    </row>
    <row r="1860" spans="1:4" hidden="1" x14ac:dyDescent="0.25">
      <c r="A1860" t="s">
        <v>3809</v>
      </c>
      <c r="B1860">
        <v>18</v>
      </c>
      <c r="C1860" t="s">
        <v>492</v>
      </c>
      <c r="D1860" t="s">
        <v>26</v>
      </c>
    </row>
    <row r="1861" spans="1:4" hidden="1" x14ac:dyDescent="0.25">
      <c r="A1861" t="s">
        <v>3809</v>
      </c>
      <c r="B1861">
        <v>19</v>
      </c>
      <c r="C1861" t="s">
        <v>3397</v>
      </c>
      <c r="D1861" t="s">
        <v>1150</v>
      </c>
    </row>
    <row r="1862" spans="1:4" hidden="1" x14ac:dyDescent="0.25">
      <c r="A1862" t="s">
        <v>3809</v>
      </c>
      <c r="B1862">
        <v>20</v>
      </c>
      <c r="C1862" t="s">
        <v>2838</v>
      </c>
      <c r="D1862" t="s">
        <v>2720</v>
      </c>
    </row>
    <row r="1863" spans="1:4" hidden="1" x14ac:dyDescent="0.25">
      <c r="A1863" t="s">
        <v>3809</v>
      </c>
      <c r="B1863">
        <v>21</v>
      </c>
      <c r="C1863" t="s">
        <v>3399</v>
      </c>
      <c r="D1863" t="s">
        <v>2718</v>
      </c>
    </row>
    <row r="1864" spans="1:4" hidden="1" x14ac:dyDescent="0.25">
      <c r="A1864" t="s">
        <v>3809</v>
      </c>
      <c r="B1864">
        <v>22</v>
      </c>
      <c r="C1864" t="s">
        <v>2837</v>
      </c>
      <c r="D1864" t="s">
        <v>2837</v>
      </c>
    </row>
    <row r="1865" spans="1:4" hidden="1" x14ac:dyDescent="0.25">
      <c r="A1865" t="s">
        <v>3809</v>
      </c>
      <c r="B1865">
        <v>23</v>
      </c>
      <c r="C1865" t="s">
        <v>3604</v>
      </c>
      <c r="D1865" t="s">
        <v>2304</v>
      </c>
    </row>
    <row r="1866" spans="1:4" hidden="1" x14ac:dyDescent="0.25">
      <c r="A1866" t="s">
        <v>3809</v>
      </c>
      <c r="B1866">
        <v>24</v>
      </c>
      <c r="C1866" t="s">
        <v>1101</v>
      </c>
      <c r="D1866" t="s">
        <v>1100</v>
      </c>
    </row>
    <row r="1867" spans="1:4" hidden="1" x14ac:dyDescent="0.25">
      <c r="A1867" t="s">
        <v>3809</v>
      </c>
      <c r="B1867">
        <v>25</v>
      </c>
      <c r="C1867" t="s">
        <v>2835</v>
      </c>
      <c r="D1867" t="s">
        <v>2834</v>
      </c>
    </row>
    <row r="1868" spans="1:4" hidden="1" x14ac:dyDescent="0.25">
      <c r="A1868" t="s">
        <v>3809</v>
      </c>
      <c r="B1868">
        <v>26</v>
      </c>
      <c r="C1868" t="s">
        <v>3817</v>
      </c>
      <c r="D1868" t="s">
        <v>1074</v>
      </c>
    </row>
    <row r="1869" spans="1:4" hidden="1" x14ac:dyDescent="0.25">
      <c r="A1869" t="s">
        <v>3809</v>
      </c>
      <c r="B1869">
        <v>27</v>
      </c>
      <c r="C1869" t="s">
        <v>2289</v>
      </c>
      <c r="D1869" t="s">
        <v>2832</v>
      </c>
    </row>
    <row r="1870" spans="1:4" hidden="1" x14ac:dyDescent="0.25">
      <c r="A1870" t="s">
        <v>3809</v>
      </c>
      <c r="B1870">
        <v>28</v>
      </c>
      <c r="C1870" t="s">
        <v>724</v>
      </c>
      <c r="D1870" t="s">
        <v>3816</v>
      </c>
    </row>
    <row r="1871" spans="1:4" hidden="1" x14ac:dyDescent="0.25">
      <c r="A1871" t="s">
        <v>3809</v>
      </c>
      <c r="B1871">
        <v>29</v>
      </c>
      <c r="C1871" t="s">
        <v>3421</v>
      </c>
      <c r="D1871" t="s">
        <v>2831</v>
      </c>
    </row>
    <row r="1872" spans="1:4" hidden="1" x14ac:dyDescent="0.25">
      <c r="A1872" t="s">
        <v>3809</v>
      </c>
      <c r="B1872">
        <v>30</v>
      </c>
      <c r="C1872" t="s">
        <v>2596</v>
      </c>
      <c r="D1872" t="s">
        <v>3815</v>
      </c>
    </row>
    <row r="1873" spans="1:4" hidden="1" x14ac:dyDescent="0.25">
      <c r="A1873" t="s">
        <v>3809</v>
      </c>
      <c r="B1873">
        <v>31</v>
      </c>
      <c r="C1873" t="s">
        <v>2830</v>
      </c>
      <c r="D1873" t="s">
        <v>2829</v>
      </c>
    </row>
    <row r="1874" spans="1:4" hidden="1" x14ac:dyDescent="0.25">
      <c r="A1874" t="s">
        <v>3809</v>
      </c>
      <c r="B1874">
        <v>32</v>
      </c>
      <c r="C1874" t="s">
        <v>601</v>
      </c>
      <c r="D1874" t="s">
        <v>3814</v>
      </c>
    </row>
    <row r="1875" spans="1:4" hidden="1" x14ac:dyDescent="0.25">
      <c r="A1875" t="s">
        <v>3809</v>
      </c>
      <c r="B1875">
        <v>33</v>
      </c>
      <c r="C1875" t="s">
        <v>1453</v>
      </c>
      <c r="D1875" t="s">
        <v>3813</v>
      </c>
    </row>
    <row r="1876" spans="1:4" hidden="1" x14ac:dyDescent="0.25">
      <c r="A1876" t="s">
        <v>3809</v>
      </c>
      <c r="B1876">
        <v>34</v>
      </c>
      <c r="C1876" t="s">
        <v>3680</v>
      </c>
      <c r="D1876" t="s">
        <v>3812</v>
      </c>
    </row>
    <row r="1877" spans="1:4" hidden="1" x14ac:dyDescent="0.25">
      <c r="A1877" t="s">
        <v>3809</v>
      </c>
      <c r="B1877">
        <v>35</v>
      </c>
      <c r="C1877" t="s">
        <v>3811</v>
      </c>
      <c r="D1877" t="s">
        <v>3810</v>
      </c>
    </row>
    <row r="1878" spans="1:4" hidden="1" x14ac:dyDescent="0.25">
      <c r="A1878" t="s">
        <v>3809</v>
      </c>
      <c r="B1878">
        <v>36</v>
      </c>
      <c r="C1878" t="s">
        <v>621</v>
      </c>
      <c r="D1878" t="s">
        <v>114</v>
      </c>
    </row>
    <row r="1879" spans="1:4" hidden="1" x14ac:dyDescent="0.25"/>
    <row r="1880" spans="1:4" hidden="1" x14ac:dyDescent="0.25">
      <c r="A1880" t="s">
        <v>3799</v>
      </c>
      <c r="B1880">
        <v>1</v>
      </c>
      <c r="C1880" t="s">
        <v>295</v>
      </c>
      <c r="D1880" t="s">
        <v>10</v>
      </c>
    </row>
    <row r="1881" spans="1:4" hidden="1" x14ac:dyDescent="0.25">
      <c r="A1881" t="s">
        <v>3799</v>
      </c>
      <c r="B1881">
        <v>2</v>
      </c>
      <c r="C1881" t="s">
        <v>3808</v>
      </c>
      <c r="D1881" t="s">
        <v>3807</v>
      </c>
    </row>
    <row r="1882" spans="1:4" hidden="1" x14ac:dyDescent="0.25">
      <c r="A1882" t="s">
        <v>3799</v>
      </c>
      <c r="B1882">
        <v>3</v>
      </c>
      <c r="C1882" t="s">
        <v>998</v>
      </c>
      <c r="D1882" t="s">
        <v>1234</v>
      </c>
    </row>
    <row r="1883" spans="1:4" hidden="1" x14ac:dyDescent="0.25">
      <c r="A1883" t="s">
        <v>3799</v>
      </c>
      <c r="B1883">
        <v>4</v>
      </c>
      <c r="C1883" t="s">
        <v>999</v>
      </c>
      <c r="D1883" t="s">
        <v>596</v>
      </c>
    </row>
    <row r="1884" spans="1:4" hidden="1" x14ac:dyDescent="0.25">
      <c r="A1884" t="s">
        <v>3799</v>
      </c>
      <c r="B1884">
        <v>5</v>
      </c>
      <c r="C1884" t="s">
        <v>1000</v>
      </c>
      <c r="D1884" t="s">
        <v>70</v>
      </c>
    </row>
    <row r="1885" spans="1:4" hidden="1" x14ac:dyDescent="0.25">
      <c r="A1885" t="s">
        <v>3799</v>
      </c>
      <c r="B1885">
        <v>6</v>
      </c>
      <c r="C1885" t="s">
        <v>1079</v>
      </c>
      <c r="D1885" t="s">
        <v>593</v>
      </c>
    </row>
    <row r="1886" spans="1:4" hidden="1" x14ac:dyDescent="0.25">
      <c r="A1886" t="s">
        <v>3799</v>
      </c>
      <c r="B1886">
        <v>7</v>
      </c>
      <c r="C1886" t="s">
        <v>3806</v>
      </c>
      <c r="D1886" t="s">
        <v>3208</v>
      </c>
    </row>
    <row r="1887" spans="1:4" hidden="1" x14ac:dyDescent="0.25">
      <c r="A1887" t="s">
        <v>3799</v>
      </c>
      <c r="B1887">
        <v>8</v>
      </c>
      <c r="C1887" t="s">
        <v>3805</v>
      </c>
      <c r="D1887" t="s">
        <v>1002</v>
      </c>
    </row>
    <row r="1888" spans="1:4" hidden="1" x14ac:dyDescent="0.25">
      <c r="A1888" t="s">
        <v>3799</v>
      </c>
      <c r="B1888">
        <v>9</v>
      </c>
      <c r="C1888" t="s">
        <v>934</v>
      </c>
      <c r="D1888" t="s">
        <v>590</v>
      </c>
    </row>
    <row r="1889" spans="1:4" hidden="1" x14ac:dyDescent="0.25">
      <c r="A1889" t="s">
        <v>3799</v>
      </c>
      <c r="B1889">
        <v>10</v>
      </c>
      <c r="C1889" t="s">
        <v>322</v>
      </c>
      <c r="D1889" t="s">
        <v>116</v>
      </c>
    </row>
    <row r="1890" spans="1:4" hidden="1" x14ac:dyDescent="0.25">
      <c r="A1890" t="s">
        <v>3799</v>
      </c>
      <c r="B1890">
        <v>11</v>
      </c>
      <c r="C1890" t="s">
        <v>3804</v>
      </c>
      <c r="D1890" t="s">
        <v>3803</v>
      </c>
    </row>
    <row r="1891" spans="1:4" hidden="1" x14ac:dyDescent="0.25">
      <c r="A1891" t="s">
        <v>3799</v>
      </c>
      <c r="B1891">
        <v>12</v>
      </c>
      <c r="C1891" t="s">
        <v>2596</v>
      </c>
      <c r="D1891" t="s">
        <v>3802</v>
      </c>
    </row>
    <row r="1892" spans="1:4" hidden="1" x14ac:dyDescent="0.25">
      <c r="A1892" t="s">
        <v>3799</v>
      </c>
      <c r="B1892">
        <v>13</v>
      </c>
      <c r="C1892" t="s">
        <v>1265</v>
      </c>
      <c r="D1892" t="s">
        <v>1161</v>
      </c>
    </row>
    <row r="1893" spans="1:4" hidden="1" x14ac:dyDescent="0.25">
      <c r="A1893" t="s">
        <v>3799</v>
      </c>
      <c r="B1893">
        <v>14</v>
      </c>
      <c r="C1893" t="s">
        <v>1412</v>
      </c>
      <c r="D1893" t="s">
        <v>3801</v>
      </c>
    </row>
    <row r="1894" spans="1:4" hidden="1" x14ac:dyDescent="0.25">
      <c r="A1894" t="s">
        <v>3799</v>
      </c>
      <c r="B1894">
        <v>15</v>
      </c>
      <c r="C1894" t="s">
        <v>1663</v>
      </c>
      <c r="D1894" t="s">
        <v>243</v>
      </c>
    </row>
    <row r="1895" spans="1:4" hidden="1" x14ac:dyDescent="0.25">
      <c r="A1895" t="s">
        <v>3799</v>
      </c>
      <c r="B1895">
        <v>0</v>
      </c>
      <c r="C1895" t="s">
        <v>1953</v>
      </c>
      <c r="D1895" t="s">
        <v>1952</v>
      </c>
    </row>
    <row r="1896" spans="1:4" hidden="1" x14ac:dyDescent="0.25">
      <c r="A1896" t="s">
        <v>3799</v>
      </c>
      <c r="B1896">
        <v>16</v>
      </c>
      <c r="C1896" t="s">
        <v>3397</v>
      </c>
      <c r="D1896" t="s">
        <v>3800</v>
      </c>
    </row>
    <row r="1897" spans="1:4" hidden="1" x14ac:dyDescent="0.25">
      <c r="A1897" t="s">
        <v>3799</v>
      </c>
      <c r="B1897">
        <v>17</v>
      </c>
      <c r="C1897" t="s">
        <v>492</v>
      </c>
      <c r="D1897" t="s">
        <v>26</v>
      </c>
    </row>
    <row r="1898" spans="1:4" hidden="1" x14ac:dyDescent="0.25">
      <c r="A1898" t="s">
        <v>3794</v>
      </c>
      <c r="B1898">
        <v>1</v>
      </c>
      <c r="C1898" t="s">
        <v>492</v>
      </c>
      <c r="D1898" t="s">
        <v>26</v>
      </c>
    </row>
    <row r="1899" spans="1:4" hidden="1" x14ac:dyDescent="0.25">
      <c r="A1899" t="s">
        <v>3794</v>
      </c>
      <c r="B1899">
        <v>2</v>
      </c>
      <c r="C1899" t="s">
        <v>2247</v>
      </c>
      <c r="D1899" t="s">
        <v>205</v>
      </c>
    </row>
    <row r="1900" spans="1:4" hidden="1" x14ac:dyDescent="0.25">
      <c r="A1900" t="s">
        <v>3794</v>
      </c>
      <c r="B1900">
        <v>3</v>
      </c>
      <c r="C1900" t="s">
        <v>2448</v>
      </c>
      <c r="D1900" t="s">
        <v>3798</v>
      </c>
    </row>
    <row r="1901" spans="1:4" hidden="1" x14ac:dyDescent="0.25">
      <c r="A1901" t="s">
        <v>3794</v>
      </c>
      <c r="B1901">
        <v>4</v>
      </c>
      <c r="C1901" t="s">
        <v>1190</v>
      </c>
      <c r="D1901" t="s">
        <v>500</v>
      </c>
    </row>
    <row r="1902" spans="1:4" hidden="1" x14ac:dyDescent="0.25">
      <c r="A1902" t="s">
        <v>3794</v>
      </c>
      <c r="B1902">
        <v>5</v>
      </c>
      <c r="C1902" t="s">
        <v>933</v>
      </c>
      <c r="D1902" t="s">
        <v>502</v>
      </c>
    </row>
    <row r="1903" spans="1:4" hidden="1" x14ac:dyDescent="0.25">
      <c r="A1903" t="s">
        <v>3794</v>
      </c>
      <c r="B1903">
        <v>6</v>
      </c>
      <c r="C1903" t="s">
        <v>591</v>
      </c>
      <c r="D1903" t="s">
        <v>3797</v>
      </c>
    </row>
    <row r="1904" spans="1:4" hidden="1" x14ac:dyDescent="0.25">
      <c r="A1904" t="s">
        <v>3794</v>
      </c>
      <c r="B1904">
        <v>7</v>
      </c>
      <c r="C1904" t="s">
        <v>934</v>
      </c>
      <c r="D1904" t="s">
        <v>590</v>
      </c>
    </row>
    <row r="1905" spans="1:4" hidden="1" x14ac:dyDescent="0.25">
      <c r="A1905" t="s">
        <v>3794</v>
      </c>
      <c r="B1905">
        <v>8</v>
      </c>
      <c r="C1905" t="s">
        <v>322</v>
      </c>
      <c r="D1905" t="s">
        <v>116</v>
      </c>
    </row>
    <row r="1906" spans="1:4" hidden="1" x14ac:dyDescent="0.25">
      <c r="A1906" t="s">
        <v>3794</v>
      </c>
      <c r="B1906">
        <v>9</v>
      </c>
      <c r="C1906" t="s">
        <v>3796</v>
      </c>
      <c r="D1906" t="s">
        <v>3795</v>
      </c>
    </row>
    <row r="1907" spans="1:4" hidden="1" x14ac:dyDescent="0.25">
      <c r="A1907" t="s">
        <v>3794</v>
      </c>
      <c r="B1907">
        <v>10</v>
      </c>
      <c r="C1907" t="s">
        <v>692</v>
      </c>
      <c r="D1907" t="s">
        <v>513</v>
      </c>
    </row>
    <row r="1908" spans="1:4" hidden="1" x14ac:dyDescent="0.25">
      <c r="A1908" t="s">
        <v>3794</v>
      </c>
      <c r="B1908">
        <v>11</v>
      </c>
      <c r="C1908" t="s">
        <v>588</v>
      </c>
      <c r="D1908" t="s">
        <v>2245</v>
      </c>
    </row>
    <row r="1909" spans="1:4" hidden="1" x14ac:dyDescent="0.25">
      <c r="A1909" t="s">
        <v>3794</v>
      </c>
      <c r="B1909">
        <v>12</v>
      </c>
      <c r="C1909" t="s">
        <v>2243</v>
      </c>
      <c r="D1909" t="s">
        <v>125</v>
      </c>
    </row>
    <row r="1910" spans="1:4" hidden="1" x14ac:dyDescent="0.25">
      <c r="A1910" t="s">
        <v>3793</v>
      </c>
      <c r="B1910">
        <v>1</v>
      </c>
      <c r="C1910" t="s">
        <v>492</v>
      </c>
      <c r="D1910" t="s">
        <v>26</v>
      </c>
    </row>
    <row r="1911" spans="1:4" hidden="1" x14ac:dyDescent="0.25">
      <c r="A1911" t="s">
        <v>3793</v>
      </c>
      <c r="B1911">
        <v>2</v>
      </c>
      <c r="C1911" t="s">
        <v>295</v>
      </c>
      <c r="D1911" t="s">
        <v>10</v>
      </c>
    </row>
    <row r="1912" spans="1:4" hidden="1" x14ac:dyDescent="0.25">
      <c r="A1912" t="s">
        <v>3793</v>
      </c>
      <c r="B1912">
        <v>3</v>
      </c>
      <c r="C1912" t="s">
        <v>2139</v>
      </c>
      <c r="D1912" t="s">
        <v>2146</v>
      </c>
    </row>
    <row r="1913" spans="1:4" hidden="1" x14ac:dyDescent="0.25">
      <c r="A1913" t="s">
        <v>3793</v>
      </c>
      <c r="B1913">
        <v>4</v>
      </c>
      <c r="C1913" t="s">
        <v>3792</v>
      </c>
      <c r="D1913" t="s">
        <v>171</v>
      </c>
    </row>
    <row r="1914" spans="1:4" ht="29.25" hidden="1" customHeight="1" x14ac:dyDescent="0.25">
      <c r="A1914" t="s">
        <v>3791</v>
      </c>
      <c r="B1914">
        <v>1</v>
      </c>
      <c r="C1914" t="s">
        <v>295</v>
      </c>
      <c r="D1914" t="s">
        <v>104</v>
      </c>
    </row>
    <row r="1915" spans="1:4" hidden="1" x14ac:dyDescent="0.25">
      <c r="A1915" t="s">
        <v>3791</v>
      </c>
      <c r="B1915">
        <v>2</v>
      </c>
      <c r="C1915" t="s">
        <v>344</v>
      </c>
      <c r="D1915" t="s">
        <v>8</v>
      </c>
    </row>
    <row r="1916" spans="1:4" hidden="1" x14ac:dyDescent="0.25">
      <c r="A1916" t="s">
        <v>3790</v>
      </c>
      <c r="B1916">
        <v>1</v>
      </c>
      <c r="C1916" t="s">
        <v>295</v>
      </c>
      <c r="D1916" t="s">
        <v>10</v>
      </c>
    </row>
    <row r="1917" spans="1:4" hidden="1" x14ac:dyDescent="0.25">
      <c r="A1917" t="s">
        <v>3790</v>
      </c>
      <c r="B1917">
        <v>2</v>
      </c>
      <c r="C1917" t="s">
        <v>1245</v>
      </c>
      <c r="D1917" t="s">
        <v>4</v>
      </c>
    </row>
    <row r="1918" spans="1:4" hidden="1" x14ac:dyDescent="0.25">
      <c r="A1918" t="s">
        <v>3789</v>
      </c>
      <c r="B1918">
        <v>1</v>
      </c>
      <c r="C1918" t="s">
        <v>295</v>
      </c>
      <c r="D1918" t="s">
        <v>10</v>
      </c>
    </row>
    <row r="1919" spans="1:4" hidden="1" x14ac:dyDescent="0.25">
      <c r="A1919" t="s">
        <v>3789</v>
      </c>
      <c r="B1919">
        <v>2</v>
      </c>
      <c r="C1919" t="s">
        <v>626</v>
      </c>
      <c r="D1919" t="s">
        <v>167</v>
      </c>
    </row>
    <row r="1920" spans="1:4" hidden="1" x14ac:dyDescent="0.25">
      <c r="A1920" t="s">
        <v>3788</v>
      </c>
      <c r="B1920">
        <v>1</v>
      </c>
      <c r="C1920" t="s">
        <v>626</v>
      </c>
      <c r="D1920" t="s">
        <v>70</v>
      </c>
    </row>
    <row r="1921" spans="1:4" hidden="1" x14ac:dyDescent="0.25">
      <c r="A1921" t="s">
        <v>3788</v>
      </c>
      <c r="B1921">
        <v>2</v>
      </c>
      <c r="C1921" t="s">
        <v>453</v>
      </c>
      <c r="D1921" t="s">
        <v>170</v>
      </c>
    </row>
    <row r="1922" spans="1:4" hidden="1" x14ac:dyDescent="0.25">
      <c r="A1922" t="s">
        <v>3787</v>
      </c>
      <c r="B1922">
        <v>1</v>
      </c>
      <c r="C1922" t="s">
        <v>453</v>
      </c>
      <c r="D1922" t="s">
        <v>170</v>
      </c>
    </row>
    <row r="1923" spans="1:4" hidden="1" x14ac:dyDescent="0.25">
      <c r="A1923" t="s">
        <v>3787</v>
      </c>
      <c r="B1923">
        <v>2</v>
      </c>
      <c r="C1923" t="s">
        <v>3786</v>
      </c>
      <c r="D1923" t="s">
        <v>169</v>
      </c>
    </row>
    <row r="1924" spans="1:4" hidden="1" x14ac:dyDescent="0.25">
      <c r="A1924" t="s">
        <v>3785</v>
      </c>
      <c r="B1924">
        <v>1</v>
      </c>
      <c r="C1924" t="s">
        <v>295</v>
      </c>
      <c r="D1924" t="s">
        <v>10</v>
      </c>
    </row>
    <row r="1925" spans="1:4" hidden="1" x14ac:dyDescent="0.25">
      <c r="A1925" t="s">
        <v>3785</v>
      </c>
      <c r="B1925">
        <v>2</v>
      </c>
      <c r="C1925" t="s">
        <v>337</v>
      </c>
      <c r="D1925" t="s">
        <v>31</v>
      </c>
    </row>
    <row r="1926" spans="1:4" hidden="1" x14ac:dyDescent="0.25">
      <c r="A1926" t="s">
        <v>3784</v>
      </c>
      <c r="B1926">
        <v>1</v>
      </c>
      <c r="C1926" t="s">
        <v>626</v>
      </c>
      <c r="D1926" t="s">
        <v>167</v>
      </c>
    </row>
    <row r="1927" spans="1:4" hidden="1" x14ac:dyDescent="0.25">
      <c r="A1927" t="s">
        <v>3784</v>
      </c>
      <c r="B1927">
        <v>2</v>
      </c>
      <c r="C1927" t="s">
        <v>3783</v>
      </c>
      <c r="D1927" t="s">
        <v>168</v>
      </c>
    </row>
    <row r="1928" spans="1:4" hidden="1" x14ac:dyDescent="0.25">
      <c r="A1928" t="s">
        <v>3782</v>
      </c>
      <c r="B1928">
        <v>1</v>
      </c>
      <c r="C1928" t="s">
        <v>626</v>
      </c>
      <c r="D1928" t="s">
        <v>167</v>
      </c>
    </row>
    <row r="1929" spans="1:4" hidden="1" x14ac:dyDescent="0.25">
      <c r="A1929" t="s">
        <v>3782</v>
      </c>
      <c r="B1929">
        <v>2</v>
      </c>
      <c r="C1929" t="s">
        <v>2256</v>
      </c>
      <c r="D1929" t="s">
        <v>166</v>
      </c>
    </row>
    <row r="1930" spans="1:4" hidden="1" x14ac:dyDescent="0.25">
      <c r="A1930" t="s">
        <v>3781</v>
      </c>
      <c r="B1930">
        <v>1</v>
      </c>
      <c r="C1930" t="s">
        <v>492</v>
      </c>
      <c r="D1930" t="s">
        <v>26</v>
      </c>
    </row>
    <row r="1931" spans="1:4" hidden="1" x14ac:dyDescent="0.25">
      <c r="A1931" t="s">
        <v>3781</v>
      </c>
      <c r="B1931">
        <v>2</v>
      </c>
      <c r="C1931" t="s">
        <v>1245</v>
      </c>
      <c r="D1931" t="s">
        <v>4</v>
      </c>
    </row>
    <row r="1932" spans="1:4" hidden="1" x14ac:dyDescent="0.25">
      <c r="A1932" t="s">
        <v>3780</v>
      </c>
      <c r="B1932">
        <v>1</v>
      </c>
      <c r="C1932" t="s">
        <v>492</v>
      </c>
      <c r="D1932" t="s">
        <v>26</v>
      </c>
    </row>
    <row r="1933" spans="1:4" hidden="1" x14ac:dyDescent="0.25">
      <c r="A1933" t="s">
        <v>3780</v>
      </c>
      <c r="B1933">
        <v>2</v>
      </c>
      <c r="C1933" t="s">
        <v>344</v>
      </c>
      <c r="D1933" t="s">
        <v>8</v>
      </c>
    </row>
    <row r="1934" spans="1:4" hidden="1" x14ac:dyDescent="0.25">
      <c r="A1934" t="s">
        <v>3779</v>
      </c>
      <c r="B1934">
        <v>1</v>
      </c>
      <c r="C1934" t="s">
        <v>295</v>
      </c>
      <c r="D1934" t="s">
        <v>10</v>
      </c>
    </row>
    <row r="1935" spans="1:4" hidden="1" x14ac:dyDescent="0.25">
      <c r="A1935" t="s">
        <v>3779</v>
      </c>
      <c r="B1935">
        <v>2</v>
      </c>
      <c r="C1935" t="s">
        <v>620</v>
      </c>
      <c r="D1935" t="s">
        <v>165</v>
      </c>
    </row>
    <row r="1936" spans="1:4" hidden="1" x14ac:dyDescent="0.25">
      <c r="A1936" t="s">
        <v>3777</v>
      </c>
      <c r="B1936">
        <v>1</v>
      </c>
      <c r="C1936" t="s">
        <v>295</v>
      </c>
      <c r="D1936" t="s">
        <v>10</v>
      </c>
    </row>
    <row r="1937" spans="1:4" hidden="1" x14ac:dyDescent="0.25">
      <c r="A1937" t="s">
        <v>3777</v>
      </c>
      <c r="B1937">
        <v>2</v>
      </c>
      <c r="C1937" t="s">
        <v>3623</v>
      </c>
      <c r="D1937" t="s">
        <v>598</v>
      </c>
    </row>
    <row r="1938" spans="1:4" hidden="1" x14ac:dyDescent="0.25">
      <c r="A1938" t="s">
        <v>3777</v>
      </c>
      <c r="B1938">
        <v>3</v>
      </c>
      <c r="C1938" t="s">
        <v>3775</v>
      </c>
      <c r="D1938" t="s">
        <v>3778</v>
      </c>
    </row>
    <row r="1939" spans="1:4" hidden="1" x14ac:dyDescent="0.25">
      <c r="A1939" t="s">
        <v>3777</v>
      </c>
      <c r="B1939">
        <v>4</v>
      </c>
      <c r="C1939" t="s">
        <v>595</v>
      </c>
      <c r="D1939" t="s">
        <v>167</v>
      </c>
    </row>
    <row r="1940" spans="1:4" hidden="1" x14ac:dyDescent="0.25">
      <c r="A1940" t="s">
        <v>3777</v>
      </c>
      <c r="B1940">
        <v>5</v>
      </c>
      <c r="C1940" t="s">
        <v>3776</v>
      </c>
      <c r="D1940" t="s">
        <v>110</v>
      </c>
    </row>
    <row r="1941" spans="1:4" hidden="1" x14ac:dyDescent="0.25">
      <c r="A1941" t="s">
        <v>3769</v>
      </c>
      <c r="B1941">
        <v>1</v>
      </c>
      <c r="C1941" t="s">
        <v>295</v>
      </c>
      <c r="D1941" t="s">
        <v>10</v>
      </c>
    </row>
    <row r="1942" spans="1:4" hidden="1" x14ac:dyDescent="0.25">
      <c r="A1942" t="s">
        <v>3769</v>
      </c>
      <c r="B1942">
        <v>2</v>
      </c>
      <c r="C1942" t="s">
        <v>998</v>
      </c>
      <c r="D1942" t="s">
        <v>598</v>
      </c>
    </row>
    <row r="1943" spans="1:4" hidden="1" x14ac:dyDescent="0.25">
      <c r="A1943" t="s">
        <v>3769</v>
      </c>
      <c r="B1943">
        <v>3</v>
      </c>
      <c r="C1943" t="s">
        <v>3775</v>
      </c>
      <c r="D1943" t="s">
        <v>3774</v>
      </c>
    </row>
    <row r="1944" spans="1:4" hidden="1" x14ac:dyDescent="0.25">
      <c r="A1944" t="s">
        <v>3769</v>
      </c>
      <c r="B1944">
        <v>4</v>
      </c>
      <c r="C1944" t="s">
        <v>3773</v>
      </c>
      <c r="D1944" t="s">
        <v>3772</v>
      </c>
    </row>
    <row r="1945" spans="1:4" hidden="1" x14ac:dyDescent="0.25">
      <c r="A1945" t="s">
        <v>3769</v>
      </c>
      <c r="B1945">
        <v>5</v>
      </c>
      <c r="C1945" t="s">
        <v>1988</v>
      </c>
      <c r="D1945" t="s">
        <v>3771</v>
      </c>
    </row>
    <row r="1946" spans="1:4" hidden="1" x14ac:dyDescent="0.25">
      <c r="A1946" t="s">
        <v>3769</v>
      </c>
      <c r="B1946">
        <v>6</v>
      </c>
      <c r="C1946" t="s">
        <v>3767</v>
      </c>
      <c r="D1946" t="s">
        <v>3770</v>
      </c>
    </row>
    <row r="1947" spans="1:4" hidden="1" x14ac:dyDescent="0.25">
      <c r="A1947" t="s">
        <v>3769</v>
      </c>
      <c r="B1947">
        <v>7</v>
      </c>
      <c r="C1947" t="s">
        <v>320</v>
      </c>
      <c r="D1947" t="s">
        <v>3765</v>
      </c>
    </row>
    <row r="1948" spans="1:4" hidden="1" x14ac:dyDescent="0.25">
      <c r="A1948" t="s">
        <v>3769</v>
      </c>
      <c r="B1948">
        <v>8</v>
      </c>
      <c r="C1948" t="s">
        <v>3768</v>
      </c>
      <c r="D1948" t="s">
        <v>163</v>
      </c>
    </row>
    <row r="1949" spans="1:4" hidden="1" x14ac:dyDescent="0.25">
      <c r="A1949" t="s">
        <v>3764</v>
      </c>
      <c r="B1949">
        <v>1</v>
      </c>
      <c r="C1949" t="s">
        <v>597</v>
      </c>
      <c r="D1949" t="s">
        <v>164</v>
      </c>
    </row>
    <row r="1950" spans="1:4" hidden="1" x14ac:dyDescent="0.25">
      <c r="A1950" t="s">
        <v>3764</v>
      </c>
      <c r="B1950">
        <v>2</v>
      </c>
      <c r="C1950" t="s">
        <v>3767</v>
      </c>
      <c r="D1950" t="s">
        <v>3766</v>
      </c>
    </row>
    <row r="1951" spans="1:4" hidden="1" x14ac:dyDescent="0.25">
      <c r="A1951" t="s">
        <v>3764</v>
      </c>
      <c r="B1951">
        <v>3</v>
      </c>
      <c r="C1951" t="s">
        <v>320</v>
      </c>
      <c r="D1951" t="s">
        <v>3765</v>
      </c>
    </row>
    <row r="1952" spans="1:4" hidden="1" x14ac:dyDescent="0.25">
      <c r="A1952" t="s">
        <v>3764</v>
      </c>
      <c r="B1952">
        <v>4</v>
      </c>
      <c r="C1952" t="s">
        <v>320</v>
      </c>
      <c r="D1952" t="s">
        <v>163</v>
      </c>
    </row>
    <row r="1953" spans="1:4" x14ac:dyDescent="0.25">
      <c r="A1953" t="s">
        <v>3752</v>
      </c>
      <c r="B1953">
        <v>1</v>
      </c>
      <c r="C1953" t="s">
        <v>1245</v>
      </c>
      <c r="D1953" t="s">
        <v>4</v>
      </c>
    </row>
    <row r="1954" spans="1:4" x14ac:dyDescent="0.25">
      <c r="A1954" t="s">
        <v>3752</v>
      </c>
      <c r="B1954">
        <v>2</v>
      </c>
      <c r="C1954" t="s">
        <v>3349</v>
      </c>
      <c r="D1954" t="s">
        <v>2063</v>
      </c>
    </row>
    <row r="1955" spans="1:4" x14ac:dyDescent="0.25">
      <c r="A1955" t="s">
        <v>3752</v>
      </c>
      <c r="B1955">
        <v>3</v>
      </c>
      <c r="C1955" t="s">
        <v>2062</v>
      </c>
      <c r="D1955" t="s">
        <v>1253</v>
      </c>
    </row>
    <row r="1956" spans="1:4" x14ac:dyDescent="0.25">
      <c r="A1956" t="s">
        <v>3752</v>
      </c>
      <c r="B1956">
        <v>4</v>
      </c>
      <c r="C1956" t="s">
        <v>3471</v>
      </c>
      <c r="D1956" t="s">
        <v>3545</v>
      </c>
    </row>
    <row r="1957" spans="1:4" x14ac:dyDescent="0.25">
      <c r="A1957" t="s">
        <v>3752</v>
      </c>
      <c r="B1957">
        <v>5</v>
      </c>
      <c r="C1957" t="s">
        <v>1052</v>
      </c>
      <c r="D1957" t="s">
        <v>140</v>
      </c>
    </row>
    <row r="1958" spans="1:4" x14ac:dyDescent="0.25">
      <c r="A1958" t="s">
        <v>3752</v>
      </c>
      <c r="B1958">
        <v>6</v>
      </c>
      <c r="C1958" t="s">
        <v>2459</v>
      </c>
      <c r="D1958" t="s">
        <v>1392</v>
      </c>
    </row>
    <row r="1959" spans="1:4" x14ac:dyDescent="0.25">
      <c r="A1959" t="s">
        <v>3752</v>
      </c>
      <c r="B1959">
        <v>7</v>
      </c>
      <c r="C1959" t="s">
        <v>1046</v>
      </c>
      <c r="D1959" t="s">
        <v>1045</v>
      </c>
    </row>
    <row r="1960" spans="1:4" x14ac:dyDescent="0.25">
      <c r="A1960" t="s">
        <v>3752</v>
      </c>
      <c r="B1960">
        <v>8</v>
      </c>
      <c r="C1960" t="s">
        <v>344</v>
      </c>
      <c r="D1960" t="s">
        <v>8</v>
      </c>
    </row>
    <row r="1961" spans="1:4" x14ac:dyDescent="0.25">
      <c r="A1961" t="s">
        <v>3752</v>
      </c>
      <c r="B1961">
        <v>9</v>
      </c>
      <c r="C1961" t="s">
        <v>2176</v>
      </c>
      <c r="D1961" t="s">
        <v>2175</v>
      </c>
    </row>
    <row r="1962" spans="1:4" x14ac:dyDescent="0.25">
      <c r="A1962" t="s">
        <v>3752</v>
      </c>
      <c r="B1962">
        <v>10</v>
      </c>
      <c r="C1962" t="s">
        <v>492</v>
      </c>
      <c r="D1962" t="s">
        <v>26</v>
      </c>
    </row>
    <row r="1963" spans="1:4" x14ac:dyDescent="0.25">
      <c r="A1963" t="s">
        <v>3752</v>
      </c>
      <c r="B1963">
        <v>11</v>
      </c>
      <c r="C1963" t="s">
        <v>3604</v>
      </c>
      <c r="D1963" t="s">
        <v>1687</v>
      </c>
    </row>
    <row r="1964" spans="1:4" x14ac:dyDescent="0.25">
      <c r="A1964" t="s">
        <v>3752</v>
      </c>
      <c r="B1964">
        <v>12</v>
      </c>
      <c r="C1964" t="s">
        <v>2291</v>
      </c>
      <c r="D1964" t="s">
        <v>1685</v>
      </c>
    </row>
    <row r="1965" spans="1:4" x14ac:dyDescent="0.25">
      <c r="A1965" t="s">
        <v>3752</v>
      </c>
      <c r="B1965">
        <v>13</v>
      </c>
      <c r="C1965" t="s">
        <v>3719</v>
      </c>
      <c r="D1965" t="s">
        <v>3763</v>
      </c>
    </row>
    <row r="1966" spans="1:4" x14ac:dyDescent="0.25">
      <c r="A1966" t="s">
        <v>3752</v>
      </c>
      <c r="B1966">
        <v>14</v>
      </c>
      <c r="C1966" t="s">
        <v>3389</v>
      </c>
      <c r="D1966" t="s">
        <v>57</v>
      </c>
    </row>
    <row r="1967" spans="1:4" x14ac:dyDescent="0.25">
      <c r="A1967" t="s">
        <v>3752</v>
      </c>
      <c r="B1967">
        <v>15</v>
      </c>
      <c r="C1967" t="s">
        <v>1718</v>
      </c>
      <c r="D1967" t="s">
        <v>551</v>
      </c>
    </row>
    <row r="1968" spans="1:4" x14ac:dyDescent="0.25">
      <c r="A1968" t="s">
        <v>3752</v>
      </c>
      <c r="B1968">
        <v>16</v>
      </c>
      <c r="C1968" t="s">
        <v>1638</v>
      </c>
      <c r="D1968" t="s">
        <v>1431</v>
      </c>
    </row>
    <row r="1969" spans="1:4" x14ac:dyDescent="0.25">
      <c r="A1969" t="s">
        <v>3752</v>
      </c>
      <c r="B1969">
        <v>17</v>
      </c>
      <c r="C1969" t="s">
        <v>1430</v>
      </c>
      <c r="D1969" t="s">
        <v>1429</v>
      </c>
    </row>
    <row r="1970" spans="1:4" x14ac:dyDescent="0.25">
      <c r="A1970" t="s">
        <v>3752</v>
      </c>
      <c r="B1970">
        <v>18</v>
      </c>
      <c r="C1970" t="s">
        <v>2302</v>
      </c>
      <c r="D1970" t="s">
        <v>3388</v>
      </c>
    </row>
    <row r="1971" spans="1:4" x14ac:dyDescent="0.25">
      <c r="A1971" t="s">
        <v>3752</v>
      </c>
      <c r="B1971">
        <v>19</v>
      </c>
      <c r="C1971" t="s">
        <v>1746</v>
      </c>
      <c r="D1971" t="s">
        <v>1425</v>
      </c>
    </row>
    <row r="1972" spans="1:4" x14ac:dyDescent="0.25">
      <c r="A1972" t="s">
        <v>3752</v>
      </c>
      <c r="B1972">
        <v>20</v>
      </c>
      <c r="C1972" t="s">
        <v>2289</v>
      </c>
      <c r="D1972" t="s">
        <v>1423</v>
      </c>
    </row>
    <row r="1973" spans="1:4" x14ac:dyDescent="0.25">
      <c r="A1973" t="s">
        <v>3752</v>
      </c>
      <c r="B1973">
        <v>21</v>
      </c>
      <c r="C1973" t="s">
        <v>2935</v>
      </c>
      <c r="D1973" t="s">
        <v>1421</v>
      </c>
    </row>
    <row r="1974" spans="1:4" x14ac:dyDescent="0.25">
      <c r="A1974" t="s">
        <v>3752</v>
      </c>
      <c r="B1974">
        <v>22</v>
      </c>
      <c r="C1974" t="s">
        <v>3762</v>
      </c>
      <c r="D1974" t="s">
        <v>3761</v>
      </c>
    </row>
    <row r="1975" spans="1:4" x14ac:dyDescent="0.25">
      <c r="A1975" t="s">
        <v>3752</v>
      </c>
      <c r="B1975">
        <v>23</v>
      </c>
      <c r="C1975" t="s">
        <v>3760</v>
      </c>
      <c r="D1975" t="s">
        <v>54</v>
      </c>
    </row>
    <row r="1976" spans="1:4" x14ac:dyDescent="0.25">
      <c r="A1976" t="s">
        <v>3752</v>
      </c>
      <c r="B1976">
        <v>24</v>
      </c>
      <c r="C1976" t="s">
        <v>3759</v>
      </c>
      <c r="D1976" t="s">
        <v>1741</v>
      </c>
    </row>
    <row r="1977" spans="1:4" x14ac:dyDescent="0.25">
      <c r="A1977" t="s">
        <v>3752</v>
      </c>
      <c r="B1977">
        <v>25</v>
      </c>
      <c r="C1977" t="s">
        <v>2931</v>
      </c>
      <c r="D1977" t="s">
        <v>1738</v>
      </c>
    </row>
    <row r="1978" spans="1:4" x14ac:dyDescent="0.25">
      <c r="A1978" t="s">
        <v>3752</v>
      </c>
      <c r="B1978">
        <v>26</v>
      </c>
      <c r="C1978" t="s">
        <v>3758</v>
      </c>
      <c r="D1978" t="s">
        <v>2942</v>
      </c>
    </row>
    <row r="1979" spans="1:4" x14ac:dyDescent="0.25">
      <c r="A1979" t="s">
        <v>3752</v>
      </c>
      <c r="B1979">
        <v>27</v>
      </c>
      <c r="C1979" t="s">
        <v>2659</v>
      </c>
      <c r="D1979" t="s">
        <v>3757</v>
      </c>
    </row>
    <row r="1980" spans="1:4" x14ac:dyDescent="0.25">
      <c r="A1980" t="s">
        <v>3752</v>
      </c>
      <c r="B1980">
        <v>28</v>
      </c>
      <c r="C1980" t="s">
        <v>2927</v>
      </c>
      <c r="D1980" t="s">
        <v>2280</v>
      </c>
    </row>
    <row r="1981" spans="1:4" x14ac:dyDescent="0.25">
      <c r="A1981" t="s">
        <v>3752</v>
      </c>
      <c r="B1981">
        <v>29</v>
      </c>
      <c r="C1981" t="s">
        <v>3756</v>
      </c>
      <c r="D1981" t="s">
        <v>3755</v>
      </c>
    </row>
    <row r="1982" spans="1:4" x14ac:dyDescent="0.25">
      <c r="A1982" t="s">
        <v>3752</v>
      </c>
      <c r="B1982">
        <v>30</v>
      </c>
      <c r="C1982" t="s">
        <v>3754</v>
      </c>
      <c r="D1982" t="s">
        <v>3753</v>
      </c>
    </row>
    <row r="1983" spans="1:4" x14ac:dyDescent="0.25">
      <c r="A1983" t="s">
        <v>3752</v>
      </c>
      <c r="B1983">
        <v>31</v>
      </c>
      <c r="C1983" t="s">
        <v>3751</v>
      </c>
      <c r="D1983" t="s">
        <v>5</v>
      </c>
    </row>
    <row r="1984" spans="1:4" x14ac:dyDescent="0.25">
      <c r="A1984" t="s">
        <v>3738</v>
      </c>
      <c r="B1984">
        <v>1</v>
      </c>
      <c r="C1984" t="s">
        <v>344</v>
      </c>
      <c r="D1984" t="s">
        <v>8</v>
      </c>
    </row>
    <row r="1985" spans="1:4" x14ac:dyDescent="0.25">
      <c r="A1985" t="s">
        <v>3738</v>
      </c>
      <c r="B1985">
        <v>2</v>
      </c>
      <c r="C1985" t="s">
        <v>1395</v>
      </c>
      <c r="D1985" t="s">
        <v>1049</v>
      </c>
    </row>
    <row r="1986" spans="1:4" x14ac:dyDescent="0.25">
      <c r="A1986" t="s">
        <v>3738</v>
      </c>
      <c r="B1986">
        <v>3</v>
      </c>
      <c r="C1986" t="s">
        <v>1261</v>
      </c>
      <c r="D1986" t="s">
        <v>1260</v>
      </c>
    </row>
    <row r="1987" spans="1:4" x14ac:dyDescent="0.25">
      <c r="A1987" t="s">
        <v>3738</v>
      </c>
      <c r="B1987">
        <v>4</v>
      </c>
      <c r="C1987" t="s">
        <v>1265</v>
      </c>
      <c r="D1987" t="s">
        <v>1264</v>
      </c>
    </row>
    <row r="1988" spans="1:4" x14ac:dyDescent="0.25">
      <c r="A1988" t="s">
        <v>3738</v>
      </c>
      <c r="B1988">
        <v>5</v>
      </c>
      <c r="C1988" t="s">
        <v>886</v>
      </c>
      <c r="D1988" t="s">
        <v>142</v>
      </c>
    </row>
    <row r="1989" spans="1:4" x14ac:dyDescent="0.25">
      <c r="A1989" t="s">
        <v>3738</v>
      </c>
      <c r="B1989">
        <v>6</v>
      </c>
      <c r="C1989" t="s">
        <v>295</v>
      </c>
      <c r="D1989" t="s">
        <v>14</v>
      </c>
    </row>
    <row r="1990" spans="1:4" x14ac:dyDescent="0.25">
      <c r="A1990" t="s">
        <v>3738</v>
      </c>
      <c r="B1990">
        <v>7</v>
      </c>
      <c r="C1990" t="s">
        <v>389</v>
      </c>
      <c r="D1990" t="s">
        <v>407</v>
      </c>
    </row>
    <row r="1991" spans="1:4" x14ac:dyDescent="0.25">
      <c r="A1991" t="s">
        <v>3738</v>
      </c>
      <c r="B1991">
        <v>8</v>
      </c>
      <c r="C1991" t="s">
        <v>316</v>
      </c>
      <c r="D1991" t="s">
        <v>106</v>
      </c>
    </row>
    <row r="1992" spans="1:4" x14ac:dyDescent="0.25">
      <c r="A1992" t="s">
        <v>3738</v>
      </c>
      <c r="B1992">
        <v>9</v>
      </c>
      <c r="C1992" t="s">
        <v>2525</v>
      </c>
      <c r="D1992" t="s">
        <v>380</v>
      </c>
    </row>
    <row r="1993" spans="1:4" x14ac:dyDescent="0.25">
      <c r="A1993" t="s">
        <v>3738</v>
      </c>
      <c r="B1993">
        <v>10</v>
      </c>
      <c r="C1993" t="s">
        <v>620</v>
      </c>
      <c r="D1993" t="s">
        <v>165</v>
      </c>
    </row>
    <row r="1994" spans="1:4" x14ac:dyDescent="0.25">
      <c r="A1994" t="s">
        <v>3738</v>
      </c>
      <c r="B1994">
        <v>11</v>
      </c>
      <c r="C1994" t="s">
        <v>736</v>
      </c>
      <c r="D1994" t="s">
        <v>735</v>
      </c>
    </row>
    <row r="1995" spans="1:4" x14ac:dyDescent="0.25">
      <c r="A1995" t="s">
        <v>3738</v>
      </c>
      <c r="B1995">
        <v>12</v>
      </c>
      <c r="C1995" t="s">
        <v>734</v>
      </c>
      <c r="D1995" t="s">
        <v>240</v>
      </c>
    </row>
    <row r="1996" spans="1:4" x14ac:dyDescent="0.25">
      <c r="A1996" t="s">
        <v>3738</v>
      </c>
      <c r="B1996">
        <v>13</v>
      </c>
      <c r="C1996" t="s">
        <v>733</v>
      </c>
      <c r="D1996" t="s">
        <v>58</v>
      </c>
    </row>
    <row r="1997" spans="1:4" x14ac:dyDescent="0.25">
      <c r="A1997" t="s">
        <v>3738</v>
      </c>
      <c r="B1997">
        <v>14</v>
      </c>
      <c r="C1997" t="s">
        <v>730</v>
      </c>
      <c r="D1997" t="s">
        <v>729</v>
      </c>
    </row>
    <row r="1998" spans="1:4" x14ac:dyDescent="0.25">
      <c r="A1998" t="s">
        <v>3738</v>
      </c>
      <c r="B1998">
        <v>15</v>
      </c>
      <c r="C1998" t="s">
        <v>728</v>
      </c>
      <c r="D1998" t="s">
        <v>1563</v>
      </c>
    </row>
    <row r="1999" spans="1:4" x14ac:dyDescent="0.25">
      <c r="A1999" t="s">
        <v>3738</v>
      </c>
      <c r="B1999">
        <v>16</v>
      </c>
      <c r="C1999" t="s">
        <v>726</v>
      </c>
      <c r="D1999" t="s">
        <v>725</v>
      </c>
    </row>
    <row r="2000" spans="1:4" x14ac:dyDescent="0.25">
      <c r="A2000" t="s">
        <v>3738</v>
      </c>
      <c r="B2000">
        <v>17</v>
      </c>
      <c r="C2000" t="s">
        <v>724</v>
      </c>
      <c r="D2000" t="s">
        <v>2660</v>
      </c>
    </row>
    <row r="2001" spans="1:4" x14ac:dyDescent="0.25">
      <c r="A2001" t="s">
        <v>3738</v>
      </c>
      <c r="B2001">
        <v>18</v>
      </c>
      <c r="C2001" t="s">
        <v>3750</v>
      </c>
      <c r="D2001" t="s">
        <v>3749</v>
      </c>
    </row>
    <row r="2002" spans="1:4" x14ac:dyDescent="0.25">
      <c r="A2002" t="s">
        <v>3738</v>
      </c>
      <c r="B2002">
        <v>19</v>
      </c>
      <c r="C2002" t="s">
        <v>3748</v>
      </c>
      <c r="D2002" t="s">
        <v>3747</v>
      </c>
    </row>
    <row r="2003" spans="1:4" x14ac:dyDescent="0.25">
      <c r="A2003" t="s">
        <v>3738</v>
      </c>
      <c r="B2003">
        <v>20</v>
      </c>
      <c r="C2003" t="s">
        <v>3746</v>
      </c>
      <c r="D2003" t="s">
        <v>3745</v>
      </c>
    </row>
    <row r="2004" spans="1:4" x14ac:dyDescent="0.25">
      <c r="A2004" t="s">
        <v>3738</v>
      </c>
      <c r="B2004">
        <v>21</v>
      </c>
      <c r="C2004" t="s">
        <v>3744</v>
      </c>
      <c r="D2004" t="s">
        <v>3743</v>
      </c>
    </row>
    <row r="2005" spans="1:4" x14ac:dyDescent="0.25">
      <c r="A2005" t="s">
        <v>3738</v>
      </c>
      <c r="B2005">
        <v>22</v>
      </c>
      <c r="C2005" t="s">
        <v>3742</v>
      </c>
      <c r="D2005" t="s">
        <v>3741</v>
      </c>
    </row>
    <row r="2006" spans="1:4" x14ac:dyDescent="0.25">
      <c r="A2006" t="s">
        <v>3738</v>
      </c>
      <c r="B2006">
        <v>23</v>
      </c>
      <c r="C2006" t="s">
        <v>3740</v>
      </c>
      <c r="D2006" t="s">
        <v>2653</v>
      </c>
    </row>
    <row r="2007" spans="1:4" x14ac:dyDescent="0.25">
      <c r="A2007" t="s">
        <v>3738</v>
      </c>
      <c r="B2007">
        <v>24</v>
      </c>
      <c r="C2007" t="s">
        <v>710</v>
      </c>
      <c r="D2007" t="s">
        <v>44</v>
      </c>
    </row>
    <row r="2008" spans="1:4" x14ac:dyDescent="0.25">
      <c r="A2008" t="s">
        <v>3738</v>
      </c>
      <c r="B2008">
        <v>25</v>
      </c>
      <c r="C2008" t="s">
        <v>2666</v>
      </c>
      <c r="D2008" t="s">
        <v>3739</v>
      </c>
    </row>
    <row r="2009" spans="1:4" x14ac:dyDescent="0.25">
      <c r="A2009" t="s">
        <v>3738</v>
      </c>
      <c r="B2009">
        <v>26</v>
      </c>
      <c r="C2009" t="s">
        <v>1779</v>
      </c>
      <c r="D2009" t="s">
        <v>2089</v>
      </c>
    </row>
    <row r="2010" spans="1:4" x14ac:dyDescent="0.25">
      <c r="A2010" t="s">
        <v>3738</v>
      </c>
      <c r="B2010">
        <v>27</v>
      </c>
      <c r="C2010" t="s">
        <v>2665</v>
      </c>
      <c r="D2010" t="s">
        <v>2650</v>
      </c>
    </row>
    <row r="2011" spans="1:4" x14ac:dyDescent="0.25">
      <c r="A2011" t="s">
        <v>3738</v>
      </c>
      <c r="B2011">
        <v>28</v>
      </c>
      <c r="C2011" t="s">
        <v>2087</v>
      </c>
      <c r="D2011" t="s">
        <v>36</v>
      </c>
    </row>
    <row r="2012" spans="1:4" x14ac:dyDescent="0.25">
      <c r="A2012" t="s">
        <v>3732</v>
      </c>
      <c r="B2012">
        <v>1</v>
      </c>
      <c r="C2012" t="s">
        <v>344</v>
      </c>
      <c r="D2012" t="s">
        <v>8</v>
      </c>
    </row>
    <row r="2013" spans="1:4" x14ac:dyDescent="0.25">
      <c r="A2013" t="s">
        <v>3732</v>
      </c>
      <c r="B2013">
        <v>2</v>
      </c>
      <c r="C2013" t="s">
        <v>1046</v>
      </c>
      <c r="D2013" t="s">
        <v>1045</v>
      </c>
    </row>
    <row r="2014" spans="1:4" x14ac:dyDescent="0.25">
      <c r="A2014" t="s">
        <v>3732</v>
      </c>
      <c r="B2014">
        <v>3</v>
      </c>
      <c r="C2014" t="s">
        <v>1395</v>
      </c>
      <c r="D2014" t="s">
        <v>1049</v>
      </c>
    </row>
    <row r="2015" spans="1:4" x14ac:dyDescent="0.25">
      <c r="A2015" t="s">
        <v>3732</v>
      </c>
      <c r="B2015">
        <v>4</v>
      </c>
      <c r="C2015" t="s">
        <v>1261</v>
      </c>
      <c r="D2015" t="s">
        <v>1260</v>
      </c>
    </row>
    <row r="2016" spans="1:4" x14ac:dyDescent="0.25">
      <c r="A2016" t="s">
        <v>3732</v>
      </c>
      <c r="B2016">
        <v>5</v>
      </c>
      <c r="C2016" t="s">
        <v>1265</v>
      </c>
      <c r="D2016" t="s">
        <v>1264</v>
      </c>
    </row>
    <row r="2017" spans="1:4" x14ac:dyDescent="0.25">
      <c r="A2017" t="s">
        <v>3732</v>
      </c>
      <c r="B2017">
        <v>6</v>
      </c>
      <c r="C2017" t="s">
        <v>886</v>
      </c>
      <c r="D2017" t="s">
        <v>142</v>
      </c>
    </row>
    <row r="2018" spans="1:4" x14ac:dyDescent="0.25">
      <c r="A2018" t="s">
        <v>3732</v>
      </c>
      <c r="B2018">
        <v>7</v>
      </c>
      <c r="C2018" t="s">
        <v>295</v>
      </c>
      <c r="D2018" t="s">
        <v>14</v>
      </c>
    </row>
    <row r="2019" spans="1:4" x14ac:dyDescent="0.25">
      <c r="A2019" t="s">
        <v>3732</v>
      </c>
      <c r="B2019">
        <v>8</v>
      </c>
      <c r="C2019" t="s">
        <v>389</v>
      </c>
      <c r="D2019" t="s">
        <v>407</v>
      </c>
    </row>
    <row r="2020" spans="1:4" x14ac:dyDescent="0.25">
      <c r="A2020" t="s">
        <v>3732</v>
      </c>
      <c r="B2020">
        <v>9</v>
      </c>
      <c r="C2020" t="s">
        <v>316</v>
      </c>
      <c r="D2020" t="s">
        <v>106</v>
      </c>
    </row>
    <row r="2021" spans="1:4" x14ac:dyDescent="0.25">
      <c r="A2021" t="s">
        <v>3732</v>
      </c>
      <c r="B2021">
        <v>10</v>
      </c>
      <c r="C2021" t="s">
        <v>453</v>
      </c>
      <c r="D2021" t="s">
        <v>380</v>
      </c>
    </row>
    <row r="2022" spans="1:4" x14ac:dyDescent="0.25">
      <c r="A2022" t="s">
        <v>3732</v>
      </c>
      <c r="B2022">
        <v>11</v>
      </c>
      <c r="C2022" t="s">
        <v>451</v>
      </c>
      <c r="D2022" t="s">
        <v>739</v>
      </c>
    </row>
    <row r="2023" spans="1:4" x14ac:dyDescent="0.25">
      <c r="A2023" t="s">
        <v>3732</v>
      </c>
      <c r="B2023">
        <v>12</v>
      </c>
      <c r="C2023" t="s">
        <v>768</v>
      </c>
      <c r="D2023" t="s">
        <v>374</v>
      </c>
    </row>
    <row r="2024" spans="1:4" x14ac:dyDescent="0.25">
      <c r="A2024" t="s">
        <v>3732</v>
      </c>
      <c r="B2024">
        <v>13</v>
      </c>
      <c r="C2024" t="s">
        <v>620</v>
      </c>
      <c r="D2024" t="s">
        <v>165</v>
      </c>
    </row>
    <row r="2025" spans="1:4" x14ac:dyDescent="0.25">
      <c r="A2025" t="s">
        <v>3732</v>
      </c>
      <c r="B2025">
        <v>14</v>
      </c>
      <c r="C2025" t="s">
        <v>752</v>
      </c>
      <c r="D2025" t="s">
        <v>751</v>
      </c>
    </row>
    <row r="2026" spans="1:4" x14ac:dyDescent="0.25">
      <c r="A2026" t="s">
        <v>3732</v>
      </c>
      <c r="B2026">
        <v>15</v>
      </c>
      <c r="C2026" t="s">
        <v>3737</v>
      </c>
      <c r="D2026" t="s">
        <v>3714</v>
      </c>
    </row>
    <row r="2027" spans="1:4" x14ac:dyDescent="0.25">
      <c r="A2027" t="s">
        <v>3732</v>
      </c>
      <c r="B2027">
        <v>16</v>
      </c>
      <c r="C2027" t="s">
        <v>748</v>
      </c>
      <c r="D2027" t="s">
        <v>737</v>
      </c>
    </row>
    <row r="2028" spans="1:4" x14ac:dyDescent="0.25">
      <c r="A2028" t="s">
        <v>3732</v>
      </c>
      <c r="B2028">
        <v>17</v>
      </c>
      <c r="C2028" t="s">
        <v>746</v>
      </c>
      <c r="D2028" t="s">
        <v>745</v>
      </c>
    </row>
    <row r="2029" spans="1:4" x14ac:dyDescent="0.25">
      <c r="A2029" t="s">
        <v>3732</v>
      </c>
      <c r="B2029">
        <v>18</v>
      </c>
      <c r="C2029" t="s">
        <v>736</v>
      </c>
      <c r="D2029" t="s">
        <v>735</v>
      </c>
    </row>
    <row r="2030" spans="1:4" x14ac:dyDescent="0.25">
      <c r="A2030" t="s">
        <v>3732</v>
      </c>
      <c r="B2030">
        <v>19</v>
      </c>
      <c r="C2030" t="s">
        <v>734</v>
      </c>
      <c r="D2030" t="s">
        <v>240</v>
      </c>
    </row>
    <row r="2031" spans="1:4" x14ac:dyDescent="0.25">
      <c r="A2031" t="s">
        <v>3732</v>
      </c>
      <c r="B2031">
        <v>20</v>
      </c>
      <c r="C2031" t="s">
        <v>733</v>
      </c>
      <c r="D2031" t="s">
        <v>58</v>
      </c>
    </row>
    <row r="2032" spans="1:4" x14ac:dyDescent="0.25">
      <c r="A2032" t="s">
        <v>3732</v>
      </c>
      <c r="B2032">
        <v>21</v>
      </c>
      <c r="C2032" t="s">
        <v>730</v>
      </c>
      <c r="D2032" t="s">
        <v>729</v>
      </c>
    </row>
    <row r="2033" spans="1:4" x14ac:dyDescent="0.25">
      <c r="A2033" t="s">
        <v>3732</v>
      </c>
      <c r="B2033">
        <v>22</v>
      </c>
      <c r="C2033" t="s">
        <v>728</v>
      </c>
      <c r="D2033" t="s">
        <v>1563</v>
      </c>
    </row>
    <row r="2034" spans="1:4" x14ac:dyDescent="0.25">
      <c r="A2034" t="s">
        <v>3732</v>
      </c>
      <c r="B2034">
        <v>23</v>
      </c>
      <c r="C2034" t="s">
        <v>726</v>
      </c>
      <c r="D2034" t="s">
        <v>725</v>
      </c>
    </row>
    <row r="2035" spans="1:4" x14ac:dyDescent="0.25">
      <c r="A2035" t="s">
        <v>3732</v>
      </c>
      <c r="B2035">
        <v>24</v>
      </c>
      <c r="C2035" t="s">
        <v>2661</v>
      </c>
      <c r="D2035" t="s">
        <v>2660</v>
      </c>
    </row>
    <row r="2036" spans="1:4" x14ac:dyDescent="0.25">
      <c r="A2036" t="s">
        <v>3732</v>
      </c>
      <c r="B2036">
        <v>25</v>
      </c>
      <c r="C2036" t="s">
        <v>722</v>
      </c>
      <c r="D2036" t="s">
        <v>2097</v>
      </c>
    </row>
    <row r="2037" spans="1:4" x14ac:dyDescent="0.25">
      <c r="A2037" t="s">
        <v>3732</v>
      </c>
      <c r="B2037">
        <v>26</v>
      </c>
      <c r="C2037" t="s">
        <v>1556</v>
      </c>
      <c r="D2037" t="s">
        <v>3736</v>
      </c>
    </row>
    <row r="2038" spans="1:4" x14ac:dyDescent="0.25">
      <c r="A2038" t="s">
        <v>3732</v>
      </c>
      <c r="B2038">
        <v>27</v>
      </c>
      <c r="C2038" t="s">
        <v>1693</v>
      </c>
      <c r="D2038" t="s">
        <v>2657</v>
      </c>
    </row>
    <row r="2039" spans="1:4" x14ac:dyDescent="0.25">
      <c r="A2039" t="s">
        <v>3732</v>
      </c>
      <c r="B2039">
        <v>28</v>
      </c>
      <c r="C2039" t="s">
        <v>3735</v>
      </c>
      <c r="D2039" t="s">
        <v>2656</v>
      </c>
    </row>
    <row r="2040" spans="1:4" x14ac:dyDescent="0.25">
      <c r="A2040" t="s">
        <v>3732</v>
      </c>
      <c r="B2040">
        <v>29</v>
      </c>
      <c r="C2040" t="s">
        <v>712</v>
      </c>
      <c r="D2040" t="s">
        <v>711</v>
      </c>
    </row>
    <row r="2041" spans="1:4" x14ac:dyDescent="0.25">
      <c r="A2041" t="s">
        <v>3732</v>
      </c>
      <c r="B2041">
        <v>30</v>
      </c>
      <c r="C2041" t="s">
        <v>3734</v>
      </c>
      <c r="D2041" t="s">
        <v>3733</v>
      </c>
    </row>
    <row r="2042" spans="1:4" x14ac:dyDescent="0.25">
      <c r="A2042" t="s">
        <v>3732</v>
      </c>
      <c r="B2042">
        <v>31</v>
      </c>
      <c r="C2042" t="s">
        <v>710</v>
      </c>
      <c r="D2042" t="s">
        <v>44</v>
      </c>
    </row>
    <row r="2043" spans="1:4" x14ac:dyDescent="0.25">
      <c r="A2043" t="s">
        <v>3724</v>
      </c>
      <c r="B2043">
        <v>1</v>
      </c>
      <c r="C2043" t="s">
        <v>344</v>
      </c>
      <c r="D2043" t="s">
        <v>8</v>
      </c>
    </row>
    <row r="2044" spans="1:4" x14ac:dyDescent="0.25">
      <c r="A2044" t="s">
        <v>3724</v>
      </c>
      <c r="B2044">
        <v>2</v>
      </c>
      <c r="C2044" t="s">
        <v>2176</v>
      </c>
      <c r="D2044" t="s">
        <v>2175</v>
      </c>
    </row>
    <row r="2045" spans="1:4" x14ac:dyDescent="0.25">
      <c r="A2045" t="s">
        <v>3724</v>
      </c>
      <c r="B2045">
        <v>3</v>
      </c>
      <c r="C2045" t="s">
        <v>492</v>
      </c>
      <c r="D2045" t="s">
        <v>26</v>
      </c>
    </row>
    <row r="2046" spans="1:4" x14ac:dyDescent="0.25">
      <c r="A2046" t="s">
        <v>3724</v>
      </c>
      <c r="B2046">
        <v>4</v>
      </c>
      <c r="C2046" t="s">
        <v>1155</v>
      </c>
      <c r="D2046" t="s">
        <v>1687</v>
      </c>
    </row>
    <row r="2047" spans="1:4" x14ac:dyDescent="0.25">
      <c r="A2047" t="s">
        <v>3724</v>
      </c>
      <c r="B2047">
        <v>5</v>
      </c>
      <c r="C2047" t="s">
        <v>768</v>
      </c>
      <c r="D2047" t="s">
        <v>1685</v>
      </c>
    </row>
    <row r="2048" spans="1:4" x14ac:dyDescent="0.25">
      <c r="A2048" t="s">
        <v>3724</v>
      </c>
      <c r="B2048">
        <v>6</v>
      </c>
      <c r="C2048" t="s">
        <v>3391</v>
      </c>
      <c r="D2048" t="s">
        <v>3390</v>
      </c>
    </row>
    <row r="2049" spans="1:4" x14ac:dyDescent="0.25">
      <c r="A2049" t="s">
        <v>3724</v>
      </c>
      <c r="B2049">
        <v>7</v>
      </c>
      <c r="C2049" t="s">
        <v>3389</v>
      </c>
      <c r="D2049" t="s">
        <v>57</v>
      </c>
    </row>
    <row r="2050" spans="1:4" x14ac:dyDescent="0.25">
      <c r="A2050" t="s">
        <v>3724</v>
      </c>
      <c r="B2050">
        <v>8</v>
      </c>
      <c r="C2050" t="s">
        <v>1718</v>
      </c>
      <c r="D2050" t="s">
        <v>551</v>
      </c>
    </row>
    <row r="2051" spans="1:4" x14ac:dyDescent="0.25">
      <c r="A2051" t="s">
        <v>3724</v>
      </c>
      <c r="B2051">
        <v>9</v>
      </c>
      <c r="C2051" t="s">
        <v>512</v>
      </c>
      <c r="D2051" t="s">
        <v>1431</v>
      </c>
    </row>
    <row r="2052" spans="1:4" x14ac:dyDescent="0.25">
      <c r="A2052" t="s">
        <v>3724</v>
      </c>
      <c r="B2052">
        <v>10</v>
      </c>
      <c r="C2052" t="s">
        <v>1430</v>
      </c>
      <c r="D2052" t="s">
        <v>1682</v>
      </c>
    </row>
    <row r="2053" spans="1:4" x14ac:dyDescent="0.25">
      <c r="A2053" t="s">
        <v>3724</v>
      </c>
      <c r="B2053">
        <v>11</v>
      </c>
      <c r="C2053" t="s">
        <v>2302</v>
      </c>
      <c r="D2053" t="s">
        <v>3388</v>
      </c>
    </row>
    <row r="2054" spans="1:4" x14ac:dyDescent="0.25">
      <c r="A2054" t="s">
        <v>3724</v>
      </c>
      <c r="B2054">
        <v>12</v>
      </c>
      <c r="C2054" t="s">
        <v>1746</v>
      </c>
      <c r="D2054" t="s">
        <v>1425</v>
      </c>
    </row>
    <row r="2055" spans="1:4" x14ac:dyDescent="0.25">
      <c r="A2055" t="s">
        <v>3724</v>
      </c>
      <c r="B2055">
        <v>13</v>
      </c>
      <c r="C2055" t="s">
        <v>2289</v>
      </c>
      <c r="D2055" t="s">
        <v>1423</v>
      </c>
    </row>
    <row r="2056" spans="1:4" x14ac:dyDescent="0.25">
      <c r="A2056" t="s">
        <v>3724</v>
      </c>
      <c r="B2056">
        <v>14</v>
      </c>
      <c r="C2056" t="s">
        <v>510</v>
      </c>
      <c r="D2056" t="s">
        <v>1421</v>
      </c>
    </row>
    <row r="2057" spans="1:4" x14ac:dyDescent="0.25">
      <c r="A2057" t="s">
        <v>3724</v>
      </c>
      <c r="B2057">
        <v>15</v>
      </c>
      <c r="C2057" t="s">
        <v>3387</v>
      </c>
      <c r="D2057" t="s">
        <v>3386</v>
      </c>
    </row>
    <row r="2058" spans="1:4" x14ac:dyDescent="0.25">
      <c r="A2058" t="s">
        <v>3724</v>
      </c>
      <c r="B2058">
        <v>16</v>
      </c>
      <c r="C2058" t="s">
        <v>1416</v>
      </c>
      <c r="D2058" t="s">
        <v>52</v>
      </c>
    </row>
    <row r="2059" spans="1:4" x14ac:dyDescent="0.25">
      <c r="A2059" t="s">
        <v>3724</v>
      </c>
      <c r="B2059">
        <v>17</v>
      </c>
      <c r="C2059" t="s">
        <v>3731</v>
      </c>
      <c r="D2059" t="s">
        <v>3730</v>
      </c>
    </row>
    <row r="2060" spans="1:4" x14ac:dyDescent="0.25">
      <c r="A2060" t="s">
        <v>3724</v>
      </c>
      <c r="B2060">
        <v>18</v>
      </c>
      <c r="C2060" t="s">
        <v>936</v>
      </c>
      <c r="D2060" t="s">
        <v>3729</v>
      </c>
    </row>
    <row r="2061" spans="1:4" x14ac:dyDescent="0.25">
      <c r="A2061" t="s">
        <v>3724</v>
      </c>
      <c r="B2061">
        <v>19</v>
      </c>
      <c r="C2061" t="s">
        <v>3728</v>
      </c>
      <c r="D2061" t="s">
        <v>3727</v>
      </c>
    </row>
    <row r="2062" spans="1:4" x14ac:dyDescent="0.25">
      <c r="A2062" t="s">
        <v>3724</v>
      </c>
      <c r="B2062">
        <v>20</v>
      </c>
      <c r="C2062" t="s">
        <v>3726</v>
      </c>
      <c r="D2062" t="s">
        <v>3725</v>
      </c>
    </row>
    <row r="2063" spans="1:4" x14ac:dyDescent="0.25">
      <c r="A2063" t="s">
        <v>3724</v>
      </c>
      <c r="B2063">
        <v>21</v>
      </c>
      <c r="C2063" t="s">
        <v>710</v>
      </c>
      <c r="D2063" t="s">
        <v>44</v>
      </c>
    </row>
    <row r="2064" spans="1:4" x14ac:dyDescent="0.25">
      <c r="A2064" t="s">
        <v>3723</v>
      </c>
      <c r="B2064">
        <v>1</v>
      </c>
      <c r="C2064" t="s">
        <v>344</v>
      </c>
      <c r="D2064" t="s">
        <v>8</v>
      </c>
    </row>
    <row r="2065" spans="1:4" x14ac:dyDescent="0.25">
      <c r="A2065" t="s">
        <v>3723</v>
      </c>
      <c r="B2065">
        <v>2</v>
      </c>
      <c r="C2065" t="s">
        <v>3662</v>
      </c>
      <c r="D2065" t="s">
        <v>478</v>
      </c>
    </row>
    <row r="2066" spans="1:4" x14ac:dyDescent="0.25">
      <c r="A2066" t="s">
        <v>3723</v>
      </c>
      <c r="B2066">
        <v>3</v>
      </c>
      <c r="C2066" t="s">
        <v>2176</v>
      </c>
      <c r="D2066" t="s">
        <v>2175</v>
      </c>
    </row>
    <row r="2067" spans="1:4" x14ac:dyDescent="0.25">
      <c r="A2067" t="s">
        <v>3723</v>
      </c>
      <c r="B2067">
        <v>4</v>
      </c>
      <c r="C2067" t="s">
        <v>492</v>
      </c>
      <c r="D2067" t="s">
        <v>26</v>
      </c>
    </row>
    <row r="2068" spans="1:4" x14ac:dyDescent="0.25">
      <c r="A2068" t="s">
        <v>3723</v>
      </c>
      <c r="B2068">
        <v>5</v>
      </c>
      <c r="C2068" t="s">
        <v>1155</v>
      </c>
      <c r="D2068" t="s">
        <v>1687</v>
      </c>
    </row>
    <row r="2069" spans="1:4" x14ac:dyDescent="0.25">
      <c r="A2069" t="s">
        <v>3723</v>
      </c>
      <c r="B2069">
        <v>6</v>
      </c>
      <c r="C2069" t="s">
        <v>768</v>
      </c>
      <c r="D2069" t="s">
        <v>1685</v>
      </c>
    </row>
    <row r="2070" spans="1:4" x14ac:dyDescent="0.25">
      <c r="A2070" t="s">
        <v>3723</v>
      </c>
      <c r="B2070">
        <v>7</v>
      </c>
      <c r="C2070" t="s">
        <v>3389</v>
      </c>
      <c r="D2070" t="s">
        <v>57</v>
      </c>
    </row>
    <row r="2071" spans="1:4" x14ac:dyDescent="0.25">
      <c r="A2071" t="s">
        <v>3723</v>
      </c>
      <c r="B2071">
        <v>8</v>
      </c>
      <c r="C2071" t="s">
        <v>1718</v>
      </c>
      <c r="D2071" t="s">
        <v>551</v>
      </c>
    </row>
    <row r="2072" spans="1:4" x14ac:dyDescent="0.25">
      <c r="A2072" t="s">
        <v>3723</v>
      </c>
      <c r="B2072">
        <v>9</v>
      </c>
      <c r="C2072" t="s">
        <v>512</v>
      </c>
      <c r="D2072" t="s">
        <v>1431</v>
      </c>
    </row>
    <row r="2073" spans="1:4" x14ac:dyDescent="0.25">
      <c r="A2073" t="s">
        <v>3723</v>
      </c>
      <c r="B2073">
        <v>10</v>
      </c>
      <c r="C2073" t="s">
        <v>1430</v>
      </c>
      <c r="D2073" t="s">
        <v>1682</v>
      </c>
    </row>
    <row r="2074" spans="1:4" x14ac:dyDescent="0.25">
      <c r="A2074" t="s">
        <v>3723</v>
      </c>
      <c r="B2074">
        <v>11</v>
      </c>
      <c r="C2074" t="s">
        <v>2302</v>
      </c>
      <c r="D2074" t="s">
        <v>3388</v>
      </c>
    </row>
    <row r="2075" spans="1:4" x14ac:dyDescent="0.25">
      <c r="A2075" t="s">
        <v>3723</v>
      </c>
      <c r="B2075">
        <v>12</v>
      </c>
      <c r="C2075" t="s">
        <v>354</v>
      </c>
      <c r="D2075" t="s">
        <v>1680</v>
      </c>
    </row>
    <row r="2076" spans="1:4" x14ac:dyDescent="0.25">
      <c r="A2076" t="s">
        <v>3723</v>
      </c>
      <c r="B2076">
        <v>13</v>
      </c>
      <c r="C2076" t="s">
        <v>2301</v>
      </c>
      <c r="D2076" t="s">
        <v>1678</v>
      </c>
    </row>
    <row r="2077" spans="1:4" x14ac:dyDescent="0.25">
      <c r="A2077" t="s">
        <v>3723</v>
      </c>
      <c r="B2077">
        <v>14</v>
      </c>
      <c r="C2077" t="s">
        <v>560</v>
      </c>
      <c r="D2077" t="s">
        <v>2300</v>
      </c>
    </row>
    <row r="2078" spans="1:4" x14ac:dyDescent="0.25">
      <c r="A2078" t="s">
        <v>3723</v>
      </c>
      <c r="B2078">
        <v>15</v>
      </c>
      <c r="C2078" t="s">
        <v>2299</v>
      </c>
      <c r="D2078" t="s">
        <v>2298</v>
      </c>
    </row>
    <row r="2079" spans="1:4" x14ac:dyDescent="0.25">
      <c r="A2079" t="s">
        <v>3723</v>
      </c>
      <c r="B2079">
        <v>16</v>
      </c>
      <c r="C2079" t="s">
        <v>2297</v>
      </c>
      <c r="D2079" t="s">
        <v>1672</v>
      </c>
    </row>
    <row r="2080" spans="1:4" x14ac:dyDescent="0.25">
      <c r="A2080" t="s">
        <v>3723</v>
      </c>
      <c r="B2080">
        <v>17</v>
      </c>
      <c r="C2080" t="s">
        <v>2296</v>
      </c>
      <c r="D2080" t="s">
        <v>1671</v>
      </c>
    </row>
    <row r="2081" spans="1:4" x14ac:dyDescent="0.25">
      <c r="A2081" t="s">
        <v>3723</v>
      </c>
      <c r="B2081">
        <v>18</v>
      </c>
      <c r="C2081" t="s">
        <v>352</v>
      </c>
      <c r="D2081" t="s">
        <v>84</v>
      </c>
    </row>
    <row r="2082" spans="1:4" x14ac:dyDescent="0.25">
      <c r="A2082" t="s">
        <v>3716</v>
      </c>
      <c r="B2082">
        <v>1</v>
      </c>
      <c r="C2082" t="s">
        <v>344</v>
      </c>
      <c r="D2082" t="s">
        <v>8</v>
      </c>
    </row>
    <row r="2083" spans="1:4" x14ac:dyDescent="0.25">
      <c r="A2083" t="s">
        <v>3716</v>
      </c>
      <c r="B2083">
        <v>2</v>
      </c>
      <c r="C2083" t="s">
        <v>2351</v>
      </c>
      <c r="D2083" t="s">
        <v>2350</v>
      </c>
    </row>
    <row r="2084" spans="1:4" x14ac:dyDescent="0.25">
      <c r="A2084" t="s">
        <v>3716</v>
      </c>
      <c r="B2084">
        <v>3</v>
      </c>
      <c r="C2084" t="s">
        <v>2347</v>
      </c>
      <c r="D2084" t="s">
        <v>2346</v>
      </c>
    </row>
    <row r="2085" spans="1:4" x14ac:dyDescent="0.25">
      <c r="A2085" t="s">
        <v>3716</v>
      </c>
      <c r="B2085">
        <v>4</v>
      </c>
      <c r="C2085" t="s">
        <v>2818</v>
      </c>
      <c r="D2085" t="s">
        <v>2463</v>
      </c>
    </row>
    <row r="2086" spans="1:4" x14ac:dyDescent="0.25">
      <c r="A2086" t="s">
        <v>3716</v>
      </c>
      <c r="B2086">
        <v>5</v>
      </c>
      <c r="C2086" t="s">
        <v>2819</v>
      </c>
      <c r="D2086" t="s">
        <v>2342</v>
      </c>
    </row>
    <row r="2087" spans="1:4" x14ac:dyDescent="0.25">
      <c r="A2087" t="s">
        <v>3716</v>
      </c>
      <c r="B2087">
        <v>6</v>
      </c>
      <c r="C2087" t="s">
        <v>428</v>
      </c>
      <c r="D2087" t="s">
        <v>19</v>
      </c>
    </row>
    <row r="2088" spans="1:4" x14ac:dyDescent="0.25">
      <c r="A2088" t="s">
        <v>3716</v>
      </c>
      <c r="B2088">
        <v>6</v>
      </c>
      <c r="C2088" t="s">
        <v>1463</v>
      </c>
      <c r="D2088" t="s">
        <v>90</v>
      </c>
    </row>
    <row r="2089" spans="1:4" x14ac:dyDescent="0.25">
      <c r="A2089" t="s">
        <v>3716</v>
      </c>
      <c r="B2089">
        <v>7</v>
      </c>
      <c r="C2089" t="s">
        <v>1753</v>
      </c>
      <c r="D2089" t="s">
        <v>3722</v>
      </c>
    </row>
    <row r="2090" spans="1:4" x14ac:dyDescent="0.25">
      <c r="A2090" t="s">
        <v>3716</v>
      </c>
      <c r="B2090">
        <v>8</v>
      </c>
      <c r="C2090" t="s">
        <v>3721</v>
      </c>
      <c r="D2090" t="s">
        <v>3720</v>
      </c>
    </row>
    <row r="2091" spans="1:4" x14ac:dyDescent="0.25">
      <c r="A2091" t="s">
        <v>3716</v>
      </c>
      <c r="B2091">
        <v>9</v>
      </c>
      <c r="C2091" t="s">
        <v>2291</v>
      </c>
      <c r="D2091" t="s">
        <v>1685</v>
      </c>
    </row>
    <row r="2092" spans="1:4" x14ac:dyDescent="0.25">
      <c r="A2092" t="s">
        <v>3716</v>
      </c>
      <c r="B2092">
        <v>10</v>
      </c>
      <c r="C2092" t="s">
        <v>3719</v>
      </c>
      <c r="D2092" t="s">
        <v>3718</v>
      </c>
    </row>
    <row r="2093" spans="1:4" x14ac:dyDescent="0.25">
      <c r="A2093" t="s">
        <v>3716</v>
      </c>
      <c r="B2093">
        <v>11</v>
      </c>
      <c r="C2093" t="s">
        <v>3389</v>
      </c>
      <c r="D2093" t="s">
        <v>57</v>
      </c>
    </row>
    <row r="2094" spans="1:4" x14ac:dyDescent="0.25">
      <c r="A2094" t="s">
        <v>3716</v>
      </c>
      <c r="B2094">
        <v>12</v>
      </c>
      <c r="C2094" t="s">
        <v>1718</v>
      </c>
      <c r="D2094" t="s">
        <v>551</v>
      </c>
    </row>
    <row r="2095" spans="1:4" x14ac:dyDescent="0.25">
      <c r="A2095" t="s">
        <v>3716</v>
      </c>
      <c r="B2095">
        <v>13</v>
      </c>
      <c r="C2095" t="s">
        <v>512</v>
      </c>
      <c r="D2095" t="s">
        <v>1431</v>
      </c>
    </row>
    <row r="2096" spans="1:4" x14ac:dyDescent="0.25">
      <c r="A2096" t="s">
        <v>3716</v>
      </c>
      <c r="B2096">
        <v>14</v>
      </c>
      <c r="C2096" t="s">
        <v>1430</v>
      </c>
      <c r="D2096" t="s">
        <v>1429</v>
      </c>
    </row>
    <row r="2097" spans="1:4" x14ac:dyDescent="0.25">
      <c r="A2097" t="s">
        <v>3716</v>
      </c>
      <c r="B2097">
        <v>15</v>
      </c>
      <c r="C2097" t="s">
        <v>2302</v>
      </c>
      <c r="D2097" t="s">
        <v>2290</v>
      </c>
    </row>
    <row r="2098" spans="1:4" x14ac:dyDescent="0.25">
      <c r="A2098" t="s">
        <v>3716</v>
      </c>
      <c r="B2098">
        <v>16</v>
      </c>
      <c r="C2098" t="s">
        <v>1746</v>
      </c>
      <c r="D2098" t="s">
        <v>1425</v>
      </c>
    </row>
    <row r="2099" spans="1:4" x14ac:dyDescent="0.25">
      <c r="A2099" t="s">
        <v>3716</v>
      </c>
      <c r="B2099">
        <v>17</v>
      </c>
      <c r="C2099" t="s">
        <v>2289</v>
      </c>
      <c r="D2099" t="s">
        <v>1423</v>
      </c>
    </row>
    <row r="2100" spans="1:4" x14ac:dyDescent="0.25">
      <c r="A2100" t="s">
        <v>3716</v>
      </c>
      <c r="B2100">
        <v>18</v>
      </c>
      <c r="C2100" t="s">
        <v>510</v>
      </c>
      <c r="D2100" t="s">
        <v>1421</v>
      </c>
    </row>
    <row r="2101" spans="1:4" x14ac:dyDescent="0.25">
      <c r="A2101" t="s">
        <v>3716</v>
      </c>
      <c r="B2101">
        <v>19</v>
      </c>
      <c r="C2101" t="s">
        <v>3717</v>
      </c>
      <c r="D2101" t="s">
        <v>3386</v>
      </c>
    </row>
    <row r="2102" spans="1:4" x14ac:dyDescent="0.25">
      <c r="A2102" t="s">
        <v>3716</v>
      </c>
      <c r="B2102">
        <v>20</v>
      </c>
      <c r="C2102" t="s">
        <v>1416</v>
      </c>
      <c r="D2102" t="s">
        <v>91</v>
      </c>
    </row>
    <row r="2103" spans="1:4" x14ac:dyDescent="0.25">
      <c r="A2103" t="s">
        <v>3715</v>
      </c>
      <c r="B2103">
        <v>1</v>
      </c>
      <c r="C2103" t="s">
        <v>344</v>
      </c>
      <c r="D2103" t="s">
        <v>8</v>
      </c>
    </row>
    <row r="2104" spans="1:4" x14ac:dyDescent="0.25">
      <c r="A2104" t="s">
        <v>3715</v>
      </c>
      <c r="B2104">
        <v>2</v>
      </c>
      <c r="C2104" t="s">
        <v>2176</v>
      </c>
      <c r="D2104" t="s">
        <v>2175</v>
      </c>
    </row>
    <row r="2105" spans="1:4" x14ac:dyDescent="0.25">
      <c r="A2105" t="s">
        <v>3715</v>
      </c>
      <c r="B2105">
        <v>3</v>
      </c>
      <c r="C2105" t="s">
        <v>492</v>
      </c>
      <c r="D2105" t="s">
        <v>26</v>
      </c>
    </row>
    <row r="2106" spans="1:4" x14ac:dyDescent="0.25">
      <c r="A2106" t="s">
        <v>3715</v>
      </c>
      <c r="B2106">
        <v>4</v>
      </c>
      <c r="C2106" t="s">
        <v>1155</v>
      </c>
      <c r="D2106" t="s">
        <v>1687</v>
      </c>
    </row>
    <row r="2107" spans="1:4" x14ac:dyDescent="0.25">
      <c r="A2107" t="s">
        <v>3715</v>
      </c>
      <c r="B2107">
        <v>5</v>
      </c>
      <c r="C2107" t="s">
        <v>768</v>
      </c>
      <c r="D2107" t="s">
        <v>1685</v>
      </c>
    </row>
    <row r="2108" spans="1:4" x14ac:dyDescent="0.25">
      <c r="A2108" t="s">
        <v>3715</v>
      </c>
      <c r="B2108">
        <v>6</v>
      </c>
      <c r="C2108" t="s">
        <v>3391</v>
      </c>
      <c r="D2108" t="s">
        <v>3390</v>
      </c>
    </row>
    <row r="2109" spans="1:4" x14ac:dyDescent="0.25">
      <c r="A2109" t="s">
        <v>3715</v>
      </c>
      <c r="B2109">
        <v>7</v>
      </c>
      <c r="C2109" t="s">
        <v>3389</v>
      </c>
      <c r="D2109" t="s">
        <v>57</v>
      </c>
    </row>
    <row r="2110" spans="1:4" x14ac:dyDescent="0.25">
      <c r="A2110" t="s">
        <v>3715</v>
      </c>
      <c r="B2110">
        <v>8</v>
      </c>
      <c r="C2110" t="s">
        <v>1718</v>
      </c>
      <c r="D2110" t="s">
        <v>551</v>
      </c>
    </row>
    <row r="2111" spans="1:4" x14ac:dyDescent="0.25">
      <c r="A2111" t="s">
        <v>3715</v>
      </c>
      <c r="B2111">
        <v>9</v>
      </c>
      <c r="C2111" t="s">
        <v>512</v>
      </c>
      <c r="D2111" t="s">
        <v>1431</v>
      </c>
    </row>
    <row r="2112" spans="1:4" x14ac:dyDescent="0.25">
      <c r="A2112" t="s">
        <v>3715</v>
      </c>
      <c r="B2112">
        <v>10</v>
      </c>
      <c r="C2112" t="s">
        <v>1430</v>
      </c>
      <c r="D2112" t="s">
        <v>1682</v>
      </c>
    </row>
    <row r="2113" spans="1:4" x14ac:dyDescent="0.25">
      <c r="A2113" t="s">
        <v>3715</v>
      </c>
      <c r="B2113">
        <v>11</v>
      </c>
      <c r="C2113" t="s">
        <v>2302</v>
      </c>
      <c r="D2113" t="s">
        <v>3388</v>
      </c>
    </row>
    <row r="2114" spans="1:4" x14ac:dyDescent="0.25">
      <c r="A2114" t="s">
        <v>3715</v>
      </c>
      <c r="B2114">
        <v>12</v>
      </c>
      <c r="C2114" t="s">
        <v>1746</v>
      </c>
      <c r="D2114" t="s">
        <v>1425</v>
      </c>
    </row>
    <row r="2115" spans="1:4" x14ac:dyDescent="0.25">
      <c r="A2115" t="s">
        <v>3715</v>
      </c>
      <c r="B2115">
        <v>13</v>
      </c>
      <c r="C2115" t="s">
        <v>2289</v>
      </c>
      <c r="D2115" t="s">
        <v>1423</v>
      </c>
    </row>
    <row r="2116" spans="1:4" x14ac:dyDescent="0.25">
      <c r="A2116" t="s">
        <v>3715</v>
      </c>
      <c r="B2116">
        <v>14</v>
      </c>
      <c r="C2116" t="s">
        <v>510</v>
      </c>
      <c r="D2116" t="s">
        <v>1421</v>
      </c>
    </row>
    <row r="2117" spans="1:4" x14ac:dyDescent="0.25">
      <c r="A2117" t="s">
        <v>3715</v>
      </c>
      <c r="B2117">
        <v>15</v>
      </c>
      <c r="C2117" t="s">
        <v>3387</v>
      </c>
      <c r="D2117" t="s">
        <v>3386</v>
      </c>
    </row>
    <row r="2118" spans="1:4" x14ac:dyDescent="0.25">
      <c r="A2118" t="s">
        <v>3715</v>
      </c>
      <c r="B2118">
        <v>16</v>
      </c>
      <c r="C2118" t="s">
        <v>1416</v>
      </c>
      <c r="D2118" t="s">
        <v>54</v>
      </c>
    </row>
    <row r="2119" spans="1:4" x14ac:dyDescent="0.25">
      <c r="A2119" t="s">
        <v>3708</v>
      </c>
      <c r="B2119">
        <v>1</v>
      </c>
      <c r="C2119" t="s">
        <v>344</v>
      </c>
      <c r="D2119" t="s">
        <v>8</v>
      </c>
    </row>
    <row r="2120" spans="1:4" x14ac:dyDescent="0.25">
      <c r="A2120" t="s">
        <v>3708</v>
      </c>
      <c r="B2120">
        <v>2</v>
      </c>
      <c r="C2120" t="s">
        <v>1046</v>
      </c>
      <c r="D2120" t="s">
        <v>1045</v>
      </c>
    </row>
    <row r="2121" spans="1:4" x14ac:dyDescent="0.25">
      <c r="A2121" t="s">
        <v>3708</v>
      </c>
      <c r="B2121">
        <v>3</v>
      </c>
      <c r="C2121" t="s">
        <v>2459</v>
      </c>
      <c r="D2121" t="s">
        <v>1392</v>
      </c>
    </row>
    <row r="2122" spans="1:4" x14ac:dyDescent="0.25">
      <c r="A2122" t="s">
        <v>3708</v>
      </c>
      <c r="B2122">
        <v>4</v>
      </c>
      <c r="C2122" t="s">
        <v>1395</v>
      </c>
      <c r="D2122" t="s">
        <v>1049</v>
      </c>
    </row>
    <row r="2123" spans="1:4" x14ac:dyDescent="0.25">
      <c r="A2123" t="s">
        <v>3708</v>
      </c>
      <c r="B2123">
        <v>5</v>
      </c>
      <c r="C2123" t="s">
        <v>1052</v>
      </c>
      <c r="D2123" t="s">
        <v>140</v>
      </c>
    </row>
    <row r="2124" spans="1:4" x14ac:dyDescent="0.25">
      <c r="A2124" t="s">
        <v>3708</v>
      </c>
      <c r="B2124">
        <v>6</v>
      </c>
      <c r="C2124" t="s">
        <v>1261</v>
      </c>
      <c r="D2124" t="s">
        <v>1260</v>
      </c>
    </row>
    <row r="2125" spans="1:4" x14ac:dyDescent="0.25">
      <c r="A2125" t="s">
        <v>3708</v>
      </c>
      <c r="B2125">
        <v>7</v>
      </c>
      <c r="C2125" t="s">
        <v>1265</v>
      </c>
      <c r="D2125" t="s">
        <v>1264</v>
      </c>
    </row>
    <row r="2126" spans="1:4" x14ac:dyDescent="0.25">
      <c r="A2126" t="s">
        <v>3708</v>
      </c>
      <c r="B2126">
        <v>8</v>
      </c>
      <c r="C2126" t="s">
        <v>886</v>
      </c>
      <c r="D2126" t="s">
        <v>142</v>
      </c>
    </row>
    <row r="2127" spans="1:4" x14ac:dyDescent="0.25">
      <c r="A2127" t="s">
        <v>3708</v>
      </c>
      <c r="B2127">
        <v>9</v>
      </c>
      <c r="C2127" t="s">
        <v>295</v>
      </c>
      <c r="D2127" t="s">
        <v>14</v>
      </c>
    </row>
    <row r="2128" spans="1:4" x14ac:dyDescent="0.25">
      <c r="A2128" t="s">
        <v>3708</v>
      </c>
      <c r="B2128">
        <v>10</v>
      </c>
      <c r="C2128" t="s">
        <v>389</v>
      </c>
      <c r="D2128" t="s">
        <v>407</v>
      </c>
    </row>
    <row r="2129" spans="1:4" x14ac:dyDescent="0.25">
      <c r="A2129" t="s">
        <v>3708</v>
      </c>
      <c r="B2129">
        <v>11</v>
      </c>
      <c r="C2129" t="s">
        <v>316</v>
      </c>
      <c r="D2129" t="s">
        <v>106</v>
      </c>
    </row>
    <row r="2130" spans="1:4" x14ac:dyDescent="0.25">
      <c r="A2130" t="s">
        <v>3708</v>
      </c>
      <c r="B2130">
        <v>12</v>
      </c>
      <c r="C2130" t="s">
        <v>919</v>
      </c>
      <c r="D2130" t="s">
        <v>380</v>
      </c>
    </row>
    <row r="2131" spans="1:4" x14ac:dyDescent="0.25">
      <c r="A2131" t="s">
        <v>3708</v>
      </c>
      <c r="B2131">
        <v>13</v>
      </c>
      <c r="C2131" t="s">
        <v>451</v>
      </c>
      <c r="D2131" t="s">
        <v>739</v>
      </c>
    </row>
    <row r="2132" spans="1:4" x14ac:dyDescent="0.25">
      <c r="A2132" t="s">
        <v>3708</v>
      </c>
      <c r="B2132">
        <v>14</v>
      </c>
      <c r="C2132" t="s">
        <v>768</v>
      </c>
      <c r="D2132" t="s">
        <v>374</v>
      </c>
    </row>
    <row r="2133" spans="1:4" x14ac:dyDescent="0.25">
      <c r="A2133" t="s">
        <v>3708</v>
      </c>
      <c r="B2133">
        <v>15</v>
      </c>
      <c r="C2133" t="s">
        <v>358</v>
      </c>
      <c r="D2133" t="s">
        <v>617</v>
      </c>
    </row>
    <row r="2134" spans="1:4" x14ac:dyDescent="0.25">
      <c r="A2134" t="s">
        <v>3708</v>
      </c>
      <c r="B2134">
        <v>16</v>
      </c>
      <c r="C2134" t="s">
        <v>620</v>
      </c>
      <c r="D2134" t="s">
        <v>165</v>
      </c>
    </row>
    <row r="2135" spans="1:4" x14ac:dyDescent="0.25">
      <c r="A2135" t="s">
        <v>3708</v>
      </c>
      <c r="B2135">
        <v>17</v>
      </c>
      <c r="C2135" t="s">
        <v>2395</v>
      </c>
      <c r="D2135" t="s">
        <v>751</v>
      </c>
    </row>
    <row r="2136" spans="1:4" x14ac:dyDescent="0.25">
      <c r="A2136" t="s">
        <v>3708</v>
      </c>
      <c r="B2136">
        <v>18</v>
      </c>
      <c r="C2136" t="s">
        <v>763</v>
      </c>
      <c r="D2136" t="s">
        <v>3714</v>
      </c>
    </row>
    <row r="2137" spans="1:4" x14ac:dyDescent="0.25">
      <c r="A2137" t="s">
        <v>3708</v>
      </c>
      <c r="B2137">
        <v>19</v>
      </c>
      <c r="C2137" t="s">
        <v>748</v>
      </c>
      <c r="D2137" t="s">
        <v>737</v>
      </c>
    </row>
    <row r="2138" spans="1:4" x14ac:dyDescent="0.25">
      <c r="A2138" t="s">
        <v>3708</v>
      </c>
      <c r="B2138">
        <v>20</v>
      </c>
      <c r="C2138" t="s">
        <v>3713</v>
      </c>
      <c r="D2138" t="s">
        <v>3712</v>
      </c>
    </row>
    <row r="2139" spans="1:4" x14ac:dyDescent="0.25">
      <c r="A2139" t="s">
        <v>3708</v>
      </c>
      <c r="B2139">
        <v>21</v>
      </c>
      <c r="C2139" t="s">
        <v>746</v>
      </c>
      <c r="D2139" t="s">
        <v>745</v>
      </c>
    </row>
    <row r="2140" spans="1:4" x14ac:dyDescent="0.25">
      <c r="A2140" t="s">
        <v>3708</v>
      </c>
      <c r="B2140">
        <v>22</v>
      </c>
      <c r="C2140" t="s">
        <v>736</v>
      </c>
      <c r="D2140" t="s">
        <v>735</v>
      </c>
    </row>
    <row r="2141" spans="1:4" x14ac:dyDescent="0.25">
      <c r="A2141" t="s">
        <v>3708</v>
      </c>
      <c r="B2141">
        <v>23</v>
      </c>
      <c r="C2141" t="s">
        <v>734</v>
      </c>
      <c r="D2141" t="s">
        <v>240</v>
      </c>
    </row>
    <row r="2142" spans="1:4" x14ac:dyDescent="0.25">
      <c r="A2142" t="s">
        <v>3708</v>
      </c>
      <c r="B2142">
        <v>24</v>
      </c>
      <c r="C2142" t="s">
        <v>1455</v>
      </c>
      <c r="D2142" t="s">
        <v>3711</v>
      </c>
    </row>
    <row r="2143" spans="1:4" x14ac:dyDescent="0.25">
      <c r="A2143" t="s">
        <v>3708</v>
      </c>
      <c r="B2143">
        <v>25</v>
      </c>
      <c r="C2143" t="s">
        <v>3710</v>
      </c>
      <c r="D2143" t="s">
        <v>3709</v>
      </c>
    </row>
    <row r="2144" spans="1:4" x14ac:dyDescent="0.25">
      <c r="A2144" t="s">
        <v>3708</v>
      </c>
      <c r="B2144">
        <v>26</v>
      </c>
      <c r="C2144" t="s">
        <v>733</v>
      </c>
      <c r="D2144" t="s">
        <v>58</v>
      </c>
    </row>
    <row r="2145" spans="1:4" x14ac:dyDescent="0.25">
      <c r="A2145" s="4" t="s">
        <v>3703</v>
      </c>
      <c r="B2145" s="4">
        <v>1</v>
      </c>
      <c r="C2145" s="4" t="s">
        <v>344</v>
      </c>
      <c r="D2145" s="4" t="s">
        <v>8</v>
      </c>
    </row>
    <row r="2146" spans="1:4" x14ac:dyDescent="0.25">
      <c r="A2146" s="4" t="s">
        <v>3703</v>
      </c>
      <c r="B2146" s="4">
        <v>2</v>
      </c>
      <c r="C2146" s="4" t="s">
        <v>687</v>
      </c>
      <c r="D2146" s="4" t="s">
        <v>66</v>
      </c>
    </row>
    <row r="2147" spans="1:4" x14ac:dyDescent="0.25">
      <c r="A2147" s="4" t="s">
        <v>3703</v>
      </c>
      <c r="B2147" s="4">
        <v>3</v>
      </c>
      <c r="C2147" s="4" t="s">
        <v>1582</v>
      </c>
      <c r="D2147" s="4" t="s">
        <v>685</v>
      </c>
    </row>
    <row r="2148" spans="1:4" x14ac:dyDescent="0.25">
      <c r="A2148" s="4" t="s">
        <v>3703</v>
      </c>
      <c r="B2148" s="4">
        <v>4</v>
      </c>
      <c r="C2148" s="4" t="s">
        <v>1384</v>
      </c>
      <c r="D2148" s="4" t="s">
        <v>17</v>
      </c>
    </row>
    <row r="2149" spans="1:4" x14ac:dyDescent="0.25">
      <c r="A2149" s="4" t="s">
        <v>3703</v>
      </c>
      <c r="B2149" s="4">
        <v>5</v>
      </c>
      <c r="C2149" s="4" t="s">
        <v>1179</v>
      </c>
      <c r="D2149" s="4" t="s">
        <v>2851</v>
      </c>
    </row>
    <row r="2150" spans="1:4" x14ac:dyDescent="0.25">
      <c r="A2150" s="4" t="s">
        <v>3703</v>
      </c>
      <c r="B2150" s="4">
        <v>6</v>
      </c>
      <c r="C2150" s="4" t="s">
        <v>2256</v>
      </c>
      <c r="D2150" s="4" t="s">
        <v>1581</v>
      </c>
    </row>
    <row r="2151" spans="1:4" x14ac:dyDescent="0.25">
      <c r="A2151" s="4" t="s">
        <v>3703</v>
      </c>
      <c r="B2151" s="4">
        <v>7</v>
      </c>
      <c r="C2151" s="4" t="s">
        <v>2255</v>
      </c>
      <c r="D2151" s="4" t="s">
        <v>2847</v>
      </c>
    </row>
    <row r="2152" spans="1:4" x14ac:dyDescent="0.25">
      <c r="A2152" s="4" t="s">
        <v>3703</v>
      </c>
      <c r="B2152" s="4">
        <v>8</v>
      </c>
      <c r="C2152" s="4" t="s">
        <v>2254</v>
      </c>
      <c r="D2152" s="4" t="s">
        <v>3148</v>
      </c>
    </row>
    <row r="2153" spans="1:4" x14ac:dyDescent="0.25">
      <c r="A2153" s="4" t="s">
        <v>3703</v>
      </c>
      <c r="B2153" s="4">
        <v>9</v>
      </c>
      <c r="C2153" s="4" t="s">
        <v>664</v>
      </c>
      <c r="D2153" s="4" t="s">
        <v>3692</v>
      </c>
    </row>
    <row r="2154" spans="1:4" x14ac:dyDescent="0.25">
      <c r="A2154" s="4" t="s">
        <v>3703</v>
      </c>
      <c r="B2154" s="4">
        <v>10</v>
      </c>
      <c r="C2154" s="4" t="s">
        <v>2200</v>
      </c>
      <c r="D2154" s="4" t="s">
        <v>2621</v>
      </c>
    </row>
    <row r="2155" spans="1:4" x14ac:dyDescent="0.25">
      <c r="A2155" s="4" t="s">
        <v>3703</v>
      </c>
      <c r="B2155" s="4">
        <v>11</v>
      </c>
      <c r="C2155" s="4" t="s">
        <v>660</v>
      </c>
      <c r="D2155" s="4" t="s">
        <v>659</v>
      </c>
    </row>
    <row r="2156" spans="1:4" x14ac:dyDescent="0.25">
      <c r="A2156" s="4" t="s">
        <v>3703</v>
      </c>
      <c r="B2156" s="4">
        <v>12</v>
      </c>
      <c r="C2156" s="4" t="s">
        <v>3101</v>
      </c>
      <c r="D2156" s="4" t="s">
        <v>657</v>
      </c>
    </row>
    <row r="2157" spans="1:4" x14ac:dyDescent="0.25">
      <c r="A2157" s="4" t="s">
        <v>3703</v>
      </c>
      <c r="B2157" s="4">
        <v>13</v>
      </c>
      <c r="C2157" s="4" t="s">
        <v>1134</v>
      </c>
      <c r="D2157" s="4" t="s">
        <v>7</v>
      </c>
    </row>
    <row r="2158" spans="1:4" x14ac:dyDescent="0.25">
      <c r="A2158" s="4" t="s">
        <v>3703</v>
      </c>
      <c r="B2158" s="4">
        <v>14</v>
      </c>
      <c r="C2158" s="4" t="s">
        <v>1403</v>
      </c>
      <c r="D2158" s="4" t="s">
        <v>2680</v>
      </c>
    </row>
    <row r="2159" spans="1:4" x14ac:dyDescent="0.25">
      <c r="A2159" s="4" t="s">
        <v>3703</v>
      </c>
      <c r="B2159" s="4">
        <v>15</v>
      </c>
      <c r="C2159" s="4" t="s">
        <v>1784</v>
      </c>
      <c r="D2159" s="4" t="s">
        <v>1783</v>
      </c>
    </row>
    <row r="2160" spans="1:4" x14ac:dyDescent="0.25">
      <c r="A2160" s="4" t="s">
        <v>3703</v>
      </c>
      <c r="B2160" s="4">
        <v>16</v>
      </c>
      <c r="C2160" s="4" t="s">
        <v>3707</v>
      </c>
      <c r="D2160" s="4" t="s">
        <v>2678</v>
      </c>
    </row>
    <row r="2161" spans="1:4" x14ac:dyDescent="0.25">
      <c r="A2161" s="4" t="s">
        <v>3703</v>
      </c>
      <c r="B2161" s="4">
        <v>17</v>
      </c>
      <c r="C2161" s="4" t="s">
        <v>3706</v>
      </c>
      <c r="D2161" s="4" t="s">
        <v>3705</v>
      </c>
    </row>
    <row r="2162" spans="1:4" x14ac:dyDescent="0.25">
      <c r="A2162" s="4" t="s">
        <v>3703</v>
      </c>
      <c r="B2162" s="4">
        <v>17</v>
      </c>
      <c r="C2162" s="4" t="s">
        <v>1920</v>
      </c>
      <c r="D2162" s="4" t="s">
        <v>3704</v>
      </c>
    </row>
    <row r="2163" spans="1:4" x14ac:dyDescent="0.25">
      <c r="A2163" s="4" t="s">
        <v>3703</v>
      </c>
      <c r="B2163" s="4">
        <v>18</v>
      </c>
      <c r="C2163" s="4" t="s">
        <v>3702</v>
      </c>
      <c r="D2163" s="4" t="s">
        <v>64</v>
      </c>
    </row>
    <row r="2164" spans="1:4" x14ac:dyDescent="0.25">
      <c r="A2164" t="s">
        <v>3698</v>
      </c>
      <c r="B2164">
        <v>1</v>
      </c>
      <c r="C2164" t="s">
        <v>344</v>
      </c>
      <c r="D2164" t="s">
        <v>6</v>
      </c>
    </row>
    <row r="2165" spans="1:4" x14ac:dyDescent="0.25">
      <c r="A2165" t="s">
        <v>3698</v>
      </c>
      <c r="B2165">
        <v>2</v>
      </c>
      <c r="C2165" t="s">
        <v>692</v>
      </c>
      <c r="D2165" t="s">
        <v>513</v>
      </c>
    </row>
    <row r="2166" spans="1:4" x14ac:dyDescent="0.25">
      <c r="A2166" t="s">
        <v>3698</v>
      </c>
      <c r="B2166">
        <v>3</v>
      </c>
      <c r="C2166" t="s">
        <v>3285</v>
      </c>
      <c r="D2166" t="s">
        <v>690</v>
      </c>
    </row>
    <row r="2167" spans="1:4" x14ac:dyDescent="0.25">
      <c r="A2167" t="s">
        <v>3698</v>
      </c>
      <c r="B2167">
        <v>4</v>
      </c>
      <c r="C2167" t="s">
        <v>2262</v>
      </c>
      <c r="D2167" t="s">
        <v>2223</v>
      </c>
    </row>
    <row r="2168" spans="1:4" x14ac:dyDescent="0.25">
      <c r="A2168" t="s">
        <v>3698</v>
      </c>
      <c r="B2168">
        <v>5</v>
      </c>
      <c r="C2168" t="s">
        <v>687</v>
      </c>
      <c r="D2168" t="s">
        <v>66</v>
      </c>
    </row>
    <row r="2169" spans="1:4" x14ac:dyDescent="0.25">
      <c r="A2169" t="s">
        <v>3698</v>
      </c>
      <c r="B2169">
        <v>6</v>
      </c>
      <c r="C2169" t="s">
        <v>1582</v>
      </c>
      <c r="D2169" t="s">
        <v>685</v>
      </c>
    </row>
    <row r="2170" spans="1:4" x14ac:dyDescent="0.25">
      <c r="A2170" t="s">
        <v>3698</v>
      </c>
      <c r="B2170">
        <v>7</v>
      </c>
      <c r="C2170" t="s">
        <v>2299</v>
      </c>
      <c r="D2170" t="s">
        <v>2219</v>
      </c>
    </row>
    <row r="2171" spans="1:4" x14ac:dyDescent="0.25">
      <c r="A2171" t="s">
        <v>3698</v>
      </c>
      <c r="B2171">
        <v>8</v>
      </c>
      <c r="C2171" t="s">
        <v>2259</v>
      </c>
      <c r="D2171" t="s">
        <v>681</v>
      </c>
    </row>
    <row r="2172" spans="1:4" x14ac:dyDescent="0.25">
      <c r="A2172" t="s">
        <v>3698</v>
      </c>
      <c r="B2172">
        <v>9</v>
      </c>
      <c r="C2172" t="s">
        <v>1051</v>
      </c>
      <c r="D2172" t="s">
        <v>679</v>
      </c>
    </row>
    <row r="2173" spans="1:4" x14ac:dyDescent="0.25">
      <c r="A2173" t="s">
        <v>3698</v>
      </c>
      <c r="B2173">
        <v>10</v>
      </c>
      <c r="C2173" t="s">
        <v>2796</v>
      </c>
      <c r="D2173" t="s">
        <v>2795</v>
      </c>
    </row>
    <row r="2174" spans="1:4" x14ac:dyDescent="0.25">
      <c r="A2174" t="s">
        <v>3698</v>
      </c>
      <c r="B2174">
        <v>11</v>
      </c>
      <c r="C2174" t="s">
        <v>3421</v>
      </c>
      <c r="D2174" t="s">
        <v>676</v>
      </c>
    </row>
    <row r="2175" spans="1:4" x14ac:dyDescent="0.25">
      <c r="A2175" t="s">
        <v>3698</v>
      </c>
      <c r="B2175">
        <v>12</v>
      </c>
      <c r="C2175" t="s">
        <v>1384</v>
      </c>
      <c r="D2175" t="s">
        <v>17</v>
      </c>
    </row>
    <row r="2176" spans="1:4" x14ac:dyDescent="0.25">
      <c r="A2176" t="s">
        <v>3698</v>
      </c>
      <c r="B2176">
        <v>13</v>
      </c>
      <c r="C2176" t="s">
        <v>1179</v>
      </c>
      <c r="D2176" t="s">
        <v>3701</v>
      </c>
    </row>
    <row r="2177" spans="1:4" x14ac:dyDescent="0.25">
      <c r="A2177" t="s">
        <v>3698</v>
      </c>
      <c r="B2177">
        <v>14</v>
      </c>
      <c r="C2177" t="s">
        <v>2420</v>
      </c>
      <c r="D2177" t="s">
        <v>671</v>
      </c>
    </row>
    <row r="2178" spans="1:4" x14ac:dyDescent="0.25">
      <c r="A2178" t="s">
        <v>3698</v>
      </c>
      <c r="B2178">
        <v>15</v>
      </c>
      <c r="C2178" t="s">
        <v>2256</v>
      </c>
      <c r="D2178" t="s">
        <v>1581</v>
      </c>
    </row>
    <row r="2179" spans="1:4" x14ac:dyDescent="0.25">
      <c r="A2179" t="s">
        <v>3698</v>
      </c>
      <c r="B2179">
        <v>16</v>
      </c>
      <c r="C2179" t="s">
        <v>2255</v>
      </c>
      <c r="D2179" t="s">
        <v>2847</v>
      </c>
    </row>
    <row r="2180" spans="1:4" x14ac:dyDescent="0.25">
      <c r="A2180" t="s">
        <v>3698</v>
      </c>
      <c r="B2180">
        <v>17</v>
      </c>
      <c r="C2180" t="s">
        <v>992</v>
      </c>
      <c r="D2180" t="s">
        <v>666</v>
      </c>
    </row>
    <row r="2181" spans="1:4" x14ac:dyDescent="0.25">
      <c r="A2181" t="s">
        <v>3698</v>
      </c>
      <c r="B2181">
        <v>18</v>
      </c>
      <c r="C2181" t="s">
        <v>3700</v>
      </c>
      <c r="D2181" t="s">
        <v>3699</v>
      </c>
    </row>
    <row r="2182" spans="1:4" x14ac:dyDescent="0.25">
      <c r="A2182" t="s">
        <v>3698</v>
      </c>
      <c r="B2182">
        <v>19</v>
      </c>
      <c r="C2182" t="s">
        <v>664</v>
      </c>
      <c r="D2182" t="s">
        <v>3692</v>
      </c>
    </row>
    <row r="2183" spans="1:4" x14ac:dyDescent="0.25">
      <c r="A2183" t="s">
        <v>3698</v>
      </c>
      <c r="B2183">
        <v>20</v>
      </c>
      <c r="C2183" t="s">
        <v>2200</v>
      </c>
      <c r="D2183" t="s">
        <v>2621</v>
      </c>
    </row>
    <row r="2184" spans="1:4" x14ac:dyDescent="0.25">
      <c r="A2184" t="s">
        <v>3698</v>
      </c>
      <c r="B2184">
        <v>21</v>
      </c>
      <c r="C2184" t="s">
        <v>660</v>
      </c>
      <c r="D2184" t="s">
        <v>659</v>
      </c>
    </row>
    <row r="2185" spans="1:4" x14ac:dyDescent="0.25">
      <c r="A2185" t="s">
        <v>3698</v>
      </c>
      <c r="B2185">
        <v>22</v>
      </c>
      <c r="C2185" t="s">
        <v>3101</v>
      </c>
      <c r="D2185" t="s">
        <v>657</v>
      </c>
    </row>
    <row r="2186" spans="1:4" x14ac:dyDescent="0.25">
      <c r="A2186" t="s">
        <v>3698</v>
      </c>
      <c r="B2186">
        <v>23</v>
      </c>
      <c r="C2186" t="s">
        <v>1134</v>
      </c>
      <c r="D2186" t="s">
        <v>7</v>
      </c>
    </row>
    <row r="2187" spans="1:4" x14ac:dyDescent="0.25">
      <c r="A2187" t="s">
        <v>3691</v>
      </c>
      <c r="B2187">
        <v>1</v>
      </c>
      <c r="C2187" t="s">
        <v>428</v>
      </c>
      <c r="D2187" t="s">
        <v>19</v>
      </c>
    </row>
    <row r="2188" spans="1:4" x14ac:dyDescent="0.25">
      <c r="A2188" t="s">
        <v>3691</v>
      </c>
      <c r="B2188">
        <v>2</v>
      </c>
      <c r="C2188" t="s">
        <v>1976</v>
      </c>
      <c r="D2188" t="s">
        <v>3563</v>
      </c>
    </row>
    <row r="2189" spans="1:4" x14ac:dyDescent="0.25">
      <c r="A2189" t="s">
        <v>3691</v>
      </c>
      <c r="B2189">
        <v>3</v>
      </c>
      <c r="C2189" t="s">
        <v>2858</v>
      </c>
      <c r="D2189" t="s">
        <v>2820</v>
      </c>
    </row>
    <row r="2190" spans="1:4" x14ac:dyDescent="0.25">
      <c r="A2190" t="s">
        <v>3691</v>
      </c>
      <c r="B2190">
        <v>4</v>
      </c>
      <c r="C2190" t="s">
        <v>2819</v>
      </c>
      <c r="D2190" t="s">
        <v>2342</v>
      </c>
    </row>
    <row r="2191" spans="1:4" x14ac:dyDescent="0.25">
      <c r="A2191" t="s">
        <v>3691</v>
      </c>
      <c r="B2191">
        <v>5</v>
      </c>
      <c r="C2191" t="s">
        <v>2818</v>
      </c>
      <c r="D2191" t="s">
        <v>2463</v>
      </c>
    </row>
    <row r="2192" spans="1:4" x14ac:dyDescent="0.25">
      <c r="A2192" t="s">
        <v>3691</v>
      </c>
      <c r="B2192">
        <v>6</v>
      </c>
      <c r="C2192" t="s">
        <v>1728</v>
      </c>
      <c r="D2192" t="s">
        <v>2817</v>
      </c>
    </row>
    <row r="2193" spans="1:4" x14ac:dyDescent="0.25">
      <c r="A2193" t="s">
        <v>3691</v>
      </c>
      <c r="B2193">
        <v>7</v>
      </c>
      <c r="C2193" t="s">
        <v>3697</v>
      </c>
      <c r="D2193" t="s">
        <v>3696</v>
      </c>
    </row>
    <row r="2194" spans="1:4" x14ac:dyDescent="0.25">
      <c r="A2194" t="s">
        <v>3691</v>
      </c>
      <c r="B2194">
        <v>8</v>
      </c>
      <c r="C2194" t="s">
        <v>3695</v>
      </c>
      <c r="D2194" t="s">
        <v>2361</v>
      </c>
    </row>
    <row r="2195" spans="1:4" x14ac:dyDescent="0.25">
      <c r="A2195" t="s">
        <v>3691</v>
      </c>
      <c r="B2195">
        <v>9</v>
      </c>
      <c r="C2195" t="s">
        <v>687</v>
      </c>
      <c r="D2195" t="s">
        <v>66</v>
      </c>
    </row>
    <row r="2196" spans="1:4" x14ac:dyDescent="0.25">
      <c r="A2196" t="s">
        <v>3691</v>
      </c>
      <c r="B2196">
        <v>10</v>
      </c>
      <c r="C2196" t="s">
        <v>1582</v>
      </c>
      <c r="D2196" t="s">
        <v>685</v>
      </c>
    </row>
    <row r="2197" spans="1:4" x14ac:dyDescent="0.25">
      <c r="A2197" t="s">
        <v>3691</v>
      </c>
      <c r="B2197">
        <v>11</v>
      </c>
      <c r="C2197" t="s">
        <v>2299</v>
      </c>
      <c r="D2197" t="s">
        <v>2219</v>
      </c>
    </row>
    <row r="2198" spans="1:4" x14ac:dyDescent="0.25">
      <c r="A2198" t="s">
        <v>3691</v>
      </c>
      <c r="B2198">
        <v>12</v>
      </c>
      <c r="C2198" t="s">
        <v>2259</v>
      </c>
      <c r="D2198" t="s">
        <v>681</v>
      </c>
    </row>
    <row r="2199" spans="1:4" x14ac:dyDescent="0.25">
      <c r="A2199" t="s">
        <v>3691</v>
      </c>
      <c r="B2199">
        <v>13</v>
      </c>
      <c r="C2199" t="s">
        <v>1029</v>
      </c>
      <c r="D2199" t="s">
        <v>3076</v>
      </c>
    </row>
    <row r="2200" spans="1:4" x14ac:dyDescent="0.25">
      <c r="A2200" t="s">
        <v>3691</v>
      </c>
      <c r="B2200">
        <v>14</v>
      </c>
      <c r="C2200" t="s">
        <v>2796</v>
      </c>
      <c r="D2200" t="s">
        <v>2795</v>
      </c>
    </row>
    <row r="2201" spans="1:4" x14ac:dyDescent="0.25">
      <c r="A2201" t="s">
        <v>3691</v>
      </c>
      <c r="B2201">
        <v>15</v>
      </c>
      <c r="C2201" t="s">
        <v>2214</v>
      </c>
      <c r="D2201" t="s">
        <v>2213</v>
      </c>
    </row>
    <row r="2202" spans="1:4" x14ac:dyDescent="0.25">
      <c r="A2202" t="s">
        <v>3691</v>
      </c>
      <c r="B2202">
        <v>16</v>
      </c>
      <c r="C2202" t="s">
        <v>1384</v>
      </c>
      <c r="D2202" t="s">
        <v>3694</v>
      </c>
    </row>
    <row r="2203" spans="1:4" x14ac:dyDescent="0.25">
      <c r="A2203" t="s">
        <v>3691</v>
      </c>
      <c r="B2203">
        <v>17</v>
      </c>
      <c r="C2203" t="s">
        <v>1179</v>
      </c>
      <c r="D2203" t="s">
        <v>2622</v>
      </c>
    </row>
    <row r="2204" spans="1:4" x14ac:dyDescent="0.25">
      <c r="A2204" t="s">
        <v>3691</v>
      </c>
      <c r="B2204">
        <v>18</v>
      </c>
      <c r="C2204" t="s">
        <v>1006</v>
      </c>
      <c r="D2204" t="s">
        <v>671</v>
      </c>
    </row>
    <row r="2205" spans="1:4" x14ac:dyDescent="0.25">
      <c r="A2205" t="s">
        <v>3691</v>
      </c>
      <c r="B2205">
        <v>19</v>
      </c>
      <c r="C2205" t="s">
        <v>2256</v>
      </c>
      <c r="D2205" t="s">
        <v>1581</v>
      </c>
    </row>
    <row r="2206" spans="1:4" x14ac:dyDescent="0.25">
      <c r="A2206" t="s">
        <v>3691</v>
      </c>
      <c r="B2206">
        <v>20</v>
      </c>
      <c r="C2206" t="s">
        <v>3675</v>
      </c>
      <c r="D2206" t="s">
        <v>2847</v>
      </c>
    </row>
    <row r="2207" spans="1:4" x14ac:dyDescent="0.25">
      <c r="A2207" t="s">
        <v>3691</v>
      </c>
      <c r="B2207">
        <v>21</v>
      </c>
      <c r="C2207" t="s">
        <v>2254</v>
      </c>
      <c r="D2207" t="s">
        <v>666</v>
      </c>
    </row>
    <row r="2208" spans="1:4" x14ac:dyDescent="0.25">
      <c r="A2208" t="s">
        <v>3691</v>
      </c>
      <c r="B2208">
        <v>22</v>
      </c>
      <c r="C2208" t="s">
        <v>3693</v>
      </c>
      <c r="D2208" t="s">
        <v>2203</v>
      </c>
    </row>
    <row r="2209" spans="1:4" x14ac:dyDescent="0.25">
      <c r="A2209" t="s">
        <v>3691</v>
      </c>
      <c r="B2209">
        <v>23</v>
      </c>
      <c r="C2209" t="s">
        <v>1942</v>
      </c>
      <c r="D2209" t="s">
        <v>3692</v>
      </c>
    </row>
    <row r="2210" spans="1:4" x14ac:dyDescent="0.25">
      <c r="A2210" t="s">
        <v>3691</v>
      </c>
      <c r="B2210">
        <v>24</v>
      </c>
      <c r="C2210" t="s">
        <v>2200</v>
      </c>
      <c r="D2210" t="s">
        <v>213</v>
      </c>
    </row>
    <row r="2211" spans="1:4" x14ac:dyDescent="0.25">
      <c r="A2211" t="s">
        <v>3691</v>
      </c>
      <c r="B2211">
        <v>25</v>
      </c>
      <c r="C2211" t="s">
        <v>660</v>
      </c>
      <c r="D2211" t="s">
        <v>659</v>
      </c>
    </row>
    <row r="2212" spans="1:4" x14ac:dyDescent="0.25">
      <c r="A2212" t="s">
        <v>3691</v>
      </c>
      <c r="B2212">
        <v>26</v>
      </c>
      <c r="C2212" t="s">
        <v>3101</v>
      </c>
      <c r="D2212" t="s">
        <v>657</v>
      </c>
    </row>
    <row r="2213" spans="1:4" x14ac:dyDescent="0.25">
      <c r="A2213" t="s">
        <v>3691</v>
      </c>
      <c r="B2213">
        <v>27</v>
      </c>
      <c r="C2213" t="s">
        <v>1134</v>
      </c>
      <c r="D2213" t="s">
        <v>7</v>
      </c>
    </row>
    <row r="2214" spans="1:4" x14ac:dyDescent="0.25">
      <c r="A2214" t="s">
        <v>3687</v>
      </c>
      <c r="B2214">
        <v>1</v>
      </c>
      <c r="C2214" t="s">
        <v>344</v>
      </c>
      <c r="D2214" t="s">
        <v>8</v>
      </c>
    </row>
    <row r="2215" spans="1:4" x14ac:dyDescent="0.25">
      <c r="A2215" t="s">
        <v>3687</v>
      </c>
      <c r="B2215">
        <v>2</v>
      </c>
      <c r="C2215" t="s">
        <v>692</v>
      </c>
      <c r="D2215" t="s">
        <v>3690</v>
      </c>
    </row>
    <row r="2216" spans="1:4" x14ac:dyDescent="0.25">
      <c r="A2216" t="s">
        <v>3687</v>
      </c>
      <c r="B2216">
        <v>3</v>
      </c>
      <c r="C2216" t="s">
        <v>792</v>
      </c>
      <c r="D2216" t="s">
        <v>3322</v>
      </c>
    </row>
    <row r="2217" spans="1:4" x14ac:dyDescent="0.25">
      <c r="A2217" t="s">
        <v>3687</v>
      </c>
      <c r="B2217">
        <v>4</v>
      </c>
      <c r="C2217" t="s">
        <v>3689</v>
      </c>
      <c r="D2217" t="s">
        <v>688</v>
      </c>
    </row>
    <row r="2218" spans="1:4" x14ac:dyDescent="0.25">
      <c r="A2218" t="s">
        <v>3687</v>
      </c>
      <c r="B2218">
        <v>5</v>
      </c>
      <c r="C2218" t="s">
        <v>687</v>
      </c>
      <c r="D2218" t="s">
        <v>66</v>
      </c>
    </row>
    <row r="2219" spans="1:4" x14ac:dyDescent="0.25">
      <c r="A2219" t="s">
        <v>3687</v>
      </c>
      <c r="B2219">
        <v>6</v>
      </c>
      <c r="C2219" t="s">
        <v>2260</v>
      </c>
      <c r="D2219" t="s">
        <v>685</v>
      </c>
    </row>
    <row r="2220" spans="1:4" x14ac:dyDescent="0.25">
      <c r="A2220" t="s">
        <v>3687</v>
      </c>
      <c r="B2220">
        <v>7</v>
      </c>
      <c r="C2220" t="s">
        <v>2299</v>
      </c>
      <c r="D2220" t="s">
        <v>2219</v>
      </c>
    </row>
    <row r="2221" spans="1:4" x14ac:dyDescent="0.25">
      <c r="A2221" t="s">
        <v>3687</v>
      </c>
      <c r="B2221">
        <v>8</v>
      </c>
      <c r="C2221" t="s">
        <v>2259</v>
      </c>
      <c r="D2221" t="s">
        <v>681</v>
      </c>
    </row>
    <row r="2222" spans="1:4" x14ac:dyDescent="0.25">
      <c r="A2222" t="s">
        <v>3687</v>
      </c>
      <c r="B2222">
        <v>9</v>
      </c>
      <c r="C2222" t="s">
        <v>1029</v>
      </c>
      <c r="D2222" t="s">
        <v>3688</v>
      </c>
    </row>
    <row r="2223" spans="1:4" x14ac:dyDescent="0.25">
      <c r="A2223" t="s">
        <v>3687</v>
      </c>
      <c r="B2223">
        <v>10</v>
      </c>
      <c r="C2223" t="s">
        <v>2796</v>
      </c>
      <c r="D2223" t="s">
        <v>2795</v>
      </c>
    </row>
    <row r="2224" spans="1:4" x14ac:dyDescent="0.25">
      <c r="A2224" t="s">
        <v>3687</v>
      </c>
      <c r="B2224">
        <v>11</v>
      </c>
      <c r="C2224" t="s">
        <v>2811</v>
      </c>
      <c r="D2224" t="s">
        <v>676</v>
      </c>
    </row>
    <row r="2225" spans="1:4" x14ac:dyDescent="0.25">
      <c r="A2225" t="s">
        <v>3687</v>
      </c>
      <c r="B2225">
        <v>12</v>
      </c>
      <c r="C2225" t="s">
        <v>1384</v>
      </c>
      <c r="D2225" t="s">
        <v>17</v>
      </c>
    </row>
    <row r="2226" spans="1:4" x14ac:dyDescent="0.25">
      <c r="A2226" t="s">
        <v>3687</v>
      </c>
      <c r="B2226">
        <v>13</v>
      </c>
      <c r="C2226" t="s">
        <v>3169</v>
      </c>
      <c r="D2226" t="s">
        <v>27</v>
      </c>
    </row>
    <row r="2227" spans="1:4" x14ac:dyDescent="0.25">
      <c r="A2227" t="s">
        <v>3681</v>
      </c>
      <c r="B2227">
        <v>1</v>
      </c>
      <c r="C2227" t="s">
        <v>344</v>
      </c>
      <c r="D2227" t="s">
        <v>8</v>
      </c>
    </row>
    <row r="2228" spans="1:4" x14ac:dyDescent="0.25">
      <c r="A2228" t="s">
        <v>3681</v>
      </c>
      <c r="B2228">
        <v>2</v>
      </c>
      <c r="C2228" t="s">
        <v>3686</v>
      </c>
      <c r="D2228" t="s">
        <v>3645</v>
      </c>
    </row>
    <row r="2229" spans="1:4" x14ac:dyDescent="0.25">
      <c r="A2229" t="s">
        <v>3681</v>
      </c>
      <c r="B2229">
        <v>3</v>
      </c>
      <c r="C2229" t="s">
        <v>3333</v>
      </c>
      <c r="D2229" t="s">
        <v>3006</v>
      </c>
    </row>
    <row r="2230" spans="1:4" x14ac:dyDescent="0.25">
      <c r="A2230" t="s">
        <v>3681</v>
      </c>
      <c r="B2230">
        <v>4</v>
      </c>
      <c r="C2230" t="s">
        <v>3685</v>
      </c>
      <c r="D2230" t="s">
        <v>2355</v>
      </c>
    </row>
    <row r="2231" spans="1:4" x14ac:dyDescent="0.25">
      <c r="A2231" t="s">
        <v>3681</v>
      </c>
      <c r="B2231">
        <v>5</v>
      </c>
      <c r="C2231" t="s">
        <v>3478</v>
      </c>
      <c r="D2231" t="s">
        <v>3684</v>
      </c>
    </row>
    <row r="2232" spans="1:4" x14ac:dyDescent="0.25">
      <c r="A2232" t="s">
        <v>3681</v>
      </c>
      <c r="B2232">
        <v>6</v>
      </c>
      <c r="C2232" t="s">
        <v>2351</v>
      </c>
      <c r="D2232" t="s">
        <v>2350</v>
      </c>
    </row>
    <row r="2233" spans="1:4" x14ac:dyDescent="0.25">
      <c r="A2233" t="s">
        <v>3681</v>
      </c>
      <c r="B2233">
        <v>7</v>
      </c>
      <c r="C2233" t="s">
        <v>2347</v>
      </c>
      <c r="D2233" t="s">
        <v>2346</v>
      </c>
    </row>
    <row r="2234" spans="1:4" x14ac:dyDescent="0.25">
      <c r="A2234" t="s">
        <v>3681</v>
      </c>
      <c r="B2234">
        <v>8</v>
      </c>
      <c r="C2234" t="s">
        <v>2818</v>
      </c>
      <c r="D2234" t="s">
        <v>2463</v>
      </c>
    </row>
    <row r="2235" spans="1:4" x14ac:dyDescent="0.25">
      <c r="A2235" t="s">
        <v>3681</v>
      </c>
      <c r="B2235">
        <v>9</v>
      </c>
      <c r="C2235" t="s">
        <v>2819</v>
      </c>
      <c r="D2235" t="s">
        <v>2342</v>
      </c>
    </row>
    <row r="2236" spans="1:4" x14ac:dyDescent="0.25">
      <c r="A2236" t="s">
        <v>3681</v>
      </c>
      <c r="B2236">
        <v>10</v>
      </c>
      <c r="C2236" t="s">
        <v>646</v>
      </c>
      <c r="D2236" t="s">
        <v>3229</v>
      </c>
    </row>
    <row r="2237" spans="1:4" x14ac:dyDescent="0.25">
      <c r="A2237" t="s">
        <v>3681</v>
      </c>
      <c r="B2237">
        <v>11</v>
      </c>
      <c r="C2237" t="s">
        <v>3476</v>
      </c>
      <c r="D2237" t="s">
        <v>3475</v>
      </c>
    </row>
    <row r="2238" spans="1:4" x14ac:dyDescent="0.25">
      <c r="A2238" t="s">
        <v>3681</v>
      </c>
      <c r="B2238">
        <v>12</v>
      </c>
      <c r="C2238" t="s">
        <v>1948</v>
      </c>
      <c r="D2238" t="s">
        <v>3095</v>
      </c>
    </row>
    <row r="2239" spans="1:4" x14ac:dyDescent="0.25">
      <c r="A2239" t="s">
        <v>3681</v>
      </c>
      <c r="B2239">
        <v>13</v>
      </c>
      <c r="C2239" t="s">
        <v>3683</v>
      </c>
      <c r="D2239" t="s">
        <v>3682</v>
      </c>
    </row>
    <row r="2240" spans="1:4" x14ac:dyDescent="0.25">
      <c r="A2240" t="s">
        <v>3681</v>
      </c>
      <c r="B2240">
        <v>14</v>
      </c>
      <c r="C2240" t="s">
        <v>3344</v>
      </c>
      <c r="D2240" t="s">
        <v>11</v>
      </c>
    </row>
    <row r="2241" spans="1:4" x14ac:dyDescent="0.25">
      <c r="A2241" t="s">
        <v>3673</v>
      </c>
      <c r="B2241">
        <v>1</v>
      </c>
      <c r="C2241" t="s">
        <v>344</v>
      </c>
      <c r="D2241" t="s">
        <v>8</v>
      </c>
    </row>
    <row r="2242" spans="1:4" x14ac:dyDescent="0.25">
      <c r="A2242" t="s">
        <v>3673</v>
      </c>
      <c r="B2242">
        <v>2</v>
      </c>
      <c r="C2242" t="s">
        <v>1046</v>
      </c>
      <c r="D2242" t="s">
        <v>935</v>
      </c>
    </row>
    <row r="2243" spans="1:4" x14ac:dyDescent="0.25">
      <c r="A2243" t="s">
        <v>3673</v>
      </c>
      <c r="B2243">
        <v>3</v>
      </c>
      <c r="C2243" t="s">
        <v>3349</v>
      </c>
      <c r="D2243" t="s">
        <v>3274</v>
      </c>
    </row>
    <row r="2244" spans="1:4" x14ac:dyDescent="0.25">
      <c r="A2244" t="s">
        <v>3673</v>
      </c>
      <c r="B2244">
        <v>4</v>
      </c>
      <c r="C2244" t="s">
        <v>2262</v>
      </c>
      <c r="D2244" t="s">
        <v>2223</v>
      </c>
    </row>
    <row r="2245" spans="1:4" x14ac:dyDescent="0.25">
      <c r="A2245" t="s">
        <v>3673</v>
      </c>
      <c r="B2245">
        <v>5</v>
      </c>
      <c r="C2245" t="s">
        <v>687</v>
      </c>
      <c r="D2245" t="s">
        <v>66</v>
      </c>
    </row>
    <row r="2246" spans="1:4" x14ac:dyDescent="0.25">
      <c r="A2246" t="s">
        <v>3673</v>
      </c>
      <c r="B2246">
        <v>6</v>
      </c>
      <c r="C2246" t="s">
        <v>1582</v>
      </c>
      <c r="D2246" t="s">
        <v>685</v>
      </c>
    </row>
    <row r="2247" spans="1:4" x14ac:dyDescent="0.25">
      <c r="A2247" t="s">
        <v>3673</v>
      </c>
      <c r="B2247">
        <v>7</v>
      </c>
      <c r="C2247" t="s">
        <v>3658</v>
      </c>
      <c r="D2247" t="s">
        <v>2219</v>
      </c>
    </row>
    <row r="2248" spans="1:4" x14ac:dyDescent="0.25">
      <c r="A2248" t="s">
        <v>3673</v>
      </c>
      <c r="B2248">
        <v>8</v>
      </c>
      <c r="C2248" t="s">
        <v>2259</v>
      </c>
      <c r="D2248" t="s">
        <v>681</v>
      </c>
    </row>
    <row r="2249" spans="1:4" x14ac:dyDescent="0.25">
      <c r="A2249" t="s">
        <v>3673</v>
      </c>
      <c r="B2249">
        <v>9</v>
      </c>
      <c r="C2249" t="s">
        <v>3415</v>
      </c>
      <c r="D2249" t="s">
        <v>3277</v>
      </c>
    </row>
    <row r="2250" spans="1:4" x14ac:dyDescent="0.25">
      <c r="A2250" t="s">
        <v>3673</v>
      </c>
      <c r="B2250">
        <v>10</v>
      </c>
      <c r="C2250" t="s">
        <v>2888</v>
      </c>
      <c r="D2250" t="s">
        <v>2795</v>
      </c>
    </row>
    <row r="2251" spans="1:4" x14ac:dyDescent="0.25">
      <c r="A2251" t="s">
        <v>3673</v>
      </c>
      <c r="B2251">
        <v>11</v>
      </c>
      <c r="C2251" t="s">
        <v>393</v>
      </c>
      <c r="D2251" t="s">
        <v>676</v>
      </c>
    </row>
    <row r="2252" spans="1:4" x14ac:dyDescent="0.25">
      <c r="A2252" t="s">
        <v>3673</v>
      </c>
      <c r="B2252">
        <v>12</v>
      </c>
      <c r="C2252" t="s">
        <v>1384</v>
      </c>
      <c r="D2252" t="s">
        <v>17</v>
      </c>
    </row>
    <row r="2253" spans="1:4" x14ac:dyDescent="0.25">
      <c r="A2253" t="s">
        <v>3673</v>
      </c>
      <c r="B2253">
        <v>13</v>
      </c>
      <c r="C2253" t="s">
        <v>3680</v>
      </c>
      <c r="D2253" t="s">
        <v>2851</v>
      </c>
    </row>
    <row r="2254" spans="1:4" x14ac:dyDescent="0.25">
      <c r="A2254" t="s">
        <v>3673</v>
      </c>
      <c r="B2254">
        <v>14</v>
      </c>
      <c r="C2254" t="s">
        <v>672</v>
      </c>
      <c r="D2254" t="s">
        <v>671</v>
      </c>
    </row>
    <row r="2255" spans="1:4" x14ac:dyDescent="0.25">
      <c r="A2255" t="s">
        <v>3673</v>
      </c>
      <c r="B2255">
        <v>15</v>
      </c>
      <c r="C2255" t="s">
        <v>3295</v>
      </c>
      <c r="D2255" t="s">
        <v>3679</v>
      </c>
    </row>
    <row r="2256" spans="1:4" x14ac:dyDescent="0.25">
      <c r="A2256" t="s">
        <v>3673</v>
      </c>
      <c r="B2256">
        <v>16</v>
      </c>
      <c r="C2256" t="s">
        <v>3678</v>
      </c>
      <c r="D2256" t="s">
        <v>2790</v>
      </c>
    </row>
    <row r="2257" spans="1:4" x14ac:dyDescent="0.25">
      <c r="A2257" t="s">
        <v>3673</v>
      </c>
      <c r="B2257">
        <v>17</v>
      </c>
      <c r="C2257" t="s">
        <v>2866</v>
      </c>
      <c r="D2257" t="s">
        <v>2788</v>
      </c>
    </row>
    <row r="2258" spans="1:4" x14ac:dyDescent="0.25">
      <c r="A2258" t="s">
        <v>3673</v>
      </c>
      <c r="B2258">
        <v>18</v>
      </c>
      <c r="C2258" t="s">
        <v>3677</v>
      </c>
      <c r="D2258" t="s">
        <v>3676</v>
      </c>
    </row>
    <row r="2259" spans="1:4" x14ac:dyDescent="0.25">
      <c r="A2259" t="s">
        <v>3673</v>
      </c>
      <c r="B2259">
        <v>19</v>
      </c>
      <c r="C2259" t="s">
        <v>2785</v>
      </c>
      <c r="D2259" t="s">
        <v>2784</v>
      </c>
    </row>
    <row r="2260" spans="1:4" x14ac:dyDescent="0.25">
      <c r="A2260" t="s">
        <v>3673</v>
      </c>
      <c r="B2260">
        <v>20</v>
      </c>
      <c r="C2260" t="s">
        <v>3675</v>
      </c>
      <c r="D2260" t="s">
        <v>2847</v>
      </c>
    </row>
    <row r="2261" spans="1:4" x14ac:dyDescent="0.25">
      <c r="A2261" t="s">
        <v>3673</v>
      </c>
      <c r="B2261">
        <v>21</v>
      </c>
      <c r="C2261" t="s">
        <v>2045</v>
      </c>
      <c r="D2261" t="s">
        <v>3674</v>
      </c>
    </row>
    <row r="2262" spans="1:4" x14ac:dyDescent="0.25">
      <c r="A2262" t="s">
        <v>3673</v>
      </c>
      <c r="B2262">
        <v>22</v>
      </c>
      <c r="C2262" t="s">
        <v>996</v>
      </c>
      <c r="D2262" t="s">
        <v>59</v>
      </c>
    </row>
    <row r="2263" spans="1:4" x14ac:dyDescent="0.25">
      <c r="A2263" t="s">
        <v>3665</v>
      </c>
      <c r="B2263">
        <v>1</v>
      </c>
      <c r="C2263" t="s">
        <v>344</v>
      </c>
      <c r="D2263" t="s">
        <v>8</v>
      </c>
    </row>
    <row r="2264" spans="1:4" x14ac:dyDescent="0.25">
      <c r="A2264" t="s">
        <v>3665</v>
      </c>
      <c r="B2264">
        <v>2</v>
      </c>
      <c r="C2264" t="s">
        <v>2472</v>
      </c>
      <c r="D2264" t="s">
        <v>3672</v>
      </c>
    </row>
    <row r="2265" spans="1:4" x14ac:dyDescent="0.25">
      <c r="A2265" t="s">
        <v>3665</v>
      </c>
      <c r="B2265">
        <v>3</v>
      </c>
      <c r="C2265" t="s">
        <v>3333</v>
      </c>
      <c r="D2265" t="s">
        <v>2359</v>
      </c>
    </row>
    <row r="2266" spans="1:4" x14ac:dyDescent="0.25">
      <c r="A2266" t="s">
        <v>3665</v>
      </c>
      <c r="B2266">
        <v>4</v>
      </c>
      <c r="C2266" t="s">
        <v>1506</v>
      </c>
      <c r="D2266" t="s">
        <v>1506</v>
      </c>
    </row>
    <row r="2267" spans="1:4" x14ac:dyDescent="0.25">
      <c r="A2267" t="s">
        <v>3665</v>
      </c>
      <c r="B2267">
        <v>5</v>
      </c>
      <c r="C2267" t="s">
        <v>3226</v>
      </c>
      <c r="D2267" t="s">
        <v>98</v>
      </c>
    </row>
    <row r="2268" spans="1:4" x14ac:dyDescent="0.25">
      <c r="A2268" t="s">
        <v>3665</v>
      </c>
      <c r="B2268">
        <v>6</v>
      </c>
      <c r="C2268" t="s">
        <v>2351</v>
      </c>
      <c r="D2268" t="s">
        <v>2350</v>
      </c>
    </row>
    <row r="2269" spans="1:4" x14ac:dyDescent="0.25">
      <c r="A2269" t="s">
        <v>3665</v>
      </c>
      <c r="B2269">
        <v>7</v>
      </c>
      <c r="C2269" t="s">
        <v>2347</v>
      </c>
      <c r="D2269" t="s">
        <v>2346</v>
      </c>
    </row>
    <row r="2270" spans="1:4" x14ac:dyDescent="0.25">
      <c r="A2270" t="s">
        <v>3665</v>
      </c>
      <c r="B2270">
        <v>8</v>
      </c>
      <c r="C2270" t="s">
        <v>2818</v>
      </c>
      <c r="D2270" t="s">
        <v>2463</v>
      </c>
    </row>
    <row r="2271" spans="1:4" x14ac:dyDescent="0.25">
      <c r="A2271" t="s">
        <v>3665</v>
      </c>
      <c r="B2271">
        <v>9</v>
      </c>
      <c r="C2271" t="s">
        <v>2819</v>
      </c>
      <c r="D2271" t="s">
        <v>2342</v>
      </c>
    </row>
    <row r="2272" spans="1:4" x14ac:dyDescent="0.25">
      <c r="A2272" t="s">
        <v>3665</v>
      </c>
      <c r="B2272">
        <v>10</v>
      </c>
      <c r="C2272" t="s">
        <v>2858</v>
      </c>
      <c r="D2272" t="s">
        <v>2820</v>
      </c>
    </row>
    <row r="2273" spans="1:4" x14ac:dyDescent="0.25">
      <c r="A2273" t="s">
        <v>3665</v>
      </c>
      <c r="B2273">
        <v>11</v>
      </c>
      <c r="C2273" t="s">
        <v>591</v>
      </c>
      <c r="D2273" t="s">
        <v>3283</v>
      </c>
    </row>
    <row r="2274" spans="1:4" x14ac:dyDescent="0.25">
      <c r="A2274" t="s">
        <v>3665</v>
      </c>
      <c r="B2274">
        <v>12</v>
      </c>
      <c r="C2274" t="s">
        <v>428</v>
      </c>
      <c r="D2274" t="s">
        <v>19</v>
      </c>
    </row>
    <row r="2275" spans="1:4" x14ac:dyDescent="0.25">
      <c r="A2275" t="s">
        <v>3665</v>
      </c>
      <c r="B2275">
        <v>13</v>
      </c>
      <c r="C2275" t="s">
        <v>3671</v>
      </c>
      <c r="D2275" t="s">
        <v>2982</v>
      </c>
    </row>
    <row r="2276" spans="1:4" x14ac:dyDescent="0.25">
      <c r="A2276" t="s">
        <v>3665</v>
      </c>
      <c r="B2276">
        <v>14</v>
      </c>
      <c r="C2276" t="s">
        <v>3003</v>
      </c>
      <c r="D2276" t="s">
        <v>2981</v>
      </c>
    </row>
    <row r="2277" spans="1:4" x14ac:dyDescent="0.25">
      <c r="A2277" t="s">
        <v>3665</v>
      </c>
      <c r="B2277">
        <v>15</v>
      </c>
      <c r="C2277" t="s">
        <v>3670</v>
      </c>
      <c r="D2277" t="s">
        <v>3286</v>
      </c>
    </row>
    <row r="2278" spans="1:4" x14ac:dyDescent="0.25">
      <c r="A2278" t="s">
        <v>3665</v>
      </c>
      <c r="B2278">
        <v>16</v>
      </c>
      <c r="C2278" t="s">
        <v>3669</v>
      </c>
      <c r="D2278" t="s">
        <v>3287</v>
      </c>
    </row>
    <row r="2279" spans="1:4" x14ac:dyDescent="0.25">
      <c r="A2279" t="s">
        <v>3665</v>
      </c>
      <c r="B2279">
        <v>17</v>
      </c>
      <c r="C2279" t="s">
        <v>1538</v>
      </c>
      <c r="D2279" t="s">
        <v>3288</v>
      </c>
    </row>
    <row r="2280" spans="1:4" x14ac:dyDescent="0.25">
      <c r="A2280" t="s">
        <v>3665</v>
      </c>
      <c r="B2280">
        <v>18</v>
      </c>
      <c r="C2280" t="s">
        <v>341</v>
      </c>
      <c r="D2280" t="s">
        <v>1146</v>
      </c>
    </row>
    <row r="2281" spans="1:4" x14ac:dyDescent="0.25">
      <c r="A2281" t="s">
        <v>3665</v>
      </c>
      <c r="B2281">
        <v>19</v>
      </c>
      <c r="C2281" t="s">
        <v>3668</v>
      </c>
      <c r="D2281" t="s">
        <v>3290</v>
      </c>
    </row>
    <row r="2282" spans="1:4" x14ac:dyDescent="0.25">
      <c r="A2282" t="s">
        <v>3665</v>
      </c>
      <c r="B2282">
        <v>20</v>
      </c>
      <c r="C2282" t="s">
        <v>3667</v>
      </c>
      <c r="D2282" t="s">
        <v>3292</v>
      </c>
    </row>
    <row r="2283" spans="1:4" x14ac:dyDescent="0.25">
      <c r="A2283" t="s">
        <v>3665</v>
      </c>
      <c r="B2283">
        <v>21</v>
      </c>
      <c r="C2283" t="s">
        <v>377</v>
      </c>
      <c r="D2283" t="s">
        <v>51</v>
      </c>
    </row>
    <row r="2284" spans="1:4" x14ac:dyDescent="0.25">
      <c r="A2284" t="s">
        <v>3665</v>
      </c>
      <c r="B2284">
        <v>22</v>
      </c>
      <c r="C2284" t="s">
        <v>3403</v>
      </c>
      <c r="D2284" t="s">
        <v>3666</v>
      </c>
    </row>
    <row r="2285" spans="1:4" x14ac:dyDescent="0.25">
      <c r="A2285" t="s">
        <v>3665</v>
      </c>
      <c r="B2285">
        <v>23</v>
      </c>
      <c r="C2285" t="s">
        <v>3389</v>
      </c>
      <c r="D2285" t="s">
        <v>57</v>
      </c>
    </row>
    <row r="2286" spans="1:4" x14ac:dyDescent="0.25">
      <c r="A2286" t="s">
        <v>3661</v>
      </c>
      <c r="B2286">
        <v>1</v>
      </c>
      <c r="C2286" t="s">
        <v>295</v>
      </c>
      <c r="D2286" t="s">
        <v>14</v>
      </c>
    </row>
    <row r="2287" spans="1:4" x14ac:dyDescent="0.25">
      <c r="A2287" t="s">
        <v>3661</v>
      </c>
      <c r="B2287">
        <v>2</v>
      </c>
      <c r="C2287" t="s">
        <v>1405</v>
      </c>
      <c r="D2287" t="s">
        <v>1404</v>
      </c>
    </row>
    <row r="2288" spans="1:4" x14ac:dyDescent="0.25">
      <c r="A2288" t="s">
        <v>3661</v>
      </c>
      <c r="B2288">
        <v>3</v>
      </c>
      <c r="C2288" t="s">
        <v>886</v>
      </c>
      <c r="D2288" t="s">
        <v>142</v>
      </c>
    </row>
    <row r="2289" spans="1:4" x14ac:dyDescent="0.25">
      <c r="A2289" t="s">
        <v>3661</v>
      </c>
      <c r="B2289">
        <v>4</v>
      </c>
      <c r="C2289" t="s">
        <v>1352</v>
      </c>
      <c r="D2289" t="s">
        <v>1270</v>
      </c>
    </row>
    <row r="2290" spans="1:4" x14ac:dyDescent="0.25">
      <c r="A2290" t="s">
        <v>3661</v>
      </c>
      <c r="B2290">
        <v>5</v>
      </c>
      <c r="C2290" t="s">
        <v>1269</v>
      </c>
      <c r="D2290" t="s">
        <v>1524</v>
      </c>
    </row>
    <row r="2291" spans="1:4" x14ac:dyDescent="0.25">
      <c r="A2291" t="s">
        <v>3661</v>
      </c>
      <c r="B2291">
        <v>6</v>
      </c>
      <c r="C2291" t="s">
        <v>1401</v>
      </c>
      <c r="D2291" t="s">
        <v>1266</v>
      </c>
    </row>
    <row r="2292" spans="1:4" x14ac:dyDescent="0.25">
      <c r="A2292" t="s">
        <v>3661</v>
      </c>
      <c r="B2292">
        <v>7</v>
      </c>
      <c r="C2292" t="s">
        <v>1265</v>
      </c>
      <c r="D2292" t="s">
        <v>1264</v>
      </c>
    </row>
    <row r="2293" spans="1:4" x14ac:dyDescent="0.25">
      <c r="A2293" t="s">
        <v>3661</v>
      </c>
      <c r="B2293">
        <v>8</v>
      </c>
      <c r="C2293" t="s">
        <v>1400</v>
      </c>
      <c r="D2293" t="s">
        <v>1399</v>
      </c>
    </row>
    <row r="2294" spans="1:4" x14ac:dyDescent="0.25">
      <c r="A2294" t="s">
        <v>3661</v>
      </c>
      <c r="B2294">
        <v>9</v>
      </c>
      <c r="C2294" t="s">
        <v>1261</v>
      </c>
      <c r="D2294" t="s">
        <v>1260</v>
      </c>
    </row>
    <row r="2295" spans="1:4" x14ac:dyDescent="0.25">
      <c r="A2295" t="s">
        <v>3661</v>
      </c>
      <c r="B2295">
        <v>10</v>
      </c>
      <c r="C2295" t="s">
        <v>1052</v>
      </c>
      <c r="D2295" t="s">
        <v>140</v>
      </c>
    </row>
    <row r="2296" spans="1:4" x14ac:dyDescent="0.25">
      <c r="A2296" t="s">
        <v>3661</v>
      </c>
      <c r="B2296">
        <v>11</v>
      </c>
      <c r="C2296" t="s">
        <v>3664</v>
      </c>
      <c r="D2296" t="s">
        <v>2585</v>
      </c>
    </row>
    <row r="2297" spans="1:4" x14ac:dyDescent="0.25">
      <c r="A2297" t="s">
        <v>3661</v>
      </c>
      <c r="B2297">
        <v>12</v>
      </c>
      <c r="C2297" t="s">
        <v>1052</v>
      </c>
      <c r="D2297" t="s">
        <v>140</v>
      </c>
    </row>
    <row r="2298" spans="1:4" x14ac:dyDescent="0.25">
      <c r="A2298" t="s">
        <v>3661</v>
      </c>
      <c r="B2298">
        <v>13</v>
      </c>
      <c r="C2298" t="s">
        <v>1054</v>
      </c>
      <c r="D2298" t="s">
        <v>2185</v>
      </c>
    </row>
    <row r="2299" spans="1:4" x14ac:dyDescent="0.25">
      <c r="A2299" t="s">
        <v>3661</v>
      </c>
      <c r="B2299">
        <v>14</v>
      </c>
      <c r="C2299" t="s">
        <v>1056</v>
      </c>
      <c r="D2299" t="s">
        <v>3465</v>
      </c>
    </row>
    <row r="2300" spans="1:4" x14ac:dyDescent="0.25">
      <c r="A2300" t="s">
        <v>3661</v>
      </c>
      <c r="B2300">
        <v>15</v>
      </c>
      <c r="C2300" t="s">
        <v>3464</v>
      </c>
      <c r="D2300" t="s">
        <v>3463</v>
      </c>
    </row>
    <row r="2301" spans="1:4" x14ac:dyDescent="0.25">
      <c r="A2301" t="s">
        <v>3661</v>
      </c>
      <c r="B2301">
        <v>16</v>
      </c>
      <c r="C2301" t="s">
        <v>3462</v>
      </c>
      <c r="D2301" t="s">
        <v>3461</v>
      </c>
    </row>
    <row r="2302" spans="1:4" x14ac:dyDescent="0.25">
      <c r="A2302" t="s">
        <v>3661</v>
      </c>
      <c r="B2302">
        <v>17</v>
      </c>
      <c r="C2302" t="s">
        <v>3663</v>
      </c>
      <c r="D2302" t="s">
        <v>3459</v>
      </c>
    </row>
    <row r="2303" spans="1:4" x14ac:dyDescent="0.25">
      <c r="A2303" t="s">
        <v>3661</v>
      </c>
      <c r="B2303">
        <v>18</v>
      </c>
      <c r="C2303" t="s">
        <v>1027</v>
      </c>
      <c r="D2303" t="s">
        <v>2016</v>
      </c>
    </row>
    <row r="2304" spans="1:4" x14ac:dyDescent="0.25">
      <c r="A2304" t="s">
        <v>3661</v>
      </c>
      <c r="B2304">
        <v>19</v>
      </c>
      <c r="C2304" t="s">
        <v>3495</v>
      </c>
      <c r="D2304" t="s">
        <v>2839</v>
      </c>
    </row>
    <row r="2305" spans="1:4" x14ac:dyDescent="0.25">
      <c r="A2305" t="s">
        <v>3661</v>
      </c>
      <c r="B2305">
        <v>20</v>
      </c>
      <c r="C2305" t="s">
        <v>2248</v>
      </c>
      <c r="D2305" t="s">
        <v>2985</v>
      </c>
    </row>
    <row r="2306" spans="1:4" x14ac:dyDescent="0.25">
      <c r="A2306" t="s">
        <v>3661</v>
      </c>
      <c r="B2306">
        <v>21</v>
      </c>
      <c r="C2306" t="s">
        <v>573</v>
      </c>
      <c r="D2306" t="s">
        <v>1030</v>
      </c>
    </row>
    <row r="2307" spans="1:4" x14ac:dyDescent="0.25">
      <c r="A2307" t="s">
        <v>3661</v>
      </c>
      <c r="B2307">
        <v>22</v>
      </c>
      <c r="C2307" t="s">
        <v>492</v>
      </c>
      <c r="D2307" t="s">
        <v>26</v>
      </c>
    </row>
    <row r="2308" spans="1:4" x14ac:dyDescent="0.25">
      <c r="A2308" t="s">
        <v>3661</v>
      </c>
      <c r="B2308">
        <v>23</v>
      </c>
      <c r="C2308" t="s">
        <v>3662</v>
      </c>
      <c r="D2308" t="s">
        <v>205</v>
      </c>
    </row>
    <row r="2309" spans="1:4" x14ac:dyDescent="0.25">
      <c r="A2309" t="s">
        <v>3661</v>
      </c>
      <c r="B2309">
        <v>24</v>
      </c>
      <c r="C2309" t="s">
        <v>1043</v>
      </c>
      <c r="D2309" t="s">
        <v>2246</v>
      </c>
    </row>
    <row r="2310" spans="1:4" x14ac:dyDescent="0.25">
      <c r="A2310" t="s">
        <v>3661</v>
      </c>
      <c r="B2310">
        <v>25</v>
      </c>
      <c r="C2310" t="s">
        <v>3529</v>
      </c>
      <c r="D2310" t="s">
        <v>34</v>
      </c>
    </row>
    <row r="2311" spans="1:4" x14ac:dyDescent="0.25">
      <c r="A2311" t="s">
        <v>3660</v>
      </c>
      <c r="B2311">
        <v>1</v>
      </c>
      <c r="C2311" t="s">
        <v>344</v>
      </c>
      <c r="D2311" t="s">
        <v>8</v>
      </c>
    </row>
    <row r="2312" spans="1:4" x14ac:dyDescent="0.25">
      <c r="A2312" t="s">
        <v>3660</v>
      </c>
      <c r="B2312">
        <v>2</v>
      </c>
      <c r="C2312" t="s">
        <v>428</v>
      </c>
      <c r="D2312" t="s">
        <v>19</v>
      </c>
    </row>
    <row r="2313" spans="1:4" x14ac:dyDescent="0.25">
      <c r="A2313" t="s">
        <v>3654</v>
      </c>
      <c r="B2313">
        <v>1</v>
      </c>
      <c r="C2313" t="s">
        <v>344</v>
      </c>
      <c r="D2313" t="s">
        <v>8</v>
      </c>
    </row>
    <row r="2314" spans="1:4" x14ac:dyDescent="0.25">
      <c r="A2314" t="s">
        <v>3654</v>
      </c>
      <c r="B2314">
        <v>2</v>
      </c>
      <c r="C2314" t="s">
        <v>692</v>
      </c>
      <c r="D2314" t="s">
        <v>935</v>
      </c>
    </row>
    <row r="2315" spans="1:4" x14ac:dyDescent="0.25">
      <c r="A2315" t="s">
        <v>3654</v>
      </c>
      <c r="B2315">
        <v>3</v>
      </c>
      <c r="C2315" t="s">
        <v>792</v>
      </c>
      <c r="D2315" t="s">
        <v>3659</v>
      </c>
    </row>
    <row r="2316" spans="1:4" x14ac:dyDescent="0.25">
      <c r="A2316" t="s">
        <v>3654</v>
      </c>
      <c r="B2316">
        <v>4</v>
      </c>
      <c r="C2316" t="s">
        <v>3057</v>
      </c>
      <c r="D2316" t="s">
        <v>688</v>
      </c>
    </row>
    <row r="2317" spans="1:4" x14ac:dyDescent="0.25">
      <c r="A2317" t="s">
        <v>3654</v>
      </c>
      <c r="B2317">
        <v>5</v>
      </c>
      <c r="C2317" t="s">
        <v>687</v>
      </c>
      <c r="D2317" t="s">
        <v>66</v>
      </c>
    </row>
    <row r="2318" spans="1:4" x14ac:dyDescent="0.25">
      <c r="A2318" t="s">
        <v>3654</v>
      </c>
      <c r="B2318">
        <v>6</v>
      </c>
      <c r="C2318" t="s">
        <v>1582</v>
      </c>
      <c r="D2318" t="s">
        <v>685</v>
      </c>
    </row>
    <row r="2319" spans="1:4" x14ac:dyDescent="0.25">
      <c r="A2319" t="s">
        <v>3654</v>
      </c>
      <c r="B2319">
        <v>7</v>
      </c>
      <c r="C2319" t="s">
        <v>3658</v>
      </c>
      <c r="D2319" t="s">
        <v>2219</v>
      </c>
    </row>
    <row r="2320" spans="1:4" x14ac:dyDescent="0.25">
      <c r="A2320" t="s">
        <v>3654</v>
      </c>
      <c r="B2320">
        <v>8</v>
      </c>
      <c r="C2320" t="s">
        <v>2259</v>
      </c>
      <c r="D2320" t="s">
        <v>681</v>
      </c>
    </row>
    <row r="2321" spans="1:4" x14ac:dyDescent="0.25">
      <c r="A2321" t="s">
        <v>3654</v>
      </c>
      <c r="B2321">
        <v>9</v>
      </c>
      <c r="C2321" t="s">
        <v>3415</v>
      </c>
      <c r="D2321" t="s">
        <v>3277</v>
      </c>
    </row>
    <row r="2322" spans="1:4" x14ac:dyDescent="0.25">
      <c r="A2322" t="s">
        <v>3654</v>
      </c>
      <c r="B2322">
        <v>10</v>
      </c>
      <c r="C2322" t="s">
        <v>2796</v>
      </c>
      <c r="D2322" t="s">
        <v>2795</v>
      </c>
    </row>
    <row r="2323" spans="1:4" x14ac:dyDescent="0.25">
      <c r="A2323" t="s">
        <v>3654</v>
      </c>
      <c r="B2323">
        <v>11</v>
      </c>
      <c r="C2323" t="s">
        <v>2811</v>
      </c>
      <c r="D2323" t="s">
        <v>676</v>
      </c>
    </row>
    <row r="2324" spans="1:4" x14ac:dyDescent="0.25">
      <c r="A2324" t="s">
        <v>3654</v>
      </c>
      <c r="B2324">
        <v>12</v>
      </c>
      <c r="C2324" t="s">
        <v>1384</v>
      </c>
      <c r="D2324" t="s">
        <v>17</v>
      </c>
    </row>
    <row r="2325" spans="1:4" x14ac:dyDescent="0.25">
      <c r="A2325" t="s">
        <v>3654</v>
      </c>
      <c r="B2325">
        <v>13</v>
      </c>
      <c r="C2325" t="s">
        <v>1179</v>
      </c>
      <c r="D2325" t="s">
        <v>2851</v>
      </c>
    </row>
    <row r="2326" spans="1:4" x14ac:dyDescent="0.25">
      <c r="A2326" t="s">
        <v>3654</v>
      </c>
      <c r="B2326">
        <v>14</v>
      </c>
      <c r="C2326" t="s">
        <v>1006</v>
      </c>
      <c r="D2326" t="s">
        <v>671</v>
      </c>
    </row>
    <row r="2327" spans="1:4" x14ac:dyDescent="0.25">
      <c r="A2327" t="s">
        <v>3654</v>
      </c>
      <c r="B2327">
        <v>15</v>
      </c>
      <c r="C2327" t="s">
        <v>3420</v>
      </c>
      <c r="D2327" t="s">
        <v>3657</v>
      </c>
    </row>
    <row r="2328" spans="1:4" x14ac:dyDescent="0.25">
      <c r="A2328" t="s">
        <v>3654</v>
      </c>
      <c r="B2328">
        <v>16</v>
      </c>
      <c r="C2328" t="s">
        <v>2256</v>
      </c>
      <c r="D2328" t="s">
        <v>1581</v>
      </c>
    </row>
    <row r="2329" spans="1:4" x14ac:dyDescent="0.25">
      <c r="A2329" t="s">
        <v>3654</v>
      </c>
      <c r="B2329">
        <v>17</v>
      </c>
      <c r="C2329" t="s">
        <v>3656</v>
      </c>
      <c r="D2329" t="s">
        <v>3067</v>
      </c>
    </row>
    <row r="2330" spans="1:4" x14ac:dyDescent="0.25">
      <c r="A2330" t="s">
        <v>3654</v>
      </c>
      <c r="B2330">
        <v>18</v>
      </c>
      <c r="C2330" t="s">
        <v>512</v>
      </c>
      <c r="D2330" t="s">
        <v>511</v>
      </c>
    </row>
    <row r="2331" spans="1:4" x14ac:dyDescent="0.25">
      <c r="A2331" t="s">
        <v>3654</v>
      </c>
      <c r="B2331">
        <v>19</v>
      </c>
      <c r="C2331" t="s">
        <v>2644</v>
      </c>
      <c r="D2331" t="s">
        <v>3655</v>
      </c>
    </row>
    <row r="2332" spans="1:4" x14ac:dyDescent="0.25">
      <c r="A2332" t="s">
        <v>3654</v>
      </c>
      <c r="B2332">
        <v>20</v>
      </c>
      <c r="C2332" t="s">
        <v>3071</v>
      </c>
      <c r="D2332" t="s">
        <v>3070</v>
      </c>
    </row>
    <row r="2333" spans="1:4" x14ac:dyDescent="0.25">
      <c r="A2333" t="s">
        <v>3654</v>
      </c>
      <c r="B2333">
        <v>21</v>
      </c>
      <c r="C2333" t="s">
        <v>3073</v>
      </c>
      <c r="D2333" t="s">
        <v>3072</v>
      </c>
    </row>
    <row r="2334" spans="1:4" x14ac:dyDescent="0.25">
      <c r="A2334" t="s">
        <v>3654</v>
      </c>
      <c r="B2334">
        <v>22</v>
      </c>
      <c r="C2334" t="s">
        <v>3653</v>
      </c>
      <c r="D2334" t="s">
        <v>18</v>
      </c>
    </row>
    <row r="2335" spans="1:4" x14ac:dyDescent="0.25">
      <c r="A2335" t="s">
        <v>3649</v>
      </c>
      <c r="B2335">
        <v>1</v>
      </c>
      <c r="C2335" t="s">
        <v>3652</v>
      </c>
      <c r="D2335" t="s">
        <v>35</v>
      </c>
    </row>
    <row r="2336" spans="1:4" x14ac:dyDescent="0.25">
      <c r="A2336" t="s">
        <v>3649</v>
      </c>
      <c r="B2336">
        <v>2</v>
      </c>
      <c r="C2336" t="s">
        <v>1267</v>
      </c>
      <c r="D2336" t="s">
        <v>3177</v>
      </c>
    </row>
    <row r="2337" spans="1:4" x14ac:dyDescent="0.25">
      <c r="A2337" t="s">
        <v>3649</v>
      </c>
      <c r="B2337">
        <v>3</v>
      </c>
      <c r="C2337" t="s">
        <v>3327</v>
      </c>
      <c r="D2337" t="s">
        <v>3651</v>
      </c>
    </row>
    <row r="2338" spans="1:4" x14ac:dyDescent="0.25">
      <c r="A2338" t="s">
        <v>3649</v>
      </c>
      <c r="B2338">
        <v>4</v>
      </c>
      <c r="C2338" t="s">
        <v>1046</v>
      </c>
      <c r="D2338" t="s">
        <v>1045</v>
      </c>
    </row>
    <row r="2339" spans="1:4" x14ac:dyDescent="0.25">
      <c r="A2339" t="s">
        <v>3649</v>
      </c>
      <c r="B2339">
        <v>5</v>
      </c>
      <c r="C2339" t="s">
        <v>3650</v>
      </c>
      <c r="D2339" t="s">
        <v>3439</v>
      </c>
    </row>
    <row r="2340" spans="1:4" x14ac:dyDescent="0.25">
      <c r="A2340" t="s">
        <v>3649</v>
      </c>
      <c r="B2340">
        <v>6</v>
      </c>
      <c r="C2340" t="s">
        <v>3159</v>
      </c>
      <c r="D2340" t="s">
        <v>94</v>
      </c>
    </row>
    <row r="2341" spans="1:4" x14ac:dyDescent="0.25">
      <c r="A2341" t="s">
        <v>3649</v>
      </c>
      <c r="B2341">
        <v>7</v>
      </c>
      <c r="C2341" t="s">
        <v>1188</v>
      </c>
      <c r="D2341" t="s">
        <v>3437</v>
      </c>
    </row>
    <row r="2342" spans="1:4" x14ac:dyDescent="0.25">
      <c r="A2342" t="s">
        <v>3649</v>
      </c>
      <c r="B2342">
        <v>8</v>
      </c>
      <c r="C2342" t="s">
        <v>2974</v>
      </c>
      <c r="D2342" t="s">
        <v>3272</v>
      </c>
    </row>
    <row r="2343" spans="1:4" x14ac:dyDescent="0.25">
      <c r="A2343" t="s">
        <v>3649</v>
      </c>
      <c r="B2343">
        <v>9</v>
      </c>
      <c r="C2343" t="s">
        <v>3038</v>
      </c>
      <c r="D2343" t="s">
        <v>21</v>
      </c>
    </row>
    <row r="2344" spans="1:4" x14ac:dyDescent="0.25">
      <c r="A2344" t="s">
        <v>3649</v>
      </c>
      <c r="B2344">
        <v>10</v>
      </c>
      <c r="C2344" t="s">
        <v>3041</v>
      </c>
      <c r="D2344" t="s">
        <v>3040</v>
      </c>
    </row>
    <row r="2345" spans="1:4" x14ac:dyDescent="0.25">
      <c r="A2345" t="s">
        <v>3649</v>
      </c>
      <c r="B2345">
        <v>11</v>
      </c>
      <c r="C2345" t="s">
        <v>2571</v>
      </c>
      <c r="D2345" t="s">
        <v>3042</v>
      </c>
    </row>
    <row r="2346" spans="1:4" x14ac:dyDescent="0.25">
      <c r="A2346" t="s">
        <v>3649</v>
      </c>
      <c r="B2346">
        <v>12</v>
      </c>
      <c r="C2346" t="s">
        <v>453</v>
      </c>
      <c r="D2346" t="s">
        <v>3516</v>
      </c>
    </row>
    <row r="2347" spans="1:4" x14ac:dyDescent="0.25">
      <c r="A2347" t="s">
        <v>3649</v>
      </c>
      <c r="B2347">
        <v>13</v>
      </c>
      <c r="C2347" t="s">
        <v>3259</v>
      </c>
      <c r="D2347" t="s">
        <v>92</v>
      </c>
    </row>
    <row r="2348" spans="1:4" x14ac:dyDescent="0.25">
      <c r="A2348" t="s">
        <v>3649</v>
      </c>
      <c r="B2348">
        <v>14</v>
      </c>
      <c r="C2348" t="s">
        <v>3515</v>
      </c>
      <c r="D2348" t="s">
        <v>3514</v>
      </c>
    </row>
    <row r="2349" spans="1:4" x14ac:dyDescent="0.25">
      <c r="A2349" t="s">
        <v>3649</v>
      </c>
      <c r="B2349">
        <v>15</v>
      </c>
      <c r="C2349" t="s">
        <v>3050</v>
      </c>
      <c r="D2349" t="s">
        <v>3046</v>
      </c>
    </row>
    <row r="2350" spans="1:4" x14ac:dyDescent="0.25">
      <c r="A2350" t="s">
        <v>3649</v>
      </c>
      <c r="B2350">
        <v>16</v>
      </c>
      <c r="C2350" t="s">
        <v>1384</v>
      </c>
      <c r="D2350" t="s">
        <v>17</v>
      </c>
    </row>
    <row r="2351" spans="1:4" x14ac:dyDescent="0.25">
      <c r="A2351" t="s">
        <v>3647</v>
      </c>
      <c r="B2351">
        <v>1</v>
      </c>
      <c r="C2351" t="s">
        <v>344</v>
      </c>
      <c r="D2351" t="s">
        <v>8</v>
      </c>
    </row>
    <row r="2352" spans="1:4" x14ac:dyDescent="0.25">
      <c r="A2352" t="s">
        <v>3647</v>
      </c>
      <c r="B2352">
        <v>2</v>
      </c>
      <c r="C2352" t="s">
        <v>692</v>
      </c>
      <c r="D2352" t="s">
        <v>513</v>
      </c>
    </row>
    <row r="2353" spans="1:4" x14ac:dyDescent="0.25">
      <c r="A2353" t="s">
        <v>3647</v>
      </c>
      <c r="B2353">
        <v>3</v>
      </c>
      <c r="C2353" t="s">
        <v>3349</v>
      </c>
      <c r="D2353" t="s">
        <v>3416</v>
      </c>
    </row>
    <row r="2354" spans="1:4" x14ac:dyDescent="0.25">
      <c r="A2354" t="s">
        <v>3647</v>
      </c>
      <c r="B2354">
        <v>4</v>
      </c>
      <c r="C2354" t="s">
        <v>3057</v>
      </c>
      <c r="D2354" t="s">
        <v>688</v>
      </c>
    </row>
    <row r="2355" spans="1:4" x14ac:dyDescent="0.25">
      <c r="A2355" t="s">
        <v>3647</v>
      </c>
      <c r="B2355">
        <v>5</v>
      </c>
      <c r="C2355" t="s">
        <v>687</v>
      </c>
      <c r="D2355" t="s">
        <v>66</v>
      </c>
    </row>
    <row r="2356" spans="1:4" x14ac:dyDescent="0.25">
      <c r="A2356" t="s">
        <v>3647</v>
      </c>
      <c r="B2356">
        <v>6</v>
      </c>
      <c r="C2356" t="s">
        <v>1582</v>
      </c>
      <c r="D2356" t="s">
        <v>685</v>
      </c>
    </row>
    <row r="2357" spans="1:4" x14ac:dyDescent="0.25">
      <c r="A2357" t="s">
        <v>3647</v>
      </c>
      <c r="B2357">
        <v>7</v>
      </c>
      <c r="C2357" t="s">
        <v>563</v>
      </c>
      <c r="D2357" t="s">
        <v>270</v>
      </c>
    </row>
    <row r="2358" spans="1:4" x14ac:dyDescent="0.25">
      <c r="A2358" t="s">
        <v>3647</v>
      </c>
      <c r="B2358">
        <v>8</v>
      </c>
      <c r="C2358" t="s">
        <v>1012</v>
      </c>
      <c r="D2358" t="s">
        <v>3323</v>
      </c>
    </row>
    <row r="2359" spans="1:4" x14ac:dyDescent="0.25">
      <c r="A2359" t="s">
        <v>3647</v>
      </c>
      <c r="B2359">
        <v>9</v>
      </c>
      <c r="C2359" t="s">
        <v>3648</v>
      </c>
      <c r="D2359" t="s">
        <v>3151</v>
      </c>
    </row>
    <row r="2360" spans="1:4" x14ac:dyDescent="0.25">
      <c r="A2360" t="s">
        <v>3647</v>
      </c>
      <c r="B2360">
        <v>10</v>
      </c>
      <c r="C2360" t="s">
        <v>510</v>
      </c>
      <c r="D2360" t="s">
        <v>3324</v>
      </c>
    </row>
    <row r="2361" spans="1:4" x14ac:dyDescent="0.25">
      <c r="A2361" t="s">
        <v>3647</v>
      </c>
      <c r="B2361">
        <v>11</v>
      </c>
      <c r="C2361" t="s">
        <v>3377</v>
      </c>
      <c r="D2361" t="s">
        <v>1045</v>
      </c>
    </row>
    <row r="2362" spans="1:4" x14ac:dyDescent="0.25">
      <c r="A2362" t="s">
        <v>3647</v>
      </c>
      <c r="B2362">
        <v>12</v>
      </c>
      <c r="C2362" t="s">
        <v>3327</v>
      </c>
      <c r="D2362" t="s">
        <v>3326</v>
      </c>
    </row>
    <row r="2363" spans="1:4" x14ac:dyDescent="0.25">
      <c r="A2363" t="s">
        <v>3647</v>
      </c>
      <c r="B2363">
        <v>13</v>
      </c>
      <c r="C2363" t="s">
        <v>1267</v>
      </c>
      <c r="D2363" t="s">
        <v>2339</v>
      </c>
    </row>
    <row r="2364" spans="1:4" x14ac:dyDescent="0.25">
      <c r="A2364" t="s">
        <v>3647</v>
      </c>
      <c r="B2364">
        <v>14</v>
      </c>
      <c r="C2364" t="s">
        <v>3646</v>
      </c>
      <c r="D2364" t="s">
        <v>35</v>
      </c>
    </row>
    <row r="2365" spans="1:4" x14ac:dyDescent="0.25">
      <c r="A2365" t="s">
        <v>3642</v>
      </c>
      <c r="B2365">
        <v>1</v>
      </c>
      <c r="C2365" t="s">
        <v>344</v>
      </c>
      <c r="D2365" t="s">
        <v>8</v>
      </c>
    </row>
    <row r="2366" spans="1:4" x14ac:dyDescent="0.25">
      <c r="A2366" t="s">
        <v>3642</v>
      </c>
      <c r="B2366">
        <v>2</v>
      </c>
      <c r="C2366" t="s">
        <v>3536</v>
      </c>
      <c r="D2366" t="s">
        <v>3645</v>
      </c>
    </row>
    <row r="2367" spans="1:4" x14ac:dyDescent="0.25">
      <c r="A2367" t="s">
        <v>3642</v>
      </c>
      <c r="B2367">
        <v>3</v>
      </c>
      <c r="C2367" t="s">
        <v>3007</v>
      </c>
      <c r="D2367" t="s">
        <v>3006</v>
      </c>
    </row>
    <row r="2368" spans="1:4" x14ac:dyDescent="0.25">
      <c r="A2368" t="s">
        <v>3642</v>
      </c>
      <c r="B2368">
        <v>4</v>
      </c>
      <c r="C2368" t="s">
        <v>2356</v>
      </c>
      <c r="D2368" t="s">
        <v>2355</v>
      </c>
    </row>
    <row r="2369" spans="1:4" x14ac:dyDescent="0.25">
      <c r="A2369" t="s">
        <v>3642</v>
      </c>
      <c r="B2369">
        <v>5</v>
      </c>
      <c r="C2369" t="s">
        <v>1101</v>
      </c>
      <c r="D2369" t="s">
        <v>3004</v>
      </c>
    </row>
    <row r="2370" spans="1:4" x14ac:dyDescent="0.25">
      <c r="A2370" t="s">
        <v>3642</v>
      </c>
      <c r="B2370">
        <v>6</v>
      </c>
      <c r="C2370" t="s">
        <v>2351</v>
      </c>
      <c r="D2370" t="s">
        <v>2350</v>
      </c>
    </row>
    <row r="2371" spans="1:4" x14ac:dyDescent="0.25">
      <c r="A2371" t="s">
        <v>3642</v>
      </c>
      <c r="B2371">
        <v>7</v>
      </c>
      <c r="C2371" t="s">
        <v>2347</v>
      </c>
      <c r="D2371" t="s">
        <v>2346</v>
      </c>
    </row>
    <row r="2372" spans="1:4" x14ac:dyDescent="0.25">
      <c r="A2372" t="s">
        <v>3642</v>
      </c>
      <c r="B2372">
        <v>8</v>
      </c>
      <c r="C2372" t="s">
        <v>2818</v>
      </c>
      <c r="D2372" t="s">
        <v>2463</v>
      </c>
    </row>
    <row r="2373" spans="1:4" x14ac:dyDescent="0.25">
      <c r="A2373" t="s">
        <v>3642</v>
      </c>
      <c r="B2373">
        <v>9</v>
      </c>
      <c r="C2373" t="s">
        <v>1728</v>
      </c>
      <c r="D2373" t="s">
        <v>2817</v>
      </c>
    </row>
    <row r="2374" spans="1:4" x14ac:dyDescent="0.25">
      <c r="A2374" t="s">
        <v>3642</v>
      </c>
      <c r="B2374">
        <v>10</v>
      </c>
      <c r="C2374" t="s">
        <v>3644</v>
      </c>
      <c r="D2374" t="s">
        <v>3643</v>
      </c>
    </row>
    <row r="2375" spans="1:4" x14ac:dyDescent="0.25">
      <c r="A2375" t="s">
        <v>3642</v>
      </c>
      <c r="B2375">
        <v>11</v>
      </c>
      <c r="C2375" t="s">
        <v>341</v>
      </c>
      <c r="D2375" t="s">
        <v>2809</v>
      </c>
    </row>
    <row r="2376" spans="1:4" x14ac:dyDescent="0.25">
      <c r="A2376" t="s">
        <v>3642</v>
      </c>
      <c r="B2376">
        <v>12</v>
      </c>
      <c r="C2376" t="s">
        <v>497</v>
      </c>
      <c r="D2376" t="s">
        <v>2737</v>
      </c>
    </row>
    <row r="2377" spans="1:4" x14ac:dyDescent="0.25">
      <c r="A2377" t="s">
        <v>3642</v>
      </c>
      <c r="B2377">
        <v>13</v>
      </c>
      <c r="C2377" t="s">
        <v>461</v>
      </c>
      <c r="D2377" t="s">
        <v>37</v>
      </c>
    </row>
    <row r="2378" spans="1:4" x14ac:dyDescent="0.25">
      <c r="A2378" s="4" t="s">
        <v>3639</v>
      </c>
      <c r="B2378" s="4">
        <v>1</v>
      </c>
      <c r="C2378" s="4" t="s">
        <v>344</v>
      </c>
      <c r="D2378" s="4" t="s">
        <v>8</v>
      </c>
    </row>
    <row r="2379" spans="1:4" x14ac:dyDescent="0.25">
      <c r="A2379" s="4" t="s">
        <v>3639</v>
      </c>
      <c r="B2379" s="4">
        <v>2</v>
      </c>
      <c r="C2379" s="4" t="s">
        <v>3009</v>
      </c>
      <c r="D2379" s="4" t="s">
        <v>3008</v>
      </c>
    </row>
    <row r="2380" spans="1:4" x14ac:dyDescent="0.25">
      <c r="A2380" s="4" t="s">
        <v>3639</v>
      </c>
      <c r="B2380" s="4">
        <v>3</v>
      </c>
      <c r="C2380" s="4" t="s">
        <v>3007</v>
      </c>
      <c r="D2380" s="4" t="s">
        <v>3006</v>
      </c>
    </row>
    <row r="2381" spans="1:4" x14ac:dyDescent="0.25">
      <c r="A2381" s="4" t="s">
        <v>3639</v>
      </c>
      <c r="B2381" s="4">
        <v>4</v>
      </c>
      <c r="C2381" s="4" t="s">
        <v>2468</v>
      </c>
      <c r="D2381" s="4" t="s">
        <v>2355</v>
      </c>
    </row>
    <row r="2382" spans="1:4" x14ac:dyDescent="0.25">
      <c r="A2382" s="4" t="s">
        <v>3639</v>
      </c>
      <c r="B2382" s="4">
        <v>5</v>
      </c>
      <c r="C2382" s="4" t="s">
        <v>3005</v>
      </c>
      <c r="D2382" s="4" t="s">
        <v>3510</v>
      </c>
    </row>
    <row r="2383" spans="1:4" x14ac:dyDescent="0.25">
      <c r="A2383" s="4" t="s">
        <v>3639</v>
      </c>
      <c r="B2383" s="4">
        <v>6</v>
      </c>
      <c r="C2383" s="4" t="s">
        <v>3003</v>
      </c>
      <c r="D2383" s="4" t="s">
        <v>2350</v>
      </c>
    </row>
    <row r="2384" spans="1:4" x14ac:dyDescent="0.25">
      <c r="A2384" s="4" t="s">
        <v>3639</v>
      </c>
      <c r="B2384" s="4">
        <v>7</v>
      </c>
      <c r="C2384" s="4" t="s">
        <v>2347</v>
      </c>
      <c r="D2384" s="4" t="s">
        <v>2346</v>
      </c>
    </row>
    <row r="2385" spans="1:4" x14ac:dyDescent="0.25">
      <c r="A2385" s="4" t="s">
        <v>3639</v>
      </c>
      <c r="B2385" s="4">
        <v>8</v>
      </c>
      <c r="C2385" s="4" t="s">
        <v>3641</v>
      </c>
      <c r="D2385" s="4" t="s">
        <v>2344</v>
      </c>
    </row>
    <row r="2386" spans="1:4" x14ac:dyDescent="0.25">
      <c r="A2386" s="4" t="s">
        <v>3639</v>
      </c>
      <c r="B2386" s="4">
        <v>9</v>
      </c>
      <c r="C2386" s="4" t="s">
        <v>2343</v>
      </c>
      <c r="D2386" s="4" t="s">
        <v>2342</v>
      </c>
    </row>
    <row r="2387" spans="1:4" x14ac:dyDescent="0.25">
      <c r="A2387" s="4" t="s">
        <v>3639</v>
      </c>
      <c r="B2387" s="4">
        <v>10</v>
      </c>
      <c r="C2387" s="4" t="s">
        <v>2858</v>
      </c>
      <c r="D2387" s="4" t="s">
        <v>3640</v>
      </c>
    </row>
    <row r="2388" spans="1:4" x14ac:dyDescent="0.25">
      <c r="A2388" s="4" t="s">
        <v>3639</v>
      </c>
      <c r="B2388" s="4">
        <v>11</v>
      </c>
      <c r="C2388" s="4" t="s">
        <v>591</v>
      </c>
      <c r="D2388" s="4" t="s">
        <v>3283</v>
      </c>
    </row>
    <row r="2389" spans="1:4" x14ac:dyDescent="0.25">
      <c r="A2389" s="4" t="s">
        <v>3639</v>
      </c>
      <c r="B2389" s="4">
        <v>12</v>
      </c>
      <c r="C2389" s="4" t="s">
        <v>428</v>
      </c>
      <c r="D2389" s="4" t="s">
        <v>19</v>
      </c>
    </row>
    <row r="2390" spans="1:4" x14ac:dyDescent="0.25">
      <c r="A2390" s="4" t="s">
        <v>3639</v>
      </c>
      <c r="B2390" s="4">
        <v>13</v>
      </c>
      <c r="C2390" s="4" t="s">
        <v>3301</v>
      </c>
      <c r="D2390" s="4" t="s">
        <v>3300</v>
      </c>
    </row>
    <row r="2391" spans="1:4" x14ac:dyDescent="0.25">
      <c r="A2391" s="4" t="s">
        <v>3639</v>
      </c>
      <c r="B2391" s="4">
        <v>14</v>
      </c>
      <c r="C2391" s="4" t="s">
        <v>2860</v>
      </c>
      <c r="D2391" s="4" t="s">
        <v>3457</v>
      </c>
    </row>
    <row r="2392" spans="1:4" x14ac:dyDescent="0.25">
      <c r="A2392" s="4" t="s">
        <v>3639</v>
      </c>
      <c r="B2392" s="4">
        <v>15</v>
      </c>
      <c r="C2392" s="4" t="s">
        <v>1889</v>
      </c>
      <c r="D2392" s="4" t="s">
        <v>3305</v>
      </c>
    </row>
    <row r="2393" spans="1:4" x14ac:dyDescent="0.25">
      <c r="A2393" s="4" t="s">
        <v>3639</v>
      </c>
      <c r="B2393" s="4">
        <v>16</v>
      </c>
      <c r="C2393" s="4" t="s">
        <v>1441</v>
      </c>
      <c r="D2393" s="4" t="s">
        <v>3307</v>
      </c>
    </row>
    <row r="2394" spans="1:4" x14ac:dyDescent="0.25">
      <c r="A2394" s="4" t="s">
        <v>3639</v>
      </c>
      <c r="B2394" s="4">
        <v>17</v>
      </c>
      <c r="C2394" s="4" t="s">
        <v>748</v>
      </c>
      <c r="D2394" s="4" t="s">
        <v>737</v>
      </c>
    </row>
    <row r="2395" spans="1:4" x14ac:dyDescent="0.25">
      <c r="A2395" s="4" t="s">
        <v>3639</v>
      </c>
      <c r="B2395" s="4">
        <v>18</v>
      </c>
      <c r="C2395" s="4" t="s">
        <v>3429</v>
      </c>
      <c r="D2395" s="4" t="s">
        <v>3308</v>
      </c>
    </row>
    <row r="2396" spans="1:4" x14ac:dyDescent="0.25">
      <c r="A2396" s="4" t="s">
        <v>3639</v>
      </c>
      <c r="B2396" s="4">
        <v>19</v>
      </c>
      <c r="C2396" s="4" t="s">
        <v>3454</v>
      </c>
      <c r="D2396" s="4" t="s">
        <v>3310</v>
      </c>
    </row>
    <row r="2397" spans="1:4" x14ac:dyDescent="0.25">
      <c r="A2397" s="4" t="s">
        <v>3639</v>
      </c>
      <c r="B2397" s="4">
        <v>20</v>
      </c>
      <c r="C2397" s="4" t="s">
        <v>2420</v>
      </c>
      <c r="D2397" s="4" t="s">
        <v>3312</v>
      </c>
    </row>
    <row r="2398" spans="1:4" x14ac:dyDescent="0.25">
      <c r="A2398" s="4" t="s">
        <v>3639</v>
      </c>
      <c r="B2398" s="4">
        <v>21</v>
      </c>
      <c r="C2398" s="4" t="s">
        <v>3315</v>
      </c>
      <c r="D2398" s="4" t="s">
        <v>3314</v>
      </c>
    </row>
    <row r="2399" spans="1:4" x14ac:dyDescent="0.25">
      <c r="A2399" s="4" t="s">
        <v>3639</v>
      </c>
      <c r="B2399" s="4">
        <v>22</v>
      </c>
      <c r="C2399" s="4" t="s">
        <v>978</v>
      </c>
      <c r="D2399" s="4" t="s">
        <v>3316</v>
      </c>
    </row>
    <row r="2400" spans="1:4" x14ac:dyDescent="0.25">
      <c r="A2400" s="4" t="s">
        <v>3639</v>
      </c>
      <c r="B2400" s="4">
        <v>23</v>
      </c>
      <c r="C2400" s="4" t="s">
        <v>3428</v>
      </c>
      <c r="D2400" s="4" t="s">
        <v>3317</v>
      </c>
    </row>
    <row r="2401" spans="1:4" x14ac:dyDescent="0.25">
      <c r="A2401" s="4" t="s">
        <v>3639</v>
      </c>
      <c r="B2401" s="4">
        <v>24</v>
      </c>
      <c r="C2401" s="4" t="s">
        <v>2554</v>
      </c>
      <c r="D2401" s="4" t="s">
        <v>3319</v>
      </c>
    </row>
    <row r="2402" spans="1:4" x14ac:dyDescent="0.25">
      <c r="A2402" s="4" t="s">
        <v>3639</v>
      </c>
      <c r="B2402" s="4">
        <v>25</v>
      </c>
      <c r="C2402" s="4" t="s">
        <v>3240</v>
      </c>
      <c r="D2402" s="4" t="s">
        <v>38</v>
      </c>
    </row>
    <row r="2403" spans="1:4" x14ac:dyDescent="0.25">
      <c r="A2403" t="s">
        <v>3631</v>
      </c>
      <c r="B2403">
        <v>1</v>
      </c>
      <c r="C2403" t="s">
        <v>344</v>
      </c>
      <c r="D2403" t="s">
        <v>8</v>
      </c>
    </row>
    <row r="2404" spans="1:4" x14ac:dyDescent="0.25">
      <c r="A2404" t="s">
        <v>3631</v>
      </c>
      <c r="B2404">
        <v>2</v>
      </c>
      <c r="C2404" t="s">
        <v>1140</v>
      </c>
      <c r="D2404" t="s">
        <v>3638</v>
      </c>
    </row>
    <row r="2405" spans="1:4" x14ac:dyDescent="0.25">
      <c r="A2405" t="s">
        <v>3631</v>
      </c>
      <c r="B2405">
        <v>3</v>
      </c>
      <c r="C2405" t="s">
        <v>2738</v>
      </c>
      <c r="D2405" t="s">
        <v>2737</v>
      </c>
    </row>
    <row r="2406" spans="1:4" x14ac:dyDescent="0.25">
      <c r="A2406" t="s">
        <v>3631</v>
      </c>
      <c r="B2406">
        <v>4</v>
      </c>
      <c r="C2406" t="s">
        <v>3397</v>
      </c>
      <c r="D2406" t="s">
        <v>2739</v>
      </c>
    </row>
    <row r="2407" spans="1:4" x14ac:dyDescent="0.25">
      <c r="A2407" t="s">
        <v>3631</v>
      </c>
      <c r="B2407">
        <v>5</v>
      </c>
      <c r="C2407" t="s">
        <v>424</v>
      </c>
      <c r="D2407" t="s">
        <v>3186</v>
      </c>
    </row>
    <row r="2408" spans="1:4" x14ac:dyDescent="0.25">
      <c r="A2408" t="s">
        <v>3631</v>
      </c>
      <c r="B2408">
        <v>6</v>
      </c>
      <c r="C2408" t="s">
        <v>2343</v>
      </c>
      <c r="D2408" t="s">
        <v>3637</v>
      </c>
    </row>
    <row r="2409" spans="1:4" x14ac:dyDescent="0.25">
      <c r="A2409" t="s">
        <v>3631</v>
      </c>
      <c r="B2409">
        <v>7</v>
      </c>
      <c r="C2409" t="s">
        <v>3189</v>
      </c>
      <c r="D2409" t="s">
        <v>3636</v>
      </c>
    </row>
    <row r="2410" spans="1:4" x14ac:dyDescent="0.25">
      <c r="A2410" t="s">
        <v>3631</v>
      </c>
      <c r="B2410">
        <v>8</v>
      </c>
      <c r="C2410" t="s">
        <v>2757</v>
      </c>
      <c r="D2410" t="s">
        <v>2745</v>
      </c>
    </row>
    <row r="2411" spans="1:4" x14ac:dyDescent="0.25">
      <c r="A2411" t="s">
        <v>3631</v>
      </c>
      <c r="B2411">
        <v>9</v>
      </c>
      <c r="C2411" t="s">
        <v>2748</v>
      </c>
      <c r="D2411" t="s">
        <v>3193</v>
      </c>
    </row>
    <row r="2412" spans="1:4" x14ac:dyDescent="0.25">
      <c r="A2412" t="s">
        <v>3631</v>
      </c>
      <c r="B2412">
        <v>10</v>
      </c>
      <c r="C2412" t="s">
        <v>3443</v>
      </c>
      <c r="D2412" t="s">
        <v>63</v>
      </c>
    </row>
    <row r="2413" spans="1:4" x14ac:dyDescent="0.25">
      <c r="A2413" t="s">
        <v>3631</v>
      </c>
      <c r="B2413">
        <v>11</v>
      </c>
      <c r="C2413" t="s">
        <v>2752</v>
      </c>
      <c r="D2413" t="s">
        <v>3635</v>
      </c>
    </row>
    <row r="2414" spans="1:4" x14ac:dyDescent="0.25">
      <c r="A2414" t="s">
        <v>3631</v>
      </c>
      <c r="B2414">
        <v>12</v>
      </c>
      <c r="C2414" t="s">
        <v>428</v>
      </c>
      <c r="D2414" t="s">
        <v>19</v>
      </c>
    </row>
    <row r="2415" spans="1:4" x14ac:dyDescent="0.25">
      <c r="A2415" t="s">
        <v>3631</v>
      </c>
      <c r="B2415">
        <v>13</v>
      </c>
      <c r="C2415" t="s">
        <v>3634</v>
      </c>
      <c r="D2415" t="s">
        <v>2981</v>
      </c>
    </row>
    <row r="2416" spans="1:4" x14ac:dyDescent="0.25">
      <c r="A2416" t="s">
        <v>3631</v>
      </c>
      <c r="B2416">
        <v>14</v>
      </c>
      <c r="C2416" t="s">
        <v>3509</v>
      </c>
      <c r="D2416" t="s">
        <v>3633</v>
      </c>
    </row>
    <row r="2417" spans="1:4" x14ac:dyDescent="0.25">
      <c r="A2417" t="s">
        <v>3631</v>
      </c>
      <c r="B2417">
        <v>15</v>
      </c>
      <c r="C2417" t="s">
        <v>3632</v>
      </c>
      <c r="D2417" t="s">
        <v>3506</v>
      </c>
    </row>
    <row r="2418" spans="1:4" x14ac:dyDescent="0.25">
      <c r="A2418" t="s">
        <v>3631</v>
      </c>
      <c r="B2418">
        <v>16</v>
      </c>
      <c r="C2418" t="s">
        <v>1497</v>
      </c>
      <c r="D2418" t="s">
        <v>39</v>
      </c>
    </row>
    <row r="2419" spans="1:4" x14ac:dyDescent="0.25">
      <c r="A2419" t="s">
        <v>3630</v>
      </c>
      <c r="B2419">
        <v>1</v>
      </c>
      <c r="C2419" t="s">
        <v>344</v>
      </c>
      <c r="D2419" t="s">
        <v>8</v>
      </c>
    </row>
    <row r="2420" spans="1:4" x14ac:dyDescent="0.25">
      <c r="A2420" t="s">
        <v>3630</v>
      </c>
      <c r="B2420">
        <v>2</v>
      </c>
      <c r="C2420" t="s">
        <v>563</v>
      </c>
      <c r="D2420" t="s">
        <v>478</v>
      </c>
    </row>
    <row r="2421" spans="1:4" x14ac:dyDescent="0.25">
      <c r="A2421" t="s">
        <v>3630</v>
      </c>
      <c r="B2421">
        <v>3</v>
      </c>
      <c r="C2421" t="s">
        <v>481</v>
      </c>
      <c r="D2421" t="s">
        <v>480</v>
      </c>
    </row>
    <row r="2422" spans="1:4" x14ac:dyDescent="0.25">
      <c r="A2422" t="s">
        <v>3630</v>
      </c>
      <c r="B2422">
        <v>4</v>
      </c>
      <c r="C2422" t="s">
        <v>483</v>
      </c>
      <c r="D2422" t="s">
        <v>2251</v>
      </c>
    </row>
    <row r="2423" spans="1:4" x14ac:dyDescent="0.25">
      <c r="A2423" t="s">
        <v>3630</v>
      </c>
      <c r="B2423">
        <v>5</v>
      </c>
      <c r="C2423" t="s">
        <v>3030</v>
      </c>
      <c r="D2423" t="s">
        <v>3587</v>
      </c>
    </row>
    <row r="2424" spans="1:4" x14ac:dyDescent="0.25">
      <c r="A2424" t="s">
        <v>3630</v>
      </c>
      <c r="B2424">
        <v>6</v>
      </c>
      <c r="C2424" t="s">
        <v>1027</v>
      </c>
      <c r="D2424" t="s">
        <v>3494</v>
      </c>
    </row>
    <row r="2425" spans="1:4" x14ac:dyDescent="0.25">
      <c r="A2425" t="s">
        <v>3630</v>
      </c>
      <c r="B2425">
        <v>7</v>
      </c>
      <c r="C2425" t="s">
        <v>3495</v>
      </c>
      <c r="D2425" t="s">
        <v>2839</v>
      </c>
    </row>
    <row r="2426" spans="1:4" x14ac:dyDescent="0.25">
      <c r="A2426" t="s">
        <v>3630</v>
      </c>
      <c r="B2426">
        <v>8</v>
      </c>
      <c r="C2426" t="s">
        <v>2248</v>
      </c>
      <c r="D2426" t="s">
        <v>490</v>
      </c>
    </row>
    <row r="2427" spans="1:4" x14ac:dyDescent="0.25">
      <c r="A2427" t="s">
        <v>3630</v>
      </c>
      <c r="B2427">
        <v>9</v>
      </c>
      <c r="C2427" t="s">
        <v>573</v>
      </c>
      <c r="D2427" t="s">
        <v>1030</v>
      </c>
    </row>
    <row r="2428" spans="1:4" x14ac:dyDescent="0.25">
      <c r="A2428" t="s">
        <v>3630</v>
      </c>
      <c r="B2428">
        <v>10</v>
      </c>
      <c r="C2428" t="s">
        <v>492</v>
      </c>
      <c r="D2428" t="s">
        <v>26</v>
      </c>
    </row>
    <row r="2429" spans="1:4" x14ac:dyDescent="0.25">
      <c r="A2429" t="s">
        <v>3629</v>
      </c>
      <c r="B2429">
        <v>1</v>
      </c>
      <c r="C2429" t="s">
        <v>344</v>
      </c>
      <c r="D2429" t="s">
        <v>8</v>
      </c>
    </row>
    <row r="2430" spans="1:4" x14ac:dyDescent="0.25">
      <c r="A2430" t="s">
        <v>3629</v>
      </c>
      <c r="B2430">
        <v>2</v>
      </c>
      <c r="C2430" t="s">
        <v>563</v>
      </c>
      <c r="D2430" t="s">
        <v>478</v>
      </c>
    </row>
    <row r="2431" spans="1:4" x14ac:dyDescent="0.25">
      <c r="A2431" t="s">
        <v>3629</v>
      </c>
      <c r="B2431">
        <v>3</v>
      </c>
      <c r="C2431" t="s">
        <v>481</v>
      </c>
      <c r="D2431" t="s">
        <v>480</v>
      </c>
    </row>
    <row r="2432" spans="1:4" x14ac:dyDescent="0.25">
      <c r="A2432" t="s">
        <v>3629</v>
      </c>
      <c r="B2432">
        <v>4</v>
      </c>
      <c r="C2432" t="s">
        <v>483</v>
      </c>
      <c r="D2432" t="s">
        <v>2251</v>
      </c>
    </row>
    <row r="2433" spans="1:4" x14ac:dyDescent="0.25">
      <c r="A2433" t="s">
        <v>3629</v>
      </c>
      <c r="B2433">
        <v>5</v>
      </c>
      <c r="C2433" t="s">
        <v>2250</v>
      </c>
      <c r="D2433" t="s">
        <v>2249</v>
      </c>
    </row>
    <row r="2434" spans="1:4" x14ac:dyDescent="0.25">
      <c r="A2434" t="s">
        <v>3629</v>
      </c>
      <c r="B2434">
        <v>6</v>
      </c>
      <c r="C2434" t="s">
        <v>1027</v>
      </c>
      <c r="D2434" t="s">
        <v>2016</v>
      </c>
    </row>
    <row r="2435" spans="1:4" x14ac:dyDescent="0.25">
      <c r="A2435" t="s">
        <v>3629</v>
      </c>
      <c r="B2435">
        <v>7</v>
      </c>
      <c r="C2435" t="s">
        <v>3261</v>
      </c>
      <c r="D2435" t="s">
        <v>3260</v>
      </c>
    </row>
    <row r="2436" spans="1:4" x14ac:dyDescent="0.25">
      <c r="A2436" t="s">
        <v>3629</v>
      </c>
      <c r="B2436">
        <v>8</v>
      </c>
      <c r="C2436" t="s">
        <v>1269</v>
      </c>
      <c r="D2436" t="s">
        <v>46</v>
      </c>
    </row>
    <row r="2437" spans="1:4" x14ac:dyDescent="0.25">
      <c r="A2437" t="s">
        <v>3629</v>
      </c>
      <c r="B2437">
        <v>9</v>
      </c>
      <c r="C2437" t="s">
        <v>1638</v>
      </c>
      <c r="D2437" t="s">
        <v>3262</v>
      </c>
    </row>
    <row r="2438" spans="1:4" x14ac:dyDescent="0.25">
      <c r="A2438" t="s">
        <v>3629</v>
      </c>
      <c r="B2438">
        <v>10</v>
      </c>
      <c r="C2438" t="s">
        <v>1556</v>
      </c>
      <c r="D2438" t="s">
        <v>3263</v>
      </c>
    </row>
    <row r="2439" spans="1:4" x14ac:dyDescent="0.25">
      <c r="A2439" t="s">
        <v>3629</v>
      </c>
      <c r="B2439">
        <v>11</v>
      </c>
      <c r="C2439" t="s">
        <v>2243</v>
      </c>
      <c r="D2439" t="s">
        <v>3264</v>
      </c>
    </row>
    <row r="2440" spans="1:4" x14ac:dyDescent="0.25">
      <c r="A2440" t="s">
        <v>3629</v>
      </c>
      <c r="B2440">
        <v>12</v>
      </c>
      <c r="C2440" t="s">
        <v>689</v>
      </c>
      <c r="D2440" t="s">
        <v>689</v>
      </c>
    </row>
    <row r="2441" spans="1:4" x14ac:dyDescent="0.25">
      <c r="A2441" t="s">
        <v>3629</v>
      </c>
      <c r="B2441">
        <v>13</v>
      </c>
      <c r="C2441" t="s">
        <v>3267</v>
      </c>
      <c r="D2441" t="s">
        <v>3266</v>
      </c>
    </row>
    <row r="2442" spans="1:4" x14ac:dyDescent="0.25">
      <c r="A2442" t="s">
        <v>3629</v>
      </c>
      <c r="B2442">
        <v>14</v>
      </c>
      <c r="C2442" t="s">
        <v>3491</v>
      </c>
      <c r="D2442" t="s">
        <v>3268</v>
      </c>
    </row>
    <row r="2443" spans="1:4" x14ac:dyDescent="0.25">
      <c r="A2443" t="s">
        <v>3629</v>
      </c>
      <c r="B2443">
        <v>15</v>
      </c>
      <c r="C2443" t="s">
        <v>2618</v>
      </c>
      <c r="D2443" t="s">
        <v>3270</v>
      </c>
    </row>
    <row r="2444" spans="1:4" x14ac:dyDescent="0.25">
      <c r="A2444" t="s">
        <v>3629</v>
      </c>
      <c r="B2444">
        <v>16</v>
      </c>
      <c r="C2444" t="s">
        <v>3489</v>
      </c>
      <c r="D2444" t="s">
        <v>3271</v>
      </c>
    </row>
    <row r="2445" spans="1:4" x14ac:dyDescent="0.25">
      <c r="A2445" t="s">
        <v>3629</v>
      </c>
      <c r="B2445">
        <v>17</v>
      </c>
      <c r="C2445" t="s">
        <v>3488</v>
      </c>
      <c r="D2445" t="s">
        <v>124</v>
      </c>
    </row>
    <row r="2446" spans="1:4" x14ac:dyDescent="0.25">
      <c r="A2446" t="s">
        <v>3629</v>
      </c>
      <c r="B2446">
        <v>18</v>
      </c>
      <c r="C2446" t="s">
        <v>2974</v>
      </c>
      <c r="D2446" t="s">
        <v>3272</v>
      </c>
    </row>
    <row r="2447" spans="1:4" x14ac:dyDescent="0.25">
      <c r="A2447" t="s">
        <v>3629</v>
      </c>
      <c r="B2447">
        <v>19</v>
      </c>
      <c r="C2447" t="s">
        <v>867</v>
      </c>
      <c r="D2447" t="s">
        <v>40</v>
      </c>
    </row>
    <row r="2448" spans="1:4" ht="28.5" customHeight="1" x14ac:dyDescent="0.25">
      <c r="A2448" t="s">
        <v>3625</v>
      </c>
      <c r="B2448">
        <v>1</v>
      </c>
      <c r="C2448" t="s">
        <v>344</v>
      </c>
      <c r="D2448" t="s">
        <v>8</v>
      </c>
    </row>
    <row r="2449" spans="1:4" x14ac:dyDescent="0.25">
      <c r="A2449" t="s">
        <v>3625</v>
      </c>
      <c r="B2449">
        <v>2</v>
      </c>
      <c r="C2449" t="s">
        <v>563</v>
      </c>
      <c r="D2449" t="s">
        <v>478</v>
      </c>
    </row>
    <row r="2450" spans="1:4" x14ac:dyDescent="0.25">
      <c r="A2450" t="s">
        <v>3625</v>
      </c>
      <c r="B2450">
        <v>3</v>
      </c>
      <c r="C2450" t="s">
        <v>481</v>
      </c>
      <c r="D2450" t="s">
        <v>480</v>
      </c>
    </row>
    <row r="2451" spans="1:4" x14ac:dyDescent="0.25">
      <c r="A2451" t="s">
        <v>3625</v>
      </c>
      <c r="B2451">
        <v>4</v>
      </c>
      <c r="C2451" t="s">
        <v>483</v>
      </c>
      <c r="D2451" t="s">
        <v>2251</v>
      </c>
    </row>
    <row r="2452" spans="1:4" x14ac:dyDescent="0.25">
      <c r="A2452" t="s">
        <v>3625</v>
      </c>
      <c r="B2452">
        <v>5</v>
      </c>
      <c r="C2452" t="s">
        <v>913</v>
      </c>
      <c r="D2452" t="s">
        <v>2249</v>
      </c>
    </row>
    <row r="2453" spans="1:4" x14ac:dyDescent="0.25">
      <c r="A2453" t="s">
        <v>3625</v>
      </c>
      <c r="B2453">
        <v>6</v>
      </c>
      <c r="C2453" t="s">
        <v>1027</v>
      </c>
      <c r="D2453" t="s">
        <v>2645</v>
      </c>
    </row>
    <row r="2454" spans="1:4" x14ac:dyDescent="0.25">
      <c r="A2454" t="s">
        <v>3625</v>
      </c>
      <c r="B2454">
        <v>7</v>
      </c>
      <c r="C2454" t="s">
        <v>2840</v>
      </c>
      <c r="D2454" t="s">
        <v>2839</v>
      </c>
    </row>
    <row r="2455" spans="1:4" x14ac:dyDescent="0.25">
      <c r="A2455" t="s">
        <v>3625</v>
      </c>
      <c r="B2455">
        <v>8</v>
      </c>
      <c r="C2455" t="s">
        <v>2248</v>
      </c>
      <c r="D2455" t="s">
        <v>2985</v>
      </c>
    </row>
    <row r="2456" spans="1:4" x14ac:dyDescent="0.25">
      <c r="A2456" t="s">
        <v>3625</v>
      </c>
      <c r="B2456">
        <v>9</v>
      </c>
      <c r="C2456" t="s">
        <v>573</v>
      </c>
      <c r="D2456" t="s">
        <v>2984</v>
      </c>
    </row>
    <row r="2457" spans="1:4" x14ac:dyDescent="0.25">
      <c r="A2457" t="s">
        <v>3625</v>
      </c>
      <c r="B2457">
        <v>10</v>
      </c>
      <c r="C2457" t="s">
        <v>492</v>
      </c>
      <c r="D2457" t="s">
        <v>26</v>
      </c>
    </row>
    <row r="2458" spans="1:4" x14ac:dyDescent="0.25">
      <c r="A2458" t="s">
        <v>3625</v>
      </c>
      <c r="B2458">
        <v>11</v>
      </c>
      <c r="C2458" t="s">
        <v>3628</v>
      </c>
      <c r="D2458" t="s">
        <v>3485</v>
      </c>
    </row>
    <row r="2459" spans="1:4" x14ac:dyDescent="0.25">
      <c r="A2459" t="s">
        <v>3625</v>
      </c>
      <c r="B2459">
        <v>12</v>
      </c>
      <c r="C2459" t="s">
        <v>1793</v>
      </c>
      <c r="D2459" t="s">
        <v>3484</v>
      </c>
    </row>
    <row r="2460" spans="1:4" x14ac:dyDescent="0.25">
      <c r="A2460" t="s">
        <v>3625</v>
      </c>
      <c r="B2460">
        <v>13</v>
      </c>
      <c r="C2460" t="s">
        <v>481</v>
      </c>
      <c r="D2460" t="s">
        <v>1796</v>
      </c>
    </row>
    <row r="2461" spans="1:4" x14ac:dyDescent="0.25">
      <c r="A2461" t="s">
        <v>3625</v>
      </c>
      <c r="B2461">
        <v>14</v>
      </c>
      <c r="C2461" t="s">
        <v>1663</v>
      </c>
      <c r="D2461" t="s">
        <v>243</v>
      </c>
    </row>
    <row r="2462" spans="1:4" x14ac:dyDescent="0.25">
      <c r="A2462" t="s">
        <v>3625</v>
      </c>
      <c r="B2462">
        <v>15</v>
      </c>
      <c r="C2462" t="s">
        <v>3627</v>
      </c>
      <c r="D2462" t="s">
        <v>3626</v>
      </c>
    </row>
    <row r="2463" spans="1:4" x14ac:dyDescent="0.25">
      <c r="A2463" t="s">
        <v>3625</v>
      </c>
      <c r="B2463">
        <v>16</v>
      </c>
      <c r="C2463" t="s">
        <v>1802</v>
      </c>
      <c r="D2463" t="s">
        <v>298</v>
      </c>
    </row>
    <row r="2464" spans="1:4" x14ac:dyDescent="0.25">
      <c r="A2464" t="s">
        <v>3625</v>
      </c>
      <c r="B2464">
        <v>17</v>
      </c>
      <c r="C2464" t="s">
        <v>1137</v>
      </c>
      <c r="D2464" t="s">
        <v>3482</v>
      </c>
    </row>
    <row r="2465" spans="1:4" x14ac:dyDescent="0.25">
      <c r="A2465" t="s">
        <v>3625</v>
      </c>
      <c r="B2465">
        <v>18</v>
      </c>
      <c r="C2465" t="s">
        <v>3624</v>
      </c>
      <c r="D2465" t="s">
        <v>41</v>
      </c>
    </row>
    <row r="2466" spans="1:4" x14ac:dyDescent="0.25">
      <c r="A2466" t="s">
        <v>3616</v>
      </c>
      <c r="B2466">
        <v>1</v>
      </c>
      <c r="C2466" t="s">
        <v>295</v>
      </c>
      <c r="D2466" t="s">
        <v>14</v>
      </c>
    </row>
    <row r="2467" spans="1:4" x14ac:dyDescent="0.25">
      <c r="A2467" t="s">
        <v>3616</v>
      </c>
      <c r="B2467">
        <v>2</v>
      </c>
      <c r="C2467" t="s">
        <v>3623</v>
      </c>
      <c r="D2467" t="s">
        <v>598</v>
      </c>
    </row>
    <row r="2468" spans="1:4" x14ac:dyDescent="0.25">
      <c r="A2468" t="s">
        <v>3616</v>
      </c>
      <c r="B2468">
        <v>3</v>
      </c>
      <c r="C2468" t="s">
        <v>999</v>
      </c>
      <c r="D2468" t="s">
        <v>596</v>
      </c>
    </row>
    <row r="2469" spans="1:4" x14ac:dyDescent="0.25">
      <c r="A2469" t="s">
        <v>3616</v>
      </c>
      <c r="B2469">
        <v>4</v>
      </c>
      <c r="C2469" t="s">
        <v>1000</v>
      </c>
      <c r="D2469" t="s">
        <v>70</v>
      </c>
    </row>
    <row r="2470" spans="1:4" x14ac:dyDescent="0.25">
      <c r="A2470" t="s">
        <v>3616</v>
      </c>
      <c r="B2470">
        <v>5</v>
      </c>
      <c r="C2470" t="s">
        <v>594</v>
      </c>
      <c r="D2470" t="s">
        <v>593</v>
      </c>
    </row>
    <row r="2471" spans="1:4" x14ac:dyDescent="0.25">
      <c r="A2471" t="s">
        <v>3616</v>
      </c>
      <c r="B2471">
        <v>6</v>
      </c>
      <c r="C2471" t="s">
        <v>591</v>
      </c>
      <c r="D2471" t="s">
        <v>504</v>
      </c>
    </row>
    <row r="2472" spans="1:4" x14ac:dyDescent="0.25">
      <c r="A2472" t="s">
        <v>3616</v>
      </c>
      <c r="B2472">
        <v>7</v>
      </c>
      <c r="C2472" t="s">
        <v>933</v>
      </c>
      <c r="D2472" t="s">
        <v>502</v>
      </c>
    </row>
    <row r="2473" spans="1:4" x14ac:dyDescent="0.25">
      <c r="A2473" t="s">
        <v>3616</v>
      </c>
      <c r="B2473">
        <v>8</v>
      </c>
      <c r="C2473" t="s">
        <v>1190</v>
      </c>
      <c r="D2473" t="s">
        <v>500</v>
      </c>
    </row>
    <row r="2474" spans="1:4" x14ac:dyDescent="0.25">
      <c r="A2474" t="s">
        <v>3616</v>
      </c>
      <c r="B2474">
        <v>9</v>
      </c>
      <c r="C2474" t="s">
        <v>1231</v>
      </c>
      <c r="D2474" t="s">
        <v>3395</v>
      </c>
    </row>
    <row r="2475" spans="1:4" x14ac:dyDescent="0.25">
      <c r="A2475" t="s">
        <v>3616</v>
      </c>
      <c r="B2475">
        <v>10</v>
      </c>
      <c r="C2475" t="s">
        <v>1043</v>
      </c>
      <c r="D2475" t="s">
        <v>2246</v>
      </c>
    </row>
    <row r="2476" spans="1:4" x14ac:dyDescent="0.25">
      <c r="A2476" t="s">
        <v>3616</v>
      </c>
      <c r="B2476">
        <v>11</v>
      </c>
      <c r="C2476" t="s">
        <v>930</v>
      </c>
      <c r="D2476" t="s">
        <v>205</v>
      </c>
    </row>
    <row r="2477" spans="1:4" x14ac:dyDescent="0.25">
      <c r="A2477" t="s">
        <v>3616</v>
      </c>
      <c r="B2477">
        <v>12</v>
      </c>
      <c r="C2477" t="s">
        <v>492</v>
      </c>
      <c r="D2477" t="s">
        <v>26</v>
      </c>
    </row>
    <row r="2478" spans="1:4" x14ac:dyDescent="0.25">
      <c r="A2478" t="s">
        <v>3616</v>
      </c>
      <c r="B2478">
        <v>13</v>
      </c>
      <c r="C2478" t="s">
        <v>3397</v>
      </c>
      <c r="D2478" t="s">
        <v>1150</v>
      </c>
    </row>
    <row r="2479" spans="1:4" x14ac:dyDescent="0.25">
      <c r="A2479" t="s">
        <v>3616</v>
      </c>
      <c r="B2479">
        <v>14</v>
      </c>
      <c r="C2479" t="s">
        <v>3622</v>
      </c>
      <c r="D2479" t="s">
        <v>2720</v>
      </c>
    </row>
    <row r="2480" spans="1:4" x14ac:dyDescent="0.25">
      <c r="A2480" t="s">
        <v>3616</v>
      </c>
      <c r="B2480">
        <v>15</v>
      </c>
      <c r="C2480" t="s">
        <v>3399</v>
      </c>
      <c r="D2480" t="s">
        <v>2718</v>
      </c>
    </row>
    <row r="2481" spans="1:4" x14ac:dyDescent="0.25">
      <c r="A2481" t="s">
        <v>3616</v>
      </c>
      <c r="B2481">
        <v>16</v>
      </c>
      <c r="C2481" t="s">
        <v>1155</v>
      </c>
      <c r="D2481" t="s">
        <v>2836</v>
      </c>
    </row>
    <row r="2482" spans="1:4" x14ac:dyDescent="0.25">
      <c r="A2482" t="s">
        <v>3616</v>
      </c>
      <c r="B2482">
        <v>17</v>
      </c>
      <c r="C2482" t="s">
        <v>2835</v>
      </c>
      <c r="D2482" t="s">
        <v>2834</v>
      </c>
    </row>
    <row r="2483" spans="1:4" x14ac:dyDescent="0.25">
      <c r="A2483" t="s">
        <v>3616</v>
      </c>
      <c r="B2483">
        <v>18</v>
      </c>
      <c r="C2483" t="s">
        <v>1075</v>
      </c>
      <c r="D2483" t="s">
        <v>2833</v>
      </c>
    </row>
    <row r="2484" spans="1:4" x14ac:dyDescent="0.25">
      <c r="A2484" t="s">
        <v>3616</v>
      </c>
      <c r="B2484">
        <v>19</v>
      </c>
      <c r="C2484" t="s">
        <v>2289</v>
      </c>
      <c r="D2484" t="s">
        <v>3621</v>
      </c>
    </row>
    <row r="2485" spans="1:4" x14ac:dyDescent="0.25">
      <c r="A2485" t="s">
        <v>3616</v>
      </c>
      <c r="B2485">
        <v>20</v>
      </c>
      <c r="C2485" t="s">
        <v>1944</v>
      </c>
      <c r="D2485" t="s">
        <v>2831</v>
      </c>
    </row>
    <row r="2486" spans="1:4" x14ac:dyDescent="0.25">
      <c r="A2486" t="s">
        <v>3616</v>
      </c>
      <c r="B2486">
        <v>21</v>
      </c>
      <c r="C2486" t="s">
        <v>1902</v>
      </c>
      <c r="D2486" t="s">
        <v>3620</v>
      </c>
    </row>
    <row r="2487" spans="1:4" x14ac:dyDescent="0.25">
      <c r="A2487" t="s">
        <v>3616</v>
      </c>
      <c r="B2487">
        <v>22</v>
      </c>
      <c r="C2487" t="s">
        <v>2830</v>
      </c>
      <c r="D2487" t="s">
        <v>3619</v>
      </c>
    </row>
    <row r="2488" spans="1:4" x14ac:dyDescent="0.25">
      <c r="A2488" t="s">
        <v>3616</v>
      </c>
      <c r="B2488">
        <v>23</v>
      </c>
      <c r="C2488" t="s">
        <v>2828</v>
      </c>
      <c r="D2488" t="s">
        <v>2827</v>
      </c>
    </row>
    <row r="2489" spans="1:4" x14ac:dyDescent="0.25">
      <c r="A2489" t="s">
        <v>3616</v>
      </c>
      <c r="B2489">
        <v>24</v>
      </c>
      <c r="C2489" t="s">
        <v>1071</v>
      </c>
      <c r="D2489" t="s">
        <v>1070</v>
      </c>
    </row>
    <row r="2490" spans="1:4" x14ac:dyDescent="0.25">
      <c r="A2490" t="s">
        <v>3616</v>
      </c>
      <c r="B2490">
        <v>25</v>
      </c>
      <c r="C2490" t="s">
        <v>1075</v>
      </c>
      <c r="D2490" t="s">
        <v>1074</v>
      </c>
    </row>
    <row r="2491" spans="1:4" x14ac:dyDescent="0.25">
      <c r="A2491" t="s">
        <v>3616</v>
      </c>
      <c r="B2491">
        <v>26</v>
      </c>
      <c r="C2491" t="s">
        <v>992</v>
      </c>
      <c r="D2491" t="s">
        <v>72</v>
      </c>
    </row>
    <row r="2492" spans="1:4" x14ac:dyDescent="0.25">
      <c r="A2492" t="s">
        <v>3616</v>
      </c>
      <c r="B2492">
        <v>27</v>
      </c>
      <c r="C2492" t="s">
        <v>3618</v>
      </c>
      <c r="D2492" t="s">
        <v>3617</v>
      </c>
    </row>
    <row r="2493" spans="1:4" x14ac:dyDescent="0.25">
      <c r="A2493" t="s">
        <v>3616</v>
      </c>
      <c r="B2493">
        <v>28</v>
      </c>
      <c r="C2493" t="s">
        <v>638</v>
      </c>
      <c r="D2493" t="s">
        <v>42</v>
      </c>
    </row>
    <row r="2494" spans="1:4" x14ac:dyDescent="0.25">
      <c r="A2494" t="s">
        <v>3605</v>
      </c>
      <c r="B2494">
        <v>1</v>
      </c>
      <c r="C2494" t="s">
        <v>344</v>
      </c>
      <c r="D2494" t="s">
        <v>8</v>
      </c>
    </row>
    <row r="2495" spans="1:4" x14ac:dyDescent="0.25">
      <c r="A2495" t="s">
        <v>3605</v>
      </c>
      <c r="B2495">
        <v>2</v>
      </c>
      <c r="C2495" t="s">
        <v>563</v>
      </c>
      <c r="D2495" t="s">
        <v>478</v>
      </c>
    </row>
    <row r="2496" spans="1:4" x14ac:dyDescent="0.25">
      <c r="A2496" t="s">
        <v>3605</v>
      </c>
      <c r="B2496">
        <v>3</v>
      </c>
      <c r="C2496" t="s">
        <v>481</v>
      </c>
      <c r="D2496" t="s">
        <v>480</v>
      </c>
    </row>
    <row r="2497" spans="1:4" x14ac:dyDescent="0.25">
      <c r="A2497" t="s">
        <v>3605</v>
      </c>
      <c r="B2497">
        <v>4</v>
      </c>
      <c r="C2497" t="s">
        <v>483</v>
      </c>
      <c r="D2497" t="s">
        <v>2251</v>
      </c>
    </row>
    <row r="2498" spans="1:4" x14ac:dyDescent="0.25">
      <c r="A2498" t="s">
        <v>3605</v>
      </c>
      <c r="B2498">
        <v>5</v>
      </c>
      <c r="C2498" t="s">
        <v>2250</v>
      </c>
      <c r="D2498" t="s">
        <v>2249</v>
      </c>
    </row>
    <row r="2499" spans="1:4" x14ac:dyDescent="0.25">
      <c r="A2499" t="s">
        <v>3605</v>
      </c>
      <c r="B2499">
        <v>6</v>
      </c>
      <c r="C2499" t="s">
        <v>2176</v>
      </c>
      <c r="D2499" t="s">
        <v>3615</v>
      </c>
    </row>
    <row r="2500" spans="1:4" x14ac:dyDescent="0.25">
      <c r="A2500" t="s">
        <v>3605</v>
      </c>
      <c r="B2500">
        <v>7</v>
      </c>
      <c r="C2500" t="s">
        <v>2995</v>
      </c>
      <c r="D2500" t="s">
        <v>2839</v>
      </c>
    </row>
    <row r="2501" spans="1:4" x14ac:dyDescent="0.25">
      <c r="A2501" t="s">
        <v>3605</v>
      </c>
      <c r="B2501">
        <v>8</v>
      </c>
      <c r="C2501" t="s">
        <v>2248</v>
      </c>
      <c r="D2501" t="s">
        <v>2985</v>
      </c>
    </row>
    <row r="2502" spans="1:4" x14ac:dyDescent="0.25">
      <c r="A2502" t="s">
        <v>3605</v>
      </c>
      <c r="B2502">
        <v>9</v>
      </c>
      <c r="C2502" t="s">
        <v>1001</v>
      </c>
      <c r="D2502" t="s">
        <v>1030</v>
      </c>
    </row>
    <row r="2503" spans="1:4" x14ac:dyDescent="0.25">
      <c r="A2503" t="s">
        <v>3605</v>
      </c>
      <c r="B2503">
        <v>10</v>
      </c>
      <c r="C2503" t="s">
        <v>620</v>
      </c>
      <c r="D2503" t="s">
        <v>26</v>
      </c>
    </row>
    <row r="2504" spans="1:4" x14ac:dyDescent="0.25">
      <c r="A2504" t="s">
        <v>3605</v>
      </c>
      <c r="B2504">
        <v>11</v>
      </c>
      <c r="C2504" t="s">
        <v>1261</v>
      </c>
      <c r="D2504" t="s">
        <v>1150</v>
      </c>
    </row>
    <row r="2505" spans="1:4" x14ac:dyDescent="0.25">
      <c r="A2505" t="s">
        <v>3605</v>
      </c>
      <c r="B2505">
        <v>12</v>
      </c>
      <c r="C2505" t="s">
        <v>3398</v>
      </c>
      <c r="D2505" t="s">
        <v>2720</v>
      </c>
    </row>
    <row r="2506" spans="1:4" x14ac:dyDescent="0.25">
      <c r="A2506" t="s">
        <v>3605</v>
      </c>
      <c r="B2506">
        <v>13</v>
      </c>
      <c r="C2506" t="s">
        <v>3399</v>
      </c>
      <c r="D2506" t="s">
        <v>2718</v>
      </c>
    </row>
    <row r="2507" spans="1:4" x14ac:dyDescent="0.25">
      <c r="A2507" t="s">
        <v>3605</v>
      </c>
      <c r="B2507">
        <v>14</v>
      </c>
      <c r="C2507" t="s">
        <v>1216</v>
      </c>
      <c r="D2507" t="s">
        <v>2304</v>
      </c>
    </row>
    <row r="2508" spans="1:4" x14ac:dyDescent="0.25">
      <c r="A2508" t="s">
        <v>3605</v>
      </c>
      <c r="B2508">
        <v>15</v>
      </c>
      <c r="C2508" t="s">
        <v>2835</v>
      </c>
      <c r="D2508" t="s">
        <v>2834</v>
      </c>
    </row>
    <row r="2509" spans="1:4" x14ac:dyDescent="0.25">
      <c r="A2509" t="s">
        <v>3605</v>
      </c>
      <c r="B2509">
        <v>16</v>
      </c>
      <c r="C2509" t="s">
        <v>1728</v>
      </c>
      <c r="D2509" t="s">
        <v>3614</v>
      </c>
    </row>
    <row r="2510" spans="1:4" x14ac:dyDescent="0.25">
      <c r="A2510" t="s">
        <v>3605</v>
      </c>
      <c r="B2510">
        <v>17</v>
      </c>
      <c r="C2510" t="s">
        <v>3613</v>
      </c>
      <c r="D2510" t="s">
        <v>3612</v>
      </c>
    </row>
    <row r="2511" spans="1:4" x14ac:dyDescent="0.25">
      <c r="A2511" t="s">
        <v>3605</v>
      </c>
      <c r="B2511">
        <v>18</v>
      </c>
      <c r="C2511" t="s">
        <v>1394</v>
      </c>
      <c r="D2511" t="s">
        <v>145</v>
      </c>
    </row>
    <row r="2512" spans="1:4" x14ac:dyDescent="0.25">
      <c r="A2512" t="s">
        <v>3605</v>
      </c>
      <c r="B2512">
        <v>19</v>
      </c>
      <c r="C2512" t="s">
        <v>3611</v>
      </c>
      <c r="D2512" t="s">
        <v>513</v>
      </c>
    </row>
    <row r="2513" spans="1:4" x14ac:dyDescent="0.25">
      <c r="A2513" t="s">
        <v>3605</v>
      </c>
      <c r="B2513">
        <v>20</v>
      </c>
      <c r="C2513" t="s">
        <v>1190</v>
      </c>
      <c r="D2513" t="s">
        <v>587</v>
      </c>
    </row>
    <row r="2514" spans="1:4" x14ac:dyDescent="0.25">
      <c r="A2514" t="s">
        <v>3605</v>
      </c>
      <c r="B2514">
        <v>21</v>
      </c>
      <c r="C2514" t="s">
        <v>2243</v>
      </c>
      <c r="D2514" t="s">
        <v>125</v>
      </c>
    </row>
    <row r="2515" spans="1:4" x14ac:dyDescent="0.25">
      <c r="A2515" t="s">
        <v>3605</v>
      </c>
      <c r="B2515">
        <v>22</v>
      </c>
      <c r="C2515" t="s">
        <v>1753</v>
      </c>
      <c r="D2515" t="s">
        <v>1038</v>
      </c>
    </row>
    <row r="2516" spans="1:4" x14ac:dyDescent="0.25">
      <c r="A2516" t="s">
        <v>3605</v>
      </c>
      <c r="B2516">
        <v>23</v>
      </c>
      <c r="C2516" t="s">
        <v>646</v>
      </c>
      <c r="D2516" t="s">
        <v>2242</v>
      </c>
    </row>
    <row r="2517" spans="1:4" x14ac:dyDescent="0.25">
      <c r="A2517" t="s">
        <v>3605</v>
      </c>
      <c r="B2517">
        <v>24</v>
      </c>
      <c r="C2517" t="s">
        <v>411</v>
      </c>
      <c r="D2517" t="s">
        <v>47</v>
      </c>
    </row>
    <row r="2518" spans="1:4" x14ac:dyDescent="0.25">
      <c r="A2518" t="s">
        <v>3605</v>
      </c>
      <c r="B2518">
        <v>25</v>
      </c>
      <c r="C2518" t="s">
        <v>2634</v>
      </c>
      <c r="D2518" t="s">
        <v>3610</v>
      </c>
    </row>
    <row r="2519" spans="1:4" x14ac:dyDescent="0.25">
      <c r="A2519" t="s">
        <v>3605</v>
      </c>
      <c r="B2519">
        <v>26</v>
      </c>
      <c r="C2519" t="s">
        <v>3609</v>
      </c>
      <c r="D2519" t="s">
        <v>3608</v>
      </c>
    </row>
    <row r="2520" spans="1:4" x14ac:dyDescent="0.25">
      <c r="A2520" t="s">
        <v>3605</v>
      </c>
      <c r="B2520">
        <v>27</v>
      </c>
      <c r="C2520" t="s">
        <v>1602</v>
      </c>
      <c r="D2520" t="s">
        <v>1601</v>
      </c>
    </row>
    <row r="2521" spans="1:4" x14ac:dyDescent="0.25">
      <c r="A2521" t="s">
        <v>3605</v>
      </c>
      <c r="B2521">
        <v>28</v>
      </c>
      <c r="C2521" t="s">
        <v>726</v>
      </c>
      <c r="D2521" t="s">
        <v>555</v>
      </c>
    </row>
    <row r="2522" spans="1:4" x14ac:dyDescent="0.25">
      <c r="A2522" t="s">
        <v>3605</v>
      </c>
      <c r="B2522">
        <v>29</v>
      </c>
      <c r="C2522" t="s">
        <v>3607</v>
      </c>
      <c r="D2522" t="s">
        <v>3606</v>
      </c>
    </row>
    <row r="2523" spans="1:4" x14ac:dyDescent="0.25">
      <c r="A2523" t="s">
        <v>3605</v>
      </c>
      <c r="B2523">
        <v>30</v>
      </c>
      <c r="C2523" t="s">
        <v>43</v>
      </c>
      <c r="D2523" t="s">
        <v>43</v>
      </c>
    </row>
    <row r="2524" spans="1:4" x14ac:dyDescent="0.25">
      <c r="A2524" s="17" t="s">
        <v>3595</v>
      </c>
      <c r="B2524" s="17">
        <v>1</v>
      </c>
      <c r="C2524" s="17" t="s">
        <v>344</v>
      </c>
      <c r="D2524" s="17" t="s">
        <v>8</v>
      </c>
    </row>
    <row r="2525" spans="1:4" x14ac:dyDescent="0.25">
      <c r="A2525" s="17" t="s">
        <v>3595</v>
      </c>
      <c r="B2525" s="17">
        <v>2</v>
      </c>
      <c r="C2525" s="17" t="s">
        <v>563</v>
      </c>
      <c r="D2525" s="17" t="s">
        <v>478</v>
      </c>
    </row>
    <row r="2526" spans="1:4" x14ac:dyDescent="0.25">
      <c r="A2526" s="17" t="s">
        <v>3595</v>
      </c>
      <c r="B2526" s="17">
        <v>3</v>
      </c>
      <c r="C2526" s="17" t="s">
        <v>481</v>
      </c>
      <c r="D2526" s="17" t="s">
        <v>480</v>
      </c>
    </row>
    <row r="2527" spans="1:4" x14ac:dyDescent="0.25">
      <c r="A2527" s="17" t="s">
        <v>3595</v>
      </c>
      <c r="B2527" s="17">
        <v>4</v>
      </c>
      <c r="C2527" s="17" t="s">
        <v>483</v>
      </c>
      <c r="D2527" s="17" t="s">
        <v>2251</v>
      </c>
    </row>
    <row r="2528" spans="1:4" x14ac:dyDescent="0.25">
      <c r="A2528" s="17" t="s">
        <v>3595</v>
      </c>
      <c r="B2528" s="17">
        <v>5</v>
      </c>
      <c r="C2528" s="17" t="s">
        <v>2250</v>
      </c>
      <c r="D2528" s="17" t="s">
        <v>2249</v>
      </c>
    </row>
    <row r="2529" spans="1:4" x14ac:dyDescent="0.25">
      <c r="A2529" s="17" t="s">
        <v>3595</v>
      </c>
      <c r="B2529" s="17">
        <v>6</v>
      </c>
      <c r="C2529" s="17" t="s">
        <v>1027</v>
      </c>
      <c r="D2529" s="17" t="s">
        <v>2645</v>
      </c>
    </row>
    <row r="2530" spans="1:4" x14ac:dyDescent="0.25">
      <c r="A2530" s="17" t="s">
        <v>3595</v>
      </c>
      <c r="B2530" s="17">
        <v>7</v>
      </c>
      <c r="C2530" s="17" t="s">
        <v>1073</v>
      </c>
      <c r="D2530" s="17" t="s">
        <v>2839</v>
      </c>
    </row>
    <row r="2531" spans="1:4" x14ac:dyDescent="0.25">
      <c r="A2531" s="17" t="s">
        <v>3595</v>
      </c>
      <c r="B2531" s="17">
        <v>8</v>
      </c>
      <c r="C2531" s="17" t="s">
        <v>2248</v>
      </c>
      <c r="D2531" s="17" t="s">
        <v>490</v>
      </c>
    </row>
    <row r="2532" spans="1:4" x14ac:dyDescent="0.25">
      <c r="A2532" s="17" t="s">
        <v>3595</v>
      </c>
      <c r="B2532" s="17">
        <v>9</v>
      </c>
      <c r="C2532" s="17" t="s">
        <v>573</v>
      </c>
      <c r="D2532" s="17" t="s">
        <v>1030</v>
      </c>
    </row>
    <row r="2533" spans="1:4" x14ac:dyDescent="0.25">
      <c r="A2533" s="17" t="s">
        <v>3595</v>
      </c>
      <c r="B2533" s="17">
        <v>10</v>
      </c>
      <c r="C2533" s="17" t="s">
        <v>492</v>
      </c>
      <c r="D2533" s="17" t="s">
        <v>26</v>
      </c>
    </row>
    <row r="2534" spans="1:4" x14ac:dyDescent="0.25">
      <c r="A2534" s="17" t="s">
        <v>3595</v>
      </c>
      <c r="B2534" s="17">
        <v>11</v>
      </c>
      <c r="C2534" s="17" t="s">
        <v>3397</v>
      </c>
      <c r="D2534" s="17" t="s">
        <v>1150</v>
      </c>
    </row>
    <row r="2535" spans="1:4" x14ac:dyDescent="0.25">
      <c r="A2535" s="17" t="s">
        <v>3595</v>
      </c>
      <c r="B2535" s="17">
        <v>12</v>
      </c>
      <c r="C2535" s="17" t="s">
        <v>3398</v>
      </c>
      <c r="D2535" s="17" t="s">
        <v>2720</v>
      </c>
    </row>
    <row r="2536" spans="1:4" x14ac:dyDescent="0.25">
      <c r="A2536" s="17" t="s">
        <v>3595</v>
      </c>
      <c r="B2536" s="17">
        <v>13</v>
      </c>
      <c r="C2536" s="17" t="s">
        <v>3399</v>
      </c>
      <c r="D2536" s="17" t="s">
        <v>2718</v>
      </c>
    </row>
    <row r="2537" spans="1:4" x14ac:dyDescent="0.25">
      <c r="A2537" s="17" t="s">
        <v>3595</v>
      </c>
      <c r="B2537" s="17">
        <v>14</v>
      </c>
      <c r="C2537" s="17" t="s">
        <v>3604</v>
      </c>
      <c r="D2537" s="17" t="s">
        <v>3603</v>
      </c>
    </row>
    <row r="2538" spans="1:4" x14ac:dyDescent="0.25">
      <c r="A2538" s="17" t="s">
        <v>3595</v>
      </c>
      <c r="B2538" s="17">
        <v>15</v>
      </c>
      <c r="C2538" s="17" t="s">
        <v>2835</v>
      </c>
      <c r="D2538" s="17" t="s">
        <v>2834</v>
      </c>
    </row>
    <row r="2539" spans="1:4" x14ac:dyDescent="0.25">
      <c r="A2539" s="17" t="s">
        <v>3595</v>
      </c>
      <c r="B2539" s="17">
        <v>16</v>
      </c>
      <c r="C2539" s="17" t="s">
        <v>1728</v>
      </c>
      <c r="D2539" s="17" t="s">
        <v>3602</v>
      </c>
    </row>
    <row r="2540" spans="1:4" x14ac:dyDescent="0.25">
      <c r="A2540" s="17" t="s">
        <v>3595</v>
      </c>
      <c r="B2540" s="17">
        <v>17</v>
      </c>
      <c r="C2540" s="17" t="s">
        <v>1101</v>
      </c>
      <c r="D2540" s="17" t="s">
        <v>1100</v>
      </c>
    </row>
    <row r="2541" spans="1:4" x14ac:dyDescent="0.25">
      <c r="A2541" s="17" t="s">
        <v>3595</v>
      </c>
      <c r="B2541" s="17">
        <v>18</v>
      </c>
      <c r="C2541" s="17" t="s">
        <v>1068</v>
      </c>
      <c r="D2541" s="17" t="s">
        <v>3601</v>
      </c>
    </row>
    <row r="2542" spans="1:4" x14ac:dyDescent="0.25">
      <c r="A2542" s="17" t="s">
        <v>3595</v>
      </c>
      <c r="B2542" s="17">
        <v>19</v>
      </c>
      <c r="C2542" s="17" t="s">
        <v>1835</v>
      </c>
      <c r="D2542" s="17" t="s">
        <v>145</v>
      </c>
    </row>
    <row r="2543" spans="1:4" x14ac:dyDescent="0.25">
      <c r="A2543" s="17" t="s">
        <v>3595</v>
      </c>
      <c r="B2543" s="17">
        <v>20</v>
      </c>
      <c r="C2543" s="17" t="s">
        <v>2021</v>
      </c>
      <c r="D2543" s="17" t="s">
        <v>3600</v>
      </c>
    </row>
    <row r="2544" spans="1:4" x14ac:dyDescent="0.25">
      <c r="A2544" s="17" t="s">
        <v>3595</v>
      </c>
      <c r="B2544" s="17">
        <v>21</v>
      </c>
      <c r="C2544" s="17" t="s">
        <v>3599</v>
      </c>
      <c r="D2544" s="17" t="s">
        <v>3598</v>
      </c>
    </row>
    <row r="2545" spans="1:4" x14ac:dyDescent="0.25">
      <c r="A2545" s="17" t="s">
        <v>3595</v>
      </c>
      <c r="B2545" s="17">
        <v>22</v>
      </c>
      <c r="C2545" s="17" t="s">
        <v>583</v>
      </c>
      <c r="D2545" s="17" t="s">
        <v>582</v>
      </c>
    </row>
    <row r="2546" spans="1:4" x14ac:dyDescent="0.25">
      <c r="A2546" s="17" t="s">
        <v>3595</v>
      </c>
      <c r="B2546" s="17">
        <v>23</v>
      </c>
      <c r="C2546" s="17" t="s">
        <v>2562</v>
      </c>
      <c r="D2546" s="17" t="s">
        <v>584</v>
      </c>
    </row>
    <row r="2547" spans="1:4" x14ac:dyDescent="0.25">
      <c r="A2547" s="17" t="s">
        <v>3595</v>
      </c>
      <c r="B2547" s="17">
        <v>24</v>
      </c>
      <c r="C2547" s="17" t="s">
        <v>936</v>
      </c>
      <c r="D2547" s="17" t="s">
        <v>215</v>
      </c>
    </row>
    <row r="2548" spans="1:4" x14ac:dyDescent="0.25">
      <c r="A2548" s="17" t="s">
        <v>3595</v>
      </c>
      <c r="B2548" s="17">
        <v>25</v>
      </c>
      <c r="C2548" s="17" t="s">
        <v>909</v>
      </c>
      <c r="D2548" s="17" t="s">
        <v>908</v>
      </c>
    </row>
    <row r="2549" spans="1:4" x14ac:dyDescent="0.25">
      <c r="A2549" s="17" t="s">
        <v>3595</v>
      </c>
      <c r="B2549" s="17">
        <v>26</v>
      </c>
      <c r="C2549" s="17" t="s">
        <v>466</v>
      </c>
      <c r="D2549" s="17" t="s">
        <v>47</v>
      </c>
    </row>
    <row r="2550" spans="1:4" x14ac:dyDescent="0.25">
      <c r="A2550" s="17" t="s">
        <v>3595</v>
      </c>
      <c r="B2550" s="17">
        <v>27</v>
      </c>
      <c r="C2550" s="17" t="s">
        <v>2609</v>
      </c>
      <c r="D2550" s="17" t="s">
        <v>522</v>
      </c>
    </row>
    <row r="2551" spans="1:4" x14ac:dyDescent="0.25">
      <c r="A2551" s="17" t="s">
        <v>3595</v>
      </c>
      <c r="B2551" s="17">
        <v>28</v>
      </c>
      <c r="C2551" s="17" t="s">
        <v>2294</v>
      </c>
      <c r="D2551" s="17" t="s">
        <v>3597</v>
      </c>
    </row>
    <row r="2552" spans="1:4" x14ac:dyDescent="0.25">
      <c r="A2552" s="17" t="s">
        <v>3595</v>
      </c>
      <c r="B2552" s="17">
        <v>29</v>
      </c>
      <c r="C2552" s="17" t="s">
        <v>3596</v>
      </c>
      <c r="D2552" s="17" t="s">
        <v>650</v>
      </c>
    </row>
    <row r="2553" spans="1:4" x14ac:dyDescent="0.25">
      <c r="A2553" s="17" t="s">
        <v>3595</v>
      </c>
      <c r="B2553" s="17">
        <v>30</v>
      </c>
      <c r="C2553" s="17" t="s">
        <v>453</v>
      </c>
      <c r="D2553" s="17" t="s">
        <v>380</v>
      </c>
    </row>
    <row r="2554" spans="1:4" x14ac:dyDescent="0.25">
      <c r="A2554" s="17" t="s">
        <v>3595</v>
      </c>
      <c r="B2554" s="17">
        <v>31</v>
      </c>
      <c r="C2554" s="17" t="s">
        <v>316</v>
      </c>
      <c r="D2554" s="17" t="s">
        <v>106</v>
      </c>
    </row>
    <row r="2555" spans="1:4" x14ac:dyDescent="0.25">
      <c r="A2555" s="17" t="s">
        <v>3595</v>
      </c>
      <c r="B2555" s="17">
        <v>32</v>
      </c>
      <c r="C2555" s="17" t="s">
        <v>455</v>
      </c>
      <c r="D2555" s="17" t="s">
        <v>1667</v>
      </c>
    </row>
    <row r="2556" spans="1:4" x14ac:dyDescent="0.25">
      <c r="A2556" s="17" t="s">
        <v>3595</v>
      </c>
      <c r="B2556" s="17">
        <v>33</v>
      </c>
      <c r="C2556" s="17" t="s">
        <v>389</v>
      </c>
      <c r="D2556" s="17" t="s">
        <v>407</v>
      </c>
    </row>
    <row r="2557" spans="1:4" x14ac:dyDescent="0.25">
      <c r="A2557" s="17" t="s">
        <v>3595</v>
      </c>
      <c r="B2557" s="17">
        <v>34</v>
      </c>
      <c r="C2557" s="17" t="s">
        <v>463</v>
      </c>
      <c r="D2557" s="17" t="s">
        <v>636</v>
      </c>
    </row>
    <row r="2558" spans="1:4" x14ac:dyDescent="0.25">
      <c r="A2558" s="17" t="s">
        <v>3595</v>
      </c>
      <c r="B2558" s="17">
        <v>35</v>
      </c>
      <c r="C2558" s="17" t="s">
        <v>465</v>
      </c>
      <c r="D2558" s="17" t="s">
        <v>2397</v>
      </c>
    </row>
    <row r="2559" spans="1:4" x14ac:dyDescent="0.25">
      <c r="A2559" s="17" t="s">
        <v>3595</v>
      </c>
      <c r="B2559" s="17">
        <v>36</v>
      </c>
      <c r="C2559" s="17" t="s">
        <v>295</v>
      </c>
      <c r="D2559" s="17" t="s">
        <v>14</v>
      </c>
    </row>
    <row r="2560" spans="1:4" x14ac:dyDescent="0.25">
      <c r="A2560" t="s">
        <v>3590</v>
      </c>
      <c r="B2560">
        <v>1</v>
      </c>
      <c r="C2560" t="s">
        <v>344</v>
      </c>
      <c r="D2560" t="s">
        <v>8</v>
      </c>
    </row>
    <row r="2561" spans="1:4" x14ac:dyDescent="0.25">
      <c r="A2561" t="s">
        <v>3590</v>
      </c>
      <c r="B2561">
        <v>2</v>
      </c>
      <c r="C2561" t="s">
        <v>1046</v>
      </c>
      <c r="D2561" t="s">
        <v>935</v>
      </c>
    </row>
    <row r="2562" spans="1:4" x14ac:dyDescent="0.25">
      <c r="A2562" t="s">
        <v>3590</v>
      </c>
      <c r="B2562">
        <v>3</v>
      </c>
      <c r="C2562" t="s">
        <v>792</v>
      </c>
      <c r="D2562" t="s">
        <v>3274</v>
      </c>
    </row>
    <row r="2563" spans="1:4" x14ac:dyDescent="0.25">
      <c r="A2563" t="s">
        <v>3590</v>
      </c>
      <c r="B2563">
        <v>4</v>
      </c>
      <c r="C2563" t="s">
        <v>2262</v>
      </c>
      <c r="D2563" t="s">
        <v>2800</v>
      </c>
    </row>
    <row r="2564" spans="1:4" x14ac:dyDescent="0.25">
      <c r="A2564" t="s">
        <v>3590</v>
      </c>
      <c r="B2564">
        <v>5</v>
      </c>
      <c r="C2564" t="s">
        <v>687</v>
      </c>
      <c r="D2564" t="s">
        <v>66</v>
      </c>
    </row>
    <row r="2565" spans="1:4" x14ac:dyDescent="0.25">
      <c r="A2565" t="s">
        <v>3590</v>
      </c>
      <c r="B2565">
        <v>6</v>
      </c>
      <c r="C2565" t="s">
        <v>1582</v>
      </c>
      <c r="D2565" t="s">
        <v>685</v>
      </c>
    </row>
    <row r="2566" spans="1:4" x14ac:dyDescent="0.25">
      <c r="A2566" t="s">
        <v>3590</v>
      </c>
      <c r="B2566">
        <v>7</v>
      </c>
      <c r="C2566" t="s">
        <v>2299</v>
      </c>
      <c r="D2566" t="s">
        <v>2219</v>
      </c>
    </row>
    <row r="2567" spans="1:4" x14ac:dyDescent="0.25">
      <c r="A2567" t="s">
        <v>3590</v>
      </c>
      <c r="B2567">
        <v>8</v>
      </c>
      <c r="C2567" t="s">
        <v>2259</v>
      </c>
      <c r="D2567" t="s">
        <v>681</v>
      </c>
    </row>
    <row r="2568" spans="1:4" x14ac:dyDescent="0.25">
      <c r="A2568" t="s">
        <v>3590</v>
      </c>
      <c r="B2568">
        <v>9</v>
      </c>
      <c r="C2568" t="s">
        <v>3415</v>
      </c>
      <c r="D2568" t="s">
        <v>3277</v>
      </c>
    </row>
    <row r="2569" spans="1:4" x14ac:dyDescent="0.25">
      <c r="A2569" t="s">
        <v>3590</v>
      </c>
      <c r="B2569">
        <v>10</v>
      </c>
      <c r="C2569" t="s">
        <v>2796</v>
      </c>
      <c r="D2569" t="s">
        <v>2795</v>
      </c>
    </row>
    <row r="2570" spans="1:4" x14ac:dyDescent="0.25">
      <c r="A2570" t="s">
        <v>3590</v>
      </c>
      <c r="B2570">
        <v>11</v>
      </c>
      <c r="C2570" t="s">
        <v>2811</v>
      </c>
      <c r="D2570" t="s">
        <v>676</v>
      </c>
    </row>
    <row r="2571" spans="1:4" x14ac:dyDescent="0.25">
      <c r="A2571" t="s">
        <v>3590</v>
      </c>
      <c r="B2571">
        <v>12</v>
      </c>
      <c r="C2571" t="s">
        <v>1384</v>
      </c>
      <c r="D2571" t="s">
        <v>17</v>
      </c>
    </row>
    <row r="2572" spans="1:4" x14ac:dyDescent="0.25">
      <c r="A2572" t="s">
        <v>3590</v>
      </c>
      <c r="B2572">
        <v>13</v>
      </c>
      <c r="C2572" t="s">
        <v>1179</v>
      </c>
      <c r="D2572" t="s">
        <v>2851</v>
      </c>
    </row>
    <row r="2573" spans="1:4" x14ac:dyDescent="0.25">
      <c r="A2573" t="s">
        <v>3590</v>
      </c>
      <c r="B2573">
        <v>14</v>
      </c>
      <c r="C2573" t="s">
        <v>2257</v>
      </c>
      <c r="D2573" t="s">
        <v>671</v>
      </c>
    </row>
    <row r="2574" spans="1:4" x14ac:dyDescent="0.25">
      <c r="A2574" t="s">
        <v>3590</v>
      </c>
      <c r="B2574">
        <v>15</v>
      </c>
      <c r="C2574" t="s">
        <v>3594</v>
      </c>
      <c r="D2574" t="s">
        <v>3523</v>
      </c>
    </row>
    <row r="2575" spans="1:4" x14ac:dyDescent="0.25">
      <c r="A2575" t="s">
        <v>3590</v>
      </c>
      <c r="B2575">
        <v>16</v>
      </c>
      <c r="C2575" t="s">
        <v>2810</v>
      </c>
      <c r="D2575" t="s">
        <v>3279</v>
      </c>
    </row>
    <row r="2576" spans="1:4" x14ac:dyDescent="0.25">
      <c r="A2576" t="s">
        <v>3590</v>
      </c>
      <c r="B2576">
        <v>17</v>
      </c>
      <c r="C2576" t="s">
        <v>3593</v>
      </c>
      <c r="D2576" t="s">
        <v>3592</v>
      </c>
    </row>
    <row r="2577" spans="1:4" x14ac:dyDescent="0.25">
      <c r="A2577" t="s">
        <v>3590</v>
      </c>
      <c r="B2577">
        <v>18</v>
      </c>
      <c r="C2577" t="s">
        <v>3522</v>
      </c>
      <c r="D2577" t="s">
        <v>3521</v>
      </c>
    </row>
    <row r="2578" spans="1:4" x14ac:dyDescent="0.25">
      <c r="A2578" t="s">
        <v>3590</v>
      </c>
      <c r="B2578">
        <v>19</v>
      </c>
      <c r="C2578" t="s">
        <v>610</v>
      </c>
      <c r="D2578" t="s">
        <v>3591</v>
      </c>
    </row>
    <row r="2579" spans="1:4" x14ac:dyDescent="0.25">
      <c r="A2579" t="s">
        <v>3590</v>
      </c>
      <c r="B2579">
        <v>20</v>
      </c>
      <c r="C2579" t="s">
        <v>2802</v>
      </c>
      <c r="D2579" t="s">
        <v>45</v>
      </c>
    </row>
    <row r="2580" spans="1:4" x14ac:dyDescent="0.25">
      <c r="A2580" t="s">
        <v>3588</v>
      </c>
      <c r="B2580">
        <v>1</v>
      </c>
      <c r="C2580" t="s">
        <v>344</v>
      </c>
      <c r="D2580" t="s">
        <v>8</v>
      </c>
    </row>
    <row r="2581" spans="1:4" x14ac:dyDescent="0.25">
      <c r="A2581" t="s">
        <v>3588</v>
      </c>
      <c r="B2581">
        <v>2</v>
      </c>
      <c r="C2581" t="s">
        <v>3536</v>
      </c>
      <c r="D2581" t="s">
        <v>3589</v>
      </c>
    </row>
    <row r="2582" spans="1:4" x14ac:dyDescent="0.25">
      <c r="A2582" t="s">
        <v>3588</v>
      </c>
      <c r="B2582">
        <v>3</v>
      </c>
      <c r="C2582" t="s">
        <v>1506</v>
      </c>
      <c r="D2582" t="s">
        <v>3006</v>
      </c>
    </row>
    <row r="2583" spans="1:4" x14ac:dyDescent="0.25">
      <c r="A2583" t="s">
        <v>3588</v>
      </c>
      <c r="B2583">
        <v>4</v>
      </c>
      <c r="C2583" t="s">
        <v>2356</v>
      </c>
      <c r="D2583" t="s">
        <v>2355</v>
      </c>
    </row>
    <row r="2584" spans="1:4" x14ac:dyDescent="0.25">
      <c r="A2584" t="s">
        <v>3588</v>
      </c>
      <c r="B2584">
        <v>5</v>
      </c>
      <c r="C2584" t="s">
        <v>3478</v>
      </c>
      <c r="D2584" t="s">
        <v>3510</v>
      </c>
    </row>
    <row r="2585" spans="1:4" x14ac:dyDescent="0.25">
      <c r="A2585" t="s">
        <v>3588</v>
      </c>
      <c r="B2585">
        <v>6</v>
      </c>
      <c r="C2585" t="s">
        <v>2351</v>
      </c>
      <c r="D2585" t="s">
        <v>2350</v>
      </c>
    </row>
    <row r="2586" spans="1:4" x14ac:dyDescent="0.25">
      <c r="A2586" t="s">
        <v>3588</v>
      </c>
      <c r="B2586">
        <v>7</v>
      </c>
      <c r="C2586" t="s">
        <v>2347</v>
      </c>
      <c r="D2586" t="s">
        <v>2346</v>
      </c>
    </row>
    <row r="2587" spans="1:4" x14ac:dyDescent="0.25">
      <c r="A2587" t="s">
        <v>3588</v>
      </c>
      <c r="B2587">
        <v>8</v>
      </c>
      <c r="C2587" t="s">
        <v>512</v>
      </c>
      <c r="D2587" t="s">
        <v>511</v>
      </c>
    </row>
    <row r="2588" spans="1:4" x14ac:dyDescent="0.25">
      <c r="A2588" t="s">
        <v>3588</v>
      </c>
      <c r="B2588">
        <v>9</v>
      </c>
      <c r="C2588" t="s">
        <v>2818</v>
      </c>
      <c r="D2588" t="s">
        <v>2463</v>
      </c>
    </row>
    <row r="2589" spans="1:4" x14ac:dyDescent="0.25">
      <c r="A2589" t="s">
        <v>3588</v>
      </c>
      <c r="B2589">
        <v>10</v>
      </c>
      <c r="C2589" t="s">
        <v>2819</v>
      </c>
      <c r="D2589" t="s">
        <v>2342</v>
      </c>
    </row>
    <row r="2590" spans="1:4" x14ac:dyDescent="0.25">
      <c r="A2590" t="s">
        <v>3588</v>
      </c>
      <c r="B2590">
        <v>11</v>
      </c>
      <c r="C2590" t="s">
        <v>2858</v>
      </c>
      <c r="D2590" t="s">
        <v>2820</v>
      </c>
    </row>
    <row r="2591" spans="1:4" x14ac:dyDescent="0.25">
      <c r="A2591" t="s">
        <v>3588</v>
      </c>
      <c r="B2591">
        <v>12</v>
      </c>
      <c r="C2591" t="s">
        <v>1976</v>
      </c>
      <c r="D2591" t="s">
        <v>3563</v>
      </c>
    </row>
    <row r="2592" spans="1:4" x14ac:dyDescent="0.25">
      <c r="A2592" t="s">
        <v>3588</v>
      </c>
      <c r="B2592">
        <v>13</v>
      </c>
      <c r="C2592" t="s">
        <v>428</v>
      </c>
      <c r="D2592" t="s">
        <v>19</v>
      </c>
    </row>
    <row r="2593" spans="1:4" x14ac:dyDescent="0.25">
      <c r="A2593" t="s">
        <v>3586</v>
      </c>
      <c r="B2593">
        <v>1</v>
      </c>
      <c r="C2593" t="s">
        <v>344</v>
      </c>
      <c r="D2593" t="s">
        <v>8</v>
      </c>
    </row>
    <row r="2594" spans="1:4" x14ac:dyDescent="0.25">
      <c r="A2594" t="s">
        <v>3586</v>
      </c>
      <c r="B2594">
        <v>2</v>
      </c>
      <c r="C2594" t="s">
        <v>563</v>
      </c>
      <c r="D2594" t="s">
        <v>478</v>
      </c>
    </row>
    <row r="2595" spans="1:4" x14ac:dyDescent="0.25">
      <c r="A2595" t="s">
        <v>3586</v>
      </c>
      <c r="B2595">
        <v>3</v>
      </c>
      <c r="C2595" t="s">
        <v>481</v>
      </c>
      <c r="D2595" t="s">
        <v>480</v>
      </c>
    </row>
    <row r="2596" spans="1:4" x14ac:dyDescent="0.25">
      <c r="A2596" t="s">
        <v>3586</v>
      </c>
      <c r="B2596">
        <v>4</v>
      </c>
      <c r="C2596" t="s">
        <v>483</v>
      </c>
      <c r="D2596" t="s">
        <v>2251</v>
      </c>
    </row>
    <row r="2597" spans="1:4" x14ac:dyDescent="0.25">
      <c r="A2597" t="s">
        <v>3586</v>
      </c>
      <c r="B2597">
        <v>5</v>
      </c>
      <c r="C2597" t="s">
        <v>1963</v>
      </c>
      <c r="D2597" t="s">
        <v>3587</v>
      </c>
    </row>
    <row r="2598" spans="1:4" x14ac:dyDescent="0.25">
      <c r="A2598" t="s">
        <v>3586</v>
      </c>
      <c r="B2598">
        <v>6</v>
      </c>
      <c r="C2598" t="s">
        <v>1027</v>
      </c>
      <c r="D2598" t="s">
        <v>2645</v>
      </c>
    </row>
    <row r="2599" spans="1:4" x14ac:dyDescent="0.25">
      <c r="A2599" t="s">
        <v>3586</v>
      </c>
      <c r="B2599">
        <v>7</v>
      </c>
      <c r="C2599" t="s">
        <v>2644</v>
      </c>
      <c r="D2599" t="s">
        <v>2311</v>
      </c>
    </row>
    <row r="2600" spans="1:4" x14ac:dyDescent="0.25">
      <c r="A2600" t="s">
        <v>3586</v>
      </c>
      <c r="B2600">
        <v>8</v>
      </c>
      <c r="C2600" t="s">
        <v>1475</v>
      </c>
      <c r="D2600" t="s">
        <v>1474</v>
      </c>
    </row>
    <row r="2601" spans="1:4" x14ac:dyDescent="0.25">
      <c r="A2601" t="s">
        <v>3586</v>
      </c>
      <c r="B2601">
        <v>9</v>
      </c>
      <c r="C2601" t="s">
        <v>1269</v>
      </c>
      <c r="D2601" t="s">
        <v>46</v>
      </c>
    </row>
    <row r="2602" spans="1:4" x14ac:dyDescent="0.25">
      <c r="A2602" t="s">
        <v>3582</v>
      </c>
      <c r="B2602">
        <v>1</v>
      </c>
      <c r="C2602" t="s">
        <v>344</v>
      </c>
      <c r="D2602" t="s">
        <v>8</v>
      </c>
    </row>
    <row r="2603" spans="1:4" x14ac:dyDescent="0.25">
      <c r="A2603" t="s">
        <v>3582</v>
      </c>
      <c r="B2603">
        <v>2</v>
      </c>
      <c r="C2603" t="s">
        <v>1046</v>
      </c>
      <c r="D2603" t="s">
        <v>1045</v>
      </c>
    </row>
    <row r="2604" spans="1:4" x14ac:dyDescent="0.25">
      <c r="A2604" t="s">
        <v>3582</v>
      </c>
      <c r="B2604">
        <v>3</v>
      </c>
      <c r="C2604" t="s">
        <v>1522</v>
      </c>
      <c r="D2604" t="s">
        <v>1392</v>
      </c>
    </row>
    <row r="2605" spans="1:4" x14ac:dyDescent="0.25">
      <c r="A2605" t="s">
        <v>3582</v>
      </c>
      <c r="B2605">
        <v>4</v>
      </c>
      <c r="C2605" t="s">
        <v>2264</v>
      </c>
      <c r="D2605" t="s">
        <v>1049</v>
      </c>
    </row>
    <row r="2606" spans="1:4" x14ac:dyDescent="0.25">
      <c r="A2606" t="s">
        <v>3582</v>
      </c>
      <c r="B2606">
        <v>5</v>
      </c>
      <c r="C2606" t="s">
        <v>1051</v>
      </c>
      <c r="D2606" t="s">
        <v>2231</v>
      </c>
    </row>
    <row r="2607" spans="1:4" x14ac:dyDescent="0.25">
      <c r="A2607" t="s">
        <v>3582</v>
      </c>
      <c r="B2607">
        <v>6</v>
      </c>
      <c r="C2607" t="s">
        <v>1052</v>
      </c>
      <c r="D2607" t="s">
        <v>140</v>
      </c>
    </row>
    <row r="2608" spans="1:4" x14ac:dyDescent="0.25">
      <c r="A2608" t="s">
        <v>3582</v>
      </c>
      <c r="B2608">
        <v>7</v>
      </c>
      <c r="C2608" t="s">
        <v>1231</v>
      </c>
      <c r="D2608" t="s">
        <v>3395</v>
      </c>
    </row>
    <row r="2609" spans="1:4" x14ac:dyDescent="0.25">
      <c r="A2609" t="s">
        <v>3582</v>
      </c>
      <c r="B2609">
        <v>8</v>
      </c>
      <c r="C2609" t="s">
        <v>1052</v>
      </c>
      <c r="D2609" t="s">
        <v>140</v>
      </c>
    </row>
    <row r="2610" spans="1:4" x14ac:dyDescent="0.25">
      <c r="A2610" t="s">
        <v>3582</v>
      </c>
      <c r="B2610">
        <v>9</v>
      </c>
      <c r="C2610" t="s">
        <v>612</v>
      </c>
      <c r="D2610" t="s">
        <v>1486</v>
      </c>
    </row>
    <row r="2611" spans="1:4" x14ac:dyDescent="0.25">
      <c r="A2611" t="s">
        <v>3582</v>
      </c>
      <c r="B2611">
        <v>10</v>
      </c>
      <c r="C2611" t="s">
        <v>1261</v>
      </c>
      <c r="D2611" t="s">
        <v>1260</v>
      </c>
    </row>
    <row r="2612" spans="1:4" x14ac:dyDescent="0.25">
      <c r="A2612" t="s">
        <v>3582</v>
      </c>
      <c r="B2612">
        <v>11</v>
      </c>
      <c r="C2612" t="s">
        <v>1400</v>
      </c>
      <c r="D2612" t="s">
        <v>1399</v>
      </c>
    </row>
    <row r="2613" spans="1:4" x14ac:dyDescent="0.25">
      <c r="A2613" t="s">
        <v>3582</v>
      </c>
      <c r="B2613">
        <v>12</v>
      </c>
      <c r="C2613" t="s">
        <v>1265</v>
      </c>
      <c r="D2613" t="s">
        <v>1264</v>
      </c>
    </row>
    <row r="2614" spans="1:4" x14ac:dyDescent="0.25">
      <c r="A2614" t="s">
        <v>3582</v>
      </c>
      <c r="B2614">
        <v>13</v>
      </c>
      <c r="C2614" t="s">
        <v>2701</v>
      </c>
      <c r="D2614" t="s">
        <v>2551</v>
      </c>
    </row>
    <row r="2615" spans="1:4" x14ac:dyDescent="0.25">
      <c r="A2615" t="s">
        <v>3582</v>
      </c>
      <c r="B2615">
        <v>14</v>
      </c>
      <c r="C2615" t="s">
        <v>3585</v>
      </c>
      <c r="D2615" t="s">
        <v>3584</v>
      </c>
    </row>
    <row r="2616" spans="1:4" x14ac:dyDescent="0.25">
      <c r="A2616" t="s">
        <v>3582</v>
      </c>
      <c r="B2616">
        <v>15</v>
      </c>
      <c r="C2616" t="s">
        <v>3206</v>
      </c>
      <c r="D2616" t="s">
        <v>3205</v>
      </c>
    </row>
    <row r="2617" spans="1:4" x14ac:dyDescent="0.25">
      <c r="A2617" t="s">
        <v>3582</v>
      </c>
      <c r="B2617">
        <v>16</v>
      </c>
      <c r="C2617" t="s">
        <v>2953</v>
      </c>
      <c r="D2617" t="s">
        <v>3583</v>
      </c>
    </row>
    <row r="2618" spans="1:4" x14ac:dyDescent="0.25">
      <c r="A2618" t="s">
        <v>3582</v>
      </c>
      <c r="B2618">
        <v>17</v>
      </c>
      <c r="C2618" t="s">
        <v>1000</v>
      </c>
      <c r="D2618" t="s">
        <v>70</v>
      </c>
    </row>
    <row r="2619" spans="1:4" x14ac:dyDescent="0.25">
      <c r="A2619" t="s">
        <v>3582</v>
      </c>
      <c r="B2619">
        <v>18</v>
      </c>
      <c r="C2619" t="s">
        <v>594</v>
      </c>
      <c r="D2619" t="s">
        <v>593</v>
      </c>
    </row>
    <row r="2620" spans="1:4" x14ac:dyDescent="0.25">
      <c r="A2620" t="s">
        <v>3582</v>
      </c>
      <c r="B2620">
        <v>19</v>
      </c>
      <c r="C2620" t="s">
        <v>3394</v>
      </c>
      <c r="D2620" t="s">
        <v>3208</v>
      </c>
    </row>
    <row r="2621" spans="1:4" x14ac:dyDescent="0.25">
      <c r="A2621" t="s">
        <v>3582</v>
      </c>
      <c r="B2621">
        <v>20</v>
      </c>
      <c r="C2621" t="s">
        <v>591</v>
      </c>
      <c r="D2621" t="s">
        <v>1002</v>
      </c>
    </row>
    <row r="2622" spans="1:4" x14ac:dyDescent="0.25">
      <c r="A2622" t="s">
        <v>3582</v>
      </c>
      <c r="B2622">
        <v>21</v>
      </c>
      <c r="C2622" t="s">
        <v>2041</v>
      </c>
      <c r="D2622" t="s">
        <v>590</v>
      </c>
    </row>
    <row r="2623" spans="1:4" x14ac:dyDescent="0.25">
      <c r="A2623" t="s">
        <v>3582</v>
      </c>
      <c r="B2623">
        <v>22</v>
      </c>
      <c r="C2623" t="s">
        <v>322</v>
      </c>
      <c r="D2623" t="s">
        <v>116</v>
      </c>
    </row>
    <row r="2624" spans="1:4" x14ac:dyDescent="0.25">
      <c r="A2624" t="s">
        <v>3582</v>
      </c>
      <c r="B2624">
        <v>23</v>
      </c>
      <c r="C2624" t="s">
        <v>512</v>
      </c>
      <c r="D2624" t="s">
        <v>511</v>
      </c>
    </row>
    <row r="2625" spans="1:4" x14ac:dyDescent="0.25">
      <c r="A2625" t="s">
        <v>3582</v>
      </c>
      <c r="B2625">
        <v>24</v>
      </c>
      <c r="C2625" t="s">
        <v>692</v>
      </c>
      <c r="D2625" t="s">
        <v>513</v>
      </c>
    </row>
    <row r="2626" spans="1:4" x14ac:dyDescent="0.25">
      <c r="A2626" t="s">
        <v>3582</v>
      </c>
      <c r="B2626">
        <v>25</v>
      </c>
      <c r="C2626" t="s">
        <v>1190</v>
      </c>
      <c r="D2626" t="s">
        <v>2245</v>
      </c>
    </row>
    <row r="2627" spans="1:4" x14ac:dyDescent="0.25">
      <c r="A2627" t="s">
        <v>3582</v>
      </c>
      <c r="B2627">
        <v>26</v>
      </c>
      <c r="C2627" t="s">
        <v>2243</v>
      </c>
      <c r="D2627" t="s">
        <v>125</v>
      </c>
    </row>
    <row r="2628" spans="1:4" x14ac:dyDescent="0.25">
      <c r="A2628" t="s">
        <v>3582</v>
      </c>
      <c r="B2628">
        <v>27</v>
      </c>
      <c r="C2628" t="s">
        <v>1276</v>
      </c>
      <c r="D2628" t="s">
        <v>1038</v>
      </c>
    </row>
    <row r="2629" spans="1:4" x14ac:dyDescent="0.25">
      <c r="A2629" t="s">
        <v>3582</v>
      </c>
      <c r="B2629">
        <v>28</v>
      </c>
      <c r="C2629" t="s">
        <v>1691</v>
      </c>
      <c r="D2629" t="s">
        <v>2242</v>
      </c>
    </row>
    <row r="2630" spans="1:4" x14ac:dyDescent="0.25">
      <c r="A2630" t="s">
        <v>3582</v>
      </c>
      <c r="B2630">
        <v>29</v>
      </c>
      <c r="C2630" t="s">
        <v>466</v>
      </c>
      <c r="D2630" t="s">
        <v>47</v>
      </c>
    </row>
    <row r="2631" spans="1:4" x14ac:dyDescent="0.25">
      <c r="A2631" t="s">
        <v>3578</v>
      </c>
      <c r="B2631">
        <v>1</v>
      </c>
      <c r="C2631" t="s">
        <v>344</v>
      </c>
      <c r="D2631" t="s">
        <v>8</v>
      </c>
    </row>
    <row r="2632" spans="1:4" x14ac:dyDescent="0.25">
      <c r="A2632" t="s">
        <v>3578</v>
      </c>
      <c r="B2632">
        <v>2</v>
      </c>
      <c r="C2632" t="s">
        <v>1046</v>
      </c>
      <c r="D2632" t="s">
        <v>1045</v>
      </c>
    </row>
    <row r="2633" spans="1:4" x14ac:dyDescent="0.25">
      <c r="A2633" t="s">
        <v>3578</v>
      </c>
      <c r="B2633">
        <v>3</v>
      </c>
      <c r="C2633" t="s">
        <v>2781</v>
      </c>
      <c r="D2633" t="s">
        <v>2225</v>
      </c>
    </row>
    <row r="2634" spans="1:4" x14ac:dyDescent="0.25">
      <c r="A2634" t="s">
        <v>3578</v>
      </c>
      <c r="B2634">
        <v>4</v>
      </c>
      <c r="C2634" t="s">
        <v>2459</v>
      </c>
      <c r="D2634" t="s">
        <v>1392</v>
      </c>
    </row>
    <row r="2635" spans="1:4" x14ac:dyDescent="0.25">
      <c r="A2635" t="s">
        <v>3578</v>
      </c>
      <c r="B2635">
        <v>5</v>
      </c>
      <c r="C2635" t="s">
        <v>3581</v>
      </c>
      <c r="D2635" t="s">
        <v>2240</v>
      </c>
    </row>
    <row r="2636" spans="1:4" x14ac:dyDescent="0.25">
      <c r="A2636" t="s">
        <v>3578</v>
      </c>
      <c r="B2636">
        <v>6</v>
      </c>
      <c r="C2636" t="s">
        <v>1395</v>
      </c>
      <c r="D2636" t="s">
        <v>1049</v>
      </c>
    </row>
    <row r="2637" spans="1:4" x14ac:dyDescent="0.25">
      <c r="A2637" t="s">
        <v>3578</v>
      </c>
      <c r="B2637">
        <v>7</v>
      </c>
      <c r="C2637" t="s">
        <v>1051</v>
      </c>
      <c r="D2637" t="s">
        <v>2231</v>
      </c>
    </row>
    <row r="2638" spans="1:4" x14ac:dyDescent="0.25">
      <c r="A2638" t="s">
        <v>3578</v>
      </c>
      <c r="B2638">
        <v>8</v>
      </c>
      <c r="C2638" t="s">
        <v>1052</v>
      </c>
      <c r="D2638" t="s">
        <v>140</v>
      </c>
    </row>
    <row r="2639" spans="1:4" x14ac:dyDescent="0.25">
      <c r="A2639" t="s">
        <v>3578</v>
      </c>
      <c r="B2639">
        <v>9</v>
      </c>
      <c r="C2639" t="s">
        <v>1521</v>
      </c>
      <c r="D2639" t="s">
        <v>3580</v>
      </c>
    </row>
    <row r="2640" spans="1:4" x14ac:dyDescent="0.25">
      <c r="A2640" t="s">
        <v>3578</v>
      </c>
      <c r="B2640">
        <v>10</v>
      </c>
      <c r="C2640" t="s">
        <v>1261</v>
      </c>
      <c r="D2640" t="s">
        <v>1260</v>
      </c>
    </row>
    <row r="2641" spans="1:4" x14ac:dyDescent="0.25">
      <c r="A2641" t="s">
        <v>3578</v>
      </c>
      <c r="B2641">
        <v>11</v>
      </c>
      <c r="C2641" t="s">
        <v>1400</v>
      </c>
      <c r="D2641" t="s">
        <v>1399</v>
      </c>
    </row>
    <row r="2642" spans="1:4" x14ac:dyDescent="0.25">
      <c r="A2642" t="s">
        <v>3578</v>
      </c>
      <c r="B2642">
        <v>12</v>
      </c>
      <c r="C2642" t="s">
        <v>1265</v>
      </c>
      <c r="D2642" t="s">
        <v>1264</v>
      </c>
    </row>
    <row r="2643" spans="1:4" x14ac:dyDescent="0.25">
      <c r="A2643" t="s">
        <v>3578</v>
      </c>
      <c r="B2643">
        <v>13</v>
      </c>
      <c r="C2643" t="s">
        <v>3579</v>
      </c>
      <c r="D2643" t="s">
        <v>1266</v>
      </c>
    </row>
    <row r="2644" spans="1:4" x14ac:dyDescent="0.25">
      <c r="A2644" t="s">
        <v>3578</v>
      </c>
      <c r="B2644">
        <v>14</v>
      </c>
      <c r="C2644" t="s">
        <v>1269</v>
      </c>
      <c r="D2644" t="s">
        <v>1491</v>
      </c>
    </row>
    <row r="2645" spans="1:4" x14ac:dyDescent="0.25">
      <c r="A2645" t="s">
        <v>3578</v>
      </c>
      <c r="B2645">
        <v>15</v>
      </c>
      <c r="C2645" t="s">
        <v>1352</v>
      </c>
      <c r="D2645" t="s">
        <v>1270</v>
      </c>
    </row>
    <row r="2646" spans="1:4" x14ac:dyDescent="0.25">
      <c r="A2646" t="s">
        <v>3578</v>
      </c>
      <c r="B2646">
        <v>16</v>
      </c>
      <c r="C2646" t="s">
        <v>886</v>
      </c>
      <c r="D2646" t="s">
        <v>142</v>
      </c>
    </row>
    <row r="2647" spans="1:4" x14ac:dyDescent="0.25">
      <c r="A2647" t="s">
        <v>3578</v>
      </c>
      <c r="B2647">
        <v>17</v>
      </c>
      <c r="C2647" t="s">
        <v>2139</v>
      </c>
      <c r="D2647" t="s">
        <v>3566</v>
      </c>
    </row>
    <row r="2648" spans="1:4" x14ac:dyDescent="0.25">
      <c r="A2648" t="s">
        <v>3578</v>
      </c>
      <c r="B2648">
        <v>18</v>
      </c>
      <c r="C2648" t="s">
        <v>295</v>
      </c>
      <c r="D2648" t="s">
        <v>10</v>
      </c>
    </row>
    <row r="2649" spans="1:4" x14ac:dyDescent="0.25">
      <c r="A2649" t="s">
        <v>3575</v>
      </c>
      <c r="B2649">
        <v>1</v>
      </c>
      <c r="C2649" t="s">
        <v>344</v>
      </c>
      <c r="D2649" t="s">
        <v>8</v>
      </c>
    </row>
    <row r="2650" spans="1:4" x14ac:dyDescent="0.25">
      <c r="A2650" t="s">
        <v>3575</v>
      </c>
      <c r="B2650">
        <v>2</v>
      </c>
      <c r="C2650" t="s">
        <v>1046</v>
      </c>
      <c r="D2650" t="s">
        <v>1045</v>
      </c>
    </row>
    <row r="2651" spans="1:4" x14ac:dyDescent="0.25">
      <c r="A2651" t="s">
        <v>3575</v>
      </c>
      <c r="B2651">
        <v>3</v>
      </c>
      <c r="C2651" t="s">
        <v>2540</v>
      </c>
      <c r="D2651" t="s">
        <v>2539</v>
      </c>
    </row>
    <row r="2652" spans="1:4" x14ac:dyDescent="0.25">
      <c r="A2652" t="s">
        <v>3575</v>
      </c>
      <c r="B2652">
        <v>4</v>
      </c>
      <c r="C2652" t="s">
        <v>2538</v>
      </c>
      <c r="D2652" t="s">
        <v>3577</v>
      </c>
    </row>
    <row r="2653" spans="1:4" x14ac:dyDescent="0.25">
      <c r="A2653" t="s">
        <v>3575</v>
      </c>
      <c r="B2653">
        <v>5</v>
      </c>
      <c r="C2653" t="s">
        <v>3133</v>
      </c>
      <c r="D2653" t="s">
        <v>2535</v>
      </c>
    </row>
    <row r="2654" spans="1:4" x14ac:dyDescent="0.25">
      <c r="A2654" t="s">
        <v>3575</v>
      </c>
      <c r="B2654">
        <v>6</v>
      </c>
      <c r="C2654" t="s">
        <v>978</v>
      </c>
      <c r="D2654" t="s">
        <v>9</v>
      </c>
    </row>
    <row r="2655" spans="1:4" x14ac:dyDescent="0.25">
      <c r="A2655" t="s">
        <v>3575</v>
      </c>
      <c r="B2655">
        <v>7</v>
      </c>
      <c r="C2655" t="s">
        <v>1510</v>
      </c>
      <c r="D2655" t="s">
        <v>3576</v>
      </c>
    </row>
    <row r="2656" spans="1:4" x14ac:dyDescent="0.25">
      <c r="A2656" t="s">
        <v>3575</v>
      </c>
      <c r="B2656">
        <v>8</v>
      </c>
      <c r="C2656" t="s">
        <v>936</v>
      </c>
      <c r="D2656" t="s">
        <v>1511</v>
      </c>
    </row>
    <row r="2657" spans="1:4" x14ac:dyDescent="0.25">
      <c r="A2657" t="s">
        <v>3575</v>
      </c>
      <c r="B2657">
        <v>9</v>
      </c>
      <c r="C2657" t="s">
        <v>1261</v>
      </c>
      <c r="D2657" t="s">
        <v>1260</v>
      </c>
    </row>
    <row r="2658" spans="1:4" x14ac:dyDescent="0.25">
      <c r="A2658" t="s">
        <v>3575</v>
      </c>
      <c r="B2658">
        <v>10</v>
      </c>
      <c r="C2658" t="s">
        <v>1400</v>
      </c>
      <c r="D2658" t="s">
        <v>1399</v>
      </c>
    </row>
    <row r="2659" spans="1:4" x14ac:dyDescent="0.25">
      <c r="A2659" t="s">
        <v>3575</v>
      </c>
      <c r="B2659">
        <v>11</v>
      </c>
      <c r="C2659" t="s">
        <v>1265</v>
      </c>
      <c r="D2659" t="s">
        <v>1264</v>
      </c>
    </row>
    <row r="2660" spans="1:4" x14ac:dyDescent="0.25">
      <c r="A2660" t="s">
        <v>3575</v>
      </c>
      <c r="B2660">
        <v>12</v>
      </c>
      <c r="C2660" t="s">
        <v>1401</v>
      </c>
      <c r="D2660" t="s">
        <v>1266</v>
      </c>
    </row>
    <row r="2661" spans="1:4" x14ac:dyDescent="0.25">
      <c r="A2661" t="s">
        <v>3575</v>
      </c>
      <c r="B2661">
        <v>13</v>
      </c>
      <c r="C2661" t="s">
        <v>1269</v>
      </c>
      <c r="D2661" t="s">
        <v>1524</v>
      </c>
    </row>
    <row r="2662" spans="1:4" x14ac:dyDescent="0.25">
      <c r="A2662" t="s">
        <v>3575</v>
      </c>
      <c r="B2662">
        <v>14</v>
      </c>
      <c r="C2662" t="s">
        <v>1352</v>
      </c>
      <c r="D2662" t="s">
        <v>1270</v>
      </c>
    </row>
    <row r="2663" spans="1:4" x14ac:dyDescent="0.25">
      <c r="A2663" t="s">
        <v>3575</v>
      </c>
      <c r="B2663">
        <v>15</v>
      </c>
      <c r="C2663" t="s">
        <v>886</v>
      </c>
      <c r="D2663" t="s">
        <v>142</v>
      </c>
    </row>
    <row r="2664" spans="1:4" x14ac:dyDescent="0.25">
      <c r="A2664" t="s">
        <v>3575</v>
      </c>
      <c r="B2664">
        <v>16</v>
      </c>
      <c r="C2664" t="s">
        <v>2139</v>
      </c>
      <c r="D2664" t="s">
        <v>1271</v>
      </c>
    </row>
    <row r="2665" spans="1:4" x14ac:dyDescent="0.25">
      <c r="A2665" t="s">
        <v>3575</v>
      </c>
      <c r="B2665">
        <v>17</v>
      </c>
      <c r="C2665" t="s">
        <v>1405</v>
      </c>
      <c r="D2665" t="s">
        <v>10</v>
      </c>
    </row>
    <row r="2666" spans="1:4" x14ac:dyDescent="0.25">
      <c r="A2666" t="s">
        <v>3574</v>
      </c>
      <c r="B2666">
        <v>1</v>
      </c>
      <c r="C2666" t="s">
        <v>344</v>
      </c>
      <c r="D2666" t="s">
        <v>8</v>
      </c>
    </row>
    <row r="2667" spans="1:4" x14ac:dyDescent="0.25">
      <c r="A2667" t="s">
        <v>3574</v>
      </c>
      <c r="B2667">
        <v>2</v>
      </c>
      <c r="C2667" t="s">
        <v>1046</v>
      </c>
      <c r="D2667" t="s">
        <v>1045</v>
      </c>
    </row>
    <row r="2668" spans="1:4" x14ac:dyDescent="0.25">
      <c r="A2668" t="s">
        <v>3574</v>
      </c>
      <c r="B2668">
        <v>3</v>
      </c>
      <c r="C2668" t="s">
        <v>2781</v>
      </c>
      <c r="D2668" t="s">
        <v>2225</v>
      </c>
    </row>
    <row r="2669" spans="1:4" x14ac:dyDescent="0.25">
      <c r="A2669" t="s">
        <v>3574</v>
      </c>
      <c r="B2669">
        <v>4</v>
      </c>
      <c r="C2669" t="s">
        <v>1048</v>
      </c>
      <c r="D2669" t="s">
        <v>1392</v>
      </c>
    </row>
    <row r="2670" spans="1:4" x14ac:dyDescent="0.25">
      <c r="A2670" t="s">
        <v>3574</v>
      </c>
      <c r="B2670">
        <v>5</v>
      </c>
      <c r="C2670" t="s">
        <v>3090</v>
      </c>
      <c r="D2670" t="s">
        <v>2240</v>
      </c>
    </row>
    <row r="2671" spans="1:4" x14ac:dyDescent="0.25">
      <c r="A2671" t="s">
        <v>3574</v>
      </c>
      <c r="B2671">
        <v>6</v>
      </c>
      <c r="C2671" t="s">
        <v>1395</v>
      </c>
      <c r="D2671" t="s">
        <v>1049</v>
      </c>
    </row>
    <row r="2672" spans="1:4" x14ac:dyDescent="0.25">
      <c r="A2672" t="s">
        <v>3574</v>
      </c>
      <c r="B2672">
        <v>7</v>
      </c>
      <c r="C2672" t="s">
        <v>1051</v>
      </c>
      <c r="D2672" t="s">
        <v>2231</v>
      </c>
    </row>
    <row r="2673" spans="1:4" x14ac:dyDescent="0.25">
      <c r="A2673" t="s">
        <v>3574</v>
      </c>
      <c r="B2673">
        <v>8</v>
      </c>
      <c r="C2673" t="s">
        <v>1052</v>
      </c>
      <c r="D2673" t="s">
        <v>140</v>
      </c>
    </row>
    <row r="2674" spans="1:4" x14ac:dyDescent="0.25">
      <c r="A2674" t="s">
        <v>3574</v>
      </c>
      <c r="B2674">
        <v>9</v>
      </c>
      <c r="C2674" t="s">
        <v>1651</v>
      </c>
      <c r="D2674" t="s">
        <v>2708</v>
      </c>
    </row>
    <row r="2675" spans="1:4" x14ac:dyDescent="0.25">
      <c r="A2675" t="s">
        <v>3574</v>
      </c>
      <c r="B2675">
        <v>10</v>
      </c>
      <c r="C2675" t="s">
        <v>1054</v>
      </c>
      <c r="D2675" t="s">
        <v>2185</v>
      </c>
    </row>
    <row r="2676" spans="1:4" x14ac:dyDescent="0.25">
      <c r="A2676" t="s">
        <v>3574</v>
      </c>
      <c r="B2676">
        <v>11</v>
      </c>
      <c r="C2676" t="s">
        <v>1261</v>
      </c>
      <c r="D2676" t="s">
        <v>1512</v>
      </c>
    </row>
    <row r="2677" spans="1:4" x14ac:dyDescent="0.25">
      <c r="A2677" t="s">
        <v>3574</v>
      </c>
      <c r="B2677">
        <v>12</v>
      </c>
      <c r="C2677" t="s">
        <v>936</v>
      </c>
      <c r="D2677" t="s">
        <v>3215</v>
      </c>
    </row>
    <row r="2678" spans="1:4" x14ac:dyDescent="0.25">
      <c r="A2678" t="s">
        <v>3574</v>
      </c>
      <c r="B2678">
        <v>13</v>
      </c>
      <c r="C2678" t="s">
        <v>2135</v>
      </c>
      <c r="D2678" t="s">
        <v>1257</v>
      </c>
    </row>
    <row r="2679" spans="1:4" x14ac:dyDescent="0.25">
      <c r="A2679" t="s">
        <v>3574</v>
      </c>
      <c r="B2679">
        <v>14</v>
      </c>
      <c r="C2679" t="s">
        <v>2061</v>
      </c>
      <c r="D2679" t="s">
        <v>1255</v>
      </c>
    </row>
    <row r="2680" spans="1:4" x14ac:dyDescent="0.25">
      <c r="A2680" t="s">
        <v>3574</v>
      </c>
      <c r="B2680">
        <v>15</v>
      </c>
      <c r="C2680" t="s">
        <v>2062</v>
      </c>
      <c r="D2680" t="s">
        <v>1253</v>
      </c>
    </row>
    <row r="2681" spans="1:4" x14ac:dyDescent="0.25">
      <c r="A2681" t="s">
        <v>3574</v>
      </c>
      <c r="B2681">
        <v>16</v>
      </c>
      <c r="C2681" t="s">
        <v>3349</v>
      </c>
      <c r="D2681" t="s">
        <v>2063</v>
      </c>
    </row>
    <row r="2682" spans="1:4" x14ac:dyDescent="0.25">
      <c r="A2682" t="s">
        <v>3574</v>
      </c>
      <c r="B2682">
        <v>17</v>
      </c>
      <c r="C2682" t="s">
        <v>2199</v>
      </c>
      <c r="D2682" t="s">
        <v>1247</v>
      </c>
    </row>
    <row r="2683" spans="1:4" x14ac:dyDescent="0.25">
      <c r="A2683" t="s">
        <v>3574</v>
      </c>
      <c r="B2683">
        <v>18</v>
      </c>
      <c r="C2683" t="s">
        <v>1245</v>
      </c>
      <c r="D2683" t="s">
        <v>4</v>
      </c>
    </row>
    <row r="2684" spans="1:4" x14ac:dyDescent="0.25">
      <c r="A2684" t="s">
        <v>3574</v>
      </c>
      <c r="B2684">
        <v>19</v>
      </c>
      <c r="C2684" t="s">
        <v>2066</v>
      </c>
      <c r="D2684" t="s">
        <v>196</v>
      </c>
    </row>
    <row r="2685" spans="1:4" x14ac:dyDescent="0.25">
      <c r="A2685" t="s">
        <v>3574</v>
      </c>
      <c r="B2685">
        <v>20</v>
      </c>
      <c r="C2685" t="s">
        <v>1481</v>
      </c>
      <c r="D2685" t="s">
        <v>48</v>
      </c>
    </row>
    <row r="2686" spans="1:4" x14ac:dyDescent="0.25">
      <c r="A2686" s="4" t="s">
        <v>3573</v>
      </c>
      <c r="B2686" s="4">
        <v>1</v>
      </c>
      <c r="C2686" s="4" t="s">
        <v>344</v>
      </c>
      <c r="D2686" s="4" t="s">
        <v>8</v>
      </c>
    </row>
    <row r="2687" spans="1:4" x14ac:dyDescent="0.25">
      <c r="A2687" s="4" t="s">
        <v>3573</v>
      </c>
      <c r="B2687" s="4">
        <v>2</v>
      </c>
      <c r="C2687" s="4" t="s">
        <v>1046</v>
      </c>
      <c r="D2687" s="4" t="s">
        <v>1045</v>
      </c>
    </row>
    <row r="2688" spans="1:4" x14ac:dyDescent="0.25">
      <c r="A2688" s="4" t="s">
        <v>3573</v>
      </c>
      <c r="B2688" s="4">
        <v>3</v>
      </c>
      <c r="C2688" s="4" t="s">
        <v>2781</v>
      </c>
      <c r="D2688" s="4" t="s">
        <v>2225</v>
      </c>
    </row>
    <row r="2689" spans="1:4" x14ac:dyDescent="0.25">
      <c r="A2689" s="4" t="s">
        <v>3573</v>
      </c>
      <c r="B2689" s="4">
        <v>4</v>
      </c>
      <c r="C2689" s="4" t="s">
        <v>1400</v>
      </c>
      <c r="D2689" s="4" t="s">
        <v>1392</v>
      </c>
    </row>
    <row r="2690" spans="1:4" x14ac:dyDescent="0.25">
      <c r="A2690" s="4" t="s">
        <v>3573</v>
      </c>
      <c r="B2690" s="4">
        <v>5</v>
      </c>
      <c r="C2690" s="4" t="s">
        <v>1159</v>
      </c>
      <c r="D2690" s="4" t="s">
        <v>2240</v>
      </c>
    </row>
    <row r="2691" spans="1:4" x14ac:dyDescent="0.25">
      <c r="A2691" s="4" t="s">
        <v>3573</v>
      </c>
      <c r="B2691" s="4">
        <v>6</v>
      </c>
      <c r="C2691" s="4" t="s">
        <v>1395</v>
      </c>
      <c r="D2691" s="4" t="s">
        <v>1049</v>
      </c>
    </row>
    <row r="2692" spans="1:4" x14ac:dyDescent="0.25">
      <c r="A2692" s="4" t="s">
        <v>3573</v>
      </c>
      <c r="B2692" s="4">
        <v>7</v>
      </c>
      <c r="C2692" s="4" t="s">
        <v>1051</v>
      </c>
      <c r="D2692" s="4" t="s">
        <v>3547</v>
      </c>
    </row>
    <row r="2693" spans="1:4" x14ac:dyDescent="0.25">
      <c r="A2693" s="4" t="s">
        <v>3573</v>
      </c>
      <c r="B2693" s="4">
        <v>8</v>
      </c>
      <c r="C2693" s="4" t="s">
        <v>1052</v>
      </c>
      <c r="D2693" s="4" t="s">
        <v>140</v>
      </c>
    </row>
    <row r="2694" spans="1:4" x14ac:dyDescent="0.25">
      <c r="A2694" s="4" t="s">
        <v>3573</v>
      </c>
      <c r="B2694" s="4">
        <v>9</v>
      </c>
      <c r="C2694" s="4" t="s">
        <v>3546</v>
      </c>
      <c r="D2694" s="4" t="s">
        <v>958</v>
      </c>
    </row>
    <row r="2695" spans="1:4" x14ac:dyDescent="0.25">
      <c r="A2695" s="4" t="s">
        <v>3573</v>
      </c>
      <c r="B2695" s="4">
        <v>10</v>
      </c>
      <c r="C2695" s="4" t="s">
        <v>2266</v>
      </c>
      <c r="D2695" s="4" t="s">
        <v>2234</v>
      </c>
    </row>
    <row r="2696" spans="1:4" x14ac:dyDescent="0.25">
      <c r="A2696" s="4" t="s">
        <v>3573</v>
      </c>
      <c r="B2696" s="4">
        <v>11</v>
      </c>
      <c r="C2696" s="4" t="s">
        <v>3471</v>
      </c>
      <c r="D2696" s="4" t="s">
        <v>3545</v>
      </c>
    </row>
    <row r="2697" spans="1:4" x14ac:dyDescent="0.25">
      <c r="A2697" s="4" t="s">
        <v>3573</v>
      </c>
      <c r="B2697" s="4">
        <v>12</v>
      </c>
      <c r="C2697" s="4" t="s">
        <v>1506</v>
      </c>
      <c r="D2697" s="4" t="s">
        <v>1505</v>
      </c>
    </row>
    <row r="2698" spans="1:4" x14ac:dyDescent="0.25">
      <c r="A2698" s="4" t="s">
        <v>3573</v>
      </c>
      <c r="B2698" s="4">
        <v>13</v>
      </c>
      <c r="C2698" s="4" t="s">
        <v>1504</v>
      </c>
      <c r="D2698" s="4" t="s">
        <v>71</v>
      </c>
    </row>
    <row r="2699" spans="1:4" x14ac:dyDescent="0.25">
      <c r="A2699" s="4" t="s">
        <v>3573</v>
      </c>
      <c r="B2699" s="4">
        <v>14</v>
      </c>
      <c r="C2699" s="4" t="s">
        <v>3349</v>
      </c>
      <c r="D2699" s="4" t="s">
        <v>2063</v>
      </c>
    </row>
    <row r="2700" spans="1:4" x14ac:dyDescent="0.25">
      <c r="A2700" s="4" t="s">
        <v>3573</v>
      </c>
      <c r="B2700" s="4">
        <v>15</v>
      </c>
      <c r="C2700" s="4" t="s">
        <v>2662</v>
      </c>
      <c r="D2700" s="4" t="s">
        <v>1247</v>
      </c>
    </row>
    <row r="2701" spans="1:4" x14ac:dyDescent="0.25">
      <c r="A2701" s="4" t="s">
        <v>3573</v>
      </c>
      <c r="B2701" s="4">
        <v>16</v>
      </c>
      <c r="C2701" s="4" t="s">
        <v>1245</v>
      </c>
      <c r="D2701" s="4" t="s">
        <v>4</v>
      </c>
    </row>
    <row r="2702" spans="1:4" x14ac:dyDescent="0.25">
      <c r="A2702" s="4" t="s">
        <v>3573</v>
      </c>
      <c r="B2702" s="4">
        <v>17</v>
      </c>
      <c r="C2702" s="4" t="s">
        <v>2066</v>
      </c>
      <c r="D2702" s="4" t="s">
        <v>196</v>
      </c>
    </row>
    <row r="2703" spans="1:4" x14ac:dyDescent="0.25">
      <c r="A2703" s="4" t="s">
        <v>3573</v>
      </c>
      <c r="B2703" s="4">
        <v>18</v>
      </c>
      <c r="C2703" s="4" t="s">
        <v>1481</v>
      </c>
      <c r="D2703" s="4" t="s">
        <v>48</v>
      </c>
    </row>
    <row r="2704" spans="1:4" x14ac:dyDescent="0.25">
      <c r="A2704" t="s">
        <v>3565</v>
      </c>
      <c r="B2704">
        <v>1</v>
      </c>
      <c r="C2704" t="s">
        <v>344</v>
      </c>
      <c r="D2704" t="s">
        <v>8</v>
      </c>
    </row>
    <row r="2705" spans="1:4" x14ac:dyDescent="0.25">
      <c r="A2705" t="s">
        <v>3565</v>
      </c>
      <c r="B2705">
        <v>2</v>
      </c>
      <c r="C2705" t="s">
        <v>2028</v>
      </c>
      <c r="D2705" t="s">
        <v>478</v>
      </c>
    </row>
    <row r="2706" spans="1:4" x14ac:dyDescent="0.25">
      <c r="A2706" t="s">
        <v>3565</v>
      </c>
      <c r="B2706">
        <v>3</v>
      </c>
      <c r="C2706" t="s">
        <v>481</v>
      </c>
      <c r="D2706" t="s">
        <v>480</v>
      </c>
    </row>
    <row r="2707" spans="1:4" x14ac:dyDescent="0.25">
      <c r="A2707" t="s">
        <v>3565</v>
      </c>
      <c r="B2707">
        <v>4</v>
      </c>
      <c r="C2707" t="s">
        <v>483</v>
      </c>
      <c r="D2707" t="s">
        <v>2251</v>
      </c>
    </row>
    <row r="2708" spans="1:4" x14ac:dyDescent="0.25">
      <c r="A2708" t="s">
        <v>3565</v>
      </c>
      <c r="B2708">
        <v>5</v>
      </c>
      <c r="C2708" t="s">
        <v>3572</v>
      </c>
      <c r="D2708" t="s">
        <v>3571</v>
      </c>
    </row>
    <row r="2709" spans="1:4" x14ac:dyDescent="0.25">
      <c r="A2709" t="s">
        <v>3565</v>
      </c>
      <c r="B2709">
        <v>6</v>
      </c>
      <c r="C2709" t="s">
        <v>2178</v>
      </c>
      <c r="D2709" t="s">
        <v>3570</v>
      </c>
    </row>
    <row r="2710" spans="1:4" x14ac:dyDescent="0.25">
      <c r="A2710" t="s">
        <v>3565</v>
      </c>
      <c r="B2710">
        <v>7</v>
      </c>
      <c r="C2710" t="s">
        <v>3462</v>
      </c>
      <c r="D2710" t="s">
        <v>3461</v>
      </c>
    </row>
    <row r="2711" spans="1:4" x14ac:dyDescent="0.25">
      <c r="A2711" t="s">
        <v>3565</v>
      </c>
      <c r="B2711">
        <v>8</v>
      </c>
      <c r="C2711" t="s">
        <v>3464</v>
      </c>
      <c r="D2711" t="s">
        <v>3463</v>
      </c>
    </row>
    <row r="2712" spans="1:4" x14ac:dyDescent="0.25">
      <c r="A2712" t="s">
        <v>3565</v>
      </c>
      <c r="B2712">
        <v>9</v>
      </c>
      <c r="C2712" t="s">
        <v>1056</v>
      </c>
      <c r="D2712" t="s">
        <v>3465</v>
      </c>
    </row>
    <row r="2713" spans="1:4" x14ac:dyDescent="0.25">
      <c r="A2713" t="s">
        <v>3565</v>
      </c>
      <c r="B2713">
        <v>10</v>
      </c>
      <c r="C2713" t="s">
        <v>2821</v>
      </c>
      <c r="D2713" t="s">
        <v>2185</v>
      </c>
    </row>
    <row r="2714" spans="1:4" x14ac:dyDescent="0.25">
      <c r="A2714" t="s">
        <v>3565</v>
      </c>
      <c r="B2714">
        <v>11</v>
      </c>
      <c r="C2714" t="s">
        <v>1261</v>
      </c>
      <c r="D2714" t="s">
        <v>1260</v>
      </c>
    </row>
    <row r="2715" spans="1:4" x14ac:dyDescent="0.25">
      <c r="A2715" t="s">
        <v>3565</v>
      </c>
      <c r="B2715">
        <v>12</v>
      </c>
      <c r="C2715" t="s">
        <v>1522</v>
      </c>
      <c r="D2715" t="s">
        <v>1399</v>
      </c>
    </row>
    <row r="2716" spans="1:4" x14ac:dyDescent="0.25">
      <c r="A2716" t="s">
        <v>3565</v>
      </c>
      <c r="B2716">
        <v>13</v>
      </c>
      <c r="C2716" t="s">
        <v>1265</v>
      </c>
      <c r="D2716" t="s">
        <v>1264</v>
      </c>
    </row>
    <row r="2717" spans="1:4" x14ac:dyDescent="0.25">
      <c r="A2717" t="s">
        <v>3565</v>
      </c>
      <c r="B2717">
        <v>14</v>
      </c>
      <c r="C2717" t="s">
        <v>1267</v>
      </c>
      <c r="D2717" t="s">
        <v>1266</v>
      </c>
    </row>
    <row r="2718" spans="1:4" x14ac:dyDescent="0.25">
      <c r="A2718" t="s">
        <v>3565</v>
      </c>
      <c r="B2718">
        <v>15</v>
      </c>
      <c r="C2718" t="s">
        <v>1269</v>
      </c>
      <c r="D2718" t="s">
        <v>1524</v>
      </c>
    </row>
    <row r="2719" spans="1:4" x14ac:dyDescent="0.25">
      <c r="A2719" t="s">
        <v>3565</v>
      </c>
      <c r="B2719">
        <v>16</v>
      </c>
      <c r="C2719" t="s">
        <v>3569</v>
      </c>
      <c r="D2719" t="s">
        <v>3568</v>
      </c>
    </row>
    <row r="2720" spans="1:4" x14ac:dyDescent="0.25">
      <c r="A2720" t="s">
        <v>3565</v>
      </c>
      <c r="B2720">
        <v>17</v>
      </c>
      <c r="C2720" t="s">
        <v>601</v>
      </c>
      <c r="D2720" t="s">
        <v>3567</v>
      </c>
    </row>
    <row r="2721" spans="1:4" x14ac:dyDescent="0.25">
      <c r="A2721" t="s">
        <v>3565</v>
      </c>
      <c r="B2721">
        <v>18</v>
      </c>
      <c r="C2721" t="s">
        <v>2139</v>
      </c>
      <c r="D2721" t="s">
        <v>3566</v>
      </c>
    </row>
    <row r="2722" spans="1:4" x14ac:dyDescent="0.25">
      <c r="A2722" t="s">
        <v>3565</v>
      </c>
      <c r="B2722">
        <v>19</v>
      </c>
      <c r="C2722" t="s">
        <v>1787</v>
      </c>
      <c r="D2722" t="s">
        <v>14</v>
      </c>
    </row>
    <row r="2723" spans="1:4" x14ac:dyDescent="0.25">
      <c r="A2723" t="s">
        <v>3564</v>
      </c>
      <c r="B2723">
        <v>1</v>
      </c>
      <c r="C2723" t="s">
        <v>344</v>
      </c>
      <c r="D2723" t="s">
        <v>8</v>
      </c>
    </row>
    <row r="2724" spans="1:4" x14ac:dyDescent="0.25">
      <c r="A2724" t="s">
        <v>3564</v>
      </c>
      <c r="B2724">
        <v>2</v>
      </c>
      <c r="C2724" t="s">
        <v>295</v>
      </c>
      <c r="D2724" t="s">
        <v>14</v>
      </c>
    </row>
    <row r="2725" spans="1:4" x14ac:dyDescent="0.25">
      <c r="A2725" t="s">
        <v>3554</v>
      </c>
      <c r="B2725">
        <v>1</v>
      </c>
      <c r="C2725" t="s">
        <v>428</v>
      </c>
      <c r="D2725" t="s">
        <v>19</v>
      </c>
    </row>
    <row r="2726" spans="1:4" x14ac:dyDescent="0.25">
      <c r="A2726" t="s">
        <v>3554</v>
      </c>
      <c r="B2726">
        <v>2</v>
      </c>
      <c r="C2726" t="s">
        <v>1976</v>
      </c>
      <c r="D2726" t="s">
        <v>3563</v>
      </c>
    </row>
    <row r="2727" spans="1:4" x14ac:dyDescent="0.25">
      <c r="A2727" t="s">
        <v>3554</v>
      </c>
      <c r="B2727">
        <v>3</v>
      </c>
      <c r="C2727" t="s">
        <v>2858</v>
      </c>
      <c r="D2727" t="s">
        <v>2820</v>
      </c>
    </row>
    <row r="2728" spans="1:4" x14ac:dyDescent="0.25">
      <c r="A2728" t="s">
        <v>3554</v>
      </c>
      <c r="B2728">
        <v>4</v>
      </c>
      <c r="C2728" t="s">
        <v>2819</v>
      </c>
      <c r="D2728" t="s">
        <v>2342</v>
      </c>
    </row>
    <row r="2729" spans="1:4" x14ac:dyDescent="0.25">
      <c r="A2729" t="s">
        <v>3554</v>
      </c>
      <c r="B2729">
        <v>5</v>
      </c>
      <c r="C2729" t="s">
        <v>1705</v>
      </c>
      <c r="D2729" t="s">
        <v>3229</v>
      </c>
    </row>
    <row r="2730" spans="1:4" x14ac:dyDescent="0.25">
      <c r="A2730" t="s">
        <v>3554</v>
      </c>
      <c r="B2730">
        <v>6</v>
      </c>
      <c r="C2730" t="s">
        <v>3476</v>
      </c>
      <c r="D2730" t="s">
        <v>3475</v>
      </c>
    </row>
    <row r="2731" spans="1:4" x14ac:dyDescent="0.25">
      <c r="A2731" t="s">
        <v>3554</v>
      </c>
      <c r="B2731">
        <v>7</v>
      </c>
      <c r="C2731" t="s">
        <v>1948</v>
      </c>
      <c r="D2731" t="s">
        <v>3095</v>
      </c>
    </row>
    <row r="2732" spans="1:4" x14ac:dyDescent="0.25">
      <c r="A2732" t="s">
        <v>3554</v>
      </c>
      <c r="B2732">
        <v>8</v>
      </c>
      <c r="C2732" t="s">
        <v>377</v>
      </c>
      <c r="D2732" t="s">
        <v>3562</v>
      </c>
    </row>
    <row r="2733" spans="1:4" x14ac:dyDescent="0.25">
      <c r="A2733" t="s">
        <v>3554</v>
      </c>
      <c r="B2733">
        <v>9</v>
      </c>
      <c r="C2733" t="s">
        <v>3233</v>
      </c>
      <c r="D2733" t="s">
        <v>3093</v>
      </c>
    </row>
    <row r="2734" spans="1:4" x14ac:dyDescent="0.25">
      <c r="A2734" t="s">
        <v>3554</v>
      </c>
      <c r="B2734">
        <v>10</v>
      </c>
      <c r="C2734" t="s">
        <v>3561</v>
      </c>
      <c r="D2734" t="s">
        <v>12</v>
      </c>
    </row>
    <row r="2735" spans="1:4" x14ac:dyDescent="0.25">
      <c r="A2735" t="s">
        <v>3554</v>
      </c>
      <c r="B2735">
        <v>11</v>
      </c>
      <c r="C2735" t="s">
        <v>1835</v>
      </c>
      <c r="D2735" t="s">
        <v>3235</v>
      </c>
    </row>
    <row r="2736" spans="1:4" x14ac:dyDescent="0.25">
      <c r="A2736" t="s">
        <v>3554</v>
      </c>
      <c r="B2736">
        <v>12</v>
      </c>
      <c r="C2736" t="s">
        <v>3560</v>
      </c>
      <c r="D2736" t="s">
        <v>3559</v>
      </c>
    </row>
    <row r="2737" spans="1:4" x14ac:dyDescent="0.25">
      <c r="A2737" t="s">
        <v>3554</v>
      </c>
      <c r="B2737">
        <v>13</v>
      </c>
      <c r="C2737" t="s">
        <v>2554</v>
      </c>
      <c r="D2737" t="s">
        <v>3558</v>
      </c>
    </row>
    <row r="2738" spans="1:4" x14ac:dyDescent="0.25">
      <c r="A2738" t="s">
        <v>3554</v>
      </c>
      <c r="B2738">
        <v>14</v>
      </c>
      <c r="C2738" t="s">
        <v>3240</v>
      </c>
      <c r="D2738" t="s">
        <v>38</v>
      </c>
    </row>
    <row r="2739" spans="1:4" x14ac:dyDescent="0.25">
      <c r="A2739" t="s">
        <v>3554</v>
      </c>
      <c r="B2739">
        <v>15</v>
      </c>
      <c r="C2739" t="s">
        <v>2802</v>
      </c>
      <c r="D2739" t="s">
        <v>3557</v>
      </c>
    </row>
    <row r="2740" spans="1:4" x14ac:dyDescent="0.25">
      <c r="A2740" t="s">
        <v>3554</v>
      </c>
      <c r="B2740">
        <v>16</v>
      </c>
      <c r="C2740" t="s">
        <v>3556</v>
      </c>
      <c r="D2740" t="s">
        <v>3555</v>
      </c>
    </row>
    <row r="2741" spans="1:4" x14ac:dyDescent="0.25">
      <c r="A2741" t="s">
        <v>3554</v>
      </c>
      <c r="B2741">
        <v>17</v>
      </c>
      <c r="C2741" t="s">
        <v>3423</v>
      </c>
      <c r="D2741" t="s">
        <v>80</v>
      </c>
    </row>
    <row r="2742" spans="1:4" x14ac:dyDescent="0.25">
      <c r="A2742" t="s">
        <v>3549</v>
      </c>
      <c r="B2742">
        <v>1</v>
      </c>
      <c r="C2742" t="s">
        <v>1384</v>
      </c>
      <c r="D2742" t="s">
        <v>17</v>
      </c>
    </row>
    <row r="2743" spans="1:4" x14ac:dyDescent="0.25">
      <c r="A2743" t="s">
        <v>3549</v>
      </c>
      <c r="B2743">
        <v>2</v>
      </c>
      <c r="C2743" t="s">
        <v>3050</v>
      </c>
      <c r="D2743" t="s">
        <v>3046</v>
      </c>
    </row>
    <row r="2744" spans="1:4" x14ac:dyDescent="0.25">
      <c r="A2744" t="s">
        <v>3549</v>
      </c>
      <c r="B2744">
        <v>3</v>
      </c>
      <c r="C2744" t="s">
        <v>383</v>
      </c>
      <c r="D2744" t="s">
        <v>3045</v>
      </c>
    </row>
    <row r="2745" spans="1:4" x14ac:dyDescent="0.25">
      <c r="A2745" t="s">
        <v>3549</v>
      </c>
      <c r="B2745">
        <v>4</v>
      </c>
      <c r="C2745" t="s">
        <v>3049</v>
      </c>
      <c r="D2745" t="s">
        <v>3044</v>
      </c>
    </row>
    <row r="2746" spans="1:4" x14ac:dyDescent="0.25">
      <c r="A2746" t="s">
        <v>3549</v>
      </c>
      <c r="B2746">
        <v>5</v>
      </c>
      <c r="C2746" t="s">
        <v>3542</v>
      </c>
      <c r="D2746" t="s">
        <v>3433</v>
      </c>
    </row>
    <row r="2747" spans="1:4" x14ac:dyDescent="0.25">
      <c r="A2747" t="s">
        <v>3549</v>
      </c>
      <c r="B2747">
        <v>6</v>
      </c>
      <c r="C2747" t="s">
        <v>2571</v>
      </c>
      <c r="D2747" t="s">
        <v>3042</v>
      </c>
    </row>
    <row r="2748" spans="1:4" x14ac:dyDescent="0.25">
      <c r="A2748" t="s">
        <v>3549</v>
      </c>
      <c r="B2748">
        <v>7</v>
      </c>
      <c r="C2748" t="s">
        <v>3041</v>
      </c>
      <c r="D2748" t="s">
        <v>3040</v>
      </c>
    </row>
    <row r="2749" spans="1:4" x14ac:dyDescent="0.25">
      <c r="A2749" t="s">
        <v>3549</v>
      </c>
      <c r="B2749">
        <v>8</v>
      </c>
      <c r="C2749" t="s">
        <v>3553</v>
      </c>
      <c r="D2749" t="s">
        <v>21</v>
      </c>
    </row>
    <row r="2750" spans="1:4" x14ac:dyDescent="0.25">
      <c r="A2750" t="s">
        <v>3549</v>
      </c>
      <c r="B2750">
        <v>9</v>
      </c>
      <c r="C2750" t="s">
        <v>2974</v>
      </c>
      <c r="D2750" t="s">
        <v>3272</v>
      </c>
    </row>
    <row r="2751" spans="1:4" x14ac:dyDescent="0.25">
      <c r="A2751" t="s">
        <v>3549</v>
      </c>
      <c r="B2751">
        <v>10</v>
      </c>
      <c r="C2751" t="s">
        <v>3552</v>
      </c>
      <c r="D2751" t="s">
        <v>3551</v>
      </c>
    </row>
    <row r="2752" spans="1:4" x14ac:dyDescent="0.25">
      <c r="A2752" t="s">
        <v>3549</v>
      </c>
      <c r="B2752">
        <v>11</v>
      </c>
      <c r="C2752" t="s">
        <v>3550</v>
      </c>
      <c r="D2752" t="s">
        <v>3539</v>
      </c>
    </row>
    <row r="2753" spans="1:4" x14ac:dyDescent="0.25">
      <c r="A2753" t="s">
        <v>3549</v>
      </c>
      <c r="B2753">
        <v>12</v>
      </c>
      <c r="C2753" t="s">
        <v>3537</v>
      </c>
      <c r="D2753" t="s">
        <v>81</v>
      </c>
    </row>
    <row r="2754" spans="1:4" x14ac:dyDescent="0.25">
      <c r="A2754" t="s">
        <v>3548</v>
      </c>
      <c r="B2754">
        <v>1</v>
      </c>
      <c r="C2754" t="s">
        <v>344</v>
      </c>
      <c r="D2754" t="s">
        <v>8</v>
      </c>
    </row>
    <row r="2755" spans="1:4" x14ac:dyDescent="0.25">
      <c r="A2755" t="s">
        <v>3548</v>
      </c>
      <c r="B2755">
        <v>2</v>
      </c>
      <c r="C2755" t="s">
        <v>1245</v>
      </c>
      <c r="D2755" t="s">
        <v>4</v>
      </c>
    </row>
    <row r="2756" spans="1:4" x14ac:dyDescent="0.25">
      <c r="A2756" t="s">
        <v>3544</v>
      </c>
      <c r="B2756">
        <v>1</v>
      </c>
      <c r="C2756" t="s">
        <v>344</v>
      </c>
      <c r="D2756" t="s">
        <v>8</v>
      </c>
    </row>
    <row r="2757" spans="1:4" x14ac:dyDescent="0.25">
      <c r="A2757" t="s">
        <v>3544</v>
      </c>
      <c r="B2757">
        <v>2</v>
      </c>
      <c r="C2757" t="s">
        <v>1046</v>
      </c>
      <c r="D2757" t="s">
        <v>1045</v>
      </c>
    </row>
    <row r="2758" spans="1:4" x14ac:dyDescent="0.25">
      <c r="A2758" t="s">
        <v>3544</v>
      </c>
      <c r="B2758">
        <v>3</v>
      </c>
      <c r="C2758" t="s">
        <v>2781</v>
      </c>
      <c r="D2758" t="s">
        <v>2225</v>
      </c>
    </row>
    <row r="2759" spans="1:4" x14ac:dyDescent="0.25">
      <c r="A2759" t="s">
        <v>3544</v>
      </c>
      <c r="B2759">
        <v>4</v>
      </c>
      <c r="C2759" t="s">
        <v>1400</v>
      </c>
      <c r="D2759" t="s">
        <v>1392</v>
      </c>
    </row>
    <row r="2760" spans="1:4" x14ac:dyDescent="0.25">
      <c r="A2760" t="s">
        <v>3544</v>
      </c>
      <c r="B2760">
        <v>5</v>
      </c>
      <c r="C2760" t="s">
        <v>1159</v>
      </c>
      <c r="D2760" t="s">
        <v>2240</v>
      </c>
    </row>
    <row r="2761" spans="1:4" x14ac:dyDescent="0.25">
      <c r="A2761" t="s">
        <v>3544</v>
      </c>
      <c r="B2761">
        <v>6</v>
      </c>
      <c r="C2761" t="s">
        <v>1395</v>
      </c>
      <c r="D2761" t="s">
        <v>1049</v>
      </c>
    </row>
    <row r="2762" spans="1:4" x14ac:dyDescent="0.25">
      <c r="A2762" t="s">
        <v>3544</v>
      </c>
      <c r="B2762">
        <v>7</v>
      </c>
      <c r="C2762" t="s">
        <v>1051</v>
      </c>
      <c r="D2762" t="s">
        <v>3547</v>
      </c>
    </row>
    <row r="2763" spans="1:4" x14ac:dyDescent="0.25">
      <c r="A2763" t="s">
        <v>3544</v>
      </c>
      <c r="B2763">
        <v>8</v>
      </c>
      <c r="C2763" t="s">
        <v>1052</v>
      </c>
      <c r="D2763" t="s">
        <v>140</v>
      </c>
    </row>
    <row r="2764" spans="1:4" x14ac:dyDescent="0.25">
      <c r="A2764" t="s">
        <v>3544</v>
      </c>
      <c r="B2764">
        <v>9</v>
      </c>
      <c r="C2764" t="s">
        <v>3546</v>
      </c>
      <c r="D2764" t="s">
        <v>958</v>
      </c>
    </row>
    <row r="2765" spans="1:4" x14ac:dyDescent="0.25">
      <c r="A2765" t="s">
        <v>3544</v>
      </c>
      <c r="B2765">
        <v>10</v>
      </c>
      <c r="C2765" t="s">
        <v>2266</v>
      </c>
      <c r="D2765" t="s">
        <v>2234</v>
      </c>
    </row>
    <row r="2766" spans="1:4" x14ac:dyDescent="0.25">
      <c r="A2766" t="s">
        <v>3544</v>
      </c>
      <c r="B2766">
        <v>11</v>
      </c>
      <c r="C2766" t="s">
        <v>3471</v>
      </c>
      <c r="D2766" t="s">
        <v>3545</v>
      </c>
    </row>
    <row r="2767" spans="1:4" x14ac:dyDescent="0.25">
      <c r="A2767" t="s">
        <v>3544</v>
      </c>
      <c r="B2767">
        <v>12</v>
      </c>
      <c r="C2767" t="s">
        <v>1506</v>
      </c>
      <c r="D2767" t="s">
        <v>1505</v>
      </c>
    </row>
    <row r="2768" spans="1:4" x14ac:dyDescent="0.25">
      <c r="A2768" t="s">
        <v>3544</v>
      </c>
      <c r="B2768">
        <v>13</v>
      </c>
      <c r="C2768" t="s">
        <v>2062</v>
      </c>
      <c r="D2768" t="s">
        <v>1253</v>
      </c>
    </row>
    <row r="2769" spans="1:4" x14ac:dyDescent="0.25">
      <c r="A2769" t="s">
        <v>3544</v>
      </c>
      <c r="B2769">
        <v>14</v>
      </c>
      <c r="C2769" t="s">
        <v>1504</v>
      </c>
      <c r="D2769" t="s">
        <v>71</v>
      </c>
    </row>
    <row r="2770" spans="1:4" x14ac:dyDescent="0.25">
      <c r="A2770" t="s">
        <v>3544</v>
      </c>
      <c r="B2770">
        <v>15</v>
      </c>
      <c r="C2770" t="s">
        <v>3349</v>
      </c>
      <c r="D2770" t="s">
        <v>2063</v>
      </c>
    </row>
    <row r="2771" spans="1:4" x14ac:dyDescent="0.25">
      <c r="A2771" t="s">
        <v>3544</v>
      </c>
      <c r="B2771">
        <v>16</v>
      </c>
      <c r="C2771" t="s">
        <v>2662</v>
      </c>
      <c r="D2771" t="s">
        <v>1247</v>
      </c>
    </row>
    <row r="2772" spans="1:4" x14ac:dyDescent="0.25">
      <c r="A2772" t="s">
        <v>3544</v>
      </c>
      <c r="B2772">
        <v>17</v>
      </c>
      <c r="C2772" t="s">
        <v>1245</v>
      </c>
      <c r="D2772" t="s">
        <v>4</v>
      </c>
    </row>
    <row r="2773" spans="1:4" x14ac:dyDescent="0.25">
      <c r="A2773" t="s">
        <v>3538</v>
      </c>
      <c r="B2773">
        <v>1</v>
      </c>
      <c r="C2773" t="s">
        <v>344</v>
      </c>
      <c r="D2773" t="s">
        <v>8</v>
      </c>
    </row>
    <row r="2774" spans="1:4" x14ac:dyDescent="0.25">
      <c r="A2774" t="s">
        <v>3538</v>
      </c>
      <c r="B2774">
        <v>2</v>
      </c>
      <c r="C2774" t="s">
        <v>692</v>
      </c>
      <c r="D2774" t="s">
        <v>935</v>
      </c>
    </row>
    <row r="2775" spans="1:4" x14ac:dyDescent="0.25">
      <c r="A2775" t="s">
        <v>3538</v>
      </c>
      <c r="B2775">
        <v>3</v>
      </c>
      <c r="C2775" t="s">
        <v>3349</v>
      </c>
      <c r="D2775" t="s">
        <v>3416</v>
      </c>
    </row>
    <row r="2776" spans="1:4" x14ac:dyDescent="0.25">
      <c r="A2776" t="s">
        <v>3538</v>
      </c>
      <c r="B2776">
        <v>4</v>
      </c>
      <c r="C2776" t="s">
        <v>2262</v>
      </c>
      <c r="D2776" t="s">
        <v>688</v>
      </c>
    </row>
    <row r="2777" spans="1:4" x14ac:dyDescent="0.25">
      <c r="A2777" t="s">
        <v>3538</v>
      </c>
      <c r="B2777">
        <v>5</v>
      </c>
      <c r="C2777" t="s">
        <v>687</v>
      </c>
      <c r="D2777" t="s">
        <v>66</v>
      </c>
    </row>
    <row r="2778" spans="1:4" x14ac:dyDescent="0.25">
      <c r="A2778" t="s">
        <v>3538</v>
      </c>
      <c r="B2778">
        <v>6</v>
      </c>
      <c r="C2778" t="s">
        <v>1582</v>
      </c>
      <c r="D2778" t="s">
        <v>685</v>
      </c>
    </row>
    <row r="2779" spans="1:4" x14ac:dyDescent="0.25">
      <c r="A2779" t="s">
        <v>3538</v>
      </c>
      <c r="B2779">
        <v>7</v>
      </c>
      <c r="C2779" t="s">
        <v>987</v>
      </c>
      <c r="D2779" t="s">
        <v>3077</v>
      </c>
    </row>
    <row r="2780" spans="1:4" x14ac:dyDescent="0.25">
      <c r="A2780" t="s">
        <v>3538</v>
      </c>
      <c r="B2780">
        <v>8</v>
      </c>
      <c r="C2780" t="s">
        <v>2299</v>
      </c>
      <c r="D2780" t="s">
        <v>2219</v>
      </c>
    </row>
    <row r="2781" spans="1:4" x14ac:dyDescent="0.25">
      <c r="A2781" t="s">
        <v>3538</v>
      </c>
      <c r="B2781">
        <v>9</v>
      </c>
      <c r="C2781" t="s">
        <v>2259</v>
      </c>
      <c r="D2781" t="s">
        <v>681</v>
      </c>
    </row>
    <row r="2782" spans="1:4" x14ac:dyDescent="0.25">
      <c r="A2782" t="s">
        <v>3538</v>
      </c>
      <c r="B2782">
        <v>10</v>
      </c>
      <c r="C2782" t="s">
        <v>3415</v>
      </c>
      <c r="D2782" t="s">
        <v>3277</v>
      </c>
    </row>
    <row r="2783" spans="1:4" x14ac:dyDescent="0.25">
      <c r="A2783" t="s">
        <v>3538</v>
      </c>
      <c r="B2783">
        <v>11</v>
      </c>
      <c r="C2783" t="s">
        <v>2796</v>
      </c>
      <c r="D2783" t="s">
        <v>2795</v>
      </c>
    </row>
    <row r="2784" spans="1:4" x14ac:dyDescent="0.25">
      <c r="A2784" t="s">
        <v>3538</v>
      </c>
      <c r="B2784">
        <v>12</v>
      </c>
      <c r="C2784" t="s">
        <v>3421</v>
      </c>
      <c r="D2784" t="s">
        <v>676</v>
      </c>
    </row>
    <row r="2785" spans="1:4" x14ac:dyDescent="0.25">
      <c r="A2785" t="s">
        <v>3538</v>
      </c>
      <c r="B2785">
        <v>13</v>
      </c>
      <c r="C2785" t="s">
        <v>1384</v>
      </c>
      <c r="D2785" t="s">
        <v>17</v>
      </c>
    </row>
    <row r="2786" spans="1:4" x14ac:dyDescent="0.25">
      <c r="A2786" t="s">
        <v>3538</v>
      </c>
      <c r="B2786">
        <v>14</v>
      </c>
      <c r="C2786" t="s">
        <v>3543</v>
      </c>
      <c r="D2786" t="s">
        <v>3046</v>
      </c>
    </row>
    <row r="2787" spans="1:4" x14ac:dyDescent="0.25">
      <c r="A2787" t="s">
        <v>3538</v>
      </c>
      <c r="B2787">
        <v>15</v>
      </c>
      <c r="C2787" t="s">
        <v>3515</v>
      </c>
      <c r="D2787" t="s">
        <v>3045</v>
      </c>
    </row>
    <row r="2788" spans="1:4" x14ac:dyDescent="0.25">
      <c r="A2788" t="s">
        <v>3538</v>
      </c>
      <c r="B2788">
        <v>16</v>
      </c>
      <c r="C2788" t="s">
        <v>3049</v>
      </c>
      <c r="D2788" t="s">
        <v>3044</v>
      </c>
    </row>
    <row r="2789" spans="1:4" x14ac:dyDescent="0.25">
      <c r="A2789" t="s">
        <v>3538</v>
      </c>
      <c r="B2789">
        <v>17</v>
      </c>
      <c r="C2789" t="s">
        <v>3542</v>
      </c>
      <c r="D2789" t="s">
        <v>3541</v>
      </c>
    </row>
    <row r="2790" spans="1:4" x14ac:dyDescent="0.25">
      <c r="A2790" t="s">
        <v>3538</v>
      </c>
      <c r="B2790">
        <v>18</v>
      </c>
      <c r="C2790" t="s">
        <v>2571</v>
      </c>
      <c r="D2790" t="s">
        <v>3042</v>
      </c>
    </row>
    <row r="2791" spans="1:4" x14ac:dyDescent="0.25">
      <c r="A2791" t="s">
        <v>3538</v>
      </c>
      <c r="B2791">
        <v>19</v>
      </c>
      <c r="C2791" t="s">
        <v>3041</v>
      </c>
      <c r="D2791" t="s">
        <v>3040</v>
      </c>
    </row>
    <row r="2792" spans="1:4" x14ac:dyDescent="0.25">
      <c r="A2792" t="s">
        <v>3538</v>
      </c>
      <c r="B2792">
        <v>20</v>
      </c>
      <c r="C2792" t="s">
        <v>3436</v>
      </c>
      <c r="D2792" t="s">
        <v>21</v>
      </c>
    </row>
    <row r="2793" spans="1:4" x14ac:dyDescent="0.25">
      <c r="A2793" t="s">
        <v>3538</v>
      </c>
      <c r="B2793">
        <v>21</v>
      </c>
      <c r="C2793" t="s">
        <v>2264</v>
      </c>
      <c r="D2793" t="s">
        <v>3272</v>
      </c>
    </row>
    <row r="2794" spans="1:4" x14ac:dyDescent="0.25">
      <c r="A2794" t="s">
        <v>3538</v>
      </c>
      <c r="B2794">
        <v>22</v>
      </c>
      <c r="C2794" t="s">
        <v>3540</v>
      </c>
      <c r="D2794" t="s">
        <v>3539</v>
      </c>
    </row>
    <row r="2795" spans="1:4" x14ac:dyDescent="0.25">
      <c r="A2795" t="s">
        <v>3538</v>
      </c>
      <c r="B2795">
        <v>23</v>
      </c>
      <c r="C2795" t="s">
        <v>3537</v>
      </c>
      <c r="D2795" t="s">
        <v>82</v>
      </c>
    </row>
    <row r="2796" spans="1:4" x14ac:dyDescent="0.25">
      <c r="A2796" t="s">
        <v>3534</v>
      </c>
      <c r="B2796">
        <v>1</v>
      </c>
      <c r="C2796" t="s">
        <v>344</v>
      </c>
      <c r="D2796" t="s">
        <v>8</v>
      </c>
    </row>
    <row r="2797" spans="1:4" x14ac:dyDescent="0.25">
      <c r="A2797" t="s">
        <v>3534</v>
      </c>
      <c r="B2797">
        <v>2</v>
      </c>
      <c r="C2797" t="s">
        <v>3536</v>
      </c>
      <c r="D2797" t="s">
        <v>3535</v>
      </c>
    </row>
    <row r="2798" spans="1:4" x14ac:dyDescent="0.25">
      <c r="A2798" t="s">
        <v>3534</v>
      </c>
      <c r="B2798">
        <v>3</v>
      </c>
      <c r="C2798" t="s">
        <v>1506</v>
      </c>
      <c r="D2798" t="s">
        <v>3006</v>
      </c>
    </row>
    <row r="2799" spans="1:4" x14ac:dyDescent="0.25">
      <c r="A2799" t="s">
        <v>3534</v>
      </c>
      <c r="B2799">
        <v>4</v>
      </c>
      <c r="C2799" t="s">
        <v>2356</v>
      </c>
      <c r="D2799" t="s">
        <v>2355</v>
      </c>
    </row>
    <row r="2800" spans="1:4" x14ac:dyDescent="0.25">
      <c r="A2800" t="s">
        <v>3534</v>
      </c>
      <c r="B2800">
        <v>5</v>
      </c>
      <c r="C2800" t="s">
        <v>3478</v>
      </c>
      <c r="D2800" t="s">
        <v>3510</v>
      </c>
    </row>
    <row r="2801" spans="1:4" x14ac:dyDescent="0.25">
      <c r="A2801" t="s">
        <v>3534</v>
      </c>
      <c r="B2801">
        <v>6</v>
      </c>
      <c r="C2801" t="s">
        <v>2351</v>
      </c>
      <c r="D2801" t="s">
        <v>2350</v>
      </c>
    </row>
    <row r="2802" spans="1:4" x14ac:dyDescent="0.25">
      <c r="A2802" t="s">
        <v>3534</v>
      </c>
      <c r="B2802">
        <v>7</v>
      </c>
      <c r="C2802" t="s">
        <v>2347</v>
      </c>
      <c r="D2802" t="s">
        <v>2346</v>
      </c>
    </row>
    <row r="2803" spans="1:4" x14ac:dyDescent="0.25">
      <c r="A2803" t="s">
        <v>3534</v>
      </c>
      <c r="B2803">
        <v>8</v>
      </c>
      <c r="C2803" t="s">
        <v>2818</v>
      </c>
      <c r="D2803" t="s">
        <v>2463</v>
      </c>
    </row>
    <row r="2804" spans="1:4" x14ac:dyDescent="0.25">
      <c r="A2804" t="s">
        <v>3534</v>
      </c>
      <c r="B2804">
        <v>9</v>
      </c>
      <c r="C2804" t="s">
        <v>2819</v>
      </c>
      <c r="D2804" t="s">
        <v>2342</v>
      </c>
    </row>
    <row r="2805" spans="1:4" x14ac:dyDescent="0.25">
      <c r="A2805" t="s">
        <v>3534</v>
      </c>
      <c r="B2805">
        <v>10</v>
      </c>
      <c r="C2805" t="s">
        <v>2858</v>
      </c>
      <c r="D2805" t="s">
        <v>2820</v>
      </c>
    </row>
    <row r="2806" spans="1:4" x14ac:dyDescent="0.25">
      <c r="A2806" t="s">
        <v>3534</v>
      </c>
      <c r="B2806">
        <v>11</v>
      </c>
      <c r="C2806" t="s">
        <v>1976</v>
      </c>
      <c r="D2806" t="s">
        <v>2822</v>
      </c>
    </row>
    <row r="2807" spans="1:4" x14ac:dyDescent="0.25">
      <c r="A2807" t="s">
        <v>3534</v>
      </c>
      <c r="B2807">
        <v>12</v>
      </c>
      <c r="C2807" t="s">
        <v>591</v>
      </c>
      <c r="D2807" t="s">
        <v>3283</v>
      </c>
    </row>
    <row r="2808" spans="1:4" x14ac:dyDescent="0.25">
      <c r="A2808" t="s">
        <v>3534</v>
      </c>
      <c r="B2808">
        <v>13</v>
      </c>
      <c r="C2808" t="s">
        <v>428</v>
      </c>
      <c r="D2808" t="s">
        <v>19</v>
      </c>
    </row>
    <row r="2809" spans="1:4" x14ac:dyDescent="0.25">
      <c r="A2809" s="4" t="s">
        <v>3530</v>
      </c>
      <c r="B2809" s="4">
        <v>1</v>
      </c>
      <c r="C2809" s="4" t="s">
        <v>3533</v>
      </c>
      <c r="D2809" s="4" t="s">
        <v>83</v>
      </c>
    </row>
    <row r="2810" spans="1:4" x14ac:dyDescent="0.25">
      <c r="A2810" s="4" t="s">
        <v>3530</v>
      </c>
      <c r="B2810" s="4">
        <v>2</v>
      </c>
      <c r="C2810" s="4" t="s">
        <v>1052</v>
      </c>
      <c r="D2810" s="4" t="s">
        <v>140</v>
      </c>
    </row>
    <row r="2811" spans="1:4" x14ac:dyDescent="0.25">
      <c r="A2811" s="4" t="s">
        <v>3530</v>
      </c>
      <c r="B2811" s="4">
        <v>3</v>
      </c>
      <c r="C2811" s="4" t="s">
        <v>726</v>
      </c>
      <c r="D2811" s="4" t="s">
        <v>1486</v>
      </c>
    </row>
    <row r="2812" spans="1:4" x14ac:dyDescent="0.25">
      <c r="A2812" s="4" t="s">
        <v>3530</v>
      </c>
      <c r="B2812" s="4">
        <v>4</v>
      </c>
      <c r="C2812" s="4" t="s">
        <v>1054</v>
      </c>
      <c r="D2812" s="4" t="s">
        <v>2185</v>
      </c>
    </row>
    <row r="2813" spans="1:4" x14ac:dyDescent="0.25">
      <c r="A2813" s="4" t="s">
        <v>3530</v>
      </c>
      <c r="B2813" s="4">
        <v>5</v>
      </c>
      <c r="C2813" s="4" t="s">
        <v>1056</v>
      </c>
      <c r="D2813" s="4" t="s">
        <v>3465</v>
      </c>
    </row>
    <row r="2814" spans="1:4" x14ac:dyDescent="0.25">
      <c r="A2814" s="4" t="s">
        <v>3530</v>
      </c>
      <c r="B2814" s="4">
        <v>6</v>
      </c>
      <c r="C2814" s="4" t="s">
        <v>3462</v>
      </c>
      <c r="D2814" s="4" t="s">
        <v>3463</v>
      </c>
    </row>
    <row r="2815" spans="1:4" x14ac:dyDescent="0.25">
      <c r="A2815" s="4" t="s">
        <v>3530</v>
      </c>
      <c r="B2815" s="4">
        <v>7</v>
      </c>
      <c r="C2815" s="4" t="s">
        <v>3464</v>
      </c>
      <c r="D2815" s="4" t="s">
        <v>3461</v>
      </c>
    </row>
    <row r="2816" spans="1:4" x14ac:dyDescent="0.25">
      <c r="A2816" s="4" t="s">
        <v>3530</v>
      </c>
      <c r="B2816" s="4">
        <v>8</v>
      </c>
      <c r="C2816" s="4" t="s">
        <v>3469</v>
      </c>
      <c r="D2816" s="4" t="s">
        <v>3459</v>
      </c>
    </row>
    <row r="2817" spans="1:4" x14ac:dyDescent="0.25">
      <c r="A2817" s="4" t="s">
        <v>3530</v>
      </c>
      <c r="B2817" s="4">
        <v>9</v>
      </c>
      <c r="C2817" s="4" t="s">
        <v>1027</v>
      </c>
      <c r="D2817" s="4" t="s">
        <v>2016</v>
      </c>
    </row>
    <row r="2818" spans="1:4" x14ac:dyDescent="0.25">
      <c r="A2818" s="4" t="s">
        <v>3530</v>
      </c>
      <c r="B2818" s="4">
        <v>10</v>
      </c>
      <c r="C2818" s="4" t="s">
        <v>3495</v>
      </c>
      <c r="D2818" s="4" t="s">
        <v>2839</v>
      </c>
    </row>
    <row r="2819" spans="1:4" x14ac:dyDescent="0.25">
      <c r="A2819" s="4" t="s">
        <v>3530</v>
      </c>
      <c r="B2819" s="4">
        <v>11</v>
      </c>
      <c r="C2819" s="4" t="s">
        <v>2248</v>
      </c>
      <c r="D2819" s="4" t="s">
        <v>490</v>
      </c>
    </row>
    <row r="2820" spans="1:4" x14ac:dyDescent="0.25">
      <c r="A2820" s="4" t="s">
        <v>3530</v>
      </c>
      <c r="B2820" s="4">
        <v>12</v>
      </c>
      <c r="C2820" s="4" t="s">
        <v>573</v>
      </c>
      <c r="D2820" s="4" t="s">
        <v>1030</v>
      </c>
    </row>
    <row r="2821" spans="1:4" x14ac:dyDescent="0.25">
      <c r="A2821" s="4" t="s">
        <v>3530</v>
      </c>
      <c r="B2821" s="4">
        <v>13</v>
      </c>
      <c r="C2821" s="4" t="s">
        <v>492</v>
      </c>
      <c r="D2821" s="4" t="s">
        <v>26</v>
      </c>
    </row>
    <row r="2822" spans="1:4" x14ac:dyDescent="0.25">
      <c r="A2822" s="4" t="s">
        <v>3530</v>
      </c>
      <c r="B2822" s="4">
        <v>14</v>
      </c>
      <c r="C2822" s="4" t="s">
        <v>1478</v>
      </c>
      <c r="D2822" s="4" t="s">
        <v>205</v>
      </c>
    </row>
    <row r="2823" spans="1:4" x14ac:dyDescent="0.25">
      <c r="A2823" s="4" t="s">
        <v>3530</v>
      </c>
      <c r="B2823" s="4">
        <v>15</v>
      </c>
      <c r="C2823" s="4" t="s">
        <v>1043</v>
      </c>
      <c r="D2823" s="4" t="s">
        <v>2246</v>
      </c>
    </row>
    <row r="2824" spans="1:4" x14ac:dyDescent="0.25">
      <c r="A2824" s="4" t="s">
        <v>3530</v>
      </c>
      <c r="B2824" s="4">
        <v>16</v>
      </c>
      <c r="C2824" s="4" t="s">
        <v>3532</v>
      </c>
      <c r="D2824" s="4" t="s">
        <v>3531</v>
      </c>
    </row>
    <row r="2825" spans="1:4" x14ac:dyDescent="0.25">
      <c r="A2825" s="4" t="s">
        <v>3530</v>
      </c>
      <c r="B2825" s="4">
        <v>17</v>
      </c>
      <c r="C2825" s="4" t="s">
        <v>3529</v>
      </c>
      <c r="D2825" s="4" t="s">
        <v>34</v>
      </c>
    </row>
    <row r="2826" spans="1:4" x14ac:dyDescent="0.25">
      <c r="A2826" s="26" t="s">
        <v>3526</v>
      </c>
      <c r="B2826" s="26">
        <v>1</v>
      </c>
      <c r="C2826" s="26" t="s">
        <v>1384</v>
      </c>
      <c r="D2826" s="26" t="s">
        <v>17</v>
      </c>
    </row>
    <row r="2827" spans="1:4" x14ac:dyDescent="0.25">
      <c r="A2827" s="26" t="s">
        <v>3526</v>
      </c>
      <c r="B2827" s="26">
        <v>2</v>
      </c>
      <c r="C2827" s="26" t="s">
        <v>1179</v>
      </c>
      <c r="D2827" s="26" t="s">
        <v>2851</v>
      </c>
    </row>
    <row r="2828" spans="1:4" x14ac:dyDescent="0.25">
      <c r="A2828" s="26" t="s">
        <v>3526</v>
      </c>
      <c r="B2828" s="26">
        <v>3</v>
      </c>
      <c r="C2828" s="26" t="s">
        <v>1006</v>
      </c>
      <c r="D2828" s="26" t="s">
        <v>671</v>
      </c>
    </row>
    <row r="2829" spans="1:4" x14ac:dyDescent="0.25">
      <c r="A2829" s="26" t="s">
        <v>3526</v>
      </c>
      <c r="B2829" s="26">
        <v>4</v>
      </c>
      <c r="C2829" s="26" t="s">
        <v>3420</v>
      </c>
      <c r="D2829" s="26" t="s">
        <v>3294</v>
      </c>
    </row>
    <row r="2830" spans="1:4" x14ac:dyDescent="0.25">
      <c r="A2830" s="26" t="s">
        <v>3526</v>
      </c>
      <c r="B2830" s="26">
        <v>5</v>
      </c>
      <c r="C2830" s="26" t="s">
        <v>736</v>
      </c>
      <c r="D2830" s="26" t="s">
        <v>1581</v>
      </c>
    </row>
    <row r="2831" spans="1:4" x14ac:dyDescent="0.25">
      <c r="A2831" s="26" t="s">
        <v>3526</v>
      </c>
      <c r="B2831" s="26">
        <v>6</v>
      </c>
      <c r="C2831" s="26" t="s">
        <v>3528</v>
      </c>
      <c r="D2831" s="26" t="s">
        <v>3067</v>
      </c>
    </row>
    <row r="2832" spans="1:4" x14ac:dyDescent="0.25">
      <c r="A2832" s="26" t="s">
        <v>3526</v>
      </c>
      <c r="B2832" s="26">
        <v>7</v>
      </c>
      <c r="C2832" s="26" t="s">
        <v>512</v>
      </c>
      <c r="D2832" s="26" t="s">
        <v>511</v>
      </c>
    </row>
    <row r="2833" spans="1:4" x14ac:dyDescent="0.25">
      <c r="A2833" s="26" t="s">
        <v>3526</v>
      </c>
      <c r="B2833" s="26">
        <v>8</v>
      </c>
      <c r="C2833" s="26" t="s">
        <v>2644</v>
      </c>
      <c r="D2833" s="26" t="s">
        <v>3068</v>
      </c>
    </row>
    <row r="2834" spans="1:4" x14ac:dyDescent="0.25">
      <c r="A2834" s="26" t="s">
        <v>3526</v>
      </c>
      <c r="B2834" s="26">
        <v>9</v>
      </c>
      <c r="C2834" s="26" t="s">
        <v>3071</v>
      </c>
      <c r="D2834" s="26" t="s">
        <v>3070</v>
      </c>
    </row>
    <row r="2835" spans="1:4" x14ac:dyDescent="0.25">
      <c r="A2835" s="26" t="s">
        <v>3526</v>
      </c>
      <c r="B2835" s="26">
        <v>10</v>
      </c>
      <c r="C2835" s="26" t="s">
        <v>3527</v>
      </c>
      <c r="D2835" s="26" t="s">
        <v>3072</v>
      </c>
    </row>
    <row r="2836" spans="1:4" x14ac:dyDescent="0.25">
      <c r="A2836" s="26" t="s">
        <v>3526</v>
      </c>
      <c r="B2836" s="26">
        <v>11</v>
      </c>
      <c r="C2836" s="26" t="s">
        <v>3525</v>
      </c>
      <c r="D2836" s="26" t="s">
        <v>18</v>
      </c>
    </row>
    <row r="2837" spans="1:4" x14ac:dyDescent="0.25">
      <c r="A2837" t="s">
        <v>3519</v>
      </c>
      <c r="B2837">
        <v>1</v>
      </c>
      <c r="C2837" t="s">
        <v>1384</v>
      </c>
      <c r="D2837" t="s">
        <v>17</v>
      </c>
    </row>
    <row r="2838" spans="1:4" x14ac:dyDescent="0.25">
      <c r="A2838" t="s">
        <v>3519</v>
      </c>
      <c r="B2838">
        <v>2</v>
      </c>
      <c r="C2838" t="s">
        <v>1179</v>
      </c>
      <c r="D2838" t="s">
        <v>2851</v>
      </c>
    </row>
    <row r="2839" spans="1:4" x14ac:dyDescent="0.25">
      <c r="A2839" t="s">
        <v>3519</v>
      </c>
      <c r="B2839">
        <v>3</v>
      </c>
      <c r="C2839" t="s">
        <v>2257</v>
      </c>
      <c r="D2839" t="s">
        <v>671</v>
      </c>
    </row>
    <row r="2840" spans="1:4" x14ac:dyDescent="0.25">
      <c r="A2840" t="s">
        <v>3519</v>
      </c>
      <c r="B2840">
        <v>4</v>
      </c>
      <c r="C2840" t="s">
        <v>3524</v>
      </c>
      <c r="D2840" t="s">
        <v>3523</v>
      </c>
    </row>
    <row r="2841" spans="1:4" x14ac:dyDescent="0.25">
      <c r="A2841" t="s">
        <v>3519</v>
      </c>
      <c r="B2841">
        <v>5</v>
      </c>
      <c r="C2841" t="s">
        <v>2810</v>
      </c>
      <c r="D2841" t="s">
        <v>3279</v>
      </c>
    </row>
    <row r="2842" spans="1:4" x14ac:dyDescent="0.25">
      <c r="A2842" t="s">
        <v>3519</v>
      </c>
      <c r="B2842">
        <v>6</v>
      </c>
      <c r="C2842" t="s">
        <v>2125</v>
      </c>
      <c r="D2842" t="s">
        <v>2807</v>
      </c>
    </row>
    <row r="2843" spans="1:4" x14ac:dyDescent="0.25">
      <c r="A2843" t="s">
        <v>3519</v>
      </c>
      <c r="B2843">
        <v>7</v>
      </c>
      <c r="C2843" t="s">
        <v>3522</v>
      </c>
      <c r="D2843" t="s">
        <v>3521</v>
      </c>
    </row>
    <row r="2844" spans="1:4" x14ac:dyDescent="0.25">
      <c r="A2844" t="s">
        <v>3519</v>
      </c>
      <c r="B2844">
        <v>8</v>
      </c>
      <c r="C2844" t="s">
        <v>1591</v>
      </c>
      <c r="D2844" t="s">
        <v>3520</v>
      </c>
    </row>
    <row r="2845" spans="1:4" x14ac:dyDescent="0.25">
      <c r="A2845" t="s">
        <v>3519</v>
      </c>
      <c r="B2845">
        <v>9</v>
      </c>
      <c r="C2845" t="s">
        <v>2802</v>
      </c>
      <c r="D2845" t="s">
        <v>45</v>
      </c>
    </row>
    <row r="2846" spans="1:4" x14ac:dyDescent="0.25">
      <c r="A2846" s="4" t="s">
        <v>3513</v>
      </c>
      <c r="B2846" s="4">
        <v>1</v>
      </c>
      <c r="C2846" s="4" t="s">
        <v>344</v>
      </c>
      <c r="D2846" s="4" t="s">
        <v>8</v>
      </c>
    </row>
    <row r="2847" spans="1:4" x14ac:dyDescent="0.25">
      <c r="A2847" s="4" t="s">
        <v>3513</v>
      </c>
      <c r="B2847" s="4">
        <v>2</v>
      </c>
      <c r="C2847" s="4" t="s">
        <v>692</v>
      </c>
      <c r="D2847" s="4" t="s">
        <v>513</v>
      </c>
    </row>
    <row r="2848" spans="1:4" x14ac:dyDescent="0.25">
      <c r="A2848" s="4" t="s">
        <v>3513</v>
      </c>
      <c r="B2848" s="4">
        <v>3</v>
      </c>
      <c r="C2848" s="4" t="s">
        <v>1389</v>
      </c>
      <c r="D2848" s="4" t="s">
        <v>2731</v>
      </c>
    </row>
    <row r="2849" spans="1:4" x14ac:dyDescent="0.25">
      <c r="A2849" s="4" t="s">
        <v>3513</v>
      </c>
      <c r="B2849" s="4">
        <v>4</v>
      </c>
      <c r="C2849" s="4" t="s">
        <v>792</v>
      </c>
      <c r="D2849" s="4" t="s">
        <v>3518</v>
      </c>
    </row>
    <row r="2850" spans="1:4" x14ac:dyDescent="0.25">
      <c r="A2850" s="4" t="s">
        <v>3513</v>
      </c>
      <c r="B2850" s="4">
        <v>5</v>
      </c>
      <c r="C2850" s="4" t="s">
        <v>2389</v>
      </c>
      <c r="D2850" s="4" t="s">
        <v>2728</v>
      </c>
    </row>
    <row r="2851" spans="1:4" x14ac:dyDescent="0.25">
      <c r="A2851" s="4" t="s">
        <v>3513</v>
      </c>
      <c r="B2851" s="4">
        <v>6</v>
      </c>
      <c r="C2851" s="4" t="s">
        <v>2721</v>
      </c>
      <c r="D2851" s="4" t="s">
        <v>32</v>
      </c>
    </row>
    <row r="2852" spans="1:4" x14ac:dyDescent="0.25">
      <c r="A2852" s="4" t="s">
        <v>3513</v>
      </c>
      <c r="B2852" s="4">
        <v>7</v>
      </c>
      <c r="C2852" s="4" t="s">
        <v>2850</v>
      </c>
      <c r="D2852" s="4" t="s">
        <v>65</v>
      </c>
    </row>
    <row r="2853" spans="1:4" x14ac:dyDescent="0.25">
      <c r="A2853" s="4" t="s">
        <v>3513</v>
      </c>
      <c r="B2853" s="4">
        <v>8</v>
      </c>
      <c r="C2853" s="4" t="s">
        <v>510</v>
      </c>
      <c r="D2853" s="4" t="s">
        <v>3442</v>
      </c>
    </row>
    <row r="2854" spans="1:4" x14ac:dyDescent="0.25">
      <c r="A2854" s="4" t="s">
        <v>3513</v>
      </c>
      <c r="B2854" s="4">
        <v>9</v>
      </c>
      <c r="C2854" s="4" t="s">
        <v>1391</v>
      </c>
      <c r="D2854" s="4" t="s">
        <v>1045</v>
      </c>
    </row>
    <row r="2855" spans="1:4" x14ac:dyDescent="0.25">
      <c r="A2855" s="4" t="s">
        <v>3513</v>
      </c>
      <c r="B2855" s="4">
        <v>10</v>
      </c>
      <c r="C2855" s="4" t="s">
        <v>3389</v>
      </c>
      <c r="D2855" s="4" t="s">
        <v>3326</v>
      </c>
    </row>
    <row r="2856" spans="1:4" x14ac:dyDescent="0.25">
      <c r="A2856" s="4" t="s">
        <v>3513</v>
      </c>
      <c r="B2856" s="4">
        <v>11</v>
      </c>
      <c r="C2856" s="4" t="s">
        <v>3438</v>
      </c>
      <c r="D2856" s="4" t="s">
        <v>94</v>
      </c>
    </row>
    <row r="2857" spans="1:4" x14ac:dyDescent="0.25">
      <c r="A2857" s="4" t="s">
        <v>3513</v>
      </c>
      <c r="B2857" s="4">
        <v>12</v>
      </c>
      <c r="C2857" s="4" t="s">
        <v>1188</v>
      </c>
      <c r="D2857" s="4" t="s">
        <v>3437</v>
      </c>
    </row>
    <row r="2858" spans="1:4" x14ac:dyDescent="0.25">
      <c r="A2858" s="4" t="s">
        <v>3513</v>
      </c>
      <c r="B2858" s="4">
        <v>13</v>
      </c>
      <c r="C2858" s="4" t="s">
        <v>2974</v>
      </c>
      <c r="D2858" s="4" t="s">
        <v>2973</v>
      </c>
    </row>
    <row r="2859" spans="1:4" x14ac:dyDescent="0.25">
      <c r="A2859" s="4" t="s">
        <v>3513</v>
      </c>
      <c r="B2859" s="4">
        <v>14</v>
      </c>
      <c r="C2859" s="4" t="s">
        <v>1311</v>
      </c>
      <c r="D2859" s="4" t="s">
        <v>3160</v>
      </c>
    </row>
    <row r="2860" spans="1:4" x14ac:dyDescent="0.25">
      <c r="A2860" s="4" t="s">
        <v>3513</v>
      </c>
      <c r="B2860" s="4">
        <v>15</v>
      </c>
      <c r="C2860" s="4" t="s">
        <v>3041</v>
      </c>
      <c r="D2860" s="4" t="s">
        <v>3040</v>
      </c>
    </row>
    <row r="2861" spans="1:4" x14ac:dyDescent="0.25">
      <c r="A2861" s="4" t="s">
        <v>3513</v>
      </c>
      <c r="B2861" s="4">
        <v>16</v>
      </c>
      <c r="C2861" s="4" t="s">
        <v>2571</v>
      </c>
      <c r="D2861" s="4" t="s">
        <v>3042</v>
      </c>
    </row>
    <row r="2862" spans="1:4" x14ac:dyDescent="0.25">
      <c r="A2862" s="4" t="s">
        <v>3513</v>
      </c>
      <c r="B2862" s="4">
        <v>17</v>
      </c>
      <c r="C2862" s="4" t="s">
        <v>3517</v>
      </c>
      <c r="D2862" s="4" t="s">
        <v>3516</v>
      </c>
    </row>
    <row r="2863" spans="1:4" x14ac:dyDescent="0.25">
      <c r="A2863" s="4" t="s">
        <v>3513</v>
      </c>
      <c r="B2863" s="4">
        <v>18</v>
      </c>
      <c r="C2863" s="4" t="s">
        <v>3049</v>
      </c>
      <c r="D2863" s="4" t="s">
        <v>3044</v>
      </c>
    </row>
    <row r="2864" spans="1:4" x14ac:dyDescent="0.25">
      <c r="A2864" s="4" t="s">
        <v>3513</v>
      </c>
      <c r="B2864" s="4">
        <v>19</v>
      </c>
      <c r="C2864" s="4" t="s">
        <v>3515</v>
      </c>
      <c r="D2864" s="4" t="s">
        <v>3514</v>
      </c>
    </row>
    <row r="2865" spans="1:4" x14ac:dyDescent="0.25">
      <c r="A2865" s="4" t="s">
        <v>3513</v>
      </c>
      <c r="B2865" s="4">
        <v>20</v>
      </c>
      <c r="C2865" s="4" t="s">
        <v>3050</v>
      </c>
      <c r="D2865" s="4" t="s">
        <v>3046</v>
      </c>
    </row>
    <row r="2866" spans="1:4" x14ac:dyDescent="0.25">
      <c r="A2866" s="4" t="s">
        <v>3513</v>
      </c>
      <c r="B2866" s="4">
        <v>21</v>
      </c>
      <c r="C2866" s="4" t="s">
        <v>1384</v>
      </c>
      <c r="D2866" s="4" t="s">
        <v>17</v>
      </c>
    </row>
    <row r="2867" spans="1:4" x14ac:dyDescent="0.25">
      <c r="A2867" t="s">
        <v>3505</v>
      </c>
      <c r="B2867">
        <v>1</v>
      </c>
      <c r="C2867" t="s">
        <v>344</v>
      </c>
      <c r="D2867" t="s">
        <v>8</v>
      </c>
    </row>
    <row r="2868" spans="1:4" x14ac:dyDescent="0.25">
      <c r="A2868" t="s">
        <v>3505</v>
      </c>
      <c r="B2868">
        <v>2</v>
      </c>
      <c r="C2868" t="s">
        <v>3512</v>
      </c>
      <c r="D2868" t="s">
        <v>3511</v>
      </c>
    </row>
    <row r="2869" spans="1:4" x14ac:dyDescent="0.25">
      <c r="A2869" t="s">
        <v>3505</v>
      </c>
      <c r="B2869">
        <v>3</v>
      </c>
      <c r="C2869" t="s">
        <v>1506</v>
      </c>
      <c r="D2869" t="s">
        <v>3006</v>
      </c>
    </row>
    <row r="2870" spans="1:4" x14ac:dyDescent="0.25">
      <c r="A2870" t="s">
        <v>3505</v>
      </c>
      <c r="B2870">
        <v>4</v>
      </c>
      <c r="C2870" t="s">
        <v>2468</v>
      </c>
      <c r="D2870" t="s">
        <v>2355</v>
      </c>
    </row>
    <row r="2871" spans="1:4" x14ac:dyDescent="0.25">
      <c r="A2871" t="s">
        <v>3505</v>
      </c>
      <c r="B2871">
        <v>5</v>
      </c>
      <c r="C2871" t="s">
        <v>3226</v>
      </c>
      <c r="D2871" t="s">
        <v>3510</v>
      </c>
    </row>
    <row r="2872" spans="1:4" x14ac:dyDescent="0.25">
      <c r="A2872" t="s">
        <v>3505</v>
      </c>
      <c r="B2872">
        <v>6</v>
      </c>
      <c r="C2872" t="s">
        <v>2351</v>
      </c>
      <c r="D2872" t="s">
        <v>2350</v>
      </c>
    </row>
    <row r="2873" spans="1:4" x14ac:dyDescent="0.25">
      <c r="A2873" t="s">
        <v>3505</v>
      </c>
      <c r="B2873">
        <v>7</v>
      </c>
      <c r="C2873" t="s">
        <v>2347</v>
      </c>
      <c r="D2873" t="s">
        <v>2346</v>
      </c>
    </row>
    <row r="2874" spans="1:4" x14ac:dyDescent="0.25">
      <c r="A2874" t="s">
        <v>3505</v>
      </c>
      <c r="B2874">
        <v>8</v>
      </c>
      <c r="C2874" t="s">
        <v>2818</v>
      </c>
      <c r="D2874" t="s">
        <v>2463</v>
      </c>
    </row>
    <row r="2875" spans="1:4" x14ac:dyDescent="0.25">
      <c r="A2875" t="s">
        <v>3505</v>
      </c>
      <c r="B2875">
        <v>9</v>
      </c>
      <c r="C2875" t="s">
        <v>2819</v>
      </c>
      <c r="D2875" t="s">
        <v>2342</v>
      </c>
    </row>
    <row r="2876" spans="1:4" x14ac:dyDescent="0.25">
      <c r="A2876" t="s">
        <v>3505</v>
      </c>
      <c r="B2876">
        <v>10</v>
      </c>
      <c r="C2876" t="s">
        <v>2858</v>
      </c>
      <c r="D2876" t="s">
        <v>2820</v>
      </c>
    </row>
    <row r="2877" spans="1:4" x14ac:dyDescent="0.25">
      <c r="A2877" t="s">
        <v>3505</v>
      </c>
      <c r="B2877">
        <v>11</v>
      </c>
      <c r="C2877" t="s">
        <v>591</v>
      </c>
      <c r="D2877" t="s">
        <v>3283</v>
      </c>
    </row>
    <row r="2878" spans="1:4" x14ac:dyDescent="0.25">
      <c r="A2878" t="s">
        <v>3505</v>
      </c>
      <c r="B2878">
        <v>12</v>
      </c>
      <c r="C2878" t="s">
        <v>428</v>
      </c>
      <c r="D2878" t="s">
        <v>19</v>
      </c>
    </row>
    <row r="2879" spans="1:4" x14ac:dyDescent="0.25">
      <c r="A2879" t="s">
        <v>3505</v>
      </c>
      <c r="B2879">
        <v>13</v>
      </c>
      <c r="C2879" t="s">
        <v>3003</v>
      </c>
      <c r="D2879" t="s">
        <v>2981</v>
      </c>
    </row>
    <row r="2880" spans="1:4" x14ac:dyDescent="0.25">
      <c r="A2880" t="s">
        <v>3505</v>
      </c>
      <c r="B2880">
        <v>14</v>
      </c>
      <c r="C2880" t="s">
        <v>3509</v>
      </c>
      <c r="D2880" t="s">
        <v>3508</v>
      </c>
    </row>
    <row r="2881" spans="1:4" x14ac:dyDescent="0.25">
      <c r="A2881" t="s">
        <v>3505</v>
      </c>
      <c r="B2881">
        <v>15</v>
      </c>
      <c r="C2881" t="s">
        <v>3507</v>
      </c>
      <c r="D2881" t="s">
        <v>3506</v>
      </c>
    </row>
    <row r="2882" spans="1:4" x14ac:dyDescent="0.25">
      <c r="A2882" t="s">
        <v>3505</v>
      </c>
      <c r="B2882">
        <v>16</v>
      </c>
      <c r="C2882" t="s">
        <v>1497</v>
      </c>
      <c r="D2882" t="s">
        <v>39</v>
      </c>
    </row>
    <row r="2883" spans="1:4" x14ac:dyDescent="0.25">
      <c r="A2883" t="s">
        <v>3499</v>
      </c>
      <c r="B2883">
        <v>1</v>
      </c>
      <c r="C2883" t="s">
        <v>492</v>
      </c>
      <c r="D2883" t="s">
        <v>26</v>
      </c>
    </row>
    <row r="2884" spans="1:4" x14ac:dyDescent="0.25">
      <c r="A2884" t="s">
        <v>3499</v>
      </c>
      <c r="B2884">
        <v>2</v>
      </c>
      <c r="C2884" t="s">
        <v>573</v>
      </c>
      <c r="D2884" t="s">
        <v>1030</v>
      </c>
    </row>
    <row r="2885" spans="1:4" x14ac:dyDescent="0.25">
      <c r="A2885" t="s">
        <v>3499</v>
      </c>
      <c r="B2885">
        <v>3</v>
      </c>
      <c r="C2885" t="s">
        <v>2248</v>
      </c>
      <c r="D2885" t="s">
        <v>490</v>
      </c>
    </row>
    <row r="2886" spans="1:4" x14ac:dyDescent="0.25">
      <c r="A2886" t="s">
        <v>3499</v>
      </c>
      <c r="B2886">
        <v>4</v>
      </c>
      <c r="C2886" t="s">
        <v>936</v>
      </c>
      <c r="D2886" t="s">
        <v>2839</v>
      </c>
    </row>
    <row r="2887" spans="1:4" x14ac:dyDescent="0.25">
      <c r="A2887" t="s">
        <v>3499</v>
      </c>
      <c r="B2887">
        <v>5</v>
      </c>
      <c r="C2887" t="s">
        <v>1027</v>
      </c>
      <c r="D2887" t="s">
        <v>3494</v>
      </c>
    </row>
    <row r="2888" spans="1:4" x14ac:dyDescent="0.25">
      <c r="A2888" t="s">
        <v>3499</v>
      </c>
      <c r="B2888">
        <v>6</v>
      </c>
      <c r="C2888" t="s">
        <v>3504</v>
      </c>
      <c r="D2888" t="s">
        <v>2988</v>
      </c>
    </row>
    <row r="2889" spans="1:4" x14ac:dyDescent="0.25">
      <c r="A2889" t="s">
        <v>3499</v>
      </c>
      <c r="B2889">
        <v>7</v>
      </c>
      <c r="C2889" t="s">
        <v>1269</v>
      </c>
      <c r="D2889" t="s">
        <v>46</v>
      </c>
    </row>
    <row r="2890" spans="1:4" x14ac:dyDescent="0.25">
      <c r="A2890" t="s">
        <v>3499</v>
      </c>
      <c r="B2890">
        <v>8</v>
      </c>
      <c r="C2890" t="s">
        <v>2062</v>
      </c>
      <c r="D2890" t="s">
        <v>2378</v>
      </c>
    </row>
    <row r="2891" spans="1:4" x14ac:dyDescent="0.25">
      <c r="A2891" t="s">
        <v>3499</v>
      </c>
      <c r="B2891">
        <v>9</v>
      </c>
      <c r="C2891" t="s">
        <v>3504</v>
      </c>
      <c r="D2891" t="s">
        <v>3503</v>
      </c>
    </row>
    <row r="2892" spans="1:4" x14ac:dyDescent="0.25">
      <c r="A2892" t="s">
        <v>3499</v>
      </c>
      <c r="B2892">
        <v>10</v>
      </c>
      <c r="C2892" t="s">
        <v>1728</v>
      </c>
      <c r="D2892" t="s">
        <v>2014</v>
      </c>
    </row>
    <row r="2893" spans="1:4" x14ac:dyDescent="0.25">
      <c r="A2893" t="s">
        <v>3499</v>
      </c>
      <c r="B2893">
        <v>11</v>
      </c>
      <c r="C2893" t="s">
        <v>3502</v>
      </c>
      <c r="D2893" t="s">
        <v>2991</v>
      </c>
    </row>
    <row r="2894" spans="1:4" x14ac:dyDescent="0.25">
      <c r="A2894" t="s">
        <v>3499</v>
      </c>
      <c r="B2894">
        <v>12</v>
      </c>
      <c r="C2894" t="s">
        <v>1973</v>
      </c>
      <c r="D2894" t="s">
        <v>2013</v>
      </c>
    </row>
    <row r="2895" spans="1:4" x14ac:dyDescent="0.25">
      <c r="A2895" t="s">
        <v>3499</v>
      </c>
      <c r="B2895">
        <v>13</v>
      </c>
      <c r="C2895" t="s">
        <v>1466</v>
      </c>
      <c r="D2895" t="s">
        <v>1465</v>
      </c>
    </row>
    <row r="2896" spans="1:4" x14ac:dyDescent="0.25">
      <c r="A2896" t="s">
        <v>3499</v>
      </c>
      <c r="B2896">
        <v>14</v>
      </c>
      <c r="C2896" t="s">
        <v>1828</v>
      </c>
      <c r="D2896" t="s">
        <v>2993</v>
      </c>
    </row>
    <row r="2897" spans="1:5" x14ac:dyDescent="0.25">
      <c r="A2897" t="s">
        <v>3499</v>
      </c>
      <c r="B2897">
        <v>15</v>
      </c>
      <c r="C2897" t="s">
        <v>3501</v>
      </c>
      <c r="D2897" t="s">
        <v>3500</v>
      </c>
    </row>
    <row r="2898" spans="1:5" x14ac:dyDescent="0.25">
      <c r="A2898" t="s">
        <v>3499</v>
      </c>
      <c r="B2898">
        <v>16</v>
      </c>
      <c r="C2898" t="s">
        <v>1197</v>
      </c>
      <c r="D2898" t="s">
        <v>85</v>
      </c>
    </row>
    <row r="2899" spans="1:5" x14ac:dyDescent="0.25">
      <c r="A2899" s="17" t="s">
        <v>3496</v>
      </c>
      <c r="B2899" s="17">
        <v>1</v>
      </c>
      <c r="C2899" s="17" t="s">
        <v>428</v>
      </c>
      <c r="D2899" s="17" t="s">
        <v>19</v>
      </c>
      <c r="E2899" s="17"/>
    </row>
    <row r="2900" spans="1:5" x14ac:dyDescent="0.25">
      <c r="A2900" s="17" t="s">
        <v>3496</v>
      </c>
      <c r="B2900" s="17">
        <v>2</v>
      </c>
      <c r="C2900" s="17" t="s">
        <v>2596</v>
      </c>
      <c r="D2900" s="17" t="s">
        <v>3498</v>
      </c>
      <c r="E2900" s="17"/>
    </row>
    <row r="2901" spans="1:5" x14ac:dyDescent="0.25">
      <c r="A2901" s="17" t="s">
        <v>3496</v>
      </c>
      <c r="B2901" s="17">
        <v>3</v>
      </c>
      <c r="C2901" s="17" t="s">
        <v>554</v>
      </c>
      <c r="D2901" s="17" t="s">
        <v>2981</v>
      </c>
      <c r="E2901" s="17"/>
    </row>
    <row r="2902" spans="1:5" x14ac:dyDescent="0.25">
      <c r="A2902" s="17" t="s">
        <v>3496</v>
      </c>
      <c r="B2902" s="17">
        <v>4</v>
      </c>
      <c r="C2902" s="17" t="s">
        <v>602</v>
      </c>
      <c r="D2902" s="17" t="s">
        <v>2980</v>
      </c>
      <c r="E2902" s="17"/>
    </row>
    <row r="2903" spans="1:5" x14ac:dyDescent="0.25">
      <c r="A2903" s="17" t="s">
        <v>3496</v>
      </c>
      <c r="B2903" s="17">
        <v>5</v>
      </c>
      <c r="C2903" s="17" t="s">
        <v>734</v>
      </c>
      <c r="D2903" s="17" t="s">
        <v>3287</v>
      </c>
      <c r="E2903" s="17"/>
    </row>
    <row r="2904" spans="1:5" x14ac:dyDescent="0.25">
      <c r="A2904" s="17" t="s">
        <v>3496</v>
      </c>
      <c r="B2904" s="17">
        <v>6</v>
      </c>
      <c r="C2904" s="17" t="s">
        <v>1538</v>
      </c>
      <c r="D2904" s="17" t="s">
        <v>2977</v>
      </c>
      <c r="E2904" s="17"/>
    </row>
    <row r="2905" spans="1:5" x14ac:dyDescent="0.25">
      <c r="A2905" s="17" t="s">
        <v>3496</v>
      </c>
      <c r="B2905" s="17">
        <v>7</v>
      </c>
      <c r="C2905" s="17" t="s">
        <v>341</v>
      </c>
      <c r="D2905" s="17" t="s">
        <v>1146</v>
      </c>
      <c r="E2905" s="17"/>
    </row>
    <row r="2906" spans="1:5" x14ac:dyDescent="0.25">
      <c r="A2906" s="17" t="s">
        <v>3496</v>
      </c>
      <c r="B2906" s="17">
        <v>8</v>
      </c>
      <c r="C2906" s="17" t="s">
        <v>3291</v>
      </c>
      <c r="D2906" s="17" t="s">
        <v>3290</v>
      </c>
      <c r="E2906" s="17"/>
    </row>
    <row r="2907" spans="1:5" x14ac:dyDescent="0.25">
      <c r="A2907" s="17" t="s">
        <v>3496</v>
      </c>
      <c r="B2907" s="17">
        <v>9</v>
      </c>
      <c r="C2907" s="17" t="s">
        <v>1646</v>
      </c>
      <c r="D2907" s="17" t="s">
        <v>3292</v>
      </c>
      <c r="E2907" s="17"/>
    </row>
    <row r="2908" spans="1:5" x14ac:dyDescent="0.25">
      <c r="A2908" s="17" t="s">
        <v>3496</v>
      </c>
      <c r="B2908" s="17">
        <v>10</v>
      </c>
      <c r="C2908" s="17" t="s">
        <v>1193</v>
      </c>
      <c r="D2908" s="17" t="s">
        <v>51</v>
      </c>
      <c r="E2908" s="17"/>
    </row>
    <row r="2909" spans="1:5" x14ac:dyDescent="0.25">
      <c r="A2909" s="17" t="s">
        <v>3496</v>
      </c>
      <c r="B2909" s="17">
        <v>11</v>
      </c>
      <c r="C2909" s="17" t="s">
        <v>3403</v>
      </c>
      <c r="D2909" s="17" t="s">
        <v>3497</v>
      </c>
      <c r="E2909" s="17"/>
    </row>
    <row r="2910" spans="1:5" x14ac:dyDescent="0.25">
      <c r="A2910" s="17" t="s">
        <v>3496</v>
      </c>
      <c r="B2910" s="17">
        <v>12</v>
      </c>
      <c r="C2910" s="17" t="s">
        <v>1432</v>
      </c>
      <c r="D2910" s="17" t="s">
        <v>57</v>
      </c>
      <c r="E2910" s="17"/>
    </row>
    <row r="2911" spans="1:5" x14ac:dyDescent="0.25">
      <c r="A2911" t="s">
        <v>3487</v>
      </c>
      <c r="B2911">
        <v>1</v>
      </c>
      <c r="C2911" t="s">
        <v>492</v>
      </c>
      <c r="D2911" t="s">
        <v>26</v>
      </c>
    </row>
    <row r="2912" spans="1:5" x14ac:dyDescent="0.25">
      <c r="A2912" t="s">
        <v>3487</v>
      </c>
      <c r="B2912">
        <v>2</v>
      </c>
      <c r="C2912" t="s">
        <v>573</v>
      </c>
      <c r="D2912" t="s">
        <v>1030</v>
      </c>
    </row>
    <row r="2913" spans="1:4" x14ac:dyDescent="0.25">
      <c r="A2913" t="s">
        <v>3487</v>
      </c>
      <c r="B2913">
        <v>3</v>
      </c>
      <c r="C2913" t="s">
        <v>2248</v>
      </c>
      <c r="D2913" t="s">
        <v>490</v>
      </c>
    </row>
    <row r="2914" spans="1:4" x14ac:dyDescent="0.25">
      <c r="A2914" t="s">
        <v>3487</v>
      </c>
      <c r="B2914">
        <v>4</v>
      </c>
      <c r="C2914" t="s">
        <v>3495</v>
      </c>
      <c r="D2914" t="s">
        <v>2839</v>
      </c>
    </row>
    <row r="2915" spans="1:4" x14ac:dyDescent="0.25">
      <c r="A2915" t="s">
        <v>3487</v>
      </c>
      <c r="B2915">
        <v>5</v>
      </c>
      <c r="C2915" t="s">
        <v>1027</v>
      </c>
      <c r="D2915" t="s">
        <v>3494</v>
      </c>
    </row>
    <row r="2916" spans="1:4" x14ac:dyDescent="0.25">
      <c r="A2916" t="s">
        <v>3487</v>
      </c>
      <c r="B2916">
        <v>6</v>
      </c>
      <c r="C2916" t="s">
        <v>2644</v>
      </c>
      <c r="D2916" t="s">
        <v>2311</v>
      </c>
    </row>
    <row r="2917" spans="1:4" x14ac:dyDescent="0.25">
      <c r="A2917" t="s">
        <v>3487</v>
      </c>
      <c r="B2917">
        <v>7</v>
      </c>
      <c r="C2917" t="s">
        <v>3493</v>
      </c>
      <c r="D2917" t="s">
        <v>1474</v>
      </c>
    </row>
    <row r="2918" spans="1:4" x14ac:dyDescent="0.25">
      <c r="A2918" t="s">
        <v>3487</v>
      </c>
      <c r="B2918">
        <v>8</v>
      </c>
      <c r="C2918" t="s">
        <v>1269</v>
      </c>
      <c r="D2918" t="s">
        <v>46</v>
      </c>
    </row>
    <row r="2919" spans="1:4" x14ac:dyDescent="0.25">
      <c r="A2919" t="s">
        <v>3487</v>
      </c>
      <c r="B2919">
        <v>9</v>
      </c>
      <c r="C2919" t="s">
        <v>3492</v>
      </c>
      <c r="D2919" t="s">
        <v>3262</v>
      </c>
    </row>
    <row r="2920" spans="1:4" x14ac:dyDescent="0.25">
      <c r="A2920" t="s">
        <v>3487</v>
      </c>
      <c r="B2920">
        <v>10</v>
      </c>
      <c r="C2920" t="s">
        <v>1556</v>
      </c>
      <c r="D2920" t="s">
        <v>3263</v>
      </c>
    </row>
    <row r="2921" spans="1:4" x14ac:dyDescent="0.25">
      <c r="A2921" t="s">
        <v>3487</v>
      </c>
      <c r="B2921">
        <v>11</v>
      </c>
      <c r="C2921" t="s">
        <v>689</v>
      </c>
      <c r="D2921" t="s">
        <v>689</v>
      </c>
    </row>
    <row r="2922" spans="1:4" x14ac:dyDescent="0.25">
      <c r="A2922" t="s">
        <v>3487</v>
      </c>
      <c r="B2922">
        <v>12</v>
      </c>
      <c r="C2922" t="s">
        <v>3267</v>
      </c>
      <c r="D2922" t="s">
        <v>3266</v>
      </c>
    </row>
    <row r="2923" spans="1:4" x14ac:dyDescent="0.25">
      <c r="A2923" t="s">
        <v>3487</v>
      </c>
      <c r="B2923">
        <v>13</v>
      </c>
      <c r="C2923" t="s">
        <v>3491</v>
      </c>
      <c r="D2923" t="s">
        <v>3268</v>
      </c>
    </row>
    <row r="2924" spans="1:4" x14ac:dyDescent="0.25">
      <c r="A2924" t="s">
        <v>3487</v>
      </c>
      <c r="B2924">
        <v>14</v>
      </c>
      <c r="C2924" t="s">
        <v>2618</v>
      </c>
      <c r="D2924" t="s">
        <v>3490</v>
      </c>
    </row>
    <row r="2925" spans="1:4" x14ac:dyDescent="0.25">
      <c r="A2925" t="s">
        <v>3487</v>
      </c>
      <c r="B2925">
        <v>15</v>
      </c>
      <c r="C2925" t="s">
        <v>3489</v>
      </c>
      <c r="D2925" t="s">
        <v>3271</v>
      </c>
    </row>
    <row r="2926" spans="1:4" x14ac:dyDescent="0.25">
      <c r="A2926" t="s">
        <v>3487</v>
      </c>
      <c r="B2926">
        <v>16</v>
      </c>
      <c r="C2926" t="s">
        <v>3488</v>
      </c>
      <c r="D2926" t="s">
        <v>124</v>
      </c>
    </row>
    <row r="2927" spans="1:4" x14ac:dyDescent="0.25">
      <c r="A2927" t="s">
        <v>3487</v>
      </c>
      <c r="B2927">
        <v>17</v>
      </c>
      <c r="C2927" t="s">
        <v>2974</v>
      </c>
      <c r="D2927" t="s">
        <v>3272</v>
      </c>
    </row>
    <row r="2928" spans="1:4" x14ac:dyDescent="0.25">
      <c r="A2928" t="s">
        <v>3487</v>
      </c>
      <c r="B2928">
        <v>18</v>
      </c>
      <c r="C2928" t="s">
        <v>867</v>
      </c>
      <c r="D2928" t="s">
        <v>40</v>
      </c>
    </row>
    <row r="2929" spans="1:4" x14ac:dyDescent="0.25">
      <c r="A2929" t="s">
        <v>3481</v>
      </c>
      <c r="B2929">
        <v>1</v>
      </c>
      <c r="C2929" t="s">
        <v>492</v>
      </c>
      <c r="D2929" t="s">
        <v>26</v>
      </c>
    </row>
    <row r="2930" spans="1:4" x14ac:dyDescent="0.25">
      <c r="A2930" t="s">
        <v>3481</v>
      </c>
      <c r="B2930">
        <v>2</v>
      </c>
      <c r="C2930" t="s">
        <v>3486</v>
      </c>
      <c r="D2930" t="s">
        <v>3485</v>
      </c>
    </row>
    <row r="2931" spans="1:4" x14ac:dyDescent="0.25">
      <c r="A2931" t="s">
        <v>3481</v>
      </c>
      <c r="B2931">
        <v>3</v>
      </c>
      <c r="C2931" t="s">
        <v>1793</v>
      </c>
      <c r="D2931" t="s">
        <v>3484</v>
      </c>
    </row>
    <row r="2932" spans="1:4" x14ac:dyDescent="0.25">
      <c r="A2932" t="s">
        <v>3481</v>
      </c>
      <c r="B2932">
        <v>4</v>
      </c>
      <c r="C2932" t="s">
        <v>481</v>
      </c>
      <c r="D2932" t="s">
        <v>1796</v>
      </c>
    </row>
    <row r="2933" spans="1:4" x14ac:dyDescent="0.25">
      <c r="A2933" t="s">
        <v>3481</v>
      </c>
      <c r="B2933">
        <v>5</v>
      </c>
      <c r="C2933" t="s">
        <v>1663</v>
      </c>
      <c r="D2933" t="s">
        <v>243</v>
      </c>
    </row>
    <row r="2934" spans="1:4" x14ac:dyDescent="0.25">
      <c r="A2934" t="s">
        <v>3481</v>
      </c>
      <c r="B2934">
        <v>6</v>
      </c>
      <c r="C2934" t="s">
        <v>978</v>
      </c>
      <c r="D2934" t="s">
        <v>1143</v>
      </c>
    </row>
    <row r="2935" spans="1:4" x14ac:dyDescent="0.25">
      <c r="A2935" t="s">
        <v>3481</v>
      </c>
      <c r="B2935">
        <v>7</v>
      </c>
      <c r="C2935" t="s">
        <v>1073</v>
      </c>
      <c r="D2935" t="s">
        <v>3483</v>
      </c>
    </row>
    <row r="2936" spans="1:4" x14ac:dyDescent="0.25">
      <c r="A2936" t="s">
        <v>3481</v>
      </c>
      <c r="B2936">
        <v>8</v>
      </c>
      <c r="C2936" t="s">
        <v>1137</v>
      </c>
      <c r="D2936" t="s">
        <v>3482</v>
      </c>
    </row>
    <row r="2937" spans="1:4" x14ac:dyDescent="0.25">
      <c r="A2937" t="s">
        <v>3481</v>
      </c>
      <c r="B2937">
        <v>9</v>
      </c>
      <c r="C2937" t="s">
        <v>3480</v>
      </c>
      <c r="D2937" t="s">
        <v>86</v>
      </c>
    </row>
    <row r="2938" spans="1:4" x14ac:dyDescent="0.25">
      <c r="A2938" t="s">
        <v>3474</v>
      </c>
      <c r="B2938">
        <v>1</v>
      </c>
      <c r="C2938" t="s">
        <v>344</v>
      </c>
      <c r="D2938" t="s">
        <v>8</v>
      </c>
    </row>
    <row r="2939" spans="1:4" x14ac:dyDescent="0.25">
      <c r="A2939" t="s">
        <v>3474</v>
      </c>
      <c r="B2939">
        <v>2</v>
      </c>
      <c r="C2939" t="s">
        <v>3333</v>
      </c>
      <c r="D2939" t="s">
        <v>3250</v>
      </c>
    </row>
    <row r="2940" spans="1:4" x14ac:dyDescent="0.25">
      <c r="A2940" t="s">
        <v>3474</v>
      </c>
      <c r="B2940">
        <v>3</v>
      </c>
      <c r="C2940" t="s">
        <v>3479</v>
      </c>
      <c r="D2940" t="s">
        <v>2355</v>
      </c>
    </row>
    <row r="2941" spans="1:4" x14ac:dyDescent="0.25">
      <c r="A2941" t="s">
        <v>3474</v>
      </c>
      <c r="B2941">
        <v>4</v>
      </c>
      <c r="C2941" t="s">
        <v>3478</v>
      </c>
      <c r="D2941" t="s">
        <v>98</v>
      </c>
    </row>
    <row r="2942" spans="1:4" x14ac:dyDescent="0.25">
      <c r="A2942" t="s">
        <v>3474</v>
      </c>
      <c r="B2942">
        <v>5</v>
      </c>
      <c r="C2942" t="s">
        <v>2351</v>
      </c>
      <c r="D2942" t="s">
        <v>2350</v>
      </c>
    </row>
    <row r="2943" spans="1:4" x14ac:dyDescent="0.25">
      <c r="A2943" t="s">
        <v>3474</v>
      </c>
      <c r="B2943">
        <v>6</v>
      </c>
      <c r="C2943" t="s">
        <v>3477</v>
      </c>
      <c r="D2943" t="s">
        <v>3228</v>
      </c>
    </row>
    <row r="2944" spans="1:4" x14ac:dyDescent="0.25">
      <c r="A2944" t="s">
        <v>3474</v>
      </c>
      <c r="B2944">
        <v>7</v>
      </c>
      <c r="C2944" t="s">
        <v>2347</v>
      </c>
      <c r="D2944" t="s">
        <v>2346</v>
      </c>
    </row>
    <row r="2945" spans="1:4" x14ac:dyDescent="0.25">
      <c r="A2945" t="s">
        <v>3474</v>
      </c>
      <c r="B2945">
        <v>8</v>
      </c>
      <c r="C2945" t="s">
        <v>2818</v>
      </c>
      <c r="D2945" t="s">
        <v>2463</v>
      </c>
    </row>
    <row r="2946" spans="1:4" x14ac:dyDescent="0.25">
      <c r="A2946" t="s">
        <v>3474</v>
      </c>
      <c r="B2946">
        <v>9</v>
      </c>
      <c r="C2946" t="s">
        <v>2819</v>
      </c>
      <c r="D2946" t="s">
        <v>2342</v>
      </c>
    </row>
    <row r="2947" spans="1:4" x14ac:dyDescent="0.25">
      <c r="A2947" t="s">
        <v>3474</v>
      </c>
      <c r="B2947">
        <v>10</v>
      </c>
      <c r="C2947" t="s">
        <v>646</v>
      </c>
      <c r="D2947" t="s">
        <v>3229</v>
      </c>
    </row>
    <row r="2948" spans="1:4" x14ac:dyDescent="0.25">
      <c r="A2948" t="s">
        <v>3474</v>
      </c>
      <c r="B2948">
        <v>11</v>
      </c>
      <c r="C2948" t="s">
        <v>3476</v>
      </c>
      <c r="D2948" t="s">
        <v>3475</v>
      </c>
    </row>
    <row r="2949" spans="1:4" x14ac:dyDescent="0.25">
      <c r="A2949" t="s">
        <v>3474</v>
      </c>
      <c r="B2949">
        <v>12</v>
      </c>
      <c r="C2949" t="s">
        <v>1948</v>
      </c>
      <c r="D2949" t="s">
        <v>3095</v>
      </c>
    </row>
    <row r="2950" spans="1:4" x14ac:dyDescent="0.25">
      <c r="A2950" t="s">
        <v>3474</v>
      </c>
      <c r="B2950">
        <v>13</v>
      </c>
      <c r="C2950" t="s">
        <v>377</v>
      </c>
      <c r="D2950" t="s">
        <v>3094</v>
      </c>
    </row>
    <row r="2951" spans="1:4" x14ac:dyDescent="0.25">
      <c r="A2951" t="s">
        <v>3474</v>
      </c>
      <c r="B2951">
        <v>14</v>
      </c>
      <c r="C2951" t="s">
        <v>449</v>
      </c>
      <c r="D2951" t="s">
        <v>3093</v>
      </c>
    </row>
    <row r="2952" spans="1:4" x14ac:dyDescent="0.25">
      <c r="A2952" t="s">
        <v>3474</v>
      </c>
      <c r="B2952">
        <v>15</v>
      </c>
      <c r="C2952" t="s">
        <v>3091</v>
      </c>
      <c r="D2952" t="s">
        <v>12</v>
      </c>
    </row>
    <row r="2953" spans="1:4" x14ac:dyDescent="0.25">
      <c r="A2953" t="s">
        <v>3474</v>
      </c>
      <c r="B2953">
        <v>16</v>
      </c>
      <c r="C2953" t="s">
        <v>3473</v>
      </c>
      <c r="D2953" t="s">
        <v>87</v>
      </c>
    </row>
    <row r="2954" spans="1:4" x14ac:dyDescent="0.25">
      <c r="A2954" t="s">
        <v>3470</v>
      </c>
      <c r="B2954">
        <v>1</v>
      </c>
      <c r="C2954" t="s">
        <v>344</v>
      </c>
      <c r="D2954" t="s">
        <v>8</v>
      </c>
    </row>
    <row r="2955" spans="1:4" x14ac:dyDescent="0.25">
      <c r="A2955" t="s">
        <v>3470</v>
      </c>
      <c r="B2955">
        <v>2</v>
      </c>
      <c r="C2955" t="s">
        <v>1046</v>
      </c>
      <c r="D2955" t="s">
        <v>1045</v>
      </c>
    </row>
    <row r="2956" spans="1:4" x14ac:dyDescent="0.25">
      <c r="A2956" t="s">
        <v>3470</v>
      </c>
      <c r="B2956">
        <v>3</v>
      </c>
      <c r="C2956" t="s">
        <v>1048</v>
      </c>
      <c r="D2956" t="s">
        <v>1392</v>
      </c>
    </row>
    <row r="2957" spans="1:4" x14ac:dyDescent="0.25">
      <c r="A2957" t="s">
        <v>3470</v>
      </c>
      <c r="B2957">
        <v>4</v>
      </c>
      <c r="C2957" t="s">
        <v>1395</v>
      </c>
      <c r="D2957" t="s">
        <v>1049</v>
      </c>
    </row>
    <row r="2958" spans="1:4" x14ac:dyDescent="0.25">
      <c r="A2958" t="s">
        <v>3470</v>
      </c>
      <c r="B2958">
        <v>5</v>
      </c>
      <c r="C2958" t="s">
        <v>1051</v>
      </c>
      <c r="D2958" t="s">
        <v>2231</v>
      </c>
    </row>
    <row r="2959" spans="1:4" x14ac:dyDescent="0.25">
      <c r="A2959" t="s">
        <v>3470</v>
      </c>
      <c r="B2959">
        <v>6</v>
      </c>
      <c r="C2959" t="s">
        <v>1052</v>
      </c>
      <c r="D2959" t="s">
        <v>140</v>
      </c>
    </row>
    <row r="2960" spans="1:4" x14ac:dyDescent="0.25">
      <c r="A2960" t="s">
        <v>3470</v>
      </c>
      <c r="B2960">
        <v>7</v>
      </c>
      <c r="C2960" t="s">
        <v>3472</v>
      </c>
      <c r="D2960" t="s">
        <v>2189</v>
      </c>
    </row>
    <row r="2961" spans="1:4" x14ac:dyDescent="0.25">
      <c r="A2961" t="s">
        <v>3470</v>
      </c>
      <c r="B2961">
        <v>8</v>
      </c>
      <c r="C2961" t="s">
        <v>2266</v>
      </c>
      <c r="D2961" t="s">
        <v>2234</v>
      </c>
    </row>
    <row r="2962" spans="1:4" x14ac:dyDescent="0.25">
      <c r="A2962" t="s">
        <v>3470</v>
      </c>
      <c r="B2962">
        <v>9</v>
      </c>
      <c r="C2962" t="s">
        <v>3471</v>
      </c>
      <c r="D2962" t="s">
        <v>2686</v>
      </c>
    </row>
    <row r="2963" spans="1:4" x14ac:dyDescent="0.25">
      <c r="A2963" t="s">
        <v>3470</v>
      </c>
      <c r="B2963">
        <v>10</v>
      </c>
      <c r="C2963" t="s">
        <v>1506</v>
      </c>
      <c r="D2963" t="s">
        <v>1505</v>
      </c>
    </row>
    <row r="2964" spans="1:4" x14ac:dyDescent="0.25">
      <c r="A2964" t="s">
        <v>3470</v>
      </c>
      <c r="B2964">
        <v>11</v>
      </c>
      <c r="C2964" t="s">
        <v>1504</v>
      </c>
      <c r="D2964" t="s">
        <v>71</v>
      </c>
    </row>
    <row r="2965" spans="1:4" x14ac:dyDescent="0.25">
      <c r="A2965" t="s">
        <v>3470</v>
      </c>
      <c r="B2965">
        <v>12</v>
      </c>
      <c r="C2965" t="s">
        <v>3349</v>
      </c>
      <c r="D2965" t="s">
        <v>2063</v>
      </c>
    </row>
    <row r="2966" spans="1:4" x14ac:dyDescent="0.25">
      <c r="A2966" t="s">
        <v>3470</v>
      </c>
      <c r="B2966">
        <v>13</v>
      </c>
      <c r="C2966" t="s">
        <v>1250</v>
      </c>
      <c r="D2966" t="s">
        <v>1249</v>
      </c>
    </row>
    <row r="2967" spans="1:4" x14ac:dyDescent="0.25">
      <c r="A2967" t="s">
        <v>3470</v>
      </c>
      <c r="B2967">
        <v>14</v>
      </c>
      <c r="C2967" t="s">
        <v>2199</v>
      </c>
      <c r="D2967" t="s">
        <v>1247</v>
      </c>
    </row>
    <row r="2968" spans="1:4" x14ac:dyDescent="0.25">
      <c r="A2968" t="s">
        <v>3470</v>
      </c>
      <c r="B2968">
        <v>15</v>
      </c>
      <c r="C2968" t="s">
        <v>1245</v>
      </c>
      <c r="D2968" t="s">
        <v>4</v>
      </c>
    </row>
    <row r="2969" spans="1:4" x14ac:dyDescent="0.25">
      <c r="A2969" t="s">
        <v>3470</v>
      </c>
      <c r="B2969">
        <v>16</v>
      </c>
      <c r="C2969" t="s">
        <v>2066</v>
      </c>
      <c r="D2969" t="s">
        <v>196</v>
      </c>
    </row>
    <row r="2970" spans="1:4" x14ac:dyDescent="0.25">
      <c r="A2970" t="s">
        <v>3470</v>
      </c>
      <c r="B2970">
        <v>17</v>
      </c>
      <c r="C2970" t="s">
        <v>1481</v>
      </c>
      <c r="D2970" t="s">
        <v>88</v>
      </c>
    </row>
    <row r="2971" spans="1:4" x14ac:dyDescent="0.25">
      <c r="A2971" t="s">
        <v>3468</v>
      </c>
      <c r="B2971">
        <v>1</v>
      </c>
      <c r="C2971" t="s">
        <v>1231</v>
      </c>
      <c r="D2971" t="s">
        <v>89</v>
      </c>
    </row>
    <row r="2972" spans="1:4" x14ac:dyDescent="0.25">
      <c r="A2972" t="s">
        <v>3468</v>
      </c>
      <c r="B2972">
        <v>2</v>
      </c>
      <c r="C2972" t="s">
        <v>1052</v>
      </c>
      <c r="D2972" t="s">
        <v>140</v>
      </c>
    </row>
    <row r="2973" spans="1:4" x14ac:dyDescent="0.25">
      <c r="A2973" t="s">
        <v>3468</v>
      </c>
      <c r="B2973">
        <v>3</v>
      </c>
      <c r="C2973" t="s">
        <v>612</v>
      </c>
      <c r="D2973" t="s">
        <v>1486</v>
      </c>
    </row>
    <row r="2974" spans="1:4" x14ac:dyDescent="0.25">
      <c r="A2974" t="s">
        <v>3468</v>
      </c>
      <c r="B2974">
        <v>4</v>
      </c>
      <c r="C2974" t="s">
        <v>1054</v>
      </c>
      <c r="D2974" t="s">
        <v>2185</v>
      </c>
    </row>
    <row r="2975" spans="1:4" x14ac:dyDescent="0.25">
      <c r="A2975" t="s">
        <v>3468</v>
      </c>
      <c r="B2975">
        <v>5</v>
      </c>
      <c r="C2975" t="s">
        <v>1056</v>
      </c>
      <c r="D2975" t="s">
        <v>3465</v>
      </c>
    </row>
    <row r="2976" spans="1:4" x14ac:dyDescent="0.25">
      <c r="A2976" t="s">
        <v>3468</v>
      </c>
      <c r="B2976">
        <v>6</v>
      </c>
      <c r="C2976" t="s">
        <v>3464</v>
      </c>
      <c r="D2976" t="s">
        <v>3463</v>
      </c>
    </row>
    <row r="2977" spans="1:4" x14ac:dyDescent="0.25">
      <c r="A2977" t="s">
        <v>3468</v>
      </c>
      <c r="B2977">
        <v>7</v>
      </c>
      <c r="C2977" t="s">
        <v>3462</v>
      </c>
      <c r="D2977" t="s">
        <v>3461</v>
      </c>
    </row>
    <row r="2978" spans="1:4" x14ac:dyDescent="0.25">
      <c r="A2978" t="s">
        <v>3468</v>
      </c>
      <c r="B2978">
        <v>8</v>
      </c>
      <c r="C2978" t="s">
        <v>3469</v>
      </c>
      <c r="D2978" t="s">
        <v>3459</v>
      </c>
    </row>
    <row r="2979" spans="1:4" x14ac:dyDescent="0.25">
      <c r="A2979" t="s">
        <v>3468</v>
      </c>
      <c r="B2979">
        <v>9</v>
      </c>
      <c r="C2979" t="s">
        <v>1027</v>
      </c>
      <c r="D2979" t="s">
        <v>2016</v>
      </c>
    </row>
    <row r="2980" spans="1:4" x14ac:dyDescent="0.25">
      <c r="A2980" t="s">
        <v>3468</v>
      </c>
      <c r="B2980">
        <v>10</v>
      </c>
      <c r="C2980" t="s">
        <v>2644</v>
      </c>
      <c r="D2980" t="s">
        <v>2311</v>
      </c>
    </row>
    <row r="2981" spans="1:4" x14ac:dyDescent="0.25">
      <c r="A2981" t="s">
        <v>3468</v>
      </c>
      <c r="B2981">
        <v>11</v>
      </c>
      <c r="C2981" t="s">
        <v>1475</v>
      </c>
      <c r="D2981" t="s">
        <v>1474</v>
      </c>
    </row>
    <row r="2982" spans="1:4" x14ac:dyDescent="0.25">
      <c r="A2982" t="s">
        <v>3468</v>
      </c>
      <c r="B2982">
        <v>12</v>
      </c>
      <c r="C2982" t="s">
        <v>1269</v>
      </c>
      <c r="D2982" t="s">
        <v>46</v>
      </c>
    </row>
    <row r="2983" spans="1:4" x14ac:dyDescent="0.25">
      <c r="A2983" t="s">
        <v>3458</v>
      </c>
      <c r="B2983">
        <v>1</v>
      </c>
      <c r="C2983" t="s">
        <v>295</v>
      </c>
      <c r="D2983" t="s">
        <v>14</v>
      </c>
    </row>
    <row r="2984" spans="1:4" x14ac:dyDescent="0.25">
      <c r="A2984" t="s">
        <v>3458</v>
      </c>
      <c r="B2984">
        <v>2</v>
      </c>
      <c r="C2984" t="s">
        <v>1405</v>
      </c>
      <c r="D2984" t="s">
        <v>1404</v>
      </c>
    </row>
    <row r="2985" spans="1:4" x14ac:dyDescent="0.25">
      <c r="A2985" t="s">
        <v>3458</v>
      </c>
      <c r="B2985">
        <v>3</v>
      </c>
      <c r="C2985" t="s">
        <v>886</v>
      </c>
      <c r="D2985" t="s">
        <v>142</v>
      </c>
    </row>
    <row r="2986" spans="1:4" x14ac:dyDescent="0.25">
      <c r="A2986" t="s">
        <v>3458</v>
      </c>
      <c r="B2986">
        <v>4</v>
      </c>
      <c r="C2986" t="s">
        <v>1352</v>
      </c>
      <c r="D2986" t="s">
        <v>1270</v>
      </c>
    </row>
    <row r="2987" spans="1:4" x14ac:dyDescent="0.25">
      <c r="A2987" t="s">
        <v>3458</v>
      </c>
      <c r="B2987">
        <v>5</v>
      </c>
      <c r="C2987" t="s">
        <v>2458</v>
      </c>
      <c r="D2987" t="s">
        <v>1268</v>
      </c>
    </row>
    <row r="2988" spans="1:4" x14ac:dyDescent="0.25">
      <c r="A2988" t="s">
        <v>3458</v>
      </c>
      <c r="B2988">
        <v>6</v>
      </c>
      <c r="C2988" t="s">
        <v>3467</v>
      </c>
      <c r="D2988" t="s">
        <v>1266</v>
      </c>
    </row>
    <row r="2989" spans="1:4" x14ac:dyDescent="0.25">
      <c r="A2989" t="s">
        <v>3458</v>
      </c>
      <c r="B2989">
        <v>7</v>
      </c>
      <c r="C2989" t="s">
        <v>1265</v>
      </c>
      <c r="D2989" t="s">
        <v>1264</v>
      </c>
    </row>
    <row r="2990" spans="1:4" x14ac:dyDescent="0.25">
      <c r="A2990" t="s">
        <v>3458</v>
      </c>
      <c r="B2990">
        <v>8</v>
      </c>
      <c r="C2990" t="s">
        <v>1400</v>
      </c>
      <c r="D2990" t="s">
        <v>1399</v>
      </c>
    </row>
    <row r="2991" spans="1:4" x14ac:dyDescent="0.25">
      <c r="A2991" t="s">
        <v>3458</v>
      </c>
      <c r="B2991">
        <v>9</v>
      </c>
      <c r="C2991" t="s">
        <v>1261</v>
      </c>
      <c r="D2991" t="s">
        <v>1260</v>
      </c>
    </row>
    <row r="2992" spans="1:4" x14ac:dyDescent="0.25">
      <c r="A2992" t="s">
        <v>3458</v>
      </c>
      <c r="B2992">
        <v>10</v>
      </c>
      <c r="C2992" t="s">
        <v>1052</v>
      </c>
      <c r="D2992" t="s">
        <v>140</v>
      </c>
    </row>
    <row r="2993" spans="1:4" x14ac:dyDescent="0.25">
      <c r="A2993" t="s">
        <v>3458</v>
      </c>
      <c r="B2993">
        <v>11</v>
      </c>
      <c r="C2993" t="s">
        <v>1231</v>
      </c>
      <c r="D2993" t="s">
        <v>2585</v>
      </c>
    </row>
    <row r="2994" spans="1:4" x14ac:dyDescent="0.25">
      <c r="A2994" t="s">
        <v>3458</v>
      </c>
      <c r="B2994">
        <v>12</v>
      </c>
      <c r="C2994" t="s">
        <v>2131</v>
      </c>
      <c r="D2994" t="s">
        <v>3466</v>
      </c>
    </row>
    <row r="2995" spans="1:4" x14ac:dyDescent="0.25">
      <c r="A2995" t="s">
        <v>3458</v>
      </c>
      <c r="B2995">
        <v>13</v>
      </c>
      <c r="C2995" t="s">
        <v>1054</v>
      </c>
      <c r="D2995" t="s">
        <v>2185</v>
      </c>
    </row>
    <row r="2996" spans="1:4" x14ac:dyDescent="0.25">
      <c r="A2996" t="s">
        <v>3458</v>
      </c>
      <c r="B2996">
        <v>14</v>
      </c>
      <c r="C2996" t="s">
        <v>1056</v>
      </c>
      <c r="D2996" t="s">
        <v>3465</v>
      </c>
    </row>
    <row r="2997" spans="1:4" x14ac:dyDescent="0.25">
      <c r="A2997" t="s">
        <v>3458</v>
      </c>
      <c r="B2997">
        <v>15</v>
      </c>
      <c r="C2997" t="s">
        <v>3464</v>
      </c>
      <c r="D2997" t="s">
        <v>3463</v>
      </c>
    </row>
    <row r="2998" spans="1:4" x14ac:dyDescent="0.25">
      <c r="A2998" t="s">
        <v>3458</v>
      </c>
      <c r="B2998">
        <v>16</v>
      </c>
      <c r="C2998" t="s">
        <v>3462</v>
      </c>
      <c r="D2998" t="s">
        <v>3461</v>
      </c>
    </row>
    <row r="2999" spans="1:4" x14ac:dyDescent="0.25">
      <c r="A2999" t="s">
        <v>3458</v>
      </c>
      <c r="B2999">
        <v>17</v>
      </c>
      <c r="C2999" t="s">
        <v>3460</v>
      </c>
      <c r="D2999" t="s">
        <v>3459</v>
      </c>
    </row>
    <row r="3000" spans="1:4" x14ac:dyDescent="0.25">
      <c r="A3000" t="s">
        <v>3458</v>
      </c>
      <c r="B3000">
        <v>18</v>
      </c>
      <c r="C3000" t="s">
        <v>1027</v>
      </c>
      <c r="D3000" t="s">
        <v>2016</v>
      </c>
    </row>
    <row r="3001" spans="1:4" x14ac:dyDescent="0.25">
      <c r="A3001" t="s">
        <v>3458</v>
      </c>
      <c r="B3001">
        <v>19</v>
      </c>
      <c r="C3001" t="s">
        <v>2644</v>
      </c>
      <c r="D3001" t="s">
        <v>2311</v>
      </c>
    </row>
    <row r="3002" spans="1:4" x14ac:dyDescent="0.25">
      <c r="A3002" t="s">
        <v>3458</v>
      </c>
      <c r="B3002">
        <v>20</v>
      </c>
      <c r="C3002" t="s">
        <v>1475</v>
      </c>
      <c r="D3002" t="s">
        <v>1474</v>
      </c>
    </row>
    <row r="3003" spans="1:4" x14ac:dyDescent="0.25">
      <c r="A3003" t="s">
        <v>3458</v>
      </c>
      <c r="B3003">
        <v>21</v>
      </c>
      <c r="C3003" t="s">
        <v>1269</v>
      </c>
      <c r="D3003" t="s">
        <v>46</v>
      </c>
    </row>
    <row r="3004" spans="1:4" x14ac:dyDescent="0.25">
      <c r="A3004" t="s">
        <v>3446</v>
      </c>
      <c r="B3004">
        <v>1</v>
      </c>
      <c r="C3004" t="s">
        <v>1463</v>
      </c>
      <c r="D3004" t="s">
        <v>90</v>
      </c>
    </row>
    <row r="3005" spans="1:4" x14ac:dyDescent="0.25">
      <c r="A3005" t="s">
        <v>3446</v>
      </c>
      <c r="B3005">
        <v>2</v>
      </c>
      <c r="C3005" t="s">
        <v>3301</v>
      </c>
      <c r="D3005" t="s">
        <v>3300</v>
      </c>
    </row>
    <row r="3006" spans="1:4" x14ac:dyDescent="0.25">
      <c r="A3006" t="s">
        <v>3446</v>
      </c>
      <c r="B3006">
        <v>3</v>
      </c>
      <c r="C3006" t="s">
        <v>3397</v>
      </c>
      <c r="D3006" t="s">
        <v>3457</v>
      </c>
    </row>
    <row r="3007" spans="1:4" x14ac:dyDescent="0.25">
      <c r="A3007" t="s">
        <v>3446</v>
      </c>
      <c r="B3007">
        <v>4</v>
      </c>
      <c r="C3007" t="s">
        <v>2665</v>
      </c>
      <c r="D3007" t="s">
        <v>3305</v>
      </c>
    </row>
    <row r="3008" spans="1:4" x14ac:dyDescent="0.25">
      <c r="A3008" t="s">
        <v>3446</v>
      </c>
      <c r="B3008">
        <v>5</v>
      </c>
      <c r="C3008" t="s">
        <v>1441</v>
      </c>
      <c r="D3008" t="s">
        <v>3307</v>
      </c>
    </row>
    <row r="3009" spans="1:4" x14ac:dyDescent="0.25">
      <c r="A3009" t="s">
        <v>3446</v>
      </c>
      <c r="B3009">
        <v>6</v>
      </c>
      <c r="C3009" t="s">
        <v>748</v>
      </c>
      <c r="D3009" t="s">
        <v>737</v>
      </c>
    </row>
    <row r="3010" spans="1:4" x14ac:dyDescent="0.25">
      <c r="A3010" t="s">
        <v>3446</v>
      </c>
      <c r="B3010">
        <v>7</v>
      </c>
      <c r="C3010" t="s">
        <v>3456</v>
      </c>
      <c r="D3010" t="s">
        <v>3455</v>
      </c>
    </row>
    <row r="3011" spans="1:4" x14ac:dyDescent="0.25">
      <c r="A3011" t="s">
        <v>3446</v>
      </c>
      <c r="B3011">
        <v>8</v>
      </c>
      <c r="C3011" t="s">
        <v>3315</v>
      </c>
      <c r="D3011" t="s">
        <v>3308</v>
      </c>
    </row>
    <row r="3012" spans="1:4" x14ac:dyDescent="0.25">
      <c r="A3012" t="s">
        <v>3446</v>
      </c>
      <c r="B3012">
        <v>9</v>
      </c>
      <c r="C3012" t="s">
        <v>3454</v>
      </c>
      <c r="D3012" t="s">
        <v>3453</v>
      </c>
    </row>
    <row r="3013" spans="1:4" x14ac:dyDescent="0.25">
      <c r="A3013" t="s">
        <v>3446</v>
      </c>
      <c r="B3013">
        <v>10</v>
      </c>
      <c r="C3013" t="s">
        <v>2420</v>
      </c>
      <c r="D3013" t="s">
        <v>3312</v>
      </c>
    </row>
    <row r="3014" spans="1:4" x14ac:dyDescent="0.25">
      <c r="A3014" t="s">
        <v>3446</v>
      </c>
      <c r="B3014">
        <v>11</v>
      </c>
      <c r="C3014" t="s">
        <v>3452</v>
      </c>
      <c r="D3014" t="s">
        <v>3451</v>
      </c>
    </row>
    <row r="3015" spans="1:4" x14ac:dyDescent="0.25">
      <c r="A3015" t="s">
        <v>3446</v>
      </c>
      <c r="B3015">
        <v>12</v>
      </c>
      <c r="C3015" t="s">
        <v>978</v>
      </c>
      <c r="D3015" t="s">
        <v>3450</v>
      </c>
    </row>
    <row r="3016" spans="1:4" x14ac:dyDescent="0.25">
      <c r="A3016" t="s">
        <v>3446</v>
      </c>
      <c r="B3016">
        <v>13</v>
      </c>
      <c r="C3016" t="s">
        <v>1250</v>
      </c>
      <c r="D3016" t="s">
        <v>1249</v>
      </c>
    </row>
    <row r="3017" spans="1:4" x14ac:dyDescent="0.25">
      <c r="A3017" t="s">
        <v>3446</v>
      </c>
      <c r="B3017">
        <v>14</v>
      </c>
      <c r="C3017" t="s">
        <v>3449</v>
      </c>
      <c r="D3017" t="s">
        <v>3448</v>
      </c>
    </row>
    <row r="3018" spans="1:4" x14ac:dyDescent="0.25">
      <c r="A3018" t="s">
        <v>3446</v>
      </c>
      <c r="B3018">
        <v>15</v>
      </c>
      <c r="C3018" t="s">
        <v>3240</v>
      </c>
      <c r="D3018" t="s">
        <v>38</v>
      </c>
    </row>
    <row r="3019" spans="1:4" x14ac:dyDescent="0.25">
      <c r="A3019" t="s">
        <v>3446</v>
      </c>
      <c r="B3019">
        <v>16</v>
      </c>
      <c r="C3019" t="s">
        <v>3427</v>
      </c>
      <c r="D3019" t="s">
        <v>3426</v>
      </c>
    </row>
    <row r="3020" spans="1:4" x14ac:dyDescent="0.25">
      <c r="A3020" t="s">
        <v>3446</v>
      </c>
      <c r="B3020">
        <v>17</v>
      </c>
      <c r="C3020" t="s">
        <v>1137</v>
      </c>
      <c r="D3020" t="s">
        <v>3447</v>
      </c>
    </row>
    <row r="3021" spans="1:4" x14ac:dyDescent="0.25">
      <c r="A3021" t="s">
        <v>3446</v>
      </c>
      <c r="B3021">
        <v>18</v>
      </c>
      <c r="C3021" t="s">
        <v>3423</v>
      </c>
      <c r="D3021" t="s">
        <v>80</v>
      </c>
    </row>
    <row r="3022" spans="1:4" x14ac:dyDescent="0.25">
      <c r="A3022" t="s">
        <v>3445</v>
      </c>
      <c r="B3022">
        <v>1</v>
      </c>
      <c r="C3022" t="s">
        <v>1384</v>
      </c>
      <c r="D3022" t="s">
        <v>17</v>
      </c>
    </row>
    <row r="3023" spans="1:4" x14ac:dyDescent="0.25">
      <c r="A3023" t="s">
        <v>3445</v>
      </c>
      <c r="B3023">
        <v>2</v>
      </c>
      <c r="C3023" t="s">
        <v>3175</v>
      </c>
      <c r="D3023" t="s">
        <v>3046</v>
      </c>
    </row>
    <row r="3024" spans="1:4" x14ac:dyDescent="0.25">
      <c r="A3024" t="s">
        <v>3445</v>
      </c>
      <c r="B3024">
        <v>3</v>
      </c>
      <c r="C3024" t="s">
        <v>383</v>
      </c>
      <c r="D3024" t="s">
        <v>3045</v>
      </c>
    </row>
    <row r="3025" spans="1:4" x14ac:dyDescent="0.25">
      <c r="A3025" t="s">
        <v>3445</v>
      </c>
      <c r="B3025">
        <v>4</v>
      </c>
      <c r="C3025" t="s">
        <v>3049</v>
      </c>
      <c r="D3025" t="s">
        <v>3044</v>
      </c>
    </row>
    <row r="3026" spans="1:4" x14ac:dyDescent="0.25">
      <c r="A3026" t="s">
        <v>3445</v>
      </c>
      <c r="B3026">
        <v>5</v>
      </c>
      <c r="C3026" t="s">
        <v>2180</v>
      </c>
      <c r="D3026" t="s">
        <v>3414</v>
      </c>
    </row>
    <row r="3027" spans="1:4" x14ac:dyDescent="0.25">
      <c r="A3027" t="s">
        <v>3445</v>
      </c>
      <c r="B3027">
        <v>6</v>
      </c>
      <c r="C3027" t="s">
        <v>49</v>
      </c>
      <c r="D3027" t="s">
        <v>49</v>
      </c>
    </row>
    <row r="3028" spans="1:4" x14ac:dyDescent="0.25">
      <c r="A3028" t="s">
        <v>3432</v>
      </c>
      <c r="B3028">
        <v>1</v>
      </c>
      <c r="C3028" t="s">
        <v>344</v>
      </c>
      <c r="D3028" t="s">
        <v>8</v>
      </c>
    </row>
    <row r="3029" spans="1:4" x14ac:dyDescent="0.25">
      <c r="A3029" t="s">
        <v>3432</v>
      </c>
      <c r="B3029">
        <v>2</v>
      </c>
      <c r="C3029" t="s">
        <v>692</v>
      </c>
      <c r="D3029" t="s">
        <v>935</v>
      </c>
    </row>
    <row r="3030" spans="1:4" x14ac:dyDescent="0.25">
      <c r="A3030" t="s">
        <v>3432</v>
      </c>
      <c r="B3030">
        <v>3</v>
      </c>
      <c r="C3030" t="s">
        <v>3349</v>
      </c>
      <c r="D3030" t="s">
        <v>3416</v>
      </c>
    </row>
    <row r="3031" spans="1:4" x14ac:dyDescent="0.25">
      <c r="A3031" t="s">
        <v>3432</v>
      </c>
      <c r="B3031">
        <v>4</v>
      </c>
      <c r="C3031" t="s">
        <v>3444</v>
      </c>
      <c r="D3031" t="s">
        <v>688</v>
      </c>
    </row>
    <row r="3032" spans="1:4" x14ac:dyDescent="0.25">
      <c r="A3032" t="s">
        <v>3432</v>
      </c>
      <c r="B3032">
        <v>5</v>
      </c>
      <c r="C3032" t="s">
        <v>687</v>
      </c>
      <c r="D3032" t="s">
        <v>66</v>
      </c>
    </row>
    <row r="3033" spans="1:4" x14ac:dyDescent="0.25">
      <c r="A3033" t="s">
        <v>3432</v>
      </c>
      <c r="B3033">
        <v>6</v>
      </c>
      <c r="C3033" t="s">
        <v>1582</v>
      </c>
      <c r="D3033" t="s">
        <v>685</v>
      </c>
    </row>
    <row r="3034" spans="1:4" x14ac:dyDescent="0.25">
      <c r="A3034" t="s">
        <v>3432</v>
      </c>
      <c r="B3034">
        <v>7</v>
      </c>
      <c r="C3034" t="s">
        <v>3443</v>
      </c>
      <c r="D3034" t="s">
        <v>63</v>
      </c>
    </row>
    <row r="3035" spans="1:4" x14ac:dyDescent="0.25">
      <c r="A3035" t="s">
        <v>3432</v>
      </c>
      <c r="B3035">
        <v>8</v>
      </c>
      <c r="C3035" t="s">
        <v>563</v>
      </c>
      <c r="D3035" t="s">
        <v>270</v>
      </c>
    </row>
    <row r="3036" spans="1:4" x14ac:dyDescent="0.25">
      <c r="A3036" t="s">
        <v>3432</v>
      </c>
      <c r="B3036">
        <v>9</v>
      </c>
      <c r="C3036" t="s">
        <v>1012</v>
      </c>
      <c r="D3036" t="s">
        <v>3323</v>
      </c>
    </row>
    <row r="3037" spans="1:4" x14ac:dyDescent="0.25">
      <c r="A3037" t="s">
        <v>3432</v>
      </c>
      <c r="B3037">
        <v>10</v>
      </c>
      <c r="C3037" t="s">
        <v>3152</v>
      </c>
      <c r="D3037" t="s">
        <v>3151</v>
      </c>
    </row>
    <row r="3038" spans="1:4" x14ac:dyDescent="0.25">
      <c r="A3038" t="s">
        <v>3432</v>
      </c>
      <c r="B3038">
        <v>11</v>
      </c>
      <c r="C3038" t="s">
        <v>510</v>
      </c>
      <c r="D3038" t="s">
        <v>3442</v>
      </c>
    </row>
    <row r="3039" spans="1:4" x14ac:dyDescent="0.25">
      <c r="A3039" t="s">
        <v>3432</v>
      </c>
      <c r="B3039">
        <v>12</v>
      </c>
      <c r="C3039" t="s">
        <v>1046</v>
      </c>
      <c r="D3039" t="s">
        <v>1045</v>
      </c>
    </row>
    <row r="3040" spans="1:4" x14ac:dyDescent="0.25">
      <c r="A3040" t="s">
        <v>3432</v>
      </c>
      <c r="B3040">
        <v>13</v>
      </c>
      <c r="C3040" t="s">
        <v>1432</v>
      </c>
      <c r="D3040" t="s">
        <v>3441</v>
      </c>
    </row>
    <row r="3041" spans="1:4" x14ac:dyDescent="0.25">
      <c r="A3041" t="s">
        <v>3432</v>
      </c>
      <c r="B3041">
        <v>14</v>
      </c>
      <c r="C3041" t="s">
        <v>3440</v>
      </c>
      <c r="D3041" t="s">
        <v>3439</v>
      </c>
    </row>
    <row r="3042" spans="1:4" x14ac:dyDescent="0.25">
      <c r="A3042" t="s">
        <v>3432</v>
      </c>
      <c r="B3042">
        <v>15</v>
      </c>
      <c r="C3042" t="s">
        <v>3438</v>
      </c>
      <c r="D3042" t="s">
        <v>94</v>
      </c>
    </row>
    <row r="3043" spans="1:4" x14ac:dyDescent="0.25">
      <c r="A3043" t="s">
        <v>3432</v>
      </c>
      <c r="B3043">
        <v>16</v>
      </c>
      <c r="C3043" t="s">
        <v>1188</v>
      </c>
      <c r="D3043" t="s">
        <v>3437</v>
      </c>
    </row>
    <row r="3044" spans="1:4" x14ac:dyDescent="0.25">
      <c r="A3044" t="s">
        <v>3432</v>
      </c>
      <c r="B3044">
        <v>17</v>
      </c>
      <c r="C3044" t="s">
        <v>2974</v>
      </c>
      <c r="D3044" t="s">
        <v>2973</v>
      </c>
    </row>
    <row r="3045" spans="1:4" x14ac:dyDescent="0.25">
      <c r="A3045" t="s">
        <v>3432</v>
      </c>
      <c r="B3045">
        <v>18</v>
      </c>
      <c r="C3045" t="s">
        <v>3436</v>
      </c>
      <c r="D3045" t="s">
        <v>21</v>
      </c>
    </row>
    <row r="3046" spans="1:4" x14ac:dyDescent="0.25">
      <c r="A3046" t="s">
        <v>3432</v>
      </c>
      <c r="B3046">
        <v>19</v>
      </c>
      <c r="C3046" t="s">
        <v>3041</v>
      </c>
      <c r="D3046" t="s">
        <v>3040</v>
      </c>
    </row>
    <row r="3047" spans="1:4" x14ac:dyDescent="0.25">
      <c r="A3047" t="s">
        <v>3432</v>
      </c>
      <c r="B3047">
        <v>20</v>
      </c>
      <c r="C3047" t="s">
        <v>3435</v>
      </c>
      <c r="D3047" t="s">
        <v>3042</v>
      </c>
    </row>
    <row r="3048" spans="1:4" x14ac:dyDescent="0.25">
      <c r="A3048" t="s">
        <v>3432</v>
      </c>
      <c r="B3048">
        <v>21</v>
      </c>
      <c r="C3048" t="s">
        <v>3434</v>
      </c>
      <c r="D3048" t="s">
        <v>3433</v>
      </c>
    </row>
    <row r="3049" spans="1:4" x14ac:dyDescent="0.25">
      <c r="A3049" t="s">
        <v>3432</v>
      </c>
      <c r="B3049">
        <v>22</v>
      </c>
      <c r="C3049" t="s">
        <v>2180</v>
      </c>
      <c r="D3049" t="s">
        <v>3347</v>
      </c>
    </row>
    <row r="3050" spans="1:4" x14ac:dyDescent="0.25">
      <c r="A3050" t="s">
        <v>3432</v>
      </c>
      <c r="B3050">
        <v>23</v>
      </c>
      <c r="C3050" t="s">
        <v>49</v>
      </c>
      <c r="D3050" t="s">
        <v>49</v>
      </c>
    </row>
    <row r="3051" spans="1:4" x14ac:dyDescent="0.25">
      <c r="A3051" t="s">
        <v>3424</v>
      </c>
      <c r="B3051">
        <v>1</v>
      </c>
      <c r="C3051" t="s">
        <v>344</v>
      </c>
      <c r="D3051" t="s">
        <v>8</v>
      </c>
    </row>
    <row r="3052" spans="1:4" x14ac:dyDescent="0.25">
      <c r="A3052" t="s">
        <v>3424</v>
      </c>
      <c r="B3052">
        <v>2</v>
      </c>
      <c r="C3052" t="s">
        <v>1506</v>
      </c>
      <c r="D3052" t="s">
        <v>1506</v>
      </c>
    </row>
    <row r="3053" spans="1:4" x14ac:dyDescent="0.25">
      <c r="A3053" t="s">
        <v>3424</v>
      </c>
      <c r="B3053">
        <v>3</v>
      </c>
      <c r="C3053" t="s">
        <v>3431</v>
      </c>
      <c r="D3053" t="s">
        <v>98</v>
      </c>
    </row>
    <row r="3054" spans="1:4" x14ac:dyDescent="0.25">
      <c r="A3054" t="s">
        <v>3424</v>
      </c>
      <c r="B3054">
        <v>4</v>
      </c>
      <c r="C3054" t="s">
        <v>2351</v>
      </c>
      <c r="D3054" t="s">
        <v>2350</v>
      </c>
    </row>
    <row r="3055" spans="1:4" x14ac:dyDescent="0.25">
      <c r="A3055" t="s">
        <v>3424</v>
      </c>
      <c r="B3055">
        <v>5</v>
      </c>
      <c r="C3055" t="s">
        <v>2347</v>
      </c>
      <c r="D3055" t="s">
        <v>2346</v>
      </c>
    </row>
    <row r="3056" spans="1:4" x14ac:dyDescent="0.25">
      <c r="A3056" t="s">
        <v>3424</v>
      </c>
      <c r="B3056">
        <v>6</v>
      </c>
      <c r="C3056" t="s">
        <v>2818</v>
      </c>
      <c r="D3056" t="s">
        <v>2463</v>
      </c>
    </row>
    <row r="3057" spans="1:4" x14ac:dyDescent="0.25">
      <c r="A3057" t="s">
        <v>3424</v>
      </c>
      <c r="B3057">
        <v>7</v>
      </c>
      <c r="C3057" t="s">
        <v>2819</v>
      </c>
      <c r="D3057" t="s">
        <v>2342</v>
      </c>
    </row>
    <row r="3058" spans="1:4" x14ac:dyDescent="0.25">
      <c r="A3058" t="s">
        <v>3424</v>
      </c>
      <c r="B3058">
        <v>8</v>
      </c>
      <c r="C3058" t="s">
        <v>2858</v>
      </c>
      <c r="D3058" t="s">
        <v>2820</v>
      </c>
    </row>
    <row r="3059" spans="1:4" x14ac:dyDescent="0.25">
      <c r="A3059" t="s">
        <v>3424</v>
      </c>
      <c r="B3059">
        <v>9</v>
      </c>
      <c r="C3059" t="s">
        <v>591</v>
      </c>
      <c r="D3059" t="s">
        <v>3283</v>
      </c>
    </row>
    <row r="3060" spans="1:4" x14ac:dyDescent="0.25">
      <c r="A3060" t="s">
        <v>3424</v>
      </c>
      <c r="B3060">
        <v>10</v>
      </c>
      <c r="C3060" t="s">
        <v>428</v>
      </c>
      <c r="D3060" t="s">
        <v>19</v>
      </c>
    </row>
    <row r="3061" spans="1:4" x14ac:dyDescent="0.25">
      <c r="A3061" t="s">
        <v>3424</v>
      </c>
      <c r="B3061">
        <v>11</v>
      </c>
      <c r="C3061" t="s">
        <v>3301</v>
      </c>
      <c r="D3061" t="s">
        <v>3300</v>
      </c>
    </row>
    <row r="3062" spans="1:4" x14ac:dyDescent="0.25">
      <c r="A3062" t="s">
        <v>3424</v>
      </c>
      <c r="B3062">
        <v>12</v>
      </c>
      <c r="C3062" t="s">
        <v>3397</v>
      </c>
      <c r="D3062" t="s">
        <v>3302</v>
      </c>
    </row>
    <row r="3063" spans="1:4" x14ac:dyDescent="0.25">
      <c r="A3063" t="s">
        <v>3424</v>
      </c>
      <c r="B3063">
        <v>13</v>
      </c>
      <c r="C3063" t="s">
        <v>803</v>
      </c>
      <c r="D3063" t="s">
        <v>3303</v>
      </c>
    </row>
    <row r="3064" spans="1:4" x14ac:dyDescent="0.25">
      <c r="A3064" t="s">
        <v>3424</v>
      </c>
      <c r="B3064">
        <v>14</v>
      </c>
      <c r="C3064" t="s">
        <v>2665</v>
      </c>
      <c r="D3064" t="s">
        <v>3305</v>
      </c>
    </row>
    <row r="3065" spans="1:4" x14ac:dyDescent="0.25">
      <c r="A3065" t="s">
        <v>3424</v>
      </c>
      <c r="B3065">
        <v>15</v>
      </c>
      <c r="C3065" t="s">
        <v>1441</v>
      </c>
      <c r="D3065" t="s">
        <v>3307</v>
      </c>
    </row>
    <row r="3066" spans="1:4" x14ac:dyDescent="0.25">
      <c r="A3066" t="s">
        <v>3424</v>
      </c>
      <c r="B3066">
        <v>16</v>
      </c>
      <c r="C3066" t="s">
        <v>3430</v>
      </c>
      <c r="D3066" t="s">
        <v>737</v>
      </c>
    </row>
    <row r="3067" spans="1:4" x14ac:dyDescent="0.25">
      <c r="A3067" t="s">
        <v>3424</v>
      </c>
      <c r="B3067">
        <v>17</v>
      </c>
      <c r="C3067" t="s">
        <v>3429</v>
      </c>
      <c r="D3067" t="s">
        <v>3308</v>
      </c>
    </row>
    <row r="3068" spans="1:4" x14ac:dyDescent="0.25">
      <c r="A3068" t="s">
        <v>3424</v>
      </c>
      <c r="B3068">
        <v>18</v>
      </c>
      <c r="C3068" t="s">
        <v>3311</v>
      </c>
      <c r="D3068" t="s">
        <v>3310</v>
      </c>
    </row>
    <row r="3069" spans="1:4" x14ac:dyDescent="0.25">
      <c r="A3069" t="s">
        <v>3424</v>
      </c>
      <c r="B3069">
        <v>19</v>
      </c>
      <c r="C3069" t="s">
        <v>2420</v>
      </c>
      <c r="D3069" t="s">
        <v>3312</v>
      </c>
    </row>
    <row r="3070" spans="1:4" x14ac:dyDescent="0.25">
      <c r="A3070" t="s">
        <v>3424</v>
      </c>
      <c r="B3070">
        <v>20</v>
      </c>
      <c r="C3070" t="s">
        <v>3315</v>
      </c>
      <c r="D3070" t="s">
        <v>3314</v>
      </c>
    </row>
    <row r="3071" spans="1:4" x14ac:dyDescent="0.25">
      <c r="A3071" t="s">
        <v>3424</v>
      </c>
      <c r="B3071">
        <v>21</v>
      </c>
      <c r="C3071" t="s">
        <v>978</v>
      </c>
      <c r="D3071" t="s">
        <v>3316</v>
      </c>
    </row>
    <row r="3072" spans="1:4" x14ac:dyDescent="0.25">
      <c r="A3072" t="s">
        <v>3424</v>
      </c>
      <c r="B3072">
        <v>22</v>
      </c>
      <c r="C3072" t="s">
        <v>3428</v>
      </c>
      <c r="D3072" t="s">
        <v>3317</v>
      </c>
    </row>
    <row r="3073" spans="1:4" x14ac:dyDescent="0.25">
      <c r="A3073" t="s">
        <v>3424</v>
      </c>
      <c r="B3073">
        <v>23</v>
      </c>
      <c r="C3073" t="s">
        <v>2554</v>
      </c>
      <c r="D3073" t="s">
        <v>3245</v>
      </c>
    </row>
    <row r="3074" spans="1:4" x14ac:dyDescent="0.25">
      <c r="A3074" t="s">
        <v>3424</v>
      </c>
      <c r="B3074">
        <v>24</v>
      </c>
      <c r="C3074" t="s">
        <v>3240</v>
      </c>
      <c r="D3074" t="s">
        <v>38</v>
      </c>
    </row>
    <row r="3075" spans="1:4" x14ac:dyDescent="0.25">
      <c r="A3075" t="s">
        <v>3424</v>
      </c>
      <c r="B3075">
        <v>25</v>
      </c>
      <c r="C3075" t="s">
        <v>3427</v>
      </c>
      <c r="D3075" t="s">
        <v>3426</v>
      </c>
    </row>
    <row r="3076" spans="1:4" x14ac:dyDescent="0.25">
      <c r="A3076" t="s">
        <v>3424</v>
      </c>
      <c r="B3076">
        <v>26</v>
      </c>
      <c r="C3076" t="s">
        <v>2402</v>
      </c>
      <c r="D3076" t="s">
        <v>3425</v>
      </c>
    </row>
    <row r="3077" spans="1:4" x14ac:dyDescent="0.25">
      <c r="A3077" t="s">
        <v>3424</v>
      </c>
      <c r="B3077">
        <v>27</v>
      </c>
      <c r="C3077" t="s">
        <v>3423</v>
      </c>
      <c r="D3077" t="s">
        <v>80</v>
      </c>
    </row>
    <row r="3078" spans="1:4" x14ac:dyDescent="0.25">
      <c r="A3078" s="11" t="s">
        <v>3418</v>
      </c>
      <c r="B3078" s="11">
        <v>1</v>
      </c>
      <c r="C3078" s="11" t="s">
        <v>344</v>
      </c>
      <c r="D3078" s="11" t="s">
        <v>8</v>
      </c>
    </row>
    <row r="3079" spans="1:4" x14ac:dyDescent="0.25">
      <c r="A3079" s="11" t="s">
        <v>3418</v>
      </c>
      <c r="B3079" s="11">
        <v>2</v>
      </c>
      <c r="C3079" s="11" t="s">
        <v>692</v>
      </c>
      <c r="D3079" s="11" t="s">
        <v>513</v>
      </c>
    </row>
    <row r="3080" spans="1:4" x14ac:dyDescent="0.25">
      <c r="A3080" s="11" t="s">
        <v>3418</v>
      </c>
      <c r="B3080" s="11">
        <v>3</v>
      </c>
      <c r="C3080" s="11" t="s">
        <v>792</v>
      </c>
      <c r="D3080" s="11" t="s">
        <v>3422</v>
      </c>
    </row>
    <row r="3081" spans="1:4" x14ac:dyDescent="0.25">
      <c r="A3081" s="11" t="s">
        <v>3418</v>
      </c>
      <c r="B3081" s="11">
        <v>4</v>
      </c>
      <c r="C3081" s="11" t="s">
        <v>2262</v>
      </c>
      <c r="D3081" s="11" t="s">
        <v>688</v>
      </c>
    </row>
    <row r="3082" spans="1:4" x14ac:dyDescent="0.25">
      <c r="A3082" s="11" t="s">
        <v>3418</v>
      </c>
      <c r="B3082" s="11">
        <v>5</v>
      </c>
      <c r="C3082" s="11" t="s">
        <v>687</v>
      </c>
      <c r="D3082" s="11" t="s">
        <v>66</v>
      </c>
    </row>
    <row r="3083" spans="1:4" x14ac:dyDescent="0.25">
      <c r="A3083" s="11" t="s">
        <v>3418</v>
      </c>
      <c r="B3083" s="11">
        <v>6</v>
      </c>
      <c r="C3083" s="11" t="s">
        <v>1582</v>
      </c>
      <c r="D3083" s="11" t="s">
        <v>685</v>
      </c>
    </row>
    <row r="3084" spans="1:4" x14ac:dyDescent="0.25">
      <c r="A3084" s="11" t="s">
        <v>3418</v>
      </c>
      <c r="B3084" s="11">
        <v>7</v>
      </c>
      <c r="C3084" s="11" t="s">
        <v>2299</v>
      </c>
      <c r="D3084" s="11" t="s">
        <v>2219</v>
      </c>
    </row>
    <row r="3085" spans="1:4" x14ac:dyDescent="0.25">
      <c r="A3085" s="11" t="s">
        <v>3418</v>
      </c>
      <c r="B3085" s="11">
        <v>8</v>
      </c>
      <c r="C3085" s="11" t="s">
        <v>2259</v>
      </c>
      <c r="D3085" s="11" t="s">
        <v>681</v>
      </c>
    </row>
    <row r="3086" spans="1:4" x14ac:dyDescent="0.25">
      <c r="A3086" s="11" t="s">
        <v>3418</v>
      </c>
      <c r="B3086" s="11">
        <v>9</v>
      </c>
      <c r="C3086" s="11" t="s">
        <v>1029</v>
      </c>
      <c r="D3086" s="11" t="s">
        <v>3076</v>
      </c>
    </row>
    <row r="3087" spans="1:4" x14ac:dyDescent="0.25">
      <c r="A3087" s="11" t="s">
        <v>3418</v>
      </c>
      <c r="B3087" s="11">
        <v>10</v>
      </c>
      <c r="C3087" s="11" t="s">
        <v>2796</v>
      </c>
      <c r="D3087" s="11" t="s">
        <v>2795</v>
      </c>
    </row>
    <row r="3088" spans="1:4" x14ac:dyDescent="0.25">
      <c r="A3088" s="11" t="s">
        <v>3418</v>
      </c>
      <c r="B3088" s="11">
        <v>11</v>
      </c>
      <c r="C3088" s="11" t="s">
        <v>3421</v>
      </c>
      <c r="D3088" s="11" t="s">
        <v>676</v>
      </c>
    </row>
    <row r="3089" spans="1:4" x14ac:dyDescent="0.25">
      <c r="A3089" s="11" t="s">
        <v>3418</v>
      </c>
      <c r="B3089" s="11">
        <v>12</v>
      </c>
      <c r="C3089" s="11" t="s">
        <v>1384</v>
      </c>
      <c r="D3089" s="11" t="s">
        <v>17</v>
      </c>
    </row>
    <row r="3090" spans="1:4" x14ac:dyDescent="0.25">
      <c r="A3090" s="11" t="s">
        <v>3418</v>
      </c>
      <c r="B3090" s="11">
        <v>13</v>
      </c>
      <c r="C3090" s="11" t="s">
        <v>1713</v>
      </c>
      <c r="D3090" s="11" t="s">
        <v>2851</v>
      </c>
    </row>
    <row r="3091" spans="1:4" x14ac:dyDescent="0.25">
      <c r="A3091" s="11" t="s">
        <v>3418</v>
      </c>
      <c r="B3091" s="11">
        <v>14</v>
      </c>
      <c r="C3091" s="11" t="s">
        <v>2257</v>
      </c>
      <c r="D3091" s="11" t="s">
        <v>671</v>
      </c>
    </row>
    <row r="3092" spans="1:4" x14ac:dyDescent="0.25">
      <c r="A3092" s="11" t="s">
        <v>3418</v>
      </c>
      <c r="B3092" s="11">
        <v>15</v>
      </c>
      <c r="C3092" s="11" t="s">
        <v>3420</v>
      </c>
      <c r="D3092" s="11" t="s">
        <v>3294</v>
      </c>
    </row>
    <row r="3093" spans="1:4" x14ac:dyDescent="0.25">
      <c r="A3093" s="11" t="s">
        <v>3418</v>
      </c>
      <c r="B3093" s="11">
        <v>16</v>
      </c>
      <c r="C3093" s="11" t="s">
        <v>3419</v>
      </c>
      <c r="D3093" s="11" t="s">
        <v>1581</v>
      </c>
    </row>
    <row r="3094" spans="1:4" x14ac:dyDescent="0.25">
      <c r="A3094" s="11" t="s">
        <v>3418</v>
      </c>
      <c r="B3094" s="11">
        <v>17</v>
      </c>
      <c r="C3094" s="11" t="s">
        <v>2255</v>
      </c>
      <c r="D3094" s="11" t="s">
        <v>2847</v>
      </c>
    </row>
    <row r="3095" spans="1:4" x14ac:dyDescent="0.25">
      <c r="A3095" s="11" t="s">
        <v>3418</v>
      </c>
      <c r="B3095" s="11">
        <v>18</v>
      </c>
      <c r="C3095" s="11" t="s">
        <v>3280</v>
      </c>
      <c r="D3095" s="11" t="s">
        <v>3296</v>
      </c>
    </row>
    <row r="3096" spans="1:4" x14ac:dyDescent="0.25">
      <c r="A3096" s="11" t="s">
        <v>3418</v>
      </c>
      <c r="B3096" s="11">
        <v>19</v>
      </c>
      <c r="C3096" s="11" t="s">
        <v>1029</v>
      </c>
      <c r="D3096" s="11" t="s">
        <v>3297</v>
      </c>
    </row>
    <row r="3097" spans="1:4" x14ac:dyDescent="0.25">
      <c r="A3097" s="11" t="s">
        <v>3418</v>
      </c>
      <c r="B3097" s="11">
        <v>20</v>
      </c>
      <c r="C3097" s="11" t="s">
        <v>3417</v>
      </c>
      <c r="D3097" s="11" t="s">
        <v>56</v>
      </c>
    </row>
    <row r="3098" spans="1:4" x14ac:dyDescent="0.25">
      <c r="A3098" t="s">
        <v>3413</v>
      </c>
      <c r="B3098">
        <v>1</v>
      </c>
      <c r="C3098" t="s">
        <v>344</v>
      </c>
      <c r="D3098" t="s">
        <v>8</v>
      </c>
    </row>
    <row r="3099" spans="1:4" x14ac:dyDescent="0.25">
      <c r="A3099" t="s">
        <v>3413</v>
      </c>
      <c r="B3099">
        <v>2</v>
      </c>
      <c r="C3099" t="s">
        <v>692</v>
      </c>
      <c r="D3099" t="s">
        <v>935</v>
      </c>
    </row>
    <row r="3100" spans="1:4" x14ac:dyDescent="0.25">
      <c r="A3100" t="s">
        <v>3413</v>
      </c>
      <c r="B3100">
        <v>3</v>
      </c>
      <c r="C3100" t="s">
        <v>3349</v>
      </c>
      <c r="D3100" t="s">
        <v>3416</v>
      </c>
    </row>
    <row r="3101" spans="1:4" x14ac:dyDescent="0.25">
      <c r="A3101" t="s">
        <v>3413</v>
      </c>
      <c r="B3101">
        <v>4</v>
      </c>
      <c r="C3101" t="s">
        <v>1386</v>
      </c>
      <c r="D3101" t="s">
        <v>688</v>
      </c>
    </row>
    <row r="3102" spans="1:4" x14ac:dyDescent="0.25">
      <c r="A3102" t="s">
        <v>3413</v>
      </c>
      <c r="B3102">
        <v>5</v>
      </c>
      <c r="C3102" t="s">
        <v>687</v>
      </c>
      <c r="D3102" t="s">
        <v>66</v>
      </c>
    </row>
    <row r="3103" spans="1:4" x14ac:dyDescent="0.25">
      <c r="A3103" t="s">
        <v>3413</v>
      </c>
      <c r="B3103">
        <v>6</v>
      </c>
      <c r="C3103" t="s">
        <v>1582</v>
      </c>
      <c r="D3103" t="s">
        <v>685</v>
      </c>
    </row>
    <row r="3104" spans="1:4" x14ac:dyDescent="0.25">
      <c r="A3104" t="s">
        <v>3413</v>
      </c>
      <c r="B3104">
        <v>7</v>
      </c>
      <c r="C3104" t="s">
        <v>2299</v>
      </c>
      <c r="D3104" t="s">
        <v>2219</v>
      </c>
    </row>
    <row r="3105" spans="1:4" x14ac:dyDescent="0.25">
      <c r="A3105" t="s">
        <v>3413</v>
      </c>
      <c r="B3105">
        <v>8</v>
      </c>
      <c r="C3105" t="s">
        <v>2259</v>
      </c>
      <c r="D3105" t="s">
        <v>681</v>
      </c>
    </row>
    <row r="3106" spans="1:4" x14ac:dyDescent="0.25">
      <c r="A3106" t="s">
        <v>3413</v>
      </c>
      <c r="B3106">
        <v>9</v>
      </c>
      <c r="C3106" t="s">
        <v>3415</v>
      </c>
      <c r="D3106" t="s">
        <v>3277</v>
      </c>
    </row>
    <row r="3107" spans="1:4" x14ac:dyDescent="0.25">
      <c r="A3107" t="s">
        <v>3413</v>
      </c>
      <c r="B3107">
        <v>10</v>
      </c>
      <c r="C3107" t="s">
        <v>2796</v>
      </c>
      <c r="D3107" t="s">
        <v>2795</v>
      </c>
    </row>
    <row r="3108" spans="1:4" x14ac:dyDescent="0.25">
      <c r="A3108" t="s">
        <v>3413</v>
      </c>
      <c r="B3108">
        <v>11</v>
      </c>
      <c r="C3108" t="s">
        <v>393</v>
      </c>
      <c r="D3108" t="s">
        <v>676</v>
      </c>
    </row>
    <row r="3109" spans="1:4" x14ac:dyDescent="0.25">
      <c r="A3109" t="s">
        <v>3413</v>
      </c>
      <c r="B3109">
        <v>12</v>
      </c>
      <c r="C3109" t="s">
        <v>1384</v>
      </c>
      <c r="D3109" t="s">
        <v>17</v>
      </c>
    </row>
    <row r="3110" spans="1:4" x14ac:dyDescent="0.25">
      <c r="A3110" t="s">
        <v>3413</v>
      </c>
      <c r="B3110">
        <v>13</v>
      </c>
      <c r="C3110" t="s">
        <v>3050</v>
      </c>
      <c r="D3110" t="s">
        <v>3046</v>
      </c>
    </row>
    <row r="3111" spans="1:4" x14ac:dyDescent="0.25">
      <c r="A3111" t="s">
        <v>3413</v>
      </c>
      <c r="B3111">
        <v>14</v>
      </c>
      <c r="C3111" t="s">
        <v>383</v>
      </c>
      <c r="D3111" t="s">
        <v>3045</v>
      </c>
    </row>
    <row r="3112" spans="1:4" x14ac:dyDescent="0.25">
      <c r="A3112" t="s">
        <v>3413</v>
      </c>
      <c r="B3112">
        <v>15</v>
      </c>
      <c r="C3112" t="s">
        <v>3049</v>
      </c>
      <c r="D3112" t="s">
        <v>3044</v>
      </c>
    </row>
    <row r="3113" spans="1:4" x14ac:dyDescent="0.25">
      <c r="A3113" t="s">
        <v>3413</v>
      </c>
      <c r="B3113">
        <v>16</v>
      </c>
      <c r="C3113" t="s">
        <v>2180</v>
      </c>
      <c r="D3113" t="s">
        <v>3414</v>
      </c>
    </row>
    <row r="3114" spans="1:4" x14ac:dyDescent="0.25">
      <c r="A3114" t="s">
        <v>3413</v>
      </c>
      <c r="B3114">
        <v>17</v>
      </c>
      <c r="C3114" t="s">
        <v>49</v>
      </c>
      <c r="D3114" t="s">
        <v>49</v>
      </c>
    </row>
    <row r="3115" spans="1:4" x14ac:dyDescent="0.25">
      <c r="A3115" s="685" t="s">
        <v>3405</v>
      </c>
      <c r="B3115" s="685">
        <v>1</v>
      </c>
      <c r="C3115" s="685" t="s">
        <v>344</v>
      </c>
      <c r="D3115" s="685" t="s">
        <v>8</v>
      </c>
    </row>
    <row r="3116" spans="1:4" x14ac:dyDescent="0.25">
      <c r="A3116" s="685" t="s">
        <v>3405</v>
      </c>
      <c r="B3116" s="685">
        <v>2</v>
      </c>
      <c r="C3116" s="685" t="s">
        <v>931</v>
      </c>
      <c r="D3116" s="685" t="s">
        <v>3412</v>
      </c>
    </row>
    <row r="3117" spans="1:4" x14ac:dyDescent="0.25">
      <c r="A3117" s="685" t="s">
        <v>3405</v>
      </c>
      <c r="B3117" s="685">
        <v>3</v>
      </c>
      <c r="C3117" s="685" t="s">
        <v>3411</v>
      </c>
      <c r="D3117" s="685" t="s">
        <v>3410</v>
      </c>
    </row>
    <row r="3118" spans="1:4" x14ac:dyDescent="0.25">
      <c r="A3118" s="685" t="s">
        <v>3405</v>
      </c>
      <c r="B3118" s="685">
        <v>4</v>
      </c>
      <c r="C3118" s="685" t="s">
        <v>3409</v>
      </c>
      <c r="D3118" s="685" t="s">
        <v>3408</v>
      </c>
    </row>
    <row r="3119" spans="1:4" x14ac:dyDescent="0.25">
      <c r="A3119" s="685" t="s">
        <v>3405</v>
      </c>
      <c r="B3119" s="685">
        <v>5</v>
      </c>
      <c r="C3119" s="685" t="s">
        <v>2725</v>
      </c>
      <c r="D3119" s="685" t="s">
        <v>3407</v>
      </c>
    </row>
    <row r="3120" spans="1:4" x14ac:dyDescent="0.25">
      <c r="A3120" s="685" t="s">
        <v>3405</v>
      </c>
      <c r="B3120" s="685">
        <v>6</v>
      </c>
      <c r="C3120" s="685" t="s">
        <v>554</v>
      </c>
      <c r="D3120" s="685" t="s">
        <v>3406</v>
      </c>
    </row>
    <row r="3121" spans="1:4" x14ac:dyDescent="0.25">
      <c r="A3121" s="685" t="s">
        <v>3405</v>
      </c>
      <c r="B3121" s="685">
        <v>7</v>
      </c>
      <c r="C3121" s="685" t="s">
        <v>3404</v>
      </c>
      <c r="D3121" s="685" t="s">
        <v>50</v>
      </c>
    </row>
    <row r="3122" spans="1:4" x14ac:dyDescent="0.25">
      <c r="A3122" t="s">
        <v>3393</v>
      </c>
      <c r="B3122">
        <v>0</v>
      </c>
      <c r="C3122" t="s">
        <v>3403</v>
      </c>
      <c r="D3122" t="s">
        <v>3402</v>
      </c>
    </row>
    <row r="3123" spans="1:4" x14ac:dyDescent="0.25">
      <c r="A3123" t="s">
        <v>3393</v>
      </c>
      <c r="B3123">
        <v>1</v>
      </c>
      <c r="C3123" t="s">
        <v>1193</v>
      </c>
      <c r="D3123" t="s">
        <v>51</v>
      </c>
    </row>
    <row r="3124" spans="1:4" x14ac:dyDescent="0.25">
      <c r="A3124" t="s">
        <v>3393</v>
      </c>
      <c r="B3124">
        <v>2</v>
      </c>
      <c r="C3124" t="s">
        <v>1432</v>
      </c>
      <c r="D3124" t="s">
        <v>57</v>
      </c>
    </row>
    <row r="3125" spans="1:4" x14ac:dyDescent="0.25">
      <c r="A3125" t="s">
        <v>3393</v>
      </c>
      <c r="B3125">
        <v>3</v>
      </c>
      <c r="C3125" t="s">
        <v>1434</v>
      </c>
      <c r="D3125" t="s">
        <v>1433</v>
      </c>
    </row>
    <row r="3126" spans="1:4" x14ac:dyDescent="0.25">
      <c r="A3126" t="s">
        <v>3393</v>
      </c>
      <c r="B3126">
        <v>4</v>
      </c>
      <c r="C3126" t="s">
        <v>2291</v>
      </c>
      <c r="D3126" t="s">
        <v>1685</v>
      </c>
    </row>
    <row r="3127" spans="1:4" x14ac:dyDescent="0.25">
      <c r="A3127" t="s">
        <v>3393</v>
      </c>
      <c r="B3127">
        <v>5</v>
      </c>
      <c r="C3127" t="s">
        <v>3401</v>
      </c>
      <c r="D3127" t="s">
        <v>3400</v>
      </c>
    </row>
    <row r="3128" spans="1:4" x14ac:dyDescent="0.25">
      <c r="A3128" t="s">
        <v>3393</v>
      </c>
      <c r="B3128">
        <v>6</v>
      </c>
      <c r="C3128" t="s">
        <v>2292</v>
      </c>
      <c r="D3128" t="s">
        <v>2304</v>
      </c>
    </row>
    <row r="3129" spans="1:4" x14ac:dyDescent="0.25">
      <c r="A3129" t="s">
        <v>3393</v>
      </c>
      <c r="B3129">
        <v>7</v>
      </c>
      <c r="C3129" t="s">
        <v>3399</v>
      </c>
      <c r="D3129" t="s">
        <v>2718</v>
      </c>
    </row>
    <row r="3130" spans="1:4" x14ac:dyDescent="0.25">
      <c r="A3130" t="s">
        <v>3393</v>
      </c>
      <c r="B3130">
        <v>8</v>
      </c>
      <c r="C3130" t="s">
        <v>3398</v>
      </c>
      <c r="D3130" t="s">
        <v>2720</v>
      </c>
    </row>
    <row r="3131" spans="1:4" x14ac:dyDescent="0.25">
      <c r="A3131" t="s">
        <v>3393</v>
      </c>
      <c r="B3131">
        <v>9</v>
      </c>
      <c r="C3131" t="s">
        <v>3397</v>
      </c>
      <c r="D3131" t="s">
        <v>1150</v>
      </c>
    </row>
    <row r="3132" spans="1:4" x14ac:dyDescent="0.25">
      <c r="A3132" t="s">
        <v>3393</v>
      </c>
      <c r="B3132">
        <v>10</v>
      </c>
      <c r="C3132" t="s">
        <v>492</v>
      </c>
      <c r="D3132" t="s">
        <v>26</v>
      </c>
    </row>
    <row r="3133" spans="1:4" x14ac:dyDescent="0.25">
      <c r="A3133" t="s">
        <v>3393</v>
      </c>
      <c r="B3133">
        <v>11</v>
      </c>
      <c r="C3133" t="s">
        <v>2247</v>
      </c>
      <c r="D3133" t="s">
        <v>205</v>
      </c>
    </row>
    <row r="3134" spans="1:4" x14ac:dyDescent="0.25">
      <c r="A3134" t="s">
        <v>3393</v>
      </c>
      <c r="B3134">
        <v>12</v>
      </c>
      <c r="C3134" t="s">
        <v>1043</v>
      </c>
      <c r="D3134" t="s">
        <v>2246</v>
      </c>
    </row>
    <row r="3135" spans="1:4" x14ac:dyDescent="0.25">
      <c r="A3135" t="s">
        <v>3393</v>
      </c>
      <c r="B3135">
        <v>13</v>
      </c>
      <c r="C3135" t="s">
        <v>3396</v>
      </c>
      <c r="D3135" t="s">
        <v>3395</v>
      </c>
    </row>
    <row r="3136" spans="1:4" x14ac:dyDescent="0.25">
      <c r="A3136" t="s">
        <v>3393</v>
      </c>
      <c r="B3136">
        <v>14</v>
      </c>
      <c r="C3136" t="s">
        <v>761</v>
      </c>
      <c r="D3136" t="s">
        <v>500</v>
      </c>
    </row>
    <row r="3137" spans="1:4" x14ac:dyDescent="0.25">
      <c r="A3137" t="s">
        <v>3393</v>
      </c>
      <c r="B3137">
        <v>15</v>
      </c>
      <c r="C3137" t="s">
        <v>933</v>
      </c>
      <c r="D3137" t="s">
        <v>502</v>
      </c>
    </row>
    <row r="3138" spans="1:4" x14ac:dyDescent="0.25">
      <c r="A3138" t="s">
        <v>3393</v>
      </c>
      <c r="B3138">
        <v>16</v>
      </c>
      <c r="C3138" t="s">
        <v>591</v>
      </c>
      <c r="D3138" t="s">
        <v>504</v>
      </c>
    </row>
    <row r="3139" spans="1:4" x14ac:dyDescent="0.25">
      <c r="A3139" t="s">
        <v>3393</v>
      </c>
      <c r="B3139">
        <v>17</v>
      </c>
      <c r="C3139" t="s">
        <v>3394</v>
      </c>
      <c r="D3139" t="s">
        <v>3208</v>
      </c>
    </row>
    <row r="3140" spans="1:4" x14ac:dyDescent="0.25">
      <c r="A3140" t="s">
        <v>3393</v>
      </c>
      <c r="B3140">
        <v>18</v>
      </c>
      <c r="C3140" t="s">
        <v>594</v>
      </c>
      <c r="D3140" t="s">
        <v>593</v>
      </c>
    </row>
    <row r="3141" spans="1:4" x14ac:dyDescent="0.25">
      <c r="A3141" t="s">
        <v>3393</v>
      </c>
      <c r="B3141">
        <v>19</v>
      </c>
      <c r="C3141" t="s">
        <v>626</v>
      </c>
      <c r="D3141" t="s">
        <v>70</v>
      </c>
    </row>
    <row r="3142" spans="1:4" x14ac:dyDescent="0.25">
      <c r="A3142" t="s">
        <v>3393</v>
      </c>
      <c r="B3142">
        <v>20</v>
      </c>
      <c r="C3142" t="s">
        <v>999</v>
      </c>
      <c r="D3142" t="s">
        <v>596</v>
      </c>
    </row>
    <row r="3143" spans="1:4" x14ac:dyDescent="0.25">
      <c r="A3143" t="s">
        <v>3393</v>
      </c>
      <c r="B3143">
        <v>21</v>
      </c>
      <c r="C3143" t="s">
        <v>998</v>
      </c>
      <c r="D3143" t="s">
        <v>1234</v>
      </c>
    </row>
    <row r="3144" spans="1:4" x14ac:dyDescent="0.25">
      <c r="A3144" t="s">
        <v>3393</v>
      </c>
      <c r="B3144">
        <v>22</v>
      </c>
      <c r="C3144" t="s">
        <v>295</v>
      </c>
      <c r="D3144" t="s">
        <v>14</v>
      </c>
    </row>
    <row r="3145" spans="1:4" x14ac:dyDescent="0.25">
      <c r="A3145" t="s">
        <v>3392</v>
      </c>
      <c r="B3145">
        <v>1</v>
      </c>
      <c r="C3145" t="s">
        <v>344</v>
      </c>
      <c r="D3145" t="s">
        <v>8</v>
      </c>
    </row>
    <row r="3146" spans="1:4" x14ac:dyDescent="0.25">
      <c r="A3146" t="s">
        <v>3392</v>
      </c>
      <c r="B3146">
        <v>2</v>
      </c>
      <c r="C3146" t="s">
        <v>295</v>
      </c>
      <c r="D3146" t="s">
        <v>10</v>
      </c>
    </row>
    <row r="3147" spans="1:4" x14ac:dyDescent="0.25">
      <c r="A3147" t="s">
        <v>3385</v>
      </c>
      <c r="B3147">
        <v>1</v>
      </c>
      <c r="C3147" t="s">
        <v>344</v>
      </c>
      <c r="D3147" t="s">
        <v>8</v>
      </c>
    </row>
    <row r="3148" spans="1:4" x14ac:dyDescent="0.25">
      <c r="A3148" t="s">
        <v>3385</v>
      </c>
      <c r="B3148">
        <v>2</v>
      </c>
      <c r="C3148" t="s">
        <v>2176</v>
      </c>
      <c r="D3148" t="s">
        <v>2175</v>
      </c>
    </row>
    <row r="3149" spans="1:4" x14ac:dyDescent="0.25">
      <c r="A3149" t="s">
        <v>3385</v>
      </c>
      <c r="B3149">
        <v>3</v>
      </c>
      <c r="C3149" t="s">
        <v>492</v>
      </c>
      <c r="D3149" t="s">
        <v>26</v>
      </c>
    </row>
    <row r="3150" spans="1:4" x14ac:dyDescent="0.25">
      <c r="A3150" t="s">
        <v>3385</v>
      </c>
      <c r="B3150">
        <v>4</v>
      </c>
      <c r="C3150" t="s">
        <v>1155</v>
      </c>
      <c r="D3150" t="s">
        <v>1687</v>
      </c>
    </row>
    <row r="3151" spans="1:4" x14ac:dyDescent="0.25">
      <c r="A3151" t="s">
        <v>3385</v>
      </c>
      <c r="B3151">
        <v>5</v>
      </c>
      <c r="C3151" t="s">
        <v>768</v>
      </c>
      <c r="D3151" t="s">
        <v>1685</v>
      </c>
    </row>
    <row r="3152" spans="1:4" x14ac:dyDescent="0.25">
      <c r="A3152" t="s">
        <v>3385</v>
      </c>
      <c r="B3152">
        <v>6</v>
      </c>
      <c r="C3152" t="s">
        <v>3391</v>
      </c>
      <c r="D3152" t="s">
        <v>3390</v>
      </c>
    </row>
    <row r="3153" spans="1:4" x14ac:dyDescent="0.25">
      <c r="A3153" t="s">
        <v>3385</v>
      </c>
      <c r="B3153">
        <v>7</v>
      </c>
      <c r="C3153" t="s">
        <v>3389</v>
      </c>
      <c r="D3153" t="s">
        <v>57</v>
      </c>
    </row>
    <row r="3154" spans="1:4" x14ac:dyDescent="0.25">
      <c r="A3154" t="s">
        <v>3385</v>
      </c>
      <c r="B3154">
        <v>8</v>
      </c>
      <c r="C3154" t="s">
        <v>1718</v>
      </c>
      <c r="D3154" t="s">
        <v>551</v>
      </c>
    </row>
    <row r="3155" spans="1:4" x14ac:dyDescent="0.25">
      <c r="A3155" t="s">
        <v>3385</v>
      </c>
      <c r="B3155">
        <v>9</v>
      </c>
      <c r="C3155" t="s">
        <v>512</v>
      </c>
      <c r="D3155" t="s">
        <v>1431</v>
      </c>
    </row>
    <row r="3156" spans="1:4" x14ac:dyDescent="0.25">
      <c r="A3156" t="s">
        <v>3385</v>
      </c>
      <c r="B3156">
        <v>10</v>
      </c>
      <c r="C3156" t="s">
        <v>1430</v>
      </c>
      <c r="D3156" t="s">
        <v>1682</v>
      </c>
    </row>
    <row r="3157" spans="1:4" x14ac:dyDescent="0.25">
      <c r="A3157" t="s">
        <v>3385</v>
      </c>
      <c r="B3157">
        <v>11</v>
      </c>
      <c r="C3157" t="s">
        <v>2302</v>
      </c>
      <c r="D3157" t="s">
        <v>3388</v>
      </c>
    </row>
    <row r="3158" spans="1:4" x14ac:dyDescent="0.25">
      <c r="A3158" t="s">
        <v>3385</v>
      </c>
      <c r="B3158">
        <v>12</v>
      </c>
      <c r="C3158" t="s">
        <v>1746</v>
      </c>
      <c r="D3158" t="s">
        <v>1425</v>
      </c>
    </row>
    <row r="3159" spans="1:4" x14ac:dyDescent="0.25">
      <c r="A3159" t="s">
        <v>3385</v>
      </c>
      <c r="B3159">
        <v>13</v>
      </c>
      <c r="C3159" t="s">
        <v>2289</v>
      </c>
      <c r="D3159" t="s">
        <v>1423</v>
      </c>
    </row>
    <row r="3160" spans="1:4" x14ac:dyDescent="0.25">
      <c r="A3160" t="s">
        <v>3385</v>
      </c>
      <c r="B3160">
        <v>14</v>
      </c>
      <c r="C3160" t="s">
        <v>510</v>
      </c>
      <c r="D3160" t="s">
        <v>1421</v>
      </c>
    </row>
    <row r="3161" spans="1:4" x14ac:dyDescent="0.25">
      <c r="A3161" t="s">
        <v>3385</v>
      </c>
      <c r="B3161">
        <v>15</v>
      </c>
      <c r="C3161" t="s">
        <v>3387</v>
      </c>
      <c r="D3161" t="s">
        <v>3386</v>
      </c>
    </row>
    <row r="3162" spans="1:4" x14ac:dyDescent="0.25">
      <c r="A3162" t="s">
        <v>3385</v>
      </c>
      <c r="B3162">
        <v>16</v>
      </c>
      <c r="C3162" t="s">
        <v>1416</v>
      </c>
      <c r="D3162" t="s">
        <v>52</v>
      </c>
    </row>
    <row r="3163" spans="1:4" x14ac:dyDescent="0.25">
      <c r="A3163" s="4" t="s">
        <v>3371</v>
      </c>
      <c r="B3163" s="4">
        <v>1</v>
      </c>
      <c r="C3163" s="4" t="s">
        <v>1604</v>
      </c>
      <c r="D3163" s="4" t="s">
        <v>53</v>
      </c>
    </row>
    <row r="3164" spans="1:4" x14ac:dyDescent="0.25">
      <c r="A3164" s="4" t="s">
        <v>3371</v>
      </c>
      <c r="B3164" s="4">
        <v>2</v>
      </c>
      <c r="C3164" s="4" t="s">
        <v>2571</v>
      </c>
      <c r="D3164" s="4" t="s">
        <v>3384</v>
      </c>
    </row>
    <row r="3165" spans="1:4" x14ac:dyDescent="0.25">
      <c r="A3165" s="4" t="s">
        <v>3371</v>
      </c>
      <c r="B3165" s="4">
        <v>3</v>
      </c>
      <c r="C3165" s="4" t="s">
        <v>3383</v>
      </c>
      <c r="D3165" s="4" t="s">
        <v>3382</v>
      </c>
    </row>
    <row r="3166" spans="1:4" x14ac:dyDescent="0.25">
      <c r="A3166" s="4" t="s">
        <v>3371</v>
      </c>
      <c r="B3166" s="4">
        <v>4</v>
      </c>
      <c r="C3166" s="4" t="s">
        <v>3161</v>
      </c>
      <c r="D3166" s="4" t="s">
        <v>3160</v>
      </c>
    </row>
    <row r="3167" spans="1:4" x14ac:dyDescent="0.25">
      <c r="A3167" s="4" t="s">
        <v>3371</v>
      </c>
      <c r="B3167" s="4">
        <v>5</v>
      </c>
      <c r="C3167" s="4" t="s">
        <v>2974</v>
      </c>
      <c r="D3167" s="4" t="s">
        <v>3381</v>
      </c>
    </row>
    <row r="3168" spans="1:4" x14ac:dyDescent="0.25">
      <c r="A3168" s="4" t="s">
        <v>3371</v>
      </c>
      <c r="B3168" s="4">
        <v>6</v>
      </c>
      <c r="C3168" s="4" t="s">
        <v>3159</v>
      </c>
      <c r="D3168" s="4" t="s">
        <v>3380</v>
      </c>
    </row>
    <row r="3169" spans="1:4" x14ac:dyDescent="0.25">
      <c r="A3169" s="4" t="s">
        <v>3371</v>
      </c>
      <c r="B3169" s="4">
        <v>7</v>
      </c>
      <c r="C3169" s="4" t="s">
        <v>3179</v>
      </c>
      <c r="D3169" s="4" t="s">
        <v>3379</v>
      </c>
    </row>
    <row r="3170" spans="1:4" x14ac:dyDescent="0.25">
      <c r="A3170" s="4" t="s">
        <v>3371</v>
      </c>
      <c r="B3170" s="4">
        <v>8</v>
      </c>
      <c r="C3170" s="4" t="s">
        <v>1432</v>
      </c>
      <c r="D3170" s="4" t="s">
        <v>3378</v>
      </c>
    </row>
    <row r="3171" spans="1:4" x14ac:dyDescent="0.25">
      <c r="A3171" s="4" t="s">
        <v>3371</v>
      </c>
      <c r="B3171" s="4">
        <v>9</v>
      </c>
      <c r="C3171" s="4" t="s">
        <v>3377</v>
      </c>
      <c r="D3171" s="4" t="s">
        <v>1045</v>
      </c>
    </row>
    <row r="3172" spans="1:4" x14ac:dyDescent="0.25">
      <c r="A3172" s="4" t="s">
        <v>3371</v>
      </c>
      <c r="B3172" s="4">
        <v>10</v>
      </c>
      <c r="C3172" s="4" t="s">
        <v>3325</v>
      </c>
      <c r="D3172" s="4" t="s">
        <v>3376</v>
      </c>
    </row>
    <row r="3173" spans="1:4" x14ac:dyDescent="0.25">
      <c r="A3173" s="4" t="s">
        <v>3371</v>
      </c>
      <c r="B3173" s="4">
        <v>11</v>
      </c>
      <c r="C3173" s="4" t="s">
        <v>3152</v>
      </c>
      <c r="D3173" s="4" t="s">
        <v>3151</v>
      </c>
    </row>
    <row r="3174" spans="1:4" x14ac:dyDescent="0.25">
      <c r="A3174" s="4" t="s">
        <v>3371</v>
      </c>
      <c r="B3174" s="4">
        <v>12</v>
      </c>
      <c r="C3174" s="4" t="s">
        <v>2042</v>
      </c>
      <c r="D3174" s="4" t="s">
        <v>246</v>
      </c>
    </row>
    <row r="3175" spans="1:4" x14ac:dyDescent="0.25">
      <c r="A3175" s="4" t="s">
        <v>3371</v>
      </c>
      <c r="B3175" s="4">
        <v>13</v>
      </c>
      <c r="C3175" s="4" t="s">
        <v>3150</v>
      </c>
      <c r="D3175" s="4" t="s">
        <v>113</v>
      </c>
    </row>
    <row r="3176" spans="1:4" x14ac:dyDescent="0.25">
      <c r="A3176" s="4" t="s">
        <v>3371</v>
      </c>
      <c r="B3176" s="4">
        <v>14</v>
      </c>
      <c r="C3176" s="4" t="s">
        <v>3191</v>
      </c>
      <c r="D3176" s="4" t="s">
        <v>3375</v>
      </c>
    </row>
    <row r="3177" spans="1:4" x14ac:dyDescent="0.25">
      <c r="A3177" s="4" t="s">
        <v>3371</v>
      </c>
      <c r="B3177" s="4">
        <v>15</v>
      </c>
      <c r="C3177" s="4" t="s">
        <v>2260</v>
      </c>
      <c r="D3177" s="4" t="s">
        <v>685</v>
      </c>
    </row>
    <row r="3178" spans="1:4" x14ac:dyDescent="0.25">
      <c r="A3178" s="4" t="s">
        <v>3371</v>
      </c>
      <c r="B3178" s="4">
        <v>16</v>
      </c>
      <c r="C3178" s="4" t="s">
        <v>1583</v>
      </c>
      <c r="D3178" s="4" t="s">
        <v>66</v>
      </c>
    </row>
    <row r="3179" spans="1:4" x14ac:dyDescent="0.25">
      <c r="A3179" s="4" t="s">
        <v>3371</v>
      </c>
      <c r="B3179" s="4">
        <v>17</v>
      </c>
      <c r="C3179" s="4" t="s">
        <v>3374</v>
      </c>
      <c r="D3179" s="4" t="s">
        <v>3373</v>
      </c>
    </row>
    <row r="3180" spans="1:4" x14ac:dyDescent="0.25">
      <c r="A3180" s="4" t="s">
        <v>3371</v>
      </c>
      <c r="B3180" s="4">
        <v>18</v>
      </c>
      <c r="C3180" s="4" t="s">
        <v>3059</v>
      </c>
      <c r="D3180" s="4" t="s">
        <v>3058</v>
      </c>
    </row>
    <row r="3181" spans="1:4" x14ac:dyDescent="0.25">
      <c r="A3181" s="4" t="s">
        <v>3371</v>
      </c>
      <c r="B3181" s="4">
        <v>19</v>
      </c>
      <c r="C3181" s="4" t="s">
        <v>1825</v>
      </c>
      <c r="D3181" s="4" t="s">
        <v>3372</v>
      </c>
    </row>
    <row r="3182" spans="1:4" x14ac:dyDescent="0.25">
      <c r="A3182" s="4" t="s">
        <v>3371</v>
      </c>
      <c r="B3182" s="4">
        <v>20</v>
      </c>
      <c r="C3182" s="4" t="s">
        <v>3346</v>
      </c>
      <c r="D3182" s="4" t="s">
        <v>935</v>
      </c>
    </row>
    <row r="3183" spans="1:4" x14ac:dyDescent="0.25">
      <c r="A3183" s="4" t="s">
        <v>3371</v>
      </c>
      <c r="B3183" s="4">
        <v>21</v>
      </c>
      <c r="C3183" s="4" t="s">
        <v>344</v>
      </c>
      <c r="D3183" s="4" t="s">
        <v>8</v>
      </c>
    </row>
    <row r="3184" spans="1:4" x14ac:dyDescent="0.25">
      <c r="A3184" s="4" t="s">
        <v>3371</v>
      </c>
      <c r="B3184" s="4">
        <v>22</v>
      </c>
      <c r="C3184" s="4" t="s">
        <v>1046</v>
      </c>
      <c r="D3184" s="4" t="s">
        <v>1045</v>
      </c>
    </row>
    <row r="3185" spans="1:4" x14ac:dyDescent="0.25">
      <c r="A3185" s="4" t="s">
        <v>3371</v>
      </c>
      <c r="B3185" s="4">
        <v>23</v>
      </c>
      <c r="C3185" s="4" t="s">
        <v>1261</v>
      </c>
      <c r="D3185" s="4" t="s">
        <v>1260</v>
      </c>
    </row>
    <row r="3186" spans="1:4" x14ac:dyDescent="0.25">
      <c r="A3186" s="4" t="s">
        <v>3371</v>
      </c>
      <c r="B3186" s="4">
        <v>24</v>
      </c>
      <c r="C3186" s="4" t="s">
        <v>1265</v>
      </c>
      <c r="D3186" s="4" t="s">
        <v>1264</v>
      </c>
    </row>
    <row r="3187" spans="1:4" x14ac:dyDescent="0.25">
      <c r="A3187" s="4" t="s">
        <v>3371</v>
      </c>
      <c r="B3187" s="4">
        <v>25</v>
      </c>
      <c r="C3187" s="4" t="s">
        <v>1353</v>
      </c>
      <c r="D3187" s="4" t="s">
        <v>1350</v>
      </c>
    </row>
    <row r="3188" spans="1:4" x14ac:dyDescent="0.25">
      <c r="A3188" s="4" t="s">
        <v>3371</v>
      </c>
      <c r="B3188" s="4">
        <v>26</v>
      </c>
      <c r="C3188" s="4" t="s">
        <v>295</v>
      </c>
      <c r="D3188" s="4" t="s">
        <v>10</v>
      </c>
    </row>
    <row r="3189" spans="1:4" x14ac:dyDescent="0.25">
      <c r="A3189" t="s">
        <v>3351</v>
      </c>
      <c r="B3189">
        <v>1</v>
      </c>
      <c r="C3189" t="s">
        <v>344</v>
      </c>
      <c r="D3189" t="s">
        <v>8</v>
      </c>
    </row>
    <row r="3190" spans="1:4" x14ac:dyDescent="0.25">
      <c r="A3190" t="s">
        <v>3351</v>
      </c>
      <c r="B3190">
        <v>2</v>
      </c>
      <c r="C3190" t="s">
        <v>1052</v>
      </c>
      <c r="D3190" t="s">
        <v>140</v>
      </c>
    </row>
    <row r="3191" spans="1:4" x14ac:dyDescent="0.25">
      <c r="A3191" t="s">
        <v>3351</v>
      </c>
      <c r="B3191">
        <v>3</v>
      </c>
      <c r="C3191" t="s">
        <v>1261</v>
      </c>
      <c r="D3191" t="s">
        <v>1260</v>
      </c>
    </row>
    <row r="3192" spans="1:4" x14ac:dyDescent="0.25">
      <c r="A3192" t="s">
        <v>3351</v>
      </c>
      <c r="B3192">
        <v>4</v>
      </c>
      <c r="C3192" t="s">
        <v>1265</v>
      </c>
      <c r="D3192" t="s">
        <v>1264</v>
      </c>
    </row>
    <row r="3193" spans="1:4" x14ac:dyDescent="0.25">
      <c r="A3193" t="s">
        <v>3351</v>
      </c>
      <c r="B3193">
        <v>5</v>
      </c>
      <c r="C3193" t="s">
        <v>1353</v>
      </c>
      <c r="D3193" t="s">
        <v>3106</v>
      </c>
    </row>
    <row r="3194" spans="1:4" x14ac:dyDescent="0.25">
      <c r="A3194" t="s">
        <v>3351</v>
      </c>
      <c r="B3194">
        <v>6</v>
      </c>
      <c r="C3194" t="s">
        <v>295</v>
      </c>
      <c r="D3194" t="s">
        <v>10</v>
      </c>
    </row>
    <row r="3195" spans="1:4" x14ac:dyDescent="0.25">
      <c r="A3195" t="s">
        <v>3351</v>
      </c>
      <c r="B3195">
        <v>7</v>
      </c>
      <c r="C3195" t="s">
        <v>637</v>
      </c>
      <c r="D3195" t="s">
        <v>232</v>
      </c>
    </row>
    <row r="3196" spans="1:4" x14ac:dyDescent="0.25">
      <c r="A3196" t="s">
        <v>3351</v>
      </c>
      <c r="B3196">
        <v>8</v>
      </c>
      <c r="C3196" t="s">
        <v>316</v>
      </c>
      <c r="D3196" t="s">
        <v>106</v>
      </c>
    </row>
    <row r="3197" spans="1:4" x14ac:dyDescent="0.25">
      <c r="A3197" t="s">
        <v>3351</v>
      </c>
      <c r="B3197">
        <v>9</v>
      </c>
      <c r="C3197" t="s">
        <v>919</v>
      </c>
      <c r="D3197" t="s">
        <v>380</v>
      </c>
    </row>
    <row r="3198" spans="1:4" x14ac:dyDescent="0.25">
      <c r="A3198" t="s">
        <v>3351</v>
      </c>
      <c r="B3198">
        <v>10</v>
      </c>
      <c r="C3198" t="s">
        <v>451</v>
      </c>
      <c r="D3198" t="s">
        <v>739</v>
      </c>
    </row>
    <row r="3199" spans="1:4" x14ac:dyDescent="0.25">
      <c r="A3199" t="s">
        <v>3351</v>
      </c>
      <c r="B3199">
        <v>11</v>
      </c>
      <c r="C3199" t="s">
        <v>1989</v>
      </c>
      <c r="D3199" t="s">
        <v>374</v>
      </c>
    </row>
    <row r="3200" spans="1:4" x14ac:dyDescent="0.25">
      <c r="A3200" t="s">
        <v>3351</v>
      </c>
      <c r="B3200">
        <v>12</v>
      </c>
      <c r="C3200" t="s">
        <v>620</v>
      </c>
      <c r="D3200" t="s">
        <v>129</v>
      </c>
    </row>
    <row r="3201" spans="1:4" x14ac:dyDescent="0.25">
      <c r="A3201" t="s">
        <v>3351</v>
      </c>
      <c r="B3201">
        <v>13</v>
      </c>
      <c r="C3201" t="s">
        <v>752</v>
      </c>
      <c r="D3201" t="s">
        <v>751</v>
      </c>
    </row>
    <row r="3202" spans="1:4" x14ac:dyDescent="0.25">
      <c r="A3202" t="s">
        <v>3351</v>
      </c>
      <c r="B3202">
        <v>14</v>
      </c>
      <c r="C3202" t="s">
        <v>1698</v>
      </c>
      <c r="D3202" t="s">
        <v>1714</v>
      </c>
    </row>
    <row r="3203" spans="1:4" x14ac:dyDescent="0.25">
      <c r="A3203" t="s">
        <v>3351</v>
      </c>
      <c r="B3203">
        <v>15</v>
      </c>
      <c r="C3203" t="s">
        <v>2211</v>
      </c>
      <c r="D3203" t="s">
        <v>2413</v>
      </c>
    </row>
    <row r="3204" spans="1:4" x14ac:dyDescent="0.25">
      <c r="A3204" t="s">
        <v>3351</v>
      </c>
      <c r="B3204">
        <v>16</v>
      </c>
      <c r="C3204" t="s">
        <v>1763</v>
      </c>
      <c r="D3204" t="s">
        <v>3370</v>
      </c>
    </row>
    <row r="3205" spans="1:4" x14ac:dyDescent="0.25">
      <c r="A3205" t="s">
        <v>3351</v>
      </c>
      <c r="B3205">
        <v>17</v>
      </c>
      <c r="C3205" t="s">
        <v>1357</v>
      </c>
      <c r="D3205" t="s">
        <v>3369</v>
      </c>
    </row>
    <row r="3206" spans="1:4" x14ac:dyDescent="0.25">
      <c r="A3206" t="s">
        <v>3351</v>
      </c>
      <c r="B3206">
        <v>18</v>
      </c>
      <c r="C3206" t="s">
        <v>2010</v>
      </c>
      <c r="D3206" t="s">
        <v>3368</v>
      </c>
    </row>
    <row r="3207" spans="1:4" x14ac:dyDescent="0.25">
      <c r="A3207" t="s">
        <v>3351</v>
      </c>
      <c r="B3207">
        <v>19</v>
      </c>
      <c r="C3207" t="s">
        <v>692</v>
      </c>
      <c r="D3207" t="s">
        <v>3367</v>
      </c>
    </row>
    <row r="3208" spans="1:4" x14ac:dyDescent="0.25">
      <c r="A3208" t="s">
        <v>3351</v>
      </c>
      <c r="B3208">
        <v>20</v>
      </c>
      <c r="C3208" t="s">
        <v>3366</v>
      </c>
      <c r="D3208" t="s">
        <v>3365</v>
      </c>
    </row>
    <row r="3209" spans="1:4" x14ac:dyDescent="0.25">
      <c r="A3209" t="s">
        <v>3351</v>
      </c>
      <c r="B3209">
        <v>21</v>
      </c>
      <c r="C3209" t="s">
        <v>1323</v>
      </c>
      <c r="D3209" t="s">
        <v>3364</v>
      </c>
    </row>
    <row r="3210" spans="1:4" x14ac:dyDescent="0.25">
      <c r="A3210" t="s">
        <v>3351</v>
      </c>
      <c r="B3210">
        <v>22</v>
      </c>
      <c r="C3210" t="s">
        <v>2609</v>
      </c>
      <c r="D3210" t="s">
        <v>3363</v>
      </c>
    </row>
    <row r="3211" spans="1:4" x14ac:dyDescent="0.25">
      <c r="A3211" t="s">
        <v>3351</v>
      </c>
      <c r="B3211">
        <v>23</v>
      </c>
      <c r="C3211" t="s">
        <v>733</v>
      </c>
      <c r="D3211" t="s">
        <v>3362</v>
      </c>
    </row>
    <row r="3212" spans="1:4" x14ac:dyDescent="0.25">
      <c r="A3212" t="s">
        <v>3351</v>
      </c>
      <c r="B3212">
        <v>24</v>
      </c>
      <c r="C3212" t="s">
        <v>1567</v>
      </c>
      <c r="D3212" t="s">
        <v>1566</v>
      </c>
    </row>
    <row r="3213" spans="1:4" x14ac:dyDescent="0.25">
      <c r="A3213" t="s">
        <v>3351</v>
      </c>
      <c r="B3213">
        <v>25</v>
      </c>
      <c r="C3213" t="s">
        <v>732</v>
      </c>
      <c r="D3213" t="s">
        <v>2604</v>
      </c>
    </row>
    <row r="3214" spans="1:4" x14ac:dyDescent="0.25">
      <c r="A3214" t="s">
        <v>3351</v>
      </c>
      <c r="B3214">
        <v>26</v>
      </c>
      <c r="C3214" t="s">
        <v>730</v>
      </c>
      <c r="D3214" t="s">
        <v>729</v>
      </c>
    </row>
    <row r="3215" spans="1:4" x14ac:dyDescent="0.25">
      <c r="A3215" t="s">
        <v>3351</v>
      </c>
      <c r="B3215">
        <v>27</v>
      </c>
      <c r="C3215" t="s">
        <v>2601</v>
      </c>
      <c r="D3215" t="s">
        <v>3361</v>
      </c>
    </row>
    <row r="3216" spans="1:4" x14ac:dyDescent="0.25">
      <c r="A3216" t="s">
        <v>3351</v>
      </c>
      <c r="B3216">
        <v>28</v>
      </c>
      <c r="C3216" t="s">
        <v>3360</v>
      </c>
      <c r="D3216" t="s">
        <v>3359</v>
      </c>
    </row>
    <row r="3217" spans="1:4" x14ac:dyDescent="0.25">
      <c r="A3217" t="s">
        <v>3351</v>
      </c>
      <c r="B3217">
        <v>29</v>
      </c>
      <c r="C3217" t="s">
        <v>3358</v>
      </c>
      <c r="D3217" t="s">
        <v>2598</v>
      </c>
    </row>
    <row r="3218" spans="1:4" x14ac:dyDescent="0.25">
      <c r="A3218" t="s">
        <v>3351</v>
      </c>
      <c r="B3218">
        <v>30</v>
      </c>
      <c r="C3218" t="s">
        <v>1056</v>
      </c>
      <c r="D3218" t="s">
        <v>3357</v>
      </c>
    </row>
    <row r="3219" spans="1:4" x14ac:dyDescent="0.25">
      <c r="A3219" t="s">
        <v>3351</v>
      </c>
      <c r="B3219">
        <v>31</v>
      </c>
      <c r="C3219" t="s">
        <v>2902</v>
      </c>
      <c r="D3219" t="s">
        <v>2595</v>
      </c>
    </row>
    <row r="3220" spans="1:4" x14ac:dyDescent="0.25">
      <c r="A3220" t="s">
        <v>3351</v>
      </c>
      <c r="B3220">
        <v>32</v>
      </c>
      <c r="C3220" t="s">
        <v>2799</v>
      </c>
      <c r="D3220" t="s">
        <v>3356</v>
      </c>
    </row>
    <row r="3221" spans="1:4" x14ac:dyDescent="0.25">
      <c r="A3221" t="s">
        <v>3351</v>
      </c>
      <c r="B3221">
        <v>33</v>
      </c>
      <c r="C3221" t="s">
        <v>2594</v>
      </c>
      <c r="D3221" t="s">
        <v>3355</v>
      </c>
    </row>
    <row r="3222" spans="1:4" x14ac:dyDescent="0.25">
      <c r="A3222" t="s">
        <v>3351</v>
      </c>
      <c r="B3222">
        <v>34</v>
      </c>
      <c r="C3222" t="s">
        <v>1140</v>
      </c>
      <c r="D3222" t="s">
        <v>1659</v>
      </c>
    </row>
    <row r="3223" spans="1:4" x14ac:dyDescent="0.25">
      <c r="A3223" t="s">
        <v>3351</v>
      </c>
      <c r="B3223">
        <v>35</v>
      </c>
      <c r="C3223" t="s">
        <v>3354</v>
      </c>
      <c r="D3223" t="s">
        <v>3353</v>
      </c>
    </row>
    <row r="3224" spans="1:4" x14ac:dyDescent="0.25">
      <c r="A3224" t="s">
        <v>3351</v>
      </c>
      <c r="B3224">
        <v>36</v>
      </c>
      <c r="C3224" t="s">
        <v>1872</v>
      </c>
      <c r="D3224" t="s">
        <v>3352</v>
      </c>
    </row>
    <row r="3225" spans="1:4" x14ac:dyDescent="0.25">
      <c r="A3225" t="s">
        <v>3351</v>
      </c>
      <c r="B3225">
        <v>37</v>
      </c>
      <c r="C3225" t="s">
        <v>3350</v>
      </c>
      <c r="D3225" t="s">
        <v>55</v>
      </c>
    </row>
    <row r="3226" spans="1:4" x14ac:dyDescent="0.25">
      <c r="A3226" t="s">
        <v>3348</v>
      </c>
      <c r="B3226">
        <v>1</v>
      </c>
      <c r="C3226" t="s">
        <v>344</v>
      </c>
      <c r="D3226" t="s">
        <v>8</v>
      </c>
    </row>
    <row r="3227" spans="1:4" x14ac:dyDescent="0.25">
      <c r="A3227" t="s">
        <v>3348</v>
      </c>
      <c r="B3227">
        <v>2</v>
      </c>
      <c r="C3227" t="s">
        <v>1046</v>
      </c>
      <c r="D3227" t="s">
        <v>1045</v>
      </c>
    </row>
    <row r="3228" spans="1:4" x14ac:dyDescent="0.25">
      <c r="A3228" t="s">
        <v>3348</v>
      </c>
      <c r="B3228">
        <v>3</v>
      </c>
      <c r="C3228" t="s">
        <v>2781</v>
      </c>
      <c r="D3228" t="s">
        <v>2225</v>
      </c>
    </row>
    <row r="3229" spans="1:4" x14ac:dyDescent="0.25">
      <c r="A3229" t="s">
        <v>3348</v>
      </c>
      <c r="B3229">
        <v>4</v>
      </c>
      <c r="C3229" t="s">
        <v>1048</v>
      </c>
      <c r="D3229" t="s">
        <v>1392</v>
      </c>
    </row>
    <row r="3230" spans="1:4" x14ac:dyDescent="0.25">
      <c r="A3230" t="s">
        <v>3348</v>
      </c>
      <c r="B3230">
        <v>5</v>
      </c>
      <c r="C3230" t="s">
        <v>3090</v>
      </c>
      <c r="D3230" t="s">
        <v>2240</v>
      </c>
    </row>
    <row r="3231" spans="1:4" x14ac:dyDescent="0.25">
      <c r="A3231" t="s">
        <v>3348</v>
      </c>
      <c r="B3231">
        <v>6</v>
      </c>
      <c r="C3231" t="s">
        <v>1395</v>
      </c>
      <c r="D3231" t="s">
        <v>1049</v>
      </c>
    </row>
    <row r="3232" spans="1:4" x14ac:dyDescent="0.25">
      <c r="A3232" t="s">
        <v>3348</v>
      </c>
      <c r="B3232">
        <v>7</v>
      </c>
      <c r="C3232" t="s">
        <v>1051</v>
      </c>
      <c r="D3232" t="s">
        <v>2231</v>
      </c>
    </row>
    <row r="3233" spans="1:4" x14ac:dyDescent="0.25">
      <c r="A3233" t="s">
        <v>3348</v>
      </c>
      <c r="B3233">
        <v>8</v>
      </c>
      <c r="C3233" t="s">
        <v>1052</v>
      </c>
      <c r="D3233" t="s">
        <v>140</v>
      </c>
    </row>
    <row r="3234" spans="1:4" x14ac:dyDescent="0.25">
      <c r="A3234" t="s">
        <v>3348</v>
      </c>
      <c r="B3234">
        <v>9</v>
      </c>
      <c r="C3234" t="s">
        <v>1651</v>
      </c>
      <c r="D3234" t="s">
        <v>2708</v>
      </c>
    </row>
    <row r="3235" spans="1:4" x14ac:dyDescent="0.25">
      <c r="A3235" t="s">
        <v>3348</v>
      </c>
      <c r="B3235">
        <v>10</v>
      </c>
      <c r="C3235" t="s">
        <v>1054</v>
      </c>
      <c r="D3235" t="s">
        <v>2185</v>
      </c>
    </row>
    <row r="3236" spans="1:4" x14ac:dyDescent="0.25">
      <c r="A3236" t="s">
        <v>3348</v>
      </c>
      <c r="B3236">
        <v>11</v>
      </c>
      <c r="C3236" t="s">
        <v>1261</v>
      </c>
      <c r="D3236" t="s">
        <v>1260</v>
      </c>
    </row>
    <row r="3237" spans="1:4" x14ac:dyDescent="0.25">
      <c r="A3237" t="s">
        <v>3348</v>
      </c>
      <c r="B3237">
        <v>12</v>
      </c>
      <c r="C3237" t="s">
        <v>936</v>
      </c>
      <c r="D3237" t="s">
        <v>3215</v>
      </c>
    </row>
    <row r="3238" spans="1:4" x14ac:dyDescent="0.25">
      <c r="A3238" t="s">
        <v>3348</v>
      </c>
      <c r="B3238">
        <v>13</v>
      </c>
      <c r="C3238" t="s">
        <v>2135</v>
      </c>
      <c r="D3238" t="s">
        <v>1257</v>
      </c>
    </row>
    <row r="3239" spans="1:4" x14ac:dyDescent="0.25">
      <c r="A3239" t="s">
        <v>3348</v>
      </c>
      <c r="B3239">
        <v>14</v>
      </c>
      <c r="C3239" t="s">
        <v>2061</v>
      </c>
      <c r="D3239" t="s">
        <v>1255</v>
      </c>
    </row>
    <row r="3240" spans="1:4" x14ac:dyDescent="0.25">
      <c r="A3240" t="s">
        <v>3348</v>
      </c>
      <c r="B3240">
        <v>15</v>
      </c>
      <c r="C3240" t="s">
        <v>2062</v>
      </c>
      <c r="D3240" t="s">
        <v>1253</v>
      </c>
    </row>
    <row r="3241" spans="1:4" x14ac:dyDescent="0.25">
      <c r="A3241" t="s">
        <v>3348</v>
      </c>
      <c r="B3241">
        <v>16</v>
      </c>
      <c r="C3241" t="s">
        <v>3349</v>
      </c>
      <c r="D3241" t="s">
        <v>2063</v>
      </c>
    </row>
    <row r="3242" spans="1:4" x14ac:dyDescent="0.25">
      <c r="A3242" t="s">
        <v>3348</v>
      </c>
      <c r="B3242">
        <v>17</v>
      </c>
      <c r="C3242" t="s">
        <v>2199</v>
      </c>
      <c r="D3242" t="s">
        <v>1247</v>
      </c>
    </row>
    <row r="3243" spans="1:4" x14ac:dyDescent="0.25">
      <c r="A3243" t="s">
        <v>3348</v>
      </c>
      <c r="B3243">
        <v>18</v>
      </c>
      <c r="C3243" t="s">
        <v>1245</v>
      </c>
      <c r="D3243" t="s">
        <v>4</v>
      </c>
    </row>
    <row r="3244" spans="1:4" x14ac:dyDescent="0.25">
      <c r="A3244" s="685" t="s">
        <v>3345</v>
      </c>
      <c r="B3244" s="685">
        <v>1</v>
      </c>
      <c r="C3244" s="685" t="s">
        <v>49</v>
      </c>
      <c r="D3244" s="685" t="s">
        <v>49</v>
      </c>
    </row>
    <row r="3245" spans="1:4" x14ac:dyDescent="0.25">
      <c r="A3245" s="685" t="s">
        <v>3345</v>
      </c>
      <c r="B3245" s="685">
        <v>2</v>
      </c>
      <c r="C3245" s="685" t="s">
        <v>2180</v>
      </c>
      <c r="D3245" s="685" t="s">
        <v>3347</v>
      </c>
    </row>
    <row r="3246" spans="1:4" x14ac:dyDescent="0.25">
      <c r="A3246" s="685" t="s">
        <v>3345</v>
      </c>
      <c r="B3246" s="685">
        <v>3</v>
      </c>
      <c r="C3246" s="685" t="s">
        <v>3049</v>
      </c>
      <c r="D3246" s="685" t="s">
        <v>3044</v>
      </c>
    </row>
    <row r="3247" spans="1:4" x14ac:dyDescent="0.25">
      <c r="A3247" s="685" t="s">
        <v>3345</v>
      </c>
      <c r="B3247" s="685">
        <v>4</v>
      </c>
      <c r="C3247" s="685" t="s">
        <v>2596</v>
      </c>
      <c r="D3247" s="685" t="s">
        <v>3045</v>
      </c>
    </row>
    <row r="3248" spans="1:4" x14ac:dyDescent="0.25">
      <c r="A3248" s="685" t="s">
        <v>3345</v>
      </c>
      <c r="B3248" s="685">
        <v>5</v>
      </c>
      <c r="C3248" s="685" t="s">
        <v>3175</v>
      </c>
      <c r="D3248" s="685" t="s">
        <v>3046</v>
      </c>
    </row>
    <row r="3249" spans="1:4" x14ac:dyDescent="0.25">
      <c r="A3249" s="685" t="s">
        <v>3345</v>
      </c>
      <c r="B3249" s="685">
        <v>6</v>
      </c>
      <c r="C3249" s="685" t="s">
        <v>1788</v>
      </c>
      <c r="D3249" s="685" t="s">
        <v>17</v>
      </c>
    </row>
    <row r="3250" spans="1:4" x14ac:dyDescent="0.25">
      <c r="A3250" s="685" t="s">
        <v>3345</v>
      </c>
      <c r="B3250" s="685">
        <v>7</v>
      </c>
      <c r="C3250" s="685" t="s">
        <v>2811</v>
      </c>
      <c r="D3250" s="685" t="s">
        <v>676</v>
      </c>
    </row>
    <row r="3251" spans="1:4" x14ac:dyDescent="0.25">
      <c r="A3251" s="685" t="s">
        <v>3345</v>
      </c>
      <c r="B3251" s="685">
        <v>8</v>
      </c>
      <c r="C3251" s="685" t="s">
        <v>1227</v>
      </c>
      <c r="D3251" s="685" t="s">
        <v>2795</v>
      </c>
    </row>
    <row r="3252" spans="1:4" x14ac:dyDescent="0.25">
      <c r="A3252" s="685" t="s">
        <v>3345</v>
      </c>
      <c r="B3252" s="685">
        <v>9</v>
      </c>
      <c r="C3252" s="685" t="s">
        <v>3278</v>
      </c>
      <c r="D3252" s="685" t="s">
        <v>3277</v>
      </c>
    </row>
    <row r="3253" spans="1:4" x14ac:dyDescent="0.25">
      <c r="A3253" s="685" t="s">
        <v>3345</v>
      </c>
      <c r="B3253" s="685">
        <v>10</v>
      </c>
      <c r="C3253" s="685" t="s">
        <v>2259</v>
      </c>
      <c r="D3253" s="685" t="s">
        <v>681</v>
      </c>
    </row>
    <row r="3254" spans="1:4" x14ac:dyDescent="0.25">
      <c r="A3254" s="685" t="s">
        <v>3345</v>
      </c>
      <c r="B3254" s="685">
        <v>11</v>
      </c>
      <c r="C3254" s="685" t="s">
        <v>2220</v>
      </c>
      <c r="D3254" s="685" t="s">
        <v>2219</v>
      </c>
    </row>
    <row r="3255" spans="1:4" x14ac:dyDescent="0.25">
      <c r="A3255" s="685" t="s">
        <v>3345</v>
      </c>
      <c r="B3255" s="685">
        <v>12</v>
      </c>
      <c r="C3255" s="685" t="s">
        <v>2260</v>
      </c>
      <c r="D3255" s="685" t="s">
        <v>685</v>
      </c>
    </row>
    <row r="3256" spans="1:4" x14ac:dyDescent="0.25">
      <c r="A3256" s="685" t="s">
        <v>3345</v>
      </c>
      <c r="B3256" s="685">
        <v>13</v>
      </c>
      <c r="C3256" s="685" t="s">
        <v>1583</v>
      </c>
      <c r="D3256" s="685" t="s">
        <v>66</v>
      </c>
    </row>
    <row r="3257" spans="1:4" x14ac:dyDescent="0.25">
      <c r="A3257" s="685" t="s">
        <v>3345</v>
      </c>
      <c r="B3257" s="685">
        <v>14</v>
      </c>
      <c r="C3257" s="685" t="s">
        <v>3276</v>
      </c>
      <c r="D3257" s="685" t="s">
        <v>688</v>
      </c>
    </row>
    <row r="3258" spans="1:4" x14ac:dyDescent="0.25">
      <c r="A3258" s="685" t="s">
        <v>3345</v>
      </c>
      <c r="B3258" s="685">
        <v>15</v>
      </c>
      <c r="C3258" s="685" t="s">
        <v>1583</v>
      </c>
      <c r="D3258" s="685" t="s">
        <v>3274</v>
      </c>
    </row>
    <row r="3259" spans="1:4" x14ac:dyDescent="0.25">
      <c r="A3259" s="685" t="s">
        <v>3345</v>
      </c>
      <c r="B3259" s="685">
        <v>16</v>
      </c>
      <c r="C3259" s="685" t="s">
        <v>3346</v>
      </c>
      <c r="D3259" s="685" t="s">
        <v>935</v>
      </c>
    </row>
    <row r="3260" spans="1:4" x14ac:dyDescent="0.25">
      <c r="A3260" s="685" t="s">
        <v>3345</v>
      </c>
      <c r="B3260" s="685">
        <v>17</v>
      </c>
      <c r="C3260" s="685" t="s">
        <v>344</v>
      </c>
      <c r="D3260" s="685" t="s">
        <v>8</v>
      </c>
    </row>
    <row r="3261" spans="1:4" x14ac:dyDescent="0.25">
      <c r="A3261" s="685" t="s">
        <v>3345</v>
      </c>
      <c r="B3261" s="685">
        <v>18</v>
      </c>
      <c r="C3261" s="685" t="s">
        <v>1046</v>
      </c>
      <c r="D3261" s="685" t="s">
        <v>1045</v>
      </c>
    </row>
    <row r="3262" spans="1:4" x14ac:dyDescent="0.25">
      <c r="A3262" s="685" t="s">
        <v>3345</v>
      </c>
      <c r="B3262" s="685">
        <v>19</v>
      </c>
      <c r="C3262" s="685" t="s">
        <v>3259</v>
      </c>
      <c r="D3262" s="685" t="s">
        <v>1047</v>
      </c>
    </row>
    <row r="3263" spans="1:4" x14ac:dyDescent="0.25">
      <c r="A3263" s="685" t="s">
        <v>3345</v>
      </c>
      <c r="B3263" s="685">
        <v>20</v>
      </c>
      <c r="C3263" s="685" t="s">
        <v>1395</v>
      </c>
      <c r="D3263" s="685" t="s">
        <v>1049</v>
      </c>
    </row>
    <row r="3264" spans="1:4" x14ac:dyDescent="0.25">
      <c r="A3264" s="685" t="s">
        <v>3345</v>
      </c>
      <c r="B3264" s="685">
        <v>21</v>
      </c>
      <c r="C3264" s="685" t="s">
        <v>1052</v>
      </c>
      <c r="D3264" s="685" t="s">
        <v>140</v>
      </c>
    </row>
    <row r="3265" spans="1:4" x14ac:dyDescent="0.25">
      <c r="A3265" s="685" t="s">
        <v>3345</v>
      </c>
      <c r="B3265" s="685">
        <v>22</v>
      </c>
      <c r="C3265" s="685" t="s">
        <v>1261</v>
      </c>
      <c r="D3265" s="685" t="s">
        <v>1260</v>
      </c>
    </row>
    <row r="3266" spans="1:4" x14ac:dyDescent="0.25">
      <c r="A3266" s="685" t="s">
        <v>3345</v>
      </c>
      <c r="B3266" s="685">
        <v>23</v>
      </c>
      <c r="C3266" s="685" t="s">
        <v>1265</v>
      </c>
      <c r="D3266" s="685" t="s">
        <v>1264</v>
      </c>
    </row>
    <row r="3267" spans="1:4" x14ac:dyDescent="0.25">
      <c r="A3267" s="685" t="s">
        <v>3345</v>
      </c>
      <c r="B3267" s="685">
        <v>24</v>
      </c>
      <c r="C3267" s="685" t="s">
        <v>1269</v>
      </c>
      <c r="D3267" s="685" t="s">
        <v>1491</v>
      </c>
    </row>
    <row r="3268" spans="1:4" x14ac:dyDescent="0.25">
      <c r="A3268" s="685" t="s">
        <v>3345</v>
      </c>
      <c r="B3268" s="685">
        <v>25</v>
      </c>
      <c r="C3268" s="685" t="s">
        <v>1353</v>
      </c>
      <c r="D3268" s="685" t="s">
        <v>1350</v>
      </c>
    </row>
    <row r="3269" spans="1:4" x14ac:dyDescent="0.25">
      <c r="A3269" s="685" t="s">
        <v>3345</v>
      </c>
      <c r="B3269" s="685">
        <v>26</v>
      </c>
      <c r="C3269" s="685" t="s">
        <v>1405</v>
      </c>
      <c r="D3269" s="685" t="s">
        <v>3223</v>
      </c>
    </row>
    <row r="3270" spans="1:4" x14ac:dyDescent="0.25">
      <c r="A3270" s="685" t="s">
        <v>3345</v>
      </c>
      <c r="B3270" s="685">
        <v>27</v>
      </c>
      <c r="C3270" s="685" t="s">
        <v>295</v>
      </c>
      <c r="D3270" s="685" t="s">
        <v>10</v>
      </c>
    </row>
    <row r="3271" spans="1:4" x14ac:dyDescent="0.25">
      <c r="A3271" s="4" t="s">
        <v>3342</v>
      </c>
      <c r="B3271" s="4">
        <v>1</v>
      </c>
      <c r="C3271" s="4" t="s">
        <v>3344</v>
      </c>
      <c r="D3271" s="4" t="s">
        <v>11</v>
      </c>
    </row>
    <row r="3272" spans="1:4" x14ac:dyDescent="0.25">
      <c r="A3272" s="4" t="s">
        <v>3342</v>
      </c>
      <c r="B3272" s="4">
        <v>2</v>
      </c>
      <c r="C3272" s="4" t="s">
        <v>1948</v>
      </c>
      <c r="D3272" s="4" t="s">
        <v>3095</v>
      </c>
    </row>
    <row r="3273" spans="1:4" x14ac:dyDescent="0.25">
      <c r="A3273" s="4" t="s">
        <v>3342</v>
      </c>
      <c r="B3273" s="4">
        <v>3</v>
      </c>
      <c r="C3273" s="4" t="s">
        <v>3231</v>
      </c>
      <c r="D3273" s="4" t="s">
        <v>3343</v>
      </c>
    </row>
    <row r="3274" spans="1:4" x14ac:dyDescent="0.25">
      <c r="A3274" s="4" t="s">
        <v>3342</v>
      </c>
      <c r="B3274" s="4">
        <v>4</v>
      </c>
      <c r="C3274" s="4" t="s">
        <v>646</v>
      </c>
      <c r="D3274" s="4" t="s">
        <v>3229</v>
      </c>
    </row>
    <row r="3275" spans="1:4" x14ac:dyDescent="0.25">
      <c r="A3275" s="4" t="s">
        <v>3342</v>
      </c>
      <c r="B3275" s="4">
        <v>5</v>
      </c>
      <c r="C3275" s="4" t="s">
        <v>2819</v>
      </c>
      <c r="D3275" s="4" t="s">
        <v>2342</v>
      </c>
    </row>
    <row r="3276" spans="1:4" x14ac:dyDescent="0.25">
      <c r="A3276" s="4" t="s">
        <v>3342</v>
      </c>
      <c r="B3276" s="4">
        <v>6</v>
      </c>
      <c r="C3276" s="4" t="s">
        <v>2818</v>
      </c>
      <c r="D3276" s="4" t="s">
        <v>2463</v>
      </c>
    </row>
    <row r="3277" spans="1:4" x14ac:dyDescent="0.25">
      <c r="A3277" s="4" t="s">
        <v>3342</v>
      </c>
      <c r="B3277" s="4">
        <v>7</v>
      </c>
      <c r="C3277" s="4" t="s">
        <v>2347</v>
      </c>
      <c r="D3277" s="4" t="s">
        <v>2346</v>
      </c>
    </row>
    <row r="3278" spans="1:4" x14ac:dyDescent="0.25">
      <c r="A3278" s="4" t="s">
        <v>3342</v>
      </c>
      <c r="B3278" s="4">
        <v>8</v>
      </c>
      <c r="C3278" s="4" t="s">
        <v>3157</v>
      </c>
      <c r="D3278" s="4" t="s">
        <v>3228</v>
      </c>
    </row>
    <row r="3279" spans="1:4" x14ac:dyDescent="0.25">
      <c r="A3279" s="4" t="s">
        <v>3342</v>
      </c>
      <c r="B3279" s="4">
        <v>9</v>
      </c>
      <c r="C3279" s="4" t="s">
        <v>2351</v>
      </c>
      <c r="D3279" s="4" t="s">
        <v>2350</v>
      </c>
    </row>
    <row r="3280" spans="1:4" x14ac:dyDescent="0.25">
      <c r="A3280" s="4" t="s">
        <v>3342</v>
      </c>
      <c r="B3280" s="4">
        <v>10</v>
      </c>
      <c r="C3280" s="4" t="s">
        <v>784</v>
      </c>
      <c r="D3280" s="4" t="s">
        <v>98</v>
      </c>
    </row>
    <row r="3281" spans="1:4" x14ac:dyDescent="0.25">
      <c r="A3281" s="4" t="s">
        <v>3342</v>
      </c>
      <c r="B3281" s="4">
        <v>11</v>
      </c>
      <c r="C3281" s="4" t="s">
        <v>2468</v>
      </c>
      <c r="D3281" s="4" t="s">
        <v>2355</v>
      </c>
    </row>
    <row r="3282" spans="1:4" x14ac:dyDescent="0.25">
      <c r="A3282" s="4" t="s">
        <v>3342</v>
      </c>
      <c r="B3282" s="4">
        <v>12</v>
      </c>
      <c r="C3282" s="4" t="s">
        <v>3333</v>
      </c>
      <c r="D3282" s="4" t="s">
        <v>3250</v>
      </c>
    </row>
    <row r="3283" spans="1:4" x14ac:dyDescent="0.25">
      <c r="A3283" s="4" t="s">
        <v>3342</v>
      </c>
      <c r="B3283" s="4">
        <v>13</v>
      </c>
      <c r="C3283" s="4" t="s">
        <v>344</v>
      </c>
      <c r="D3283" s="4" t="s">
        <v>8</v>
      </c>
    </row>
    <row r="3284" spans="1:4" x14ac:dyDescent="0.25">
      <c r="A3284" s="4" t="s">
        <v>3342</v>
      </c>
      <c r="B3284" s="4">
        <v>14</v>
      </c>
      <c r="C3284" s="4" t="s">
        <v>1046</v>
      </c>
      <c r="D3284" s="4" t="s">
        <v>1045</v>
      </c>
    </row>
    <row r="3285" spans="1:4" x14ac:dyDescent="0.25">
      <c r="A3285" s="4" t="s">
        <v>3342</v>
      </c>
      <c r="B3285" s="4">
        <v>15</v>
      </c>
      <c r="C3285" s="4" t="s">
        <v>3259</v>
      </c>
      <c r="D3285" s="4" t="s">
        <v>1047</v>
      </c>
    </row>
    <row r="3286" spans="1:4" x14ac:dyDescent="0.25">
      <c r="A3286" s="4" t="s">
        <v>3342</v>
      </c>
      <c r="B3286" s="4">
        <v>16</v>
      </c>
      <c r="C3286" s="4" t="s">
        <v>1395</v>
      </c>
      <c r="D3286" s="4" t="s">
        <v>1049</v>
      </c>
    </row>
    <row r="3287" spans="1:4" x14ac:dyDescent="0.25">
      <c r="A3287" s="4" t="s">
        <v>3342</v>
      </c>
      <c r="B3287" s="4">
        <v>17</v>
      </c>
      <c r="C3287" s="4" t="s">
        <v>1052</v>
      </c>
      <c r="D3287" s="4" t="s">
        <v>140</v>
      </c>
    </row>
    <row r="3288" spans="1:4" x14ac:dyDescent="0.25">
      <c r="A3288" s="4" t="s">
        <v>3342</v>
      </c>
      <c r="B3288" s="4">
        <v>18</v>
      </c>
      <c r="C3288" s="4" t="s">
        <v>1261</v>
      </c>
      <c r="D3288" s="4" t="s">
        <v>1260</v>
      </c>
    </row>
    <row r="3289" spans="1:4" x14ac:dyDescent="0.25">
      <c r="A3289" s="4" t="s">
        <v>3342</v>
      </c>
      <c r="B3289" s="4">
        <v>19</v>
      </c>
      <c r="C3289" s="4" t="s">
        <v>1265</v>
      </c>
      <c r="D3289" s="4" t="s">
        <v>1264</v>
      </c>
    </row>
    <row r="3290" spans="1:4" x14ac:dyDescent="0.25">
      <c r="A3290" s="4" t="s">
        <v>3342</v>
      </c>
      <c r="B3290" s="4">
        <v>20</v>
      </c>
      <c r="C3290" s="4" t="s">
        <v>1269</v>
      </c>
      <c r="D3290" s="4" t="s">
        <v>1491</v>
      </c>
    </row>
    <row r="3291" spans="1:4" x14ac:dyDescent="0.25">
      <c r="A3291" s="4" t="s">
        <v>3342</v>
      </c>
      <c r="B3291" s="4">
        <v>21</v>
      </c>
      <c r="C3291" s="4" t="s">
        <v>1353</v>
      </c>
      <c r="D3291" s="4" t="s">
        <v>1350</v>
      </c>
    </row>
    <row r="3292" spans="1:4" x14ac:dyDescent="0.25">
      <c r="A3292" s="4" t="s">
        <v>3342</v>
      </c>
      <c r="B3292" s="4">
        <v>22</v>
      </c>
      <c r="C3292" s="4" t="s">
        <v>1405</v>
      </c>
      <c r="D3292" s="4" t="s">
        <v>3223</v>
      </c>
    </row>
    <row r="3293" spans="1:4" x14ac:dyDescent="0.25">
      <c r="A3293" s="4" t="s">
        <v>3342</v>
      </c>
      <c r="B3293" s="4">
        <v>23</v>
      </c>
      <c r="C3293" s="4" t="s">
        <v>295</v>
      </c>
      <c r="D3293" s="4" t="s">
        <v>10</v>
      </c>
    </row>
    <row r="3294" spans="1:4" x14ac:dyDescent="0.25">
      <c r="A3294" t="s">
        <v>3329</v>
      </c>
      <c r="B3294">
        <v>1</v>
      </c>
      <c r="C3294" t="s">
        <v>461</v>
      </c>
      <c r="D3294" t="s">
        <v>37</v>
      </c>
    </row>
    <row r="3295" spans="1:4" x14ac:dyDescent="0.25">
      <c r="A3295" t="s">
        <v>3329</v>
      </c>
      <c r="B3295">
        <v>2</v>
      </c>
      <c r="C3295" t="s">
        <v>2738</v>
      </c>
      <c r="D3295" t="s">
        <v>3341</v>
      </c>
    </row>
    <row r="3296" spans="1:4" x14ac:dyDescent="0.25">
      <c r="A3296" t="s">
        <v>3329</v>
      </c>
      <c r="B3296">
        <v>3</v>
      </c>
      <c r="C3296" t="s">
        <v>638</v>
      </c>
      <c r="D3296" t="s">
        <v>3340</v>
      </c>
    </row>
    <row r="3297" spans="1:4" x14ac:dyDescent="0.25">
      <c r="A3297" t="s">
        <v>3329</v>
      </c>
      <c r="B3297">
        <v>4</v>
      </c>
      <c r="C3297" t="s">
        <v>341</v>
      </c>
      <c r="D3297" t="s">
        <v>3339</v>
      </c>
    </row>
    <row r="3298" spans="1:4" x14ac:dyDescent="0.25">
      <c r="A3298" t="s">
        <v>3329</v>
      </c>
      <c r="B3298">
        <v>5</v>
      </c>
      <c r="C3298" t="s">
        <v>1422</v>
      </c>
      <c r="D3298" t="s">
        <v>3338</v>
      </c>
    </row>
    <row r="3299" spans="1:4" x14ac:dyDescent="0.25">
      <c r="A3299" t="s">
        <v>3329</v>
      </c>
      <c r="B3299">
        <v>6</v>
      </c>
      <c r="C3299" t="s">
        <v>3337</v>
      </c>
      <c r="D3299" t="s">
        <v>2385</v>
      </c>
    </row>
    <row r="3300" spans="1:4" x14ac:dyDescent="0.25">
      <c r="A3300" t="s">
        <v>3329</v>
      </c>
      <c r="B3300">
        <v>7</v>
      </c>
      <c r="C3300" t="s">
        <v>548</v>
      </c>
      <c r="D3300" t="s">
        <v>3336</v>
      </c>
    </row>
    <row r="3301" spans="1:4" x14ac:dyDescent="0.25">
      <c r="A3301" t="s">
        <v>3329</v>
      </c>
      <c r="B3301">
        <v>8</v>
      </c>
      <c r="C3301" t="s">
        <v>2818</v>
      </c>
      <c r="D3301" t="s">
        <v>2463</v>
      </c>
    </row>
    <row r="3302" spans="1:4" x14ac:dyDescent="0.25">
      <c r="A3302" t="s">
        <v>3329</v>
      </c>
      <c r="B3302">
        <v>9</v>
      </c>
      <c r="C3302" t="s">
        <v>2347</v>
      </c>
      <c r="D3302" t="s">
        <v>2346</v>
      </c>
    </row>
    <row r="3303" spans="1:4" x14ac:dyDescent="0.25">
      <c r="A3303" t="s">
        <v>3329</v>
      </c>
      <c r="B3303">
        <v>10</v>
      </c>
      <c r="C3303" t="s">
        <v>1522</v>
      </c>
      <c r="D3303" t="s">
        <v>3335</v>
      </c>
    </row>
    <row r="3304" spans="1:4" x14ac:dyDescent="0.25">
      <c r="A3304" t="s">
        <v>3329</v>
      </c>
      <c r="B3304">
        <v>11</v>
      </c>
      <c r="C3304" t="s">
        <v>3157</v>
      </c>
      <c r="D3304" t="s">
        <v>3334</v>
      </c>
    </row>
    <row r="3305" spans="1:4" x14ac:dyDescent="0.25">
      <c r="A3305" t="s">
        <v>3329</v>
      </c>
      <c r="B3305">
        <v>12</v>
      </c>
      <c r="C3305" t="s">
        <v>2465</v>
      </c>
      <c r="D3305" t="s">
        <v>3227</v>
      </c>
    </row>
    <row r="3306" spans="1:4" x14ac:dyDescent="0.25">
      <c r="A3306" t="s">
        <v>3329</v>
      </c>
      <c r="B3306">
        <v>13</v>
      </c>
      <c r="C3306" t="s">
        <v>2466</v>
      </c>
      <c r="D3306" t="s">
        <v>2352</v>
      </c>
    </row>
    <row r="3307" spans="1:4" x14ac:dyDescent="0.25">
      <c r="A3307" t="s">
        <v>3329</v>
      </c>
      <c r="B3307">
        <v>14</v>
      </c>
      <c r="C3307" t="s">
        <v>784</v>
      </c>
      <c r="D3307" t="s">
        <v>98</v>
      </c>
    </row>
    <row r="3308" spans="1:4" x14ac:dyDescent="0.25">
      <c r="A3308" t="s">
        <v>3329</v>
      </c>
      <c r="B3308">
        <v>15</v>
      </c>
      <c r="C3308" t="s">
        <v>678</v>
      </c>
      <c r="D3308" t="s">
        <v>1100</v>
      </c>
    </row>
    <row r="3309" spans="1:4" x14ac:dyDescent="0.25">
      <c r="A3309" t="s">
        <v>3329</v>
      </c>
      <c r="B3309">
        <v>16</v>
      </c>
      <c r="C3309" t="s">
        <v>2468</v>
      </c>
      <c r="D3309" t="s">
        <v>2355</v>
      </c>
    </row>
    <row r="3310" spans="1:4" x14ac:dyDescent="0.25">
      <c r="A3310" t="s">
        <v>3329</v>
      </c>
      <c r="B3310">
        <v>17</v>
      </c>
      <c r="C3310" t="s">
        <v>3333</v>
      </c>
      <c r="D3310" t="s">
        <v>3332</v>
      </c>
    </row>
    <row r="3311" spans="1:4" x14ac:dyDescent="0.25">
      <c r="A3311" t="s">
        <v>3329</v>
      </c>
      <c r="B3311">
        <v>18</v>
      </c>
      <c r="C3311" t="s">
        <v>3331</v>
      </c>
      <c r="D3311" t="s">
        <v>3330</v>
      </c>
    </row>
    <row r="3312" spans="1:4" x14ac:dyDescent="0.25">
      <c r="A3312" t="s">
        <v>3329</v>
      </c>
      <c r="B3312">
        <v>19</v>
      </c>
      <c r="C3312" t="s">
        <v>2364</v>
      </c>
      <c r="D3312" t="s">
        <v>3224</v>
      </c>
    </row>
    <row r="3313" spans="1:4" x14ac:dyDescent="0.25">
      <c r="A3313" t="s">
        <v>3329</v>
      </c>
      <c r="B3313">
        <v>20</v>
      </c>
      <c r="C3313" t="s">
        <v>1046</v>
      </c>
      <c r="D3313" t="s">
        <v>8</v>
      </c>
    </row>
    <row r="3314" spans="1:4" x14ac:dyDescent="0.25">
      <c r="A3314" t="s">
        <v>3329</v>
      </c>
      <c r="B3314">
        <v>21</v>
      </c>
      <c r="C3314" t="s">
        <v>1261</v>
      </c>
      <c r="D3314" t="s">
        <v>1260</v>
      </c>
    </row>
    <row r="3315" spans="1:4" x14ac:dyDescent="0.25">
      <c r="A3315" t="s">
        <v>3329</v>
      </c>
      <c r="B3315">
        <v>22</v>
      </c>
      <c r="C3315" t="s">
        <v>1265</v>
      </c>
      <c r="D3315" t="s">
        <v>1264</v>
      </c>
    </row>
    <row r="3316" spans="1:4" x14ac:dyDescent="0.25">
      <c r="A3316" t="s">
        <v>3329</v>
      </c>
      <c r="B3316">
        <v>23</v>
      </c>
      <c r="C3316" t="s">
        <v>1353</v>
      </c>
      <c r="D3316" t="s">
        <v>1350</v>
      </c>
    </row>
    <row r="3317" spans="1:4" x14ac:dyDescent="0.25">
      <c r="A3317" t="s">
        <v>3329</v>
      </c>
      <c r="B3317">
        <v>24</v>
      </c>
      <c r="C3317" t="s">
        <v>295</v>
      </c>
      <c r="D3317" t="s">
        <v>10</v>
      </c>
    </row>
    <row r="3318" spans="1:4" x14ac:dyDescent="0.25">
      <c r="A3318" t="s">
        <v>3321</v>
      </c>
      <c r="B3318">
        <v>1</v>
      </c>
      <c r="C3318" t="s">
        <v>3328</v>
      </c>
      <c r="D3318" t="s">
        <v>35</v>
      </c>
    </row>
    <row r="3319" spans="1:4" x14ac:dyDescent="0.25">
      <c r="A3319" t="s">
        <v>3321</v>
      </c>
      <c r="B3319">
        <v>2</v>
      </c>
      <c r="C3319" t="s">
        <v>1267</v>
      </c>
      <c r="D3319" t="s">
        <v>2339</v>
      </c>
    </row>
    <row r="3320" spans="1:4" x14ac:dyDescent="0.25">
      <c r="A3320" t="s">
        <v>3321</v>
      </c>
      <c r="B3320">
        <v>3</v>
      </c>
      <c r="C3320" t="s">
        <v>3327</v>
      </c>
      <c r="D3320" t="s">
        <v>3326</v>
      </c>
    </row>
    <row r="3321" spans="1:4" x14ac:dyDescent="0.25">
      <c r="A3321" t="s">
        <v>3321</v>
      </c>
      <c r="B3321">
        <v>4</v>
      </c>
      <c r="C3321" t="s">
        <v>1046</v>
      </c>
      <c r="D3321" t="s">
        <v>1045</v>
      </c>
    </row>
    <row r="3322" spans="1:4" x14ac:dyDescent="0.25">
      <c r="A3322" t="s">
        <v>3321</v>
      </c>
      <c r="B3322">
        <v>5</v>
      </c>
      <c r="C3322" t="s">
        <v>3325</v>
      </c>
      <c r="D3322" t="s">
        <v>3324</v>
      </c>
    </row>
    <row r="3323" spans="1:4" x14ac:dyDescent="0.25">
      <c r="A3323" t="s">
        <v>3321</v>
      </c>
      <c r="B3323">
        <v>6</v>
      </c>
      <c r="C3323" t="s">
        <v>3152</v>
      </c>
      <c r="D3323" t="s">
        <v>3151</v>
      </c>
    </row>
    <row r="3324" spans="1:4" x14ac:dyDescent="0.25">
      <c r="A3324" t="s">
        <v>3321</v>
      </c>
      <c r="B3324">
        <v>7</v>
      </c>
      <c r="C3324" t="s">
        <v>1012</v>
      </c>
      <c r="D3324" t="s">
        <v>3323</v>
      </c>
    </row>
    <row r="3325" spans="1:4" x14ac:dyDescent="0.25">
      <c r="A3325" t="s">
        <v>3321</v>
      </c>
      <c r="B3325">
        <v>8</v>
      </c>
      <c r="C3325" t="s">
        <v>3150</v>
      </c>
      <c r="D3325" t="s">
        <v>113</v>
      </c>
    </row>
    <row r="3326" spans="1:4" x14ac:dyDescent="0.25">
      <c r="A3326" t="s">
        <v>3321</v>
      </c>
      <c r="B3326">
        <v>9</v>
      </c>
      <c r="C3326" t="s">
        <v>3191</v>
      </c>
      <c r="D3326" t="s">
        <v>63</v>
      </c>
    </row>
    <row r="3327" spans="1:4" x14ac:dyDescent="0.25">
      <c r="A3327" t="s">
        <v>3321</v>
      </c>
      <c r="B3327">
        <v>10</v>
      </c>
      <c r="C3327" t="s">
        <v>2260</v>
      </c>
      <c r="D3327" t="s">
        <v>685</v>
      </c>
    </row>
    <row r="3328" spans="1:4" x14ac:dyDescent="0.25">
      <c r="A3328" t="s">
        <v>3321</v>
      </c>
      <c r="B3328">
        <v>11</v>
      </c>
      <c r="C3328" t="s">
        <v>1583</v>
      </c>
      <c r="D3328" t="s">
        <v>66</v>
      </c>
    </row>
    <row r="3329" spans="1:4" x14ac:dyDescent="0.25">
      <c r="A3329" t="s">
        <v>3321</v>
      </c>
      <c r="B3329">
        <v>12</v>
      </c>
      <c r="C3329" t="s">
        <v>2262</v>
      </c>
      <c r="D3329" t="s">
        <v>688</v>
      </c>
    </row>
    <row r="3330" spans="1:4" x14ac:dyDescent="0.25">
      <c r="A3330" t="s">
        <v>3321</v>
      </c>
      <c r="B3330">
        <v>13</v>
      </c>
      <c r="C3330" t="s">
        <v>1583</v>
      </c>
      <c r="D3330" t="s">
        <v>3322</v>
      </c>
    </row>
    <row r="3331" spans="1:4" x14ac:dyDescent="0.25">
      <c r="A3331" t="s">
        <v>3321</v>
      </c>
      <c r="B3331">
        <v>14</v>
      </c>
      <c r="C3331" t="s">
        <v>692</v>
      </c>
      <c r="D3331" t="s">
        <v>513</v>
      </c>
    </row>
    <row r="3332" spans="1:4" x14ac:dyDescent="0.25">
      <c r="A3332" t="s">
        <v>3321</v>
      </c>
      <c r="B3332">
        <v>15</v>
      </c>
      <c r="C3332" t="s">
        <v>344</v>
      </c>
      <c r="D3332" t="s">
        <v>8</v>
      </c>
    </row>
    <row r="3333" spans="1:4" x14ac:dyDescent="0.25">
      <c r="A3333" t="s">
        <v>3321</v>
      </c>
      <c r="B3333">
        <v>16</v>
      </c>
      <c r="C3333" t="s">
        <v>1046</v>
      </c>
      <c r="D3333" t="s">
        <v>1045</v>
      </c>
    </row>
    <row r="3334" spans="1:4" x14ac:dyDescent="0.25">
      <c r="A3334" t="s">
        <v>3321</v>
      </c>
      <c r="B3334">
        <v>17</v>
      </c>
      <c r="C3334" t="s">
        <v>3259</v>
      </c>
      <c r="D3334" t="s">
        <v>1047</v>
      </c>
    </row>
    <row r="3335" spans="1:4" x14ac:dyDescent="0.25">
      <c r="A3335" t="s">
        <v>3321</v>
      </c>
      <c r="B3335">
        <v>18</v>
      </c>
      <c r="C3335" t="s">
        <v>1395</v>
      </c>
      <c r="D3335" t="s">
        <v>1049</v>
      </c>
    </row>
    <row r="3336" spans="1:4" x14ac:dyDescent="0.25">
      <c r="A3336" t="s">
        <v>3321</v>
      </c>
      <c r="B3336">
        <v>19</v>
      </c>
      <c r="C3336" t="s">
        <v>1052</v>
      </c>
      <c r="D3336" t="s">
        <v>140</v>
      </c>
    </row>
    <row r="3337" spans="1:4" x14ac:dyDescent="0.25">
      <c r="A3337" t="s">
        <v>3321</v>
      </c>
      <c r="B3337">
        <v>20</v>
      </c>
      <c r="C3337" t="s">
        <v>1261</v>
      </c>
      <c r="D3337" t="s">
        <v>1260</v>
      </c>
    </row>
    <row r="3338" spans="1:4" x14ac:dyDescent="0.25">
      <c r="A3338" t="s">
        <v>3321</v>
      </c>
      <c r="B3338">
        <v>21</v>
      </c>
      <c r="C3338" t="s">
        <v>1265</v>
      </c>
      <c r="D3338" t="s">
        <v>1264</v>
      </c>
    </row>
    <row r="3339" spans="1:4" x14ac:dyDescent="0.25">
      <c r="A3339" t="s">
        <v>3321</v>
      </c>
      <c r="B3339">
        <v>22</v>
      </c>
      <c r="C3339" t="s">
        <v>1269</v>
      </c>
      <c r="D3339" t="s">
        <v>1491</v>
      </c>
    </row>
    <row r="3340" spans="1:4" x14ac:dyDescent="0.25">
      <c r="A3340" t="s">
        <v>3321</v>
      </c>
      <c r="B3340">
        <v>23</v>
      </c>
      <c r="C3340" t="s">
        <v>1353</v>
      </c>
      <c r="D3340" t="s">
        <v>1350</v>
      </c>
    </row>
    <row r="3341" spans="1:4" x14ac:dyDescent="0.25">
      <c r="A3341" t="s">
        <v>3321</v>
      </c>
      <c r="B3341">
        <v>24</v>
      </c>
      <c r="C3341" t="s">
        <v>1405</v>
      </c>
      <c r="D3341" t="s">
        <v>3223</v>
      </c>
    </row>
    <row r="3342" spans="1:4" x14ac:dyDescent="0.25">
      <c r="A3342" t="s">
        <v>3321</v>
      </c>
      <c r="B3342">
        <v>25</v>
      </c>
      <c r="C3342" t="s">
        <v>295</v>
      </c>
      <c r="D3342" t="s">
        <v>10</v>
      </c>
    </row>
    <row r="3343" spans="1:4" x14ac:dyDescent="0.25">
      <c r="A3343" t="s">
        <v>3299</v>
      </c>
      <c r="B3343">
        <v>1</v>
      </c>
      <c r="C3343" t="s">
        <v>3240</v>
      </c>
      <c r="D3343" t="s">
        <v>38</v>
      </c>
    </row>
    <row r="3344" spans="1:4" x14ac:dyDescent="0.25">
      <c r="A3344" t="s">
        <v>3299</v>
      </c>
      <c r="B3344">
        <v>2</v>
      </c>
      <c r="C3344" t="s">
        <v>3320</v>
      </c>
      <c r="D3344" t="s">
        <v>3319</v>
      </c>
    </row>
    <row r="3345" spans="1:4" x14ac:dyDescent="0.25">
      <c r="A3345" t="s">
        <v>3299</v>
      </c>
      <c r="B3345">
        <v>3</v>
      </c>
      <c r="C3345" t="s">
        <v>3318</v>
      </c>
      <c r="D3345" t="s">
        <v>3317</v>
      </c>
    </row>
    <row r="3346" spans="1:4" x14ac:dyDescent="0.25">
      <c r="A3346" t="s">
        <v>3299</v>
      </c>
      <c r="B3346">
        <v>4</v>
      </c>
      <c r="C3346" t="s">
        <v>910</v>
      </c>
      <c r="D3346" t="s">
        <v>3316</v>
      </c>
    </row>
    <row r="3347" spans="1:4" x14ac:dyDescent="0.25">
      <c r="A3347" t="s">
        <v>3299</v>
      </c>
      <c r="B3347">
        <v>5</v>
      </c>
      <c r="C3347" t="s">
        <v>3315</v>
      </c>
      <c r="D3347" t="s">
        <v>3314</v>
      </c>
    </row>
    <row r="3348" spans="1:4" x14ac:dyDescent="0.25">
      <c r="A3348" t="s">
        <v>3299</v>
      </c>
      <c r="B3348">
        <v>6</v>
      </c>
      <c r="C3348" t="s">
        <v>3313</v>
      </c>
      <c r="D3348" t="s">
        <v>3312</v>
      </c>
    </row>
    <row r="3349" spans="1:4" x14ac:dyDescent="0.25">
      <c r="A3349" t="s">
        <v>3299</v>
      </c>
      <c r="B3349">
        <v>7</v>
      </c>
      <c r="C3349" t="s">
        <v>3311</v>
      </c>
      <c r="D3349" t="s">
        <v>3310</v>
      </c>
    </row>
    <row r="3350" spans="1:4" x14ac:dyDescent="0.25">
      <c r="A3350" t="s">
        <v>3299</v>
      </c>
      <c r="B3350">
        <v>8</v>
      </c>
      <c r="C3350" t="s">
        <v>3309</v>
      </c>
      <c r="D3350" t="s">
        <v>3308</v>
      </c>
    </row>
    <row r="3351" spans="1:4" x14ac:dyDescent="0.25">
      <c r="A3351" t="s">
        <v>3299</v>
      </c>
      <c r="B3351">
        <v>9</v>
      </c>
      <c r="C3351" t="s">
        <v>748</v>
      </c>
      <c r="D3351" t="s">
        <v>737</v>
      </c>
    </row>
    <row r="3352" spans="1:4" x14ac:dyDescent="0.25">
      <c r="A3352" t="s">
        <v>3299</v>
      </c>
      <c r="B3352">
        <v>10</v>
      </c>
      <c r="C3352" t="s">
        <v>1441</v>
      </c>
      <c r="D3352" t="s">
        <v>3307</v>
      </c>
    </row>
    <row r="3353" spans="1:4" x14ac:dyDescent="0.25">
      <c r="A3353" t="s">
        <v>3299</v>
      </c>
      <c r="B3353">
        <v>11</v>
      </c>
      <c r="C3353" t="s">
        <v>3306</v>
      </c>
      <c r="D3353" t="s">
        <v>3305</v>
      </c>
    </row>
    <row r="3354" spans="1:4" x14ac:dyDescent="0.25">
      <c r="A3354" t="s">
        <v>3299</v>
      </c>
      <c r="B3354">
        <v>12</v>
      </c>
      <c r="C3354" t="s">
        <v>3304</v>
      </c>
      <c r="D3354" t="s">
        <v>3303</v>
      </c>
    </row>
    <row r="3355" spans="1:4" x14ac:dyDescent="0.25">
      <c r="A3355" t="s">
        <v>3299</v>
      </c>
      <c r="B3355">
        <v>13</v>
      </c>
      <c r="C3355" t="s">
        <v>1261</v>
      </c>
      <c r="D3355" t="s">
        <v>3302</v>
      </c>
    </row>
    <row r="3356" spans="1:4" x14ac:dyDescent="0.25">
      <c r="A3356" t="s">
        <v>3299</v>
      </c>
      <c r="B3356">
        <v>14</v>
      </c>
      <c r="C3356" t="s">
        <v>3301</v>
      </c>
      <c r="D3356" t="s">
        <v>3300</v>
      </c>
    </row>
    <row r="3357" spans="1:4" x14ac:dyDescent="0.25">
      <c r="A3357" t="s">
        <v>3299</v>
      </c>
      <c r="B3357">
        <v>15</v>
      </c>
      <c r="C3357" t="s">
        <v>428</v>
      </c>
      <c r="D3357" t="s">
        <v>19</v>
      </c>
    </row>
    <row r="3358" spans="1:4" x14ac:dyDescent="0.25">
      <c r="A3358" t="s">
        <v>3299</v>
      </c>
      <c r="B3358">
        <v>16</v>
      </c>
      <c r="C3358" t="s">
        <v>591</v>
      </c>
      <c r="D3358" t="s">
        <v>3283</v>
      </c>
    </row>
    <row r="3359" spans="1:4" x14ac:dyDescent="0.25">
      <c r="A3359" t="s">
        <v>3299</v>
      </c>
      <c r="B3359">
        <v>17</v>
      </c>
      <c r="C3359" t="s">
        <v>2858</v>
      </c>
      <c r="D3359" t="s">
        <v>2820</v>
      </c>
    </row>
    <row r="3360" spans="1:4" x14ac:dyDescent="0.25">
      <c r="A3360" t="s">
        <v>3299</v>
      </c>
      <c r="B3360">
        <v>18</v>
      </c>
      <c r="C3360" t="s">
        <v>2343</v>
      </c>
      <c r="D3360" t="s">
        <v>2342</v>
      </c>
    </row>
    <row r="3361" spans="1:4" x14ac:dyDescent="0.25">
      <c r="A3361" t="s">
        <v>3299</v>
      </c>
      <c r="B3361">
        <v>19</v>
      </c>
      <c r="C3361" t="s">
        <v>2818</v>
      </c>
      <c r="D3361" t="s">
        <v>2463</v>
      </c>
    </row>
    <row r="3362" spans="1:4" x14ac:dyDescent="0.25">
      <c r="A3362" t="s">
        <v>3299</v>
      </c>
      <c r="B3362">
        <v>20</v>
      </c>
      <c r="C3362" t="s">
        <v>2347</v>
      </c>
      <c r="D3362" t="s">
        <v>2346</v>
      </c>
    </row>
    <row r="3363" spans="1:4" x14ac:dyDescent="0.25">
      <c r="A3363" t="s">
        <v>3299</v>
      </c>
      <c r="B3363">
        <v>21</v>
      </c>
      <c r="C3363" t="s">
        <v>2351</v>
      </c>
      <c r="D3363" t="s">
        <v>2350</v>
      </c>
    </row>
    <row r="3364" spans="1:4" x14ac:dyDescent="0.25">
      <c r="A3364" t="s">
        <v>3299</v>
      </c>
      <c r="B3364">
        <v>22</v>
      </c>
      <c r="C3364" t="s">
        <v>784</v>
      </c>
      <c r="D3364" t="s">
        <v>98</v>
      </c>
    </row>
    <row r="3365" spans="1:4" x14ac:dyDescent="0.25">
      <c r="A3365" t="s">
        <v>3299</v>
      </c>
      <c r="B3365">
        <v>23</v>
      </c>
      <c r="C3365" t="s">
        <v>1506</v>
      </c>
      <c r="D3365" t="s">
        <v>3282</v>
      </c>
    </row>
    <row r="3366" spans="1:4" x14ac:dyDescent="0.25">
      <c r="A3366" t="s">
        <v>3299</v>
      </c>
      <c r="B3366">
        <v>24</v>
      </c>
      <c r="C3366" t="s">
        <v>344</v>
      </c>
      <c r="D3366" t="s">
        <v>8</v>
      </c>
    </row>
    <row r="3367" spans="1:4" x14ac:dyDescent="0.25">
      <c r="A3367" t="s">
        <v>3299</v>
      </c>
      <c r="B3367">
        <v>25</v>
      </c>
      <c r="C3367" t="s">
        <v>1046</v>
      </c>
      <c r="D3367" t="s">
        <v>1045</v>
      </c>
    </row>
    <row r="3368" spans="1:4" x14ac:dyDescent="0.25">
      <c r="A3368" t="s">
        <v>3299</v>
      </c>
      <c r="B3368">
        <v>26</v>
      </c>
      <c r="C3368" t="s">
        <v>3259</v>
      </c>
      <c r="D3368" t="s">
        <v>1047</v>
      </c>
    </row>
    <row r="3369" spans="1:4" x14ac:dyDescent="0.25">
      <c r="A3369" t="s">
        <v>3299</v>
      </c>
      <c r="B3369">
        <v>27</v>
      </c>
      <c r="C3369" t="s">
        <v>1395</v>
      </c>
      <c r="D3369" t="s">
        <v>1049</v>
      </c>
    </row>
    <row r="3370" spans="1:4" x14ac:dyDescent="0.25">
      <c r="A3370" t="s">
        <v>3299</v>
      </c>
      <c r="B3370">
        <v>28</v>
      </c>
      <c r="C3370" t="s">
        <v>1052</v>
      </c>
      <c r="D3370" t="s">
        <v>140</v>
      </c>
    </row>
    <row r="3371" spans="1:4" x14ac:dyDescent="0.25">
      <c r="A3371" t="s">
        <v>3299</v>
      </c>
      <c r="B3371">
        <v>29</v>
      </c>
      <c r="C3371" t="s">
        <v>1261</v>
      </c>
      <c r="D3371" t="s">
        <v>1260</v>
      </c>
    </row>
    <row r="3372" spans="1:4" x14ac:dyDescent="0.25">
      <c r="A3372" t="s">
        <v>3299</v>
      </c>
      <c r="B3372">
        <v>30</v>
      </c>
      <c r="C3372" t="s">
        <v>1265</v>
      </c>
      <c r="D3372" t="s">
        <v>1264</v>
      </c>
    </row>
    <row r="3373" spans="1:4" x14ac:dyDescent="0.25">
      <c r="A3373" t="s">
        <v>3299</v>
      </c>
      <c r="B3373">
        <v>31</v>
      </c>
      <c r="C3373" t="s">
        <v>1269</v>
      </c>
      <c r="D3373" t="s">
        <v>1491</v>
      </c>
    </row>
    <row r="3374" spans="1:4" x14ac:dyDescent="0.25">
      <c r="A3374" t="s">
        <v>3299</v>
      </c>
      <c r="B3374">
        <v>32</v>
      </c>
      <c r="C3374" t="s">
        <v>1353</v>
      </c>
      <c r="D3374" t="s">
        <v>1350</v>
      </c>
    </row>
    <row r="3375" spans="1:4" x14ac:dyDescent="0.25">
      <c r="A3375" t="s">
        <v>3299</v>
      </c>
      <c r="B3375">
        <v>33</v>
      </c>
      <c r="C3375" t="s">
        <v>1405</v>
      </c>
      <c r="D3375" t="s">
        <v>3223</v>
      </c>
    </row>
    <row r="3376" spans="1:4" x14ac:dyDescent="0.25">
      <c r="A3376" t="s">
        <v>3299</v>
      </c>
      <c r="B3376">
        <v>34</v>
      </c>
      <c r="C3376" t="s">
        <v>295</v>
      </c>
      <c r="D3376" t="s">
        <v>10</v>
      </c>
    </row>
    <row r="3377" spans="1:4" x14ac:dyDescent="0.25">
      <c r="A3377" t="s">
        <v>3293</v>
      </c>
      <c r="B3377">
        <v>1</v>
      </c>
      <c r="C3377" t="s">
        <v>3298</v>
      </c>
      <c r="D3377" t="s">
        <v>56</v>
      </c>
    </row>
    <row r="3378" spans="1:4" x14ac:dyDescent="0.25">
      <c r="A3378" t="s">
        <v>3293</v>
      </c>
      <c r="B3378">
        <v>2</v>
      </c>
      <c r="C3378" t="s">
        <v>1029</v>
      </c>
      <c r="D3378" t="s">
        <v>3297</v>
      </c>
    </row>
    <row r="3379" spans="1:4" x14ac:dyDescent="0.25">
      <c r="A3379" t="s">
        <v>3293</v>
      </c>
      <c r="B3379">
        <v>3</v>
      </c>
      <c r="C3379" t="s">
        <v>3280</v>
      </c>
      <c r="D3379" t="s">
        <v>3296</v>
      </c>
    </row>
    <row r="3380" spans="1:4" x14ac:dyDescent="0.25">
      <c r="A3380" t="s">
        <v>3293</v>
      </c>
      <c r="B3380">
        <v>4</v>
      </c>
      <c r="C3380" t="s">
        <v>1580</v>
      </c>
      <c r="D3380" t="s">
        <v>2847</v>
      </c>
    </row>
    <row r="3381" spans="1:4" x14ac:dyDescent="0.25">
      <c r="A3381" t="s">
        <v>3293</v>
      </c>
      <c r="B3381">
        <v>5</v>
      </c>
      <c r="C3381" t="s">
        <v>2209</v>
      </c>
      <c r="D3381" t="s">
        <v>1581</v>
      </c>
    </row>
    <row r="3382" spans="1:4" x14ac:dyDescent="0.25">
      <c r="A3382" t="s">
        <v>3293</v>
      </c>
      <c r="B3382">
        <v>6</v>
      </c>
      <c r="C3382" t="s">
        <v>3295</v>
      </c>
      <c r="D3382" t="s">
        <v>3294</v>
      </c>
    </row>
    <row r="3383" spans="1:4" x14ac:dyDescent="0.25">
      <c r="A3383" t="s">
        <v>3293</v>
      </c>
      <c r="B3383">
        <v>7</v>
      </c>
      <c r="C3383" t="s">
        <v>901</v>
      </c>
      <c r="D3383" t="s">
        <v>671</v>
      </c>
    </row>
    <row r="3384" spans="1:4" x14ac:dyDescent="0.25">
      <c r="A3384" t="s">
        <v>3293</v>
      </c>
      <c r="B3384">
        <v>8</v>
      </c>
      <c r="C3384" t="s">
        <v>1179</v>
      </c>
      <c r="D3384" t="s">
        <v>2851</v>
      </c>
    </row>
    <row r="3385" spans="1:4" x14ac:dyDescent="0.25">
      <c r="A3385" t="s">
        <v>3293</v>
      </c>
      <c r="B3385">
        <v>9</v>
      </c>
      <c r="C3385" t="s">
        <v>1788</v>
      </c>
      <c r="D3385" t="s">
        <v>17</v>
      </c>
    </row>
    <row r="3386" spans="1:4" x14ac:dyDescent="0.25">
      <c r="A3386" t="s">
        <v>3293</v>
      </c>
      <c r="B3386">
        <v>10</v>
      </c>
      <c r="C3386" t="s">
        <v>2811</v>
      </c>
      <c r="D3386" t="s">
        <v>676</v>
      </c>
    </row>
    <row r="3387" spans="1:4" x14ac:dyDescent="0.25">
      <c r="A3387" t="s">
        <v>3293</v>
      </c>
      <c r="B3387">
        <v>11</v>
      </c>
      <c r="C3387" t="s">
        <v>1227</v>
      </c>
      <c r="D3387" t="s">
        <v>2795</v>
      </c>
    </row>
    <row r="3388" spans="1:4" x14ac:dyDescent="0.25">
      <c r="A3388" t="s">
        <v>3293</v>
      </c>
      <c r="B3388">
        <v>12</v>
      </c>
      <c r="C3388" t="s">
        <v>2853</v>
      </c>
      <c r="D3388" t="s">
        <v>3076</v>
      </c>
    </row>
    <row r="3389" spans="1:4" x14ac:dyDescent="0.25">
      <c r="A3389" t="s">
        <v>3293</v>
      </c>
      <c r="B3389">
        <v>13</v>
      </c>
      <c r="C3389" t="s">
        <v>2259</v>
      </c>
      <c r="D3389" t="s">
        <v>681</v>
      </c>
    </row>
    <row r="3390" spans="1:4" x14ac:dyDescent="0.25">
      <c r="A3390" t="s">
        <v>3293</v>
      </c>
      <c r="B3390">
        <v>14</v>
      </c>
      <c r="C3390" t="s">
        <v>2594</v>
      </c>
      <c r="D3390" t="s">
        <v>2219</v>
      </c>
    </row>
    <row r="3391" spans="1:4" x14ac:dyDescent="0.25">
      <c r="A3391" t="s">
        <v>3293</v>
      </c>
      <c r="B3391">
        <v>15</v>
      </c>
      <c r="C3391" t="s">
        <v>2260</v>
      </c>
      <c r="D3391" t="s">
        <v>685</v>
      </c>
    </row>
    <row r="3392" spans="1:4" x14ac:dyDescent="0.25">
      <c r="A3392" t="s">
        <v>3293</v>
      </c>
      <c r="B3392">
        <v>16</v>
      </c>
      <c r="C3392" t="s">
        <v>1583</v>
      </c>
      <c r="D3392" t="s">
        <v>66</v>
      </c>
    </row>
    <row r="3393" spans="1:4" x14ac:dyDescent="0.25">
      <c r="A3393" t="s">
        <v>3293</v>
      </c>
      <c r="B3393">
        <v>17</v>
      </c>
      <c r="C3393" t="s">
        <v>3276</v>
      </c>
      <c r="D3393" t="s">
        <v>688</v>
      </c>
    </row>
    <row r="3394" spans="1:4" x14ac:dyDescent="0.25">
      <c r="A3394" t="s">
        <v>3293</v>
      </c>
      <c r="B3394">
        <v>18</v>
      </c>
      <c r="C3394" t="s">
        <v>3275</v>
      </c>
      <c r="D3394" t="s">
        <v>3274</v>
      </c>
    </row>
    <row r="3395" spans="1:4" x14ac:dyDescent="0.25">
      <c r="A3395" t="s">
        <v>3293</v>
      </c>
      <c r="B3395">
        <v>19</v>
      </c>
      <c r="C3395" t="s">
        <v>1046</v>
      </c>
      <c r="D3395" t="s">
        <v>935</v>
      </c>
    </row>
    <row r="3396" spans="1:4" x14ac:dyDescent="0.25">
      <c r="A3396" t="s">
        <v>3293</v>
      </c>
      <c r="B3396">
        <v>20</v>
      </c>
      <c r="C3396" t="s">
        <v>344</v>
      </c>
      <c r="D3396" t="s">
        <v>8</v>
      </c>
    </row>
    <row r="3397" spans="1:4" x14ac:dyDescent="0.25">
      <c r="A3397" t="s">
        <v>3293</v>
      </c>
      <c r="B3397">
        <v>21</v>
      </c>
      <c r="C3397" t="s">
        <v>1046</v>
      </c>
      <c r="D3397" t="s">
        <v>1045</v>
      </c>
    </row>
    <row r="3398" spans="1:4" x14ac:dyDescent="0.25">
      <c r="A3398" t="s">
        <v>3293</v>
      </c>
      <c r="B3398">
        <v>22</v>
      </c>
      <c r="C3398" t="s">
        <v>3259</v>
      </c>
      <c r="D3398" t="s">
        <v>1047</v>
      </c>
    </row>
    <row r="3399" spans="1:4" x14ac:dyDescent="0.25">
      <c r="A3399" t="s">
        <v>3293</v>
      </c>
      <c r="B3399">
        <v>23</v>
      </c>
      <c r="C3399" t="s">
        <v>1395</v>
      </c>
      <c r="D3399" t="s">
        <v>1049</v>
      </c>
    </row>
    <row r="3400" spans="1:4" x14ac:dyDescent="0.25">
      <c r="A3400" t="s">
        <v>3293</v>
      </c>
      <c r="B3400">
        <v>24</v>
      </c>
      <c r="C3400" t="s">
        <v>1052</v>
      </c>
      <c r="D3400" t="s">
        <v>140</v>
      </c>
    </row>
    <row r="3401" spans="1:4" x14ac:dyDescent="0.25">
      <c r="A3401" t="s">
        <v>3293</v>
      </c>
      <c r="B3401">
        <v>25</v>
      </c>
      <c r="C3401" t="s">
        <v>1261</v>
      </c>
      <c r="D3401" t="s">
        <v>1260</v>
      </c>
    </row>
    <row r="3402" spans="1:4" x14ac:dyDescent="0.25">
      <c r="A3402" t="s">
        <v>3293</v>
      </c>
      <c r="B3402">
        <v>26</v>
      </c>
      <c r="C3402" t="s">
        <v>1265</v>
      </c>
      <c r="D3402" t="s">
        <v>1264</v>
      </c>
    </row>
    <row r="3403" spans="1:4" x14ac:dyDescent="0.25">
      <c r="A3403" t="s">
        <v>3293</v>
      </c>
      <c r="B3403">
        <v>27</v>
      </c>
      <c r="C3403" t="s">
        <v>1269</v>
      </c>
      <c r="D3403" t="s">
        <v>1491</v>
      </c>
    </row>
    <row r="3404" spans="1:4" x14ac:dyDescent="0.25">
      <c r="A3404" t="s">
        <v>3293</v>
      </c>
      <c r="B3404">
        <v>28</v>
      </c>
      <c r="C3404" t="s">
        <v>1353</v>
      </c>
      <c r="D3404" t="s">
        <v>1350</v>
      </c>
    </row>
    <row r="3405" spans="1:4" x14ac:dyDescent="0.25">
      <c r="A3405" t="s">
        <v>3293</v>
      </c>
      <c r="B3405">
        <v>29</v>
      </c>
      <c r="C3405" t="s">
        <v>1405</v>
      </c>
      <c r="D3405" t="s">
        <v>3223</v>
      </c>
    </row>
    <row r="3406" spans="1:4" x14ac:dyDescent="0.25">
      <c r="A3406" t="s">
        <v>3293</v>
      </c>
      <c r="B3406">
        <v>30</v>
      </c>
      <c r="C3406" t="s">
        <v>295</v>
      </c>
      <c r="D3406" t="s">
        <v>10</v>
      </c>
    </row>
    <row r="3407" spans="1:4" x14ac:dyDescent="0.25">
      <c r="A3407" t="s">
        <v>3281</v>
      </c>
      <c r="B3407">
        <v>1</v>
      </c>
      <c r="C3407" t="s">
        <v>1432</v>
      </c>
      <c r="D3407" t="s">
        <v>57</v>
      </c>
    </row>
    <row r="3408" spans="1:4" x14ac:dyDescent="0.25">
      <c r="A3408" t="s">
        <v>3281</v>
      </c>
      <c r="B3408">
        <v>2</v>
      </c>
      <c r="C3408" t="s">
        <v>1193</v>
      </c>
      <c r="D3408" t="s">
        <v>51</v>
      </c>
    </row>
    <row r="3409" spans="1:4" x14ac:dyDescent="0.25">
      <c r="A3409" t="s">
        <v>3281</v>
      </c>
      <c r="B3409">
        <v>3</v>
      </c>
      <c r="C3409" t="s">
        <v>1858</v>
      </c>
      <c r="D3409" t="s">
        <v>3292</v>
      </c>
    </row>
    <row r="3410" spans="1:4" x14ac:dyDescent="0.25">
      <c r="A3410" t="s">
        <v>3281</v>
      </c>
      <c r="B3410">
        <v>4</v>
      </c>
      <c r="C3410" t="s">
        <v>3291</v>
      </c>
      <c r="D3410" t="s">
        <v>3290</v>
      </c>
    </row>
    <row r="3411" spans="1:4" x14ac:dyDescent="0.25">
      <c r="A3411" t="s">
        <v>3281</v>
      </c>
      <c r="B3411">
        <v>5</v>
      </c>
      <c r="C3411" t="s">
        <v>341</v>
      </c>
      <c r="D3411" t="s">
        <v>3289</v>
      </c>
    </row>
    <row r="3412" spans="1:4" x14ac:dyDescent="0.25">
      <c r="A3412" t="s">
        <v>3281</v>
      </c>
      <c r="B3412">
        <v>6</v>
      </c>
      <c r="C3412" t="s">
        <v>1338</v>
      </c>
      <c r="D3412" t="s">
        <v>3288</v>
      </c>
    </row>
    <row r="3413" spans="1:4" x14ac:dyDescent="0.25">
      <c r="A3413" t="s">
        <v>3281</v>
      </c>
      <c r="B3413">
        <v>7</v>
      </c>
      <c r="C3413" t="s">
        <v>2979</v>
      </c>
      <c r="D3413" t="s">
        <v>3287</v>
      </c>
    </row>
    <row r="3414" spans="1:4" x14ac:dyDescent="0.25">
      <c r="A3414" t="s">
        <v>3281</v>
      </c>
      <c r="B3414">
        <v>8</v>
      </c>
      <c r="C3414" t="s">
        <v>2008</v>
      </c>
      <c r="D3414" t="s">
        <v>3286</v>
      </c>
    </row>
    <row r="3415" spans="1:4" x14ac:dyDescent="0.25">
      <c r="A3415" t="s">
        <v>3281</v>
      </c>
      <c r="B3415">
        <v>9</v>
      </c>
      <c r="C3415" t="s">
        <v>554</v>
      </c>
      <c r="D3415" t="s">
        <v>2981</v>
      </c>
    </row>
    <row r="3416" spans="1:4" x14ac:dyDescent="0.25">
      <c r="A3416" t="s">
        <v>3281</v>
      </c>
      <c r="B3416">
        <v>10</v>
      </c>
      <c r="C3416" t="s">
        <v>3285</v>
      </c>
      <c r="D3416" t="s">
        <v>2982</v>
      </c>
    </row>
    <row r="3417" spans="1:4" x14ac:dyDescent="0.25">
      <c r="A3417" t="s">
        <v>3281</v>
      </c>
      <c r="B3417">
        <v>11</v>
      </c>
      <c r="C3417" t="s">
        <v>428</v>
      </c>
      <c r="D3417" t="s">
        <v>19</v>
      </c>
    </row>
    <row r="3418" spans="1:4" x14ac:dyDescent="0.25">
      <c r="A3418" t="s">
        <v>3281</v>
      </c>
      <c r="B3418">
        <v>12</v>
      </c>
      <c r="C3418" t="s">
        <v>3284</v>
      </c>
      <c r="D3418" t="s">
        <v>3283</v>
      </c>
    </row>
    <row r="3419" spans="1:4" x14ac:dyDescent="0.25">
      <c r="A3419" t="s">
        <v>3281</v>
      </c>
      <c r="B3419">
        <v>13</v>
      </c>
      <c r="C3419" t="s">
        <v>2858</v>
      </c>
      <c r="D3419" t="s">
        <v>2820</v>
      </c>
    </row>
    <row r="3420" spans="1:4" x14ac:dyDescent="0.25">
      <c r="A3420" t="s">
        <v>3281</v>
      </c>
      <c r="B3420">
        <v>14</v>
      </c>
      <c r="C3420" t="s">
        <v>2343</v>
      </c>
      <c r="D3420" t="s">
        <v>2342</v>
      </c>
    </row>
    <row r="3421" spans="1:4" x14ac:dyDescent="0.25">
      <c r="A3421" t="s">
        <v>3281</v>
      </c>
      <c r="B3421">
        <v>15</v>
      </c>
      <c r="C3421" t="s">
        <v>2818</v>
      </c>
      <c r="D3421" t="s">
        <v>2463</v>
      </c>
    </row>
    <row r="3422" spans="1:4" x14ac:dyDescent="0.25">
      <c r="A3422" t="s">
        <v>3281</v>
      </c>
      <c r="B3422">
        <v>16</v>
      </c>
      <c r="C3422" t="s">
        <v>2347</v>
      </c>
      <c r="D3422" t="s">
        <v>2346</v>
      </c>
    </row>
    <row r="3423" spans="1:4" x14ac:dyDescent="0.25">
      <c r="A3423" t="s">
        <v>3281</v>
      </c>
      <c r="B3423">
        <v>17</v>
      </c>
      <c r="C3423" t="s">
        <v>2351</v>
      </c>
      <c r="D3423" t="s">
        <v>2350</v>
      </c>
    </row>
    <row r="3424" spans="1:4" x14ac:dyDescent="0.25">
      <c r="A3424" t="s">
        <v>3281</v>
      </c>
      <c r="B3424">
        <v>18</v>
      </c>
      <c r="C3424" t="s">
        <v>784</v>
      </c>
      <c r="D3424" t="s">
        <v>98</v>
      </c>
    </row>
    <row r="3425" spans="1:4" x14ac:dyDescent="0.25">
      <c r="A3425" t="s">
        <v>3281</v>
      </c>
      <c r="B3425">
        <v>19</v>
      </c>
      <c r="C3425" t="s">
        <v>1506</v>
      </c>
      <c r="D3425" t="s">
        <v>3282</v>
      </c>
    </row>
    <row r="3426" spans="1:4" x14ac:dyDescent="0.25">
      <c r="A3426" t="s">
        <v>3281</v>
      </c>
      <c r="B3426">
        <v>20</v>
      </c>
      <c r="C3426" t="s">
        <v>344</v>
      </c>
      <c r="D3426" t="s">
        <v>8</v>
      </c>
    </row>
    <row r="3427" spans="1:4" x14ac:dyDescent="0.25">
      <c r="A3427" t="s">
        <v>3281</v>
      </c>
      <c r="B3427">
        <v>21</v>
      </c>
      <c r="C3427" t="s">
        <v>1046</v>
      </c>
      <c r="D3427" t="s">
        <v>1045</v>
      </c>
    </row>
    <row r="3428" spans="1:4" x14ac:dyDescent="0.25">
      <c r="A3428" t="s">
        <v>3281</v>
      </c>
      <c r="B3428">
        <v>22</v>
      </c>
      <c r="C3428" t="s">
        <v>3259</v>
      </c>
      <c r="D3428" t="s">
        <v>1047</v>
      </c>
    </row>
    <row r="3429" spans="1:4" x14ac:dyDescent="0.25">
      <c r="A3429" t="s">
        <v>3281</v>
      </c>
      <c r="B3429">
        <v>23</v>
      </c>
      <c r="C3429" t="s">
        <v>1395</v>
      </c>
      <c r="D3429" t="s">
        <v>1049</v>
      </c>
    </row>
    <row r="3430" spans="1:4" x14ac:dyDescent="0.25">
      <c r="A3430" t="s">
        <v>3281</v>
      </c>
      <c r="B3430">
        <v>24</v>
      </c>
      <c r="C3430" t="s">
        <v>1052</v>
      </c>
      <c r="D3430" t="s">
        <v>140</v>
      </c>
    </row>
    <row r="3431" spans="1:4" x14ac:dyDescent="0.25">
      <c r="A3431" t="s">
        <v>3281</v>
      </c>
      <c r="B3431">
        <v>25</v>
      </c>
      <c r="C3431" t="s">
        <v>1261</v>
      </c>
      <c r="D3431" t="s">
        <v>1260</v>
      </c>
    </row>
    <row r="3432" spans="1:4" x14ac:dyDescent="0.25">
      <c r="A3432" t="s">
        <v>3281</v>
      </c>
      <c r="B3432">
        <v>26</v>
      </c>
      <c r="C3432" t="s">
        <v>1265</v>
      </c>
      <c r="D3432" t="s">
        <v>1264</v>
      </c>
    </row>
    <row r="3433" spans="1:4" x14ac:dyDescent="0.25">
      <c r="A3433" t="s">
        <v>3281</v>
      </c>
      <c r="B3433">
        <v>27</v>
      </c>
      <c r="C3433" t="s">
        <v>1269</v>
      </c>
      <c r="D3433" t="s">
        <v>1491</v>
      </c>
    </row>
    <row r="3434" spans="1:4" x14ac:dyDescent="0.25">
      <c r="A3434" t="s">
        <v>3281</v>
      </c>
      <c r="B3434">
        <v>28</v>
      </c>
      <c r="C3434" t="s">
        <v>1353</v>
      </c>
      <c r="D3434" t="s">
        <v>1350</v>
      </c>
    </row>
    <row r="3435" spans="1:4" x14ac:dyDescent="0.25">
      <c r="A3435" t="s">
        <v>3281</v>
      </c>
      <c r="B3435">
        <v>29</v>
      </c>
      <c r="C3435" t="s">
        <v>1405</v>
      </c>
      <c r="D3435" t="s">
        <v>3223</v>
      </c>
    </row>
    <row r="3436" spans="1:4" x14ac:dyDescent="0.25">
      <c r="A3436" t="s">
        <v>3281</v>
      </c>
      <c r="B3436">
        <v>30</v>
      </c>
      <c r="C3436" t="s">
        <v>295</v>
      </c>
      <c r="D3436" t="s">
        <v>10</v>
      </c>
    </row>
    <row r="3437" spans="1:4" x14ac:dyDescent="0.25">
      <c r="A3437" t="s">
        <v>3273</v>
      </c>
      <c r="B3437">
        <v>1</v>
      </c>
      <c r="C3437" t="s">
        <v>2802</v>
      </c>
      <c r="D3437" t="s">
        <v>45</v>
      </c>
    </row>
    <row r="3438" spans="1:4" x14ac:dyDescent="0.25">
      <c r="A3438" t="s">
        <v>3273</v>
      </c>
      <c r="B3438">
        <v>2</v>
      </c>
      <c r="C3438" t="s">
        <v>610</v>
      </c>
      <c r="D3438" t="s">
        <v>2804</v>
      </c>
    </row>
    <row r="3439" spans="1:4" x14ac:dyDescent="0.25">
      <c r="A3439" t="s">
        <v>3273</v>
      </c>
      <c r="B3439">
        <v>3</v>
      </c>
      <c r="C3439" t="s">
        <v>3280</v>
      </c>
      <c r="D3439" t="s">
        <v>2805</v>
      </c>
    </row>
    <row r="3440" spans="1:4" x14ac:dyDescent="0.25">
      <c r="A3440" t="s">
        <v>3273</v>
      </c>
      <c r="B3440">
        <v>4</v>
      </c>
      <c r="C3440" t="s">
        <v>2125</v>
      </c>
      <c r="D3440" t="s">
        <v>2807</v>
      </c>
    </row>
    <row r="3441" spans="1:4" x14ac:dyDescent="0.25">
      <c r="A3441" t="s">
        <v>3273</v>
      </c>
      <c r="B3441">
        <v>5</v>
      </c>
      <c r="C3441" t="s">
        <v>2810</v>
      </c>
      <c r="D3441" t="s">
        <v>3279</v>
      </c>
    </row>
    <row r="3442" spans="1:4" x14ac:dyDescent="0.25">
      <c r="A3442" t="s">
        <v>3273</v>
      </c>
      <c r="B3442">
        <v>6</v>
      </c>
      <c r="C3442" t="s">
        <v>901</v>
      </c>
      <c r="D3442" t="s">
        <v>671</v>
      </c>
    </row>
    <row r="3443" spans="1:4" x14ac:dyDescent="0.25">
      <c r="A3443" t="s">
        <v>3273</v>
      </c>
      <c r="B3443">
        <v>7</v>
      </c>
      <c r="C3443" t="s">
        <v>1179</v>
      </c>
      <c r="D3443" t="s">
        <v>2851</v>
      </c>
    </row>
    <row r="3444" spans="1:4" x14ac:dyDescent="0.25">
      <c r="A3444" t="s">
        <v>3273</v>
      </c>
      <c r="B3444">
        <v>8</v>
      </c>
      <c r="C3444" t="s">
        <v>1788</v>
      </c>
      <c r="D3444" t="s">
        <v>17</v>
      </c>
    </row>
    <row r="3445" spans="1:4" x14ac:dyDescent="0.25">
      <c r="A3445" t="s">
        <v>3273</v>
      </c>
      <c r="B3445">
        <v>9</v>
      </c>
      <c r="C3445" t="s">
        <v>2811</v>
      </c>
      <c r="D3445" t="s">
        <v>676</v>
      </c>
    </row>
    <row r="3446" spans="1:4" x14ac:dyDescent="0.25">
      <c r="A3446" t="s">
        <v>3273</v>
      </c>
      <c r="B3446">
        <v>10</v>
      </c>
      <c r="C3446" t="s">
        <v>1227</v>
      </c>
      <c r="D3446" t="s">
        <v>2795</v>
      </c>
    </row>
    <row r="3447" spans="1:4" x14ac:dyDescent="0.25">
      <c r="A3447" t="s">
        <v>3273</v>
      </c>
      <c r="B3447">
        <v>11</v>
      </c>
      <c r="C3447" t="s">
        <v>3278</v>
      </c>
      <c r="D3447" t="s">
        <v>3277</v>
      </c>
    </row>
    <row r="3448" spans="1:4" x14ac:dyDescent="0.25">
      <c r="A3448" t="s">
        <v>3273</v>
      </c>
      <c r="B3448">
        <v>12</v>
      </c>
      <c r="C3448" t="s">
        <v>2259</v>
      </c>
      <c r="D3448" t="s">
        <v>681</v>
      </c>
    </row>
    <row r="3449" spans="1:4" x14ac:dyDescent="0.25">
      <c r="A3449" t="s">
        <v>3273</v>
      </c>
      <c r="B3449">
        <v>13</v>
      </c>
      <c r="C3449" t="s">
        <v>2220</v>
      </c>
      <c r="D3449" t="s">
        <v>2219</v>
      </c>
    </row>
    <row r="3450" spans="1:4" x14ac:dyDescent="0.25">
      <c r="A3450" t="s">
        <v>3273</v>
      </c>
      <c r="B3450">
        <v>14</v>
      </c>
      <c r="C3450" t="s">
        <v>2260</v>
      </c>
      <c r="D3450" t="s">
        <v>685</v>
      </c>
    </row>
    <row r="3451" spans="1:4" x14ac:dyDescent="0.25">
      <c r="A3451" t="s">
        <v>3273</v>
      </c>
      <c r="B3451">
        <v>15</v>
      </c>
      <c r="C3451" t="s">
        <v>1583</v>
      </c>
      <c r="D3451" t="s">
        <v>66</v>
      </c>
    </row>
    <row r="3452" spans="1:4" x14ac:dyDescent="0.25">
      <c r="A3452" t="s">
        <v>3273</v>
      </c>
      <c r="B3452">
        <v>16</v>
      </c>
      <c r="C3452" t="s">
        <v>3276</v>
      </c>
      <c r="D3452" t="s">
        <v>2800</v>
      </c>
    </row>
    <row r="3453" spans="1:4" x14ac:dyDescent="0.25">
      <c r="A3453" t="s">
        <v>3273</v>
      </c>
      <c r="B3453">
        <v>17</v>
      </c>
      <c r="C3453" t="s">
        <v>3275</v>
      </c>
      <c r="D3453" t="s">
        <v>3274</v>
      </c>
    </row>
    <row r="3454" spans="1:4" x14ac:dyDescent="0.25">
      <c r="A3454" t="s">
        <v>3273</v>
      </c>
      <c r="B3454">
        <v>18</v>
      </c>
      <c r="C3454" t="s">
        <v>1046</v>
      </c>
      <c r="D3454" t="s">
        <v>935</v>
      </c>
    </row>
    <row r="3455" spans="1:4" x14ac:dyDescent="0.25">
      <c r="A3455" t="s">
        <v>3273</v>
      </c>
      <c r="B3455">
        <v>19</v>
      </c>
      <c r="C3455" t="s">
        <v>344</v>
      </c>
      <c r="D3455" t="s">
        <v>8</v>
      </c>
    </row>
    <row r="3456" spans="1:4" x14ac:dyDescent="0.25">
      <c r="A3456" t="s">
        <v>3273</v>
      </c>
      <c r="B3456">
        <v>20</v>
      </c>
      <c r="C3456" t="s">
        <v>1046</v>
      </c>
      <c r="D3456" t="s">
        <v>1045</v>
      </c>
    </row>
    <row r="3457" spans="1:4" x14ac:dyDescent="0.25">
      <c r="A3457" t="s">
        <v>3273</v>
      </c>
      <c r="B3457">
        <v>21</v>
      </c>
      <c r="C3457" t="s">
        <v>3259</v>
      </c>
      <c r="D3457" t="s">
        <v>1047</v>
      </c>
    </row>
    <row r="3458" spans="1:4" x14ac:dyDescent="0.25">
      <c r="A3458" t="s">
        <v>3273</v>
      </c>
      <c r="B3458">
        <v>22</v>
      </c>
      <c r="C3458" t="s">
        <v>1395</v>
      </c>
      <c r="D3458" t="s">
        <v>1049</v>
      </c>
    </row>
    <row r="3459" spans="1:4" x14ac:dyDescent="0.25">
      <c r="A3459" t="s">
        <v>3273</v>
      </c>
      <c r="B3459">
        <v>23</v>
      </c>
      <c r="C3459" t="s">
        <v>1052</v>
      </c>
      <c r="D3459" t="s">
        <v>140</v>
      </c>
    </row>
    <row r="3460" spans="1:4" x14ac:dyDescent="0.25">
      <c r="A3460" t="s">
        <v>3273</v>
      </c>
      <c r="B3460">
        <v>24</v>
      </c>
      <c r="C3460" t="s">
        <v>1261</v>
      </c>
      <c r="D3460" t="s">
        <v>1260</v>
      </c>
    </row>
    <row r="3461" spans="1:4" x14ac:dyDescent="0.25">
      <c r="A3461" t="s">
        <v>3273</v>
      </c>
      <c r="B3461">
        <v>25</v>
      </c>
      <c r="C3461" t="s">
        <v>1265</v>
      </c>
      <c r="D3461" t="s">
        <v>1264</v>
      </c>
    </row>
    <row r="3462" spans="1:4" x14ac:dyDescent="0.25">
      <c r="A3462" t="s">
        <v>3273</v>
      </c>
      <c r="B3462">
        <v>26</v>
      </c>
      <c r="C3462" t="s">
        <v>1269</v>
      </c>
      <c r="D3462" t="s">
        <v>1491</v>
      </c>
    </row>
    <row r="3463" spans="1:4" x14ac:dyDescent="0.25">
      <c r="A3463" t="s">
        <v>3273</v>
      </c>
      <c r="B3463">
        <v>27</v>
      </c>
      <c r="C3463" t="s">
        <v>1353</v>
      </c>
      <c r="D3463" t="s">
        <v>1350</v>
      </c>
    </row>
    <row r="3464" spans="1:4" x14ac:dyDescent="0.25">
      <c r="A3464" t="s">
        <v>3273</v>
      </c>
      <c r="B3464">
        <v>28</v>
      </c>
      <c r="C3464" t="s">
        <v>1405</v>
      </c>
      <c r="D3464" t="s">
        <v>3223</v>
      </c>
    </row>
    <row r="3465" spans="1:4" x14ac:dyDescent="0.25">
      <c r="A3465" t="s">
        <v>3273</v>
      </c>
      <c r="B3465">
        <v>29</v>
      </c>
      <c r="C3465" t="s">
        <v>295</v>
      </c>
      <c r="D3465" t="s">
        <v>10</v>
      </c>
    </row>
    <row r="3466" spans="1:4" x14ac:dyDescent="0.25">
      <c r="A3466" t="s">
        <v>3258</v>
      </c>
      <c r="B3466">
        <v>1</v>
      </c>
      <c r="C3466" t="s">
        <v>2876</v>
      </c>
      <c r="D3466" t="s">
        <v>40</v>
      </c>
    </row>
    <row r="3467" spans="1:4" x14ac:dyDescent="0.25">
      <c r="A3467" t="s">
        <v>3258</v>
      </c>
      <c r="B3467">
        <v>2</v>
      </c>
      <c r="C3467" t="s">
        <v>2974</v>
      </c>
      <c r="D3467" t="s">
        <v>3272</v>
      </c>
    </row>
    <row r="3468" spans="1:4" x14ac:dyDescent="0.25">
      <c r="A3468" t="s">
        <v>3258</v>
      </c>
      <c r="B3468">
        <v>3</v>
      </c>
      <c r="C3468" t="s">
        <v>609</v>
      </c>
      <c r="D3468" t="s">
        <v>124</v>
      </c>
    </row>
    <row r="3469" spans="1:4" x14ac:dyDescent="0.25">
      <c r="A3469" t="s">
        <v>3258</v>
      </c>
      <c r="B3469">
        <v>4</v>
      </c>
      <c r="C3469" t="s">
        <v>2062</v>
      </c>
      <c r="D3469" t="s">
        <v>3271</v>
      </c>
    </row>
    <row r="3470" spans="1:4" x14ac:dyDescent="0.25">
      <c r="A3470" t="s">
        <v>3258</v>
      </c>
      <c r="B3470">
        <v>5</v>
      </c>
      <c r="C3470" t="s">
        <v>887</v>
      </c>
      <c r="D3470" t="s">
        <v>3270</v>
      </c>
    </row>
    <row r="3471" spans="1:4" x14ac:dyDescent="0.25">
      <c r="A3471" t="s">
        <v>3258</v>
      </c>
      <c r="B3471">
        <v>6</v>
      </c>
      <c r="C3471" t="s">
        <v>3269</v>
      </c>
      <c r="D3471" t="s">
        <v>3268</v>
      </c>
    </row>
    <row r="3472" spans="1:4" x14ac:dyDescent="0.25">
      <c r="A3472" t="s">
        <v>3258</v>
      </c>
      <c r="B3472">
        <v>7</v>
      </c>
      <c r="C3472" t="s">
        <v>3267</v>
      </c>
      <c r="D3472" t="s">
        <v>3266</v>
      </c>
    </row>
    <row r="3473" spans="1:4" x14ac:dyDescent="0.25">
      <c r="A3473" t="s">
        <v>3258</v>
      </c>
      <c r="B3473">
        <v>8</v>
      </c>
      <c r="C3473" t="s">
        <v>689</v>
      </c>
      <c r="D3473" t="s">
        <v>689</v>
      </c>
    </row>
    <row r="3474" spans="1:4" x14ac:dyDescent="0.25">
      <c r="A3474" t="s">
        <v>3258</v>
      </c>
      <c r="B3474">
        <v>9</v>
      </c>
      <c r="C3474" t="s">
        <v>3265</v>
      </c>
      <c r="D3474" t="s">
        <v>3264</v>
      </c>
    </row>
    <row r="3475" spans="1:4" x14ac:dyDescent="0.25">
      <c r="A3475" t="s">
        <v>3258</v>
      </c>
      <c r="B3475">
        <v>10</v>
      </c>
      <c r="C3475" t="s">
        <v>1556</v>
      </c>
      <c r="D3475" t="s">
        <v>3263</v>
      </c>
    </row>
    <row r="3476" spans="1:4" x14ac:dyDescent="0.25">
      <c r="A3476" t="s">
        <v>3258</v>
      </c>
      <c r="B3476">
        <v>11</v>
      </c>
      <c r="C3476" t="s">
        <v>1638</v>
      </c>
      <c r="D3476" t="s">
        <v>3262</v>
      </c>
    </row>
    <row r="3477" spans="1:4" x14ac:dyDescent="0.25">
      <c r="A3477" t="s">
        <v>3258</v>
      </c>
      <c r="B3477">
        <v>12</v>
      </c>
      <c r="C3477" t="s">
        <v>1269</v>
      </c>
      <c r="D3477" t="s">
        <v>46</v>
      </c>
    </row>
    <row r="3478" spans="1:4" x14ac:dyDescent="0.25">
      <c r="A3478" t="s">
        <v>3258</v>
      </c>
      <c r="B3478">
        <v>13</v>
      </c>
      <c r="C3478" t="s">
        <v>3261</v>
      </c>
      <c r="D3478" t="s">
        <v>3260</v>
      </c>
    </row>
    <row r="3479" spans="1:4" x14ac:dyDescent="0.25">
      <c r="A3479" t="s">
        <v>3258</v>
      </c>
      <c r="B3479">
        <v>14</v>
      </c>
      <c r="C3479" t="s">
        <v>2176</v>
      </c>
      <c r="D3479" t="s">
        <v>2016</v>
      </c>
    </row>
    <row r="3480" spans="1:4" x14ac:dyDescent="0.25">
      <c r="A3480" t="s">
        <v>3258</v>
      </c>
      <c r="B3480">
        <v>15</v>
      </c>
      <c r="C3480" t="s">
        <v>2250</v>
      </c>
      <c r="D3480" t="s">
        <v>2249</v>
      </c>
    </row>
    <row r="3481" spans="1:4" x14ac:dyDescent="0.25">
      <c r="A3481" t="s">
        <v>3258</v>
      </c>
      <c r="B3481">
        <v>16</v>
      </c>
      <c r="C3481" t="s">
        <v>483</v>
      </c>
      <c r="D3481" t="s">
        <v>2251</v>
      </c>
    </row>
    <row r="3482" spans="1:4" x14ac:dyDescent="0.25">
      <c r="A3482" t="s">
        <v>3258</v>
      </c>
      <c r="B3482">
        <v>17</v>
      </c>
      <c r="C3482" t="s">
        <v>481</v>
      </c>
      <c r="D3482" t="s">
        <v>480</v>
      </c>
    </row>
    <row r="3483" spans="1:4" x14ac:dyDescent="0.25">
      <c r="A3483" t="s">
        <v>3258</v>
      </c>
      <c r="B3483">
        <v>18</v>
      </c>
      <c r="C3483" t="s">
        <v>2028</v>
      </c>
      <c r="D3483" t="s">
        <v>478</v>
      </c>
    </row>
    <row r="3484" spans="1:4" x14ac:dyDescent="0.25">
      <c r="A3484" t="s">
        <v>3258</v>
      </c>
      <c r="B3484">
        <v>19</v>
      </c>
      <c r="C3484" t="s">
        <v>344</v>
      </c>
      <c r="D3484" t="s">
        <v>8</v>
      </c>
    </row>
    <row r="3485" spans="1:4" x14ac:dyDescent="0.25">
      <c r="A3485" t="s">
        <v>3258</v>
      </c>
      <c r="B3485">
        <v>20</v>
      </c>
      <c r="C3485" t="s">
        <v>1046</v>
      </c>
      <c r="D3485" t="s">
        <v>1045</v>
      </c>
    </row>
    <row r="3486" spans="1:4" x14ac:dyDescent="0.25">
      <c r="A3486" t="s">
        <v>3258</v>
      </c>
      <c r="B3486">
        <v>21</v>
      </c>
      <c r="C3486" t="s">
        <v>3259</v>
      </c>
      <c r="D3486" t="s">
        <v>1047</v>
      </c>
    </row>
    <row r="3487" spans="1:4" x14ac:dyDescent="0.25">
      <c r="A3487" t="s">
        <v>3258</v>
      </c>
      <c r="B3487">
        <v>22</v>
      </c>
      <c r="C3487" t="s">
        <v>1395</v>
      </c>
      <c r="D3487" t="s">
        <v>1049</v>
      </c>
    </row>
    <row r="3488" spans="1:4" x14ac:dyDescent="0.25">
      <c r="A3488" t="s">
        <v>3258</v>
      </c>
      <c r="B3488">
        <v>23</v>
      </c>
      <c r="C3488" t="s">
        <v>1052</v>
      </c>
      <c r="D3488" t="s">
        <v>140</v>
      </c>
    </row>
    <row r="3489" spans="1:4" x14ac:dyDescent="0.25">
      <c r="A3489" t="s">
        <v>3258</v>
      </c>
      <c r="B3489">
        <v>24</v>
      </c>
      <c r="C3489" t="s">
        <v>1261</v>
      </c>
      <c r="D3489" t="s">
        <v>1260</v>
      </c>
    </row>
    <row r="3490" spans="1:4" x14ac:dyDescent="0.25">
      <c r="A3490" t="s">
        <v>3258</v>
      </c>
      <c r="B3490">
        <v>25</v>
      </c>
      <c r="C3490" t="s">
        <v>1265</v>
      </c>
      <c r="D3490" t="s">
        <v>1264</v>
      </c>
    </row>
    <row r="3491" spans="1:4" x14ac:dyDescent="0.25">
      <c r="A3491" t="s">
        <v>3258</v>
      </c>
      <c r="B3491">
        <v>26</v>
      </c>
      <c r="C3491" t="s">
        <v>1269</v>
      </c>
      <c r="D3491" t="s">
        <v>1491</v>
      </c>
    </row>
    <row r="3492" spans="1:4" x14ac:dyDescent="0.25">
      <c r="A3492" t="s">
        <v>3258</v>
      </c>
      <c r="B3492">
        <v>27</v>
      </c>
      <c r="C3492" t="s">
        <v>1353</v>
      </c>
      <c r="D3492" t="s">
        <v>1350</v>
      </c>
    </row>
    <row r="3493" spans="1:4" x14ac:dyDescent="0.25">
      <c r="A3493" t="s">
        <v>3258</v>
      </c>
      <c r="B3493">
        <v>28</v>
      </c>
      <c r="C3493" t="s">
        <v>1405</v>
      </c>
      <c r="D3493" t="s">
        <v>3223</v>
      </c>
    </row>
    <row r="3494" spans="1:4" x14ac:dyDescent="0.25">
      <c r="A3494" t="s">
        <v>3258</v>
      </c>
      <c r="B3494">
        <v>29</v>
      </c>
      <c r="C3494" t="s">
        <v>295</v>
      </c>
      <c r="D3494" t="s">
        <v>10</v>
      </c>
    </row>
    <row r="3495" spans="1:4" x14ac:dyDescent="0.25">
      <c r="A3495" t="s">
        <v>3251</v>
      </c>
      <c r="B3495">
        <v>1</v>
      </c>
      <c r="C3495" t="s">
        <v>3257</v>
      </c>
      <c r="D3495" t="s">
        <v>59</v>
      </c>
    </row>
    <row r="3496" spans="1:4" x14ac:dyDescent="0.25">
      <c r="A3496" t="s">
        <v>3251</v>
      </c>
      <c r="B3496">
        <v>2</v>
      </c>
      <c r="C3496" t="s">
        <v>914</v>
      </c>
      <c r="D3496" t="s">
        <v>3256</v>
      </c>
    </row>
    <row r="3497" spans="1:4" x14ac:dyDescent="0.25">
      <c r="A3497" t="s">
        <v>3251</v>
      </c>
      <c r="B3497">
        <v>3</v>
      </c>
      <c r="C3497" t="s">
        <v>2255</v>
      </c>
      <c r="D3497" t="s">
        <v>3255</v>
      </c>
    </row>
    <row r="3498" spans="1:4" x14ac:dyDescent="0.25">
      <c r="A3498" t="s">
        <v>3251</v>
      </c>
      <c r="B3498">
        <v>4</v>
      </c>
      <c r="C3498" t="s">
        <v>2256</v>
      </c>
      <c r="D3498" t="s">
        <v>1581</v>
      </c>
    </row>
    <row r="3499" spans="1:4" x14ac:dyDescent="0.25">
      <c r="A3499" t="s">
        <v>3251</v>
      </c>
      <c r="B3499">
        <v>5</v>
      </c>
      <c r="C3499" t="s">
        <v>672</v>
      </c>
      <c r="D3499" t="s">
        <v>671</v>
      </c>
    </row>
    <row r="3500" spans="1:4" x14ac:dyDescent="0.25">
      <c r="A3500" t="s">
        <v>3251</v>
      </c>
      <c r="B3500">
        <v>6</v>
      </c>
      <c r="C3500" t="s">
        <v>1179</v>
      </c>
      <c r="D3500" t="s">
        <v>2851</v>
      </c>
    </row>
    <row r="3501" spans="1:4" x14ac:dyDescent="0.25">
      <c r="A3501" t="s">
        <v>3251</v>
      </c>
      <c r="B3501">
        <v>7</v>
      </c>
      <c r="C3501" t="s">
        <v>1788</v>
      </c>
      <c r="D3501" t="s">
        <v>17</v>
      </c>
    </row>
    <row r="3502" spans="1:4" x14ac:dyDescent="0.25">
      <c r="A3502" t="s">
        <v>3251</v>
      </c>
      <c r="B3502">
        <v>8</v>
      </c>
      <c r="C3502" t="s">
        <v>2811</v>
      </c>
      <c r="D3502" t="s">
        <v>2794</v>
      </c>
    </row>
    <row r="3503" spans="1:4" x14ac:dyDescent="0.25">
      <c r="A3503" t="s">
        <v>3251</v>
      </c>
      <c r="B3503">
        <v>9</v>
      </c>
      <c r="C3503" t="s">
        <v>1227</v>
      </c>
      <c r="D3503" t="s">
        <v>2215</v>
      </c>
    </row>
    <row r="3504" spans="1:4" x14ac:dyDescent="0.25">
      <c r="A3504" t="s">
        <v>3251</v>
      </c>
      <c r="B3504">
        <v>10</v>
      </c>
      <c r="C3504" t="s">
        <v>2258</v>
      </c>
      <c r="D3504" t="s">
        <v>3254</v>
      </c>
    </row>
    <row r="3505" spans="1:4" x14ac:dyDescent="0.25">
      <c r="A3505" t="s">
        <v>3251</v>
      </c>
      <c r="B3505">
        <v>11</v>
      </c>
      <c r="C3505" t="s">
        <v>2259</v>
      </c>
      <c r="D3505" t="s">
        <v>2854</v>
      </c>
    </row>
    <row r="3506" spans="1:4" x14ac:dyDescent="0.25">
      <c r="A3506" t="s">
        <v>3251</v>
      </c>
      <c r="B3506">
        <v>12</v>
      </c>
      <c r="C3506" t="s">
        <v>2594</v>
      </c>
      <c r="D3506" t="s">
        <v>3253</v>
      </c>
    </row>
    <row r="3507" spans="1:4" x14ac:dyDescent="0.25">
      <c r="A3507" t="s">
        <v>3251</v>
      </c>
      <c r="B3507">
        <v>13</v>
      </c>
      <c r="C3507" t="s">
        <v>2260</v>
      </c>
      <c r="D3507" t="s">
        <v>685</v>
      </c>
    </row>
    <row r="3508" spans="1:4" x14ac:dyDescent="0.25">
      <c r="A3508" t="s">
        <v>3251</v>
      </c>
      <c r="B3508">
        <v>14</v>
      </c>
      <c r="C3508" t="s">
        <v>2261</v>
      </c>
      <c r="D3508" t="s">
        <v>2221</v>
      </c>
    </row>
    <row r="3509" spans="1:4" x14ac:dyDescent="0.25">
      <c r="A3509" t="s">
        <v>3251</v>
      </c>
      <c r="B3509">
        <v>15</v>
      </c>
      <c r="C3509" t="s">
        <v>1583</v>
      </c>
      <c r="D3509" t="s">
        <v>66</v>
      </c>
    </row>
    <row r="3510" spans="1:4" x14ac:dyDescent="0.25">
      <c r="A3510" t="s">
        <v>3251</v>
      </c>
      <c r="B3510">
        <v>16</v>
      </c>
      <c r="C3510" t="s">
        <v>2262</v>
      </c>
      <c r="D3510" t="s">
        <v>3252</v>
      </c>
    </row>
    <row r="3511" spans="1:4" x14ac:dyDescent="0.25">
      <c r="A3511" t="s">
        <v>3251</v>
      </c>
      <c r="B3511">
        <v>17</v>
      </c>
      <c r="C3511" t="s">
        <v>1996</v>
      </c>
      <c r="D3511" t="s">
        <v>690</v>
      </c>
    </row>
    <row r="3512" spans="1:4" x14ac:dyDescent="0.25">
      <c r="A3512" t="s">
        <v>3251</v>
      </c>
      <c r="B3512">
        <v>18</v>
      </c>
      <c r="C3512" t="s">
        <v>1046</v>
      </c>
      <c r="D3512" t="s">
        <v>935</v>
      </c>
    </row>
    <row r="3513" spans="1:4" x14ac:dyDescent="0.25">
      <c r="A3513" t="s">
        <v>3251</v>
      </c>
      <c r="B3513">
        <v>19</v>
      </c>
      <c r="C3513" t="s">
        <v>344</v>
      </c>
      <c r="D3513" t="s">
        <v>8</v>
      </c>
    </row>
    <row r="3514" spans="1:4" x14ac:dyDescent="0.25">
      <c r="A3514" t="s">
        <v>3244</v>
      </c>
      <c r="B3514">
        <v>1</v>
      </c>
      <c r="C3514" t="s">
        <v>344</v>
      </c>
      <c r="D3514" t="s">
        <v>8</v>
      </c>
    </row>
    <row r="3515" spans="1:4" x14ac:dyDescent="0.25">
      <c r="A3515" t="s">
        <v>3244</v>
      </c>
      <c r="B3515">
        <v>2</v>
      </c>
      <c r="C3515" t="s">
        <v>2364</v>
      </c>
      <c r="D3515" t="s">
        <v>3224</v>
      </c>
    </row>
    <row r="3516" spans="1:4" x14ac:dyDescent="0.25">
      <c r="A3516" t="s">
        <v>3244</v>
      </c>
      <c r="B3516">
        <v>3</v>
      </c>
      <c r="C3516" t="s">
        <v>2360</v>
      </c>
      <c r="D3516" t="s">
        <v>3250</v>
      </c>
    </row>
    <row r="3517" spans="1:4" x14ac:dyDescent="0.25">
      <c r="A3517" t="s">
        <v>3244</v>
      </c>
      <c r="B3517">
        <v>4</v>
      </c>
      <c r="C3517" t="s">
        <v>1506</v>
      </c>
      <c r="D3517" t="s">
        <v>1506</v>
      </c>
    </row>
    <row r="3518" spans="1:4" x14ac:dyDescent="0.25">
      <c r="A3518" t="s">
        <v>3244</v>
      </c>
      <c r="B3518">
        <v>5</v>
      </c>
      <c r="C3518" t="s">
        <v>2468</v>
      </c>
      <c r="D3518" t="s">
        <v>2355</v>
      </c>
    </row>
    <row r="3519" spans="1:4" x14ac:dyDescent="0.25">
      <c r="A3519" t="s">
        <v>3244</v>
      </c>
      <c r="B3519">
        <v>6</v>
      </c>
      <c r="C3519" t="s">
        <v>3226</v>
      </c>
      <c r="D3519" t="s">
        <v>98</v>
      </c>
    </row>
    <row r="3520" spans="1:4" x14ac:dyDescent="0.25">
      <c r="A3520" t="s">
        <v>3244</v>
      </c>
      <c r="B3520">
        <v>7</v>
      </c>
      <c r="C3520" t="s">
        <v>2465</v>
      </c>
      <c r="D3520" t="s">
        <v>3227</v>
      </c>
    </row>
    <row r="3521" spans="1:4" x14ac:dyDescent="0.25">
      <c r="A3521" t="s">
        <v>3244</v>
      </c>
      <c r="B3521">
        <v>8</v>
      </c>
      <c r="C3521" t="s">
        <v>2351</v>
      </c>
      <c r="D3521" t="s">
        <v>3228</v>
      </c>
    </row>
    <row r="3522" spans="1:4" x14ac:dyDescent="0.25">
      <c r="A3522" t="s">
        <v>3244</v>
      </c>
      <c r="B3522">
        <v>9</v>
      </c>
      <c r="C3522" t="s">
        <v>2347</v>
      </c>
      <c r="D3522" t="s">
        <v>2346</v>
      </c>
    </row>
    <row r="3523" spans="1:4" x14ac:dyDescent="0.25">
      <c r="A3523" t="s">
        <v>3244</v>
      </c>
      <c r="B3523">
        <v>10</v>
      </c>
      <c r="C3523" t="s">
        <v>2818</v>
      </c>
      <c r="D3523" t="s">
        <v>2463</v>
      </c>
    </row>
    <row r="3524" spans="1:4" x14ac:dyDescent="0.25">
      <c r="A3524" t="s">
        <v>3244</v>
      </c>
      <c r="B3524">
        <v>11</v>
      </c>
      <c r="C3524" t="s">
        <v>2343</v>
      </c>
      <c r="D3524" t="s">
        <v>2342</v>
      </c>
    </row>
    <row r="3525" spans="1:4" x14ac:dyDescent="0.25">
      <c r="A3525" t="s">
        <v>3244</v>
      </c>
      <c r="B3525">
        <v>12</v>
      </c>
      <c r="C3525" t="s">
        <v>646</v>
      </c>
      <c r="D3525" t="s">
        <v>3229</v>
      </c>
    </row>
    <row r="3526" spans="1:4" x14ac:dyDescent="0.25">
      <c r="A3526" t="s">
        <v>3244</v>
      </c>
      <c r="B3526">
        <v>13</v>
      </c>
      <c r="C3526" t="s">
        <v>3231</v>
      </c>
      <c r="D3526" t="s">
        <v>3243</v>
      </c>
    </row>
    <row r="3527" spans="1:4" x14ac:dyDescent="0.25">
      <c r="A3527" t="s">
        <v>3244</v>
      </c>
      <c r="B3527">
        <v>14</v>
      </c>
      <c r="C3527" t="s">
        <v>1948</v>
      </c>
      <c r="D3527" t="s">
        <v>3095</v>
      </c>
    </row>
    <row r="3528" spans="1:4" x14ac:dyDescent="0.25">
      <c r="A3528" t="s">
        <v>3244</v>
      </c>
      <c r="B3528">
        <v>15</v>
      </c>
      <c r="C3528" t="s">
        <v>1193</v>
      </c>
      <c r="D3528" t="s">
        <v>3232</v>
      </c>
    </row>
    <row r="3529" spans="1:4" x14ac:dyDescent="0.25">
      <c r="A3529" t="s">
        <v>3244</v>
      </c>
      <c r="B3529">
        <v>16</v>
      </c>
      <c r="C3529" t="s">
        <v>3233</v>
      </c>
      <c r="D3529" t="s">
        <v>3093</v>
      </c>
    </row>
    <row r="3530" spans="1:4" x14ac:dyDescent="0.25">
      <c r="A3530" t="s">
        <v>3244</v>
      </c>
      <c r="B3530">
        <v>17</v>
      </c>
      <c r="C3530" t="s">
        <v>784</v>
      </c>
      <c r="D3530" t="s">
        <v>3234</v>
      </c>
    </row>
    <row r="3531" spans="1:4" x14ac:dyDescent="0.25">
      <c r="A3531" t="s">
        <v>3244</v>
      </c>
      <c r="B3531">
        <v>18</v>
      </c>
      <c r="C3531" t="s">
        <v>3249</v>
      </c>
      <c r="D3531" t="s">
        <v>3235</v>
      </c>
    </row>
    <row r="3532" spans="1:4" x14ac:dyDescent="0.25">
      <c r="A3532" t="s">
        <v>3244</v>
      </c>
      <c r="B3532">
        <v>19</v>
      </c>
      <c r="C3532" t="s">
        <v>3248</v>
      </c>
      <c r="D3532" t="s">
        <v>3247</v>
      </c>
    </row>
    <row r="3533" spans="1:4" x14ac:dyDescent="0.25">
      <c r="A3533" t="s">
        <v>3244</v>
      </c>
      <c r="B3533">
        <v>20</v>
      </c>
      <c r="C3533" t="s">
        <v>3246</v>
      </c>
      <c r="D3533" t="s">
        <v>3245</v>
      </c>
    </row>
    <row r="3534" spans="1:4" x14ac:dyDescent="0.25">
      <c r="A3534" t="s">
        <v>3244</v>
      </c>
      <c r="B3534">
        <v>21</v>
      </c>
      <c r="C3534" t="s">
        <v>3242</v>
      </c>
      <c r="D3534" t="s">
        <v>38</v>
      </c>
    </row>
    <row r="3535" spans="1:4" x14ac:dyDescent="0.25">
      <c r="A3535" t="s">
        <v>3244</v>
      </c>
      <c r="B3535">
        <v>22</v>
      </c>
      <c r="C3535" t="s">
        <v>1250</v>
      </c>
      <c r="D3535" t="s">
        <v>60</v>
      </c>
    </row>
    <row r="3536" spans="1:4" x14ac:dyDescent="0.25">
      <c r="A3536" t="s">
        <v>3241</v>
      </c>
      <c r="B3536">
        <v>1</v>
      </c>
      <c r="C3536" t="s">
        <v>428</v>
      </c>
      <c r="D3536" t="s">
        <v>19</v>
      </c>
    </row>
    <row r="3537" spans="1:4" x14ac:dyDescent="0.25">
      <c r="A3537" t="s">
        <v>3241</v>
      </c>
      <c r="B3537">
        <v>2</v>
      </c>
      <c r="C3537" t="s">
        <v>2823</v>
      </c>
      <c r="D3537" t="s">
        <v>2822</v>
      </c>
    </row>
    <row r="3538" spans="1:4" x14ac:dyDescent="0.25">
      <c r="A3538" t="s">
        <v>3241</v>
      </c>
      <c r="B3538">
        <v>3</v>
      </c>
      <c r="C3538" t="s">
        <v>2858</v>
      </c>
      <c r="D3538" t="s">
        <v>2820</v>
      </c>
    </row>
    <row r="3539" spans="1:4" x14ac:dyDescent="0.25">
      <c r="A3539" t="s">
        <v>3241</v>
      </c>
      <c r="B3539">
        <v>4</v>
      </c>
      <c r="C3539" t="s">
        <v>2819</v>
      </c>
      <c r="D3539" t="s">
        <v>2342</v>
      </c>
    </row>
    <row r="3540" spans="1:4" x14ac:dyDescent="0.25">
      <c r="A3540" t="s">
        <v>3241</v>
      </c>
      <c r="B3540">
        <v>5</v>
      </c>
      <c r="C3540" t="s">
        <v>646</v>
      </c>
      <c r="D3540" t="s">
        <v>3229</v>
      </c>
    </row>
    <row r="3541" spans="1:4" x14ac:dyDescent="0.25">
      <c r="A3541" t="s">
        <v>3241</v>
      </c>
      <c r="B3541">
        <v>6</v>
      </c>
      <c r="C3541" t="s">
        <v>3231</v>
      </c>
      <c r="D3541" t="s">
        <v>3243</v>
      </c>
    </row>
    <row r="3542" spans="1:4" x14ac:dyDescent="0.25">
      <c r="A3542" t="s">
        <v>3241</v>
      </c>
      <c r="B3542">
        <v>7</v>
      </c>
      <c r="C3542" t="s">
        <v>1948</v>
      </c>
      <c r="D3542" t="s">
        <v>3095</v>
      </c>
    </row>
    <row r="3543" spans="1:4" x14ac:dyDescent="0.25">
      <c r="A3543" t="s">
        <v>3241</v>
      </c>
      <c r="B3543">
        <v>8</v>
      </c>
      <c r="C3543" t="s">
        <v>1193</v>
      </c>
      <c r="D3543" t="s">
        <v>3232</v>
      </c>
    </row>
    <row r="3544" spans="1:4" x14ac:dyDescent="0.25">
      <c r="A3544" t="s">
        <v>3241</v>
      </c>
      <c r="B3544">
        <v>9</v>
      </c>
      <c r="C3544" t="s">
        <v>3233</v>
      </c>
      <c r="D3544" t="s">
        <v>3093</v>
      </c>
    </row>
    <row r="3545" spans="1:4" x14ac:dyDescent="0.25">
      <c r="A3545" t="s">
        <v>3241</v>
      </c>
      <c r="B3545">
        <v>10</v>
      </c>
      <c r="C3545" t="s">
        <v>784</v>
      </c>
      <c r="D3545" t="s">
        <v>3234</v>
      </c>
    </row>
    <row r="3546" spans="1:4" x14ac:dyDescent="0.25">
      <c r="A3546" t="s">
        <v>3241</v>
      </c>
      <c r="B3546">
        <v>11</v>
      </c>
      <c r="C3546" t="s">
        <v>3236</v>
      </c>
      <c r="D3546" t="s">
        <v>3235</v>
      </c>
    </row>
    <row r="3547" spans="1:4" x14ac:dyDescent="0.25">
      <c r="A3547" t="s">
        <v>3241</v>
      </c>
      <c r="B3547">
        <v>12</v>
      </c>
      <c r="C3547" t="s">
        <v>1389</v>
      </c>
      <c r="D3547" t="s">
        <v>3237</v>
      </c>
    </row>
    <row r="3548" spans="1:4" x14ac:dyDescent="0.25">
      <c r="A3548" t="s">
        <v>3241</v>
      </c>
      <c r="B3548">
        <v>13</v>
      </c>
      <c r="C3548" t="s">
        <v>3239</v>
      </c>
      <c r="D3548" t="s">
        <v>3238</v>
      </c>
    </row>
    <row r="3549" spans="1:4" x14ac:dyDescent="0.25">
      <c r="A3549" t="s">
        <v>3241</v>
      </c>
      <c r="B3549">
        <v>14</v>
      </c>
      <c r="C3549" t="s">
        <v>3242</v>
      </c>
      <c r="D3549" t="s">
        <v>38</v>
      </c>
    </row>
    <row r="3550" spans="1:4" x14ac:dyDescent="0.25">
      <c r="A3550" t="s">
        <v>3241</v>
      </c>
      <c r="B3550">
        <v>15</v>
      </c>
      <c r="C3550" t="s">
        <v>1250</v>
      </c>
      <c r="D3550" t="s">
        <v>60</v>
      </c>
    </row>
    <row r="3551" spans="1:4" x14ac:dyDescent="0.25">
      <c r="A3551" t="s">
        <v>3222</v>
      </c>
      <c r="B3551">
        <v>1</v>
      </c>
      <c r="C3551" t="s">
        <v>1250</v>
      </c>
      <c r="D3551" t="s">
        <v>60</v>
      </c>
    </row>
    <row r="3552" spans="1:4" x14ac:dyDescent="0.25">
      <c r="A3552" t="s">
        <v>3222</v>
      </c>
      <c r="B3552">
        <v>2</v>
      </c>
      <c r="C3552" t="s">
        <v>3240</v>
      </c>
      <c r="D3552" t="s">
        <v>38</v>
      </c>
    </row>
    <row r="3553" spans="1:4" x14ac:dyDescent="0.25">
      <c r="A3553" t="s">
        <v>3222</v>
      </c>
      <c r="B3553">
        <v>3</v>
      </c>
      <c r="C3553" t="s">
        <v>3239</v>
      </c>
      <c r="D3553" t="s">
        <v>3238</v>
      </c>
    </row>
    <row r="3554" spans="1:4" x14ac:dyDescent="0.25">
      <c r="A3554" t="s">
        <v>3222</v>
      </c>
      <c r="B3554">
        <v>4</v>
      </c>
      <c r="C3554" t="s">
        <v>1389</v>
      </c>
      <c r="D3554" t="s">
        <v>3237</v>
      </c>
    </row>
    <row r="3555" spans="1:4" x14ac:dyDescent="0.25">
      <c r="A3555" t="s">
        <v>3222</v>
      </c>
      <c r="B3555">
        <v>5</v>
      </c>
      <c r="C3555" t="s">
        <v>3236</v>
      </c>
      <c r="D3555" t="s">
        <v>3235</v>
      </c>
    </row>
    <row r="3556" spans="1:4" x14ac:dyDescent="0.25">
      <c r="A3556" t="s">
        <v>3222</v>
      </c>
      <c r="B3556">
        <v>6</v>
      </c>
      <c r="C3556" t="s">
        <v>784</v>
      </c>
      <c r="D3556" t="s">
        <v>3234</v>
      </c>
    </row>
    <row r="3557" spans="1:4" x14ac:dyDescent="0.25">
      <c r="A3557" t="s">
        <v>3222</v>
      </c>
      <c r="B3557">
        <v>7</v>
      </c>
      <c r="C3557" t="s">
        <v>3233</v>
      </c>
      <c r="D3557" t="s">
        <v>3093</v>
      </c>
    </row>
    <row r="3558" spans="1:4" x14ac:dyDescent="0.25">
      <c r="A3558" t="s">
        <v>3222</v>
      </c>
      <c r="B3558">
        <v>8</v>
      </c>
      <c r="C3558" t="s">
        <v>1193</v>
      </c>
      <c r="D3558" t="s">
        <v>3232</v>
      </c>
    </row>
    <row r="3559" spans="1:4" x14ac:dyDescent="0.25">
      <c r="A3559" t="s">
        <v>3222</v>
      </c>
      <c r="B3559">
        <v>9</v>
      </c>
      <c r="C3559" t="s">
        <v>1948</v>
      </c>
      <c r="D3559" t="s">
        <v>3095</v>
      </c>
    </row>
    <row r="3560" spans="1:4" x14ac:dyDescent="0.25">
      <c r="A3560" t="s">
        <v>3222</v>
      </c>
      <c r="B3560">
        <v>10</v>
      </c>
      <c r="C3560" t="s">
        <v>3231</v>
      </c>
      <c r="D3560" t="s">
        <v>3230</v>
      </c>
    </row>
    <row r="3561" spans="1:4" x14ac:dyDescent="0.25">
      <c r="A3561" t="s">
        <v>3222</v>
      </c>
      <c r="B3561">
        <v>11</v>
      </c>
      <c r="C3561" t="s">
        <v>646</v>
      </c>
      <c r="D3561" t="s">
        <v>3229</v>
      </c>
    </row>
    <row r="3562" spans="1:4" x14ac:dyDescent="0.25">
      <c r="A3562" t="s">
        <v>3222</v>
      </c>
      <c r="B3562">
        <v>12</v>
      </c>
      <c r="C3562" t="s">
        <v>2819</v>
      </c>
      <c r="D3562" t="s">
        <v>2342</v>
      </c>
    </row>
    <row r="3563" spans="1:4" x14ac:dyDescent="0.25">
      <c r="A3563" t="s">
        <v>3222</v>
      </c>
      <c r="B3563">
        <v>13</v>
      </c>
      <c r="C3563" t="s">
        <v>2818</v>
      </c>
      <c r="D3563" t="s">
        <v>2463</v>
      </c>
    </row>
    <row r="3564" spans="1:4" x14ac:dyDescent="0.25">
      <c r="A3564" t="s">
        <v>3222</v>
      </c>
      <c r="B3564">
        <v>14</v>
      </c>
      <c r="C3564" t="s">
        <v>2347</v>
      </c>
      <c r="D3564" t="s">
        <v>2346</v>
      </c>
    </row>
    <row r="3565" spans="1:4" x14ac:dyDescent="0.25">
      <c r="A3565" t="s">
        <v>3222</v>
      </c>
      <c r="B3565">
        <v>15</v>
      </c>
      <c r="C3565" t="s">
        <v>3157</v>
      </c>
      <c r="D3565" t="s">
        <v>3228</v>
      </c>
    </row>
    <row r="3566" spans="1:4" x14ac:dyDescent="0.25">
      <c r="A3566" t="s">
        <v>3222</v>
      </c>
      <c r="B3566">
        <v>16</v>
      </c>
      <c r="C3566" t="s">
        <v>2351</v>
      </c>
      <c r="D3566" t="s">
        <v>3227</v>
      </c>
    </row>
    <row r="3567" spans="1:4" x14ac:dyDescent="0.25">
      <c r="A3567" t="s">
        <v>3222</v>
      </c>
      <c r="B3567">
        <v>17</v>
      </c>
      <c r="C3567" t="s">
        <v>3226</v>
      </c>
      <c r="D3567" t="s">
        <v>98</v>
      </c>
    </row>
    <row r="3568" spans="1:4" x14ac:dyDescent="0.25">
      <c r="A3568" t="s">
        <v>3222</v>
      </c>
      <c r="B3568">
        <v>18</v>
      </c>
      <c r="C3568" t="s">
        <v>2468</v>
      </c>
      <c r="D3568" t="s">
        <v>2355</v>
      </c>
    </row>
    <row r="3569" spans="1:4" x14ac:dyDescent="0.25">
      <c r="A3569" t="s">
        <v>3222</v>
      </c>
      <c r="B3569">
        <v>19</v>
      </c>
      <c r="C3569" t="s">
        <v>1506</v>
      </c>
      <c r="D3569" t="s">
        <v>1506</v>
      </c>
    </row>
    <row r="3570" spans="1:4" x14ac:dyDescent="0.25">
      <c r="A3570" t="s">
        <v>3222</v>
      </c>
      <c r="B3570">
        <v>20</v>
      </c>
      <c r="C3570" t="s">
        <v>2360</v>
      </c>
      <c r="D3570" t="s">
        <v>3225</v>
      </c>
    </row>
    <row r="3571" spans="1:4" x14ac:dyDescent="0.25">
      <c r="A3571" t="s">
        <v>3222</v>
      </c>
      <c r="B3571">
        <v>21</v>
      </c>
      <c r="C3571" t="s">
        <v>2364</v>
      </c>
      <c r="D3571" t="s">
        <v>3224</v>
      </c>
    </row>
    <row r="3572" spans="1:4" x14ac:dyDescent="0.25">
      <c r="A3572" t="s">
        <v>3222</v>
      </c>
      <c r="B3572">
        <v>22</v>
      </c>
      <c r="C3572" t="s">
        <v>344</v>
      </c>
      <c r="D3572" t="s">
        <v>8</v>
      </c>
    </row>
    <row r="3573" spans="1:4" x14ac:dyDescent="0.25">
      <c r="A3573" t="s">
        <v>3222</v>
      </c>
      <c r="B3573">
        <v>23</v>
      </c>
      <c r="C3573" t="s">
        <v>1046</v>
      </c>
      <c r="D3573" t="s">
        <v>1045</v>
      </c>
    </row>
    <row r="3574" spans="1:4" x14ac:dyDescent="0.25">
      <c r="A3574" t="s">
        <v>3222</v>
      </c>
      <c r="B3574">
        <v>24</v>
      </c>
      <c r="C3574" t="s">
        <v>2228</v>
      </c>
      <c r="D3574" t="s">
        <v>1025</v>
      </c>
    </row>
    <row r="3575" spans="1:4" x14ac:dyDescent="0.25">
      <c r="A3575" t="s">
        <v>3222</v>
      </c>
      <c r="B3575">
        <v>25</v>
      </c>
      <c r="C3575" t="s">
        <v>1395</v>
      </c>
      <c r="D3575" t="s">
        <v>1049</v>
      </c>
    </row>
    <row r="3576" spans="1:4" x14ac:dyDescent="0.25">
      <c r="A3576" t="s">
        <v>3222</v>
      </c>
      <c r="B3576">
        <v>26</v>
      </c>
      <c r="C3576" t="s">
        <v>1052</v>
      </c>
      <c r="D3576" t="s">
        <v>140</v>
      </c>
    </row>
    <row r="3577" spans="1:4" x14ac:dyDescent="0.25">
      <c r="A3577" t="s">
        <v>3222</v>
      </c>
      <c r="B3577">
        <v>27</v>
      </c>
      <c r="C3577" t="s">
        <v>1261</v>
      </c>
      <c r="D3577" t="s">
        <v>1260</v>
      </c>
    </row>
    <row r="3578" spans="1:4" x14ac:dyDescent="0.25">
      <c r="A3578" t="s">
        <v>3222</v>
      </c>
      <c r="B3578">
        <v>28</v>
      </c>
      <c r="C3578" t="s">
        <v>1522</v>
      </c>
      <c r="D3578" t="s">
        <v>1399</v>
      </c>
    </row>
    <row r="3579" spans="1:4" x14ac:dyDescent="0.25">
      <c r="A3579" t="s">
        <v>3222</v>
      </c>
      <c r="B3579">
        <v>29</v>
      </c>
      <c r="C3579" t="s">
        <v>1265</v>
      </c>
      <c r="D3579" t="s">
        <v>1264</v>
      </c>
    </row>
    <row r="3580" spans="1:4" x14ac:dyDescent="0.25">
      <c r="A3580" t="s">
        <v>3222</v>
      </c>
      <c r="B3580">
        <v>30</v>
      </c>
      <c r="C3580" t="s">
        <v>1269</v>
      </c>
      <c r="D3580" t="s">
        <v>1524</v>
      </c>
    </row>
    <row r="3581" spans="1:4" x14ac:dyDescent="0.25">
      <c r="A3581" t="s">
        <v>3222</v>
      </c>
      <c r="B3581">
        <v>31</v>
      </c>
      <c r="C3581" t="s">
        <v>1353</v>
      </c>
      <c r="D3581" t="s">
        <v>1350</v>
      </c>
    </row>
    <row r="3582" spans="1:4" x14ac:dyDescent="0.25">
      <c r="A3582" t="s">
        <v>3222</v>
      </c>
      <c r="B3582">
        <v>32</v>
      </c>
      <c r="C3582" t="s">
        <v>1405</v>
      </c>
      <c r="D3582" t="s">
        <v>3223</v>
      </c>
    </row>
    <row r="3583" spans="1:4" x14ac:dyDescent="0.25">
      <c r="A3583" t="s">
        <v>3222</v>
      </c>
      <c r="B3583">
        <v>33</v>
      </c>
      <c r="C3583" t="s">
        <v>295</v>
      </c>
      <c r="D3583" t="s">
        <v>10</v>
      </c>
    </row>
    <row r="3584" spans="1:4" x14ac:dyDescent="0.25">
      <c r="A3584" t="s">
        <v>3221</v>
      </c>
      <c r="B3584">
        <v>1</v>
      </c>
      <c r="C3584" t="s">
        <v>344</v>
      </c>
      <c r="D3584" t="s">
        <v>8</v>
      </c>
    </row>
    <row r="3585" spans="1:4" x14ac:dyDescent="0.25">
      <c r="A3585" t="s">
        <v>3221</v>
      </c>
      <c r="B3585">
        <v>2</v>
      </c>
      <c r="C3585" t="s">
        <v>1384</v>
      </c>
      <c r="D3585" t="s">
        <v>17</v>
      </c>
    </row>
    <row r="3586" spans="1:4" x14ac:dyDescent="0.25">
      <c r="A3586" t="s">
        <v>3212</v>
      </c>
      <c r="B3586">
        <v>1</v>
      </c>
      <c r="C3586" t="s">
        <v>3220</v>
      </c>
      <c r="D3586" t="s">
        <v>10</v>
      </c>
    </row>
    <row r="3587" spans="1:4" x14ac:dyDescent="0.25">
      <c r="A3587" t="s">
        <v>3212</v>
      </c>
      <c r="B3587">
        <v>2</v>
      </c>
      <c r="C3587" t="s">
        <v>3219</v>
      </c>
      <c r="D3587" t="s">
        <v>1271</v>
      </c>
    </row>
    <row r="3588" spans="1:4" x14ac:dyDescent="0.25">
      <c r="A3588" t="s">
        <v>3212</v>
      </c>
      <c r="B3588">
        <v>3</v>
      </c>
      <c r="C3588" t="s">
        <v>601</v>
      </c>
      <c r="D3588" t="s">
        <v>1350</v>
      </c>
    </row>
    <row r="3589" spans="1:4" x14ac:dyDescent="0.25">
      <c r="A3589" t="s">
        <v>3212</v>
      </c>
      <c r="B3589">
        <v>4</v>
      </c>
      <c r="C3589" t="s">
        <v>3218</v>
      </c>
      <c r="D3589" t="s">
        <v>3217</v>
      </c>
    </row>
    <row r="3590" spans="1:4" x14ac:dyDescent="0.25">
      <c r="A3590" t="s">
        <v>3212</v>
      </c>
      <c r="B3590">
        <v>5</v>
      </c>
      <c r="C3590" t="s">
        <v>1269</v>
      </c>
      <c r="D3590" t="s">
        <v>1524</v>
      </c>
    </row>
    <row r="3591" spans="1:4" x14ac:dyDescent="0.25">
      <c r="A3591" t="s">
        <v>3212</v>
      </c>
      <c r="B3591">
        <v>6</v>
      </c>
      <c r="C3591" t="s">
        <v>1267</v>
      </c>
      <c r="D3591" t="s">
        <v>3216</v>
      </c>
    </row>
    <row r="3592" spans="1:4" x14ac:dyDescent="0.25">
      <c r="A3592" t="s">
        <v>3212</v>
      </c>
      <c r="B3592">
        <v>7</v>
      </c>
      <c r="C3592" t="s">
        <v>1265</v>
      </c>
      <c r="D3592" t="s">
        <v>1264</v>
      </c>
    </row>
    <row r="3593" spans="1:4" x14ac:dyDescent="0.25">
      <c r="A3593" t="s">
        <v>3212</v>
      </c>
      <c r="B3593">
        <v>8</v>
      </c>
      <c r="C3593" t="s">
        <v>1522</v>
      </c>
      <c r="D3593" t="s">
        <v>2161</v>
      </c>
    </row>
    <row r="3594" spans="1:4" x14ac:dyDescent="0.25">
      <c r="A3594" t="s">
        <v>3212</v>
      </c>
      <c r="B3594">
        <v>9</v>
      </c>
      <c r="C3594" t="s">
        <v>1261</v>
      </c>
      <c r="D3594" t="s">
        <v>1260</v>
      </c>
    </row>
    <row r="3595" spans="1:4" x14ac:dyDescent="0.25">
      <c r="A3595" t="s">
        <v>3212</v>
      </c>
      <c r="B3595">
        <v>10</v>
      </c>
      <c r="C3595" t="s">
        <v>1003</v>
      </c>
      <c r="D3595" t="s">
        <v>3215</v>
      </c>
    </row>
    <row r="3596" spans="1:4" x14ac:dyDescent="0.25">
      <c r="A3596" t="s">
        <v>3212</v>
      </c>
      <c r="B3596">
        <v>11</v>
      </c>
      <c r="C3596" t="s">
        <v>546</v>
      </c>
      <c r="D3596" t="s">
        <v>1257</v>
      </c>
    </row>
    <row r="3597" spans="1:4" x14ac:dyDescent="0.25">
      <c r="A3597" t="s">
        <v>3212</v>
      </c>
      <c r="B3597">
        <v>12</v>
      </c>
      <c r="C3597" t="s">
        <v>1256</v>
      </c>
      <c r="D3597" t="s">
        <v>1255</v>
      </c>
    </row>
    <row r="3598" spans="1:4" x14ac:dyDescent="0.25">
      <c r="A3598" t="s">
        <v>3212</v>
      </c>
      <c r="B3598">
        <v>13</v>
      </c>
      <c r="C3598" t="s">
        <v>2062</v>
      </c>
      <c r="D3598" t="s">
        <v>1253</v>
      </c>
    </row>
    <row r="3599" spans="1:4" x14ac:dyDescent="0.25">
      <c r="A3599" t="s">
        <v>3212</v>
      </c>
      <c r="B3599">
        <v>14</v>
      </c>
      <c r="C3599" t="s">
        <v>1193</v>
      </c>
      <c r="D3599" t="s">
        <v>2063</v>
      </c>
    </row>
    <row r="3600" spans="1:4" x14ac:dyDescent="0.25">
      <c r="A3600" t="s">
        <v>3212</v>
      </c>
      <c r="B3600">
        <v>15</v>
      </c>
      <c r="C3600" t="s">
        <v>3214</v>
      </c>
      <c r="D3600" t="s">
        <v>3213</v>
      </c>
    </row>
    <row r="3601" spans="1:4" x14ac:dyDescent="0.25">
      <c r="A3601" t="s">
        <v>3212</v>
      </c>
      <c r="B3601">
        <v>16</v>
      </c>
      <c r="C3601" t="s">
        <v>1245</v>
      </c>
      <c r="D3601" t="s">
        <v>4</v>
      </c>
    </row>
    <row r="3602" spans="1:4" x14ac:dyDescent="0.25">
      <c r="A3602" t="s">
        <v>3201</v>
      </c>
      <c r="B3602">
        <v>1</v>
      </c>
      <c r="C3602" t="s">
        <v>933</v>
      </c>
      <c r="D3602" t="s">
        <v>47</v>
      </c>
    </row>
    <row r="3603" spans="1:4" x14ac:dyDescent="0.25">
      <c r="A3603" t="s">
        <v>3201</v>
      </c>
      <c r="B3603">
        <v>2</v>
      </c>
      <c r="C3603" t="s">
        <v>2058</v>
      </c>
      <c r="D3603" t="s">
        <v>2242</v>
      </c>
    </row>
    <row r="3604" spans="1:4" x14ac:dyDescent="0.25">
      <c r="A3604" t="s">
        <v>3201</v>
      </c>
      <c r="B3604">
        <v>3</v>
      </c>
      <c r="C3604" t="s">
        <v>1422</v>
      </c>
      <c r="D3604" t="s">
        <v>1038</v>
      </c>
    </row>
    <row r="3605" spans="1:4" x14ac:dyDescent="0.25">
      <c r="A3605" t="s">
        <v>3201</v>
      </c>
      <c r="B3605">
        <v>4</v>
      </c>
      <c r="C3605" t="s">
        <v>3211</v>
      </c>
      <c r="D3605" t="s">
        <v>3210</v>
      </c>
    </row>
    <row r="3606" spans="1:4" x14ac:dyDescent="0.25">
      <c r="A3606" t="s">
        <v>3201</v>
      </c>
      <c r="B3606">
        <v>5</v>
      </c>
      <c r="C3606" t="s">
        <v>3209</v>
      </c>
      <c r="D3606" t="s">
        <v>2245</v>
      </c>
    </row>
    <row r="3607" spans="1:4" x14ac:dyDescent="0.25">
      <c r="A3607" t="s">
        <v>3201</v>
      </c>
      <c r="B3607">
        <v>6</v>
      </c>
      <c r="C3607" t="s">
        <v>1046</v>
      </c>
      <c r="D3607" t="s">
        <v>935</v>
      </c>
    </row>
    <row r="3608" spans="1:4" x14ac:dyDescent="0.25">
      <c r="A3608" t="s">
        <v>3201</v>
      </c>
      <c r="B3608">
        <v>7</v>
      </c>
      <c r="C3608" t="s">
        <v>512</v>
      </c>
      <c r="D3608" t="s">
        <v>511</v>
      </c>
    </row>
    <row r="3609" spans="1:4" x14ac:dyDescent="0.25">
      <c r="A3609" t="s">
        <v>3201</v>
      </c>
      <c r="B3609">
        <v>8</v>
      </c>
      <c r="C3609" t="s">
        <v>1586</v>
      </c>
      <c r="D3609" t="s">
        <v>116</v>
      </c>
    </row>
    <row r="3610" spans="1:4" x14ac:dyDescent="0.25">
      <c r="A3610" t="s">
        <v>3201</v>
      </c>
      <c r="B3610">
        <v>9</v>
      </c>
      <c r="C3610" t="s">
        <v>1963</v>
      </c>
      <c r="D3610" t="s">
        <v>590</v>
      </c>
    </row>
    <row r="3611" spans="1:4" x14ac:dyDescent="0.25">
      <c r="A3611" t="s">
        <v>3201</v>
      </c>
      <c r="B3611">
        <v>10</v>
      </c>
      <c r="C3611" t="s">
        <v>1440</v>
      </c>
      <c r="D3611" t="s">
        <v>504</v>
      </c>
    </row>
    <row r="3612" spans="1:4" x14ac:dyDescent="0.25">
      <c r="A3612" t="s">
        <v>3201</v>
      </c>
      <c r="B3612">
        <v>11</v>
      </c>
      <c r="C3612" t="s">
        <v>1192</v>
      </c>
      <c r="D3612" t="s">
        <v>3208</v>
      </c>
    </row>
    <row r="3613" spans="1:4" x14ac:dyDescent="0.25">
      <c r="A3613" t="s">
        <v>3201</v>
      </c>
      <c r="B3613">
        <v>12</v>
      </c>
      <c r="C3613" t="s">
        <v>1233</v>
      </c>
      <c r="D3613" t="s">
        <v>593</v>
      </c>
    </row>
    <row r="3614" spans="1:4" x14ac:dyDescent="0.25">
      <c r="A3614" t="s">
        <v>3201</v>
      </c>
      <c r="B3614">
        <v>13</v>
      </c>
      <c r="C3614" t="s">
        <v>3207</v>
      </c>
      <c r="D3614" t="s">
        <v>70</v>
      </c>
    </row>
    <row r="3615" spans="1:4" x14ac:dyDescent="0.25">
      <c r="A3615" t="s">
        <v>3201</v>
      </c>
      <c r="B3615">
        <v>14</v>
      </c>
      <c r="C3615" t="s">
        <v>3206</v>
      </c>
      <c r="D3615" t="s">
        <v>3205</v>
      </c>
    </row>
    <row r="3616" spans="1:4" x14ac:dyDescent="0.25">
      <c r="A3616" t="s">
        <v>3201</v>
      </c>
      <c r="B3616">
        <v>15</v>
      </c>
      <c r="C3616" t="s">
        <v>3204</v>
      </c>
      <c r="D3616" t="s">
        <v>3203</v>
      </c>
    </row>
    <row r="3617" spans="1:4" x14ac:dyDescent="0.25">
      <c r="A3617" t="s">
        <v>3201</v>
      </c>
      <c r="B3617">
        <v>16</v>
      </c>
      <c r="C3617" t="s">
        <v>2701</v>
      </c>
      <c r="D3617" t="s">
        <v>2551</v>
      </c>
    </row>
    <row r="3618" spans="1:4" x14ac:dyDescent="0.25">
      <c r="A3618" t="s">
        <v>3201</v>
      </c>
      <c r="B3618">
        <v>17</v>
      </c>
      <c r="C3618" t="s">
        <v>1265</v>
      </c>
      <c r="D3618" t="s">
        <v>1264</v>
      </c>
    </row>
    <row r="3619" spans="1:4" x14ac:dyDescent="0.25">
      <c r="A3619" t="s">
        <v>3201</v>
      </c>
      <c r="B3619">
        <v>18</v>
      </c>
      <c r="C3619" t="s">
        <v>2459</v>
      </c>
      <c r="D3619" t="s">
        <v>2161</v>
      </c>
    </row>
    <row r="3620" spans="1:4" x14ac:dyDescent="0.25">
      <c r="A3620" t="s">
        <v>3201</v>
      </c>
      <c r="B3620">
        <v>19</v>
      </c>
      <c r="C3620" t="s">
        <v>1261</v>
      </c>
      <c r="D3620" t="s">
        <v>1260</v>
      </c>
    </row>
    <row r="3621" spans="1:4" x14ac:dyDescent="0.25">
      <c r="A3621" t="s">
        <v>3201</v>
      </c>
      <c r="B3621">
        <v>20</v>
      </c>
      <c r="C3621" t="s">
        <v>726</v>
      </c>
      <c r="D3621" t="s">
        <v>3202</v>
      </c>
    </row>
    <row r="3622" spans="1:4" x14ac:dyDescent="0.25">
      <c r="A3622" t="s">
        <v>3201</v>
      </c>
      <c r="B3622">
        <v>21</v>
      </c>
      <c r="C3622" t="s">
        <v>1052</v>
      </c>
      <c r="D3622" t="s">
        <v>140</v>
      </c>
    </row>
    <row r="3623" spans="1:4" x14ac:dyDescent="0.25">
      <c r="A3623" t="s">
        <v>3201</v>
      </c>
      <c r="B3623">
        <v>22</v>
      </c>
      <c r="C3623" t="s">
        <v>3200</v>
      </c>
      <c r="D3623" t="s">
        <v>61</v>
      </c>
    </row>
    <row r="3624" spans="1:4" x14ac:dyDescent="0.25">
      <c r="A3624" t="s">
        <v>3196</v>
      </c>
      <c r="B3624">
        <v>1</v>
      </c>
      <c r="C3624" t="s">
        <v>3199</v>
      </c>
      <c r="D3624" t="s">
        <v>62</v>
      </c>
    </row>
    <row r="3625" spans="1:4" x14ac:dyDescent="0.25">
      <c r="A3625" t="s">
        <v>3196</v>
      </c>
      <c r="B3625">
        <v>2</v>
      </c>
      <c r="C3625" t="s">
        <v>1052</v>
      </c>
      <c r="D3625" t="s">
        <v>140</v>
      </c>
    </row>
    <row r="3626" spans="1:4" x14ac:dyDescent="0.25">
      <c r="A3626" t="s">
        <v>3196</v>
      </c>
      <c r="B3626">
        <v>3</v>
      </c>
      <c r="C3626" t="s">
        <v>726</v>
      </c>
      <c r="D3626" t="s">
        <v>1486</v>
      </c>
    </row>
    <row r="3627" spans="1:4" x14ac:dyDescent="0.25">
      <c r="A3627" t="s">
        <v>3196</v>
      </c>
      <c r="B3627">
        <v>4</v>
      </c>
      <c r="C3627" t="s">
        <v>1261</v>
      </c>
      <c r="D3627" t="s">
        <v>1260</v>
      </c>
    </row>
    <row r="3628" spans="1:4" x14ac:dyDescent="0.25">
      <c r="A3628" t="s">
        <v>3196</v>
      </c>
      <c r="B3628">
        <v>5</v>
      </c>
      <c r="C3628" t="s">
        <v>726</v>
      </c>
      <c r="D3628" t="s">
        <v>1486</v>
      </c>
    </row>
    <row r="3629" spans="1:4" x14ac:dyDescent="0.25">
      <c r="A3629" t="s">
        <v>3196</v>
      </c>
      <c r="B3629">
        <v>6</v>
      </c>
      <c r="C3629" t="s">
        <v>1052</v>
      </c>
      <c r="D3629" t="s">
        <v>140</v>
      </c>
    </row>
    <row r="3630" spans="1:4" x14ac:dyDescent="0.25">
      <c r="A3630" t="s">
        <v>3196</v>
      </c>
      <c r="B3630">
        <v>7</v>
      </c>
      <c r="C3630" t="s">
        <v>1051</v>
      </c>
      <c r="D3630" t="s">
        <v>2231</v>
      </c>
    </row>
    <row r="3631" spans="1:4" x14ac:dyDescent="0.25">
      <c r="A3631" t="s">
        <v>3196</v>
      </c>
      <c r="B3631">
        <v>8</v>
      </c>
      <c r="C3631" t="s">
        <v>2264</v>
      </c>
      <c r="D3631" t="s">
        <v>1049</v>
      </c>
    </row>
    <row r="3632" spans="1:4" x14ac:dyDescent="0.25">
      <c r="A3632" t="s">
        <v>3196</v>
      </c>
      <c r="B3632">
        <v>9</v>
      </c>
      <c r="C3632" t="s">
        <v>1159</v>
      </c>
      <c r="D3632" t="s">
        <v>3198</v>
      </c>
    </row>
    <row r="3633" spans="1:4" x14ac:dyDescent="0.25">
      <c r="A3633" t="s">
        <v>3196</v>
      </c>
      <c r="B3633">
        <v>10</v>
      </c>
      <c r="C3633" t="s">
        <v>2228</v>
      </c>
      <c r="D3633" t="s">
        <v>1025</v>
      </c>
    </row>
    <row r="3634" spans="1:4" x14ac:dyDescent="0.25">
      <c r="A3634" t="s">
        <v>3196</v>
      </c>
      <c r="B3634">
        <v>11</v>
      </c>
      <c r="C3634" t="s">
        <v>2781</v>
      </c>
      <c r="D3634" t="s">
        <v>3197</v>
      </c>
    </row>
    <row r="3635" spans="1:4" x14ac:dyDescent="0.25">
      <c r="A3635" t="s">
        <v>3196</v>
      </c>
      <c r="B3635">
        <v>12</v>
      </c>
      <c r="C3635" t="s">
        <v>1046</v>
      </c>
      <c r="D3635" t="s">
        <v>1045</v>
      </c>
    </row>
    <row r="3636" spans="1:4" x14ac:dyDescent="0.25">
      <c r="A3636" t="s">
        <v>3196</v>
      </c>
      <c r="B3636">
        <v>13</v>
      </c>
      <c r="C3636" t="s">
        <v>344</v>
      </c>
      <c r="D3636" t="s">
        <v>8</v>
      </c>
    </row>
    <row r="3637" spans="1:4" x14ac:dyDescent="0.25">
      <c r="A3637" t="s">
        <v>3192</v>
      </c>
      <c r="B3637">
        <v>1</v>
      </c>
      <c r="C3637" t="s">
        <v>344</v>
      </c>
      <c r="D3637" t="s">
        <v>8</v>
      </c>
    </row>
    <row r="3638" spans="1:4" x14ac:dyDescent="0.25">
      <c r="A3638" t="s">
        <v>3192</v>
      </c>
      <c r="B3638">
        <v>2</v>
      </c>
      <c r="C3638" t="s">
        <v>475</v>
      </c>
      <c r="D3638" t="s">
        <v>3195</v>
      </c>
    </row>
    <row r="3639" spans="1:4" x14ac:dyDescent="0.25">
      <c r="A3639" t="s">
        <v>3192</v>
      </c>
      <c r="B3639">
        <v>3</v>
      </c>
      <c r="C3639" t="s">
        <v>497</v>
      </c>
      <c r="D3639" t="s">
        <v>2737</v>
      </c>
    </row>
    <row r="3640" spans="1:4" x14ac:dyDescent="0.25">
      <c r="A3640" t="s">
        <v>3192</v>
      </c>
      <c r="B3640">
        <v>4</v>
      </c>
      <c r="C3640" t="s">
        <v>1584</v>
      </c>
      <c r="D3640" t="s">
        <v>2739</v>
      </c>
    </row>
    <row r="3641" spans="1:4" x14ac:dyDescent="0.25">
      <c r="A3641" t="s">
        <v>3192</v>
      </c>
      <c r="B3641">
        <v>5</v>
      </c>
      <c r="C3641" t="s">
        <v>3194</v>
      </c>
      <c r="D3641" t="s">
        <v>3031</v>
      </c>
    </row>
    <row r="3642" spans="1:4" x14ac:dyDescent="0.25">
      <c r="A3642" t="s">
        <v>3192</v>
      </c>
      <c r="B3642">
        <v>6</v>
      </c>
      <c r="C3642" t="s">
        <v>2744</v>
      </c>
      <c r="D3642" t="s">
        <v>2742</v>
      </c>
    </row>
    <row r="3643" spans="1:4" x14ac:dyDescent="0.25">
      <c r="A3643" t="s">
        <v>3192</v>
      </c>
      <c r="B3643">
        <v>7</v>
      </c>
      <c r="C3643" t="s">
        <v>2744</v>
      </c>
      <c r="D3643" t="s">
        <v>3188</v>
      </c>
    </row>
    <row r="3644" spans="1:4" x14ac:dyDescent="0.25">
      <c r="A3644" t="s">
        <v>3192</v>
      </c>
      <c r="B3644">
        <v>8</v>
      </c>
      <c r="C3644" t="s">
        <v>2746</v>
      </c>
      <c r="D3644" t="s">
        <v>2745</v>
      </c>
    </row>
    <row r="3645" spans="1:4" x14ac:dyDescent="0.25">
      <c r="A3645" t="s">
        <v>3192</v>
      </c>
      <c r="B3645">
        <v>9</v>
      </c>
      <c r="C3645" t="s">
        <v>2748</v>
      </c>
      <c r="D3645" t="s">
        <v>3193</v>
      </c>
    </row>
    <row r="3646" spans="1:4" x14ac:dyDescent="0.25">
      <c r="A3646" t="s">
        <v>3192</v>
      </c>
      <c r="B3646">
        <v>10</v>
      </c>
      <c r="C3646" t="s">
        <v>3191</v>
      </c>
      <c r="D3646" t="s">
        <v>63</v>
      </c>
    </row>
    <row r="3647" spans="1:4" x14ac:dyDescent="0.25">
      <c r="A3647" t="s">
        <v>3181</v>
      </c>
      <c r="B3647">
        <v>1</v>
      </c>
      <c r="C3647" t="s">
        <v>2749</v>
      </c>
      <c r="D3647" t="s">
        <v>63</v>
      </c>
    </row>
    <row r="3648" spans="1:4" x14ac:dyDescent="0.25">
      <c r="A3648" t="s">
        <v>3181</v>
      </c>
      <c r="B3648">
        <v>2</v>
      </c>
      <c r="C3648" t="s">
        <v>3002</v>
      </c>
      <c r="D3648" t="s">
        <v>3190</v>
      </c>
    </row>
    <row r="3649" spans="1:4" x14ac:dyDescent="0.25">
      <c r="A3649" t="s">
        <v>3181</v>
      </c>
      <c r="B3649">
        <v>3</v>
      </c>
      <c r="C3649" t="s">
        <v>2757</v>
      </c>
      <c r="D3649" t="s">
        <v>2745</v>
      </c>
    </row>
    <row r="3650" spans="1:4" x14ac:dyDescent="0.25">
      <c r="A3650" t="s">
        <v>3181</v>
      </c>
      <c r="B3650">
        <v>4</v>
      </c>
      <c r="C3650" t="s">
        <v>3189</v>
      </c>
      <c r="D3650" t="s">
        <v>3188</v>
      </c>
    </row>
    <row r="3651" spans="1:4" x14ac:dyDescent="0.25">
      <c r="A3651" t="s">
        <v>3181</v>
      </c>
      <c r="B3651">
        <v>5</v>
      </c>
      <c r="C3651" t="s">
        <v>1963</v>
      </c>
      <c r="D3651" t="s">
        <v>3187</v>
      </c>
    </row>
    <row r="3652" spans="1:4" x14ac:dyDescent="0.25">
      <c r="A3652" t="s">
        <v>3181</v>
      </c>
      <c r="B3652">
        <v>6</v>
      </c>
      <c r="C3652" t="s">
        <v>2741</v>
      </c>
      <c r="D3652" t="s">
        <v>3186</v>
      </c>
    </row>
    <row r="3653" spans="1:4" x14ac:dyDescent="0.25">
      <c r="A3653" t="s">
        <v>3181</v>
      </c>
      <c r="B3653">
        <v>7</v>
      </c>
      <c r="C3653" t="s">
        <v>1584</v>
      </c>
      <c r="D3653" t="s">
        <v>3185</v>
      </c>
    </row>
    <row r="3654" spans="1:4" x14ac:dyDescent="0.25">
      <c r="A3654" t="s">
        <v>3181</v>
      </c>
      <c r="B3654">
        <v>8</v>
      </c>
      <c r="C3654" t="s">
        <v>2759</v>
      </c>
      <c r="D3654" t="s">
        <v>2737</v>
      </c>
    </row>
    <row r="3655" spans="1:4" x14ac:dyDescent="0.25">
      <c r="A3655" t="s">
        <v>3181</v>
      </c>
      <c r="B3655">
        <v>9</v>
      </c>
      <c r="C3655" t="s">
        <v>3184</v>
      </c>
      <c r="D3655" t="s">
        <v>3183</v>
      </c>
    </row>
    <row r="3656" spans="1:4" x14ac:dyDescent="0.25">
      <c r="A3656" t="s">
        <v>3181</v>
      </c>
      <c r="B3656">
        <v>10</v>
      </c>
      <c r="C3656" t="s">
        <v>344</v>
      </c>
      <c r="D3656" t="s">
        <v>8</v>
      </c>
    </row>
    <row r="3657" spans="1:4" x14ac:dyDescent="0.25">
      <c r="A3657" t="s">
        <v>3181</v>
      </c>
      <c r="B3657">
        <v>11</v>
      </c>
      <c r="C3657" t="s">
        <v>1046</v>
      </c>
      <c r="D3657" t="s">
        <v>1045</v>
      </c>
    </row>
    <row r="3658" spans="1:4" x14ac:dyDescent="0.25">
      <c r="A3658" t="s">
        <v>3181</v>
      </c>
      <c r="B3658">
        <v>12</v>
      </c>
      <c r="C3658" t="s">
        <v>2228</v>
      </c>
      <c r="D3658" t="s">
        <v>1025</v>
      </c>
    </row>
    <row r="3659" spans="1:4" x14ac:dyDescent="0.25">
      <c r="A3659" t="s">
        <v>3181</v>
      </c>
      <c r="B3659">
        <v>13</v>
      </c>
      <c r="C3659" t="s">
        <v>1395</v>
      </c>
      <c r="D3659" t="s">
        <v>2778</v>
      </c>
    </row>
    <row r="3660" spans="1:4" x14ac:dyDescent="0.25">
      <c r="A3660" t="s">
        <v>3181</v>
      </c>
      <c r="B3660">
        <v>14</v>
      </c>
      <c r="C3660" t="s">
        <v>1052</v>
      </c>
      <c r="D3660" t="s">
        <v>140</v>
      </c>
    </row>
    <row r="3661" spans="1:4" x14ac:dyDescent="0.25">
      <c r="A3661" t="s">
        <v>3181</v>
      </c>
      <c r="B3661">
        <v>15</v>
      </c>
      <c r="C3661" t="s">
        <v>1261</v>
      </c>
      <c r="D3661" t="s">
        <v>1260</v>
      </c>
    </row>
    <row r="3662" spans="1:4" x14ac:dyDescent="0.25">
      <c r="A3662" t="s">
        <v>3181</v>
      </c>
      <c r="B3662">
        <v>16</v>
      </c>
      <c r="C3662" t="s">
        <v>1265</v>
      </c>
      <c r="D3662" t="s">
        <v>1264</v>
      </c>
    </row>
    <row r="3663" spans="1:4" x14ac:dyDescent="0.25">
      <c r="A3663" t="s">
        <v>3181</v>
      </c>
      <c r="B3663">
        <v>17</v>
      </c>
      <c r="C3663" t="s">
        <v>886</v>
      </c>
      <c r="D3663" t="s">
        <v>3182</v>
      </c>
    </row>
    <row r="3664" spans="1:4" x14ac:dyDescent="0.25">
      <c r="A3664" t="s">
        <v>3181</v>
      </c>
      <c r="B3664">
        <v>18</v>
      </c>
      <c r="C3664" t="s">
        <v>295</v>
      </c>
      <c r="D3664" t="s">
        <v>10</v>
      </c>
    </row>
    <row r="3665" spans="1:4" x14ac:dyDescent="0.25">
      <c r="A3665" t="s">
        <v>3176</v>
      </c>
      <c r="B3665">
        <v>1</v>
      </c>
      <c r="C3665" t="s">
        <v>2180</v>
      </c>
      <c r="D3665" t="s">
        <v>92</v>
      </c>
    </row>
    <row r="3666" spans="1:4" x14ac:dyDescent="0.25">
      <c r="A3666" t="s">
        <v>3176</v>
      </c>
      <c r="B3666">
        <v>2</v>
      </c>
      <c r="C3666" t="s">
        <v>2448</v>
      </c>
      <c r="D3666" t="s">
        <v>3180</v>
      </c>
    </row>
    <row r="3667" spans="1:4" x14ac:dyDescent="0.25">
      <c r="A3667" t="s">
        <v>3176</v>
      </c>
      <c r="B3667">
        <v>3</v>
      </c>
      <c r="C3667" t="s">
        <v>2571</v>
      </c>
      <c r="D3667" t="s">
        <v>3042</v>
      </c>
    </row>
    <row r="3668" spans="1:4" x14ac:dyDescent="0.25">
      <c r="A3668" t="s">
        <v>3176</v>
      </c>
      <c r="B3668">
        <v>4</v>
      </c>
      <c r="C3668" t="s">
        <v>3041</v>
      </c>
      <c r="D3668" t="s">
        <v>3040</v>
      </c>
    </row>
    <row r="3669" spans="1:4" x14ac:dyDescent="0.25">
      <c r="A3669" t="s">
        <v>3176</v>
      </c>
      <c r="B3669">
        <v>5</v>
      </c>
      <c r="C3669" t="s">
        <v>3173</v>
      </c>
      <c r="D3669" t="s">
        <v>3172</v>
      </c>
    </row>
    <row r="3670" spans="1:4" x14ac:dyDescent="0.25">
      <c r="A3670" t="s">
        <v>3176</v>
      </c>
      <c r="B3670">
        <v>6</v>
      </c>
      <c r="C3670" t="s">
        <v>2974</v>
      </c>
      <c r="D3670" t="s">
        <v>2973</v>
      </c>
    </row>
    <row r="3671" spans="1:4" x14ac:dyDescent="0.25">
      <c r="A3671" t="s">
        <v>3176</v>
      </c>
      <c r="B3671">
        <v>7</v>
      </c>
      <c r="C3671" t="s">
        <v>1188</v>
      </c>
      <c r="D3671" t="s">
        <v>3171</v>
      </c>
    </row>
    <row r="3672" spans="1:4" x14ac:dyDescent="0.25">
      <c r="A3672" t="s">
        <v>3176</v>
      </c>
      <c r="B3672">
        <v>8</v>
      </c>
      <c r="C3672" t="s">
        <v>3159</v>
      </c>
      <c r="D3672" t="s">
        <v>94</v>
      </c>
    </row>
    <row r="3673" spans="1:4" x14ac:dyDescent="0.25">
      <c r="A3673" t="s">
        <v>3176</v>
      </c>
      <c r="B3673">
        <v>9</v>
      </c>
      <c r="C3673" t="s">
        <v>3179</v>
      </c>
      <c r="D3673" t="s">
        <v>3178</v>
      </c>
    </row>
    <row r="3674" spans="1:4" x14ac:dyDescent="0.25">
      <c r="A3674" t="s">
        <v>3176</v>
      </c>
      <c r="B3674">
        <v>10</v>
      </c>
      <c r="C3674" t="s">
        <v>1432</v>
      </c>
      <c r="D3674" t="s">
        <v>3155</v>
      </c>
    </row>
    <row r="3675" spans="1:4" x14ac:dyDescent="0.25">
      <c r="A3675" t="s">
        <v>3176</v>
      </c>
      <c r="B3675">
        <v>11</v>
      </c>
      <c r="C3675" t="s">
        <v>1267</v>
      </c>
      <c r="D3675" t="s">
        <v>3177</v>
      </c>
    </row>
    <row r="3676" spans="1:4" x14ac:dyDescent="0.25">
      <c r="A3676" t="s">
        <v>3176</v>
      </c>
      <c r="B3676">
        <v>12</v>
      </c>
      <c r="C3676" t="s">
        <v>2520</v>
      </c>
      <c r="D3676" t="s">
        <v>93</v>
      </c>
    </row>
    <row r="3677" spans="1:4" x14ac:dyDescent="0.25">
      <c r="A3677" t="s">
        <v>3170</v>
      </c>
      <c r="B3677">
        <v>1</v>
      </c>
      <c r="C3677" t="s">
        <v>1384</v>
      </c>
      <c r="D3677" t="s">
        <v>17</v>
      </c>
    </row>
    <row r="3678" spans="1:4" x14ac:dyDescent="0.25">
      <c r="A3678" t="s">
        <v>3170</v>
      </c>
      <c r="B3678">
        <v>2</v>
      </c>
      <c r="C3678" t="s">
        <v>3175</v>
      </c>
      <c r="D3678" t="s">
        <v>3046</v>
      </c>
    </row>
    <row r="3679" spans="1:4" x14ac:dyDescent="0.25">
      <c r="A3679" t="s">
        <v>3170</v>
      </c>
      <c r="B3679">
        <v>3</v>
      </c>
      <c r="C3679" t="s">
        <v>2180</v>
      </c>
      <c r="D3679" t="s">
        <v>92</v>
      </c>
    </row>
    <row r="3680" spans="1:4" x14ac:dyDescent="0.25">
      <c r="A3680" t="s">
        <v>3170</v>
      </c>
      <c r="B3680">
        <v>4</v>
      </c>
      <c r="C3680" t="s">
        <v>2694</v>
      </c>
      <c r="D3680" t="s">
        <v>3174</v>
      </c>
    </row>
    <row r="3681" spans="1:4" x14ac:dyDescent="0.25">
      <c r="A3681" t="s">
        <v>3170</v>
      </c>
      <c r="B3681">
        <v>5</v>
      </c>
      <c r="C3681" t="s">
        <v>2571</v>
      </c>
      <c r="D3681" t="s">
        <v>3042</v>
      </c>
    </row>
    <row r="3682" spans="1:4" x14ac:dyDescent="0.25">
      <c r="A3682" t="s">
        <v>3170</v>
      </c>
      <c r="B3682">
        <v>6</v>
      </c>
      <c r="C3682" t="s">
        <v>3041</v>
      </c>
      <c r="D3682" t="s">
        <v>3040</v>
      </c>
    </row>
    <row r="3683" spans="1:4" x14ac:dyDescent="0.25">
      <c r="A3683" t="s">
        <v>3170</v>
      </c>
      <c r="B3683">
        <v>7</v>
      </c>
      <c r="C3683" t="s">
        <v>3173</v>
      </c>
      <c r="D3683" t="s">
        <v>3172</v>
      </c>
    </row>
    <row r="3684" spans="1:4" x14ac:dyDescent="0.25">
      <c r="A3684" t="s">
        <v>3170</v>
      </c>
      <c r="B3684">
        <v>8</v>
      </c>
      <c r="C3684" t="s">
        <v>2974</v>
      </c>
      <c r="D3684" t="s">
        <v>2973</v>
      </c>
    </row>
    <row r="3685" spans="1:4" x14ac:dyDescent="0.25">
      <c r="A3685" t="s">
        <v>3170</v>
      </c>
      <c r="B3685">
        <v>9</v>
      </c>
      <c r="C3685" t="s">
        <v>1188</v>
      </c>
      <c r="D3685" t="s">
        <v>3171</v>
      </c>
    </row>
    <row r="3686" spans="1:4" x14ac:dyDescent="0.25">
      <c r="A3686" t="s">
        <v>3170</v>
      </c>
      <c r="B3686">
        <v>10</v>
      </c>
      <c r="C3686" t="s">
        <v>3159</v>
      </c>
      <c r="D3686" t="s">
        <v>94</v>
      </c>
    </row>
    <row r="3687" spans="1:4" x14ac:dyDescent="0.25">
      <c r="A3687" s="4" t="s">
        <v>3166</v>
      </c>
      <c r="B3687" s="4">
        <v>1</v>
      </c>
      <c r="C3687" s="4" t="s">
        <v>3169</v>
      </c>
      <c r="D3687" s="4" t="s">
        <v>27</v>
      </c>
    </row>
    <row r="3688" spans="1:4" x14ac:dyDescent="0.25">
      <c r="A3688" s="4" t="s">
        <v>3166</v>
      </c>
      <c r="B3688" s="4">
        <v>2</v>
      </c>
      <c r="C3688" s="4" t="s">
        <v>1384</v>
      </c>
      <c r="D3688" s="4" t="s">
        <v>675</v>
      </c>
    </row>
    <row r="3689" spans="1:4" x14ac:dyDescent="0.25">
      <c r="A3689" s="4" t="s">
        <v>3166</v>
      </c>
      <c r="B3689" s="4">
        <v>3</v>
      </c>
      <c r="C3689" s="4" t="s">
        <v>2211</v>
      </c>
      <c r="D3689" s="4" t="s">
        <v>2210</v>
      </c>
    </row>
    <row r="3690" spans="1:4" x14ac:dyDescent="0.25">
      <c r="A3690" s="4" t="s">
        <v>3166</v>
      </c>
      <c r="B3690" s="4">
        <v>4</v>
      </c>
      <c r="C3690" s="4" t="s">
        <v>2850</v>
      </c>
      <c r="D3690" s="4" t="s">
        <v>671</v>
      </c>
    </row>
    <row r="3691" spans="1:4" x14ac:dyDescent="0.25">
      <c r="A3691" s="4" t="s">
        <v>3166</v>
      </c>
      <c r="B3691" s="4">
        <v>5</v>
      </c>
      <c r="C3691" s="4" t="s">
        <v>3037</v>
      </c>
      <c r="D3691" s="4" t="s">
        <v>670</v>
      </c>
    </row>
    <row r="3692" spans="1:4" x14ac:dyDescent="0.25">
      <c r="A3692" s="4" t="s">
        <v>3166</v>
      </c>
      <c r="B3692" s="4">
        <v>6</v>
      </c>
      <c r="C3692" s="4" t="s">
        <v>1580</v>
      </c>
      <c r="D3692" s="4" t="s">
        <v>3036</v>
      </c>
    </row>
    <row r="3693" spans="1:4" x14ac:dyDescent="0.25">
      <c r="A3693" s="4" t="s">
        <v>3166</v>
      </c>
      <c r="B3693" s="4">
        <v>7</v>
      </c>
      <c r="C3693" s="4" t="s">
        <v>2682</v>
      </c>
      <c r="D3693" s="4" t="s">
        <v>666</v>
      </c>
    </row>
    <row r="3694" spans="1:4" x14ac:dyDescent="0.25">
      <c r="A3694" s="4" t="s">
        <v>3166</v>
      </c>
      <c r="B3694" s="4">
        <v>8</v>
      </c>
      <c r="C3694" s="4" t="s">
        <v>2846</v>
      </c>
      <c r="D3694" s="4" t="s">
        <v>73</v>
      </c>
    </row>
    <row r="3695" spans="1:4" x14ac:dyDescent="0.25">
      <c r="A3695" s="4" t="s">
        <v>3166</v>
      </c>
      <c r="B3695" s="4">
        <v>9</v>
      </c>
      <c r="C3695" s="4" t="s">
        <v>3168</v>
      </c>
      <c r="D3695" s="4" t="s">
        <v>663</v>
      </c>
    </row>
    <row r="3696" spans="1:4" x14ac:dyDescent="0.25">
      <c r="A3696" s="4" t="s">
        <v>3166</v>
      </c>
      <c r="B3696" s="4">
        <v>10</v>
      </c>
      <c r="C3696" s="4" t="s">
        <v>2774</v>
      </c>
      <c r="D3696" s="4" t="s">
        <v>213</v>
      </c>
    </row>
    <row r="3697" spans="1:4" x14ac:dyDescent="0.25">
      <c r="A3697" s="4" t="s">
        <v>3166</v>
      </c>
      <c r="B3697" s="4">
        <v>11</v>
      </c>
      <c r="C3697" s="4" t="s">
        <v>660</v>
      </c>
      <c r="D3697" s="4" t="s">
        <v>659</v>
      </c>
    </row>
    <row r="3698" spans="1:4" x14ac:dyDescent="0.25">
      <c r="A3698" s="4" t="s">
        <v>3166</v>
      </c>
      <c r="B3698" s="4">
        <v>12</v>
      </c>
      <c r="C3698" s="4" t="s">
        <v>2125</v>
      </c>
      <c r="D3698" s="4" t="s">
        <v>3167</v>
      </c>
    </row>
    <row r="3699" spans="1:4" x14ac:dyDescent="0.25">
      <c r="A3699" s="4" t="s">
        <v>3166</v>
      </c>
      <c r="B3699" s="4">
        <v>13</v>
      </c>
      <c r="C3699" s="4" t="s">
        <v>655</v>
      </c>
      <c r="D3699" s="4" t="s">
        <v>7</v>
      </c>
    </row>
    <row r="3700" spans="1:4" x14ac:dyDescent="0.25">
      <c r="A3700" t="s">
        <v>3149</v>
      </c>
      <c r="B3700">
        <v>1</v>
      </c>
      <c r="C3700" t="s">
        <v>1788</v>
      </c>
      <c r="D3700" t="s">
        <v>17</v>
      </c>
    </row>
    <row r="3701" spans="1:4" x14ac:dyDescent="0.25">
      <c r="A3701" t="s">
        <v>3149</v>
      </c>
      <c r="B3701">
        <v>2</v>
      </c>
      <c r="C3701" t="s">
        <v>3165</v>
      </c>
      <c r="D3701" t="s">
        <v>3046</v>
      </c>
    </row>
    <row r="3702" spans="1:4" x14ac:dyDescent="0.25">
      <c r="A3702" t="s">
        <v>3149</v>
      </c>
      <c r="B3702">
        <v>3</v>
      </c>
      <c r="C3702" t="s">
        <v>3164</v>
      </c>
      <c r="D3702" t="s">
        <v>3044</v>
      </c>
    </row>
    <row r="3703" spans="1:4" x14ac:dyDescent="0.25">
      <c r="A3703" t="s">
        <v>3149</v>
      </c>
      <c r="B3703">
        <v>4</v>
      </c>
      <c r="C3703" t="s">
        <v>49</v>
      </c>
      <c r="D3703" t="s">
        <v>3163</v>
      </c>
    </row>
    <row r="3704" spans="1:4" x14ac:dyDescent="0.25">
      <c r="A3704" t="s">
        <v>3149</v>
      </c>
      <c r="B3704">
        <v>5</v>
      </c>
      <c r="C3704" t="s">
        <v>3162</v>
      </c>
      <c r="D3704" t="s">
        <v>3040</v>
      </c>
    </row>
    <row r="3705" spans="1:4" x14ac:dyDescent="0.25">
      <c r="A3705" t="s">
        <v>3149</v>
      </c>
      <c r="B3705">
        <v>6</v>
      </c>
      <c r="C3705" t="s">
        <v>3161</v>
      </c>
      <c r="D3705" t="s">
        <v>3160</v>
      </c>
    </row>
    <row r="3706" spans="1:4" x14ac:dyDescent="0.25">
      <c r="A3706" t="s">
        <v>3149</v>
      </c>
      <c r="B3706">
        <v>7</v>
      </c>
      <c r="C3706" t="s">
        <v>2974</v>
      </c>
      <c r="D3706" t="s">
        <v>2973</v>
      </c>
    </row>
    <row r="3707" spans="1:4" x14ac:dyDescent="0.25">
      <c r="A3707" t="s">
        <v>3149</v>
      </c>
      <c r="B3707">
        <v>8</v>
      </c>
      <c r="C3707" t="s">
        <v>3159</v>
      </c>
      <c r="D3707" t="s">
        <v>3158</v>
      </c>
    </row>
    <row r="3708" spans="1:4" x14ac:dyDescent="0.25">
      <c r="A3708" t="s">
        <v>3149</v>
      </c>
      <c r="B3708">
        <v>9</v>
      </c>
      <c r="C3708" t="s">
        <v>3157</v>
      </c>
      <c r="D3708" t="s">
        <v>3156</v>
      </c>
    </row>
    <row r="3709" spans="1:4" x14ac:dyDescent="0.25">
      <c r="A3709" t="s">
        <v>3149</v>
      </c>
      <c r="B3709">
        <v>10</v>
      </c>
      <c r="C3709" t="s">
        <v>1432</v>
      </c>
      <c r="D3709" t="s">
        <v>3155</v>
      </c>
    </row>
    <row r="3710" spans="1:4" x14ac:dyDescent="0.25">
      <c r="A3710" t="s">
        <v>3149</v>
      </c>
      <c r="B3710">
        <v>11</v>
      </c>
      <c r="C3710" t="s">
        <v>1046</v>
      </c>
      <c r="D3710" t="s">
        <v>1045</v>
      </c>
    </row>
    <row r="3711" spans="1:4" x14ac:dyDescent="0.25">
      <c r="A3711" t="s">
        <v>3149</v>
      </c>
      <c r="B3711">
        <v>12</v>
      </c>
      <c r="C3711" t="s">
        <v>3154</v>
      </c>
      <c r="D3711" t="s">
        <v>3153</v>
      </c>
    </row>
    <row r="3712" spans="1:4" x14ac:dyDescent="0.25">
      <c r="A3712" t="s">
        <v>3149</v>
      </c>
      <c r="B3712">
        <v>13</v>
      </c>
      <c r="C3712" t="s">
        <v>3152</v>
      </c>
      <c r="D3712" t="s">
        <v>3151</v>
      </c>
    </row>
    <row r="3713" spans="1:4" x14ac:dyDescent="0.25">
      <c r="A3713" t="s">
        <v>3149</v>
      </c>
      <c r="B3713">
        <v>14</v>
      </c>
      <c r="C3713" t="s">
        <v>1012</v>
      </c>
      <c r="D3713" t="s">
        <v>246</v>
      </c>
    </row>
    <row r="3714" spans="1:4" x14ac:dyDescent="0.25">
      <c r="A3714" t="s">
        <v>3149</v>
      </c>
      <c r="B3714">
        <v>15</v>
      </c>
      <c r="C3714" t="s">
        <v>3150</v>
      </c>
      <c r="D3714" t="s">
        <v>270</v>
      </c>
    </row>
    <row r="3715" spans="1:4" x14ac:dyDescent="0.25">
      <c r="A3715" t="s">
        <v>3149</v>
      </c>
      <c r="B3715">
        <v>16</v>
      </c>
      <c r="C3715" t="s">
        <v>2749</v>
      </c>
      <c r="D3715" t="s">
        <v>63</v>
      </c>
    </row>
    <row r="3716" spans="1:4" x14ac:dyDescent="0.25">
      <c r="A3716" t="s">
        <v>3149</v>
      </c>
      <c r="B3716">
        <v>17</v>
      </c>
      <c r="C3716" t="s">
        <v>2260</v>
      </c>
      <c r="D3716" t="s">
        <v>685</v>
      </c>
    </row>
    <row r="3717" spans="1:4" x14ac:dyDescent="0.25">
      <c r="A3717" t="s">
        <v>3149</v>
      </c>
      <c r="B3717">
        <v>18</v>
      </c>
      <c r="C3717" t="s">
        <v>3055</v>
      </c>
      <c r="D3717" t="s">
        <v>66</v>
      </c>
    </row>
    <row r="3718" spans="1:4" x14ac:dyDescent="0.25">
      <c r="A3718" t="s">
        <v>3149</v>
      </c>
      <c r="B3718">
        <v>19</v>
      </c>
      <c r="C3718" t="s">
        <v>2255</v>
      </c>
      <c r="D3718" t="s">
        <v>3056</v>
      </c>
    </row>
    <row r="3719" spans="1:4" x14ac:dyDescent="0.25">
      <c r="A3719" t="s">
        <v>3149</v>
      </c>
      <c r="B3719">
        <v>20</v>
      </c>
      <c r="C3719" t="s">
        <v>803</v>
      </c>
      <c r="D3719" t="s">
        <v>3058</v>
      </c>
    </row>
    <row r="3720" spans="1:4" x14ac:dyDescent="0.25">
      <c r="A3720" t="s">
        <v>3149</v>
      </c>
      <c r="B3720">
        <v>21</v>
      </c>
      <c r="C3720" t="s">
        <v>1046</v>
      </c>
      <c r="D3720" t="s">
        <v>935</v>
      </c>
    </row>
    <row r="3721" spans="1:4" x14ac:dyDescent="0.25">
      <c r="A3721" t="s">
        <v>3149</v>
      </c>
      <c r="B3721">
        <v>22</v>
      </c>
      <c r="C3721" t="s">
        <v>344</v>
      </c>
      <c r="D3721" t="s">
        <v>8</v>
      </c>
    </row>
    <row r="3722" spans="1:4" x14ac:dyDescent="0.25">
      <c r="A3722" t="s">
        <v>3144</v>
      </c>
      <c r="B3722">
        <v>1</v>
      </c>
      <c r="C3722" t="s">
        <v>3034</v>
      </c>
      <c r="D3722" t="s">
        <v>20</v>
      </c>
    </row>
    <row r="3723" spans="1:4" x14ac:dyDescent="0.25">
      <c r="A3723" t="s">
        <v>3144</v>
      </c>
      <c r="B3723">
        <v>2</v>
      </c>
      <c r="C3723" t="s">
        <v>1299</v>
      </c>
      <c r="D3723" t="s">
        <v>3148</v>
      </c>
    </row>
    <row r="3724" spans="1:4" x14ac:dyDescent="0.25">
      <c r="A3724" t="s">
        <v>3144</v>
      </c>
      <c r="B3724">
        <v>3</v>
      </c>
      <c r="C3724" t="s">
        <v>1580</v>
      </c>
      <c r="D3724" t="s">
        <v>1579</v>
      </c>
    </row>
    <row r="3725" spans="1:4" x14ac:dyDescent="0.25">
      <c r="A3725" t="s">
        <v>3144</v>
      </c>
      <c r="B3725">
        <v>4</v>
      </c>
      <c r="C3725" t="s">
        <v>2256</v>
      </c>
      <c r="D3725" t="s">
        <v>670</v>
      </c>
    </row>
    <row r="3726" spans="1:4" x14ac:dyDescent="0.25">
      <c r="A3726" t="s">
        <v>3144</v>
      </c>
      <c r="B3726">
        <v>5</v>
      </c>
      <c r="C3726" t="s">
        <v>3147</v>
      </c>
      <c r="D3726" t="s">
        <v>2792</v>
      </c>
    </row>
    <row r="3727" spans="1:4" x14ac:dyDescent="0.25">
      <c r="A3727" t="s">
        <v>3144</v>
      </c>
      <c r="B3727">
        <v>6</v>
      </c>
      <c r="C3727" t="s">
        <v>2850</v>
      </c>
      <c r="D3727" t="s">
        <v>671</v>
      </c>
    </row>
    <row r="3728" spans="1:4" x14ac:dyDescent="0.25">
      <c r="A3728" t="s">
        <v>3144</v>
      </c>
      <c r="B3728">
        <v>7</v>
      </c>
      <c r="C3728" t="s">
        <v>1631</v>
      </c>
      <c r="D3728" t="s">
        <v>673</v>
      </c>
    </row>
    <row r="3729" spans="1:4" x14ac:dyDescent="0.25">
      <c r="A3729" t="s">
        <v>3144</v>
      </c>
      <c r="B3729">
        <v>8</v>
      </c>
      <c r="C3729" t="s">
        <v>1788</v>
      </c>
      <c r="D3729" t="s">
        <v>675</v>
      </c>
    </row>
    <row r="3730" spans="1:4" x14ac:dyDescent="0.25">
      <c r="A3730" t="s">
        <v>3144</v>
      </c>
      <c r="B3730">
        <v>9</v>
      </c>
      <c r="C3730" t="s">
        <v>393</v>
      </c>
      <c r="D3730" t="s">
        <v>2213</v>
      </c>
    </row>
    <row r="3731" spans="1:4" x14ac:dyDescent="0.25">
      <c r="A3731" t="s">
        <v>3144</v>
      </c>
      <c r="B3731">
        <v>10</v>
      </c>
      <c r="C3731" t="s">
        <v>2888</v>
      </c>
      <c r="D3731" t="s">
        <v>2215</v>
      </c>
    </row>
    <row r="3732" spans="1:4" x14ac:dyDescent="0.25">
      <c r="A3732" t="s">
        <v>3144</v>
      </c>
      <c r="B3732">
        <v>11</v>
      </c>
      <c r="C3732" t="s">
        <v>3146</v>
      </c>
      <c r="D3732" t="s">
        <v>3053</v>
      </c>
    </row>
    <row r="3733" spans="1:4" x14ac:dyDescent="0.25">
      <c r="A3733" t="s">
        <v>3144</v>
      </c>
      <c r="B3733">
        <v>12</v>
      </c>
      <c r="C3733" t="s">
        <v>2259</v>
      </c>
      <c r="D3733" t="s">
        <v>2854</v>
      </c>
    </row>
    <row r="3734" spans="1:4" x14ac:dyDescent="0.25">
      <c r="A3734" t="s">
        <v>3144</v>
      </c>
      <c r="B3734">
        <v>13</v>
      </c>
      <c r="C3734" t="s">
        <v>1675</v>
      </c>
      <c r="D3734" t="s">
        <v>2855</v>
      </c>
    </row>
    <row r="3735" spans="1:4" x14ac:dyDescent="0.25">
      <c r="A3735" t="s">
        <v>3144</v>
      </c>
      <c r="B3735">
        <v>14</v>
      </c>
      <c r="C3735" t="s">
        <v>734</v>
      </c>
      <c r="D3735" t="s">
        <v>3054</v>
      </c>
    </row>
    <row r="3736" spans="1:4" x14ac:dyDescent="0.25">
      <c r="A3736" t="s">
        <v>3144</v>
      </c>
      <c r="B3736">
        <v>15</v>
      </c>
      <c r="C3736" t="s">
        <v>2260</v>
      </c>
      <c r="D3736" t="s">
        <v>685</v>
      </c>
    </row>
    <row r="3737" spans="1:4" x14ac:dyDescent="0.25">
      <c r="A3737" t="s">
        <v>3144</v>
      </c>
      <c r="B3737">
        <v>16</v>
      </c>
      <c r="C3737" t="s">
        <v>1384</v>
      </c>
      <c r="D3737" t="s">
        <v>66</v>
      </c>
    </row>
    <row r="3738" spans="1:4" x14ac:dyDescent="0.25">
      <c r="A3738" t="s">
        <v>3144</v>
      </c>
      <c r="B3738">
        <v>17</v>
      </c>
      <c r="C3738" t="s">
        <v>2262</v>
      </c>
      <c r="D3738" t="s">
        <v>2800</v>
      </c>
    </row>
    <row r="3739" spans="1:4" x14ac:dyDescent="0.25">
      <c r="A3739" t="s">
        <v>3144</v>
      </c>
      <c r="B3739">
        <v>18</v>
      </c>
      <c r="C3739" t="s">
        <v>3145</v>
      </c>
      <c r="D3739" t="s">
        <v>690</v>
      </c>
    </row>
    <row r="3740" spans="1:4" x14ac:dyDescent="0.25">
      <c r="A3740" t="s">
        <v>3144</v>
      </c>
      <c r="B3740">
        <v>19</v>
      </c>
      <c r="C3740" t="s">
        <v>692</v>
      </c>
      <c r="D3740" t="s">
        <v>935</v>
      </c>
    </row>
    <row r="3741" spans="1:4" x14ac:dyDescent="0.25">
      <c r="A3741" t="s">
        <v>3144</v>
      </c>
      <c r="B3741">
        <v>20</v>
      </c>
      <c r="C3741" t="s">
        <v>344</v>
      </c>
      <c r="D3741" t="s">
        <v>8</v>
      </c>
    </row>
    <row r="3742" spans="1:4" x14ac:dyDescent="0.25">
      <c r="A3742" t="s">
        <v>3141</v>
      </c>
      <c r="B3742">
        <v>1</v>
      </c>
      <c r="C3742" t="s">
        <v>344</v>
      </c>
      <c r="D3742" t="s">
        <v>8</v>
      </c>
    </row>
    <row r="3743" spans="1:4" x14ac:dyDescent="0.25">
      <c r="A3743" t="s">
        <v>3141</v>
      </c>
      <c r="B3743">
        <v>2</v>
      </c>
      <c r="C3743" t="s">
        <v>1046</v>
      </c>
      <c r="D3743" t="s">
        <v>3143</v>
      </c>
    </row>
    <row r="3744" spans="1:4" x14ac:dyDescent="0.25">
      <c r="A3744" t="s">
        <v>3141</v>
      </c>
      <c r="B3744">
        <v>3</v>
      </c>
      <c r="C3744" t="s">
        <v>1606</v>
      </c>
      <c r="D3744" t="s">
        <v>1047</v>
      </c>
    </row>
    <row r="3745" spans="1:4" x14ac:dyDescent="0.25">
      <c r="A3745" t="s">
        <v>3141</v>
      </c>
      <c r="B3745">
        <v>4</v>
      </c>
      <c r="C3745" t="s">
        <v>646</v>
      </c>
      <c r="D3745" t="s">
        <v>3142</v>
      </c>
    </row>
    <row r="3746" spans="1:4" x14ac:dyDescent="0.25">
      <c r="A3746" t="s">
        <v>3141</v>
      </c>
      <c r="B3746">
        <v>5</v>
      </c>
      <c r="C3746" t="s">
        <v>1051</v>
      </c>
      <c r="D3746" t="s">
        <v>1050</v>
      </c>
    </row>
    <row r="3747" spans="1:4" x14ac:dyDescent="0.25">
      <c r="A3747" t="s">
        <v>3141</v>
      </c>
      <c r="B3747">
        <v>6</v>
      </c>
      <c r="C3747" t="s">
        <v>1052</v>
      </c>
      <c r="D3747" t="s">
        <v>140</v>
      </c>
    </row>
    <row r="3748" spans="1:4" x14ac:dyDescent="0.25">
      <c r="A3748" t="s">
        <v>3141</v>
      </c>
      <c r="B3748">
        <v>7</v>
      </c>
      <c r="C3748" t="s">
        <v>914</v>
      </c>
      <c r="D3748" t="s">
        <v>95</v>
      </c>
    </row>
    <row r="3749" spans="1:4" x14ac:dyDescent="0.25">
      <c r="A3749" t="s">
        <v>3138</v>
      </c>
      <c r="B3749">
        <v>1</v>
      </c>
      <c r="C3749" t="s">
        <v>344</v>
      </c>
      <c r="D3749" t="s">
        <v>8</v>
      </c>
    </row>
    <row r="3750" spans="1:4" x14ac:dyDescent="0.25">
      <c r="A3750" t="s">
        <v>3138</v>
      </c>
      <c r="B3750">
        <v>2</v>
      </c>
      <c r="C3750" t="s">
        <v>1046</v>
      </c>
      <c r="D3750" t="s">
        <v>935</v>
      </c>
    </row>
    <row r="3751" spans="1:4" x14ac:dyDescent="0.25">
      <c r="A3751" t="s">
        <v>3138</v>
      </c>
      <c r="B3751">
        <v>3</v>
      </c>
      <c r="C3751" t="s">
        <v>3140</v>
      </c>
      <c r="D3751" t="s">
        <v>3139</v>
      </c>
    </row>
    <row r="3752" spans="1:4" x14ac:dyDescent="0.25">
      <c r="A3752" t="s">
        <v>3138</v>
      </c>
      <c r="B3752">
        <v>4</v>
      </c>
      <c r="C3752" t="s">
        <v>1232</v>
      </c>
      <c r="D3752" t="s">
        <v>96</v>
      </c>
    </row>
    <row r="3753" spans="1:4" x14ac:dyDescent="0.25">
      <c r="A3753" t="s">
        <v>3137</v>
      </c>
      <c r="B3753">
        <v>1</v>
      </c>
      <c r="C3753" t="s">
        <v>344</v>
      </c>
      <c r="D3753" t="s">
        <v>8</v>
      </c>
    </row>
    <row r="3754" spans="1:4" x14ac:dyDescent="0.25">
      <c r="A3754" t="s">
        <v>3137</v>
      </c>
      <c r="B3754">
        <v>2</v>
      </c>
      <c r="C3754" t="s">
        <v>1046</v>
      </c>
      <c r="D3754" t="s">
        <v>935</v>
      </c>
    </row>
    <row r="3755" spans="1:4" x14ac:dyDescent="0.25">
      <c r="A3755" t="s">
        <v>3137</v>
      </c>
      <c r="B3755">
        <v>3</v>
      </c>
      <c r="C3755" t="s">
        <v>3136</v>
      </c>
      <c r="D3755" t="s">
        <v>97</v>
      </c>
    </row>
    <row r="3756" spans="1:4" x14ac:dyDescent="0.25">
      <c r="A3756" t="s">
        <v>3134</v>
      </c>
      <c r="B3756">
        <v>1</v>
      </c>
      <c r="C3756" t="s">
        <v>344</v>
      </c>
      <c r="D3756" t="s">
        <v>8</v>
      </c>
    </row>
    <row r="3757" spans="1:4" x14ac:dyDescent="0.25">
      <c r="A3757" t="s">
        <v>3134</v>
      </c>
      <c r="B3757">
        <v>2</v>
      </c>
      <c r="C3757" t="s">
        <v>1046</v>
      </c>
      <c r="D3757" t="s">
        <v>935</v>
      </c>
    </row>
    <row r="3758" spans="1:4" x14ac:dyDescent="0.25">
      <c r="A3758" t="s">
        <v>3134</v>
      </c>
      <c r="B3758">
        <v>3</v>
      </c>
      <c r="C3758" t="s">
        <v>2360</v>
      </c>
      <c r="D3758" t="s">
        <v>3135</v>
      </c>
    </row>
    <row r="3759" spans="1:4" x14ac:dyDescent="0.25">
      <c r="A3759" t="s">
        <v>3134</v>
      </c>
      <c r="B3759">
        <v>4</v>
      </c>
      <c r="C3759" t="s">
        <v>2468</v>
      </c>
      <c r="D3759" t="s">
        <v>2355</v>
      </c>
    </row>
    <row r="3760" spans="1:4" x14ac:dyDescent="0.25">
      <c r="A3760" t="s">
        <v>3134</v>
      </c>
      <c r="B3760">
        <v>5</v>
      </c>
      <c r="C3760" t="s">
        <v>784</v>
      </c>
      <c r="D3760" t="s">
        <v>98</v>
      </c>
    </row>
    <row r="3761" spans="1:4" x14ac:dyDescent="0.25">
      <c r="A3761" t="s">
        <v>3112</v>
      </c>
      <c r="B3761">
        <v>1</v>
      </c>
      <c r="C3761" t="s">
        <v>508</v>
      </c>
      <c r="D3761" t="s">
        <v>8</v>
      </c>
    </row>
    <row r="3762" spans="1:4" x14ac:dyDescent="0.25">
      <c r="A3762" t="s">
        <v>3112</v>
      </c>
      <c r="B3762">
        <v>2</v>
      </c>
      <c r="C3762" t="s">
        <v>1046</v>
      </c>
      <c r="D3762" t="s">
        <v>1045</v>
      </c>
    </row>
    <row r="3763" spans="1:4" x14ac:dyDescent="0.25">
      <c r="A3763" t="s">
        <v>3112</v>
      </c>
      <c r="B3763">
        <v>3</v>
      </c>
      <c r="C3763" t="s">
        <v>1043</v>
      </c>
      <c r="D3763" t="s">
        <v>3111</v>
      </c>
    </row>
    <row r="3764" spans="1:4" x14ac:dyDescent="0.25">
      <c r="A3764" t="s">
        <v>3112</v>
      </c>
      <c r="B3764">
        <v>4</v>
      </c>
      <c r="C3764" t="s">
        <v>3110</v>
      </c>
      <c r="D3764" t="s">
        <v>3109</v>
      </c>
    </row>
    <row r="3765" spans="1:4" x14ac:dyDescent="0.25">
      <c r="A3765" t="s">
        <v>3112</v>
      </c>
      <c r="B3765">
        <v>5</v>
      </c>
      <c r="C3765" t="s">
        <v>2540</v>
      </c>
      <c r="D3765" t="s">
        <v>2539</v>
      </c>
    </row>
    <row r="3766" spans="1:4" x14ac:dyDescent="0.25">
      <c r="A3766" t="s">
        <v>3112</v>
      </c>
      <c r="B3766">
        <v>6</v>
      </c>
      <c r="C3766" t="s">
        <v>2538</v>
      </c>
      <c r="D3766" t="s">
        <v>2537</v>
      </c>
    </row>
    <row r="3767" spans="1:4" x14ac:dyDescent="0.25">
      <c r="A3767" t="s">
        <v>3112</v>
      </c>
      <c r="B3767">
        <v>7</v>
      </c>
      <c r="C3767" t="s">
        <v>2228</v>
      </c>
      <c r="D3767" t="s">
        <v>3108</v>
      </c>
    </row>
    <row r="3768" spans="1:4" x14ac:dyDescent="0.25">
      <c r="A3768" t="s">
        <v>3112</v>
      </c>
      <c r="B3768">
        <v>8</v>
      </c>
      <c r="C3768" t="s">
        <v>3133</v>
      </c>
      <c r="D3768" t="s">
        <v>2535</v>
      </c>
    </row>
    <row r="3769" spans="1:4" x14ac:dyDescent="0.25">
      <c r="A3769" t="s">
        <v>3112</v>
      </c>
      <c r="B3769">
        <v>9</v>
      </c>
      <c r="C3769" t="s">
        <v>978</v>
      </c>
      <c r="D3769" t="s">
        <v>9</v>
      </c>
    </row>
    <row r="3770" spans="1:4" x14ac:dyDescent="0.25">
      <c r="A3770" t="s">
        <v>3112</v>
      </c>
      <c r="B3770">
        <v>10</v>
      </c>
      <c r="C3770" t="s">
        <v>1185</v>
      </c>
      <c r="D3770" t="s">
        <v>3132</v>
      </c>
    </row>
    <row r="3771" spans="1:4" x14ac:dyDescent="0.25">
      <c r="A3771" t="s">
        <v>3112</v>
      </c>
      <c r="B3771">
        <v>11</v>
      </c>
      <c r="C3771" t="s">
        <v>3131</v>
      </c>
      <c r="D3771" t="s">
        <v>3130</v>
      </c>
    </row>
    <row r="3772" spans="1:4" x14ac:dyDescent="0.25">
      <c r="A3772" t="s">
        <v>3112</v>
      </c>
      <c r="B3772">
        <v>12</v>
      </c>
      <c r="C3772" t="s">
        <v>3129</v>
      </c>
      <c r="D3772" t="s">
        <v>3128</v>
      </c>
    </row>
    <row r="3773" spans="1:4" x14ac:dyDescent="0.25">
      <c r="A3773" t="s">
        <v>3112</v>
      </c>
      <c r="B3773">
        <v>13</v>
      </c>
      <c r="C3773" t="s">
        <v>3127</v>
      </c>
      <c r="D3773" t="s">
        <v>2496</v>
      </c>
    </row>
    <row r="3774" spans="1:4" x14ac:dyDescent="0.25">
      <c r="A3774" t="s">
        <v>3112</v>
      </c>
      <c r="B3774">
        <v>14</v>
      </c>
      <c r="C3774" t="s">
        <v>3126</v>
      </c>
      <c r="D3774" t="s">
        <v>3125</v>
      </c>
    </row>
    <row r="3775" spans="1:4" x14ac:dyDescent="0.25">
      <c r="A3775" t="s">
        <v>3112</v>
      </c>
      <c r="B3775">
        <v>15</v>
      </c>
      <c r="C3775" t="s">
        <v>3124</v>
      </c>
      <c r="D3775" t="s">
        <v>3123</v>
      </c>
    </row>
    <row r="3776" spans="1:4" x14ac:dyDescent="0.25">
      <c r="A3776" t="s">
        <v>3112</v>
      </c>
      <c r="B3776">
        <v>16</v>
      </c>
      <c r="C3776" t="s">
        <v>3122</v>
      </c>
      <c r="D3776" t="s">
        <v>3121</v>
      </c>
    </row>
    <row r="3777" spans="1:4" x14ac:dyDescent="0.25">
      <c r="A3777" t="s">
        <v>3112</v>
      </c>
      <c r="B3777">
        <v>17</v>
      </c>
      <c r="C3777" t="s">
        <v>2552</v>
      </c>
      <c r="D3777" t="s">
        <v>3120</v>
      </c>
    </row>
    <row r="3778" spans="1:4" x14ac:dyDescent="0.25">
      <c r="A3778" t="s">
        <v>3112</v>
      </c>
      <c r="B3778">
        <v>18</v>
      </c>
      <c r="C3778" t="s">
        <v>3119</v>
      </c>
      <c r="D3778" t="s">
        <v>3118</v>
      </c>
    </row>
    <row r="3779" spans="1:4" x14ac:dyDescent="0.25">
      <c r="A3779" t="s">
        <v>3112</v>
      </c>
      <c r="B3779">
        <v>19</v>
      </c>
      <c r="C3779" t="s">
        <v>3117</v>
      </c>
      <c r="D3779" t="s">
        <v>3116</v>
      </c>
    </row>
    <row r="3780" spans="1:4" x14ac:dyDescent="0.25">
      <c r="A3780" t="s">
        <v>3112</v>
      </c>
      <c r="B3780">
        <v>20</v>
      </c>
      <c r="C3780" t="s">
        <v>2072</v>
      </c>
      <c r="D3780" t="s">
        <v>3115</v>
      </c>
    </row>
    <row r="3781" spans="1:4" x14ac:dyDescent="0.25">
      <c r="A3781" t="s">
        <v>3112</v>
      </c>
      <c r="B3781">
        <v>21</v>
      </c>
      <c r="C3781" t="s">
        <v>3114</v>
      </c>
      <c r="D3781" t="s">
        <v>3113</v>
      </c>
    </row>
    <row r="3782" spans="1:4" x14ac:dyDescent="0.25">
      <c r="A3782" t="s">
        <v>3112</v>
      </c>
      <c r="B3782">
        <v>22</v>
      </c>
      <c r="C3782" t="s">
        <v>1245</v>
      </c>
      <c r="D3782" t="s">
        <v>4</v>
      </c>
    </row>
    <row r="3783" spans="1:4" x14ac:dyDescent="0.25">
      <c r="A3783" t="s">
        <v>3107</v>
      </c>
      <c r="B3783">
        <v>1</v>
      </c>
      <c r="C3783" t="s">
        <v>344</v>
      </c>
      <c r="D3783" t="s">
        <v>8</v>
      </c>
    </row>
    <row r="3784" spans="1:4" x14ac:dyDescent="0.25">
      <c r="A3784" t="s">
        <v>3107</v>
      </c>
      <c r="B3784">
        <v>2</v>
      </c>
      <c r="C3784" t="s">
        <v>1046</v>
      </c>
      <c r="D3784" t="s">
        <v>1045</v>
      </c>
    </row>
    <row r="3785" spans="1:4" x14ac:dyDescent="0.25">
      <c r="A3785" t="s">
        <v>3107</v>
      </c>
      <c r="B3785">
        <v>3</v>
      </c>
      <c r="C3785" t="s">
        <v>1043</v>
      </c>
      <c r="D3785" t="s">
        <v>3111</v>
      </c>
    </row>
    <row r="3786" spans="1:4" x14ac:dyDescent="0.25">
      <c r="A3786" t="s">
        <v>3107</v>
      </c>
      <c r="B3786">
        <v>4</v>
      </c>
      <c r="C3786" t="s">
        <v>3110</v>
      </c>
      <c r="D3786" t="s">
        <v>3109</v>
      </c>
    </row>
    <row r="3787" spans="1:4" x14ac:dyDescent="0.25">
      <c r="A3787" t="s">
        <v>3107</v>
      </c>
      <c r="B3787">
        <v>5</v>
      </c>
      <c r="C3787" t="s">
        <v>2540</v>
      </c>
      <c r="D3787" t="s">
        <v>2539</v>
      </c>
    </row>
    <row r="3788" spans="1:4" x14ac:dyDescent="0.25">
      <c r="A3788" t="s">
        <v>3107</v>
      </c>
      <c r="B3788">
        <v>6</v>
      </c>
      <c r="C3788" t="s">
        <v>2538</v>
      </c>
      <c r="D3788" t="s">
        <v>2537</v>
      </c>
    </row>
    <row r="3789" spans="1:4" x14ac:dyDescent="0.25">
      <c r="A3789" t="s">
        <v>3107</v>
      </c>
      <c r="B3789">
        <v>7</v>
      </c>
      <c r="C3789" t="s">
        <v>2459</v>
      </c>
      <c r="D3789" t="s">
        <v>3108</v>
      </c>
    </row>
    <row r="3790" spans="1:4" x14ac:dyDescent="0.25">
      <c r="A3790" t="s">
        <v>3107</v>
      </c>
      <c r="B3790">
        <v>8</v>
      </c>
      <c r="C3790" t="s">
        <v>880</v>
      </c>
      <c r="D3790" t="s">
        <v>2535</v>
      </c>
    </row>
    <row r="3791" spans="1:4" x14ac:dyDescent="0.25">
      <c r="A3791" t="s">
        <v>3107</v>
      </c>
      <c r="B3791">
        <v>9</v>
      </c>
      <c r="C3791" t="s">
        <v>978</v>
      </c>
      <c r="D3791" t="s">
        <v>9</v>
      </c>
    </row>
    <row r="3792" spans="1:4" x14ac:dyDescent="0.25">
      <c r="A3792" t="s">
        <v>3099</v>
      </c>
      <c r="B3792">
        <v>1</v>
      </c>
      <c r="C3792" t="s">
        <v>295</v>
      </c>
      <c r="D3792" t="s">
        <v>10</v>
      </c>
    </row>
    <row r="3793" spans="1:4" x14ac:dyDescent="0.25">
      <c r="A3793" t="s">
        <v>3099</v>
      </c>
      <c r="B3793">
        <v>2</v>
      </c>
      <c r="C3793" t="s">
        <v>886</v>
      </c>
      <c r="D3793" t="s">
        <v>3106</v>
      </c>
    </row>
    <row r="3794" spans="1:4" x14ac:dyDescent="0.25">
      <c r="A3794" t="s">
        <v>3099</v>
      </c>
      <c r="B3794">
        <v>3</v>
      </c>
      <c r="C3794" t="s">
        <v>1265</v>
      </c>
      <c r="D3794" t="s">
        <v>1264</v>
      </c>
    </row>
    <row r="3795" spans="1:4" x14ac:dyDescent="0.25">
      <c r="A3795" t="s">
        <v>3099</v>
      </c>
      <c r="B3795">
        <v>4</v>
      </c>
      <c r="C3795" t="s">
        <v>1261</v>
      </c>
      <c r="D3795" t="s">
        <v>1260</v>
      </c>
    </row>
    <row r="3796" spans="1:4" x14ac:dyDescent="0.25">
      <c r="A3796" t="s">
        <v>3099</v>
      </c>
      <c r="B3796">
        <v>5</v>
      </c>
      <c r="C3796" t="s">
        <v>1395</v>
      </c>
      <c r="D3796" t="s">
        <v>1049</v>
      </c>
    </row>
    <row r="3797" spans="1:4" x14ac:dyDescent="0.25">
      <c r="A3797" t="s">
        <v>3099</v>
      </c>
      <c r="B3797">
        <v>6</v>
      </c>
      <c r="C3797" t="s">
        <v>344</v>
      </c>
      <c r="D3797" t="s">
        <v>8</v>
      </c>
    </row>
    <row r="3798" spans="1:4" x14ac:dyDescent="0.25">
      <c r="A3798" t="s">
        <v>3099</v>
      </c>
      <c r="B3798">
        <v>7</v>
      </c>
      <c r="C3798" t="s">
        <v>1046</v>
      </c>
      <c r="D3798" t="s">
        <v>513</v>
      </c>
    </row>
    <row r="3799" spans="1:4" x14ac:dyDescent="0.25">
      <c r="A3799" t="s">
        <v>3099</v>
      </c>
      <c r="B3799">
        <v>8</v>
      </c>
      <c r="C3799" t="s">
        <v>1996</v>
      </c>
      <c r="D3799" t="s">
        <v>690</v>
      </c>
    </row>
    <row r="3800" spans="1:4" x14ac:dyDescent="0.25">
      <c r="A3800" t="s">
        <v>3099</v>
      </c>
      <c r="B3800">
        <v>9</v>
      </c>
      <c r="C3800" t="s">
        <v>2262</v>
      </c>
      <c r="D3800" t="s">
        <v>2223</v>
      </c>
    </row>
    <row r="3801" spans="1:4" x14ac:dyDescent="0.25">
      <c r="A3801" t="s">
        <v>3099</v>
      </c>
      <c r="B3801">
        <v>10</v>
      </c>
      <c r="C3801" t="s">
        <v>1583</v>
      </c>
      <c r="D3801" t="s">
        <v>66</v>
      </c>
    </row>
    <row r="3802" spans="1:4" x14ac:dyDescent="0.25">
      <c r="A3802" t="s">
        <v>3099</v>
      </c>
      <c r="B3802">
        <v>11</v>
      </c>
      <c r="C3802" t="s">
        <v>2260</v>
      </c>
      <c r="D3802" t="s">
        <v>685</v>
      </c>
    </row>
    <row r="3803" spans="1:4" x14ac:dyDescent="0.25">
      <c r="A3803" t="s">
        <v>3099</v>
      </c>
      <c r="B3803">
        <v>12</v>
      </c>
      <c r="C3803" t="s">
        <v>2594</v>
      </c>
      <c r="D3803" t="s">
        <v>2219</v>
      </c>
    </row>
    <row r="3804" spans="1:4" x14ac:dyDescent="0.25">
      <c r="A3804" t="s">
        <v>3099</v>
      </c>
      <c r="B3804">
        <v>13</v>
      </c>
      <c r="C3804" t="s">
        <v>2259</v>
      </c>
      <c r="D3804" t="s">
        <v>681</v>
      </c>
    </row>
    <row r="3805" spans="1:4" x14ac:dyDescent="0.25">
      <c r="A3805" t="s">
        <v>3099</v>
      </c>
      <c r="B3805">
        <v>14</v>
      </c>
      <c r="C3805" t="s">
        <v>1347</v>
      </c>
      <c r="D3805" t="s">
        <v>679</v>
      </c>
    </row>
    <row r="3806" spans="1:4" x14ac:dyDescent="0.25">
      <c r="A3806" t="s">
        <v>3099</v>
      </c>
      <c r="B3806">
        <v>15</v>
      </c>
      <c r="C3806" t="s">
        <v>1227</v>
      </c>
      <c r="D3806" t="s">
        <v>2795</v>
      </c>
    </row>
    <row r="3807" spans="1:4" x14ac:dyDescent="0.25">
      <c r="A3807" t="s">
        <v>3099</v>
      </c>
      <c r="B3807">
        <v>16</v>
      </c>
      <c r="C3807" t="s">
        <v>2811</v>
      </c>
      <c r="D3807" t="s">
        <v>676</v>
      </c>
    </row>
    <row r="3808" spans="1:4" x14ac:dyDescent="0.25">
      <c r="A3808" t="s">
        <v>3099</v>
      </c>
      <c r="B3808">
        <v>17</v>
      </c>
      <c r="C3808" t="s">
        <v>1788</v>
      </c>
      <c r="D3808" t="s">
        <v>17</v>
      </c>
    </row>
    <row r="3809" spans="1:4" x14ac:dyDescent="0.25">
      <c r="A3809" t="s">
        <v>3099</v>
      </c>
      <c r="B3809">
        <v>18</v>
      </c>
      <c r="C3809" t="s">
        <v>1179</v>
      </c>
      <c r="D3809" t="s">
        <v>2210</v>
      </c>
    </row>
    <row r="3810" spans="1:4" x14ac:dyDescent="0.25">
      <c r="A3810" t="s">
        <v>3099</v>
      </c>
      <c r="B3810">
        <v>19</v>
      </c>
      <c r="C3810" t="s">
        <v>672</v>
      </c>
      <c r="D3810" t="s">
        <v>671</v>
      </c>
    </row>
    <row r="3811" spans="1:4" x14ac:dyDescent="0.25">
      <c r="A3811" t="s">
        <v>3099</v>
      </c>
      <c r="B3811">
        <v>20</v>
      </c>
      <c r="C3811" t="s">
        <v>2256</v>
      </c>
      <c r="D3811" t="s">
        <v>1581</v>
      </c>
    </row>
    <row r="3812" spans="1:4" x14ac:dyDescent="0.25">
      <c r="A3812" t="s">
        <v>3099</v>
      </c>
      <c r="B3812">
        <v>21</v>
      </c>
      <c r="C3812" t="s">
        <v>1580</v>
      </c>
      <c r="D3812" t="s">
        <v>3105</v>
      </c>
    </row>
    <row r="3813" spans="1:4" x14ac:dyDescent="0.25">
      <c r="A3813" t="s">
        <v>3099</v>
      </c>
      <c r="B3813">
        <v>22</v>
      </c>
      <c r="C3813" t="s">
        <v>992</v>
      </c>
      <c r="D3813" t="s">
        <v>666</v>
      </c>
    </row>
    <row r="3814" spans="1:4" x14ac:dyDescent="0.25">
      <c r="A3814" t="s">
        <v>3099</v>
      </c>
      <c r="B3814">
        <v>23</v>
      </c>
      <c r="C3814" t="s">
        <v>2846</v>
      </c>
      <c r="D3814" t="s">
        <v>73</v>
      </c>
    </row>
    <row r="3815" spans="1:4" x14ac:dyDescent="0.25">
      <c r="A3815" t="s">
        <v>3099</v>
      </c>
      <c r="B3815">
        <v>24</v>
      </c>
      <c r="C3815" t="s">
        <v>1771</v>
      </c>
      <c r="D3815" t="s">
        <v>3104</v>
      </c>
    </row>
    <row r="3816" spans="1:4" x14ac:dyDescent="0.25">
      <c r="A3816" t="s">
        <v>3099</v>
      </c>
      <c r="B3816">
        <v>25</v>
      </c>
      <c r="C3816" t="s">
        <v>2200</v>
      </c>
      <c r="D3816" t="s">
        <v>3103</v>
      </c>
    </row>
    <row r="3817" spans="1:4" x14ac:dyDescent="0.25">
      <c r="A3817" t="s">
        <v>3099</v>
      </c>
      <c r="B3817">
        <v>26</v>
      </c>
      <c r="C3817" t="s">
        <v>660</v>
      </c>
      <c r="D3817" t="s">
        <v>3102</v>
      </c>
    </row>
    <row r="3818" spans="1:4" x14ac:dyDescent="0.25">
      <c r="A3818" t="s">
        <v>3099</v>
      </c>
      <c r="B3818">
        <v>27</v>
      </c>
      <c r="C3818" t="s">
        <v>3101</v>
      </c>
      <c r="D3818" t="s">
        <v>3100</v>
      </c>
    </row>
    <row r="3819" spans="1:4" x14ac:dyDescent="0.25">
      <c r="A3819" t="s">
        <v>3099</v>
      </c>
      <c r="B3819">
        <v>28</v>
      </c>
      <c r="C3819" t="s">
        <v>655</v>
      </c>
      <c r="D3819" t="s">
        <v>7</v>
      </c>
    </row>
    <row r="3820" spans="1:4" x14ac:dyDescent="0.25">
      <c r="A3820" t="s">
        <v>3092</v>
      </c>
      <c r="B3820">
        <v>1</v>
      </c>
      <c r="C3820" t="s">
        <v>621</v>
      </c>
      <c r="D3820" t="s">
        <v>11</v>
      </c>
    </row>
    <row r="3821" spans="1:4" x14ac:dyDescent="0.25">
      <c r="A3821" t="s">
        <v>3092</v>
      </c>
      <c r="B3821">
        <v>2</v>
      </c>
      <c r="C3821" t="s">
        <v>3098</v>
      </c>
      <c r="D3821" t="s">
        <v>3097</v>
      </c>
    </row>
    <row r="3822" spans="1:4" x14ac:dyDescent="0.25">
      <c r="A3822" t="s">
        <v>3092</v>
      </c>
      <c r="B3822">
        <v>3</v>
      </c>
      <c r="C3822" t="s">
        <v>591</v>
      </c>
      <c r="D3822" t="s">
        <v>3096</v>
      </c>
    </row>
    <row r="3823" spans="1:4" x14ac:dyDescent="0.25">
      <c r="A3823" t="s">
        <v>3092</v>
      </c>
      <c r="B3823">
        <v>4</v>
      </c>
      <c r="C3823" t="s">
        <v>1948</v>
      </c>
      <c r="D3823" t="s">
        <v>3095</v>
      </c>
    </row>
    <row r="3824" spans="1:4" x14ac:dyDescent="0.25">
      <c r="A3824" t="s">
        <v>3092</v>
      </c>
      <c r="B3824">
        <v>5</v>
      </c>
      <c r="C3824" t="s">
        <v>1244</v>
      </c>
      <c r="D3824" t="s">
        <v>3094</v>
      </c>
    </row>
    <row r="3825" spans="1:4" x14ac:dyDescent="0.25">
      <c r="A3825" t="s">
        <v>3092</v>
      </c>
      <c r="B3825">
        <v>6</v>
      </c>
      <c r="C3825" t="s">
        <v>449</v>
      </c>
      <c r="D3825" t="s">
        <v>3093</v>
      </c>
    </row>
    <row r="3826" spans="1:4" x14ac:dyDescent="0.25">
      <c r="A3826" t="s">
        <v>3092</v>
      </c>
      <c r="B3826">
        <v>7</v>
      </c>
      <c r="C3826" t="s">
        <v>3091</v>
      </c>
      <c r="D3826" t="s">
        <v>12</v>
      </c>
    </row>
    <row r="3827" spans="1:4" x14ac:dyDescent="0.25">
      <c r="A3827" t="s">
        <v>3087</v>
      </c>
      <c r="B3827">
        <v>1</v>
      </c>
      <c r="C3827" t="s">
        <v>344</v>
      </c>
      <c r="D3827" t="s">
        <v>8</v>
      </c>
    </row>
    <row r="3828" spans="1:4" x14ac:dyDescent="0.25">
      <c r="A3828" t="s">
        <v>3087</v>
      </c>
      <c r="B3828">
        <v>2</v>
      </c>
      <c r="C3828" t="s">
        <v>1391</v>
      </c>
      <c r="D3828" t="s">
        <v>1045</v>
      </c>
    </row>
    <row r="3829" spans="1:4" x14ac:dyDescent="0.25">
      <c r="A3829" t="s">
        <v>3087</v>
      </c>
      <c r="B3829">
        <v>3</v>
      </c>
      <c r="C3829" t="s">
        <v>2226</v>
      </c>
      <c r="D3829" t="s">
        <v>2225</v>
      </c>
    </row>
    <row r="3830" spans="1:4" x14ac:dyDescent="0.25">
      <c r="A3830" t="s">
        <v>3087</v>
      </c>
      <c r="B3830">
        <v>4</v>
      </c>
      <c r="C3830" t="s">
        <v>1522</v>
      </c>
      <c r="D3830" t="s">
        <v>2227</v>
      </c>
    </row>
    <row r="3831" spans="1:4" x14ac:dyDescent="0.25">
      <c r="A3831" t="s">
        <v>3087</v>
      </c>
      <c r="B3831">
        <v>5</v>
      </c>
      <c r="C3831" t="s">
        <v>3090</v>
      </c>
      <c r="D3831" t="s">
        <v>2240</v>
      </c>
    </row>
    <row r="3832" spans="1:4" x14ac:dyDescent="0.25">
      <c r="A3832" t="s">
        <v>3087</v>
      </c>
      <c r="B3832">
        <v>6</v>
      </c>
      <c r="C3832" t="s">
        <v>2230</v>
      </c>
      <c r="D3832" t="s">
        <v>1049</v>
      </c>
    </row>
    <row r="3833" spans="1:4" x14ac:dyDescent="0.25">
      <c r="A3833" t="s">
        <v>3087</v>
      </c>
      <c r="B3833">
        <v>7</v>
      </c>
      <c r="C3833" t="s">
        <v>1051</v>
      </c>
      <c r="D3833" t="s">
        <v>1050</v>
      </c>
    </row>
    <row r="3834" spans="1:4" x14ac:dyDescent="0.25">
      <c r="A3834" t="s">
        <v>3087</v>
      </c>
      <c r="B3834">
        <v>8</v>
      </c>
      <c r="C3834" t="s">
        <v>928</v>
      </c>
      <c r="D3834" t="s">
        <v>140</v>
      </c>
    </row>
    <row r="3835" spans="1:4" x14ac:dyDescent="0.25">
      <c r="A3835" t="s">
        <v>3087</v>
      </c>
      <c r="B3835">
        <v>9</v>
      </c>
      <c r="C3835" t="s">
        <v>563</v>
      </c>
      <c r="D3835" t="s">
        <v>3089</v>
      </c>
    </row>
    <row r="3836" spans="1:4" x14ac:dyDescent="0.25">
      <c r="A3836" t="s">
        <v>3087</v>
      </c>
      <c r="B3836">
        <v>10</v>
      </c>
      <c r="C3836" t="s">
        <v>1261</v>
      </c>
      <c r="D3836" t="s">
        <v>1260</v>
      </c>
    </row>
    <row r="3837" spans="1:4" x14ac:dyDescent="0.25">
      <c r="A3837" t="s">
        <v>3087</v>
      </c>
      <c r="B3837">
        <v>11</v>
      </c>
      <c r="C3837" t="s">
        <v>1522</v>
      </c>
      <c r="D3837" t="s">
        <v>2161</v>
      </c>
    </row>
    <row r="3838" spans="1:4" x14ac:dyDescent="0.25">
      <c r="A3838" t="s">
        <v>3087</v>
      </c>
      <c r="B3838">
        <v>12</v>
      </c>
      <c r="C3838" t="s">
        <v>1265</v>
      </c>
      <c r="D3838" t="s">
        <v>1264</v>
      </c>
    </row>
    <row r="3839" spans="1:4" x14ac:dyDescent="0.25">
      <c r="A3839" t="s">
        <v>3087</v>
      </c>
      <c r="B3839">
        <v>13</v>
      </c>
      <c r="C3839" t="s">
        <v>1523</v>
      </c>
      <c r="D3839" t="s">
        <v>1266</v>
      </c>
    </row>
    <row r="3840" spans="1:4" x14ac:dyDescent="0.25">
      <c r="A3840" t="s">
        <v>3087</v>
      </c>
      <c r="B3840">
        <v>14</v>
      </c>
      <c r="C3840" t="s">
        <v>1875</v>
      </c>
      <c r="D3840" t="s">
        <v>1491</v>
      </c>
    </row>
    <row r="3841" spans="1:4" x14ac:dyDescent="0.25">
      <c r="A3841" t="s">
        <v>3087</v>
      </c>
      <c r="B3841">
        <v>15</v>
      </c>
      <c r="C3841" t="s">
        <v>1352</v>
      </c>
      <c r="D3841" t="s">
        <v>3088</v>
      </c>
    </row>
    <row r="3842" spans="1:4" x14ac:dyDescent="0.25">
      <c r="A3842" t="s">
        <v>3087</v>
      </c>
      <c r="B3842">
        <v>16</v>
      </c>
      <c r="C3842" t="s">
        <v>886</v>
      </c>
      <c r="D3842" t="s">
        <v>886</v>
      </c>
    </row>
    <row r="3843" spans="1:4" x14ac:dyDescent="0.25">
      <c r="A3843" t="s">
        <v>3087</v>
      </c>
      <c r="B3843">
        <v>17</v>
      </c>
      <c r="C3843" t="s">
        <v>3086</v>
      </c>
      <c r="D3843" t="s">
        <v>13</v>
      </c>
    </row>
    <row r="3844" spans="1:4" x14ac:dyDescent="0.25">
      <c r="A3844" t="s">
        <v>3084</v>
      </c>
      <c r="B3844">
        <v>1</v>
      </c>
      <c r="C3844" t="s">
        <v>295</v>
      </c>
      <c r="D3844" t="s">
        <v>14</v>
      </c>
    </row>
    <row r="3845" spans="1:4" x14ac:dyDescent="0.25">
      <c r="A3845" t="s">
        <v>3084</v>
      </c>
      <c r="B3845">
        <v>2</v>
      </c>
      <c r="C3845" t="s">
        <v>1405</v>
      </c>
      <c r="D3845" t="s">
        <v>2056</v>
      </c>
    </row>
    <row r="3846" spans="1:4" x14ac:dyDescent="0.25">
      <c r="A3846" t="s">
        <v>3084</v>
      </c>
      <c r="B3846">
        <v>3</v>
      </c>
      <c r="C3846" t="s">
        <v>886</v>
      </c>
      <c r="D3846" t="s">
        <v>3085</v>
      </c>
    </row>
    <row r="3847" spans="1:4" x14ac:dyDescent="0.25">
      <c r="A3847" t="s">
        <v>3084</v>
      </c>
      <c r="B3847">
        <v>4</v>
      </c>
      <c r="C3847" t="s">
        <v>3083</v>
      </c>
      <c r="D3847" t="s">
        <v>15</v>
      </c>
    </row>
    <row r="3848" spans="1:4" x14ac:dyDescent="0.25">
      <c r="A3848" t="s">
        <v>3079</v>
      </c>
      <c r="B3848">
        <v>1</v>
      </c>
      <c r="C3848" t="s">
        <v>3082</v>
      </c>
      <c r="D3848" t="s">
        <v>16</v>
      </c>
    </row>
    <row r="3849" spans="1:4" x14ac:dyDescent="0.25">
      <c r="A3849" t="s">
        <v>3079</v>
      </c>
      <c r="B3849">
        <v>2</v>
      </c>
      <c r="C3849" t="s">
        <v>3081</v>
      </c>
      <c r="D3849" t="s">
        <v>118</v>
      </c>
    </row>
    <row r="3850" spans="1:4" x14ac:dyDescent="0.25">
      <c r="A3850" t="s">
        <v>3079</v>
      </c>
      <c r="B3850">
        <v>3</v>
      </c>
      <c r="C3850" t="s">
        <v>2619</v>
      </c>
      <c r="D3850" t="s">
        <v>3080</v>
      </c>
    </row>
    <row r="3851" spans="1:4" x14ac:dyDescent="0.25">
      <c r="A3851" t="s">
        <v>3079</v>
      </c>
      <c r="B3851">
        <v>4</v>
      </c>
      <c r="C3851" t="s">
        <v>1046</v>
      </c>
      <c r="D3851" t="s">
        <v>1045</v>
      </c>
    </row>
    <row r="3852" spans="1:4" x14ac:dyDescent="0.25">
      <c r="A3852" t="s">
        <v>3079</v>
      </c>
      <c r="B3852">
        <v>5</v>
      </c>
      <c r="C3852" t="s">
        <v>1051</v>
      </c>
      <c r="D3852" t="s">
        <v>1050</v>
      </c>
    </row>
    <row r="3853" spans="1:4" x14ac:dyDescent="0.25">
      <c r="A3853" t="s">
        <v>3079</v>
      </c>
      <c r="B3853">
        <v>6</v>
      </c>
      <c r="C3853" t="s">
        <v>1052</v>
      </c>
      <c r="D3853" t="s">
        <v>140</v>
      </c>
    </row>
    <row r="3854" spans="1:4" x14ac:dyDescent="0.25">
      <c r="A3854" t="s">
        <v>3079</v>
      </c>
      <c r="B3854">
        <v>7</v>
      </c>
      <c r="C3854" t="s">
        <v>1261</v>
      </c>
      <c r="D3854" t="s">
        <v>1260</v>
      </c>
    </row>
    <row r="3855" spans="1:4" x14ac:dyDescent="0.25">
      <c r="A3855" t="s">
        <v>3079</v>
      </c>
      <c r="B3855">
        <v>8</v>
      </c>
      <c r="C3855" t="s">
        <v>1193</v>
      </c>
      <c r="D3855" t="s">
        <v>2063</v>
      </c>
    </row>
    <row r="3856" spans="1:4" x14ac:dyDescent="0.25">
      <c r="A3856" t="s">
        <v>3079</v>
      </c>
      <c r="B3856">
        <v>9</v>
      </c>
      <c r="C3856" t="s">
        <v>1245</v>
      </c>
      <c r="D3856" t="s">
        <v>4</v>
      </c>
    </row>
    <row r="3857" spans="1:4" x14ac:dyDescent="0.25">
      <c r="A3857" t="s">
        <v>3075</v>
      </c>
      <c r="B3857">
        <v>1</v>
      </c>
      <c r="C3857" t="s">
        <v>344</v>
      </c>
      <c r="D3857" t="s">
        <v>8</v>
      </c>
    </row>
    <row r="3858" spans="1:4" x14ac:dyDescent="0.25">
      <c r="A3858" t="s">
        <v>3075</v>
      </c>
      <c r="B3858">
        <v>2</v>
      </c>
      <c r="C3858" t="s">
        <v>692</v>
      </c>
      <c r="D3858" t="s">
        <v>935</v>
      </c>
    </row>
    <row r="3859" spans="1:4" x14ac:dyDescent="0.25">
      <c r="A3859" t="s">
        <v>3075</v>
      </c>
      <c r="B3859">
        <v>3</v>
      </c>
      <c r="C3859" t="s">
        <v>1788</v>
      </c>
      <c r="D3859" t="s">
        <v>3078</v>
      </c>
    </row>
    <row r="3860" spans="1:4" x14ac:dyDescent="0.25">
      <c r="A3860" t="s">
        <v>3075</v>
      </c>
      <c r="B3860">
        <v>4</v>
      </c>
      <c r="C3860" t="s">
        <v>3057</v>
      </c>
      <c r="D3860" t="s">
        <v>688</v>
      </c>
    </row>
    <row r="3861" spans="1:4" x14ac:dyDescent="0.25">
      <c r="A3861" t="s">
        <v>3075</v>
      </c>
      <c r="B3861">
        <v>5</v>
      </c>
      <c r="C3861" t="s">
        <v>1583</v>
      </c>
      <c r="D3861" t="s">
        <v>66</v>
      </c>
    </row>
    <row r="3862" spans="1:4" x14ac:dyDescent="0.25">
      <c r="A3862" t="s">
        <v>3075</v>
      </c>
      <c r="B3862">
        <v>6</v>
      </c>
      <c r="C3862" t="s">
        <v>2260</v>
      </c>
      <c r="D3862" t="s">
        <v>685</v>
      </c>
    </row>
    <row r="3863" spans="1:4" x14ac:dyDescent="0.25">
      <c r="A3863" t="s">
        <v>3075</v>
      </c>
      <c r="B3863">
        <v>7</v>
      </c>
      <c r="C3863" t="s">
        <v>987</v>
      </c>
      <c r="D3863" t="s">
        <v>3077</v>
      </c>
    </row>
    <row r="3864" spans="1:4" x14ac:dyDescent="0.25">
      <c r="A3864" t="s">
        <v>3075</v>
      </c>
      <c r="B3864">
        <v>8</v>
      </c>
      <c r="C3864" t="s">
        <v>1675</v>
      </c>
      <c r="D3864" t="s">
        <v>2855</v>
      </c>
    </row>
    <row r="3865" spans="1:4" x14ac:dyDescent="0.25">
      <c r="A3865" t="s">
        <v>3075</v>
      </c>
      <c r="B3865">
        <v>9</v>
      </c>
      <c r="C3865" t="s">
        <v>2259</v>
      </c>
      <c r="D3865" t="s">
        <v>681</v>
      </c>
    </row>
    <row r="3866" spans="1:4" x14ac:dyDescent="0.25">
      <c r="A3866" t="s">
        <v>3075</v>
      </c>
      <c r="B3866">
        <v>10</v>
      </c>
      <c r="C3866" t="s">
        <v>2176</v>
      </c>
      <c r="D3866" t="s">
        <v>3076</v>
      </c>
    </row>
    <row r="3867" spans="1:4" x14ac:dyDescent="0.25">
      <c r="A3867" t="s">
        <v>3075</v>
      </c>
      <c r="B3867">
        <v>11</v>
      </c>
      <c r="C3867" t="s">
        <v>2888</v>
      </c>
      <c r="D3867" t="s">
        <v>2215</v>
      </c>
    </row>
    <row r="3868" spans="1:4" x14ac:dyDescent="0.25">
      <c r="A3868" t="s">
        <v>3075</v>
      </c>
      <c r="B3868">
        <v>12</v>
      </c>
      <c r="C3868" t="s">
        <v>2811</v>
      </c>
      <c r="D3868" t="s">
        <v>676</v>
      </c>
    </row>
    <row r="3869" spans="1:4" x14ac:dyDescent="0.25">
      <c r="A3869" t="s">
        <v>3075</v>
      </c>
      <c r="B3869">
        <v>13</v>
      </c>
      <c r="C3869" t="s">
        <v>1384</v>
      </c>
      <c r="D3869" t="s">
        <v>17</v>
      </c>
    </row>
    <row r="3870" spans="1:4" x14ac:dyDescent="0.25">
      <c r="A3870" t="s">
        <v>3063</v>
      </c>
      <c r="B3870">
        <v>1</v>
      </c>
      <c r="C3870" t="s">
        <v>3074</v>
      </c>
      <c r="D3870" t="s">
        <v>18</v>
      </c>
    </row>
    <row r="3871" spans="1:4" x14ac:dyDescent="0.25">
      <c r="A3871" t="s">
        <v>3063</v>
      </c>
      <c r="B3871">
        <v>2</v>
      </c>
      <c r="C3871" t="s">
        <v>3073</v>
      </c>
      <c r="D3871" t="s">
        <v>3072</v>
      </c>
    </row>
    <row r="3872" spans="1:4" x14ac:dyDescent="0.25">
      <c r="A3872" t="s">
        <v>3063</v>
      </c>
      <c r="B3872">
        <v>3</v>
      </c>
      <c r="C3872" t="s">
        <v>3071</v>
      </c>
      <c r="D3872" t="s">
        <v>3070</v>
      </c>
    </row>
    <row r="3873" spans="1:4" x14ac:dyDescent="0.25">
      <c r="A3873" t="s">
        <v>3063</v>
      </c>
      <c r="B3873">
        <v>4</v>
      </c>
      <c r="C3873" t="s">
        <v>3069</v>
      </c>
      <c r="D3873" t="s">
        <v>3068</v>
      </c>
    </row>
    <row r="3874" spans="1:4" x14ac:dyDescent="0.25">
      <c r="A3874" t="s">
        <v>3063</v>
      </c>
      <c r="B3874">
        <v>5</v>
      </c>
      <c r="C3874" t="s">
        <v>512</v>
      </c>
      <c r="D3874" t="s">
        <v>511</v>
      </c>
    </row>
    <row r="3875" spans="1:4" x14ac:dyDescent="0.25">
      <c r="A3875" t="s">
        <v>3063</v>
      </c>
      <c r="B3875">
        <v>6</v>
      </c>
      <c r="C3875" t="s">
        <v>1631</v>
      </c>
      <c r="D3875" t="s">
        <v>3067</v>
      </c>
    </row>
    <row r="3876" spans="1:4" x14ac:dyDescent="0.25">
      <c r="A3876" t="s">
        <v>3063</v>
      </c>
      <c r="B3876">
        <v>7</v>
      </c>
      <c r="C3876" t="s">
        <v>3037</v>
      </c>
      <c r="D3876" t="s">
        <v>1581</v>
      </c>
    </row>
    <row r="3877" spans="1:4" x14ac:dyDescent="0.25">
      <c r="A3877" t="s">
        <v>3063</v>
      </c>
      <c r="B3877">
        <v>8</v>
      </c>
      <c r="C3877" t="s">
        <v>2793</v>
      </c>
      <c r="D3877" t="s">
        <v>2792</v>
      </c>
    </row>
    <row r="3878" spans="1:4" x14ac:dyDescent="0.25">
      <c r="A3878" t="s">
        <v>3063</v>
      </c>
      <c r="B3878">
        <v>9</v>
      </c>
      <c r="C3878" t="s">
        <v>672</v>
      </c>
      <c r="D3878" t="s">
        <v>671</v>
      </c>
    </row>
    <row r="3879" spans="1:4" x14ac:dyDescent="0.25">
      <c r="A3879" t="s">
        <v>3063</v>
      </c>
      <c r="B3879">
        <v>10</v>
      </c>
      <c r="C3879" t="s">
        <v>1580</v>
      </c>
      <c r="D3879" t="s">
        <v>1579</v>
      </c>
    </row>
    <row r="3880" spans="1:4" x14ac:dyDescent="0.25">
      <c r="A3880" t="s">
        <v>3063</v>
      </c>
      <c r="B3880">
        <v>11</v>
      </c>
      <c r="C3880" t="s">
        <v>1179</v>
      </c>
      <c r="D3880" t="s">
        <v>673</v>
      </c>
    </row>
    <row r="3881" spans="1:4" x14ac:dyDescent="0.25">
      <c r="A3881" t="s">
        <v>3063</v>
      </c>
      <c r="B3881">
        <v>12</v>
      </c>
      <c r="C3881" t="s">
        <v>1384</v>
      </c>
      <c r="D3881" t="s">
        <v>17</v>
      </c>
    </row>
    <row r="3882" spans="1:4" x14ac:dyDescent="0.25">
      <c r="A3882" t="s">
        <v>3063</v>
      </c>
      <c r="B3882">
        <v>13</v>
      </c>
      <c r="C3882" t="s">
        <v>2682</v>
      </c>
      <c r="D3882" t="s">
        <v>666</v>
      </c>
    </row>
    <row r="3883" spans="1:4" x14ac:dyDescent="0.25">
      <c r="A3883" t="s">
        <v>3063</v>
      </c>
      <c r="B3883">
        <v>14</v>
      </c>
      <c r="C3883" t="s">
        <v>3034</v>
      </c>
      <c r="D3883" t="s">
        <v>20</v>
      </c>
    </row>
    <row r="3884" spans="1:4" x14ac:dyDescent="0.25">
      <c r="A3884" t="s">
        <v>3063</v>
      </c>
      <c r="B3884">
        <v>15</v>
      </c>
      <c r="C3884" t="s">
        <v>2811</v>
      </c>
      <c r="D3884" t="s">
        <v>676</v>
      </c>
    </row>
    <row r="3885" spans="1:4" x14ac:dyDescent="0.25">
      <c r="A3885" t="s">
        <v>3063</v>
      </c>
      <c r="B3885">
        <v>16</v>
      </c>
      <c r="C3885" t="s">
        <v>2888</v>
      </c>
      <c r="D3885" t="s">
        <v>2215</v>
      </c>
    </row>
    <row r="3886" spans="1:4" x14ac:dyDescent="0.25">
      <c r="A3886" t="s">
        <v>3063</v>
      </c>
      <c r="B3886">
        <v>17</v>
      </c>
      <c r="C3886" t="s">
        <v>3066</v>
      </c>
      <c r="D3886" t="s">
        <v>3065</v>
      </c>
    </row>
    <row r="3887" spans="1:4" x14ac:dyDescent="0.25">
      <c r="A3887" t="s">
        <v>3063</v>
      </c>
      <c r="B3887">
        <v>18</v>
      </c>
      <c r="C3887" t="s">
        <v>2259</v>
      </c>
      <c r="D3887" t="s">
        <v>2854</v>
      </c>
    </row>
    <row r="3888" spans="1:4" x14ac:dyDescent="0.25">
      <c r="A3888" t="s">
        <v>3063</v>
      </c>
      <c r="B3888">
        <v>19</v>
      </c>
      <c r="C3888" t="s">
        <v>2799</v>
      </c>
      <c r="D3888" t="s">
        <v>683</v>
      </c>
    </row>
    <row r="3889" spans="1:4" x14ac:dyDescent="0.25">
      <c r="A3889" t="s">
        <v>3063</v>
      </c>
      <c r="B3889">
        <v>20</v>
      </c>
      <c r="C3889" t="s">
        <v>1582</v>
      </c>
      <c r="D3889" t="s">
        <v>685</v>
      </c>
    </row>
    <row r="3890" spans="1:4" x14ac:dyDescent="0.25">
      <c r="A3890" t="s">
        <v>3063</v>
      </c>
      <c r="B3890">
        <v>21</v>
      </c>
      <c r="C3890" t="s">
        <v>3055</v>
      </c>
      <c r="D3890" t="s">
        <v>66</v>
      </c>
    </row>
    <row r="3891" spans="1:4" x14ac:dyDescent="0.25">
      <c r="A3891" t="s">
        <v>3063</v>
      </c>
      <c r="B3891">
        <v>22</v>
      </c>
      <c r="C3891" t="s">
        <v>2262</v>
      </c>
      <c r="D3891" t="s">
        <v>3064</v>
      </c>
    </row>
    <row r="3892" spans="1:4" x14ac:dyDescent="0.25">
      <c r="A3892" t="s">
        <v>3063</v>
      </c>
      <c r="B3892">
        <v>23</v>
      </c>
      <c r="C3892" t="s">
        <v>803</v>
      </c>
      <c r="D3892" t="s">
        <v>690</v>
      </c>
    </row>
    <row r="3893" spans="1:4" x14ac:dyDescent="0.25">
      <c r="A3893" t="s">
        <v>3063</v>
      </c>
      <c r="B3893">
        <v>24</v>
      </c>
      <c r="C3893" t="s">
        <v>692</v>
      </c>
      <c r="D3893" t="s">
        <v>935</v>
      </c>
    </row>
    <row r="3894" spans="1:4" x14ac:dyDescent="0.25">
      <c r="A3894" t="s">
        <v>3063</v>
      </c>
      <c r="B3894">
        <v>25</v>
      </c>
      <c r="C3894" t="s">
        <v>344</v>
      </c>
      <c r="D3894" t="s">
        <v>8</v>
      </c>
    </row>
    <row r="3895" spans="1:4" x14ac:dyDescent="0.25">
      <c r="A3895" t="s">
        <v>3060</v>
      </c>
      <c r="B3895">
        <v>1</v>
      </c>
      <c r="C3895" t="s">
        <v>344</v>
      </c>
      <c r="D3895" t="s">
        <v>8</v>
      </c>
    </row>
    <row r="3896" spans="1:4" x14ac:dyDescent="0.25">
      <c r="A3896" t="s">
        <v>3060</v>
      </c>
      <c r="B3896">
        <v>2</v>
      </c>
      <c r="C3896" t="s">
        <v>2028</v>
      </c>
      <c r="D3896" t="s">
        <v>478</v>
      </c>
    </row>
    <row r="3897" spans="1:4" x14ac:dyDescent="0.25">
      <c r="A3897" t="s">
        <v>3060</v>
      </c>
      <c r="B3897">
        <v>3</v>
      </c>
      <c r="C3897" t="s">
        <v>2029</v>
      </c>
      <c r="D3897" t="s">
        <v>480</v>
      </c>
    </row>
    <row r="3898" spans="1:4" x14ac:dyDescent="0.25">
      <c r="A3898" t="s">
        <v>3060</v>
      </c>
      <c r="B3898">
        <v>4</v>
      </c>
      <c r="C3898" t="s">
        <v>483</v>
      </c>
      <c r="D3898" t="s">
        <v>2251</v>
      </c>
    </row>
    <row r="3899" spans="1:4" x14ac:dyDescent="0.25">
      <c r="A3899" t="s">
        <v>3060</v>
      </c>
      <c r="B3899">
        <v>5</v>
      </c>
      <c r="C3899" t="s">
        <v>2250</v>
      </c>
      <c r="D3899" t="s">
        <v>2249</v>
      </c>
    </row>
    <row r="3900" spans="1:4" x14ac:dyDescent="0.25">
      <c r="A3900" t="s">
        <v>3060</v>
      </c>
      <c r="B3900">
        <v>6</v>
      </c>
      <c r="C3900" t="s">
        <v>487</v>
      </c>
      <c r="D3900" t="s">
        <v>2645</v>
      </c>
    </row>
    <row r="3901" spans="1:4" x14ac:dyDescent="0.25">
      <c r="A3901" t="s">
        <v>3060</v>
      </c>
      <c r="B3901">
        <v>7</v>
      </c>
      <c r="C3901" t="s">
        <v>2840</v>
      </c>
      <c r="D3901" t="s">
        <v>2839</v>
      </c>
    </row>
    <row r="3902" spans="1:4" x14ac:dyDescent="0.25">
      <c r="A3902" t="s">
        <v>3060</v>
      </c>
      <c r="B3902">
        <v>8</v>
      </c>
      <c r="C3902" t="s">
        <v>2986</v>
      </c>
      <c r="D3902" t="s">
        <v>2985</v>
      </c>
    </row>
    <row r="3903" spans="1:4" x14ac:dyDescent="0.25">
      <c r="A3903" t="s">
        <v>3060</v>
      </c>
      <c r="B3903">
        <v>9</v>
      </c>
      <c r="C3903" t="s">
        <v>1109</v>
      </c>
      <c r="D3903" t="s">
        <v>2984</v>
      </c>
    </row>
    <row r="3904" spans="1:4" x14ac:dyDescent="0.25">
      <c r="A3904" t="s">
        <v>3060</v>
      </c>
      <c r="B3904">
        <v>10</v>
      </c>
      <c r="C3904" t="s">
        <v>492</v>
      </c>
      <c r="D3904" t="s">
        <v>26</v>
      </c>
    </row>
    <row r="3905" spans="1:4" x14ac:dyDescent="0.25">
      <c r="A3905" t="s">
        <v>3060</v>
      </c>
      <c r="B3905">
        <v>11</v>
      </c>
      <c r="C3905" t="s">
        <v>1226</v>
      </c>
      <c r="D3905" t="s">
        <v>205</v>
      </c>
    </row>
    <row r="3906" spans="1:4" x14ac:dyDescent="0.25">
      <c r="A3906" t="s">
        <v>3060</v>
      </c>
      <c r="B3906">
        <v>12</v>
      </c>
      <c r="C3906" t="s">
        <v>3062</v>
      </c>
      <c r="D3906" t="s">
        <v>1042</v>
      </c>
    </row>
    <row r="3907" spans="1:4" x14ac:dyDescent="0.25">
      <c r="A3907" t="s">
        <v>3060</v>
      </c>
      <c r="B3907">
        <v>13</v>
      </c>
      <c r="C3907" t="s">
        <v>1231</v>
      </c>
      <c r="D3907" t="s">
        <v>3061</v>
      </c>
    </row>
    <row r="3908" spans="1:4" x14ac:dyDescent="0.25">
      <c r="A3908" t="s">
        <v>3060</v>
      </c>
      <c r="B3908">
        <v>14</v>
      </c>
      <c r="C3908" t="s">
        <v>761</v>
      </c>
      <c r="D3908" t="s">
        <v>500</v>
      </c>
    </row>
    <row r="3909" spans="1:4" x14ac:dyDescent="0.25">
      <c r="A3909" t="s">
        <v>3060</v>
      </c>
      <c r="B3909">
        <v>15</v>
      </c>
      <c r="C3909" t="s">
        <v>1479</v>
      </c>
      <c r="D3909" t="s">
        <v>502</v>
      </c>
    </row>
    <row r="3910" spans="1:4" x14ac:dyDescent="0.25">
      <c r="A3910" t="s">
        <v>3060</v>
      </c>
      <c r="B3910">
        <v>16</v>
      </c>
      <c r="C3910" t="s">
        <v>2640</v>
      </c>
      <c r="D3910" t="s">
        <v>504</v>
      </c>
    </row>
    <row r="3911" spans="1:4" x14ac:dyDescent="0.25">
      <c r="A3911" t="s">
        <v>3060</v>
      </c>
      <c r="B3911">
        <v>17</v>
      </c>
      <c r="C3911" t="s">
        <v>341</v>
      </c>
      <c r="D3911" t="s">
        <v>995</v>
      </c>
    </row>
    <row r="3912" spans="1:4" x14ac:dyDescent="0.25">
      <c r="A3912" t="s">
        <v>3060</v>
      </c>
      <c r="B3912">
        <v>18</v>
      </c>
      <c r="C3912" t="s">
        <v>626</v>
      </c>
      <c r="D3912" t="s">
        <v>70</v>
      </c>
    </row>
    <row r="3913" spans="1:4" x14ac:dyDescent="0.25">
      <c r="A3913" t="s">
        <v>3060</v>
      </c>
      <c r="B3913">
        <v>19</v>
      </c>
      <c r="C3913" t="s">
        <v>999</v>
      </c>
      <c r="D3913" t="s">
        <v>596</v>
      </c>
    </row>
    <row r="3914" spans="1:4" x14ac:dyDescent="0.25">
      <c r="A3914" t="s">
        <v>3060</v>
      </c>
      <c r="B3914">
        <v>20</v>
      </c>
      <c r="C3914" t="s">
        <v>1067</v>
      </c>
      <c r="D3914" t="s">
        <v>598</v>
      </c>
    </row>
    <row r="3915" spans="1:4" x14ac:dyDescent="0.25">
      <c r="A3915" t="s">
        <v>3060</v>
      </c>
      <c r="B3915">
        <v>21</v>
      </c>
      <c r="C3915" t="s">
        <v>1787</v>
      </c>
      <c r="D3915" t="s">
        <v>10</v>
      </c>
    </row>
    <row r="3916" spans="1:4" x14ac:dyDescent="0.25">
      <c r="A3916" t="s">
        <v>3051</v>
      </c>
      <c r="B3916">
        <v>1</v>
      </c>
      <c r="C3916" t="s">
        <v>344</v>
      </c>
      <c r="D3916" t="s">
        <v>8</v>
      </c>
    </row>
    <row r="3917" spans="1:4" x14ac:dyDescent="0.25">
      <c r="A3917" t="s">
        <v>3051</v>
      </c>
      <c r="B3917">
        <v>2</v>
      </c>
      <c r="C3917" t="s">
        <v>1046</v>
      </c>
      <c r="D3917" t="s">
        <v>935</v>
      </c>
    </row>
    <row r="3918" spans="1:4" x14ac:dyDescent="0.25">
      <c r="A3918" t="s">
        <v>3051</v>
      </c>
      <c r="B3918">
        <v>3</v>
      </c>
      <c r="C3918" t="s">
        <v>3059</v>
      </c>
      <c r="D3918" t="s">
        <v>3058</v>
      </c>
    </row>
    <row r="3919" spans="1:4" x14ac:dyDescent="0.25">
      <c r="A3919" t="s">
        <v>3051</v>
      </c>
      <c r="B3919">
        <v>4</v>
      </c>
      <c r="C3919" t="s">
        <v>3057</v>
      </c>
      <c r="D3919" t="s">
        <v>3056</v>
      </c>
    </row>
    <row r="3920" spans="1:4" x14ac:dyDescent="0.25">
      <c r="A3920" t="s">
        <v>3051</v>
      </c>
      <c r="B3920">
        <v>5</v>
      </c>
      <c r="C3920" t="s">
        <v>3055</v>
      </c>
      <c r="D3920" t="s">
        <v>66</v>
      </c>
    </row>
    <row r="3921" spans="1:4" x14ac:dyDescent="0.25">
      <c r="A3921" t="s">
        <v>3051</v>
      </c>
      <c r="B3921">
        <v>6</v>
      </c>
      <c r="C3921" t="s">
        <v>686</v>
      </c>
      <c r="D3921" t="s">
        <v>685</v>
      </c>
    </row>
    <row r="3922" spans="1:4" x14ac:dyDescent="0.25">
      <c r="A3922" t="s">
        <v>3051</v>
      </c>
      <c r="B3922">
        <v>7</v>
      </c>
      <c r="C3922" t="s">
        <v>734</v>
      </c>
      <c r="D3922" t="s">
        <v>3054</v>
      </c>
    </row>
    <row r="3923" spans="1:4" x14ac:dyDescent="0.25">
      <c r="A3923" t="s">
        <v>3051</v>
      </c>
      <c r="B3923">
        <v>8</v>
      </c>
      <c r="C3923" t="s">
        <v>1675</v>
      </c>
      <c r="D3923" t="s">
        <v>2855</v>
      </c>
    </row>
    <row r="3924" spans="1:4" x14ac:dyDescent="0.25">
      <c r="A3924" t="s">
        <v>3051</v>
      </c>
      <c r="B3924">
        <v>9</v>
      </c>
      <c r="C3924" t="s">
        <v>2259</v>
      </c>
      <c r="D3924" t="s">
        <v>2854</v>
      </c>
    </row>
    <row r="3925" spans="1:4" x14ac:dyDescent="0.25">
      <c r="A3925" t="s">
        <v>3051</v>
      </c>
      <c r="B3925">
        <v>10</v>
      </c>
      <c r="C3925" t="s">
        <v>2258</v>
      </c>
      <c r="D3925" t="s">
        <v>3053</v>
      </c>
    </row>
    <row r="3926" spans="1:4" x14ac:dyDescent="0.25">
      <c r="A3926" t="s">
        <v>3051</v>
      </c>
      <c r="B3926">
        <v>11</v>
      </c>
      <c r="C3926" t="s">
        <v>2888</v>
      </c>
      <c r="D3926" t="s">
        <v>2215</v>
      </c>
    </row>
    <row r="3927" spans="1:4" x14ac:dyDescent="0.25">
      <c r="A3927" t="s">
        <v>3051</v>
      </c>
      <c r="B3927">
        <v>12</v>
      </c>
      <c r="C3927" t="s">
        <v>393</v>
      </c>
      <c r="D3927" t="s">
        <v>2213</v>
      </c>
    </row>
    <row r="3928" spans="1:4" x14ac:dyDescent="0.25">
      <c r="A3928" t="s">
        <v>3051</v>
      </c>
      <c r="B3928">
        <v>13</v>
      </c>
      <c r="C3928" t="s">
        <v>1384</v>
      </c>
      <c r="D3928" t="s">
        <v>17</v>
      </c>
    </row>
    <row r="3929" spans="1:4" x14ac:dyDescent="0.25">
      <c r="A3929" t="s">
        <v>3051</v>
      </c>
      <c r="B3929">
        <v>14</v>
      </c>
      <c r="C3929" t="s">
        <v>2211</v>
      </c>
      <c r="D3929" t="s">
        <v>2622</v>
      </c>
    </row>
    <row r="3930" spans="1:4" x14ac:dyDescent="0.25">
      <c r="A3930" t="s">
        <v>3051</v>
      </c>
      <c r="B3930">
        <v>15</v>
      </c>
      <c r="C3930" t="s">
        <v>2850</v>
      </c>
      <c r="D3930" t="s">
        <v>3052</v>
      </c>
    </row>
    <row r="3931" spans="1:4" x14ac:dyDescent="0.25">
      <c r="A3931" t="s">
        <v>3051</v>
      </c>
      <c r="B3931">
        <v>16</v>
      </c>
      <c r="C3931" t="s">
        <v>3037</v>
      </c>
      <c r="D3931" t="s">
        <v>670</v>
      </c>
    </row>
    <row r="3932" spans="1:4" x14ac:dyDescent="0.25">
      <c r="A3932" t="s">
        <v>3051</v>
      </c>
      <c r="B3932">
        <v>17</v>
      </c>
      <c r="C3932" t="s">
        <v>1580</v>
      </c>
      <c r="D3932" t="s">
        <v>3036</v>
      </c>
    </row>
    <row r="3933" spans="1:4" x14ac:dyDescent="0.25">
      <c r="A3933" t="s">
        <v>3051</v>
      </c>
      <c r="B3933">
        <v>18</v>
      </c>
      <c r="C3933" t="s">
        <v>2682</v>
      </c>
      <c r="D3933" t="s">
        <v>666</v>
      </c>
    </row>
    <row r="3934" spans="1:4" x14ac:dyDescent="0.25">
      <c r="A3934" t="s">
        <v>3051</v>
      </c>
      <c r="B3934">
        <v>19</v>
      </c>
      <c r="C3934" t="s">
        <v>3034</v>
      </c>
      <c r="D3934" t="s">
        <v>20</v>
      </c>
    </row>
    <row r="3935" spans="1:4" x14ac:dyDescent="0.25">
      <c r="A3935" t="s">
        <v>3048</v>
      </c>
      <c r="B3935">
        <v>1</v>
      </c>
      <c r="C3935" t="s">
        <v>3034</v>
      </c>
      <c r="D3935" t="s">
        <v>20</v>
      </c>
    </row>
    <row r="3936" spans="1:4" x14ac:dyDescent="0.25">
      <c r="A3936" t="s">
        <v>3048</v>
      </c>
      <c r="B3936">
        <v>2</v>
      </c>
      <c r="C3936" t="s">
        <v>2682</v>
      </c>
      <c r="D3936" t="s">
        <v>666</v>
      </c>
    </row>
    <row r="3937" spans="1:4" x14ac:dyDescent="0.25">
      <c r="A3937" t="s">
        <v>3048</v>
      </c>
      <c r="B3937">
        <v>3</v>
      </c>
      <c r="C3937" t="s">
        <v>1580</v>
      </c>
      <c r="D3937" t="s">
        <v>3036</v>
      </c>
    </row>
    <row r="3938" spans="1:4" x14ac:dyDescent="0.25">
      <c r="A3938" t="s">
        <v>3048</v>
      </c>
      <c r="B3938">
        <v>4</v>
      </c>
      <c r="C3938" t="s">
        <v>2256</v>
      </c>
      <c r="D3938" t="s">
        <v>1581</v>
      </c>
    </row>
    <row r="3939" spans="1:4" x14ac:dyDescent="0.25">
      <c r="A3939" t="s">
        <v>3048</v>
      </c>
      <c r="B3939">
        <v>5</v>
      </c>
      <c r="C3939" t="s">
        <v>2349</v>
      </c>
      <c r="D3939" t="s">
        <v>2792</v>
      </c>
    </row>
    <row r="3940" spans="1:4" x14ac:dyDescent="0.25">
      <c r="A3940" t="s">
        <v>3048</v>
      </c>
      <c r="B3940">
        <v>6</v>
      </c>
      <c r="C3940" t="s">
        <v>2850</v>
      </c>
      <c r="D3940" t="s">
        <v>671</v>
      </c>
    </row>
    <row r="3941" spans="1:4" x14ac:dyDescent="0.25">
      <c r="A3941" t="s">
        <v>3048</v>
      </c>
      <c r="B3941">
        <v>7</v>
      </c>
      <c r="C3941" t="s">
        <v>2850</v>
      </c>
      <c r="D3941" t="s">
        <v>2622</v>
      </c>
    </row>
    <row r="3942" spans="1:4" x14ac:dyDescent="0.25">
      <c r="A3942" t="s">
        <v>3048</v>
      </c>
      <c r="B3942">
        <v>8</v>
      </c>
      <c r="C3942" t="s">
        <v>1384</v>
      </c>
      <c r="D3942" t="s">
        <v>17</v>
      </c>
    </row>
    <row r="3943" spans="1:4" x14ac:dyDescent="0.25">
      <c r="A3943" t="s">
        <v>3048</v>
      </c>
      <c r="B3943">
        <v>9</v>
      </c>
      <c r="C3943" t="s">
        <v>3050</v>
      </c>
      <c r="D3943" t="s">
        <v>3046</v>
      </c>
    </row>
    <row r="3944" spans="1:4" x14ac:dyDescent="0.25">
      <c r="A3944" t="s">
        <v>3048</v>
      </c>
      <c r="B3944">
        <v>10</v>
      </c>
      <c r="C3944" t="s">
        <v>2261</v>
      </c>
      <c r="D3944" t="s">
        <v>3045</v>
      </c>
    </row>
    <row r="3945" spans="1:4" x14ac:dyDescent="0.25">
      <c r="A3945" t="s">
        <v>3048</v>
      </c>
      <c r="B3945">
        <v>11</v>
      </c>
      <c r="C3945" t="s">
        <v>3049</v>
      </c>
      <c r="D3945" t="s">
        <v>3044</v>
      </c>
    </row>
    <row r="3946" spans="1:4" x14ac:dyDescent="0.25">
      <c r="A3946" t="s">
        <v>3048</v>
      </c>
      <c r="B3946">
        <v>12</v>
      </c>
      <c r="C3946" t="s">
        <v>1795</v>
      </c>
      <c r="D3946" t="s">
        <v>3043</v>
      </c>
    </row>
    <row r="3947" spans="1:4" x14ac:dyDescent="0.25">
      <c r="A3947" t="s">
        <v>3048</v>
      </c>
      <c r="B3947">
        <v>13</v>
      </c>
      <c r="C3947" t="s">
        <v>2571</v>
      </c>
      <c r="D3947" t="s">
        <v>3042</v>
      </c>
    </row>
    <row r="3948" spans="1:4" x14ac:dyDescent="0.25">
      <c r="A3948" t="s">
        <v>3048</v>
      </c>
      <c r="B3948">
        <v>14</v>
      </c>
      <c r="C3948" t="s">
        <v>3041</v>
      </c>
      <c r="D3948" t="s">
        <v>3040</v>
      </c>
    </row>
    <row r="3949" spans="1:4" x14ac:dyDescent="0.25">
      <c r="A3949" t="s">
        <v>3048</v>
      </c>
      <c r="B3949">
        <v>15</v>
      </c>
      <c r="C3949" t="s">
        <v>3038</v>
      </c>
      <c r="D3949" t="s">
        <v>21</v>
      </c>
    </row>
    <row r="3950" spans="1:4" x14ac:dyDescent="0.25">
      <c r="A3950" t="s">
        <v>3039</v>
      </c>
      <c r="B3950">
        <v>1</v>
      </c>
      <c r="C3950" t="s">
        <v>1384</v>
      </c>
      <c r="D3950" t="s">
        <v>17</v>
      </c>
    </row>
    <row r="3951" spans="1:4" x14ac:dyDescent="0.25">
      <c r="A3951" t="s">
        <v>3039</v>
      </c>
      <c r="B3951">
        <v>2</v>
      </c>
      <c r="C3951" t="s">
        <v>3047</v>
      </c>
      <c r="D3951" t="s">
        <v>3046</v>
      </c>
    </row>
    <row r="3952" spans="1:4" x14ac:dyDescent="0.25">
      <c r="A3952" t="s">
        <v>3039</v>
      </c>
      <c r="B3952">
        <v>3</v>
      </c>
      <c r="C3952" t="s">
        <v>2261</v>
      </c>
      <c r="D3952" t="s">
        <v>3045</v>
      </c>
    </row>
    <row r="3953" spans="1:4" x14ac:dyDescent="0.25">
      <c r="A3953" t="s">
        <v>3039</v>
      </c>
      <c r="B3953">
        <v>4</v>
      </c>
      <c r="C3953" t="s">
        <v>842</v>
      </c>
      <c r="D3953" t="s">
        <v>3044</v>
      </c>
    </row>
    <row r="3954" spans="1:4" x14ac:dyDescent="0.25">
      <c r="A3954" t="s">
        <v>3039</v>
      </c>
      <c r="B3954">
        <v>5</v>
      </c>
      <c r="C3954" t="s">
        <v>341</v>
      </c>
      <c r="D3954" t="s">
        <v>3043</v>
      </c>
    </row>
    <row r="3955" spans="1:4" x14ac:dyDescent="0.25">
      <c r="A3955" t="s">
        <v>3039</v>
      </c>
      <c r="B3955">
        <v>6</v>
      </c>
      <c r="C3955" t="s">
        <v>2571</v>
      </c>
      <c r="D3955" t="s">
        <v>3042</v>
      </c>
    </row>
    <row r="3956" spans="1:4" x14ac:dyDescent="0.25">
      <c r="A3956" t="s">
        <v>3039</v>
      </c>
      <c r="B3956">
        <v>7</v>
      </c>
      <c r="C3956" t="s">
        <v>3041</v>
      </c>
      <c r="D3956" t="s">
        <v>3040</v>
      </c>
    </row>
    <row r="3957" spans="1:4" x14ac:dyDescent="0.25">
      <c r="A3957" t="s">
        <v>3039</v>
      </c>
      <c r="B3957">
        <v>8</v>
      </c>
      <c r="C3957" t="s">
        <v>3038</v>
      </c>
      <c r="D3957" t="s">
        <v>21</v>
      </c>
    </row>
    <row r="3958" spans="1:4" x14ac:dyDescent="0.25">
      <c r="A3958" t="s">
        <v>3035</v>
      </c>
      <c r="B3958">
        <v>1</v>
      </c>
      <c r="C3958" t="s">
        <v>1384</v>
      </c>
      <c r="D3958" t="s">
        <v>17</v>
      </c>
    </row>
    <row r="3959" spans="1:4" x14ac:dyDescent="0.25">
      <c r="A3959" t="s">
        <v>3035</v>
      </c>
      <c r="B3959">
        <v>2</v>
      </c>
      <c r="C3959" t="s">
        <v>2211</v>
      </c>
      <c r="D3959" t="s">
        <v>2622</v>
      </c>
    </row>
    <row r="3960" spans="1:4" x14ac:dyDescent="0.25">
      <c r="A3960" t="s">
        <v>3035</v>
      </c>
      <c r="B3960">
        <v>3</v>
      </c>
      <c r="C3960" t="s">
        <v>2850</v>
      </c>
      <c r="D3960" t="s">
        <v>671</v>
      </c>
    </row>
    <row r="3961" spans="1:4" x14ac:dyDescent="0.25">
      <c r="A3961" t="s">
        <v>3035</v>
      </c>
      <c r="B3961">
        <v>4</v>
      </c>
      <c r="C3961" t="s">
        <v>3037</v>
      </c>
      <c r="D3961" t="s">
        <v>670</v>
      </c>
    </row>
    <row r="3962" spans="1:4" x14ac:dyDescent="0.25">
      <c r="A3962" t="s">
        <v>3035</v>
      </c>
      <c r="B3962">
        <v>5</v>
      </c>
      <c r="C3962" t="s">
        <v>1580</v>
      </c>
      <c r="D3962" t="s">
        <v>3036</v>
      </c>
    </row>
    <row r="3963" spans="1:4" x14ac:dyDescent="0.25">
      <c r="A3963" t="s">
        <v>3035</v>
      </c>
      <c r="B3963">
        <v>6</v>
      </c>
      <c r="C3963" t="s">
        <v>2682</v>
      </c>
      <c r="D3963" t="s">
        <v>666</v>
      </c>
    </row>
    <row r="3964" spans="1:4" x14ac:dyDescent="0.25">
      <c r="A3964" t="s">
        <v>3035</v>
      </c>
      <c r="B3964">
        <v>7</v>
      </c>
      <c r="C3964" t="s">
        <v>3034</v>
      </c>
      <c r="D3964" t="s">
        <v>20</v>
      </c>
    </row>
    <row r="3965" spans="1:4" x14ac:dyDescent="0.25">
      <c r="A3965" t="s">
        <v>3029</v>
      </c>
      <c r="B3965">
        <v>1</v>
      </c>
      <c r="C3965" t="s">
        <v>344</v>
      </c>
      <c r="D3965" t="s">
        <v>8</v>
      </c>
    </row>
    <row r="3966" spans="1:4" x14ac:dyDescent="0.25">
      <c r="A3966" t="s">
        <v>3029</v>
      </c>
      <c r="B3966">
        <v>2</v>
      </c>
      <c r="C3966" t="s">
        <v>1838</v>
      </c>
      <c r="D3966" t="s">
        <v>3033</v>
      </c>
    </row>
    <row r="3967" spans="1:4" x14ac:dyDescent="0.25">
      <c r="A3967" t="s">
        <v>3029</v>
      </c>
      <c r="B3967">
        <v>3</v>
      </c>
      <c r="C3967" t="s">
        <v>497</v>
      </c>
      <c r="D3967" t="s">
        <v>2737</v>
      </c>
    </row>
    <row r="3968" spans="1:4" x14ac:dyDescent="0.25">
      <c r="A3968" t="s">
        <v>3029</v>
      </c>
      <c r="B3968">
        <v>4</v>
      </c>
      <c r="C3968" t="s">
        <v>2860</v>
      </c>
      <c r="D3968" t="s">
        <v>2739</v>
      </c>
    </row>
    <row r="3969" spans="1:4" x14ac:dyDescent="0.25">
      <c r="A3969" t="s">
        <v>3029</v>
      </c>
      <c r="B3969">
        <v>5</v>
      </c>
      <c r="C3969" t="s">
        <v>3032</v>
      </c>
      <c r="D3969" t="s">
        <v>3031</v>
      </c>
    </row>
    <row r="3970" spans="1:4" x14ac:dyDescent="0.25">
      <c r="A3970" t="s">
        <v>3029</v>
      </c>
      <c r="B3970">
        <v>6</v>
      </c>
      <c r="C3970" t="s">
        <v>3030</v>
      </c>
      <c r="D3970" t="s">
        <v>2742</v>
      </c>
    </row>
    <row r="3971" spans="1:4" x14ac:dyDescent="0.25">
      <c r="A3971" t="s">
        <v>3029</v>
      </c>
      <c r="B3971">
        <v>7</v>
      </c>
      <c r="C3971" t="s">
        <v>2744</v>
      </c>
      <c r="D3971" t="s">
        <v>22</v>
      </c>
    </row>
    <row r="3972" spans="1:4" x14ac:dyDescent="0.25">
      <c r="A3972" t="s">
        <v>3015</v>
      </c>
      <c r="B3972">
        <v>1</v>
      </c>
      <c r="C3972" t="s">
        <v>344</v>
      </c>
      <c r="D3972" t="s">
        <v>8</v>
      </c>
    </row>
    <row r="3973" spans="1:4" x14ac:dyDescent="0.25">
      <c r="A3973" t="s">
        <v>3015</v>
      </c>
      <c r="B3973">
        <v>2</v>
      </c>
      <c r="C3973" t="s">
        <v>2176</v>
      </c>
      <c r="D3973" t="s">
        <v>2175</v>
      </c>
    </row>
    <row r="3974" spans="1:4" x14ac:dyDescent="0.25">
      <c r="A3974" t="s">
        <v>3015</v>
      </c>
      <c r="B3974">
        <v>3</v>
      </c>
      <c r="C3974" t="s">
        <v>492</v>
      </c>
      <c r="D3974" t="s">
        <v>26</v>
      </c>
    </row>
    <row r="3975" spans="1:4" x14ac:dyDescent="0.25">
      <c r="A3975" t="s">
        <v>3015</v>
      </c>
      <c r="B3975">
        <v>4</v>
      </c>
      <c r="C3975" t="s">
        <v>591</v>
      </c>
      <c r="D3975" t="s">
        <v>1002</v>
      </c>
    </row>
    <row r="3976" spans="1:4" x14ac:dyDescent="0.25">
      <c r="A3976" t="s">
        <v>3015</v>
      </c>
      <c r="B3976">
        <v>5</v>
      </c>
      <c r="C3976" t="s">
        <v>702</v>
      </c>
      <c r="D3976" t="s">
        <v>167</v>
      </c>
    </row>
    <row r="3977" spans="1:4" x14ac:dyDescent="0.25">
      <c r="A3977" t="s">
        <v>3015</v>
      </c>
      <c r="B3977">
        <v>6</v>
      </c>
      <c r="C3977" t="s">
        <v>295</v>
      </c>
      <c r="D3977" t="s">
        <v>14</v>
      </c>
    </row>
    <row r="3978" spans="1:4" x14ac:dyDescent="0.25">
      <c r="A3978" t="s">
        <v>3015</v>
      </c>
      <c r="B3978">
        <v>7</v>
      </c>
      <c r="C3978" t="s">
        <v>463</v>
      </c>
      <c r="D3978" t="s">
        <v>3028</v>
      </c>
    </row>
    <row r="3979" spans="1:4" x14ac:dyDescent="0.25">
      <c r="A3979" t="s">
        <v>3015</v>
      </c>
      <c r="B3979">
        <v>8</v>
      </c>
      <c r="C3979" t="s">
        <v>316</v>
      </c>
      <c r="D3979" t="s">
        <v>106</v>
      </c>
    </row>
    <row r="3980" spans="1:4" x14ac:dyDescent="0.25">
      <c r="A3980" t="s">
        <v>3015</v>
      </c>
      <c r="B3980">
        <v>9</v>
      </c>
      <c r="C3980" t="s">
        <v>1134</v>
      </c>
      <c r="D3980" t="s">
        <v>380</v>
      </c>
    </row>
    <row r="3981" spans="1:4" x14ac:dyDescent="0.25">
      <c r="A3981" t="s">
        <v>3015</v>
      </c>
      <c r="B3981">
        <v>10</v>
      </c>
      <c r="C3981" t="s">
        <v>525</v>
      </c>
      <c r="D3981" t="s">
        <v>912</v>
      </c>
    </row>
    <row r="3982" spans="1:4" x14ac:dyDescent="0.25">
      <c r="A3982" t="s">
        <v>3015</v>
      </c>
      <c r="B3982">
        <v>11</v>
      </c>
      <c r="C3982" t="s">
        <v>411</v>
      </c>
      <c r="D3982" t="s">
        <v>47</v>
      </c>
    </row>
    <row r="3983" spans="1:4" x14ac:dyDescent="0.25">
      <c r="A3983" t="s">
        <v>3015</v>
      </c>
      <c r="B3983">
        <v>12</v>
      </c>
      <c r="C3983" t="s">
        <v>2243</v>
      </c>
      <c r="D3983" t="s">
        <v>125</v>
      </c>
    </row>
    <row r="3984" spans="1:4" x14ac:dyDescent="0.25">
      <c r="A3984" t="s">
        <v>3015</v>
      </c>
      <c r="B3984">
        <v>13</v>
      </c>
      <c r="C3984" t="s">
        <v>1663</v>
      </c>
      <c r="D3984" t="s">
        <v>243</v>
      </c>
    </row>
    <row r="3985" spans="1:4" x14ac:dyDescent="0.25">
      <c r="A3985" t="s">
        <v>3015</v>
      </c>
      <c r="B3985">
        <v>14</v>
      </c>
      <c r="C3985" t="s">
        <v>3027</v>
      </c>
      <c r="D3985" t="s">
        <v>3026</v>
      </c>
    </row>
    <row r="3986" spans="1:4" x14ac:dyDescent="0.25">
      <c r="A3986" t="s">
        <v>3015</v>
      </c>
      <c r="B3986">
        <v>15</v>
      </c>
      <c r="C3986" t="s">
        <v>3014</v>
      </c>
      <c r="D3986" t="s">
        <v>1657</v>
      </c>
    </row>
    <row r="3987" spans="1:4" x14ac:dyDescent="0.25">
      <c r="A3987" t="s">
        <v>3015</v>
      </c>
      <c r="B3987">
        <v>16</v>
      </c>
      <c r="C3987" t="s">
        <v>1653</v>
      </c>
      <c r="D3987" t="s">
        <v>1652</v>
      </c>
    </row>
    <row r="3988" spans="1:4" x14ac:dyDescent="0.25">
      <c r="A3988" t="s">
        <v>3015</v>
      </c>
      <c r="B3988">
        <v>17</v>
      </c>
      <c r="C3988" t="s">
        <v>459</v>
      </c>
      <c r="D3988" t="s">
        <v>1420</v>
      </c>
    </row>
    <row r="3989" spans="1:4" x14ac:dyDescent="0.25">
      <c r="A3989" t="s">
        <v>3015</v>
      </c>
      <c r="B3989">
        <v>18</v>
      </c>
      <c r="C3989" t="s">
        <v>2952</v>
      </c>
      <c r="D3989" t="s">
        <v>3025</v>
      </c>
    </row>
    <row r="3990" spans="1:4" x14ac:dyDescent="0.25">
      <c r="A3990" t="s">
        <v>3015</v>
      </c>
      <c r="B3990">
        <v>19</v>
      </c>
      <c r="C3990" t="s">
        <v>2950</v>
      </c>
      <c r="D3990" t="s">
        <v>52</v>
      </c>
    </row>
    <row r="3991" spans="1:4" x14ac:dyDescent="0.25">
      <c r="A3991" t="s">
        <v>3015</v>
      </c>
      <c r="B3991">
        <v>20</v>
      </c>
      <c r="C3991" t="s">
        <v>3024</v>
      </c>
      <c r="D3991" t="s">
        <v>1741</v>
      </c>
    </row>
    <row r="3992" spans="1:4" x14ac:dyDescent="0.25">
      <c r="A3992" t="s">
        <v>3015</v>
      </c>
      <c r="B3992">
        <v>21</v>
      </c>
      <c r="C3992" t="s">
        <v>3023</v>
      </c>
      <c r="D3992" t="s">
        <v>1738</v>
      </c>
    </row>
    <row r="3993" spans="1:4" x14ac:dyDescent="0.25">
      <c r="A3993" t="s">
        <v>3015</v>
      </c>
      <c r="B3993">
        <v>22</v>
      </c>
      <c r="C3993" t="s">
        <v>2654</v>
      </c>
      <c r="D3993" t="s">
        <v>3022</v>
      </c>
    </row>
    <row r="3994" spans="1:4" x14ac:dyDescent="0.25">
      <c r="A3994" t="s">
        <v>3015</v>
      </c>
      <c r="B3994">
        <v>23</v>
      </c>
      <c r="C3994" t="s">
        <v>2299</v>
      </c>
      <c r="D3994" t="s">
        <v>3021</v>
      </c>
    </row>
    <row r="3995" spans="1:4" x14ac:dyDescent="0.25">
      <c r="A3995" t="s">
        <v>3015</v>
      </c>
      <c r="B3995">
        <v>24</v>
      </c>
      <c r="C3995" t="s">
        <v>2927</v>
      </c>
      <c r="D3995" t="s">
        <v>2280</v>
      </c>
    </row>
    <row r="3996" spans="1:4" x14ac:dyDescent="0.25">
      <c r="A3996" t="s">
        <v>3015</v>
      </c>
      <c r="B3996">
        <v>25</v>
      </c>
      <c r="C3996" t="s">
        <v>3020</v>
      </c>
      <c r="D3996" t="s">
        <v>2921</v>
      </c>
    </row>
    <row r="3997" spans="1:4" x14ac:dyDescent="0.25">
      <c r="A3997" t="s">
        <v>3015</v>
      </c>
      <c r="B3997">
        <v>26</v>
      </c>
      <c r="C3997" t="s">
        <v>3019</v>
      </c>
      <c r="D3997" t="s">
        <v>2278</v>
      </c>
    </row>
    <row r="3998" spans="1:4" x14ac:dyDescent="0.25">
      <c r="A3998" t="s">
        <v>3015</v>
      </c>
      <c r="B3998">
        <v>27</v>
      </c>
      <c r="C3998" t="s">
        <v>3018</v>
      </c>
      <c r="D3998" t="s">
        <v>2276</v>
      </c>
    </row>
    <row r="3999" spans="1:4" x14ac:dyDescent="0.25">
      <c r="A3999" t="s">
        <v>3015</v>
      </c>
      <c r="B3999">
        <v>28</v>
      </c>
      <c r="C3999" t="s">
        <v>3017</v>
      </c>
      <c r="D3999" t="s">
        <v>2274</v>
      </c>
    </row>
    <row r="4000" spans="1:4" x14ac:dyDescent="0.25">
      <c r="A4000" t="s">
        <v>3015</v>
      </c>
      <c r="B4000">
        <v>29</v>
      </c>
      <c r="C4000" t="s">
        <v>3016</v>
      </c>
      <c r="D4000" t="s">
        <v>2918</v>
      </c>
    </row>
    <row r="4001" spans="1:4" x14ac:dyDescent="0.25">
      <c r="A4001" t="s">
        <v>3015</v>
      </c>
      <c r="B4001">
        <v>30</v>
      </c>
      <c r="C4001" t="s">
        <v>1705</v>
      </c>
      <c r="D4001" t="s">
        <v>2271</v>
      </c>
    </row>
    <row r="4002" spans="1:4" x14ac:dyDescent="0.25">
      <c r="A4002" t="s">
        <v>3015</v>
      </c>
      <c r="B4002">
        <v>31</v>
      </c>
      <c r="C4002" t="s">
        <v>351</v>
      </c>
      <c r="D4002" t="s">
        <v>23</v>
      </c>
    </row>
    <row r="4003" spans="1:4" x14ac:dyDescent="0.25">
      <c r="A4003" s="4" t="s">
        <v>3011</v>
      </c>
      <c r="B4003" s="4">
        <v>1</v>
      </c>
      <c r="C4003" s="4" t="s">
        <v>1245</v>
      </c>
      <c r="D4003" s="4" t="s">
        <v>4</v>
      </c>
    </row>
    <row r="4004" spans="1:4" x14ac:dyDescent="0.25">
      <c r="A4004" s="4" t="s">
        <v>3011</v>
      </c>
      <c r="B4004" s="4">
        <v>2</v>
      </c>
      <c r="C4004" s="4" t="s">
        <v>295</v>
      </c>
      <c r="D4004" s="4" t="s">
        <v>10</v>
      </c>
    </row>
    <row r="4005" spans="1:4" x14ac:dyDescent="0.25">
      <c r="A4005" s="4" t="s">
        <v>3011</v>
      </c>
      <c r="B4005" s="4">
        <v>3</v>
      </c>
      <c r="C4005" s="4" t="s">
        <v>492</v>
      </c>
      <c r="D4005" s="4" t="s">
        <v>26</v>
      </c>
    </row>
    <row r="4006" spans="1:4" x14ac:dyDescent="0.25">
      <c r="A4006" s="4" t="s">
        <v>3011</v>
      </c>
      <c r="B4006" s="4">
        <v>4</v>
      </c>
      <c r="C4006" s="4" t="s">
        <v>916</v>
      </c>
      <c r="D4006" s="4" t="s">
        <v>2955</v>
      </c>
    </row>
    <row r="4007" spans="1:4" x14ac:dyDescent="0.25">
      <c r="A4007" s="4" t="s">
        <v>3011</v>
      </c>
      <c r="B4007" s="4">
        <v>5</v>
      </c>
      <c r="C4007" s="4" t="s">
        <v>1003</v>
      </c>
      <c r="D4007" s="4" t="s">
        <v>2954</v>
      </c>
    </row>
    <row r="4008" spans="1:4" x14ac:dyDescent="0.25">
      <c r="A4008" s="4" t="s">
        <v>3011</v>
      </c>
      <c r="B4008" s="4">
        <v>6</v>
      </c>
      <c r="C4008" s="4" t="s">
        <v>238</v>
      </c>
      <c r="D4008" s="4" t="s">
        <v>243</v>
      </c>
    </row>
    <row r="4009" spans="1:4" x14ac:dyDescent="0.25">
      <c r="A4009" s="4" t="s">
        <v>3011</v>
      </c>
      <c r="B4009" s="4">
        <v>7</v>
      </c>
      <c r="C4009" s="4" t="s">
        <v>1079</v>
      </c>
      <c r="D4009" s="4" t="s">
        <v>1660</v>
      </c>
    </row>
    <row r="4010" spans="1:4" x14ac:dyDescent="0.25">
      <c r="A4010" s="4" t="s">
        <v>3011</v>
      </c>
      <c r="B4010" s="4">
        <v>8</v>
      </c>
      <c r="C4010" s="4" t="s">
        <v>3014</v>
      </c>
      <c r="D4010" s="4" t="s">
        <v>1657</v>
      </c>
    </row>
    <row r="4011" spans="1:4" x14ac:dyDescent="0.25">
      <c r="A4011" s="4" t="s">
        <v>3011</v>
      </c>
      <c r="B4011" s="4">
        <v>9</v>
      </c>
      <c r="C4011" s="4" t="s">
        <v>1653</v>
      </c>
      <c r="D4011" s="4" t="s">
        <v>1652</v>
      </c>
    </row>
    <row r="4012" spans="1:4" x14ac:dyDescent="0.25">
      <c r="A4012" s="4" t="s">
        <v>3011</v>
      </c>
      <c r="B4012" s="4">
        <v>10</v>
      </c>
      <c r="C4012" s="4" t="s">
        <v>2347</v>
      </c>
      <c r="D4012" s="4" t="s">
        <v>1420</v>
      </c>
    </row>
    <row r="4013" spans="1:4" x14ac:dyDescent="0.25">
      <c r="A4013" s="4" t="s">
        <v>3011</v>
      </c>
      <c r="B4013" s="4">
        <v>11</v>
      </c>
      <c r="C4013" s="4" t="s">
        <v>1416</v>
      </c>
      <c r="D4013" s="4" t="s">
        <v>3013</v>
      </c>
    </row>
    <row r="4014" spans="1:4" x14ac:dyDescent="0.25">
      <c r="A4014" s="4" t="s">
        <v>3011</v>
      </c>
      <c r="B4014" s="4">
        <v>12</v>
      </c>
      <c r="C4014" s="4" t="s">
        <v>1649</v>
      </c>
      <c r="D4014" s="4" t="s">
        <v>52</v>
      </c>
    </row>
    <row r="4015" spans="1:4" x14ac:dyDescent="0.25">
      <c r="A4015" s="4" t="s">
        <v>3011</v>
      </c>
      <c r="B4015" s="4">
        <v>13</v>
      </c>
      <c r="C4015" s="4" t="s">
        <v>1744</v>
      </c>
      <c r="D4015" s="4" t="s">
        <v>2932</v>
      </c>
    </row>
    <row r="4016" spans="1:4" x14ac:dyDescent="0.25">
      <c r="A4016" s="4" t="s">
        <v>3011</v>
      </c>
      <c r="B4016" s="4">
        <v>14</v>
      </c>
      <c r="C4016" s="4" t="s">
        <v>1742</v>
      </c>
      <c r="D4016" s="4" t="s">
        <v>1741</v>
      </c>
    </row>
    <row r="4017" spans="1:4" x14ac:dyDescent="0.25">
      <c r="A4017" s="4" t="s">
        <v>3011</v>
      </c>
      <c r="B4017" s="4">
        <v>15</v>
      </c>
      <c r="C4017" s="4" t="s">
        <v>1739</v>
      </c>
      <c r="D4017" s="4" t="s">
        <v>1738</v>
      </c>
    </row>
    <row r="4018" spans="1:4" x14ac:dyDescent="0.25">
      <c r="A4018" s="4" t="s">
        <v>3011</v>
      </c>
      <c r="B4018" s="4">
        <v>16</v>
      </c>
      <c r="C4018" s="4" t="s">
        <v>2930</v>
      </c>
      <c r="D4018" s="4" t="s">
        <v>2929</v>
      </c>
    </row>
    <row r="4019" spans="1:4" x14ac:dyDescent="0.25">
      <c r="A4019" s="4" t="s">
        <v>3011</v>
      </c>
      <c r="B4019" s="4">
        <v>17</v>
      </c>
      <c r="C4019" s="4" t="s">
        <v>2283</v>
      </c>
      <c r="D4019" s="4" t="s">
        <v>2942</v>
      </c>
    </row>
    <row r="4020" spans="1:4" x14ac:dyDescent="0.25">
      <c r="A4020" s="4" t="s">
        <v>3011</v>
      </c>
      <c r="B4020" s="4">
        <v>18</v>
      </c>
      <c r="C4020" s="4" t="s">
        <v>2941</v>
      </c>
      <c r="D4020" s="4" t="s">
        <v>2280</v>
      </c>
    </row>
    <row r="4021" spans="1:4" x14ac:dyDescent="0.25">
      <c r="A4021" s="4" t="s">
        <v>3011</v>
      </c>
      <c r="B4021" s="4">
        <v>19</v>
      </c>
      <c r="C4021" s="4" t="s">
        <v>583</v>
      </c>
      <c r="D4021" s="4" t="s">
        <v>2923</v>
      </c>
    </row>
    <row r="4022" spans="1:4" x14ac:dyDescent="0.25">
      <c r="A4022" s="4" t="s">
        <v>3011</v>
      </c>
      <c r="B4022" s="4">
        <v>20</v>
      </c>
      <c r="C4022" s="4" t="s">
        <v>2922</v>
      </c>
      <c r="D4022" s="4" t="s">
        <v>2921</v>
      </c>
    </row>
    <row r="4023" spans="1:4" x14ac:dyDescent="0.25">
      <c r="A4023" s="4" t="s">
        <v>3011</v>
      </c>
      <c r="B4023" s="4">
        <v>21</v>
      </c>
      <c r="C4023" s="4" t="s">
        <v>315</v>
      </c>
      <c r="D4023" s="4" t="s">
        <v>2276</v>
      </c>
    </row>
    <row r="4024" spans="1:4" x14ac:dyDescent="0.25">
      <c r="A4024" s="4" t="s">
        <v>3011</v>
      </c>
      <c r="B4024" s="4">
        <v>22</v>
      </c>
      <c r="C4024" s="4" t="s">
        <v>2920</v>
      </c>
      <c r="D4024" s="4" t="s">
        <v>2274</v>
      </c>
    </row>
    <row r="4025" spans="1:4" x14ac:dyDescent="0.25">
      <c r="A4025" s="4" t="s">
        <v>3011</v>
      </c>
      <c r="B4025" s="4">
        <v>23</v>
      </c>
      <c r="C4025" s="4" t="s">
        <v>1895</v>
      </c>
      <c r="D4025" s="4" t="s">
        <v>2918</v>
      </c>
    </row>
    <row r="4026" spans="1:4" x14ac:dyDescent="0.25">
      <c r="A4026" s="4" t="s">
        <v>3011</v>
      </c>
      <c r="B4026" s="4">
        <v>24</v>
      </c>
      <c r="C4026" s="4" t="s">
        <v>3012</v>
      </c>
      <c r="D4026" s="4" t="s">
        <v>2917</v>
      </c>
    </row>
    <row r="4027" spans="1:4" x14ac:dyDescent="0.25">
      <c r="A4027" s="4" t="s">
        <v>3011</v>
      </c>
      <c r="B4027" s="4">
        <v>25</v>
      </c>
      <c r="C4027" s="4" t="s">
        <v>2269</v>
      </c>
      <c r="D4027" s="4" t="s">
        <v>23</v>
      </c>
    </row>
    <row r="4028" spans="1:4" x14ac:dyDescent="0.25">
      <c r="A4028" t="s">
        <v>3010</v>
      </c>
      <c r="B4028">
        <v>1</v>
      </c>
      <c r="C4028" t="s">
        <v>344</v>
      </c>
      <c r="D4028" t="s">
        <v>8</v>
      </c>
    </row>
    <row r="4029" spans="1:4" x14ac:dyDescent="0.25">
      <c r="A4029" t="s">
        <v>3010</v>
      </c>
      <c r="B4029">
        <v>2</v>
      </c>
      <c r="C4029" t="s">
        <v>1463</v>
      </c>
      <c r="D4029" t="s">
        <v>90</v>
      </c>
    </row>
    <row r="4030" spans="1:4" x14ac:dyDescent="0.25">
      <c r="A4030" t="s">
        <v>3010</v>
      </c>
      <c r="B4030">
        <v>3</v>
      </c>
      <c r="C4030" t="s">
        <v>1245</v>
      </c>
      <c r="D4030" t="s">
        <v>4</v>
      </c>
    </row>
    <row r="4031" spans="1:4" x14ac:dyDescent="0.25">
      <c r="A4031" t="s">
        <v>2998</v>
      </c>
      <c r="B4031">
        <v>1</v>
      </c>
      <c r="C4031" t="s">
        <v>344</v>
      </c>
      <c r="D4031" t="s">
        <v>8</v>
      </c>
    </row>
    <row r="4032" spans="1:4" x14ac:dyDescent="0.25">
      <c r="A4032" t="s">
        <v>2998</v>
      </c>
      <c r="B4032">
        <v>2</v>
      </c>
      <c r="C4032" t="s">
        <v>3009</v>
      </c>
      <c r="D4032" t="s">
        <v>3008</v>
      </c>
    </row>
    <row r="4033" spans="1:4" x14ac:dyDescent="0.25">
      <c r="A4033" t="s">
        <v>2998</v>
      </c>
      <c r="B4033">
        <v>3</v>
      </c>
      <c r="C4033" t="s">
        <v>3007</v>
      </c>
      <c r="D4033" t="s">
        <v>3006</v>
      </c>
    </row>
    <row r="4034" spans="1:4" x14ac:dyDescent="0.25">
      <c r="A4034" t="s">
        <v>2998</v>
      </c>
      <c r="B4034">
        <v>4</v>
      </c>
      <c r="C4034" t="s">
        <v>2468</v>
      </c>
      <c r="D4034" t="s">
        <v>2355</v>
      </c>
    </row>
    <row r="4035" spans="1:4" x14ac:dyDescent="0.25">
      <c r="A4035" t="s">
        <v>2998</v>
      </c>
      <c r="B4035">
        <v>5</v>
      </c>
      <c r="C4035" t="s">
        <v>3005</v>
      </c>
      <c r="D4035" t="s">
        <v>3004</v>
      </c>
    </row>
    <row r="4036" spans="1:4" x14ac:dyDescent="0.25">
      <c r="A4036" t="s">
        <v>2998</v>
      </c>
      <c r="B4036">
        <v>6</v>
      </c>
      <c r="C4036" t="s">
        <v>3003</v>
      </c>
      <c r="D4036" t="s">
        <v>2350</v>
      </c>
    </row>
    <row r="4037" spans="1:4" x14ac:dyDescent="0.25">
      <c r="A4037" t="s">
        <v>2998</v>
      </c>
      <c r="B4037">
        <v>7</v>
      </c>
      <c r="C4037" t="s">
        <v>3002</v>
      </c>
      <c r="D4037" t="s">
        <v>3001</v>
      </c>
    </row>
    <row r="4038" spans="1:4" x14ac:dyDescent="0.25">
      <c r="A4038" t="s">
        <v>2998</v>
      </c>
      <c r="B4038">
        <v>8</v>
      </c>
      <c r="C4038" t="s">
        <v>2294</v>
      </c>
      <c r="D4038" t="s">
        <v>200</v>
      </c>
    </row>
    <row r="4039" spans="1:4" x14ac:dyDescent="0.25">
      <c r="A4039" t="s">
        <v>2998</v>
      </c>
      <c r="B4039">
        <v>9</v>
      </c>
      <c r="C4039" t="s">
        <v>3000</v>
      </c>
      <c r="D4039" t="s">
        <v>2999</v>
      </c>
    </row>
    <row r="4040" spans="1:4" x14ac:dyDescent="0.25">
      <c r="A4040" t="s">
        <v>2998</v>
      </c>
      <c r="B4040">
        <v>10</v>
      </c>
      <c r="C4040" t="s">
        <v>428</v>
      </c>
      <c r="D4040" t="s">
        <v>19</v>
      </c>
    </row>
    <row r="4041" spans="1:4" x14ac:dyDescent="0.25">
      <c r="A4041" t="s">
        <v>2998</v>
      </c>
      <c r="B4041">
        <v>11</v>
      </c>
      <c r="C4041" t="s">
        <v>2997</v>
      </c>
      <c r="D4041" t="s">
        <v>24</v>
      </c>
    </row>
    <row r="4042" spans="1:4" x14ac:dyDescent="0.25">
      <c r="A4042" t="s">
        <v>2983</v>
      </c>
      <c r="B4042">
        <v>1</v>
      </c>
      <c r="C4042" t="s">
        <v>2996</v>
      </c>
      <c r="D4042" t="s">
        <v>25</v>
      </c>
    </row>
    <row r="4043" spans="1:4" x14ac:dyDescent="0.25">
      <c r="A4043" t="s">
        <v>2983</v>
      </c>
      <c r="B4043">
        <v>2</v>
      </c>
      <c r="C4043" t="s">
        <v>1463</v>
      </c>
      <c r="D4043" t="s">
        <v>2824</v>
      </c>
    </row>
    <row r="4044" spans="1:4" x14ac:dyDescent="0.25">
      <c r="A4044" t="s">
        <v>2983</v>
      </c>
      <c r="B4044">
        <v>3</v>
      </c>
      <c r="C4044" t="s">
        <v>2995</v>
      </c>
      <c r="D4044" t="s">
        <v>2994</v>
      </c>
    </row>
    <row r="4045" spans="1:4" x14ac:dyDescent="0.25">
      <c r="A4045" t="s">
        <v>2983</v>
      </c>
      <c r="B4045">
        <v>4</v>
      </c>
      <c r="C4045" t="s">
        <v>2573</v>
      </c>
      <c r="D4045" t="s">
        <v>2993</v>
      </c>
    </row>
    <row r="4046" spans="1:4" x14ac:dyDescent="0.25">
      <c r="A4046" t="s">
        <v>2983</v>
      </c>
      <c r="B4046">
        <v>5</v>
      </c>
      <c r="C4046" t="s">
        <v>2992</v>
      </c>
      <c r="D4046" t="s">
        <v>1465</v>
      </c>
    </row>
    <row r="4047" spans="1:4" x14ac:dyDescent="0.25">
      <c r="A4047" t="s">
        <v>2983</v>
      </c>
      <c r="B4047">
        <v>6</v>
      </c>
      <c r="C4047" t="s">
        <v>826</v>
      </c>
      <c r="D4047" t="s">
        <v>1467</v>
      </c>
    </row>
    <row r="4048" spans="1:4" x14ac:dyDescent="0.25">
      <c r="A4048" t="s">
        <v>2983</v>
      </c>
      <c r="B4048">
        <v>7</v>
      </c>
      <c r="C4048" t="s">
        <v>1747</v>
      </c>
      <c r="D4048" t="s">
        <v>2991</v>
      </c>
    </row>
    <row r="4049" spans="1:4" x14ac:dyDescent="0.25">
      <c r="A4049" t="s">
        <v>2983</v>
      </c>
      <c r="B4049">
        <v>8</v>
      </c>
      <c r="C4049" t="s">
        <v>1470</v>
      </c>
      <c r="D4049" t="s">
        <v>2014</v>
      </c>
    </row>
    <row r="4050" spans="1:4" x14ac:dyDescent="0.25">
      <c r="A4050" t="s">
        <v>2983</v>
      </c>
      <c r="B4050">
        <v>9</v>
      </c>
      <c r="C4050" t="s">
        <v>1279</v>
      </c>
      <c r="D4050" t="s">
        <v>2990</v>
      </c>
    </row>
    <row r="4051" spans="1:4" x14ac:dyDescent="0.25">
      <c r="A4051" t="s">
        <v>2983</v>
      </c>
      <c r="B4051">
        <v>10</v>
      </c>
      <c r="C4051" t="s">
        <v>2062</v>
      </c>
      <c r="D4051" t="s">
        <v>2378</v>
      </c>
    </row>
    <row r="4052" spans="1:4" x14ac:dyDescent="0.25">
      <c r="A4052" t="s">
        <v>2983</v>
      </c>
      <c r="B4052">
        <v>11</v>
      </c>
      <c r="C4052" t="s">
        <v>1269</v>
      </c>
      <c r="D4052" t="s">
        <v>46</v>
      </c>
    </row>
    <row r="4053" spans="1:4" x14ac:dyDescent="0.25">
      <c r="A4053" t="s">
        <v>2983</v>
      </c>
      <c r="B4053">
        <v>12</v>
      </c>
      <c r="C4053" t="s">
        <v>2989</v>
      </c>
      <c r="D4053" t="s">
        <v>2988</v>
      </c>
    </row>
    <row r="4054" spans="1:4" x14ac:dyDescent="0.25">
      <c r="A4054" t="s">
        <v>2983</v>
      </c>
      <c r="B4054">
        <v>13</v>
      </c>
      <c r="C4054" t="s">
        <v>1556</v>
      </c>
      <c r="D4054" t="s">
        <v>2311</v>
      </c>
    </row>
    <row r="4055" spans="1:4" x14ac:dyDescent="0.25">
      <c r="A4055" t="s">
        <v>2983</v>
      </c>
      <c r="B4055">
        <v>14</v>
      </c>
      <c r="C4055" t="s">
        <v>1027</v>
      </c>
      <c r="D4055" t="s">
        <v>2128</v>
      </c>
    </row>
    <row r="4056" spans="1:4" x14ac:dyDescent="0.25">
      <c r="A4056" t="s">
        <v>2983</v>
      </c>
      <c r="B4056">
        <v>15</v>
      </c>
      <c r="C4056" t="s">
        <v>2840</v>
      </c>
      <c r="D4056" t="s">
        <v>2987</v>
      </c>
    </row>
    <row r="4057" spans="1:4" x14ac:dyDescent="0.25">
      <c r="A4057" t="s">
        <v>2983</v>
      </c>
      <c r="B4057">
        <v>16</v>
      </c>
      <c r="C4057" t="s">
        <v>2986</v>
      </c>
      <c r="D4057" t="s">
        <v>2985</v>
      </c>
    </row>
    <row r="4058" spans="1:4" x14ac:dyDescent="0.25">
      <c r="A4058" t="s">
        <v>2983</v>
      </c>
      <c r="B4058">
        <v>17</v>
      </c>
      <c r="C4058" t="s">
        <v>1109</v>
      </c>
      <c r="D4058" t="s">
        <v>2984</v>
      </c>
    </row>
    <row r="4059" spans="1:4" x14ac:dyDescent="0.25">
      <c r="A4059" t="s">
        <v>2983</v>
      </c>
      <c r="B4059">
        <v>18</v>
      </c>
      <c r="C4059" t="s">
        <v>492</v>
      </c>
      <c r="D4059" t="s">
        <v>26</v>
      </c>
    </row>
    <row r="4060" spans="1:4" x14ac:dyDescent="0.25">
      <c r="A4060" t="s">
        <v>2968</v>
      </c>
      <c r="B4060">
        <v>1</v>
      </c>
      <c r="C4060" t="s">
        <v>428</v>
      </c>
      <c r="D4060" t="s">
        <v>19</v>
      </c>
    </row>
    <row r="4061" spans="1:4" x14ac:dyDescent="0.25">
      <c r="A4061" t="s">
        <v>2968</v>
      </c>
      <c r="B4061">
        <v>2</v>
      </c>
      <c r="C4061" t="s">
        <v>371</v>
      </c>
      <c r="D4061" t="s">
        <v>2982</v>
      </c>
    </row>
    <row r="4062" spans="1:4" x14ac:dyDescent="0.25">
      <c r="A4062" t="s">
        <v>2968</v>
      </c>
      <c r="B4062">
        <v>3</v>
      </c>
      <c r="C4062" t="s">
        <v>1675</v>
      </c>
      <c r="D4062" t="s">
        <v>2981</v>
      </c>
    </row>
    <row r="4063" spans="1:4" x14ac:dyDescent="0.25">
      <c r="A4063" t="s">
        <v>2968</v>
      </c>
      <c r="B4063">
        <v>4</v>
      </c>
      <c r="C4063" t="s">
        <v>2347</v>
      </c>
      <c r="D4063" t="s">
        <v>2980</v>
      </c>
    </row>
    <row r="4064" spans="1:4" x14ac:dyDescent="0.25">
      <c r="A4064" t="s">
        <v>2968</v>
      </c>
      <c r="B4064">
        <v>5</v>
      </c>
      <c r="C4064" t="s">
        <v>2979</v>
      </c>
      <c r="D4064" t="s">
        <v>2978</v>
      </c>
    </row>
    <row r="4065" spans="1:4" x14ac:dyDescent="0.25">
      <c r="A4065" t="s">
        <v>2968</v>
      </c>
      <c r="B4065">
        <v>6</v>
      </c>
      <c r="C4065" t="s">
        <v>1394</v>
      </c>
      <c r="D4065" t="s">
        <v>2977</v>
      </c>
    </row>
    <row r="4066" spans="1:4" x14ac:dyDescent="0.25">
      <c r="A4066" t="s">
        <v>2968</v>
      </c>
      <c r="B4066">
        <v>7</v>
      </c>
      <c r="C4066" t="s">
        <v>2976</v>
      </c>
      <c r="D4066" t="s">
        <v>2975</v>
      </c>
    </row>
    <row r="4067" spans="1:4" x14ac:dyDescent="0.25">
      <c r="A4067" t="s">
        <v>2968</v>
      </c>
      <c r="B4067">
        <v>8</v>
      </c>
      <c r="C4067" t="s">
        <v>2974</v>
      </c>
      <c r="D4067" t="s">
        <v>2973</v>
      </c>
    </row>
    <row r="4068" spans="1:4" x14ac:dyDescent="0.25">
      <c r="A4068" t="s">
        <v>2968</v>
      </c>
      <c r="B4068">
        <v>9</v>
      </c>
      <c r="C4068" t="s">
        <v>2062</v>
      </c>
      <c r="D4068" t="s">
        <v>2972</v>
      </c>
    </row>
    <row r="4069" spans="1:4" x14ac:dyDescent="0.25">
      <c r="A4069" t="s">
        <v>2968</v>
      </c>
      <c r="B4069">
        <v>10</v>
      </c>
      <c r="C4069" t="s">
        <v>1436</v>
      </c>
      <c r="D4069" t="s">
        <v>1685</v>
      </c>
    </row>
    <row r="4070" spans="1:4" x14ac:dyDescent="0.25">
      <c r="A4070" t="s">
        <v>2968</v>
      </c>
      <c r="B4070">
        <v>11</v>
      </c>
      <c r="C4070" t="s">
        <v>803</v>
      </c>
      <c r="D4070" t="s">
        <v>2971</v>
      </c>
    </row>
    <row r="4071" spans="1:4" x14ac:dyDescent="0.25">
      <c r="A4071" t="s">
        <v>2968</v>
      </c>
      <c r="B4071">
        <v>12</v>
      </c>
      <c r="C4071" t="s">
        <v>1438</v>
      </c>
      <c r="D4071" t="s">
        <v>1687</v>
      </c>
    </row>
    <row r="4072" spans="1:4" x14ac:dyDescent="0.25">
      <c r="A4072" t="s">
        <v>2968</v>
      </c>
      <c r="B4072">
        <v>13</v>
      </c>
      <c r="C4072" t="s">
        <v>2970</v>
      </c>
      <c r="D4072" t="s">
        <v>2718</v>
      </c>
    </row>
    <row r="4073" spans="1:4" x14ac:dyDescent="0.25">
      <c r="A4073" t="s">
        <v>2968</v>
      </c>
      <c r="B4073">
        <v>14</v>
      </c>
      <c r="C4073" t="s">
        <v>2838</v>
      </c>
      <c r="D4073" t="s">
        <v>2720</v>
      </c>
    </row>
    <row r="4074" spans="1:4" x14ac:dyDescent="0.25">
      <c r="A4074" t="s">
        <v>2968</v>
      </c>
      <c r="B4074">
        <v>15</v>
      </c>
      <c r="C4074" t="s">
        <v>1276</v>
      </c>
      <c r="D4074" t="s">
        <v>2969</v>
      </c>
    </row>
    <row r="4075" spans="1:4" x14ac:dyDescent="0.25">
      <c r="A4075" t="s">
        <v>2968</v>
      </c>
      <c r="B4075">
        <v>16</v>
      </c>
      <c r="C4075" t="s">
        <v>492</v>
      </c>
      <c r="D4075" t="s">
        <v>26</v>
      </c>
    </row>
    <row r="4076" spans="1:4" x14ac:dyDescent="0.25">
      <c r="A4076" t="s">
        <v>2958</v>
      </c>
      <c r="B4076">
        <v>1</v>
      </c>
      <c r="C4076" t="s">
        <v>492</v>
      </c>
      <c r="D4076" t="s">
        <v>26</v>
      </c>
    </row>
    <row r="4077" spans="1:4" x14ac:dyDescent="0.25">
      <c r="A4077" t="s">
        <v>2958</v>
      </c>
      <c r="B4077">
        <v>2</v>
      </c>
      <c r="C4077" t="s">
        <v>2967</v>
      </c>
      <c r="D4077" t="s">
        <v>2966</v>
      </c>
    </row>
    <row r="4078" spans="1:4" x14ac:dyDescent="0.25">
      <c r="A4078" t="s">
        <v>2958</v>
      </c>
      <c r="B4078">
        <v>3</v>
      </c>
      <c r="C4078" t="s">
        <v>2965</v>
      </c>
      <c r="D4078" t="s">
        <v>2964</v>
      </c>
    </row>
    <row r="4079" spans="1:4" x14ac:dyDescent="0.25">
      <c r="A4079" t="s">
        <v>2958</v>
      </c>
      <c r="B4079">
        <v>4</v>
      </c>
      <c r="C4079" t="s">
        <v>2963</v>
      </c>
      <c r="D4079" t="s">
        <v>2962</v>
      </c>
    </row>
    <row r="4080" spans="1:4" x14ac:dyDescent="0.25">
      <c r="A4080" t="s">
        <v>2958</v>
      </c>
      <c r="B4080">
        <v>5</v>
      </c>
      <c r="C4080" t="s">
        <v>2961</v>
      </c>
      <c r="D4080" t="s">
        <v>2960</v>
      </c>
    </row>
    <row r="4081" spans="1:4" x14ac:dyDescent="0.25">
      <c r="A4081" t="s">
        <v>2958</v>
      </c>
      <c r="B4081">
        <v>6</v>
      </c>
      <c r="C4081" t="s">
        <v>704</v>
      </c>
      <c r="D4081" t="s">
        <v>2959</v>
      </c>
    </row>
    <row r="4082" spans="1:4" x14ac:dyDescent="0.25">
      <c r="A4082" t="s">
        <v>2958</v>
      </c>
      <c r="B4082">
        <v>7</v>
      </c>
      <c r="C4082" t="s">
        <v>2957</v>
      </c>
      <c r="D4082" t="s">
        <v>28</v>
      </c>
    </row>
    <row r="4083" spans="1:4" x14ac:dyDescent="0.25">
      <c r="A4083" t="s">
        <v>2948</v>
      </c>
      <c r="B4083">
        <v>1</v>
      </c>
      <c r="C4083" t="s">
        <v>1245</v>
      </c>
      <c r="D4083" t="s">
        <v>4</v>
      </c>
    </row>
    <row r="4084" spans="1:4" x14ac:dyDescent="0.25">
      <c r="A4084" t="s">
        <v>2948</v>
      </c>
      <c r="B4084">
        <v>2</v>
      </c>
      <c r="C4084" t="s">
        <v>295</v>
      </c>
      <c r="D4084" t="s">
        <v>10</v>
      </c>
    </row>
    <row r="4085" spans="1:4" x14ac:dyDescent="0.25">
      <c r="A4085" t="s">
        <v>2948</v>
      </c>
      <c r="B4085">
        <v>3</v>
      </c>
      <c r="C4085" t="s">
        <v>492</v>
      </c>
      <c r="D4085" t="s">
        <v>26</v>
      </c>
    </row>
    <row r="4086" spans="1:4" x14ac:dyDescent="0.25">
      <c r="A4086" t="s">
        <v>2948</v>
      </c>
      <c r="B4086">
        <v>4</v>
      </c>
      <c r="C4086" t="s">
        <v>2956</v>
      </c>
      <c r="D4086" t="s">
        <v>2955</v>
      </c>
    </row>
    <row r="4087" spans="1:4" x14ac:dyDescent="0.25">
      <c r="A4087" t="s">
        <v>2948</v>
      </c>
      <c r="B4087">
        <v>5</v>
      </c>
      <c r="C4087" t="s">
        <v>1003</v>
      </c>
      <c r="D4087" t="s">
        <v>2954</v>
      </c>
    </row>
    <row r="4088" spans="1:4" x14ac:dyDescent="0.25">
      <c r="A4088" t="s">
        <v>2948</v>
      </c>
      <c r="B4088">
        <v>6</v>
      </c>
      <c r="C4088" t="s">
        <v>238</v>
      </c>
      <c r="D4088" t="s">
        <v>243</v>
      </c>
    </row>
    <row r="4089" spans="1:4" x14ac:dyDescent="0.25">
      <c r="A4089" t="s">
        <v>2948</v>
      </c>
      <c r="B4089">
        <v>7</v>
      </c>
      <c r="C4089" t="s">
        <v>1079</v>
      </c>
      <c r="D4089" t="s">
        <v>1660</v>
      </c>
    </row>
    <row r="4090" spans="1:4" x14ac:dyDescent="0.25">
      <c r="A4090" t="s">
        <v>2948</v>
      </c>
      <c r="B4090">
        <v>8</v>
      </c>
      <c r="C4090" t="s">
        <v>2953</v>
      </c>
      <c r="D4090" t="s">
        <v>1657</v>
      </c>
    </row>
    <row r="4091" spans="1:4" x14ac:dyDescent="0.25">
      <c r="A4091" t="s">
        <v>2948</v>
      </c>
      <c r="B4091">
        <v>9</v>
      </c>
      <c r="C4091" t="s">
        <v>1653</v>
      </c>
      <c r="D4091" t="s">
        <v>1652</v>
      </c>
    </row>
    <row r="4092" spans="1:4" x14ac:dyDescent="0.25">
      <c r="A4092" t="s">
        <v>2948</v>
      </c>
      <c r="B4092">
        <v>10</v>
      </c>
      <c r="C4092" t="s">
        <v>826</v>
      </c>
      <c r="D4092" t="s">
        <v>1420</v>
      </c>
    </row>
    <row r="4093" spans="1:4" x14ac:dyDescent="0.25">
      <c r="A4093" t="s">
        <v>2948</v>
      </c>
      <c r="B4093">
        <v>11</v>
      </c>
      <c r="C4093" t="s">
        <v>2952</v>
      </c>
      <c r="D4093" t="s">
        <v>2951</v>
      </c>
    </row>
    <row r="4094" spans="1:4" x14ac:dyDescent="0.25">
      <c r="A4094" t="s">
        <v>2948</v>
      </c>
      <c r="B4094">
        <v>12</v>
      </c>
      <c r="C4094" t="s">
        <v>2950</v>
      </c>
      <c r="D4094" t="s">
        <v>2949</v>
      </c>
    </row>
    <row r="4095" spans="1:4" x14ac:dyDescent="0.25">
      <c r="A4095" t="s">
        <v>2948</v>
      </c>
      <c r="B4095">
        <v>13</v>
      </c>
      <c r="C4095" t="s">
        <v>1744</v>
      </c>
      <c r="D4095" t="s">
        <v>2932</v>
      </c>
    </row>
    <row r="4096" spans="1:4" x14ac:dyDescent="0.25">
      <c r="A4096" t="s">
        <v>2948</v>
      </c>
      <c r="B4096">
        <v>14</v>
      </c>
      <c r="C4096" t="s">
        <v>899</v>
      </c>
      <c r="D4096" t="s">
        <v>1741</v>
      </c>
    </row>
    <row r="4097" spans="1:4" x14ac:dyDescent="0.25">
      <c r="A4097" t="s">
        <v>2948</v>
      </c>
      <c r="B4097">
        <v>15</v>
      </c>
      <c r="C4097" t="s">
        <v>2943</v>
      </c>
      <c r="D4097" t="s">
        <v>1738</v>
      </c>
    </row>
    <row r="4098" spans="1:4" x14ac:dyDescent="0.25">
      <c r="A4098" t="s">
        <v>2948</v>
      </c>
      <c r="B4098">
        <v>16</v>
      </c>
      <c r="C4098" t="s">
        <v>2285</v>
      </c>
      <c r="D4098" t="s">
        <v>2929</v>
      </c>
    </row>
    <row r="4099" spans="1:4" x14ac:dyDescent="0.25">
      <c r="A4099" t="s">
        <v>2948</v>
      </c>
      <c r="B4099">
        <v>17</v>
      </c>
      <c r="C4099" t="s">
        <v>2125</v>
      </c>
      <c r="D4099" t="s">
        <v>2942</v>
      </c>
    </row>
    <row r="4100" spans="1:4" x14ac:dyDescent="0.25">
      <c r="A4100" t="s">
        <v>2948</v>
      </c>
      <c r="B4100">
        <v>18</v>
      </c>
      <c r="C4100" t="s">
        <v>2941</v>
      </c>
      <c r="D4100" t="s">
        <v>2280</v>
      </c>
    </row>
    <row r="4101" spans="1:4" x14ac:dyDescent="0.25">
      <c r="A4101" t="s">
        <v>2948</v>
      </c>
      <c r="B4101">
        <v>19</v>
      </c>
      <c r="C4101" t="s">
        <v>1412</v>
      </c>
      <c r="D4101" t="s">
        <v>2925</v>
      </c>
    </row>
    <row r="4102" spans="1:4" x14ac:dyDescent="0.25">
      <c r="A4102" t="s">
        <v>2948</v>
      </c>
      <c r="B4102">
        <v>20</v>
      </c>
      <c r="C4102" t="s">
        <v>2924</v>
      </c>
      <c r="D4102" t="s">
        <v>2923</v>
      </c>
    </row>
    <row r="4103" spans="1:4" x14ac:dyDescent="0.25">
      <c r="A4103" t="s">
        <v>2948</v>
      </c>
      <c r="B4103">
        <v>21</v>
      </c>
      <c r="C4103" t="s">
        <v>2922</v>
      </c>
      <c r="D4103" t="s">
        <v>2921</v>
      </c>
    </row>
    <row r="4104" spans="1:4" x14ac:dyDescent="0.25">
      <c r="A4104" t="s">
        <v>2948</v>
      </c>
      <c r="B4104">
        <v>22</v>
      </c>
      <c r="C4104" t="s">
        <v>315</v>
      </c>
      <c r="D4104" t="s">
        <v>2276</v>
      </c>
    </row>
    <row r="4105" spans="1:4" x14ac:dyDescent="0.25">
      <c r="A4105" t="s">
        <v>2948</v>
      </c>
      <c r="B4105">
        <v>23</v>
      </c>
      <c r="C4105" t="s">
        <v>2920</v>
      </c>
      <c r="D4105" t="s">
        <v>2919</v>
      </c>
    </row>
    <row r="4106" spans="1:4" x14ac:dyDescent="0.25">
      <c r="A4106" t="s">
        <v>2948</v>
      </c>
      <c r="B4106">
        <v>24</v>
      </c>
      <c r="C4106" t="s">
        <v>1895</v>
      </c>
      <c r="D4106" t="s">
        <v>2918</v>
      </c>
    </row>
    <row r="4107" spans="1:4" x14ac:dyDescent="0.25">
      <c r="A4107" t="s">
        <v>2948</v>
      </c>
      <c r="B4107">
        <v>25</v>
      </c>
      <c r="C4107" t="s">
        <v>2163</v>
      </c>
      <c r="D4107" t="s">
        <v>2917</v>
      </c>
    </row>
    <row r="4108" spans="1:4" x14ac:dyDescent="0.25">
      <c r="A4108" t="s">
        <v>2948</v>
      </c>
      <c r="B4108">
        <v>26</v>
      </c>
      <c r="C4108" t="s">
        <v>2269</v>
      </c>
      <c r="D4108" t="s">
        <v>23</v>
      </c>
    </row>
    <row r="4109" spans="1:4" x14ac:dyDescent="0.25">
      <c r="A4109" s="4" t="s">
        <v>2940</v>
      </c>
      <c r="B4109" s="4">
        <v>1</v>
      </c>
      <c r="C4109" s="4" t="s">
        <v>1245</v>
      </c>
      <c r="D4109" s="4" t="s">
        <v>4</v>
      </c>
    </row>
    <row r="4110" spans="1:4" x14ac:dyDescent="0.25">
      <c r="A4110" s="4" t="s">
        <v>2940</v>
      </c>
      <c r="B4110" s="4">
        <v>2</v>
      </c>
      <c r="C4110" s="4" t="s">
        <v>295</v>
      </c>
      <c r="D4110" s="4" t="s">
        <v>10</v>
      </c>
    </row>
    <row r="4111" spans="1:4" x14ac:dyDescent="0.25">
      <c r="A4111" s="4" t="s">
        <v>2940</v>
      </c>
      <c r="B4111" s="4">
        <v>3</v>
      </c>
      <c r="C4111" s="4" t="s">
        <v>492</v>
      </c>
      <c r="D4111" s="4" t="s">
        <v>26</v>
      </c>
    </row>
    <row r="4112" spans="1:4" x14ac:dyDescent="0.25">
      <c r="A4112" s="4" t="s">
        <v>2940</v>
      </c>
      <c r="B4112" s="4">
        <v>4</v>
      </c>
      <c r="C4112" s="4" t="s">
        <v>2717</v>
      </c>
      <c r="D4112" s="4" t="s">
        <v>2836</v>
      </c>
    </row>
    <row r="4113" spans="1:4" x14ac:dyDescent="0.25">
      <c r="A4113" s="4" t="s">
        <v>2940</v>
      </c>
      <c r="B4113" s="4">
        <v>5</v>
      </c>
      <c r="C4113" s="4" t="s">
        <v>1432</v>
      </c>
      <c r="D4113" s="4" t="s">
        <v>57</v>
      </c>
    </row>
    <row r="4114" spans="1:4" x14ac:dyDescent="0.25">
      <c r="A4114" s="4" t="s">
        <v>2940</v>
      </c>
      <c r="B4114" s="4">
        <v>6</v>
      </c>
      <c r="C4114" s="4" t="s">
        <v>438</v>
      </c>
      <c r="D4114" s="4" t="s">
        <v>2947</v>
      </c>
    </row>
    <row r="4115" spans="1:4" x14ac:dyDescent="0.25">
      <c r="A4115" s="4" t="s">
        <v>2940</v>
      </c>
      <c r="B4115" s="4">
        <v>7</v>
      </c>
      <c r="C4115" s="4" t="s">
        <v>1412</v>
      </c>
      <c r="D4115" s="4" t="s">
        <v>1431</v>
      </c>
    </row>
    <row r="4116" spans="1:4" x14ac:dyDescent="0.25">
      <c r="A4116" s="4" t="s">
        <v>2940</v>
      </c>
      <c r="B4116" s="4">
        <v>8</v>
      </c>
      <c r="C4116" s="4" t="s">
        <v>2946</v>
      </c>
      <c r="D4116" s="4" t="s">
        <v>2290</v>
      </c>
    </row>
    <row r="4117" spans="1:4" x14ac:dyDescent="0.25">
      <c r="A4117" s="4" t="s">
        <v>2940</v>
      </c>
      <c r="B4117" s="4">
        <v>9</v>
      </c>
      <c r="C4117" s="4" t="s">
        <v>1746</v>
      </c>
      <c r="D4117" s="4" t="s">
        <v>1425</v>
      </c>
    </row>
    <row r="4118" spans="1:4" x14ac:dyDescent="0.25">
      <c r="A4118" s="4" t="s">
        <v>2940</v>
      </c>
      <c r="B4118" s="4">
        <v>10</v>
      </c>
      <c r="C4118" s="4" t="s">
        <v>2289</v>
      </c>
      <c r="D4118" s="4" t="s">
        <v>1423</v>
      </c>
    </row>
    <row r="4119" spans="1:4" x14ac:dyDescent="0.25">
      <c r="A4119" s="4" t="s">
        <v>2940</v>
      </c>
      <c r="B4119" s="4">
        <v>11</v>
      </c>
      <c r="C4119" s="4" t="s">
        <v>1422</v>
      </c>
      <c r="D4119" s="4" t="s">
        <v>1421</v>
      </c>
    </row>
    <row r="4120" spans="1:4" x14ac:dyDescent="0.25">
      <c r="A4120" s="4" t="s">
        <v>2940</v>
      </c>
      <c r="B4120" s="4">
        <v>12</v>
      </c>
      <c r="C4120" s="4" t="s">
        <v>1029</v>
      </c>
      <c r="D4120" s="4" t="s">
        <v>2945</v>
      </c>
    </row>
    <row r="4121" spans="1:4" x14ac:dyDescent="0.25">
      <c r="A4121" s="4" t="s">
        <v>2940</v>
      </c>
      <c r="B4121" s="4">
        <v>13</v>
      </c>
      <c r="C4121" s="4" t="s">
        <v>1649</v>
      </c>
      <c r="D4121" s="4" t="s">
        <v>2944</v>
      </c>
    </row>
    <row r="4122" spans="1:4" x14ac:dyDescent="0.25">
      <c r="A4122" s="4" t="s">
        <v>2940</v>
      </c>
      <c r="B4122" s="4">
        <v>14</v>
      </c>
      <c r="C4122" s="4" t="s">
        <v>1744</v>
      </c>
      <c r="D4122" s="4" t="s">
        <v>2932</v>
      </c>
    </row>
    <row r="4123" spans="1:4" x14ac:dyDescent="0.25">
      <c r="A4123" s="4" t="s">
        <v>2940</v>
      </c>
      <c r="B4123" s="4">
        <v>15</v>
      </c>
      <c r="C4123" s="4" t="s">
        <v>1742</v>
      </c>
      <c r="D4123" s="4" t="s">
        <v>1741</v>
      </c>
    </row>
    <row r="4124" spans="1:4" x14ac:dyDescent="0.25">
      <c r="A4124" s="4" t="s">
        <v>2940</v>
      </c>
      <c r="B4124" s="4">
        <v>16</v>
      </c>
      <c r="C4124" s="4" t="s">
        <v>2943</v>
      </c>
      <c r="D4124" s="4" t="s">
        <v>1738</v>
      </c>
    </row>
    <row r="4125" spans="1:4" x14ac:dyDescent="0.25">
      <c r="A4125" s="4" t="s">
        <v>2940</v>
      </c>
      <c r="B4125" s="4">
        <v>17</v>
      </c>
      <c r="C4125" s="4" t="s">
        <v>2930</v>
      </c>
      <c r="D4125" s="4" t="s">
        <v>2929</v>
      </c>
    </row>
    <row r="4126" spans="1:4" x14ac:dyDescent="0.25">
      <c r="A4126" s="4" t="s">
        <v>2940</v>
      </c>
      <c r="B4126" s="4">
        <v>18</v>
      </c>
      <c r="C4126" s="4" t="s">
        <v>2125</v>
      </c>
      <c r="D4126" s="4" t="s">
        <v>2942</v>
      </c>
    </row>
    <row r="4127" spans="1:4" x14ac:dyDescent="0.25">
      <c r="A4127" s="4" t="s">
        <v>2940</v>
      </c>
      <c r="B4127" s="4">
        <v>19</v>
      </c>
      <c r="C4127" s="4" t="s">
        <v>2941</v>
      </c>
      <c r="D4127" s="4" t="s">
        <v>2280</v>
      </c>
    </row>
    <row r="4128" spans="1:4" x14ac:dyDescent="0.25">
      <c r="A4128" s="4" t="s">
        <v>2940</v>
      </c>
      <c r="B4128" s="4">
        <v>20</v>
      </c>
      <c r="C4128" s="4" t="s">
        <v>1412</v>
      </c>
      <c r="D4128" s="4" t="s">
        <v>2925</v>
      </c>
    </row>
    <row r="4129" spans="1:4" x14ac:dyDescent="0.25">
      <c r="A4129" s="4" t="s">
        <v>2940</v>
      </c>
      <c r="B4129" s="4">
        <v>21</v>
      </c>
      <c r="C4129" s="4" t="s">
        <v>2924</v>
      </c>
      <c r="D4129" s="4" t="s">
        <v>2923</v>
      </c>
    </row>
    <row r="4130" spans="1:4" x14ac:dyDescent="0.25">
      <c r="A4130" s="4" t="s">
        <v>2940</v>
      </c>
      <c r="B4130" s="4">
        <v>22</v>
      </c>
      <c r="C4130" s="4" t="s">
        <v>2922</v>
      </c>
      <c r="D4130" s="4" t="s">
        <v>2921</v>
      </c>
    </row>
    <row r="4131" spans="1:4" x14ac:dyDescent="0.25">
      <c r="A4131" s="4" t="s">
        <v>2940</v>
      </c>
      <c r="B4131" s="4">
        <v>23</v>
      </c>
      <c r="C4131" s="4" t="s">
        <v>315</v>
      </c>
      <c r="D4131" s="4" t="s">
        <v>2276</v>
      </c>
    </row>
    <row r="4132" spans="1:4" x14ac:dyDescent="0.25">
      <c r="A4132" s="4" t="s">
        <v>2940</v>
      </c>
      <c r="B4132" s="4">
        <v>24</v>
      </c>
      <c r="C4132" s="4" t="s">
        <v>2920</v>
      </c>
      <c r="D4132" s="4" t="s">
        <v>2919</v>
      </c>
    </row>
    <row r="4133" spans="1:4" x14ac:dyDescent="0.25">
      <c r="A4133" s="4" t="s">
        <v>2940</v>
      </c>
      <c r="B4133" s="4">
        <v>25</v>
      </c>
      <c r="C4133" s="4" t="s">
        <v>1700</v>
      </c>
      <c r="D4133" s="4" t="s">
        <v>2918</v>
      </c>
    </row>
    <row r="4134" spans="1:4" x14ac:dyDescent="0.25">
      <c r="A4134" s="4" t="s">
        <v>2940</v>
      </c>
      <c r="B4134" s="4">
        <v>26</v>
      </c>
      <c r="C4134" s="4" t="s">
        <v>2163</v>
      </c>
      <c r="D4134" s="4" t="s">
        <v>2917</v>
      </c>
    </row>
    <row r="4135" spans="1:4" x14ac:dyDescent="0.25">
      <c r="A4135" s="4" t="s">
        <v>2940</v>
      </c>
      <c r="B4135" s="4">
        <v>27</v>
      </c>
      <c r="C4135" s="4" t="s">
        <v>2269</v>
      </c>
      <c r="D4135" s="4" t="s">
        <v>23</v>
      </c>
    </row>
    <row r="4136" spans="1:4" x14ac:dyDescent="0.25">
      <c r="A4136" t="s">
        <v>2939</v>
      </c>
      <c r="B4136">
        <v>1</v>
      </c>
      <c r="C4136" t="s">
        <v>344</v>
      </c>
      <c r="D4136" t="s">
        <v>8</v>
      </c>
    </row>
    <row r="4137" spans="1:4" x14ac:dyDescent="0.25">
      <c r="A4137" t="s">
        <v>2939</v>
      </c>
      <c r="B4137">
        <v>2</v>
      </c>
      <c r="C4137" t="s">
        <v>428</v>
      </c>
      <c r="D4137" t="s">
        <v>19</v>
      </c>
    </row>
    <row r="4138" spans="1:4" x14ac:dyDescent="0.25">
      <c r="A4138" t="s">
        <v>2916</v>
      </c>
      <c r="B4138">
        <v>1</v>
      </c>
      <c r="C4138" t="s">
        <v>1245</v>
      </c>
      <c r="D4138" t="s">
        <v>4</v>
      </c>
    </row>
    <row r="4139" spans="1:4" x14ac:dyDescent="0.25">
      <c r="A4139" t="s">
        <v>2916</v>
      </c>
      <c r="B4139">
        <v>2</v>
      </c>
      <c r="C4139" t="s">
        <v>344</v>
      </c>
      <c r="D4139" t="s">
        <v>8</v>
      </c>
    </row>
    <row r="4140" spans="1:4" x14ac:dyDescent="0.25">
      <c r="A4140" t="s">
        <v>2916</v>
      </c>
      <c r="B4140">
        <v>3</v>
      </c>
      <c r="C4140" t="s">
        <v>492</v>
      </c>
      <c r="D4140" t="s">
        <v>26</v>
      </c>
    </row>
    <row r="4141" spans="1:4" x14ac:dyDescent="0.25">
      <c r="A4141" t="s">
        <v>2916</v>
      </c>
      <c r="B4141">
        <v>4</v>
      </c>
      <c r="C4141" t="s">
        <v>2938</v>
      </c>
      <c r="D4141" t="s">
        <v>2937</v>
      </c>
    </row>
    <row r="4142" spans="1:4" x14ac:dyDescent="0.25">
      <c r="A4142" t="s">
        <v>2916</v>
      </c>
      <c r="B4142">
        <v>5</v>
      </c>
      <c r="C4142" t="s">
        <v>1432</v>
      </c>
      <c r="D4142" t="s">
        <v>57</v>
      </c>
    </row>
    <row r="4143" spans="1:4" x14ac:dyDescent="0.25">
      <c r="A4143" t="s">
        <v>2916</v>
      </c>
      <c r="B4143">
        <v>6</v>
      </c>
      <c r="C4143" t="s">
        <v>1718</v>
      </c>
      <c r="D4143" t="s">
        <v>2936</v>
      </c>
    </row>
    <row r="4144" spans="1:4" x14ac:dyDescent="0.25">
      <c r="A4144" t="s">
        <v>2916</v>
      </c>
      <c r="B4144">
        <v>7</v>
      </c>
      <c r="C4144" t="s">
        <v>1412</v>
      </c>
      <c r="D4144" t="s">
        <v>1431</v>
      </c>
    </row>
    <row r="4145" spans="1:4" x14ac:dyDescent="0.25">
      <c r="A4145" t="s">
        <v>2916</v>
      </c>
      <c r="B4145">
        <v>8</v>
      </c>
      <c r="C4145" t="s">
        <v>2302</v>
      </c>
      <c r="D4145" t="s">
        <v>2290</v>
      </c>
    </row>
    <row r="4146" spans="1:4" x14ac:dyDescent="0.25">
      <c r="A4146" t="s">
        <v>2916</v>
      </c>
      <c r="B4146">
        <v>9</v>
      </c>
      <c r="C4146" t="s">
        <v>1746</v>
      </c>
      <c r="D4146" t="s">
        <v>1425</v>
      </c>
    </row>
    <row r="4147" spans="1:4" x14ac:dyDescent="0.25">
      <c r="A4147" t="s">
        <v>2916</v>
      </c>
      <c r="B4147">
        <v>10</v>
      </c>
      <c r="C4147" t="s">
        <v>2289</v>
      </c>
      <c r="D4147" t="s">
        <v>1423</v>
      </c>
    </row>
    <row r="4148" spans="1:4" x14ac:dyDescent="0.25">
      <c r="A4148" t="s">
        <v>2916</v>
      </c>
      <c r="B4148">
        <v>11</v>
      </c>
      <c r="C4148" t="s">
        <v>2935</v>
      </c>
      <c r="D4148" t="s">
        <v>1421</v>
      </c>
    </row>
    <row r="4149" spans="1:4" x14ac:dyDescent="0.25">
      <c r="A4149" t="s">
        <v>2916</v>
      </c>
      <c r="B4149">
        <v>12</v>
      </c>
      <c r="C4149" t="s">
        <v>2131</v>
      </c>
      <c r="D4149" t="s">
        <v>2934</v>
      </c>
    </row>
    <row r="4150" spans="1:4" x14ac:dyDescent="0.25">
      <c r="A4150" t="s">
        <v>2916</v>
      </c>
      <c r="B4150">
        <v>13</v>
      </c>
      <c r="C4150" t="s">
        <v>1649</v>
      </c>
      <c r="D4150" t="s">
        <v>1649</v>
      </c>
    </row>
    <row r="4151" spans="1:4" x14ac:dyDescent="0.25">
      <c r="A4151" t="s">
        <v>2916</v>
      </c>
      <c r="B4151">
        <v>14</v>
      </c>
      <c r="C4151" t="s">
        <v>2933</v>
      </c>
      <c r="D4151" t="s">
        <v>2932</v>
      </c>
    </row>
    <row r="4152" spans="1:4" x14ac:dyDescent="0.25">
      <c r="A4152" t="s">
        <v>2916</v>
      </c>
      <c r="B4152">
        <v>15</v>
      </c>
      <c r="C4152" t="s">
        <v>1742</v>
      </c>
      <c r="D4152" t="s">
        <v>1741</v>
      </c>
    </row>
    <row r="4153" spans="1:4" x14ac:dyDescent="0.25">
      <c r="A4153" t="s">
        <v>2916</v>
      </c>
      <c r="B4153">
        <v>16</v>
      </c>
      <c r="C4153" t="s">
        <v>2931</v>
      </c>
      <c r="D4153" t="s">
        <v>1738</v>
      </c>
    </row>
    <row r="4154" spans="1:4" x14ac:dyDescent="0.25">
      <c r="A4154" t="s">
        <v>2916</v>
      </c>
      <c r="B4154">
        <v>17</v>
      </c>
      <c r="C4154" t="s">
        <v>2930</v>
      </c>
      <c r="D4154" t="s">
        <v>2929</v>
      </c>
    </row>
    <row r="4155" spans="1:4" x14ac:dyDescent="0.25">
      <c r="A4155" t="s">
        <v>2916</v>
      </c>
      <c r="B4155">
        <v>18</v>
      </c>
      <c r="C4155" t="s">
        <v>2808</v>
      </c>
      <c r="D4155" t="s">
        <v>2928</v>
      </c>
    </row>
    <row r="4156" spans="1:4" x14ac:dyDescent="0.25">
      <c r="A4156" t="s">
        <v>2916</v>
      </c>
      <c r="B4156">
        <v>19</v>
      </c>
      <c r="C4156" t="s">
        <v>2927</v>
      </c>
      <c r="D4156" t="s">
        <v>2280</v>
      </c>
    </row>
    <row r="4157" spans="1:4" x14ac:dyDescent="0.25">
      <c r="A4157" t="s">
        <v>2916</v>
      </c>
      <c r="B4157">
        <v>20</v>
      </c>
      <c r="C4157" t="s">
        <v>2926</v>
      </c>
      <c r="D4157" t="s">
        <v>2925</v>
      </c>
    </row>
    <row r="4158" spans="1:4" x14ac:dyDescent="0.25">
      <c r="A4158" t="s">
        <v>2916</v>
      </c>
      <c r="B4158">
        <v>21</v>
      </c>
      <c r="C4158" t="s">
        <v>2924</v>
      </c>
      <c r="D4158" t="s">
        <v>2923</v>
      </c>
    </row>
    <row r="4159" spans="1:4" x14ac:dyDescent="0.25">
      <c r="A4159" t="s">
        <v>2916</v>
      </c>
      <c r="B4159">
        <v>22</v>
      </c>
      <c r="C4159" t="s">
        <v>2922</v>
      </c>
      <c r="D4159" t="s">
        <v>2921</v>
      </c>
    </row>
    <row r="4160" spans="1:4" x14ac:dyDescent="0.25">
      <c r="A4160" t="s">
        <v>2916</v>
      </c>
      <c r="B4160">
        <v>23</v>
      </c>
      <c r="C4160" t="s">
        <v>315</v>
      </c>
      <c r="D4160" t="s">
        <v>2276</v>
      </c>
    </row>
    <row r="4161" spans="1:4" x14ac:dyDescent="0.25">
      <c r="A4161" t="s">
        <v>2916</v>
      </c>
      <c r="B4161">
        <v>24</v>
      </c>
      <c r="C4161" t="s">
        <v>2920</v>
      </c>
      <c r="D4161" t="s">
        <v>2919</v>
      </c>
    </row>
    <row r="4162" spans="1:4" x14ac:dyDescent="0.25">
      <c r="A4162" t="s">
        <v>2916</v>
      </c>
      <c r="B4162">
        <v>25</v>
      </c>
      <c r="C4162" t="s">
        <v>1895</v>
      </c>
      <c r="D4162" t="s">
        <v>2918</v>
      </c>
    </row>
    <row r="4163" spans="1:4" x14ac:dyDescent="0.25">
      <c r="A4163" t="s">
        <v>2916</v>
      </c>
      <c r="B4163">
        <v>26</v>
      </c>
      <c r="C4163" t="s">
        <v>2163</v>
      </c>
      <c r="D4163" t="s">
        <v>2917</v>
      </c>
    </row>
    <row r="4164" spans="1:4" x14ac:dyDescent="0.25">
      <c r="A4164" t="s">
        <v>2916</v>
      </c>
      <c r="B4164">
        <v>27</v>
      </c>
      <c r="C4164" t="s">
        <v>2269</v>
      </c>
      <c r="D4164" t="s">
        <v>23</v>
      </c>
    </row>
    <row r="4165" spans="1:4" x14ac:dyDescent="0.25">
      <c r="A4165" t="s">
        <v>2913</v>
      </c>
      <c r="B4165">
        <v>1</v>
      </c>
      <c r="C4165" t="s">
        <v>344</v>
      </c>
      <c r="D4165" t="s">
        <v>8</v>
      </c>
    </row>
    <row r="4166" spans="1:4" x14ac:dyDescent="0.25">
      <c r="A4166" t="s">
        <v>2913</v>
      </c>
      <c r="B4166">
        <v>2</v>
      </c>
      <c r="C4166" t="s">
        <v>295</v>
      </c>
      <c r="D4166" t="s">
        <v>2915</v>
      </c>
    </row>
    <row r="4167" spans="1:4" x14ac:dyDescent="0.25">
      <c r="A4167" t="s">
        <v>2913</v>
      </c>
      <c r="B4167">
        <v>3</v>
      </c>
      <c r="C4167" t="s">
        <v>316</v>
      </c>
      <c r="D4167" t="s">
        <v>106</v>
      </c>
    </row>
    <row r="4168" spans="1:4" x14ac:dyDescent="0.25">
      <c r="A4168" t="s">
        <v>2913</v>
      </c>
      <c r="B4168">
        <v>4</v>
      </c>
      <c r="C4168" t="s">
        <v>733</v>
      </c>
      <c r="D4168" t="s">
        <v>2911</v>
      </c>
    </row>
    <row r="4169" spans="1:4" x14ac:dyDescent="0.25">
      <c r="A4169" t="s">
        <v>2913</v>
      </c>
      <c r="B4169">
        <v>5</v>
      </c>
      <c r="C4169" t="s">
        <v>730</v>
      </c>
      <c r="D4169" t="s">
        <v>729</v>
      </c>
    </row>
    <row r="4170" spans="1:4" x14ac:dyDescent="0.25">
      <c r="A4170" t="s">
        <v>2913</v>
      </c>
      <c r="B4170">
        <v>6</v>
      </c>
      <c r="C4170" t="s">
        <v>2670</v>
      </c>
      <c r="D4170" t="s">
        <v>2914</v>
      </c>
    </row>
    <row r="4171" spans="1:4" x14ac:dyDescent="0.25">
      <c r="A4171" t="s">
        <v>2913</v>
      </c>
      <c r="B4171">
        <v>7</v>
      </c>
      <c r="C4171" t="s">
        <v>2912</v>
      </c>
      <c r="D4171" t="s">
        <v>44</v>
      </c>
    </row>
    <row r="4172" spans="1:4" x14ac:dyDescent="0.25">
      <c r="A4172" t="s">
        <v>2910</v>
      </c>
      <c r="B4172">
        <v>1</v>
      </c>
      <c r="C4172" t="s">
        <v>710</v>
      </c>
      <c r="D4172" t="s">
        <v>44</v>
      </c>
    </row>
    <row r="4173" spans="1:4" x14ac:dyDescent="0.25">
      <c r="A4173" t="s">
        <v>2910</v>
      </c>
      <c r="B4173">
        <v>2</v>
      </c>
      <c r="C4173" t="s">
        <v>2670</v>
      </c>
      <c r="D4173" t="s">
        <v>2660</v>
      </c>
    </row>
    <row r="4174" spans="1:4" x14ac:dyDescent="0.25">
      <c r="A4174" t="s">
        <v>2910</v>
      </c>
      <c r="B4174">
        <v>3</v>
      </c>
      <c r="C4174" t="s">
        <v>730</v>
      </c>
      <c r="D4174" t="s">
        <v>729</v>
      </c>
    </row>
    <row r="4175" spans="1:4" x14ac:dyDescent="0.25">
      <c r="A4175" t="s">
        <v>2910</v>
      </c>
      <c r="B4175">
        <v>4</v>
      </c>
      <c r="C4175" t="s">
        <v>733</v>
      </c>
      <c r="D4175" t="s">
        <v>2911</v>
      </c>
    </row>
    <row r="4176" spans="1:4" x14ac:dyDescent="0.25">
      <c r="A4176" t="s">
        <v>2910</v>
      </c>
      <c r="B4176">
        <v>5</v>
      </c>
      <c r="C4176" t="s">
        <v>316</v>
      </c>
      <c r="D4176" t="s">
        <v>106</v>
      </c>
    </row>
    <row r="4177" spans="1:4" x14ac:dyDescent="0.25">
      <c r="A4177" t="s">
        <v>2910</v>
      </c>
      <c r="B4177">
        <v>6</v>
      </c>
      <c r="C4177" t="s">
        <v>295</v>
      </c>
      <c r="D4177" t="s">
        <v>10</v>
      </c>
    </row>
    <row r="4178" spans="1:4" x14ac:dyDescent="0.25">
      <c r="A4178" t="s">
        <v>2910</v>
      </c>
      <c r="B4178">
        <v>7</v>
      </c>
      <c r="C4178" t="s">
        <v>344</v>
      </c>
      <c r="D4178" t="s">
        <v>8</v>
      </c>
    </row>
    <row r="4179" spans="1:4" x14ac:dyDescent="0.25">
      <c r="A4179" t="s">
        <v>2906</v>
      </c>
      <c r="B4179">
        <v>1</v>
      </c>
      <c r="C4179" t="s">
        <v>2850</v>
      </c>
      <c r="D4179" t="s">
        <v>65</v>
      </c>
    </row>
    <row r="4180" spans="1:4" x14ac:dyDescent="0.25">
      <c r="A4180" t="s">
        <v>2906</v>
      </c>
      <c r="B4180">
        <v>2</v>
      </c>
      <c r="C4180" t="s">
        <v>2909</v>
      </c>
      <c r="D4180" t="s">
        <v>2908</v>
      </c>
    </row>
    <row r="4181" spans="1:4" x14ac:dyDescent="0.25">
      <c r="A4181" t="s">
        <v>2906</v>
      </c>
      <c r="B4181">
        <v>3</v>
      </c>
      <c r="C4181" t="s">
        <v>945</v>
      </c>
      <c r="D4181" t="s">
        <v>281</v>
      </c>
    </row>
    <row r="4182" spans="1:4" x14ac:dyDescent="0.25">
      <c r="A4182" t="s">
        <v>2906</v>
      </c>
      <c r="B4182">
        <v>4</v>
      </c>
      <c r="C4182" t="s">
        <v>1043</v>
      </c>
      <c r="D4182" t="s">
        <v>2723</v>
      </c>
    </row>
    <row r="4183" spans="1:4" x14ac:dyDescent="0.25">
      <c r="A4183" t="s">
        <v>2906</v>
      </c>
      <c r="B4183">
        <v>5</v>
      </c>
      <c r="C4183" t="s">
        <v>2907</v>
      </c>
      <c r="D4183" t="s">
        <v>2895</v>
      </c>
    </row>
    <row r="4184" spans="1:4" x14ac:dyDescent="0.25">
      <c r="A4184" t="s">
        <v>2906</v>
      </c>
      <c r="B4184">
        <v>6</v>
      </c>
      <c r="C4184" t="s">
        <v>687</v>
      </c>
      <c r="D4184" t="s">
        <v>66</v>
      </c>
    </row>
    <row r="4185" spans="1:4" x14ac:dyDescent="0.25">
      <c r="A4185" t="s">
        <v>2905</v>
      </c>
      <c r="B4185">
        <v>1</v>
      </c>
      <c r="C4185" t="s">
        <v>687</v>
      </c>
      <c r="D4185" t="s">
        <v>66</v>
      </c>
    </row>
    <row r="4186" spans="1:4" x14ac:dyDescent="0.25">
      <c r="A4186" t="s">
        <v>2905</v>
      </c>
      <c r="B4186">
        <v>2</v>
      </c>
      <c r="C4186" t="s">
        <v>2896</v>
      </c>
      <c r="D4186" t="s">
        <v>2895</v>
      </c>
    </row>
    <row r="4187" spans="1:4" x14ac:dyDescent="0.25">
      <c r="A4187" t="s">
        <v>2905</v>
      </c>
      <c r="B4187">
        <v>3</v>
      </c>
      <c r="C4187" t="s">
        <v>1043</v>
      </c>
      <c r="D4187" t="s">
        <v>2723</v>
      </c>
    </row>
    <row r="4188" spans="1:4" x14ac:dyDescent="0.25">
      <c r="A4188" t="s">
        <v>2905</v>
      </c>
      <c r="B4188">
        <v>4</v>
      </c>
      <c r="C4188" t="s">
        <v>945</v>
      </c>
      <c r="D4188" t="s">
        <v>281</v>
      </c>
    </row>
    <row r="4189" spans="1:4" x14ac:dyDescent="0.25">
      <c r="A4189" t="s">
        <v>2905</v>
      </c>
      <c r="B4189">
        <v>5</v>
      </c>
      <c r="C4189" t="s">
        <v>1144</v>
      </c>
      <c r="D4189" t="s">
        <v>67</v>
      </c>
    </row>
    <row r="4190" spans="1:4" x14ac:dyDescent="0.25">
      <c r="A4190" t="s">
        <v>2901</v>
      </c>
      <c r="B4190">
        <v>1</v>
      </c>
      <c r="C4190" t="s">
        <v>1144</v>
      </c>
      <c r="D4190" t="s">
        <v>67</v>
      </c>
    </row>
    <row r="4191" spans="1:4" x14ac:dyDescent="0.25">
      <c r="A4191" t="s">
        <v>2901</v>
      </c>
      <c r="B4191">
        <v>2</v>
      </c>
      <c r="C4191" t="s">
        <v>945</v>
      </c>
      <c r="D4191" t="s">
        <v>281</v>
      </c>
    </row>
    <row r="4192" spans="1:4" x14ac:dyDescent="0.25">
      <c r="A4192" t="s">
        <v>2901</v>
      </c>
      <c r="B4192">
        <v>3</v>
      </c>
      <c r="C4192" t="s">
        <v>2894</v>
      </c>
      <c r="D4192" t="s">
        <v>2723</v>
      </c>
    </row>
    <row r="4193" spans="1:4" x14ac:dyDescent="0.25">
      <c r="A4193" t="s">
        <v>2901</v>
      </c>
      <c r="B4193">
        <v>4</v>
      </c>
      <c r="C4193" t="s">
        <v>2896</v>
      </c>
      <c r="D4193" t="s">
        <v>2895</v>
      </c>
    </row>
    <row r="4194" spans="1:4" x14ac:dyDescent="0.25">
      <c r="A4194" t="s">
        <v>2901</v>
      </c>
      <c r="B4194">
        <v>5</v>
      </c>
      <c r="C4194" t="s">
        <v>687</v>
      </c>
      <c r="D4194" t="s">
        <v>66</v>
      </c>
    </row>
    <row r="4195" spans="1:4" x14ac:dyDescent="0.25">
      <c r="A4195" t="s">
        <v>2901</v>
      </c>
      <c r="B4195">
        <v>6</v>
      </c>
      <c r="C4195" t="s">
        <v>689</v>
      </c>
      <c r="D4195" t="s">
        <v>2897</v>
      </c>
    </row>
    <row r="4196" spans="1:4" x14ac:dyDescent="0.25">
      <c r="A4196" t="s">
        <v>2901</v>
      </c>
      <c r="B4196">
        <v>7</v>
      </c>
      <c r="C4196" t="s">
        <v>803</v>
      </c>
      <c r="D4196" t="s">
        <v>2904</v>
      </c>
    </row>
    <row r="4197" spans="1:4" x14ac:dyDescent="0.25">
      <c r="A4197" t="s">
        <v>2901</v>
      </c>
      <c r="B4197">
        <v>8</v>
      </c>
      <c r="C4197" t="s">
        <v>971</v>
      </c>
      <c r="D4197" t="s">
        <v>2903</v>
      </c>
    </row>
    <row r="4198" spans="1:4" x14ac:dyDescent="0.25">
      <c r="A4198" t="s">
        <v>2901</v>
      </c>
      <c r="B4198">
        <v>9</v>
      </c>
      <c r="C4198" t="s">
        <v>2902</v>
      </c>
      <c r="D4198" t="s">
        <v>2731</v>
      </c>
    </row>
    <row r="4199" spans="1:4" x14ac:dyDescent="0.25">
      <c r="A4199" t="s">
        <v>2901</v>
      </c>
      <c r="B4199">
        <v>10</v>
      </c>
      <c r="C4199" t="s">
        <v>692</v>
      </c>
      <c r="D4199" t="s">
        <v>935</v>
      </c>
    </row>
    <row r="4200" spans="1:4" x14ac:dyDescent="0.25">
      <c r="A4200" t="s">
        <v>2901</v>
      </c>
      <c r="B4200">
        <v>11</v>
      </c>
      <c r="C4200" t="s">
        <v>344</v>
      </c>
      <c r="D4200" t="s">
        <v>8</v>
      </c>
    </row>
    <row r="4201" spans="1:4" x14ac:dyDescent="0.25">
      <c r="A4201" t="s">
        <v>2891</v>
      </c>
      <c r="B4201">
        <v>1</v>
      </c>
      <c r="C4201" t="s">
        <v>344</v>
      </c>
      <c r="D4201" t="s">
        <v>8</v>
      </c>
    </row>
    <row r="4202" spans="1:4" x14ac:dyDescent="0.25">
      <c r="A4202" t="s">
        <v>2891</v>
      </c>
      <c r="B4202">
        <v>2</v>
      </c>
      <c r="C4202" t="s">
        <v>692</v>
      </c>
      <c r="D4202" t="s">
        <v>935</v>
      </c>
    </row>
    <row r="4203" spans="1:4" x14ac:dyDescent="0.25">
      <c r="A4203" t="s">
        <v>2891</v>
      </c>
      <c r="B4203">
        <v>3</v>
      </c>
      <c r="C4203" t="s">
        <v>1389</v>
      </c>
      <c r="D4203" t="s">
        <v>2731</v>
      </c>
    </row>
    <row r="4204" spans="1:4" x14ac:dyDescent="0.25">
      <c r="A4204" t="s">
        <v>2891</v>
      </c>
      <c r="B4204">
        <v>4</v>
      </c>
      <c r="C4204" t="s">
        <v>1394</v>
      </c>
      <c r="D4204" t="s">
        <v>2900</v>
      </c>
    </row>
    <row r="4205" spans="1:4" x14ac:dyDescent="0.25">
      <c r="A4205" t="s">
        <v>2891</v>
      </c>
      <c r="B4205">
        <v>5</v>
      </c>
      <c r="C4205" t="s">
        <v>1363</v>
      </c>
      <c r="D4205" t="s">
        <v>2899</v>
      </c>
    </row>
    <row r="4206" spans="1:4" x14ac:dyDescent="0.25">
      <c r="A4206" t="s">
        <v>2891</v>
      </c>
      <c r="B4206">
        <v>6</v>
      </c>
      <c r="C4206" t="s">
        <v>2898</v>
      </c>
      <c r="D4206" t="s">
        <v>2897</v>
      </c>
    </row>
    <row r="4207" spans="1:4" x14ac:dyDescent="0.25">
      <c r="A4207" t="s">
        <v>2891</v>
      </c>
      <c r="B4207">
        <v>7</v>
      </c>
      <c r="C4207" t="s">
        <v>687</v>
      </c>
      <c r="D4207" t="s">
        <v>66</v>
      </c>
    </row>
    <row r="4208" spans="1:4" x14ac:dyDescent="0.25">
      <c r="A4208" t="s">
        <v>2891</v>
      </c>
      <c r="B4208">
        <v>8</v>
      </c>
      <c r="C4208" t="s">
        <v>2896</v>
      </c>
      <c r="D4208" t="s">
        <v>2895</v>
      </c>
    </row>
    <row r="4209" spans="1:4" x14ac:dyDescent="0.25">
      <c r="A4209" t="s">
        <v>2891</v>
      </c>
      <c r="B4209">
        <v>9</v>
      </c>
      <c r="C4209" t="s">
        <v>2894</v>
      </c>
      <c r="D4209" t="s">
        <v>2723</v>
      </c>
    </row>
    <row r="4210" spans="1:4" x14ac:dyDescent="0.25">
      <c r="A4210" t="s">
        <v>2891</v>
      </c>
      <c r="B4210">
        <v>10</v>
      </c>
      <c r="C4210" t="s">
        <v>945</v>
      </c>
      <c r="D4210" t="s">
        <v>281</v>
      </c>
    </row>
    <row r="4211" spans="1:4" x14ac:dyDescent="0.25">
      <c r="A4211" t="s">
        <v>2891</v>
      </c>
      <c r="B4211">
        <v>11</v>
      </c>
      <c r="C4211" t="s">
        <v>2893</v>
      </c>
      <c r="D4211" t="s">
        <v>2892</v>
      </c>
    </row>
    <row r="4212" spans="1:4" x14ac:dyDescent="0.25">
      <c r="A4212" t="s">
        <v>2891</v>
      </c>
      <c r="B4212">
        <v>12</v>
      </c>
      <c r="C4212" t="s">
        <v>2850</v>
      </c>
      <c r="D4212" t="s">
        <v>65</v>
      </c>
    </row>
    <row r="4213" spans="1:4" x14ac:dyDescent="0.25">
      <c r="A4213" t="s">
        <v>2890</v>
      </c>
      <c r="B4213">
        <v>1</v>
      </c>
      <c r="C4213" t="s">
        <v>344</v>
      </c>
      <c r="D4213" t="s">
        <v>68</v>
      </c>
    </row>
    <row r="4214" spans="1:4" x14ac:dyDescent="0.25">
      <c r="A4214" t="s">
        <v>2890</v>
      </c>
      <c r="B4214">
        <v>2</v>
      </c>
      <c r="C4214" t="s">
        <v>655</v>
      </c>
      <c r="D4214" t="s">
        <v>7</v>
      </c>
    </row>
    <row r="4215" spans="1:4" x14ac:dyDescent="0.25">
      <c r="A4215" t="s">
        <v>2889</v>
      </c>
      <c r="B4215">
        <v>1</v>
      </c>
      <c r="C4215" t="s">
        <v>1586</v>
      </c>
      <c r="D4215" t="s">
        <v>69</v>
      </c>
    </row>
    <row r="4216" spans="1:4" x14ac:dyDescent="0.25">
      <c r="A4216" t="s">
        <v>2889</v>
      </c>
      <c r="B4216">
        <v>2</v>
      </c>
      <c r="C4216" t="s">
        <v>2888</v>
      </c>
      <c r="D4216" t="s">
        <v>70</v>
      </c>
    </row>
    <row r="4217" spans="1:4" x14ac:dyDescent="0.25">
      <c r="A4217" t="s">
        <v>2887</v>
      </c>
      <c r="B4217">
        <v>1</v>
      </c>
      <c r="C4217" t="s">
        <v>948</v>
      </c>
      <c r="D4217" t="s">
        <v>71</v>
      </c>
    </row>
    <row r="4218" spans="1:4" x14ac:dyDescent="0.25">
      <c r="A4218" t="s">
        <v>2887</v>
      </c>
      <c r="B4218">
        <v>2</v>
      </c>
      <c r="C4218" t="s">
        <v>295</v>
      </c>
      <c r="D4218" t="s">
        <v>10</v>
      </c>
    </row>
    <row r="4219" spans="1:4" x14ac:dyDescent="0.25">
      <c r="A4219" t="s">
        <v>2886</v>
      </c>
      <c r="B4219">
        <v>1</v>
      </c>
      <c r="C4219" t="s">
        <v>344</v>
      </c>
      <c r="D4219" t="s">
        <v>8</v>
      </c>
    </row>
    <row r="4220" spans="1:4" x14ac:dyDescent="0.25">
      <c r="A4220" t="s">
        <v>2886</v>
      </c>
      <c r="B4220">
        <v>2</v>
      </c>
      <c r="C4220" t="s">
        <v>1000</v>
      </c>
      <c r="D4220" t="s">
        <v>70</v>
      </c>
    </row>
    <row r="4221" spans="1:4" x14ac:dyDescent="0.25">
      <c r="A4221" t="s">
        <v>2885</v>
      </c>
      <c r="B4221">
        <v>1</v>
      </c>
      <c r="C4221" t="s">
        <v>2072</v>
      </c>
      <c r="D4221" t="s">
        <v>4</v>
      </c>
    </row>
    <row r="4222" spans="1:4" x14ac:dyDescent="0.25">
      <c r="A4222" t="s">
        <v>2885</v>
      </c>
      <c r="B4222">
        <v>2</v>
      </c>
      <c r="C4222" t="s">
        <v>1000</v>
      </c>
      <c r="D4222" t="s">
        <v>70</v>
      </c>
    </row>
    <row r="4223" spans="1:4" x14ac:dyDescent="0.25">
      <c r="A4223" t="s">
        <v>2884</v>
      </c>
      <c r="B4223">
        <v>1</v>
      </c>
      <c r="C4223" t="s">
        <v>492</v>
      </c>
      <c r="D4223" t="s">
        <v>26</v>
      </c>
    </row>
    <row r="4224" spans="1:4" x14ac:dyDescent="0.25">
      <c r="A4224" t="s">
        <v>2884</v>
      </c>
      <c r="B4224">
        <v>2</v>
      </c>
      <c r="C4224" t="s">
        <v>1000</v>
      </c>
      <c r="D4224" t="s">
        <v>70</v>
      </c>
    </row>
    <row r="4225" spans="1:4" x14ac:dyDescent="0.25">
      <c r="A4225" t="s">
        <v>2883</v>
      </c>
      <c r="B4225">
        <v>1</v>
      </c>
      <c r="C4225" t="s">
        <v>295</v>
      </c>
      <c r="D4225" t="s">
        <v>10</v>
      </c>
    </row>
    <row r="4226" spans="1:4" x14ac:dyDescent="0.25">
      <c r="A4226" t="s">
        <v>2883</v>
      </c>
      <c r="B4226">
        <v>2</v>
      </c>
      <c r="C4226" t="s">
        <v>1000</v>
      </c>
      <c r="D4226" t="s">
        <v>70</v>
      </c>
    </row>
    <row r="4227" spans="1:4" x14ac:dyDescent="0.25">
      <c r="A4227" t="s">
        <v>2882</v>
      </c>
      <c r="B4227">
        <v>1</v>
      </c>
      <c r="C4227" t="s">
        <v>344</v>
      </c>
      <c r="D4227" t="s">
        <v>8</v>
      </c>
    </row>
    <row r="4228" spans="1:4" x14ac:dyDescent="0.25">
      <c r="A4228" t="s">
        <v>2882</v>
      </c>
      <c r="B4228">
        <v>2</v>
      </c>
      <c r="C4228" t="s">
        <v>295</v>
      </c>
      <c r="D4228" t="s">
        <v>10</v>
      </c>
    </row>
    <row r="4229" spans="1:4" x14ac:dyDescent="0.25">
      <c r="A4229" t="s">
        <v>2871</v>
      </c>
      <c r="B4229">
        <v>1</v>
      </c>
      <c r="C4229" t="s">
        <v>295</v>
      </c>
      <c r="D4229" t="s">
        <v>10</v>
      </c>
    </row>
    <row r="4230" spans="1:4" x14ac:dyDescent="0.25">
      <c r="A4230" t="s">
        <v>2871</v>
      </c>
      <c r="B4230">
        <v>2</v>
      </c>
      <c r="C4230" t="s">
        <v>1067</v>
      </c>
      <c r="D4230" t="s">
        <v>1234</v>
      </c>
    </row>
    <row r="4231" spans="1:4" x14ac:dyDescent="0.25">
      <c r="A4231" t="s">
        <v>2871</v>
      </c>
      <c r="B4231">
        <v>3</v>
      </c>
      <c r="C4231" t="s">
        <v>999</v>
      </c>
      <c r="D4231" t="s">
        <v>596</v>
      </c>
    </row>
    <row r="4232" spans="1:4" x14ac:dyDescent="0.25">
      <c r="A4232" t="s">
        <v>2871</v>
      </c>
      <c r="B4232">
        <v>4</v>
      </c>
      <c r="C4232" t="s">
        <v>626</v>
      </c>
      <c r="D4232" t="s">
        <v>70</v>
      </c>
    </row>
    <row r="4233" spans="1:4" x14ac:dyDescent="0.25">
      <c r="A4233" t="s">
        <v>2871</v>
      </c>
      <c r="B4233">
        <v>5</v>
      </c>
      <c r="C4233" t="s">
        <v>1079</v>
      </c>
      <c r="D4233" t="s">
        <v>593</v>
      </c>
    </row>
    <row r="4234" spans="1:4" x14ac:dyDescent="0.25">
      <c r="A4234" t="s">
        <v>2871</v>
      </c>
      <c r="B4234">
        <v>6</v>
      </c>
      <c r="C4234" t="s">
        <v>1192</v>
      </c>
      <c r="D4234" t="s">
        <v>2881</v>
      </c>
    </row>
    <row r="4235" spans="1:4" x14ac:dyDescent="0.25">
      <c r="A4235" t="s">
        <v>2871</v>
      </c>
      <c r="B4235">
        <v>7</v>
      </c>
      <c r="C4235" t="s">
        <v>970</v>
      </c>
      <c r="D4235" t="s">
        <v>504</v>
      </c>
    </row>
    <row r="4236" spans="1:4" x14ac:dyDescent="0.25">
      <c r="A4236" t="s">
        <v>2871</v>
      </c>
      <c r="B4236">
        <v>8</v>
      </c>
      <c r="C4236" t="s">
        <v>2041</v>
      </c>
      <c r="D4236" t="s">
        <v>2880</v>
      </c>
    </row>
    <row r="4237" spans="1:4" x14ac:dyDescent="0.25">
      <c r="A4237" t="s">
        <v>2871</v>
      </c>
      <c r="B4237">
        <v>9</v>
      </c>
      <c r="C4237" t="s">
        <v>1341</v>
      </c>
      <c r="D4237" t="s">
        <v>116</v>
      </c>
    </row>
    <row r="4238" spans="1:4" x14ac:dyDescent="0.25">
      <c r="A4238" t="s">
        <v>2871</v>
      </c>
      <c r="B4238">
        <v>10</v>
      </c>
      <c r="C4238" t="s">
        <v>761</v>
      </c>
      <c r="D4238" t="s">
        <v>2879</v>
      </c>
    </row>
    <row r="4239" spans="1:4" x14ac:dyDescent="0.25">
      <c r="A4239" t="s">
        <v>2871</v>
      </c>
      <c r="B4239">
        <v>11</v>
      </c>
      <c r="C4239" t="s">
        <v>512</v>
      </c>
      <c r="D4239" t="s">
        <v>511</v>
      </c>
    </row>
    <row r="4240" spans="1:4" x14ac:dyDescent="0.25">
      <c r="A4240" t="s">
        <v>2871</v>
      </c>
      <c r="B4240">
        <v>12</v>
      </c>
      <c r="C4240" t="s">
        <v>1046</v>
      </c>
      <c r="D4240" t="s">
        <v>935</v>
      </c>
    </row>
    <row r="4241" spans="1:4" x14ac:dyDescent="0.25">
      <c r="A4241" t="s">
        <v>2871</v>
      </c>
      <c r="B4241">
        <v>13</v>
      </c>
      <c r="C4241" t="s">
        <v>1190</v>
      </c>
      <c r="D4241" t="s">
        <v>2245</v>
      </c>
    </row>
    <row r="4242" spans="1:4" x14ac:dyDescent="0.25">
      <c r="A4242" t="s">
        <v>2871</v>
      </c>
      <c r="B4242">
        <v>14</v>
      </c>
      <c r="C4242" t="s">
        <v>1039</v>
      </c>
      <c r="D4242" t="s">
        <v>2878</v>
      </c>
    </row>
    <row r="4243" spans="1:4" x14ac:dyDescent="0.25">
      <c r="A4243" t="s">
        <v>2871</v>
      </c>
      <c r="B4243">
        <v>15</v>
      </c>
      <c r="C4243" t="s">
        <v>2562</v>
      </c>
      <c r="D4243" t="s">
        <v>584</v>
      </c>
    </row>
    <row r="4244" spans="1:4" x14ac:dyDescent="0.25">
      <c r="A4244" t="s">
        <v>2871</v>
      </c>
      <c r="B4244">
        <v>16</v>
      </c>
      <c r="C4244" t="s">
        <v>583</v>
      </c>
      <c r="D4244" t="s">
        <v>582</v>
      </c>
    </row>
    <row r="4245" spans="1:4" x14ac:dyDescent="0.25">
      <c r="A4245" t="s">
        <v>2871</v>
      </c>
      <c r="B4245">
        <v>17</v>
      </c>
      <c r="C4245" t="s">
        <v>643</v>
      </c>
      <c r="D4245" t="s">
        <v>2877</v>
      </c>
    </row>
    <row r="4246" spans="1:4" x14ac:dyDescent="0.25">
      <c r="A4246" t="s">
        <v>2871</v>
      </c>
      <c r="B4246">
        <v>18</v>
      </c>
      <c r="C4246" t="s">
        <v>902</v>
      </c>
      <c r="D4246" t="s">
        <v>579</v>
      </c>
    </row>
    <row r="4247" spans="1:4" x14ac:dyDescent="0.25">
      <c r="A4247" t="s">
        <v>2871</v>
      </c>
      <c r="B4247">
        <v>19</v>
      </c>
      <c r="C4247" t="s">
        <v>901</v>
      </c>
      <c r="D4247" t="s">
        <v>577</v>
      </c>
    </row>
    <row r="4248" spans="1:4" x14ac:dyDescent="0.25">
      <c r="A4248" t="s">
        <v>2871</v>
      </c>
      <c r="B4248">
        <v>20</v>
      </c>
      <c r="C4248" t="s">
        <v>2876</v>
      </c>
      <c r="D4248" t="s">
        <v>2875</v>
      </c>
    </row>
    <row r="4249" spans="1:4" x14ac:dyDescent="0.25">
      <c r="A4249" t="s">
        <v>2871</v>
      </c>
      <c r="B4249">
        <v>21</v>
      </c>
      <c r="C4249" t="s">
        <v>899</v>
      </c>
      <c r="D4249" t="s">
        <v>2874</v>
      </c>
    </row>
    <row r="4250" spans="1:4" x14ac:dyDescent="0.25">
      <c r="A4250" t="s">
        <v>2871</v>
      </c>
      <c r="B4250">
        <v>22</v>
      </c>
      <c r="C4250" t="s">
        <v>2873</v>
      </c>
      <c r="D4250" t="s">
        <v>2872</v>
      </c>
    </row>
    <row r="4251" spans="1:4" x14ac:dyDescent="0.25">
      <c r="A4251" t="s">
        <v>2871</v>
      </c>
      <c r="B4251">
        <v>23</v>
      </c>
      <c r="C4251" t="s">
        <v>358</v>
      </c>
      <c r="D4251" t="s">
        <v>72</v>
      </c>
    </row>
    <row r="4252" spans="1:4" x14ac:dyDescent="0.25">
      <c r="A4252" t="s">
        <v>2862</v>
      </c>
      <c r="B4252">
        <v>1</v>
      </c>
      <c r="C4252" t="s">
        <v>344</v>
      </c>
      <c r="D4252" t="s">
        <v>8</v>
      </c>
    </row>
    <row r="4253" spans="1:4" x14ac:dyDescent="0.25">
      <c r="A4253" t="s">
        <v>2862</v>
      </c>
      <c r="B4253">
        <v>2</v>
      </c>
      <c r="C4253" t="s">
        <v>692</v>
      </c>
      <c r="D4253" t="s">
        <v>935</v>
      </c>
    </row>
    <row r="4254" spans="1:4" x14ac:dyDescent="0.25">
      <c r="A4254" t="s">
        <v>2862</v>
      </c>
      <c r="B4254">
        <v>3</v>
      </c>
      <c r="C4254" t="s">
        <v>1363</v>
      </c>
      <c r="D4254" t="s">
        <v>2870</v>
      </c>
    </row>
    <row r="4255" spans="1:4" x14ac:dyDescent="0.25">
      <c r="A4255" t="s">
        <v>2862</v>
      </c>
      <c r="B4255">
        <v>4</v>
      </c>
      <c r="C4255" t="s">
        <v>2262</v>
      </c>
      <c r="D4255" t="s">
        <v>2869</v>
      </c>
    </row>
    <row r="4256" spans="1:4" x14ac:dyDescent="0.25">
      <c r="A4256" t="s">
        <v>2862</v>
      </c>
      <c r="B4256">
        <v>5</v>
      </c>
      <c r="C4256" t="s">
        <v>1384</v>
      </c>
      <c r="D4256" t="s">
        <v>66</v>
      </c>
    </row>
    <row r="4257" spans="1:4" x14ac:dyDescent="0.25">
      <c r="A4257" t="s">
        <v>2862</v>
      </c>
      <c r="B4257">
        <v>6</v>
      </c>
      <c r="C4257" t="s">
        <v>1582</v>
      </c>
      <c r="D4257" t="s">
        <v>2868</v>
      </c>
    </row>
    <row r="4258" spans="1:4" x14ac:dyDescent="0.25">
      <c r="A4258" t="s">
        <v>2862</v>
      </c>
      <c r="B4258">
        <v>7</v>
      </c>
      <c r="C4258" t="s">
        <v>1675</v>
      </c>
      <c r="D4258" t="s">
        <v>2798</v>
      </c>
    </row>
    <row r="4259" spans="1:4" x14ac:dyDescent="0.25">
      <c r="A4259" t="s">
        <v>2862</v>
      </c>
      <c r="B4259">
        <v>8</v>
      </c>
      <c r="C4259" t="s">
        <v>2259</v>
      </c>
      <c r="D4259" t="s">
        <v>2854</v>
      </c>
    </row>
    <row r="4260" spans="1:4" x14ac:dyDescent="0.25">
      <c r="A4260" t="s">
        <v>2862</v>
      </c>
      <c r="B4260">
        <v>9</v>
      </c>
      <c r="C4260" t="s">
        <v>2176</v>
      </c>
      <c r="D4260" t="s">
        <v>2812</v>
      </c>
    </row>
    <row r="4261" spans="1:4" x14ac:dyDescent="0.25">
      <c r="A4261" t="s">
        <v>2862</v>
      </c>
      <c r="B4261">
        <v>10</v>
      </c>
      <c r="C4261" t="s">
        <v>2796</v>
      </c>
      <c r="D4261" t="s">
        <v>2867</v>
      </c>
    </row>
    <row r="4262" spans="1:4" x14ac:dyDescent="0.25">
      <c r="A4262" t="s">
        <v>2862</v>
      </c>
      <c r="B4262">
        <v>11</v>
      </c>
      <c r="C4262" t="s">
        <v>2811</v>
      </c>
      <c r="D4262" t="s">
        <v>676</v>
      </c>
    </row>
    <row r="4263" spans="1:4" x14ac:dyDescent="0.25">
      <c r="A4263" t="s">
        <v>2862</v>
      </c>
      <c r="B4263">
        <v>12</v>
      </c>
      <c r="C4263" t="s">
        <v>1384</v>
      </c>
      <c r="D4263" t="s">
        <v>17</v>
      </c>
    </row>
    <row r="4264" spans="1:4" x14ac:dyDescent="0.25">
      <c r="A4264" t="s">
        <v>2862</v>
      </c>
      <c r="B4264">
        <v>13</v>
      </c>
      <c r="C4264" t="s">
        <v>1188</v>
      </c>
      <c r="D4264" t="s">
        <v>2851</v>
      </c>
    </row>
    <row r="4265" spans="1:4" x14ac:dyDescent="0.25">
      <c r="A4265" t="s">
        <v>2862</v>
      </c>
      <c r="B4265">
        <v>14</v>
      </c>
      <c r="C4265" t="s">
        <v>672</v>
      </c>
      <c r="D4265" t="s">
        <v>2849</v>
      </c>
    </row>
    <row r="4266" spans="1:4" x14ac:dyDescent="0.25">
      <c r="A4266" t="s">
        <v>2862</v>
      </c>
      <c r="B4266">
        <v>15</v>
      </c>
      <c r="C4266" t="s">
        <v>2349</v>
      </c>
      <c r="D4266" t="s">
        <v>2792</v>
      </c>
    </row>
    <row r="4267" spans="1:4" x14ac:dyDescent="0.25">
      <c r="A4267" t="s">
        <v>2862</v>
      </c>
      <c r="B4267">
        <v>16</v>
      </c>
      <c r="C4267" t="s">
        <v>2415</v>
      </c>
      <c r="D4267" t="s">
        <v>2790</v>
      </c>
    </row>
    <row r="4268" spans="1:4" x14ac:dyDescent="0.25">
      <c r="A4268" t="s">
        <v>2862</v>
      </c>
      <c r="B4268">
        <v>17</v>
      </c>
      <c r="C4268" t="s">
        <v>2866</v>
      </c>
      <c r="D4268" t="s">
        <v>2865</v>
      </c>
    </row>
    <row r="4269" spans="1:4" x14ac:dyDescent="0.25">
      <c r="A4269" t="s">
        <v>2862</v>
      </c>
      <c r="B4269">
        <v>18</v>
      </c>
      <c r="C4269" t="s">
        <v>2864</v>
      </c>
      <c r="D4269" t="s">
        <v>2786</v>
      </c>
    </row>
    <row r="4270" spans="1:4" x14ac:dyDescent="0.25">
      <c r="A4270" t="s">
        <v>2862</v>
      </c>
      <c r="B4270">
        <v>19</v>
      </c>
      <c r="C4270" t="s">
        <v>2785</v>
      </c>
      <c r="D4270" t="s">
        <v>2863</v>
      </c>
    </row>
    <row r="4271" spans="1:4" x14ac:dyDescent="0.25">
      <c r="A4271" t="s">
        <v>2862</v>
      </c>
      <c r="B4271">
        <v>20</v>
      </c>
      <c r="C4271" t="s">
        <v>2255</v>
      </c>
      <c r="D4271" t="s">
        <v>2847</v>
      </c>
    </row>
    <row r="4272" spans="1:4" x14ac:dyDescent="0.25">
      <c r="A4272" t="s">
        <v>2862</v>
      </c>
      <c r="B4272">
        <v>21</v>
      </c>
      <c r="C4272" t="s">
        <v>2682</v>
      </c>
      <c r="D4272" t="s">
        <v>1577</v>
      </c>
    </row>
    <row r="4273" spans="1:4" x14ac:dyDescent="0.25">
      <c r="A4273" t="s">
        <v>2862</v>
      </c>
      <c r="B4273">
        <v>22</v>
      </c>
      <c r="C4273" t="s">
        <v>2846</v>
      </c>
      <c r="D4273" t="s">
        <v>73</v>
      </c>
    </row>
    <row r="4274" spans="1:4" x14ac:dyDescent="0.25">
      <c r="A4274" t="s">
        <v>2861</v>
      </c>
      <c r="B4274">
        <v>1</v>
      </c>
      <c r="C4274" t="s">
        <v>295</v>
      </c>
      <c r="D4274" t="s">
        <v>10</v>
      </c>
    </row>
    <row r="4275" spans="1:4" x14ac:dyDescent="0.25">
      <c r="A4275" t="s">
        <v>2861</v>
      </c>
      <c r="B4275">
        <v>2</v>
      </c>
      <c r="C4275" t="s">
        <v>601</v>
      </c>
      <c r="D4275" t="s">
        <v>1350</v>
      </c>
    </row>
    <row r="4276" spans="1:4" x14ac:dyDescent="0.25">
      <c r="A4276" t="s">
        <v>2861</v>
      </c>
      <c r="B4276">
        <v>3</v>
      </c>
      <c r="C4276" t="s">
        <v>1265</v>
      </c>
      <c r="D4276" t="s">
        <v>1264</v>
      </c>
    </row>
    <row r="4277" spans="1:4" x14ac:dyDescent="0.25">
      <c r="A4277" t="s">
        <v>2861</v>
      </c>
      <c r="B4277">
        <v>4</v>
      </c>
      <c r="C4277" t="s">
        <v>1261</v>
      </c>
      <c r="D4277" t="s">
        <v>1260</v>
      </c>
    </row>
    <row r="4278" spans="1:4" x14ac:dyDescent="0.25">
      <c r="A4278" t="s">
        <v>2861</v>
      </c>
      <c r="B4278">
        <v>5</v>
      </c>
      <c r="C4278" t="s">
        <v>1395</v>
      </c>
      <c r="D4278" t="s">
        <v>1049</v>
      </c>
    </row>
    <row r="4279" spans="1:4" x14ac:dyDescent="0.25">
      <c r="A4279" t="s">
        <v>2861</v>
      </c>
      <c r="B4279">
        <v>6</v>
      </c>
      <c r="C4279" t="s">
        <v>344</v>
      </c>
      <c r="D4279" t="s">
        <v>8</v>
      </c>
    </row>
    <row r="4280" spans="1:4" x14ac:dyDescent="0.25">
      <c r="A4280" t="s">
        <v>2861</v>
      </c>
      <c r="B4280">
        <v>7</v>
      </c>
      <c r="C4280" t="s">
        <v>692</v>
      </c>
      <c r="D4280" t="s">
        <v>935</v>
      </c>
    </row>
    <row r="4281" spans="1:4" x14ac:dyDescent="0.25">
      <c r="A4281" t="s">
        <v>2861</v>
      </c>
      <c r="B4281">
        <v>8</v>
      </c>
      <c r="C4281" t="s">
        <v>803</v>
      </c>
      <c r="D4281" t="s">
        <v>690</v>
      </c>
    </row>
    <row r="4282" spans="1:4" x14ac:dyDescent="0.25">
      <c r="A4282" t="s">
        <v>2861</v>
      </c>
      <c r="B4282">
        <v>9</v>
      </c>
      <c r="C4282" t="s">
        <v>2224</v>
      </c>
      <c r="D4282" t="s">
        <v>688</v>
      </c>
    </row>
    <row r="4283" spans="1:4" x14ac:dyDescent="0.25">
      <c r="A4283" t="s">
        <v>2861</v>
      </c>
      <c r="B4283">
        <v>10</v>
      </c>
      <c r="C4283" t="s">
        <v>687</v>
      </c>
      <c r="D4283" t="s">
        <v>66</v>
      </c>
    </row>
    <row r="4284" spans="1:4" x14ac:dyDescent="0.25">
      <c r="A4284" t="s">
        <v>2861</v>
      </c>
      <c r="B4284">
        <v>11</v>
      </c>
      <c r="C4284" t="s">
        <v>2260</v>
      </c>
      <c r="D4284" t="s">
        <v>685</v>
      </c>
    </row>
    <row r="4285" spans="1:4" x14ac:dyDescent="0.25">
      <c r="A4285" t="s">
        <v>2861</v>
      </c>
      <c r="B4285">
        <v>12</v>
      </c>
      <c r="C4285" t="s">
        <v>1675</v>
      </c>
      <c r="D4285" t="s">
        <v>2855</v>
      </c>
    </row>
    <row r="4286" spans="1:4" x14ac:dyDescent="0.25">
      <c r="A4286" t="s">
        <v>2861</v>
      </c>
      <c r="B4286">
        <v>13</v>
      </c>
      <c r="C4286" t="s">
        <v>2259</v>
      </c>
      <c r="D4286" t="s">
        <v>681</v>
      </c>
    </row>
    <row r="4287" spans="1:4" x14ac:dyDescent="0.25">
      <c r="A4287" t="s">
        <v>2861</v>
      </c>
      <c r="B4287">
        <v>14</v>
      </c>
      <c r="C4287" t="s">
        <v>1347</v>
      </c>
      <c r="D4287" t="s">
        <v>2797</v>
      </c>
    </row>
    <row r="4288" spans="1:4" x14ac:dyDescent="0.25">
      <c r="A4288" t="s">
        <v>2861</v>
      </c>
      <c r="B4288">
        <v>15</v>
      </c>
      <c r="C4288" t="s">
        <v>1227</v>
      </c>
      <c r="D4288" t="s">
        <v>2215</v>
      </c>
    </row>
    <row r="4289" spans="1:4" x14ac:dyDescent="0.25">
      <c r="A4289" t="s">
        <v>2861</v>
      </c>
      <c r="B4289">
        <v>16</v>
      </c>
      <c r="C4289" t="s">
        <v>2811</v>
      </c>
      <c r="D4289" t="s">
        <v>2794</v>
      </c>
    </row>
    <row r="4290" spans="1:4" x14ac:dyDescent="0.25">
      <c r="A4290" t="s">
        <v>2861</v>
      </c>
      <c r="B4290">
        <v>17</v>
      </c>
      <c r="C4290" t="s">
        <v>1384</v>
      </c>
      <c r="D4290" t="s">
        <v>17</v>
      </c>
    </row>
    <row r="4291" spans="1:4" x14ac:dyDescent="0.25">
      <c r="A4291" s="17" t="s">
        <v>2842</v>
      </c>
      <c r="B4291" s="17">
        <v>1</v>
      </c>
      <c r="C4291" s="17" t="s">
        <v>2860</v>
      </c>
      <c r="D4291" s="17" t="s">
        <v>74</v>
      </c>
    </row>
    <row r="4292" spans="1:4" x14ac:dyDescent="0.25">
      <c r="A4292" s="17" t="s">
        <v>2842</v>
      </c>
      <c r="B4292" s="17">
        <v>2</v>
      </c>
      <c r="C4292" s="17" t="s">
        <v>1463</v>
      </c>
      <c r="D4292" s="17" t="s">
        <v>2824</v>
      </c>
    </row>
    <row r="4293" spans="1:4" x14ac:dyDescent="0.25">
      <c r="A4293" s="17" t="s">
        <v>2842</v>
      </c>
      <c r="B4293" s="17">
        <v>3</v>
      </c>
      <c r="C4293" s="17" t="s">
        <v>2823</v>
      </c>
      <c r="D4293" s="17" t="s">
        <v>2859</v>
      </c>
    </row>
    <row r="4294" spans="1:4" x14ac:dyDescent="0.25">
      <c r="A4294" s="17" t="s">
        <v>2842</v>
      </c>
      <c r="B4294" s="17">
        <v>4</v>
      </c>
      <c r="C4294" s="17" t="s">
        <v>2858</v>
      </c>
      <c r="D4294" s="17" t="s">
        <v>2820</v>
      </c>
    </row>
    <row r="4295" spans="1:4" x14ac:dyDescent="0.25">
      <c r="A4295" s="17" t="s">
        <v>2842</v>
      </c>
      <c r="B4295" s="17">
        <v>5</v>
      </c>
      <c r="C4295" s="17" t="s">
        <v>2343</v>
      </c>
      <c r="D4295" s="17" t="s">
        <v>2342</v>
      </c>
    </row>
    <row r="4296" spans="1:4" x14ac:dyDescent="0.25">
      <c r="A4296" s="17" t="s">
        <v>2842</v>
      </c>
      <c r="B4296" s="17">
        <v>6</v>
      </c>
      <c r="C4296" s="17" t="s">
        <v>2857</v>
      </c>
      <c r="D4296" s="17" t="s">
        <v>2463</v>
      </c>
    </row>
    <row r="4297" spans="1:4" x14ac:dyDescent="0.25">
      <c r="A4297" s="17" t="s">
        <v>2842</v>
      </c>
      <c r="B4297" s="17">
        <v>7</v>
      </c>
      <c r="C4297" s="17" t="s">
        <v>485</v>
      </c>
      <c r="D4297" s="17" t="s">
        <v>2817</v>
      </c>
    </row>
    <row r="4298" spans="1:4" x14ac:dyDescent="0.25">
      <c r="A4298" s="17" t="s">
        <v>2842</v>
      </c>
      <c r="B4298" s="17">
        <v>8</v>
      </c>
      <c r="C4298" s="17" t="s">
        <v>2816</v>
      </c>
      <c r="D4298" s="17" t="s">
        <v>2856</v>
      </c>
    </row>
    <row r="4299" spans="1:4" x14ac:dyDescent="0.25">
      <c r="A4299" s="17" t="s">
        <v>2842</v>
      </c>
      <c r="B4299" s="17">
        <v>9</v>
      </c>
      <c r="C4299" s="17" t="s">
        <v>2814</v>
      </c>
      <c r="D4299" s="17" t="s">
        <v>2813</v>
      </c>
    </row>
    <row r="4300" spans="1:4" x14ac:dyDescent="0.25">
      <c r="A4300" s="17" t="s">
        <v>2842</v>
      </c>
      <c r="B4300" s="17">
        <v>10</v>
      </c>
      <c r="C4300" s="17" t="s">
        <v>686</v>
      </c>
      <c r="D4300" s="17" t="s">
        <v>685</v>
      </c>
    </row>
    <row r="4301" spans="1:4" x14ac:dyDescent="0.25">
      <c r="A4301" s="17" t="s">
        <v>2842</v>
      </c>
      <c r="B4301" s="17">
        <v>11</v>
      </c>
      <c r="C4301" s="17" t="s">
        <v>1675</v>
      </c>
      <c r="D4301" s="17" t="s">
        <v>2855</v>
      </c>
    </row>
    <row r="4302" spans="1:4" x14ac:dyDescent="0.25">
      <c r="A4302" s="17" t="s">
        <v>2842</v>
      </c>
      <c r="B4302" s="17">
        <v>12</v>
      </c>
      <c r="C4302" s="17" t="s">
        <v>2259</v>
      </c>
      <c r="D4302" s="17" t="s">
        <v>2854</v>
      </c>
    </row>
    <row r="4303" spans="1:4" x14ac:dyDescent="0.25">
      <c r="A4303" s="17" t="s">
        <v>2842</v>
      </c>
      <c r="B4303" s="17">
        <v>13</v>
      </c>
      <c r="C4303" s="17" t="s">
        <v>2853</v>
      </c>
      <c r="D4303" s="17" t="s">
        <v>2812</v>
      </c>
    </row>
    <row r="4304" spans="1:4" x14ac:dyDescent="0.25">
      <c r="A4304" s="17" t="s">
        <v>2842</v>
      </c>
      <c r="B4304" s="17">
        <v>14</v>
      </c>
      <c r="C4304" s="17" t="s">
        <v>2796</v>
      </c>
      <c r="D4304" s="17" t="s">
        <v>2852</v>
      </c>
    </row>
    <row r="4305" spans="1:4" x14ac:dyDescent="0.25">
      <c r="A4305" s="17" t="s">
        <v>2842</v>
      </c>
      <c r="B4305" s="17">
        <v>15</v>
      </c>
      <c r="C4305" s="17" t="s">
        <v>2214</v>
      </c>
      <c r="D4305" s="17" t="s">
        <v>676</v>
      </c>
    </row>
    <row r="4306" spans="1:4" x14ac:dyDescent="0.25">
      <c r="A4306" s="17" t="s">
        <v>2842</v>
      </c>
      <c r="B4306" s="17">
        <v>16</v>
      </c>
      <c r="C4306" s="17" t="s">
        <v>531</v>
      </c>
      <c r="D4306" s="17" t="s">
        <v>17</v>
      </c>
    </row>
    <row r="4307" spans="1:4" x14ac:dyDescent="0.25">
      <c r="A4307" s="17" t="s">
        <v>2842</v>
      </c>
      <c r="B4307" s="17">
        <v>17</v>
      </c>
      <c r="C4307" s="17" t="s">
        <v>674</v>
      </c>
      <c r="D4307" s="17" t="s">
        <v>2851</v>
      </c>
    </row>
    <row r="4308" spans="1:4" x14ac:dyDescent="0.25">
      <c r="A4308" s="17" t="s">
        <v>2842</v>
      </c>
      <c r="B4308" s="17">
        <v>18</v>
      </c>
      <c r="C4308" s="17" t="s">
        <v>2850</v>
      </c>
      <c r="D4308" s="17" t="s">
        <v>2849</v>
      </c>
    </row>
    <row r="4309" spans="1:4" x14ac:dyDescent="0.25">
      <c r="A4309" s="17" t="s">
        <v>2842</v>
      </c>
      <c r="B4309" s="17">
        <v>19</v>
      </c>
      <c r="C4309" s="17" t="s">
        <v>457</v>
      </c>
      <c r="D4309" s="17" t="s">
        <v>2848</v>
      </c>
    </row>
    <row r="4310" spans="1:4" x14ac:dyDescent="0.25">
      <c r="A4310" s="17" t="s">
        <v>2842</v>
      </c>
      <c r="B4310" s="17">
        <v>20</v>
      </c>
      <c r="C4310" s="17" t="s">
        <v>1580</v>
      </c>
      <c r="D4310" s="17" t="s">
        <v>2847</v>
      </c>
    </row>
    <row r="4311" spans="1:4" x14ac:dyDescent="0.25">
      <c r="A4311" s="17" t="s">
        <v>2842</v>
      </c>
      <c r="B4311" s="17">
        <v>21</v>
      </c>
      <c r="C4311" s="17" t="s">
        <v>667</v>
      </c>
      <c r="D4311" s="17" t="s">
        <v>666</v>
      </c>
    </row>
    <row r="4312" spans="1:4" x14ac:dyDescent="0.25">
      <c r="A4312" s="17" t="s">
        <v>2842</v>
      </c>
      <c r="B4312" s="17">
        <v>22</v>
      </c>
      <c r="C4312" s="17" t="s">
        <v>2846</v>
      </c>
      <c r="D4312" s="17" t="s">
        <v>2845</v>
      </c>
    </row>
    <row r="4313" spans="1:4" x14ac:dyDescent="0.25">
      <c r="A4313" s="17" t="s">
        <v>2842</v>
      </c>
      <c r="B4313" s="17">
        <v>23</v>
      </c>
      <c r="C4313" s="17" t="s">
        <v>1942</v>
      </c>
      <c r="D4313" s="17" t="s">
        <v>2844</v>
      </c>
    </row>
    <row r="4314" spans="1:4" x14ac:dyDescent="0.25">
      <c r="A4314" s="17" t="s">
        <v>2842</v>
      </c>
      <c r="B4314" s="17">
        <v>24</v>
      </c>
      <c r="C4314" s="17" t="s">
        <v>662</v>
      </c>
      <c r="D4314" s="17" t="s">
        <v>213</v>
      </c>
    </row>
    <row r="4315" spans="1:4" x14ac:dyDescent="0.25">
      <c r="A4315" s="17" t="s">
        <v>2842</v>
      </c>
      <c r="B4315" s="17">
        <v>25</v>
      </c>
      <c r="C4315" s="17" t="s">
        <v>660</v>
      </c>
      <c r="D4315" s="17" t="s">
        <v>2843</v>
      </c>
    </row>
    <row r="4316" spans="1:4" x14ac:dyDescent="0.25">
      <c r="A4316" s="17" t="s">
        <v>2842</v>
      </c>
      <c r="B4316" s="17">
        <v>26</v>
      </c>
      <c r="C4316" s="17" t="s">
        <v>658</v>
      </c>
      <c r="D4316" s="17" t="s">
        <v>657</v>
      </c>
    </row>
    <row r="4317" spans="1:4" x14ac:dyDescent="0.25">
      <c r="A4317" s="17" t="s">
        <v>2842</v>
      </c>
      <c r="B4317" s="17">
        <v>27</v>
      </c>
      <c r="C4317" s="17" t="s">
        <v>655</v>
      </c>
      <c r="D4317" s="17" t="s">
        <v>7</v>
      </c>
    </row>
    <row r="4318" spans="1:4" x14ac:dyDescent="0.25">
      <c r="A4318" t="s">
        <v>2826</v>
      </c>
      <c r="B4318">
        <v>1</v>
      </c>
      <c r="C4318" t="s">
        <v>344</v>
      </c>
      <c r="D4318" t="s">
        <v>8</v>
      </c>
    </row>
    <row r="4319" spans="1:4" x14ac:dyDescent="0.25">
      <c r="A4319" t="s">
        <v>2826</v>
      </c>
      <c r="B4319">
        <v>2</v>
      </c>
      <c r="C4319" t="s">
        <v>2028</v>
      </c>
      <c r="D4319" t="s">
        <v>478</v>
      </c>
    </row>
    <row r="4320" spans="1:4" x14ac:dyDescent="0.25">
      <c r="A4320" t="s">
        <v>2826</v>
      </c>
      <c r="B4320">
        <v>3</v>
      </c>
      <c r="C4320" t="s">
        <v>2228</v>
      </c>
      <c r="D4320" t="s">
        <v>480</v>
      </c>
    </row>
    <row r="4321" spans="1:4" x14ac:dyDescent="0.25">
      <c r="A4321" t="s">
        <v>2826</v>
      </c>
      <c r="B4321">
        <v>4</v>
      </c>
      <c r="C4321" t="s">
        <v>483</v>
      </c>
      <c r="D4321" t="s">
        <v>2251</v>
      </c>
    </row>
    <row r="4322" spans="1:4" x14ac:dyDescent="0.25">
      <c r="A4322" t="s">
        <v>2826</v>
      </c>
      <c r="B4322">
        <v>5</v>
      </c>
      <c r="C4322" t="s">
        <v>2743</v>
      </c>
      <c r="D4322" t="s">
        <v>2742</v>
      </c>
    </row>
    <row r="4323" spans="1:4" x14ac:dyDescent="0.25">
      <c r="A4323" t="s">
        <v>2826</v>
      </c>
      <c r="B4323">
        <v>6</v>
      </c>
      <c r="C4323" t="s">
        <v>1027</v>
      </c>
      <c r="D4323" t="s">
        <v>2841</v>
      </c>
    </row>
    <row r="4324" spans="1:4" x14ac:dyDescent="0.25">
      <c r="A4324" t="s">
        <v>2826</v>
      </c>
      <c r="B4324">
        <v>7</v>
      </c>
      <c r="C4324" t="s">
        <v>2840</v>
      </c>
      <c r="D4324" t="s">
        <v>2839</v>
      </c>
    </row>
    <row r="4325" spans="1:4" x14ac:dyDescent="0.25">
      <c r="A4325" t="s">
        <v>2826</v>
      </c>
      <c r="B4325">
        <v>8</v>
      </c>
      <c r="C4325" t="s">
        <v>2248</v>
      </c>
      <c r="D4325" t="s">
        <v>490</v>
      </c>
    </row>
    <row r="4326" spans="1:4" x14ac:dyDescent="0.25">
      <c r="A4326" t="s">
        <v>2826</v>
      </c>
      <c r="B4326">
        <v>9</v>
      </c>
      <c r="C4326" t="s">
        <v>1109</v>
      </c>
      <c r="D4326" t="s">
        <v>1030</v>
      </c>
    </row>
    <row r="4327" spans="1:4" x14ac:dyDescent="0.25">
      <c r="A4327" t="s">
        <v>2826</v>
      </c>
      <c r="B4327">
        <v>10</v>
      </c>
      <c r="C4327" t="s">
        <v>492</v>
      </c>
      <c r="D4327" t="s">
        <v>26</v>
      </c>
    </row>
    <row r="4328" spans="1:4" x14ac:dyDescent="0.25">
      <c r="A4328" t="s">
        <v>2826</v>
      </c>
      <c r="B4328">
        <v>11</v>
      </c>
      <c r="C4328" t="s">
        <v>1261</v>
      </c>
      <c r="D4328" t="s">
        <v>1150</v>
      </c>
    </row>
    <row r="4329" spans="1:4" x14ac:dyDescent="0.25">
      <c r="A4329" t="s">
        <v>2826</v>
      </c>
      <c r="B4329">
        <v>12</v>
      </c>
      <c r="C4329" t="s">
        <v>2838</v>
      </c>
      <c r="D4329" t="s">
        <v>2720</v>
      </c>
    </row>
    <row r="4330" spans="1:4" x14ac:dyDescent="0.25">
      <c r="A4330" t="s">
        <v>2826</v>
      </c>
      <c r="B4330">
        <v>13</v>
      </c>
      <c r="C4330" t="s">
        <v>2837</v>
      </c>
      <c r="D4330" t="s">
        <v>2837</v>
      </c>
    </row>
    <row r="4331" spans="1:4" x14ac:dyDescent="0.25">
      <c r="A4331" t="s">
        <v>2826</v>
      </c>
      <c r="B4331">
        <v>14</v>
      </c>
      <c r="C4331" t="s">
        <v>1155</v>
      </c>
      <c r="D4331" t="s">
        <v>2836</v>
      </c>
    </row>
    <row r="4332" spans="1:4" x14ac:dyDescent="0.25">
      <c r="A4332" t="s">
        <v>2826</v>
      </c>
      <c r="B4332">
        <v>15</v>
      </c>
      <c r="C4332" t="s">
        <v>2835</v>
      </c>
      <c r="D4332" t="s">
        <v>2834</v>
      </c>
    </row>
    <row r="4333" spans="1:4" x14ac:dyDescent="0.25">
      <c r="A4333" t="s">
        <v>2826</v>
      </c>
      <c r="B4333">
        <v>16</v>
      </c>
      <c r="C4333" t="s">
        <v>1075</v>
      </c>
      <c r="D4333" t="s">
        <v>2833</v>
      </c>
    </row>
    <row r="4334" spans="1:4" x14ac:dyDescent="0.25">
      <c r="A4334" t="s">
        <v>2826</v>
      </c>
      <c r="B4334">
        <v>17</v>
      </c>
      <c r="C4334" t="s">
        <v>2289</v>
      </c>
      <c r="D4334" t="s">
        <v>2832</v>
      </c>
    </row>
    <row r="4335" spans="1:4" x14ac:dyDescent="0.25">
      <c r="A4335" t="s">
        <v>2826</v>
      </c>
      <c r="B4335">
        <v>18</v>
      </c>
      <c r="C4335" t="s">
        <v>1944</v>
      </c>
      <c r="D4335" t="s">
        <v>2831</v>
      </c>
    </row>
    <row r="4336" spans="1:4" x14ac:dyDescent="0.25">
      <c r="A4336" t="s">
        <v>2826</v>
      </c>
      <c r="B4336">
        <v>19</v>
      </c>
      <c r="C4336" t="s">
        <v>2830</v>
      </c>
      <c r="D4336" t="s">
        <v>2829</v>
      </c>
    </row>
    <row r="4337" spans="1:4" x14ac:dyDescent="0.25">
      <c r="A4337" t="s">
        <v>2826</v>
      </c>
      <c r="B4337">
        <v>20</v>
      </c>
      <c r="C4337" t="s">
        <v>2828</v>
      </c>
      <c r="D4337" t="s">
        <v>2827</v>
      </c>
    </row>
    <row r="4338" spans="1:4" x14ac:dyDescent="0.25">
      <c r="A4338" t="s">
        <v>2826</v>
      </c>
      <c r="B4338">
        <v>21</v>
      </c>
      <c r="C4338" t="s">
        <v>1071</v>
      </c>
      <c r="D4338" t="s">
        <v>1070</v>
      </c>
    </row>
    <row r="4339" spans="1:4" x14ac:dyDescent="0.25">
      <c r="A4339" t="s">
        <v>2826</v>
      </c>
      <c r="B4339">
        <v>22</v>
      </c>
      <c r="C4339" t="s">
        <v>1075</v>
      </c>
      <c r="D4339" t="s">
        <v>1074</v>
      </c>
    </row>
    <row r="4340" spans="1:4" x14ac:dyDescent="0.25">
      <c r="A4340" t="s">
        <v>2826</v>
      </c>
      <c r="B4340">
        <v>23</v>
      </c>
      <c r="C4340" t="s">
        <v>358</v>
      </c>
      <c r="D4340" t="s">
        <v>75</v>
      </c>
    </row>
    <row r="4341" spans="1:4" x14ac:dyDescent="0.25">
      <c r="A4341" t="s">
        <v>2803</v>
      </c>
      <c r="B4341">
        <v>1</v>
      </c>
      <c r="C4341" t="s">
        <v>2825</v>
      </c>
      <c r="D4341" t="s">
        <v>76</v>
      </c>
    </row>
    <row r="4342" spans="1:4" x14ac:dyDescent="0.25">
      <c r="A4342" t="s">
        <v>2803</v>
      </c>
      <c r="B4342">
        <v>2</v>
      </c>
      <c r="C4342" t="s">
        <v>1463</v>
      </c>
      <c r="D4342" t="s">
        <v>2824</v>
      </c>
    </row>
    <row r="4343" spans="1:4" x14ac:dyDescent="0.25">
      <c r="A4343" t="s">
        <v>2803</v>
      </c>
      <c r="B4343">
        <v>3</v>
      </c>
      <c r="C4343" t="s">
        <v>2823</v>
      </c>
      <c r="D4343" t="s">
        <v>2822</v>
      </c>
    </row>
    <row r="4344" spans="1:4" x14ac:dyDescent="0.25">
      <c r="A4344" t="s">
        <v>2803</v>
      </c>
      <c r="B4344">
        <v>4</v>
      </c>
      <c r="C4344" t="s">
        <v>2821</v>
      </c>
      <c r="D4344" t="s">
        <v>2820</v>
      </c>
    </row>
    <row r="4345" spans="1:4" x14ac:dyDescent="0.25">
      <c r="A4345" t="s">
        <v>2803</v>
      </c>
      <c r="B4345">
        <v>5</v>
      </c>
      <c r="C4345" t="s">
        <v>2819</v>
      </c>
      <c r="D4345" t="s">
        <v>2342</v>
      </c>
    </row>
    <row r="4346" spans="1:4" x14ac:dyDescent="0.25">
      <c r="A4346" t="s">
        <v>2803</v>
      </c>
      <c r="B4346">
        <v>6</v>
      </c>
      <c r="C4346" t="s">
        <v>2818</v>
      </c>
      <c r="D4346" t="s">
        <v>2463</v>
      </c>
    </row>
    <row r="4347" spans="1:4" x14ac:dyDescent="0.25">
      <c r="A4347" t="s">
        <v>2803</v>
      </c>
      <c r="B4347">
        <v>7</v>
      </c>
      <c r="C4347" t="s">
        <v>1728</v>
      </c>
      <c r="D4347" t="s">
        <v>2817</v>
      </c>
    </row>
    <row r="4348" spans="1:4" x14ac:dyDescent="0.25">
      <c r="A4348" t="s">
        <v>2803</v>
      </c>
      <c r="B4348">
        <v>8</v>
      </c>
      <c r="C4348" t="s">
        <v>2816</v>
      </c>
      <c r="D4348" t="s">
        <v>2815</v>
      </c>
    </row>
    <row r="4349" spans="1:4" x14ac:dyDescent="0.25">
      <c r="A4349" t="s">
        <v>2803</v>
      </c>
      <c r="B4349">
        <v>9</v>
      </c>
      <c r="C4349" t="s">
        <v>2814</v>
      </c>
      <c r="D4349" t="s">
        <v>2813</v>
      </c>
    </row>
    <row r="4350" spans="1:4" x14ac:dyDescent="0.25">
      <c r="A4350" t="s">
        <v>2803</v>
      </c>
      <c r="B4350">
        <v>10</v>
      </c>
      <c r="C4350" t="s">
        <v>2260</v>
      </c>
      <c r="D4350" t="s">
        <v>685</v>
      </c>
    </row>
    <row r="4351" spans="1:4" x14ac:dyDescent="0.25">
      <c r="A4351" t="s">
        <v>2803</v>
      </c>
      <c r="B4351">
        <v>11</v>
      </c>
      <c r="C4351" t="s">
        <v>2799</v>
      </c>
      <c r="D4351" t="s">
        <v>2798</v>
      </c>
    </row>
    <row r="4352" spans="1:4" x14ac:dyDescent="0.25">
      <c r="A4352" t="s">
        <v>2803</v>
      </c>
      <c r="B4352">
        <v>12</v>
      </c>
      <c r="C4352" t="s">
        <v>2259</v>
      </c>
      <c r="D4352" t="s">
        <v>681</v>
      </c>
    </row>
    <row r="4353" spans="1:4" x14ac:dyDescent="0.25">
      <c r="A4353" t="s">
        <v>2803</v>
      </c>
      <c r="B4353">
        <v>13</v>
      </c>
      <c r="C4353" t="s">
        <v>2176</v>
      </c>
      <c r="D4353" t="s">
        <v>2812</v>
      </c>
    </row>
    <row r="4354" spans="1:4" x14ac:dyDescent="0.25">
      <c r="A4354" t="s">
        <v>2803</v>
      </c>
      <c r="B4354">
        <v>14</v>
      </c>
      <c r="C4354" t="s">
        <v>1227</v>
      </c>
      <c r="D4354" t="s">
        <v>2215</v>
      </c>
    </row>
    <row r="4355" spans="1:4" x14ac:dyDescent="0.25">
      <c r="A4355" t="s">
        <v>2803</v>
      </c>
      <c r="B4355">
        <v>15</v>
      </c>
      <c r="C4355" t="s">
        <v>2811</v>
      </c>
      <c r="D4355" t="s">
        <v>2794</v>
      </c>
    </row>
    <row r="4356" spans="1:4" x14ac:dyDescent="0.25">
      <c r="A4356" t="s">
        <v>2803</v>
      </c>
      <c r="B4356">
        <v>16</v>
      </c>
      <c r="C4356" t="s">
        <v>1384</v>
      </c>
      <c r="D4356" t="s">
        <v>675</v>
      </c>
    </row>
    <row r="4357" spans="1:4" x14ac:dyDescent="0.25">
      <c r="A4357" t="s">
        <v>2803</v>
      </c>
      <c r="B4357">
        <v>17</v>
      </c>
      <c r="C4357" t="s">
        <v>1179</v>
      </c>
      <c r="D4357" t="s">
        <v>2210</v>
      </c>
    </row>
    <row r="4358" spans="1:4" x14ac:dyDescent="0.25">
      <c r="A4358" t="s">
        <v>2803</v>
      </c>
      <c r="B4358">
        <v>18</v>
      </c>
      <c r="C4358" t="s">
        <v>672</v>
      </c>
      <c r="D4358" t="s">
        <v>671</v>
      </c>
    </row>
    <row r="4359" spans="1:4" x14ac:dyDescent="0.25">
      <c r="A4359" t="s">
        <v>2803</v>
      </c>
      <c r="B4359">
        <v>19</v>
      </c>
      <c r="C4359" t="s">
        <v>2810</v>
      </c>
      <c r="D4359" t="s">
        <v>2809</v>
      </c>
    </row>
    <row r="4360" spans="1:4" x14ac:dyDescent="0.25">
      <c r="A4360" t="s">
        <v>2803</v>
      </c>
      <c r="B4360">
        <v>20</v>
      </c>
      <c r="C4360" t="s">
        <v>2808</v>
      </c>
      <c r="D4360" t="s">
        <v>2807</v>
      </c>
    </row>
    <row r="4361" spans="1:4" x14ac:dyDescent="0.25">
      <c r="A4361" t="s">
        <v>2803</v>
      </c>
      <c r="B4361">
        <v>21</v>
      </c>
      <c r="C4361" t="s">
        <v>2806</v>
      </c>
      <c r="D4361" t="s">
        <v>2805</v>
      </c>
    </row>
    <row r="4362" spans="1:4" x14ac:dyDescent="0.25">
      <c r="A4362" t="s">
        <v>2803</v>
      </c>
      <c r="B4362">
        <v>22</v>
      </c>
      <c r="C4362" t="s">
        <v>2575</v>
      </c>
      <c r="D4362" t="s">
        <v>2804</v>
      </c>
    </row>
    <row r="4363" spans="1:4" x14ac:dyDescent="0.25">
      <c r="A4363" t="s">
        <v>2803</v>
      </c>
      <c r="B4363">
        <v>23</v>
      </c>
      <c r="C4363" t="s">
        <v>2802</v>
      </c>
      <c r="D4363" t="s">
        <v>77</v>
      </c>
    </row>
    <row r="4364" spans="1:4" x14ac:dyDescent="0.25">
      <c r="A4364" t="s">
        <v>2783</v>
      </c>
      <c r="B4364">
        <v>1</v>
      </c>
      <c r="C4364" t="s">
        <v>295</v>
      </c>
      <c r="D4364" t="s">
        <v>10</v>
      </c>
    </row>
    <row r="4365" spans="1:4" x14ac:dyDescent="0.25">
      <c r="A4365" t="s">
        <v>2783</v>
      </c>
      <c r="B4365">
        <v>2</v>
      </c>
      <c r="C4365" t="s">
        <v>2801</v>
      </c>
      <c r="D4365" t="s">
        <v>1350</v>
      </c>
    </row>
    <row r="4366" spans="1:4" x14ac:dyDescent="0.25">
      <c r="A4366" t="s">
        <v>2783</v>
      </c>
      <c r="B4366">
        <v>3</v>
      </c>
      <c r="C4366" t="s">
        <v>845</v>
      </c>
      <c r="D4366" t="s">
        <v>1264</v>
      </c>
    </row>
    <row r="4367" spans="1:4" x14ac:dyDescent="0.25">
      <c r="A4367" t="s">
        <v>2783</v>
      </c>
      <c r="B4367">
        <v>4</v>
      </c>
      <c r="C4367" t="s">
        <v>594</v>
      </c>
      <c r="D4367" t="s">
        <v>1260</v>
      </c>
    </row>
    <row r="4368" spans="1:4" x14ac:dyDescent="0.25">
      <c r="A4368" t="s">
        <v>2783</v>
      </c>
      <c r="B4368">
        <v>5</v>
      </c>
      <c r="C4368" t="s">
        <v>299</v>
      </c>
      <c r="D4368" t="s">
        <v>1049</v>
      </c>
    </row>
    <row r="4369" spans="1:4" x14ac:dyDescent="0.25">
      <c r="A4369" t="s">
        <v>2783</v>
      </c>
      <c r="B4369">
        <v>6</v>
      </c>
      <c r="C4369" t="s">
        <v>344</v>
      </c>
      <c r="D4369" t="s">
        <v>8</v>
      </c>
    </row>
    <row r="4370" spans="1:4" x14ac:dyDescent="0.25">
      <c r="A4370" t="s">
        <v>2783</v>
      </c>
      <c r="B4370">
        <v>7</v>
      </c>
      <c r="C4370" t="s">
        <v>692</v>
      </c>
      <c r="D4370" t="s">
        <v>935</v>
      </c>
    </row>
    <row r="4371" spans="1:4" x14ac:dyDescent="0.25">
      <c r="A4371" t="s">
        <v>2783</v>
      </c>
      <c r="B4371">
        <v>8</v>
      </c>
      <c r="C4371" t="s">
        <v>691</v>
      </c>
      <c r="D4371" t="s">
        <v>690</v>
      </c>
    </row>
    <row r="4372" spans="1:4" x14ac:dyDescent="0.25">
      <c r="A4372" t="s">
        <v>2783</v>
      </c>
      <c r="B4372">
        <v>9</v>
      </c>
      <c r="C4372" t="s">
        <v>689</v>
      </c>
      <c r="D4372" t="s">
        <v>2800</v>
      </c>
    </row>
    <row r="4373" spans="1:4" x14ac:dyDescent="0.25">
      <c r="A4373" t="s">
        <v>2783</v>
      </c>
      <c r="B4373">
        <v>10</v>
      </c>
      <c r="C4373" t="s">
        <v>1384</v>
      </c>
      <c r="D4373" t="s">
        <v>66</v>
      </c>
    </row>
    <row r="4374" spans="1:4" x14ac:dyDescent="0.25">
      <c r="A4374" t="s">
        <v>2783</v>
      </c>
      <c r="B4374">
        <v>11</v>
      </c>
      <c r="C4374" t="s">
        <v>686</v>
      </c>
      <c r="D4374" t="s">
        <v>685</v>
      </c>
    </row>
    <row r="4375" spans="1:4" x14ac:dyDescent="0.25">
      <c r="A4375" t="s">
        <v>2783</v>
      </c>
      <c r="B4375">
        <v>12</v>
      </c>
      <c r="C4375" t="s">
        <v>2799</v>
      </c>
      <c r="D4375" t="s">
        <v>2798</v>
      </c>
    </row>
    <row r="4376" spans="1:4" x14ac:dyDescent="0.25">
      <c r="A4376" t="s">
        <v>2783</v>
      </c>
      <c r="B4376">
        <v>13</v>
      </c>
      <c r="C4376" t="s">
        <v>2259</v>
      </c>
      <c r="D4376" t="s">
        <v>681</v>
      </c>
    </row>
    <row r="4377" spans="1:4" x14ac:dyDescent="0.25">
      <c r="A4377" t="s">
        <v>2783</v>
      </c>
      <c r="B4377">
        <v>14</v>
      </c>
      <c r="C4377" t="s">
        <v>2258</v>
      </c>
      <c r="D4377" t="s">
        <v>2797</v>
      </c>
    </row>
    <row r="4378" spans="1:4" x14ac:dyDescent="0.25">
      <c r="A4378" t="s">
        <v>2783</v>
      </c>
      <c r="B4378">
        <v>15</v>
      </c>
      <c r="C4378" t="s">
        <v>2796</v>
      </c>
      <c r="D4378" t="s">
        <v>2795</v>
      </c>
    </row>
    <row r="4379" spans="1:4" x14ac:dyDescent="0.25">
      <c r="A4379" t="s">
        <v>2783</v>
      </c>
      <c r="B4379">
        <v>16</v>
      </c>
      <c r="C4379" t="s">
        <v>1944</v>
      </c>
      <c r="D4379" t="s">
        <v>2794</v>
      </c>
    </row>
    <row r="4380" spans="1:4" x14ac:dyDescent="0.25">
      <c r="A4380" t="s">
        <v>2783</v>
      </c>
      <c r="B4380">
        <v>17</v>
      </c>
      <c r="C4380" t="s">
        <v>1384</v>
      </c>
      <c r="D4380" t="s">
        <v>675</v>
      </c>
    </row>
    <row r="4381" spans="1:4" x14ac:dyDescent="0.25">
      <c r="A4381" t="s">
        <v>2783</v>
      </c>
      <c r="B4381">
        <v>18</v>
      </c>
      <c r="C4381" t="s">
        <v>1179</v>
      </c>
      <c r="D4381" t="s">
        <v>2622</v>
      </c>
    </row>
    <row r="4382" spans="1:4" x14ac:dyDescent="0.25">
      <c r="A4382" t="s">
        <v>2783</v>
      </c>
      <c r="B4382">
        <v>19</v>
      </c>
      <c r="C4382" t="s">
        <v>672</v>
      </c>
      <c r="D4382" t="s">
        <v>671</v>
      </c>
    </row>
    <row r="4383" spans="1:4" x14ac:dyDescent="0.25">
      <c r="A4383" t="s">
        <v>2783</v>
      </c>
      <c r="B4383">
        <v>20</v>
      </c>
      <c r="C4383" t="s">
        <v>2793</v>
      </c>
      <c r="D4383" t="s">
        <v>2792</v>
      </c>
    </row>
    <row r="4384" spans="1:4" x14ac:dyDescent="0.25">
      <c r="A4384" t="s">
        <v>2783</v>
      </c>
      <c r="B4384">
        <v>21</v>
      </c>
      <c r="C4384" t="s">
        <v>2791</v>
      </c>
      <c r="D4384" t="s">
        <v>2790</v>
      </c>
    </row>
    <row r="4385" spans="1:4" x14ac:dyDescent="0.25">
      <c r="A4385" t="s">
        <v>2783</v>
      </c>
      <c r="B4385">
        <v>22</v>
      </c>
      <c r="C4385" t="s">
        <v>2789</v>
      </c>
      <c r="D4385" t="s">
        <v>2788</v>
      </c>
    </row>
    <row r="4386" spans="1:4" x14ac:dyDescent="0.25">
      <c r="A4386" t="s">
        <v>2783</v>
      </c>
      <c r="B4386">
        <v>23</v>
      </c>
      <c r="C4386" t="s">
        <v>2787</v>
      </c>
      <c r="D4386" t="s">
        <v>2786</v>
      </c>
    </row>
    <row r="4387" spans="1:4" x14ac:dyDescent="0.25">
      <c r="A4387" t="s">
        <v>2783</v>
      </c>
      <c r="B4387">
        <v>24</v>
      </c>
      <c r="C4387" t="s">
        <v>2785</v>
      </c>
      <c r="D4387" t="s">
        <v>2784</v>
      </c>
    </row>
    <row r="4388" spans="1:4" x14ac:dyDescent="0.25">
      <c r="A4388" t="s">
        <v>2783</v>
      </c>
      <c r="B4388">
        <v>25</v>
      </c>
      <c r="C4388" t="s">
        <v>1580</v>
      </c>
      <c r="D4388" t="s">
        <v>1579</v>
      </c>
    </row>
    <row r="4389" spans="1:4" x14ac:dyDescent="0.25">
      <c r="A4389" t="s">
        <v>2783</v>
      </c>
      <c r="B4389">
        <v>26</v>
      </c>
      <c r="C4389" t="s">
        <v>1578</v>
      </c>
      <c r="D4389" t="s">
        <v>1577</v>
      </c>
    </row>
    <row r="4390" spans="1:4" x14ac:dyDescent="0.25">
      <c r="A4390" t="s">
        <v>2783</v>
      </c>
      <c r="B4390">
        <v>27</v>
      </c>
      <c r="C4390" t="s">
        <v>2782</v>
      </c>
      <c r="D4390" t="s">
        <v>78</v>
      </c>
    </row>
    <row r="4391" spans="1:4" x14ac:dyDescent="0.25">
      <c r="A4391" t="s">
        <v>2769</v>
      </c>
      <c r="B4391">
        <v>1</v>
      </c>
      <c r="C4391" t="s">
        <v>344</v>
      </c>
      <c r="D4391" t="s">
        <v>8</v>
      </c>
    </row>
    <row r="4392" spans="1:4" x14ac:dyDescent="0.25">
      <c r="A4392" t="s">
        <v>2769</v>
      </c>
      <c r="B4392">
        <v>2</v>
      </c>
      <c r="C4392" t="s">
        <v>1391</v>
      </c>
      <c r="D4392" t="s">
        <v>1045</v>
      </c>
    </row>
    <row r="4393" spans="1:4" x14ac:dyDescent="0.25">
      <c r="A4393" t="s">
        <v>2769</v>
      </c>
      <c r="B4393">
        <v>3</v>
      </c>
      <c r="C4393" t="s">
        <v>2781</v>
      </c>
      <c r="D4393" t="s">
        <v>2780</v>
      </c>
    </row>
    <row r="4394" spans="1:4" x14ac:dyDescent="0.25">
      <c r="A4394" t="s">
        <v>2769</v>
      </c>
      <c r="B4394">
        <v>4</v>
      </c>
      <c r="C4394" t="s">
        <v>2779</v>
      </c>
      <c r="D4394" t="s">
        <v>2306</v>
      </c>
    </row>
    <row r="4395" spans="1:4" x14ac:dyDescent="0.25">
      <c r="A4395" t="s">
        <v>2769</v>
      </c>
      <c r="B4395">
        <v>5</v>
      </c>
      <c r="C4395" t="s">
        <v>1159</v>
      </c>
      <c r="D4395" t="s">
        <v>2240</v>
      </c>
    </row>
    <row r="4396" spans="1:4" x14ac:dyDescent="0.25">
      <c r="A4396" t="s">
        <v>2769</v>
      </c>
      <c r="B4396">
        <v>6</v>
      </c>
      <c r="C4396" t="s">
        <v>1395</v>
      </c>
      <c r="D4396" t="s">
        <v>2778</v>
      </c>
    </row>
    <row r="4397" spans="1:4" x14ac:dyDescent="0.25">
      <c r="A4397" t="s">
        <v>2769</v>
      </c>
      <c r="B4397">
        <v>7</v>
      </c>
      <c r="C4397" t="s">
        <v>1051</v>
      </c>
      <c r="D4397" t="s">
        <v>1050</v>
      </c>
    </row>
    <row r="4398" spans="1:4" x14ac:dyDescent="0.25">
      <c r="A4398" t="s">
        <v>2769</v>
      </c>
      <c r="B4398">
        <v>8</v>
      </c>
      <c r="C4398" t="s">
        <v>1052</v>
      </c>
      <c r="D4398" t="s">
        <v>140</v>
      </c>
    </row>
    <row r="4399" spans="1:4" x14ac:dyDescent="0.25">
      <c r="A4399" t="s">
        <v>2769</v>
      </c>
      <c r="B4399">
        <v>9</v>
      </c>
      <c r="C4399" t="s">
        <v>2777</v>
      </c>
      <c r="D4399" t="s">
        <v>2776</v>
      </c>
    </row>
    <row r="4400" spans="1:4" x14ac:dyDescent="0.25">
      <c r="A4400" t="s">
        <v>2769</v>
      </c>
      <c r="B4400">
        <v>10</v>
      </c>
      <c r="C4400" t="s">
        <v>1261</v>
      </c>
      <c r="D4400" t="s">
        <v>1260</v>
      </c>
    </row>
    <row r="4401" spans="1:4" x14ac:dyDescent="0.25">
      <c r="A4401" t="s">
        <v>2769</v>
      </c>
      <c r="B4401">
        <v>11</v>
      </c>
      <c r="C4401" t="s">
        <v>1522</v>
      </c>
      <c r="D4401" t="s">
        <v>2775</v>
      </c>
    </row>
    <row r="4402" spans="1:4" x14ac:dyDescent="0.25">
      <c r="A4402" t="s">
        <v>2769</v>
      </c>
      <c r="B4402">
        <v>12</v>
      </c>
      <c r="C4402" t="s">
        <v>2774</v>
      </c>
      <c r="D4402" t="s">
        <v>2773</v>
      </c>
    </row>
    <row r="4403" spans="1:4" x14ac:dyDescent="0.25">
      <c r="A4403" t="s">
        <v>2769</v>
      </c>
      <c r="B4403">
        <v>13</v>
      </c>
      <c r="C4403" t="s">
        <v>1267</v>
      </c>
      <c r="D4403" t="s">
        <v>1266</v>
      </c>
    </row>
    <row r="4404" spans="1:4" x14ac:dyDescent="0.25">
      <c r="A4404" t="s">
        <v>2769</v>
      </c>
      <c r="B4404">
        <v>14</v>
      </c>
      <c r="C4404" t="s">
        <v>1269</v>
      </c>
      <c r="D4404" t="s">
        <v>2772</v>
      </c>
    </row>
    <row r="4405" spans="1:4" x14ac:dyDescent="0.25">
      <c r="A4405" t="s">
        <v>2769</v>
      </c>
      <c r="B4405">
        <v>15</v>
      </c>
      <c r="C4405" t="s">
        <v>1352</v>
      </c>
      <c r="D4405" t="s">
        <v>2771</v>
      </c>
    </row>
    <row r="4406" spans="1:4" x14ac:dyDescent="0.25">
      <c r="A4406" t="s">
        <v>2769</v>
      </c>
      <c r="B4406">
        <v>16</v>
      </c>
      <c r="C4406" t="s">
        <v>886</v>
      </c>
      <c r="D4406" t="s">
        <v>2770</v>
      </c>
    </row>
    <row r="4407" spans="1:4" x14ac:dyDescent="0.25">
      <c r="A4407" t="s">
        <v>2769</v>
      </c>
      <c r="B4407">
        <v>17</v>
      </c>
      <c r="C4407" t="s">
        <v>2139</v>
      </c>
      <c r="D4407" t="s">
        <v>1271</v>
      </c>
    </row>
    <row r="4408" spans="1:4" x14ac:dyDescent="0.25">
      <c r="A4408" t="s">
        <v>2769</v>
      </c>
      <c r="B4408">
        <v>18</v>
      </c>
      <c r="C4408" t="s">
        <v>295</v>
      </c>
      <c r="D4408" t="s">
        <v>10</v>
      </c>
    </row>
    <row r="4409" spans="1:4" x14ac:dyDescent="0.25">
      <c r="A4409" t="s">
        <v>2768</v>
      </c>
      <c r="B4409">
        <v>1</v>
      </c>
      <c r="C4409" t="s">
        <v>428</v>
      </c>
      <c r="D4409" t="s">
        <v>19</v>
      </c>
    </row>
    <row r="4410" spans="1:4" x14ac:dyDescent="0.25">
      <c r="A4410" t="s">
        <v>2768</v>
      </c>
      <c r="B4410">
        <v>2</v>
      </c>
      <c r="C4410" t="s">
        <v>295</v>
      </c>
      <c r="D4410" t="s">
        <v>10</v>
      </c>
    </row>
    <row r="4411" spans="1:4" x14ac:dyDescent="0.25">
      <c r="A4411" t="s">
        <v>2767</v>
      </c>
      <c r="B4411">
        <v>1</v>
      </c>
      <c r="C4411" t="s">
        <v>344</v>
      </c>
      <c r="D4411" t="s">
        <v>8</v>
      </c>
    </row>
    <row r="4412" spans="1:4" x14ac:dyDescent="0.25">
      <c r="A4412" t="s">
        <v>2767</v>
      </c>
      <c r="B4412">
        <v>2</v>
      </c>
      <c r="C4412" t="s">
        <v>2116</v>
      </c>
      <c r="D4412" t="s">
        <v>79</v>
      </c>
    </row>
    <row r="4413" spans="1:4" x14ac:dyDescent="0.25">
      <c r="A4413" t="s">
        <v>2766</v>
      </c>
      <c r="B4413">
        <v>1</v>
      </c>
      <c r="C4413" t="s">
        <v>295</v>
      </c>
      <c r="D4413" t="s">
        <v>10</v>
      </c>
    </row>
    <row r="4414" spans="1:4" x14ac:dyDescent="0.25">
      <c r="A4414" t="s">
        <v>2766</v>
      </c>
      <c r="B4414">
        <v>2</v>
      </c>
      <c r="C4414" t="s">
        <v>2764</v>
      </c>
      <c r="D4414" t="s">
        <v>30</v>
      </c>
    </row>
    <row r="4415" spans="1:4" x14ac:dyDescent="0.25">
      <c r="A4415" t="s">
        <v>2765</v>
      </c>
      <c r="B4415">
        <v>1</v>
      </c>
      <c r="C4415" t="s">
        <v>341</v>
      </c>
      <c r="D4415" t="s">
        <v>29</v>
      </c>
    </row>
    <row r="4416" spans="1:4" x14ac:dyDescent="0.25">
      <c r="A4416" t="s">
        <v>2765</v>
      </c>
      <c r="B4416">
        <v>2</v>
      </c>
      <c r="C4416" t="s">
        <v>2764</v>
      </c>
      <c r="D4416" t="s">
        <v>30</v>
      </c>
    </row>
    <row r="4417" spans="1:4" x14ac:dyDescent="0.25">
      <c r="A4417" t="s">
        <v>2763</v>
      </c>
      <c r="B4417">
        <v>1</v>
      </c>
      <c r="C4417" t="s">
        <v>842</v>
      </c>
      <c r="D4417" t="s">
        <v>10</v>
      </c>
    </row>
    <row r="4418" spans="1:4" x14ac:dyDescent="0.25">
      <c r="A4418" t="s">
        <v>2763</v>
      </c>
      <c r="B4418">
        <v>2</v>
      </c>
      <c r="C4418" t="s">
        <v>2762</v>
      </c>
      <c r="D4418" t="s">
        <v>31</v>
      </c>
    </row>
    <row r="4419" spans="1:4" x14ac:dyDescent="0.25">
      <c r="A4419" t="s">
        <v>2761</v>
      </c>
      <c r="B4419">
        <v>1</v>
      </c>
      <c r="C4419" t="s">
        <v>344</v>
      </c>
      <c r="D4419" t="s">
        <v>8</v>
      </c>
    </row>
    <row r="4420" spans="1:4" x14ac:dyDescent="0.25">
      <c r="A4420" t="s">
        <v>2761</v>
      </c>
      <c r="B4420">
        <v>2</v>
      </c>
      <c r="C4420" t="s">
        <v>492</v>
      </c>
      <c r="D4420" t="s">
        <v>26</v>
      </c>
    </row>
    <row r="4421" spans="1:4" x14ac:dyDescent="0.25">
      <c r="A4421" t="s">
        <v>2755</v>
      </c>
      <c r="B4421">
        <v>1</v>
      </c>
      <c r="C4421" t="s">
        <v>344</v>
      </c>
      <c r="D4421" t="s">
        <v>8</v>
      </c>
    </row>
    <row r="4422" spans="1:4" x14ac:dyDescent="0.25">
      <c r="A4422" t="s">
        <v>2755</v>
      </c>
      <c r="B4422">
        <v>2</v>
      </c>
      <c r="C4422" t="s">
        <v>1838</v>
      </c>
      <c r="D4422" t="s">
        <v>2760</v>
      </c>
    </row>
    <row r="4423" spans="1:4" x14ac:dyDescent="0.25">
      <c r="A4423" t="s">
        <v>2755</v>
      </c>
      <c r="B4423">
        <v>3</v>
      </c>
      <c r="C4423" t="s">
        <v>2759</v>
      </c>
      <c r="D4423" t="s">
        <v>2737</v>
      </c>
    </row>
    <row r="4424" spans="1:4" x14ac:dyDescent="0.25">
      <c r="A4424" t="s">
        <v>2755</v>
      </c>
      <c r="B4424">
        <v>4</v>
      </c>
      <c r="C4424" t="s">
        <v>1261</v>
      </c>
      <c r="D4424" t="s">
        <v>2739</v>
      </c>
    </row>
    <row r="4425" spans="1:4" x14ac:dyDescent="0.25">
      <c r="A4425" t="s">
        <v>2755</v>
      </c>
      <c r="B4425">
        <v>5</v>
      </c>
      <c r="C4425" t="s">
        <v>424</v>
      </c>
      <c r="D4425" t="s">
        <v>2758</v>
      </c>
    </row>
    <row r="4426" spans="1:4" x14ac:dyDescent="0.25">
      <c r="A4426" t="s">
        <v>2755</v>
      </c>
      <c r="B4426">
        <v>6</v>
      </c>
      <c r="C4426" t="s">
        <v>2743</v>
      </c>
      <c r="D4426" t="s">
        <v>2742</v>
      </c>
    </row>
    <row r="4427" spans="1:4" x14ac:dyDescent="0.25">
      <c r="A4427" t="s">
        <v>2755</v>
      </c>
      <c r="B4427">
        <v>7</v>
      </c>
      <c r="C4427" t="s">
        <v>2744</v>
      </c>
      <c r="D4427" t="s">
        <v>22</v>
      </c>
    </row>
    <row r="4428" spans="1:4" x14ac:dyDescent="0.25">
      <c r="A4428" t="s">
        <v>2755</v>
      </c>
      <c r="B4428">
        <v>8</v>
      </c>
      <c r="C4428" t="s">
        <v>2757</v>
      </c>
      <c r="D4428" t="s">
        <v>2745</v>
      </c>
    </row>
    <row r="4429" spans="1:4" x14ac:dyDescent="0.25">
      <c r="A4429" t="s">
        <v>2755</v>
      </c>
      <c r="B4429">
        <v>9</v>
      </c>
      <c r="C4429" t="s">
        <v>2748</v>
      </c>
      <c r="D4429" t="s">
        <v>2747</v>
      </c>
    </row>
    <row r="4430" spans="1:4" x14ac:dyDescent="0.25">
      <c r="A4430" t="s">
        <v>2755</v>
      </c>
      <c r="B4430">
        <v>10</v>
      </c>
      <c r="C4430" t="s">
        <v>2749</v>
      </c>
      <c r="D4430" t="s">
        <v>63</v>
      </c>
    </row>
    <row r="4431" spans="1:4" x14ac:dyDescent="0.25">
      <c r="A4431" t="s">
        <v>2755</v>
      </c>
      <c r="B4431">
        <v>11</v>
      </c>
      <c r="C4431" t="s">
        <v>2294</v>
      </c>
      <c r="D4431" t="s">
        <v>2756</v>
      </c>
    </row>
    <row r="4432" spans="1:4" x14ac:dyDescent="0.25">
      <c r="A4432" t="s">
        <v>2755</v>
      </c>
      <c r="B4432">
        <v>12</v>
      </c>
      <c r="C4432" t="s">
        <v>2752</v>
      </c>
      <c r="D4432" t="s">
        <v>2751</v>
      </c>
    </row>
    <row r="4433" spans="1:4" x14ac:dyDescent="0.25">
      <c r="A4433" t="s">
        <v>2755</v>
      </c>
      <c r="B4433">
        <v>13</v>
      </c>
      <c r="C4433" t="s">
        <v>2754</v>
      </c>
      <c r="D4433" t="s">
        <v>2753</v>
      </c>
    </row>
    <row r="4434" spans="1:4" x14ac:dyDescent="0.25">
      <c r="A4434" t="s">
        <v>2755</v>
      </c>
      <c r="B4434">
        <v>14</v>
      </c>
      <c r="C4434" t="s">
        <v>428</v>
      </c>
      <c r="D4434" t="s">
        <v>19</v>
      </c>
    </row>
    <row r="4435" spans="1:4" x14ac:dyDescent="0.25">
      <c r="A4435" t="s">
        <v>2733</v>
      </c>
      <c r="B4435">
        <v>1</v>
      </c>
      <c r="C4435" t="s">
        <v>428</v>
      </c>
      <c r="D4435" t="s">
        <v>19</v>
      </c>
    </row>
    <row r="4436" spans="1:4" x14ac:dyDescent="0.25">
      <c r="A4436" t="s">
        <v>2733</v>
      </c>
      <c r="B4436">
        <v>2</v>
      </c>
      <c r="C4436" t="s">
        <v>2754</v>
      </c>
      <c r="D4436" t="s">
        <v>2753</v>
      </c>
    </row>
    <row r="4437" spans="1:4" x14ac:dyDescent="0.25">
      <c r="A4437" t="s">
        <v>2733</v>
      </c>
      <c r="B4437">
        <v>3</v>
      </c>
      <c r="C4437" t="s">
        <v>2752</v>
      </c>
      <c r="D4437" t="s">
        <v>2751</v>
      </c>
    </row>
    <row r="4438" spans="1:4" x14ac:dyDescent="0.25">
      <c r="A4438" t="s">
        <v>2733</v>
      </c>
      <c r="B4438">
        <v>4</v>
      </c>
      <c r="C4438" t="s">
        <v>328</v>
      </c>
      <c r="D4438" t="s">
        <v>2750</v>
      </c>
    </row>
    <row r="4439" spans="1:4" x14ac:dyDescent="0.25">
      <c r="A4439" t="s">
        <v>2733</v>
      </c>
      <c r="B4439">
        <v>5</v>
      </c>
      <c r="C4439" t="s">
        <v>2749</v>
      </c>
      <c r="D4439" t="s">
        <v>63</v>
      </c>
    </row>
    <row r="4440" spans="1:4" x14ac:dyDescent="0.25">
      <c r="A4440" t="s">
        <v>2733</v>
      </c>
      <c r="B4440">
        <v>6</v>
      </c>
      <c r="C4440" t="s">
        <v>2748</v>
      </c>
      <c r="D4440" t="s">
        <v>2747</v>
      </c>
    </row>
    <row r="4441" spans="1:4" x14ac:dyDescent="0.25">
      <c r="A4441" t="s">
        <v>2733</v>
      </c>
      <c r="B4441">
        <v>7</v>
      </c>
      <c r="C4441" t="s">
        <v>2746</v>
      </c>
      <c r="D4441" t="s">
        <v>2745</v>
      </c>
    </row>
    <row r="4442" spans="1:4" x14ac:dyDescent="0.25">
      <c r="A4442" t="s">
        <v>2733</v>
      </c>
      <c r="B4442">
        <v>8</v>
      </c>
      <c r="C4442" t="s">
        <v>2744</v>
      </c>
      <c r="D4442" t="s">
        <v>22</v>
      </c>
    </row>
    <row r="4443" spans="1:4" x14ac:dyDescent="0.25">
      <c r="A4443" t="s">
        <v>2733</v>
      </c>
      <c r="B4443">
        <v>9</v>
      </c>
      <c r="C4443" t="s">
        <v>2743</v>
      </c>
      <c r="D4443" t="s">
        <v>2742</v>
      </c>
    </row>
    <row r="4444" spans="1:4" x14ac:dyDescent="0.25">
      <c r="A4444" t="s">
        <v>2733</v>
      </c>
      <c r="B4444">
        <v>10</v>
      </c>
      <c r="C4444" t="s">
        <v>2741</v>
      </c>
      <c r="D4444" t="s">
        <v>2740</v>
      </c>
    </row>
    <row r="4445" spans="1:4" x14ac:dyDescent="0.25">
      <c r="A4445" t="s">
        <v>2733</v>
      </c>
      <c r="B4445">
        <v>11</v>
      </c>
      <c r="C4445" t="s">
        <v>1261</v>
      </c>
      <c r="D4445" t="s">
        <v>2739</v>
      </c>
    </row>
    <row r="4446" spans="1:4" x14ac:dyDescent="0.25">
      <c r="A4446" t="s">
        <v>2733</v>
      </c>
      <c r="B4446">
        <v>12</v>
      </c>
      <c r="C4446" t="s">
        <v>2738</v>
      </c>
      <c r="D4446" t="s">
        <v>2737</v>
      </c>
    </row>
    <row r="4447" spans="1:4" x14ac:dyDescent="0.25">
      <c r="A4447" t="s">
        <v>2733</v>
      </c>
      <c r="B4447">
        <v>13</v>
      </c>
      <c r="C4447" t="s">
        <v>2736</v>
      </c>
      <c r="D4447" t="s">
        <v>2735</v>
      </c>
    </row>
    <row r="4448" spans="1:4" x14ac:dyDescent="0.25">
      <c r="A4448" t="s">
        <v>2733</v>
      </c>
      <c r="B4448">
        <v>14</v>
      </c>
      <c r="C4448" t="s">
        <v>344</v>
      </c>
      <c r="D4448" t="s">
        <v>8</v>
      </c>
    </row>
    <row r="4449" spans="1:4" x14ac:dyDescent="0.25">
      <c r="A4449" t="s">
        <v>2733</v>
      </c>
      <c r="B4449">
        <v>15</v>
      </c>
      <c r="C4449" t="s">
        <v>1046</v>
      </c>
      <c r="D4449" t="s">
        <v>1045</v>
      </c>
    </row>
    <row r="4450" spans="1:4" x14ac:dyDescent="0.25">
      <c r="A4450" t="s">
        <v>2733</v>
      </c>
      <c r="B4450">
        <v>16</v>
      </c>
      <c r="C4450" t="s">
        <v>1606</v>
      </c>
      <c r="D4450" t="s">
        <v>1025</v>
      </c>
    </row>
    <row r="4451" spans="1:4" x14ac:dyDescent="0.25">
      <c r="A4451" t="s">
        <v>2733</v>
      </c>
      <c r="B4451">
        <v>17</v>
      </c>
      <c r="C4451" t="s">
        <v>1395</v>
      </c>
      <c r="D4451" t="s">
        <v>1049</v>
      </c>
    </row>
    <row r="4452" spans="1:4" x14ac:dyDescent="0.25">
      <c r="A4452" t="s">
        <v>2733</v>
      </c>
      <c r="B4452">
        <v>18</v>
      </c>
      <c r="C4452" t="s">
        <v>1052</v>
      </c>
      <c r="D4452" t="s">
        <v>140</v>
      </c>
    </row>
    <row r="4453" spans="1:4" x14ac:dyDescent="0.25">
      <c r="A4453" t="s">
        <v>2733</v>
      </c>
      <c r="B4453">
        <v>19</v>
      </c>
      <c r="C4453" t="s">
        <v>1261</v>
      </c>
      <c r="D4453" t="s">
        <v>1260</v>
      </c>
    </row>
    <row r="4454" spans="1:4" x14ac:dyDescent="0.25">
      <c r="A4454" t="s">
        <v>2733</v>
      </c>
      <c r="B4454">
        <v>20</v>
      </c>
      <c r="C4454" t="s">
        <v>1265</v>
      </c>
      <c r="D4454" t="s">
        <v>1264</v>
      </c>
    </row>
    <row r="4455" spans="1:4" x14ac:dyDescent="0.25">
      <c r="A4455" t="s">
        <v>2733</v>
      </c>
      <c r="B4455">
        <v>21</v>
      </c>
      <c r="C4455" t="s">
        <v>886</v>
      </c>
      <c r="D4455" t="s">
        <v>2734</v>
      </c>
    </row>
    <row r="4456" spans="1:4" x14ac:dyDescent="0.25">
      <c r="A4456" t="s">
        <v>2733</v>
      </c>
      <c r="B4456">
        <v>22</v>
      </c>
      <c r="C4456" t="s">
        <v>295</v>
      </c>
      <c r="D4456" t="s">
        <v>10</v>
      </c>
    </row>
    <row r="4457" spans="1:4" x14ac:dyDescent="0.25">
      <c r="A4457" t="s">
        <v>2722</v>
      </c>
      <c r="B4457">
        <v>1</v>
      </c>
      <c r="C4457" t="s">
        <v>344</v>
      </c>
      <c r="D4457" t="s">
        <v>8</v>
      </c>
    </row>
    <row r="4458" spans="1:4" x14ac:dyDescent="0.25">
      <c r="A4458" t="s">
        <v>2722</v>
      </c>
      <c r="B4458">
        <v>2</v>
      </c>
      <c r="C4458" t="s">
        <v>514</v>
      </c>
      <c r="D4458" t="s">
        <v>935</v>
      </c>
    </row>
    <row r="4459" spans="1:4" x14ac:dyDescent="0.25">
      <c r="A4459" t="s">
        <v>2722</v>
      </c>
      <c r="B4459">
        <v>3</v>
      </c>
      <c r="C4459" t="s">
        <v>2732</v>
      </c>
      <c r="D4459" t="s">
        <v>2731</v>
      </c>
    </row>
    <row r="4460" spans="1:4" x14ac:dyDescent="0.25">
      <c r="A4460" t="s">
        <v>2722</v>
      </c>
      <c r="B4460">
        <v>4</v>
      </c>
      <c r="C4460" t="s">
        <v>1363</v>
      </c>
      <c r="D4460" t="s">
        <v>2730</v>
      </c>
    </row>
    <row r="4461" spans="1:4" x14ac:dyDescent="0.25">
      <c r="A4461" t="s">
        <v>2722</v>
      </c>
      <c r="B4461">
        <v>5</v>
      </c>
      <c r="C4461" t="s">
        <v>1788</v>
      </c>
      <c r="D4461" t="s">
        <v>2729</v>
      </c>
    </row>
    <row r="4462" spans="1:4" x14ac:dyDescent="0.25">
      <c r="A4462" t="s">
        <v>2722</v>
      </c>
      <c r="B4462">
        <v>6</v>
      </c>
      <c r="C4462" t="s">
        <v>525</v>
      </c>
      <c r="D4462" t="s">
        <v>2728</v>
      </c>
    </row>
    <row r="4463" spans="1:4" x14ac:dyDescent="0.25">
      <c r="A4463" t="s">
        <v>2722</v>
      </c>
      <c r="B4463">
        <v>7</v>
      </c>
      <c r="C4463" t="s">
        <v>505</v>
      </c>
      <c r="D4463" t="s">
        <v>2727</v>
      </c>
    </row>
    <row r="4464" spans="1:4" x14ac:dyDescent="0.25">
      <c r="A4464" t="s">
        <v>2722</v>
      </c>
      <c r="B4464">
        <v>8</v>
      </c>
      <c r="C4464" t="s">
        <v>1269</v>
      </c>
      <c r="D4464" t="s">
        <v>2726</v>
      </c>
    </row>
    <row r="4465" spans="1:4" x14ac:dyDescent="0.25">
      <c r="A4465" t="s">
        <v>2722</v>
      </c>
      <c r="B4465">
        <v>9</v>
      </c>
      <c r="C4465" t="s">
        <v>2725</v>
      </c>
      <c r="D4465" t="s">
        <v>2724</v>
      </c>
    </row>
    <row r="4466" spans="1:4" x14ac:dyDescent="0.25">
      <c r="A4466" t="s">
        <v>2722</v>
      </c>
      <c r="B4466">
        <v>10</v>
      </c>
      <c r="C4466" t="s">
        <v>1043</v>
      </c>
      <c r="D4466" t="s">
        <v>2723</v>
      </c>
    </row>
    <row r="4467" spans="1:4" x14ac:dyDescent="0.25">
      <c r="A4467" t="s">
        <v>2722</v>
      </c>
      <c r="B4467">
        <v>11</v>
      </c>
      <c r="C4467" t="s">
        <v>2721</v>
      </c>
      <c r="D4467" t="s">
        <v>32</v>
      </c>
    </row>
    <row r="4468" spans="1:4" x14ac:dyDescent="0.25">
      <c r="A4468" t="s">
        <v>2713</v>
      </c>
      <c r="B4468">
        <v>1</v>
      </c>
      <c r="C4468" t="s">
        <v>492</v>
      </c>
      <c r="D4468" t="s">
        <v>26</v>
      </c>
    </row>
    <row r="4469" spans="1:4" x14ac:dyDescent="0.25">
      <c r="A4469" t="s">
        <v>2713</v>
      </c>
      <c r="B4469">
        <v>2</v>
      </c>
      <c r="C4469" t="s">
        <v>1261</v>
      </c>
      <c r="D4469" t="s">
        <v>1150</v>
      </c>
    </row>
    <row r="4470" spans="1:4" x14ac:dyDescent="0.25">
      <c r="A4470" t="s">
        <v>2713</v>
      </c>
      <c r="B4470">
        <v>3</v>
      </c>
      <c r="C4470" t="s">
        <v>761</v>
      </c>
      <c r="D4470" t="s">
        <v>2720</v>
      </c>
    </row>
    <row r="4471" spans="1:4" x14ac:dyDescent="0.25">
      <c r="A4471" t="s">
        <v>2713</v>
      </c>
      <c r="B4471">
        <v>4</v>
      </c>
      <c r="C4471" t="s">
        <v>2719</v>
      </c>
      <c r="D4471" t="s">
        <v>2718</v>
      </c>
    </row>
    <row r="4472" spans="1:4" x14ac:dyDescent="0.25">
      <c r="A4472" t="s">
        <v>2713</v>
      </c>
      <c r="B4472">
        <v>5</v>
      </c>
      <c r="C4472" t="s">
        <v>2717</v>
      </c>
      <c r="D4472" t="s">
        <v>2716</v>
      </c>
    </row>
    <row r="4473" spans="1:4" x14ac:dyDescent="0.25">
      <c r="A4473" t="s">
        <v>2713</v>
      </c>
      <c r="B4473">
        <v>6</v>
      </c>
      <c r="C4473" t="s">
        <v>2715</v>
      </c>
      <c r="D4473" t="s">
        <v>2714</v>
      </c>
    </row>
    <row r="4474" spans="1:4" x14ac:dyDescent="0.25">
      <c r="A4474" t="s">
        <v>2713</v>
      </c>
      <c r="B4474">
        <v>7</v>
      </c>
      <c r="C4474" t="s">
        <v>2712</v>
      </c>
      <c r="D4474" t="s">
        <v>33</v>
      </c>
    </row>
    <row r="4475" spans="1:4" hidden="1" x14ac:dyDescent="0.25">
      <c r="A4475" t="s">
        <v>2711</v>
      </c>
      <c r="B4475">
        <v>1</v>
      </c>
      <c r="C4475" t="s">
        <v>2485</v>
      </c>
      <c r="D4475" t="s">
        <v>48</v>
      </c>
    </row>
    <row r="4476" spans="1:4" hidden="1" x14ac:dyDescent="0.25">
      <c r="A4476" t="s">
        <v>2711</v>
      </c>
      <c r="B4476">
        <v>2</v>
      </c>
      <c r="C4476" t="s">
        <v>2066</v>
      </c>
      <c r="D4476" t="s">
        <v>196</v>
      </c>
    </row>
    <row r="4477" spans="1:4" hidden="1" x14ac:dyDescent="0.25">
      <c r="A4477" t="s">
        <v>2711</v>
      </c>
      <c r="B4477">
        <v>3</v>
      </c>
      <c r="C4477" t="s">
        <v>1245</v>
      </c>
      <c r="D4477" t="s">
        <v>4</v>
      </c>
    </row>
    <row r="4478" spans="1:4" hidden="1" x14ac:dyDescent="0.25">
      <c r="A4478" t="s">
        <v>2711</v>
      </c>
      <c r="B4478">
        <v>4</v>
      </c>
      <c r="C4478" t="s">
        <v>2199</v>
      </c>
      <c r="D4478" t="s">
        <v>1247</v>
      </c>
    </row>
    <row r="4479" spans="1:4" hidden="1" x14ac:dyDescent="0.25">
      <c r="A4479" t="s">
        <v>2711</v>
      </c>
      <c r="B4479">
        <v>5</v>
      </c>
      <c r="C4479" t="s">
        <v>2064</v>
      </c>
      <c r="D4479" t="s">
        <v>2063</v>
      </c>
    </row>
    <row r="4480" spans="1:4" hidden="1" x14ac:dyDescent="0.25">
      <c r="A4480" t="s">
        <v>2711</v>
      </c>
      <c r="B4480">
        <v>6</v>
      </c>
      <c r="C4480" t="s">
        <v>2062</v>
      </c>
      <c r="D4480" t="s">
        <v>1253</v>
      </c>
    </row>
    <row r="4481" spans="1:4" hidden="1" x14ac:dyDescent="0.25">
      <c r="A4481" t="s">
        <v>2711</v>
      </c>
      <c r="B4481">
        <v>7</v>
      </c>
      <c r="C4481" t="s">
        <v>1256</v>
      </c>
      <c r="D4481" t="s">
        <v>1255</v>
      </c>
    </row>
    <row r="4482" spans="1:4" hidden="1" x14ac:dyDescent="0.25">
      <c r="A4482" t="s">
        <v>2711</v>
      </c>
      <c r="B4482">
        <v>8</v>
      </c>
      <c r="C4482" t="s">
        <v>2135</v>
      </c>
      <c r="D4482" t="s">
        <v>1257</v>
      </c>
    </row>
    <row r="4483" spans="1:4" hidden="1" x14ac:dyDescent="0.25">
      <c r="A4483" t="s">
        <v>2711</v>
      </c>
      <c r="B4483">
        <v>9</v>
      </c>
      <c r="C4483" t="s">
        <v>1003</v>
      </c>
      <c r="D4483" t="s">
        <v>2447</v>
      </c>
    </row>
    <row r="4484" spans="1:4" hidden="1" x14ac:dyDescent="0.25">
      <c r="A4484" t="s">
        <v>2711</v>
      </c>
      <c r="B4484">
        <v>10</v>
      </c>
      <c r="C4484" t="s">
        <v>1261</v>
      </c>
      <c r="D4484" t="s">
        <v>1260</v>
      </c>
    </row>
    <row r="4485" spans="1:4" hidden="1" x14ac:dyDescent="0.25">
      <c r="A4485" t="s">
        <v>2711</v>
      </c>
      <c r="B4485">
        <v>11</v>
      </c>
      <c r="C4485" t="s">
        <v>1522</v>
      </c>
      <c r="D4485" t="s">
        <v>1399</v>
      </c>
    </row>
    <row r="4486" spans="1:4" hidden="1" x14ac:dyDescent="0.25">
      <c r="A4486" t="s">
        <v>2711</v>
      </c>
      <c r="B4486">
        <v>12</v>
      </c>
      <c r="C4486" t="s">
        <v>1265</v>
      </c>
      <c r="D4486" t="s">
        <v>1264</v>
      </c>
    </row>
    <row r="4487" spans="1:4" hidden="1" x14ac:dyDescent="0.25">
      <c r="A4487" t="s">
        <v>2711</v>
      </c>
      <c r="B4487">
        <v>13</v>
      </c>
      <c r="C4487" t="s">
        <v>1267</v>
      </c>
      <c r="D4487" t="s">
        <v>1266</v>
      </c>
    </row>
    <row r="4488" spans="1:4" hidden="1" x14ac:dyDescent="0.25">
      <c r="A4488" t="s">
        <v>2711</v>
      </c>
      <c r="B4488">
        <v>14</v>
      </c>
      <c r="C4488" t="s">
        <v>2012</v>
      </c>
      <c r="D4488" t="s">
        <v>1524</v>
      </c>
    </row>
    <row r="4489" spans="1:4" hidden="1" x14ac:dyDescent="0.25">
      <c r="A4489" t="s">
        <v>2711</v>
      </c>
      <c r="B4489">
        <v>15</v>
      </c>
      <c r="C4489" t="s">
        <v>1352</v>
      </c>
      <c r="D4489" t="s">
        <v>1270</v>
      </c>
    </row>
    <row r="4490" spans="1:4" hidden="1" x14ac:dyDescent="0.25">
      <c r="A4490" t="s">
        <v>2711</v>
      </c>
      <c r="B4490">
        <v>16</v>
      </c>
      <c r="C4490" t="s">
        <v>886</v>
      </c>
      <c r="D4490" t="s">
        <v>142</v>
      </c>
    </row>
    <row r="4491" spans="1:4" hidden="1" x14ac:dyDescent="0.25">
      <c r="A4491" t="s">
        <v>2711</v>
      </c>
      <c r="B4491">
        <v>17</v>
      </c>
      <c r="C4491" t="s">
        <v>1405</v>
      </c>
      <c r="D4491" t="s">
        <v>2159</v>
      </c>
    </row>
    <row r="4492" spans="1:4" hidden="1" x14ac:dyDescent="0.25">
      <c r="A4492" t="s">
        <v>2711</v>
      </c>
      <c r="B4492">
        <v>18</v>
      </c>
      <c r="C4492" t="s">
        <v>295</v>
      </c>
      <c r="D4492" t="s">
        <v>14</v>
      </c>
    </row>
    <row r="4493" spans="1:4" hidden="1" x14ac:dyDescent="0.25">
      <c r="A4493" t="s">
        <v>2710</v>
      </c>
      <c r="B4493">
        <v>1</v>
      </c>
      <c r="C4493" t="s">
        <v>1245</v>
      </c>
      <c r="D4493" t="s">
        <v>4</v>
      </c>
    </row>
    <row r="4494" spans="1:4" hidden="1" x14ac:dyDescent="0.25">
      <c r="A4494" t="s">
        <v>2710</v>
      </c>
      <c r="B4494">
        <v>2</v>
      </c>
      <c r="C4494" t="s">
        <v>295</v>
      </c>
      <c r="D4494" t="s">
        <v>189</v>
      </c>
    </row>
    <row r="4495" spans="1:4" hidden="1" x14ac:dyDescent="0.25">
      <c r="A4495" t="s">
        <v>2709</v>
      </c>
      <c r="B4495">
        <v>1</v>
      </c>
      <c r="C4495" t="s">
        <v>1245</v>
      </c>
      <c r="D4495" t="s">
        <v>4</v>
      </c>
    </row>
    <row r="4496" spans="1:4" hidden="1" x14ac:dyDescent="0.25">
      <c r="A4496" t="s">
        <v>2709</v>
      </c>
      <c r="B4496">
        <v>2</v>
      </c>
      <c r="C4496" t="s">
        <v>344</v>
      </c>
      <c r="D4496" t="s">
        <v>197</v>
      </c>
    </row>
    <row r="4497" spans="1:4" hidden="1" x14ac:dyDescent="0.25">
      <c r="A4497" t="s">
        <v>2707</v>
      </c>
      <c r="B4497">
        <v>1</v>
      </c>
      <c r="C4497" t="s">
        <v>1245</v>
      </c>
      <c r="D4497" t="s">
        <v>4</v>
      </c>
    </row>
    <row r="4498" spans="1:4" hidden="1" x14ac:dyDescent="0.25">
      <c r="A4498" t="s">
        <v>2707</v>
      </c>
      <c r="B4498">
        <v>2</v>
      </c>
      <c r="C4498" t="s">
        <v>2199</v>
      </c>
      <c r="D4498" t="s">
        <v>1247</v>
      </c>
    </row>
    <row r="4499" spans="1:4" hidden="1" x14ac:dyDescent="0.25">
      <c r="A4499" t="s">
        <v>2707</v>
      </c>
      <c r="B4499">
        <v>3</v>
      </c>
      <c r="C4499" t="s">
        <v>2064</v>
      </c>
      <c r="D4499" t="s">
        <v>1251</v>
      </c>
    </row>
    <row r="4500" spans="1:4" hidden="1" x14ac:dyDescent="0.25">
      <c r="A4500" t="s">
        <v>2707</v>
      </c>
      <c r="B4500">
        <v>4</v>
      </c>
      <c r="C4500" t="s">
        <v>2705</v>
      </c>
      <c r="D4500" t="s">
        <v>1253</v>
      </c>
    </row>
    <row r="4501" spans="1:4" hidden="1" x14ac:dyDescent="0.25">
      <c r="A4501" t="s">
        <v>2707</v>
      </c>
      <c r="B4501">
        <v>5</v>
      </c>
      <c r="C4501" t="s">
        <v>2061</v>
      </c>
      <c r="D4501" t="s">
        <v>1255</v>
      </c>
    </row>
    <row r="4502" spans="1:4" hidden="1" x14ac:dyDescent="0.25">
      <c r="A4502" t="s">
        <v>2707</v>
      </c>
      <c r="B4502">
        <v>6</v>
      </c>
      <c r="C4502" t="s">
        <v>1258</v>
      </c>
      <c r="D4502" t="s">
        <v>1257</v>
      </c>
    </row>
    <row r="4503" spans="1:4" hidden="1" x14ac:dyDescent="0.25">
      <c r="A4503" t="s">
        <v>2707</v>
      </c>
      <c r="B4503">
        <v>7</v>
      </c>
      <c r="C4503" t="s">
        <v>2272</v>
      </c>
      <c r="D4503" t="s">
        <v>2336</v>
      </c>
    </row>
    <row r="4504" spans="1:4" hidden="1" x14ac:dyDescent="0.25">
      <c r="A4504" t="s">
        <v>2707</v>
      </c>
      <c r="B4504">
        <v>8</v>
      </c>
      <c r="C4504" t="s">
        <v>1261</v>
      </c>
      <c r="D4504" t="s">
        <v>1260</v>
      </c>
    </row>
    <row r="4505" spans="1:4" hidden="1" x14ac:dyDescent="0.25">
      <c r="A4505" t="s">
        <v>2707</v>
      </c>
      <c r="B4505">
        <v>9</v>
      </c>
      <c r="C4505" t="s">
        <v>1054</v>
      </c>
      <c r="D4505" t="s">
        <v>2185</v>
      </c>
    </row>
    <row r="4506" spans="1:4" hidden="1" x14ac:dyDescent="0.25">
      <c r="A4506" t="s">
        <v>2707</v>
      </c>
      <c r="B4506">
        <v>10</v>
      </c>
      <c r="C4506" t="s">
        <v>2058</v>
      </c>
      <c r="D4506" t="s">
        <v>2708</v>
      </c>
    </row>
    <row r="4507" spans="1:4" hidden="1" x14ac:dyDescent="0.25">
      <c r="A4507" t="s">
        <v>2707</v>
      </c>
      <c r="B4507">
        <v>11</v>
      </c>
      <c r="C4507" t="s">
        <v>1052</v>
      </c>
      <c r="D4507" t="s">
        <v>140</v>
      </c>
    </row>
    <row r="4508" spans="1:4" hidden="1" x14ac:dyDescent="0.25">
      <c r="A4508" t="s">
        <v>2707</v>
      </c>
      <c r="B4508">
        <v>12</v>
      </c>
      <c r="C4508" t="s">
        <v>1051</v>
      </c>
      <c r="D4508" t="s">
        <v>1050</v>
      </c>
    </row>
    <row r="4509" spans="1:4" hidden="1" x14ac:dyDescent="0.25">
      <c r="A4509" t="s">
        <v>2707</v>
      </c>
      <c r="B4509">
        <v>13</v>
      </c>
      <c r="C4509" t="s">
        <v>1395</v>
      </c>
      <c r="D4509" t="s">
        <v>1049</v>
      </c>
    </row>
    <row r="4510" spans="1:4" hidden="1" x14ac:dyDescent="0.25">
      <c r="A4510" t="s">
        <v>2707</v>
      </c>
      <c r="B4510">
        <v>14</v>
      </c>
      <c r="C4510" t="s">
        <v>2228</v>
      </c>
      <c r="D4510" t="s">
        <v>2227</v>
      </c>
    </row>
    <row r="4511" spans="1:4" hidden="1" x14ac:dyDescent="0.25">
      <c r="A4511" t="s">
        <v>2707</v>
      </c>
      <c r="B4511">
        <v>15</v>
      </c>
      <c r="C4511" t="s">
        <v>1046</v>
      </c>
      <c r="D4511" t="s">
        <v>1045</v>
      </c>
    </row>
    <row r="4512" spans="1:4" hidden="1" x14ac:dyDescent="0.25">
      <c r="A4512" t="s">
        <v>2707</v>
      </c>
      <c r="B4512">
        <v>16</v>
      </c>
      <c r="C4512" t="s">
        <v>344</v>
      </c>
      <c r="D4512" t="s">
        <v>8</v>
      </c>
    </row>
    <row r="4513" spans="1:4" hidden="1" x14ac:dyDescent="0.25">
      <c r="A4513" t="s">
        <v>2707</v>
      </c>
      <c r="B4513">
        <v>17</v>
      </c>
      <c r="C4513" t="s">
        <v>2706</v>
      </c>
      <c r="D4513" t="s">
        <v>217</v>
      </c>
    </row>
    <row r="4514" spans="1:4" hidden="1" x14ac:dyDescent="0.25">
      <c r="A4514" t="s">
        <v>2704</v>
      </c>
      <c r="B4514">
        <v>1</v>
      </c>
      <c r="C4514" t="s">
        <v>2485</v>
      </c>
      <c r="D4514" t="s">
        <v>48</v>
      </c>
    </row>
    <row r="4515" spans="1:4" hidden="1" x14ac:dyDescent="0.25">
      <c r="A4515" t="s">
        <v>2704</v>
      </c>
      <c r="B4515">
        <v>2</v>
      </c>
      <c r="C4515" t="s">
        <v>2066</v>
      </c>
      <c r="D4515" t="s">
        <v>196</v>
      </c>
    </row>
    <row r="4516" spans="1:4" hidden="1" x14ac:dyDescent="0.25">
      <c r="A4516" t="s">
        <v>2704</v>
      </c>
      <c r="B4516">
        <v>3</v>
      </c>
      <c r="C4516" t="s">
        <v>1245</v>
      </c>
      <c r="D4516" t="s">
        <v>4</v>
      </c>
    </row>
    <row r="4517" spans="1:4" hidden="1" x14ac:dyDescent="0.25">
      <c r="A4517" t="s">
        <v>2704</v>
      </c>
      <c r="B4517">
        <v>4</v>
      </c>
      <c r="C4517" t="s">
        <v>2199</v>
      </c>
      <c r="D4517" t="s">
        <v>1247</v>
      </c>
    </row>
    <row r="4518" spans="1:4" hidden="1" x14ac:dyDescent="0.25">
      <c r="A4518" t="s">
        <v>2704</v>
      </c>
      <c r="B4518">
        <v>5</v>
      </c>
      <c r="C4518" t="s">
        <v>2064</v>
      </c>
      <c r="D4518" t="s">
        <v>1251</v>
      </c>
    </row>
    <row r="4519" spans="1:4" hidden="1" x14ac:dyDescent="0.25">
      <c r="A4519" t="s">
        <v>2704</v>
      </c>
      <c r="B4519">
        <v>6</v>
      </c>
      <c r="C4519" t="s">
        <v>2705</v>
      </c>
      <c r="D4519" t="s">
        <v>1253</v>
      </c>
    </row>
    <row r="4520" spans="1:4" hidden="1" x14ac:dyDescent="0.25">
      <c r="A4520" t="s">
        <v>2704</v>
      </c>
      <c r="B4520">
        <v>7</v>
      </c>
      <c r="C4520" t="s">
        <v>1256</v>
      </c>
      <c r="D4520" t="s">
        <v>1255</v>
      </c>
    </row>
    <row r="4521" spans="1:4" hidden="1" x14ac:dyDescent="0.25">
      <c r="A4521" t="s">
        <v>2704</v>
      </c>
      <c r="B4521">
        <v>8</v>
      </c>
      <c r="C4521" t="s">
        <v>1258</v>
      </c>
      <c r="D4521" t="s">
        <v>1257</v>
      </c>
    </row>
    <row r="4522" spans="1:4" hidden="1" x14ac:dyDescent="0.25">
      <c r="A4522" t="s">
        <v>2704</v>
      </c>
      <c r="B4522">
        <v>9</v>
      </c>
      <c r="C4522" t="s">
        <v>2316</v>
      </c>
      <c r="D4522" t="s">
        <v>2460</v>
      </c>
    </row>
    <row r="4523" spans="1:4" hidden="1" x14ac:dyDescent="0.25">
      <c r="A4523" t="s">
        <v>2704</v>
      </c>
      <c r="B4523">
        <v>10</v>
      </c>
      <c r="C4523" t="s">
        <v>1261</v>
      </c>
      <c r="D4523" t="s">
        <v>1260</v>
      </c>
    </row>
    <row r="4524" spans="1:4" hidden="1" x14ac:dyDescent="0.25">
      <c r="A4524" t="s">
        <v>2704</v>
      </c>
      <c r="B4524">
        <v>11</v>
      </c>
      <c r="C4524" t="s">
        <v>2335</v>
      </c>
      <c r="D4524" t="s">
        <v>2185</v>
      </c>
    </row>
    <row r="4525" spans="1:4" hidden="1" x14ac:dyDescent="0.25">
      <c r="A4525" t="s">
        <v>2704</v>
      </c>
      <c r="B4525">
        <v>12</v>
      </c>
      <c r="C4525" t="s">
        <v>2184</v>
      </c>
      <c r="D4525" t="s">
        <v>2183</v>
      </c>
    </row>
    <row r="4526" spans="1:4" hidden="1" x14ac:dyDescent="0.25">
      <c r="A4526" t="s">
        <v>2704</v>
      </c>
      <c r="B4526">
        <v>13</v>
      </c>
      <c r="C4526" t="s">
        <v>1056</v>
      </c>
      <c r="D4526" t="s">
        <v>1055</v>
      </c>
    </row>
    <row r="4527" spans="1:4" hidden="1" x14ac:dyDescent="0.25">
      <c r="A4527" t="s">
        <v>2704</v>
      </c>
      <c r="B4527">
        <v>14</v>
      </c>
      <c r="C4527" t="s">
        <v>2519</v>
      </c>
      <c r="D4527" t="s">
        <v>2518</v>
      </c>
    </row>
    <row r="4528" spans="1:4" hidden="1" x14ac:dyDescent="0.25">
      <c r="A4528" t="s">
        <v>2704</v>
      </c>
      <c r="B4528">
        <v>15</v>
      </c>
      <c r="C4528" t="s">
        <v>2180</v>
      </c>
      <c r="D4528" t="s">
        <v>2179</v>
      </c>
    </row>
    <row r="4529" spans="1:4" hidden="1" x14ac:dyDescent="0.25">
      <c r="A4529" t="s">
        <v>2704</v>
      </c>
      <c r="B4529">
        <v>16</v>
      </c>
      <c r="C4529" t="s">
        <v>2178</v>
      </c>
      <c r="D4529" t="s">
        <v>2177</v>
      </c>
    </row>
    <row r="4530" spans="1:4" hidden="1" x14ac:dyDescent="0.25">
      <c r="A4530" t="s">
        <v>2704</v>
      </c>
      <c r="B4530">
        <v>17</v>
      </c>
      <c r="C4530" t="s">
        <v>2129</v>
      </c>
      <c r="D4530" t="s">
        <v>2128</v>
      </c>
    </row>
    <row r="4531" spans="1:4" hidden="1" x14ac:dyDescent="0.25">
      <c r="A4531" t="s">
        <v>2704</v>
      </c>
      <c r="B4531">
        <v>18</v>
      </c>
      <c r="C4531" t="s">
        <v>1734</v>
      </c>
      <c r="D4531" t="s">
        <v>2517</v>
      </c>
    </row>
    <row r="4532" spans="1:4" hidden="1" x14ac:dyDescent="0.25">
      <c r="A4532" t="s">
        <v>2704</v>
      </c>
      <c r="B4532">
        <v>19</v>
      </c>
      <c r="C4532" t="s">
        <v>1108</v>
      </c>
      <c r="D4532" t="s">
        <v>2317</v>
      </c>
    </row>
    <row r="4533" spans="1:4" hidden="1" x14ac:dyDescent="0.25">
      <c r="A4533" t="s">
        <v>2704</v>
      </c>
      <c r="B4533">
        <v>20</v>
      </c>
      <c r="C4533" t="s">
        <v>1109</v>
      </c>
      <c r="D4533" t="s">
        <v>2480</v>
      </c>
    </row>
    <row r="4534" spans="1:4" hidden="1" x14ac:dyDescent="0.25">
      <c r="A4534" t="s">
        <v>2704</v>
      </c>
      <c r="B4534">
        <v>21</v>
      </c>
      <c r="C4534" t="s">
        <v>492</v>
      </c>
      <c r="D4534" t="s">
        <v>26</v>
      </c>
    </row>
    <row r="4535" spans="1:4" hidden="1" x14ac:dyDescent="0.25">
      <c r="A4535" t="s">
        <v>2696</v>
      </c>
      <c r="B4535">
        <v>1</v>
      </c>
      <c r="C4535" t="s">
        <v>1481</v>
      </c>
      <c r="D4535" t="s">
        <v>48</v>
      </c>
    </row>
    <row r="4536" spans="1:4" hidden="1" x14ac:dyDescent="0.25">
      <c r="A4536" t="s">
        <v>2696</v>
      </c>
      <c r="B4536">
        <v>2</v>
      </c>
      <c r="C4536" t="s">
        <v>2066</v>
      </c>
      <c r="D4536" t="s">
        <v>196</v>
      </c>
    </row>
    <row r="4537" spans="1:4" hidden="1" x14ac:dyDescent="0.25">
      <c r="A4537" t="s">
        <v>2696</v>
      </c>
      <c r="B4537">
        <v>3</v>
      </c>
      <c r="C4537" t="s">
        <v>1245</v>
      </c>
      <c r="D4537" t="s">
        <v>2484</v>
      </c>
    </row>
    <row r="4538" spans="1:4" hidden="1" x14ac:dyDescent="0.25">
      <c r="A4538" t="s">
        <v>2696</v>
      </c>
      <c r="B4538">
        <v>4</v>
      </c>
      <c r="C4538" t="s">
        <v>2268</v>
      </c>
      <c r="D4538" t="s">
        <v>1247</v>
      </c>
    </row>
    <row r="4539" spans="1:4" hidden="1" x14ac:dyDescent="0.25">
      <c r="A4539" t="s">
        <v>2696</v>
      </c>
      <c r="B4539">
        <v>5</v>
      </c>
      <c r="C4539" t="s">
        <v>2703</v>
      </c>
      <c r="D4539" t="s">
        <v>2063</v>
      </c>
    </row>
    <row r="4540" spans="1:4" hidden="1" x14ac:dyDescent="0.25">
      <c r="A4540" t="s">
        <v>2696</v>
      </c>
      <c r="B4540">
        <v>6</v>
      </c>
      <c r="C4540" t="s">
        <v>2062</v>
      </c>
      <c r="D4540" t="s">
        <v>2702</v>
      </c>
    </row>
    <row r="4541" spans="1:4" hidden="1" x14ac:dyDescent="0.25">
      <c r="A4541" t="s">
        <v>2696</v>
      </c>
      <c r="B4541">
        <v>7</v>
      </c>
      <c r="C4541" t="s">
        <v>2061</v>
      </c>
      <c r="D4541" t="s">
        <v>1255</v>
      </c>
    </row>
    <row r="4542" spans="1:4" hidden="1" x14ac:dyDescent="0.25">
      <c r="A4542" t="s">
        <v>2696</v>
      </c>
      <c r="B4542">
        <v>8</v>
      </c>
      <c r="C4542" t="s">
        <v>1258</v>
      </c>
      <c r="D4542" t="s">
        <v>1257</v>
      </c>
    </row>
    <row r="4543" spans="1:4" hidden="1" x14ac:dyDescent="0.25">
      <c r="A4543" t="s">
        <v>2696</v>
      </c>
      <c r="B4543">
        <v>9</v>
      </c>
      <c r="C4543" t="s">
        <v>936</v>
      </c>
      <c r="D4543" t="s">
        <v>2447</v>
      </c>
    </row>
    <row r="4544" spans="1:4" hidden="1" x14ac:dyDescent="0.25">
      <c r="A4544" t="s">
        <v>2696</v>
      </c>
      <c r="B4544">
        <v>10</v>
      </c>
      <c r="C4544" t="s">
        <v>1261</v>
      </c>
      <c r="D4544" t="s">
        <v>1260</v>
      </c>
    </row>
    <row r="4545" spans="1:4" hidden="1" x14ac:dyDescent="0.25">
      <c r="A4545" t="s">
        <v>2696</v>
      </c>
      <c r="B4545">
        <v>11</v>
      </c>
      <c r="C4545" t="s">
        <v>1400</v>
      </c>
      <c r="D4545" t="s">
        <v>1399</v>
      </c>
    </row>
    <row r="4546" spans="1:4" hidden="1" x14ac:dyDescent="0.25">
      <c r="A4546" t="s">
        <v>2696</v>
      </c>
      <c r="B4546">
        <v>12</v>
      </c>
      <c r="C4546" t="s">
        <v>1265</v>
      </c>
      <c r="D4546" t="s">
        <v>1264</v>
      </c>
    </row>
    <row r="4547" spans="1:4" hidden="1" x14ac:dyDescent="0.25">
      <c r="A4547" t="s">
        <v>2696</v>
      </c>
      <c r="B4547">
        <v>13</v>
      </c>
      <c r="C4547" t="s">
        <v>2701</v>
      </c>
      <c r="D4547" t="s">
        <v>2551</v>
      </c>
    </row>
    <row r="4548" spans="1:4" hidden="1" x14ac:dyDescent="0.25">
      <c r="A4548" t="s">
        <v>2696</v>
      </c>
      <c r="B4548">
        <v>14</v>
      </c>
      <c r="C4548" t="s">
        <v>1185</v>
      </c>
      <c r="D4548" t="s">
        <v>2549</v>
      </c>
    </row>
    <row r="4549" spans="1:4" hidden="1" x14ac:dyDescent="0.25">
      <c r="A4549" t="s">
        <v>2696</v>
      </c>
      <c r="B4549">
        <v>15</v>
      </c>
      <c r="C4549" t="s">
        <v>1233</v>
      </c>
      <c r="D4549" t="s">
        <v>2548</v>
      </c>
    </row>
    <row r="4550" spans="1:4" hidden="1" x14ac:dyDescent="0.25">
      <c r="A4550" t="s">
        <v>2696</v>
      </c>
      <c r="B4550">
        <v>16</v>
      </c>
      <c r="C4550" t="s">
        <v>1000</v>
      </c>
      <c r="D4550" t="s">
        <v>70</v>
      </c>
    </row>
    <row r="4551" spans="1:4" hidden="1" x14ac:dyDescent="0.25">
      <c r="A4551" t="s">
        <v>2696</v>
      </c>
      <c r="B4551">
        <v>17</v>
      </c>
      <c r="C4551" t="s">
        <v>1079</v>
      </c>
      <c r="D4551" t="s">
        <v>593</v>
      </c>
    </row>
    <row r="4552" spans="1:4" hidden="1" x14ac:dyDescent="0.25">
      <c r="A4552" t="s">
        <v>2696</v>
      </c>
      <c r="B4552">
        <v>18</v>
      </c>
      <c r="C4552" t="s">
        <v>1192</v>
      </c>
      <c r="D4552" t="s">
        <v>592</v>
      </c>
    </row>
    <row r="4553" spans="1:4" hidden="1" x14ac:dyDescent="0.25">
      <c r="A4553" t="s">
        <v>2696</v>
      </c>
      <c r="B4553">
        <v>19</v>
      </c>
      <c r="C4553" t="s">
        <v>591</v>
      </c>
      <c r="D4553" t="s">
        <v>504</v>
      </c>
    </row>
    <row r="4554" spans="1:4" hidden="1" x14ac:dyDescent="0.25">
      <c r="A4554" t="s">
        <v>2696</v>
      </c>
      <c r="B4554">
        <v>20</v>
      </c>
      <c r="C4554" t="s">
        <v>934</v>
      </c>
      <c r="D4554" t="s">
        <v>590</v>
      </c>
    </row>
    <row r="4555" spans="1:4" hidden="1" x14ac:dyDescent="0.25">
      <c r="A4555" t="s">
        <v>2696</v>
      </c>
      <c r="B4555">
        <v>21</v>
      </c>
      <c r="C4555" t="s">
        <v>322</v>
      </c>
      <c r="D4555" t="s">
        <v>116</v>
      </c>
    </row>
    <row r="4556" spans="1:4" hidden="1" x14ac:dyDescent="0.25">
      <c r="A4556" t="s">
        <v>2696</v>
      </c>
      <c r="B4556">
        <v>22</v>
      </c>
      <c r="C4556" t="s">
        <v>2700</v>
      </c>
      <c r="D4556" t="s">
        <v>2699</v>
      </c>
    </row>
    <row r="4557" spans="1:4" hidden="1" x14ac:dyDescent="0.25">
      <c r="A4557" t="s">
        <v>2696</v>
      </c>
      <c r="B4557">
        <v>23</v>
      </c>
      <c r="C4557" t="s">
        <v>2698</v>
      </c>
      <c r="D4557" t="s">
        <v>2697</v>
      </c>
    </row>
    <row r="4558" spans="1:4" hidden="1" x14ac:dyDescent="0.25">
      <c r="A4558" t="s">
        <v>2696</v>
      </c>
      <c r="B4558">
        <v>24</v>
      </c>
      <c r="C4558" t="s">
        <v>2695</v>
      </c>
      <c r="D4558" t="s">
        <v>108</v>
      </c>
    </row>
    <row r="4559" spans="1:4" hidden="1" x14ac:dyDescent="0.25">
      <c r="A4559" t="s">
        <v>2687</v>
      </c>
      <c r="B4559">
        <v>1</v>
      </c>
      <c r="C4559" t="s">
        <v>2307</v>
      </c>
      <c r="D4559" t="s">
        <v>4</v>
      </c>
    </row>
    <row r="4560" spans="1:4" hidden="1" x14ac:dyDescent="0.25">
      <c r="A4560" t="s">
        <v>2687</v>
      </c>
      <c r="B4560">
        <v>2</v>
      </c>
      <c r="C4560" t="s">
        <v>1248</v>
      </c>
      <c r="D4560" t="s">
        <v>1247</v>
      </c>
    </row>
    <row r="4561" spans="1:4" hidden="1" x14ac:dyDescent="0.25">
      <c r="A4561" t="s">
        <v>2687</v>
      </c>
      <c r="B4561">
        <v>3</v>
      </c>
      <c r="C4561" t="s">
        <v>2064</v>
      </c>
      <c r="D4561" t="s">
        <v>2063</v>
      </c>
    </row>
    <row r="4562" spans="1:4" hidden="1" x14ac:dyDescent="0.25">
      <c r="A4562" t="s">
        <v>2687</v>
      </c>
      <c r="B4562">
        <v>4</v>
      </c>
      <c r="C4562" t="s">
        <v>1504</v>
      </c>
      <c r="D4562" t="s">
        <v>71</v>
      </c>
    </row>
    <row r="4563" spans="1:4" hidden="1" x14ac:dyDescent="0.25">
      <c r="A4563" t="s">
        <v>2687</v>
      </c>
      <c r="B4563">
        <v>5</v>
      </c>
      <c r="C4563" t="s">
        <v>2061</v>
      </c>
      <c r="D4563" t="s">
        <v>1507</v>
      </c>
    </row>
    <row r="4564" spans="1:4" hidden="1" x14ac:dyDescent="0.25">
      <c r="A4564" t="s">
        <v>2687</v>
      </c>
      <c r="B4564">
        <v>6</v>
      </c>
      <c r="C4564" t="s">
        <v>1052</v>
      </c>
      <c r="D4564" t="s">
        <v>140</v>
      </c>
    </row>
    <row r="4565" spans="1:4" hidden="1" x14ac:dyDescent="0.25">
      <c r="A4565" t="s">
        <v>2687</v>
      </c>
      <c r="B4565">
        <v>7</v>
      </c>
      <c r="C4565" t="s">
        <v>1400</v>
      </c>
      <c r="D4565" t="s">
        <v>2306</v>
      </c>
    </row>
    <row r="4566" spans="1:4" hidden="1" x14ac:dyDescent="0.25">
      <c r="A4566" t="s">
        <v>2687</v>
      </c>
      <c r="B4566">
        <v>8</v>
      </c>
      <c r="C4566" t="s">
        <v>2694</v>
      </c>
      <c r="D4566" t="s">
        <v>2693</v>
      </c>
    </row>
    <row r="4567" spans="1:4" hidden="1" x14ac:dyDescent="0.25">
      <c r="A4567" t="s">
        <v>2687</v>
      </c>
      <c r="B4567">
        <v>9</v>
      </c>
      <c r="C4567" t="s">
        <v>1046</v>
      </c>
      <c r="D4567" t="s">
        <v>1045</v>
      </c>
    </row>
    <row r="4568" spans="1:4" hidden="1" x14ac:dyDescent="0.25">
      <c r="A4568" t="s">
        <v>2687</v>
      </c>
      <c r="B4568">
        <v>10</v>
      </c>
      <c r="C4568" t="s">
        <v>344</v>
      </c>
      <c r="D4568" t="s">
        <v>8</v>
      </c>
    </row>
    <row r="4569" spans="1:4" hidden="1" x14ac:dyDescent="0.25">
      <c r="A4569" t="s">
        <v>2687</v>
      </c>
      <c r="B4569">
        <v>11</v>
      </c>
      <c r="C4569" t="s">
        <v>492</v>
      </c>
      <c r="D4569" t="s">
        <v>26</v>
      </c>
    </row>
    <row r="4570" spans="1:4" hidden="1" x14ac:dyDescent="0.25">
      <c r="A4570" t="s">
        <v>2687</v>
      </c>
      <c r="B4570">
        <v>12</v>
      </c>
      <c r="C4570" t="s">
        <v>2292</v>
      </c>
      <c r="D4570" t="s">
        <v>2304</v>
      </c>
    </row>
    <row r="4571" spans="1:4" hidden="1" x14ac:dyDescent="0.25">
      <c r="A4571" t="s">
        <v>2687</v>
      </c>
      <c r="B4571">
        <v>13</v>
      </c>
      <c r="C4571" t="s">
        <v>1686</v>
      </c>
      <c r="D4571" t="s">
        <v>1685</v>
      </c>
    </row>
    <row r="4572" spans="1:4" hidden="1" x14ac:dyDescent="0.25">
      <c r="A4572" t="s">
        <v>2687</v>
      </c>
      <c r="B4572">
        <v>14</v>
      </c>
      <c r="C4572" t="s">
        <v>1684</v>
      </c>
      <c r="D4572" t="s">
        <v>2692</v>
      </c>
    </row>
    <row r="4573" spans="1:4" hidden="1" x14ac:dyDescent="0.25">
      <c r="A4573" t="s">
        <v>2687</v>
      </c>
      <c r="B4573">
        <v>15</v>
      </c>
      <c r="C4573" t="s">
        <v>1432</v>
      </c>
      <c r="D4573" t="s">
        <v>57</v>
      </c>
    </row>
    <row r="4574" spans="1:4" hidden="1" x14ac:dyDescent="0.25">
      <c r="A4574" t="s">
        <v>2687</v>
      </c>
      <c r="B4574">
        <v>16</v>
      </c>
      <c r="C4574" t="s">
        <v>1718</v>
      </c>
      <c r="D4574" t="s">
        <v>551</v>
      </c>
    </row>
    <row r="4575" spans="1:4" hidden="1" x14ac:dyDescent="0.25">
      <c r="A4575" t="s">
        <v>2687</v>
      </c>
      <c r="B4575">
        <v>17</v>
      </c>
      <c r="C4575" t="s">
        <v>2303</v>
      </c>
      <c r="D4575" t="s">
        <v>1431</v>
      </c>
    </row>
    <row r="4576" spans="1:4" hidden="1" x14ac:dyDescent="0.25">
      <c r="A4576" t="s">
        <v>2687</v>
      </c>
      <c r="B4576">
        <v>18</v>
      </c>
      <c r="C4576" t="s">
        <v>2601</v>
      </c>
      <c r="D4576" t="s">
        <v>2691</v>
      </c>
    </row>
    <row r="4577" spans="1:4" hidden="1" x14ac:dyDescent="0.25">
      <c r="A4577" t="s">
        <v>2687</v>
      </c>
      <c r="B4577">
        <v>19</v>
      </c>
      <c r="C4577" t="s">
        <v>1430</v>
      </c>
      <c r="D4577" t="s">
        <v>1429</v>
      </c>
    </row>
    <row r="4578" spans="1:4" hidden="1" x14ac:dyDescent="0.25">
      <c r="A4578" t="s">
        <v>2687</v>
      </c>
      <c r="B4578">
        <v>20</v>
      </c>
      <c r="C4578" t="s">
        <v>2690</v>
      </c>
      <c r="D4578" t="s">
        <v>2689</v>
      </c>
    </row>
    <row r="4579" spans="1:4" hidden="1" x14ac:dyDescent="0.25">
      <c r="A4579" t="s">
        <v>2687</v>
      </c>
      <c r="B4579">
        <v>21</v>
      </c>
      <c r="C4579" t="s">
        <v>2302</v>
      </c>
      <c r="D4579" t="s">
        <v>2290</v>
      </c>
    </row>
    <row r="4580" spans="1:4" hidden="1" x14ac:dyDescent="0.25">
      <c r="A4580" t="s">
        <v>2687</v>
      </c>
      <c r="B4580">
        <v>22</v>
      </c>
      <c r="C4580" t="s">
        <v>1746</v>
      </c>
      <c r="D4580" t="s">
        <v>1425</v>
      </c>
    </row>
    <row r="4581" spans="1:4" hidden="1" x14ac:dyDescent="0.25">
      <c r="A4581" t="s">
        <v>2687</v>
      </c>
      <c r="B4581">
        <v>23</v>
      </c>
      <c r="C4581" t="s">
        <v>2289</v>
      </c>
      <c r="D4581" t="s">
        <v>1423</v>
      </c>
    </row>
    <row r="4582" spans="1:4" hidden="1" x14ac:dyDescent="0.25">
      <c r="A4582" t="s">
        <v>2687</v>
      </c>
      <c r="B4582">
        <v>24</v>
      </c>
      <c r="C4582" t="s">
        <v>510</v>
      </c>
      <c r="D4582" t="s">
        <v>2688</v>
      </c>
    </row>
    <row r="4583" spans="1:4" hidden="1" x14ac:dyDescent="0.25">
      <c r="A4583" t="s">
        <v>2687</v>
      </c>
      <c r="B4583">
        <v>25</v>
      </c>
      <c r="C4583" t="s">
        <v>2118</v>
      </c>
      <c r="D4583" t="s">
        <v>2522</v>
      </c>
    </row>
    <row r="4584" spans="1:4" hidden="1" x14ac:dyDescent="0.25">
      <c r="A4584" t="s">
        <v>2687</v>
      </c>
      <c r="B4584">
        <v>26</v>
      </c>
      <c r="C4584" t="s">
        <v>1649</v>
      </c>
      <c r="D4584" t="s">
        <v>54</v>
      </c>
    </row>
    <row r="4585" spans="1:4" hidden="1" x14ac:dyDescent="0.25">
      <c r="A4585" t="s">
        <v>2675</v>
      </c>
      <c r="B4585">
        <v>1</v>
      </c>
      <c r="C4585" t="s">
        <v>2066</v>
      </c>
      <c r="D4585" t="s">
        <v>196</v>
      </c>
    </row>
    <row r="4586" spans="1:4" hidden="1" x14ac:dyDescent="0.25">
      <c r="A4586" t="s">
        <v>2675</v>
      </c>
      <c r="B4586">
        <v>2</v>
      </c>
      <c r="C4586" t="s">
        <v>1245</v>
      </c>
      <c r="D4586" t="s">
        <v>4</v>
      </c>
    </row>
    <row r="4587" spans="1:4" hidden="1" x14ac:dyDescent="0.25">
      <c r="A4587" t="s">
        <v>2675</v>
      </c>
      <c r="B4587">
        <v>3</v>
      </c>
      <c r="C4587" t="s">
        <v>2199</v>
      </c>
      <c r="D4587" t="s">
        <v>1247</v>
      </c>
    </row>
    <row r="4588" spans="1:4" hidden="1" x14ac:dyDescent="0.25">
      <c r="A4588" t="s">
        <v>2675</v>
      </c>
      <c r="B4588">
        <v>4</v>
      </c>
      <c r="C4588" t="s">
        <v>2064</v>
      </c>
      <c r="D4588" t="s">
        <v>1251</v>
      </c>
    </row>
    <row r="4589" spans="1:4" hidden="1" x14ac:dyDescent="0.25">
      <c r="A4589" t="s">
        <v>2675</v>
      </c>
      <c r="B4589">
        <v>5</v>
      </c>
      <c r="C4589" t="s">
        <v>2194</v>
      </c>
      <c r="D4589" t="s">
        <v>2686</v>
      </c>
    </row>
    <row r="4590" spans="1:4" hidden="1" x14ac:dyDescent="0.25">
      <c r="A4590" t="s">
        <v>2675</v>
      </c>
      <c r="B4590">
        <v>6</v>
      </c>
      <c r="C4590" t="s">
        <v>1052</v>
      </c>
      <c r="D4590" t="s">
        <v>140</v>
      </c>
    </row>
    <row r="4591" spans="1:4" hidden="1" x14ac:dyDescent="0.25">
      <c r="A4591" t="s">
        <v>2675</v>
      </c>
      <c r="B4591">
        <v>7</v>
      </c>
      <c r="C4591" t="s">
        <v>2228</v>
      </c>
      <c r="D4591" t="s">
        <v>2227</v>
      </c>
    </row>
    <row r="4592" spans="1:4" hidden="1" x14ac:dyDescent="0.25">
      <c r="A4592" t="s">
        <v>2675</v>
      </c>
      <c r="B4592">
        <v>8</v>
      </c>
      <c r="C4592" t="s">
        <v>633</v>
      </c>
      <c r="D4592" t="s">
        <v>2685</v>
      </c>
    </row>
    <row r="4593" spans="1:4" hidden="1" x14ac:dyDescent="0.25">
      <c r="A4593" t="s">
        <v>2675</v>
      </c>
      <c r="B4593">
        <v>9</v>
      </c>
      <c r="C4593" t="s">
        <v>1046</v>
      </c>
      <c r="D4593" t="s">
        <v>1045</v>
      </c>
    </row>
    <row r="4594" spans="1:4" hidden="1" x14ac:dyDescent="0.25">
      <c r="A4594" t="s">
        <v>2675</v>
      </c>
      <c r="B4594">
        <v>10</v>
      </c>
      <c r="C4594" t="s">
        <v>344</v>
      </c>
      <c r="D4594" t="s">
        <v>8</v>
      </c>
    </row>
    <row r="4595" spans="1:4" hidden="1" x14ac:dyDescent="0.25">
      <c r="A4595" t="s">
        <v>2675</v>
      </c>
      <c r="B4595">
        <v>11</v>
      </c>
      <c r="C4595" t="s">
        <v>1193</v>
      </c>
      <c r="D4595" t="s">
        <v>66</v>
      </c>
    </row>
    <row r="4596" spans="1:4" hidden="1" x14ac:dyDescent="0.25">
      <c r="A4596" t="s">
        <v>2675</v>
      </c>
      <c r="B4596">
        <v>12</v>
      </c>
      <c r="C4596" t="s">
        <v>2478</v>
      </c>
      <c r="D4596" t="s">
        <v>2684</v>
      </c>
    </row>
    <row r="4597" spans="1:4" hidden="1" x14ac:dyDescent="0.25">
      <c r="A4597" t="s">
        <v>2675</v>
      </c>
      <c r="B4597">
        <v>13</v>
      </c>
      <c r="C4597" t="s">
        <v>2212</v>
      </c>
      <c r="D4597" t="s">
        <v>675</v>
      </c>
    </row>
    <row r="4598" spans="1:4" hidden="1" x14ac:dyDescent="0.25">
      <c r="A4598" t="s">
        <v>2675</v>
      </c>
      <c r="B4598">
        <v>14</v>
      </c>
      <c r="C4598" t="s">
        <v>1380</v>
      </c>
      <c r="D4598" t="s">
        <v>2683</v>
      </c>
    </row>
    <row r="4599" spans="1:4" hidden="1" x14ac:dyDescent="0.25">
      <c r="A4599" t="s">
        <v>2675</v>
      </c>
      <c r="B4599">
        <v>15</v>
      </c>
      <c r="C4599" t="s">
        <v>2255</v>
      </c>
      <c r="D4599" t="s">
        <v>2207</v>
      </c>
    </row>
    <row r="4600" spans="1:4" hidden="1" x14ac:dyDescent="0.25">
      <c r="A4600" t="s">
        <v>2675</v>
      </c>
      <c r="B4600">
        <v>16</v>
      </c>
      <c r="C4600" t="s">
        <v>2682</v>
      </c>
      <c r="D4600" t="s">
        <v>666</v>
      </c>
    </row>
    <row r="4601" spans="1:4" hidden="1" x14ac:dyDescent="0.25">
      <c r="A4601" t="s">
        <v>2675</v>
      </c>
      <c r="B4601">
        <v>17</v>
      </c>
      <c r="C4601" t="s">
        <v>2085</v>
      </c>
      <c r="D4601" t="s">
        <v>2681</v>
      </c>
    </row>
    <row r="4602" spans="1:4" hidden="1" x14ac:dyDescent="0.25">
      <c r="A4602" t="s">
        <v>2675</v>
      </c>
      <c r="B4602">
        <v>18</v>
      </c>
      <c r="C4602" t="s">
        <v>660</v>
      </c>
      <c r="D4602" t="s">
        <v>659</v>
      </c>
    </row>
    <row r="4603" spans="1:4" hidden="1" x14ac:dyDescent="0.25">
      <c r="A4603" t="s">
        <v>2675</v>
      </c>
      <c r="B4603">
        <v>19</v>
      </c>
      <c r="C4603" t="s">
        <v>658</v>
      </c>
      <c r="D4603" t="s">
        <v>657</v>
      </c>
    </row>
    <row r="4604" spans="1:4" hidden="1" x14ac:dyDescent="0.25">
      <c r="A4604" t="s">
        <v>2675</v>
      </c>
      <c r="B4604">
        <v>20</v>
      </c>
      <c r="C4604" t="s">
        <v>1134</v>
      </c>
      <c r="D4604" t="s">
        <v>7</v>
      </c>
    </row>
    <row r="4605" spans="1:4" hidden="1" x14ac:dyDescent="0.25">
      <c r="A4605" t="s">
        <v>2675</v>
      </c>
      <c r="B4605">
        <v>21</v>
      </c>
      <c r="C4605" t="s">
        <v>1673</v>
      </c>
      <c r="D4605" t="s">
        <v>2680</v>
      </c>
    </row>
    <row r="4606" spans="1:4" hidden="1" x14ac:dyDescent="0.25">
      <c r="A4606" t="s">
        <v>2675</v>
      </c>
      <c r="B4606">
        <v>22</v>
      </c>
      <c r="C4606" t="s">
        <v>1784</v>
      </c>
      <c r="D4606" t="s">
        <v>1783</v>
      </c>
    </row>
    <row r="4607" spans="1:4" hidden="1" x14ac:dyDescent="0.25">
      <c r="A4607" t="s">
        <v>2675</v>
      </c>
      <c r="B4607">
        <v>23</v>
      </c>
      <c r="C4607" t="s">
        <v>2679</v>
      </c>
      <c r="D4607" t="s">
        <v>2678</v>
      </c>
    </row>
    <row r="4608" spans="1:4" hidden="1" x14ac:dyDescent="0.25">
      <c r="A4608" t="s">
        <v>2675</v>
      </c>
      <c r="B4608">
        <v>24</v>
      </c>
      <c r="C4608" t="s">
        <v>2087</v>
      </c>
      <c r="D4608" t="s">
        <v>2677</v>
      </c>
    </row>
    <row r="4609" spans="1:4" hidden="1" x14ac:dyDescent="0.25">
      <c r="A4609" t="s">
        <v>2675</v>
      </c>
      <c r="B4609">
        <v>25</v>
      </c>
      <c r="C4609" t="s">
        <v>1170</v>
      </c>
      <c r="D4609" t="s">
        <v>2676</v>
      </c>
    </row>
    <row r="4610" spans="1:4" hidden="1" x14ac:dyDescent="0.25">
      <c r="A4610" t="s">
        <v>2675</v>
      </c>
      <c r="B4610">
        <v>26</v>
      </c>
      <c r="C4610" t="s">
        <v>2674</v>
      </c>
      <c r="D4610" t="s">
        <v>211</v>
      </c>
    </row>
    <row r="4611" spans="1:4" hidden="1" x14ac:dyDescent="0.25">
      <c r="A4611" t="s">
        <v>2672</v>
      </c>
      <c r="B4611">
        <v>1</v>
      </c>
      <c r="C4611" t="s">
        <v>316</v>
      </c>
      <c r="D4611" t="s">
        <v>106</v>
      </c>
    </row>
    <row r="4612" spans="1:4" hidden="1" x14ac:dyDescent="0.25">
      <c r="A4612" t="s">
        <v>2672</v>
      </c>
      <c r="B4612">
        <v>2</v>
      </c>
      <c r="C4612" t="s">
        <v>455</v>
      </c>
      <c r="D4612" t="s">
        <v>1667</v>
      </c>
    </row>
    <row r="4613" spans="1:4" hidden="1" x14ac:dyDescent="0.25">
      <c r="A4613" t="s">
        <v>2672</v>
      </c>
      <c r="B4613">
        <v>3</v>
      </c>
      <c r="C4613" t="s">
        <v>1214</v>
      </c>
      <c r="D4613" t="s">
        <v>2513</v>
      </c>
    </row>
    <row r="4614" spans="1:4" hidden="1" x14ac:dyDescent="0.25">
      <c r="A4614" t="s">
        <v>2672</v>
      </c>
      <c r="B4614">
        <v>4</v>
      </c>
      <c r="C4614" t="s">
        <v>389</v>
      </c>
      <c r="D4614" t="s">
        <v>407</v>
      </c>
    </row>
    <row r="4615" spans="1:4" hidden="1" x14ac:dyDescent="0.25">
      <c r="A4615" t="s">
        <v>2672</v>
      </c>
      <c r="B4615">
        <v>5</v>
      </c>
      <c r="C4615" t="s">
        <v>966</v>
      </c>
      <c r="D4615" t="s">
        <v>390</v>
      </c>
    </row>
    <row r="4616" spans="1:4" hidden="1" x14ac:dyDescent="0.25">
      <c r="A4616" t="s">
        <v>2672</v>
      </c>
      <c r="B4616">
        <v>6</v>
      </c>
      <c r="C4616" t="s">
        <v>965</v>
      </c>
      <c r="D4616" t="s">
        <v>964</v>
      </c>
    </row>
    <row r="4617" spans="1:4" hidden="1" x14ac:dyDescent="0.25">
      <c r="A4617" t="s">
        <v>2672</v>
      </c>
      <c r="B4617">
        <v>7</v>
      </c>
      <c r="C4617" t="s">
        <v>465</v>
      </c>
      <c r="D4617" t="s">
        <v>2397</v>
      </c>
    </row>
    <row r="4618" spans="1:4" hidden="1" x14ac:dyDescent="0.25">
      <c r="A4618" t="s">
        <v>2672</v>
      </c>
      <c r="B4618">
        <v>8</v>
      </c>
      <c r="C4618" t="s">
        <v>2673</v>
      </c>
      <c r="D4618" t="s">
        <v>629</v>
      </c>
    </row>
    <row r="4619" spans="1:4" hidden="1" x14ac:dyDescent="0.25">
      <c r="A4619" t="s">
        <v>2672</v>
      </c>
      <c r="B4619">
        <v>9</v>
      </c>
      <c r="C4619" t="s">
        <v>295</v>
      </c>
      <c r="D4619" t="s">
        <v>14</v>
      </c>
    </row>
    <row r="4620" spans="1:4" hidden="1" x14ac:dyDescent="0.25">
      <c r="A4620" t="s">
        <v>2672</v>
      </c>
      <c r="B4620">
        <v>10</v>
      </c>
      <c r="C4620" t="s">
        <v>944</v>
      </c>
      <c r="D4620" t="s">
        <v>218</v>
      </c>
    </row>
    <row r="4621" spans="1:4" hidden="1" x14ac:dyDescent="0.25">
      <c r="A4621" t="s">
        <v>2663</v>
      </c>
      <c r="B4621">
        <v>1</v>
      </c>
      <c r="C4621" t="s">
        <v>1245</v>
      </c>
      <c r="D4621" t="s">
        <v>4</v>
      </c>
    </row>
    <row r="4622" spans="1:4" hidden="1" x14ac:dyDescent="0.25">
      <c r="A4622" t="s">
        <v>2663</v>
      </c>
      <c r="B4622">
        <v>2</v>
      </c>
      <c r="C4622" t="s">
        <v>1248</v>
      </c>
      <c r="D4622" t="s">
        <v>1247</v>
      </c>
    </row>
    <row r="4623" spans="1:4" hidden="1" x14ac:dyDescent="0.25">
      <c r="A4623" t="s">
        <v>2663</v>
      </c>
      <c r="B4623">
        <v>3</v>
      </c>
      <c r="C4623" t="s">
        <v>2064</v>
      </c>
      <c r="D4623" t="s">
        <v>2063</v>
      </c>
    </row>
    <row r="4624" spans="1:4" hidden="1" x14ac:dyDescent="0.25">
      <c r="A4624" t="s">
        <v>2663</v>
      </c>
      <c r="B4624">
        <v>4</v>
      </c>
      <c r="C4624" t="s">
        <v>1261</v>
      </c>
      <c r="D4624" t="s">
        <v>1260</v>
      </c>
    </row>
    <row r="4625" spans="1:4" hidden="1" x14ac:dyDescent="0.25">
      <c r="A4625" t="s">
        <v>2663</v>
      </c>
      <c r="B4625">
        <v>5</v>
      </c>
      <c r="C4625" t="s">
        <v>886</v>
      </c>
      <c r="D4625" t="s">
        <v>142</v>
      </c>
    </row>
    <row r="4626" spans="1:4" hidden="1" x14ac:dyDescent="0.25">
      <c r="A4626" t="s">
        <v>2663</v>
      </c>
      <c r="B4626">
        <v>6</v>
      </c>
      <c r="C4626" t="s">
        <v>295</v>
      </c>
      <c r="D4626" t="s">
        <v>14</v>
      </c>
    </row>
    <row r="4627" spans="1:4" hidden="1" x14ac:dyDescent="0.25">
      <c r="A4627" t="s">
        <v>2663</v>
      </c>
      <c r="B4627">
        <v>7</v>
      </c>
      <c r="C4627" t="s">
        <v>316</v>
      </c>
      <c r="D4627" t="s">
        <v>106</v>
      </c>
    </row>
    <row r="4628" spans="1:4" hidden="1" x14ac:dyDescent="0.25">
      <c r="A4628" t="s">
        <v>2663</v>
      </c>
      <c r="B4628">
        <v>8</v>
      </c>
      <c r="C4628" t="s">
        <v>620</v>
      </c>
      <c r="D4628" t="s">
        <v>165</v>
      </c>
    </row>
    <row r="4629" spans="1:4" hidden="1" x14ac:dyDescent="0.25">
      <c r="A4629" t="s">
        <v>2663</v>
      </c>
      <c r="B4629">
        <v>9</v>
      </c>
      <c r="C4629" t="s">
        <v>736</v>
      </c>
      <c r="D4629" t="s">
        <v>735</v>
      </c>
    </row>
    <row r="4630" spans="1:4" hidden="1" x14ac:dyDescent="0.25">
      <c r="A4630" t="s">
        <v>2663</v>
      </c>
      <c r="B4630">
        <v>10</v>
      </c>
      <c r="C4630" t="s">
        <v>734</v>
      </c>
      <c r="D4630" t="s">
        <v>240</v>
      </c>
    </row>
    <row r="4631" spans="1:4" hidden="1" x14ac:dyDescent="0.25">
      <c r="A4631" t="s">
        <v>2663</v>
      </c>
      <c r="B4631">
        <v>11</v>
      </c>
      <c r="C4631" t="s">
        <v>1620</v>
      </c>
      <c r="D4631" t="s">
        <v>1619</v>
      </c>
    </row>
    <row r="4632" spans="1:4" hidden="1" x14ac:dyDescent="0.25">
      <c r="A4632" t="s">
        <v>2663</v>
      </c>
      <c r="B4632">
        <v>12</v>
      </c>
      <c r="C4632" t="s">
        <v>733</v>
      </c>
      <c r="D4632" t="s">
        <v>2671</v>
      </c>
    </row>
    <row r="4633" spans="1:4" hidden="1" x14ac:dyDescent="0.25">
      <c r="A4633" t="s">
        <v>2663</v>
      </c>
      <c r="B4633">
        <v>13</v>
      </c>
      <c r="C4633" t="s">
        <v>730</v>
      </c>
      <c r="D4633" t="s">
        <v>729</v>
      </c>
    </row>
    <row r="4634" spans="1:4" hidden="1" x14ac:dyDescent="0.25">
      <c r="A4634" t="s">
        <v>2663</v>
      </c>
      <c r="B4634">
        <v>14</v>
      </c>
      <c r="C4634" t="s">
        <v>728</v>
      </c>
      <c r="D4634" t="s">
        <v>1563</v>
      </c>
    </row>
    <row r="4635" spans="1:4" hidden="1" x14ac:dyDescent="0.25">
      <c r="A4635" t="s">
        <v>2663</v>
      </c>
      <c r="B4635">
        <v>15</v>
      </c>
      <c r="C4635" t="s">
        <v>726</v>
      </c>
      <c r="D4635" t="s">
        <v>725</v>
      </c>
    </row>
    <row r="4636" spans="1:4" hidden="1" x14ac:dyDescent="0.25">
      <c r="A4636" t="s">
        <v>2663</v>
      </c>
      <c r="B4636">
        <v>16</v>
      </c>
      <c r="C4636" t="s">
        <v>2670</v>
      </c>
      <c r="D4636" t="s">
        <v>2669</v>
      </c>
    </row>
    <row r="4637" spans="1:4" hidden="1" x14ac:dyDescent="0.25">
      <c r="A4637" t="s">
        <v>2663</v>
      </c>
      <c r="B4637">
        <v>17</v>
      </c>
      <c r="C4637" t="s">
        <v>2659</v>
      </c>
      <c r="D4637" t="s">
        <v>2097</v>
      </c>
    </row>
    <row r="4638" spans="1:4" hidden="1" x14ac:dyDescent="0.25">
      <c r="A4638" t="s">
        <v>2663</v>
      </c>
      <c r="B4638">
        <v>18</v>
      </c>
      <c r="C4638" t="s">
        <v>1556</v>
      </c>
      <c r="D4638" t="s">
        <v>1555</v>
      </c>
    </row>
    <row r="4639" spans="1:4" hidden="1" x14ac:dyDescent="0.25">
      <c r="A4639" t="s">
        <v>2663</v>
      </c>
      <c r="B4639">
        <v>19</v>
      </c>
      <c r="C4639" t="s">
        <v>1693</v>
      </c>
      <c r="D4639" t="s">
        <v>2668</v>
      </c>
    </row>
    <row r="4640" spans="1:4" hidden="1" x14ac:dyDescent="0.25">
      <c r="A4640" t="s">
        <v>2663</v>
      </c>
      <c r="B4640">
        <v>20</v>
      </c>
      <c r="C4640" t="s">
        <v>2667</v>
      </c>
      <c r="D4640" t="s">
        <v>2094</v>
      </c>
    </row>
    <row r="4641" spans="1:4" hidden="1" x14ac:dyDescent="0.25">
      <c r="A4641" t="s">
        <v>2663</v>
      </c>
      <c r="B4641">
        <v>21</v>
      </c>
      <c r="C4641" t="s">
        <v>710</v>
      </c>
      <c r="D4641" t="s">
        <v>2093</v>
      </c>
    </row>
    <row r="4642" spans="1:4" hidden="1" x14ac:dyDescent="0.25">
      <c r="A4642" t="s">
        <v>2663</v>
      </c>
      <c r="B4642">
        <v>22</v>
      </c>
      <c r="C4642" t="s">
        <v>2666</v>
      </c>
      <c r="D4642" t="s">
        <v>2091</v>
      </c>
    </row>
    <row r="4643" spans="1:4" hidden="1" x14ac:dyDescent="0.25">
      <c r="A4643" t="s">
        <v>2663</v>
      </c>
      <c r="B4643">
        <v>23</v>
      </c>
      <c r="C4643" t="s">
        <v>1779</v>
      </c>
      <c r="D4643" t="s">
        <v>2089</v>
      </c>
    </row>
    <row r="4644" spans="1:4" hidden="1" x14ac:dyDescent="0.25">
      <c r="A4644" t="s">
        <v>2663</v>
      </c>
      <c r="B4644">
        <v>24</v>
      </c>
      <c r="C4644" t="s">
        <v>2665</v>
      </c>
      <c r="D4644" t="s">
        <v>2088</v>
      </c>
    </row>
    <row r="4645" spans="1:4" hidden="1" x14ac:dyDescent="0.25">
      <c r="A4645" t="s">
        <v>2663</v>
      </c>
      <c r="B4645">
        <v>25</v>
      </c>
      <c r="C4645" t="s">
        <v>2087</v>
      </c>
      <c r="D4645" t="s">
        <v>36</v>
      </c>
    </row>
    <row r="4646" spans="1:4" hidden="1" x14ac:dyDescent="0.25">
      <c r="A4646" t="s">
        <v>2663</v>
      </c>
      <c r="B4646">
        <v>26</v>
      </c>
      <c r="C4646" t="s">
        <v>1338</v>
      </c>
      <c r="D4646" t="s">
        <v>2086</v>
      </c>
    </row>
    <row r="4647" spans="1:4" hidden="1" x14ac:dyDescent="0.25">
      <c r="A4647" t="s">
        <v>2663</v>
      </c>
      <c r="B4647">
        <v>27</v>
      </c>
      <c r="C4647" t="s">
        <v>2085</v>
      </c>
      <c r="D4647" t="s">
        <v>2664</v>
      </c>
    </row>
    <row r="4648" spans="1:4" hidden="1" x14ac:dyDescent="0.25">
      <c r="A4648" t="s">
        <v>2663</v>
      </c>
      <c r="B4648">
        <v>28</v>
      </c>
      <c r="C4648" t="s">
        <v>2083</v>
      </c>
      <c r="D4648" t="s">
        <v>2082</v>
      </c>
    </row>
    <row r="4649" spans="1:4" hidden="1" x14ac:dyDescent="0.25">
      <c r="A4649" t="s">
        <v>2663</v>
      </c>
      <c r="B4649">
        <v>29</v>
      </c>
      <c r="C4649" t="s">
        <v>1892</v>
      </c>
      <c r="D4649" t="s">
        <v>206</v>
      </c>
    </row>
    <row r="4650" spans="1:4" hidden="1" x14ac:dyDescent="0.25">
      <c r="A4650" t="s">
        <v>2649</v>
      </c>
      <c r="B4650">
        <v>1</v>
      </c>
      <c r="C4650" t="s">
        <v>1245</v>
      </c>
      <c r="D4650" t="s">
        <v>4</v>
      </c>
    </row>
    <row r="4651" spans="1:4" hidden="1" x14ac:dyDescent="0.25">
      <c r="A4651" t="s">
        <v>2649</v>
      </c>
      <c r="B4651">
        <v>2</v>
      </c>
      <c r="C4651" t="s">
        <v>2662</v>
      </c>
      <c r="D4651" t="s">
        <v>1247</v>
      </c>
    </row>
    <row r="4652" spans="1:4" hidden="1" x14ac:dyDescent="0.25">
      <c r="A4652" t="s">
        <v>2649</v>
      </c>
      <c r="B4652">
        <v>3</v>
      </c>
      <c r="C4652" t="s">
        <v>2064</v>
      </c>
      <c r="D4652" t="s">
        <v>2063</v>
      </c>
    </row>
    <row r="4653" spans="1:4" hidden="1" x14ac:dyDescent="0.25">
      <c r="A4653" t="s">
        <v>2649</v>
      </c>
      <c r="B4653">
        <v>4</v>
      </c>
      <c r="C4653" t="s">
        <v>1261</v>
      </c>
      <c r="D4653" t="s">
        <v>1260</v>
      </c>
    </row>
    <row r="4654" spans="1:4" hidden="1" x14ac:dyDescent="0.25">
      <c r="A4654" t="s">
        <v>2649</v>
      </c>
      <c r="B4654">
        <v>5</v>
      </c>
      <c r="C4654" t="s">
        <v>886</v>
      </c>
      <c r="D4654" t="s">
        <v>142</v>
      </c>
    </row>
    <row r="4655" spans="1:4" hidden="1" x14ac:dyDescent="0.25">
      <c r="A4655" t="s">
        <v>2649</v>
      </c>
      <c r="B4655">
        <v>6</v>
      </c>
      <c r="C4655" t="s">
        <v>295</v>
      </c>
      <c r="D4655" t="s">
        <v>14</v>
      </c>
    </row>
    <row r="4656" spans="1:4" hidden="1" x14ac:dyDescent="0.25">
      <c r="A4656" t="s">
        <v>2649</v>
      </c>
      <c r="B4656">
        <v>7</v>
      </c>
      <c r="C4656" t="s">
        <v>463</v>
      </c>
      <c r="D4656" t="s">
        <v>636</v>
      </c>
    </row>
    <row r="4657" spans="1:4" hidden="1" x14ac:dyDescent="0.25">
      <c r="A4657" t="s">
        <v>2649</v>
      </c>
      <c r="B4657">
        <v>8</v>
      </c>
      <c r="C4657" t="s">
        <v>316</v>
      </c>
      <c r="D4657" t="s">
        <v>106</v>
      </c>
    </row>
    <row r="4658" spans="1:4" hidden="1" x14ac:dyDescent="0.25">
      <c r="A4658" t="s">
        <v>2649</v>
      </c>
      <c r="B4658">
        <v>9</v>
      </c>
      <c r="C4658" t="s">
        <v>919</v>
      </c>
      <c r="D4658" t="s">
        <v>380</v>
      </c>
    </row>
    <row r="4659" spans="1:4" hidden="1" x14ac:dyDescent="0.25">
      <c r="A4659" t="s">
        <v>2649</v>
      </c>
      <c r="B4659">
        <v>10</v>
      </c>
      <c r="C4659" t="s">
        <v>620</v>
      </c>
      <c r="D4659" t="s">
        <v>165</v>
      </c>
    </row>
    <row r="4660" spans="1:4" hidden="1" x14ac:dyDescent="0.25">
      <c r="A4660" t="s">
        <v>2649</v>
      </c>
      <c r="B4660">
        <v>11</v>
      </c>
      <c r="C4660" t="s">
        <v>736</v>
      </c>
      <c r="D4660" t="s">
        <v>735</v>
      </c>
    </row>
    <row r="4661" spans="1:4" hidden="1" x14ac:dyDescent="0.25">
      <c r="A4661" t="s">
        <v>2649</v>
      </c>
      <c r="B4661">
        <v>12</v>
      </c>
      <c r="C4661" t="s">
        <v>734</v>
      </c>
      <c r="D4661" t="s">
        <v>240</v>
      </c>
    </row>
    <row r="4662" spans="1:4" hidden="1" x14ac:dyDescent="0.25">
      <c r="A4662" t="s">
        <v>2649</v>
      </c>
      <c r="B4662">
        <v>13</v>
      </c>
      <c r="C4662" t="s">
        <v>1620</v>
      </c>
      <c r="D4662" t="s">
        <v>1619</v>
      </c>
    </row>
    <row r="4663" spans="1:4" hidden="1" x14ac:dyDescent="0.25">
      <c r="A4663" t="s">
        <v>2649</v>
      </c>
      <c r="B4663">
        <v>14</v>
      </c>
      <c r="C4663" t="s">
        <v>733</v>
      </c>
      <c r="D4663" t="s">
        <v>58</v>
      </c>
    </row>
    <row r="4664" spans="1:4" hidden="1" x14ac:dyDescent="0.25">
      <c r="A4664" t="s">
        <v>2649</v>
      </c>
      <c r="B4664">
        <v>15</v>
      </c>
      <c r="C4664" t="s">
        <v>730</v>
      </c>
      <c r="D4664" t="s">
        <v>729</v>
      </c>
    </row>
    <row r="4665" spans="1:4" hidden="1" x14ac:dyDescent="0.25">
      <c r="A4665" t="s">
        <v>2649</v>
      </c>
      <c r="B4665">
        <v>16</v>
      </c>
      <c r="C4665" t="s">
        <v>728</v>
      </c>
      <c r="D4665" t="s">
        <v>1563</v>
      </c>
    </row>
    <row r="4666" spans="1:4" hidden="1" x14ac:dyDescent="0.25">
      <c r="A4666" t="s">
        <v>2649</v>
      </c>
      <c r="B4666">
        <v>17</v>
      </c>
      <c r="C4666" t="s">
        <v>726</v>
      </c>
      <c r="D4666" t="s">
        <v>725</v>
      </c>
    </row>
    <row r="4667" spans="1:4" hidden="1" x14ac:dyDescent="0.25">
      <c r="A4667" t="s">
        <v>2649</v>
      </c>
      <c r="B4667">
        <v>18</v>
      </c>
      <c r="C4667" t="s">
        <v>2661</v>
      </c>
      <c r="D4667" t="s">
        <v>2660</v>
      </c>
    </row>
    <row r="4668" spans="1:4" hidden="1" x14ac:dyDescent="0.25">
      <c r="A4668" t="s">
        <v>2649</v>
      </c>
      <c r="B4668">
        <v>19</v>
      </c>
      <c r="C4668" t="s">
        <v>2659</v>
      </c>
      <c r="D4668" t="s">
        <v>2097</v>
      </c>
    </row>
    <row r="4669" spans="1:4" hidden="1" x14ac:dyDescent="0.25">
      <c r="A4669" t="s">
        <v>2649</v>
      </c>
      <c r="B4669">
        <v>20</v>
      </c>
      <c r="C4669" t="s">
        <v>1556</v>
      </c>
      <c r="D4669" t="s">
        <v>1555</v>
      </c>
    </row>
    <row r="4670" spans="1:4" hidden="1" x14ac:dyDescent="0.25">
      <c r="A4670" t="s">
        <v>2649</v>
      </c>
      <c r="B4670">
        <v>21</v>
      </c>
      <c r="C4670" t="s">
        <v>2658</v>
      </c>
      <c r="D4670" t="s">
        <v>2657</v>
      </c>
    </row>
    <row r="4671" spans="1:4" hidden="1" x14ac:dyDescent="0.25">
      <c r="A4671" t="s">
        <v>2649</v>
      </c>
      <c r="B4671">
        <v>22</v>
      </c>
      <c r="C4671" t="s">
        <v>1692</v>
      </c>
      <c r="D4671" t="s">
        <v>2656</v>
      </c>
    </row>
    <row r="4672" spans="1:4" hidden="1" x14ac:dyDescent="0.25">
      <c r="A4672" t="s">
        <v>2649</v>
      </c>
      <c r="B4672">
        <v>23</v>
      </c>
      <c r="C4672" t="s">
        <v>2654</v>
      </c>
      <c r="D4672" t="s">
        <v>2655</v>
      </c>
    </row>
    <row r="4673" spans="1:4" hidden="1" x14ac:dyDescent="0.25">
      <c r="A4673" t="s">
        <v>2649</v>
      </c>
      <c r="B4673">
        <v>23</v>
      </c>
      <c r="C4673" t="s">
        <v>2654</v>
      </c>
      <c r="D4673" t="s">
        <v>2653</v>
      </c>
    </row>
    <row r="4674" spans="1:4" hidden="1" x14ac:dyDescent="0.25">
      <c r="A4674" t="s">
        <v>2649</v>
      </c>
      <c r="B4674">
        <v>24</v>
      </c>
      <c r="C4674" t="s">
        <v>710</v>
      </c>
      <c r="D4674" t="s">
        <v>44</v>
      </c>
    </row>
    <row r="4675" spans="1:4" hidden="1" x14ac:dyDescent="0.25">
      <c r="A4675" t="s">
        <v>2649</v>
      </c>
      <c r="B4675">
        <v>25</v>
      </c>
      <c r="C4675" t="s">
        <v>2652</v>
      </c>
      <c r="D4675" t="s">
        <v>2651</v>
      </c>
    </row>
    <row r="4676" spans="1:4" hidden="1" x14ac:dyDescent="0.25">
      <c r="A4676" t="s">
        <v>2649</v>
      </c>
      <c r="B4676">
        <v>26</v>
      </c>
      <c r="C4676" t="s">
        <v>1779</v>
      </c>
      <c r="D4676" t="s">
        <v>2089</v>
      </c>
    </row>
    <row r="4677" spans="1:4" hidden="1" x14ac:dyDescent="0.25">
      <c r="A4677" t="s">
        <v>2649</v>
      </c>
      <c r="B4677">
        <v>27</v>
      </c>
      <c r="C4677" t="s">
        <v>1889</v>
      </c>
      <c r="D4677" t="s">
        <v>2650</v>
      </c>
    </row>
    <row r="4678" spans="1:4" hidden="1" x14ac:dyDescent="0.25">
      <c r="A4678" t="s">
        <v>2649</v>
      </c>
      <c r="B4678">
        <v>28</v>
      </c>
      <c r="C4678" t="s">
        <v>2087</v>
      </c>
      <c r="D4678" t="s">
        <v>36</v>
      </c>
    </row>
    <row r="4679" spans="1:4" hidden="1" x14ac:dyDescent="0.25">
      <c r="A4679" t="s">
        <v>2643</v>
      </c>
      <c r="B4679">
        <v>0</v>
      </c>
      <c r="C4679" t="s">
        <v>2173</v>
      </c>
      <c r="D4679" t="s">
        <v>2172</v>
      </c>
    </row>
    <row r="4680" spans="1:4" hidden="1" x14ac:dyDescent="0.25">
      <c r="A4680" t="s">
        <v>2643</v>
      </c>
      <c r="B4680">
        <v>1</v>
      </c>
      <c r="C4680" t="s">
        <v>295</v>
      </c>
      <c r="D4680" t="s">
        <v>10</v>
      </c>
    </row>
    <row r="4681" spans="1:4" hidden="1" x14ac:dyDescent="0.25">
      <c r="A4681" t="s">
        <v>2643</v>
      </c>
      <c r="B4681">
        <v>2</v>
      </c>
      <c r="C4681" t="s">
        <v>1480</v>
      </c>
      <c r="D4681" t="s">
        <v>1234</v>
      </c>
    </row>
    <row r="4682" spans="1:4" hidden="1" x14ac:dyDescent="0.25">
      <c r="A4682" t="s">
        <v>2643</v>
      </c>
      <c r="B4682">
        <v>3</v>
      </c>
      <c r="C4682" t="s">
        <v>999</v>
      </c>
      <c r="D4682" t="s">
        <v>596</v>
      </c>
    </row>
    <row r="4683" spans="1:4" hidden="1" x14ac:dyDescent="0.25">
      <c r="A4683" t="s">
        <v>2643</v>
      </c>
      <c r="B4683">
        <v>4</v>
      </c>
      <c r="C4683" t="s">
        <v>595</v>
      </c>
      <c r="D4683" t="s">
        <v>167</v>
      </c>
    </row>
    <row r="4684" spans="1:4" hidden="1" x14ac:dyDescent="0.25">
      <c r="A4684" t="s">
        <v>2643</v>
      </c>
      <c r="B4684">
        <v>5</v>
      </c>
      <c r="C4684" t="s">
        <v>1233</v>
      </c>
      <c r="D4684" t="s">
        <v>593</v>
      </c>
    </row>
    <row r="4685" spans="1:4" hidden="1" x14ac:dyDescent="0.25">
      <c r="A4685" t="s">
        <v>2643</v>
      </c>
      <c r="B4685">
        <v>6</v>
      </c>
      <c r="C4685" t="s">
        <v>2127</v>
      </c>
      <c r="D4685" t="s">
        <v>2648</v>
      </c>
    </row>
    <row r="4686" spans="1:4" hidden="1" x14ac:dyDescent="0.25">
      <c r="A4686" t="s">
        <v>2643</v>
      </c>
      <c r="B4686">
        <v>7</v>
      </c>
      <c r="C4686" t="s">
        <v>933</v>
      </c>
      <c r="D4686" t="s">
        <v>502</v>
      </c>
    </row>
    <row r="4687" spans="1:4" hidden="1" x14ac:dyDescent="0.25">
      <c r="A4687" t="s">
        <v>2643</v>
      </c>
      <c r="B4687">
        <v>8</v>
      </c>
      <c r="C4687" t="s">
        <v>761</v>
      </c>
      <c r="D4687" t="s">
        <v>500</v>
      </c>
    </row>
    <row r="4688" spans="1:4" hidden="1" x14ac:dyDescent="0.25">
      <c r="A4688" t="s">
        <v>2643</v>
      </c>
      <c r="B4688">
        <v>9</v>
      </c>
      <c r="C4688" t="s">
        <v>1043</v>
      </c>
      <c r="D4688" t="s">
        <v>2246</v>
      </c>
    </row>
    <row r="4689" spans="1:4" hidden="1" x14ac:dyDescent="0.25">
      <c r="A4689" t="s">
        <v>2643</v>
      </c>
      <c r="B4689">
        <v>10</v>
      </c>
      <c r="C4689" t="s">
        <v>1478</v>
      </c>
      <c r="D4689" t="s">
        <v>205</v>
      </c>
    </row>
    <row r="4690" spans="1:4" hidden="1" x14ac:dyDescent="0.25">
      <c r="A4690" t="s">
        <v>2643</v>
      </c>
      <c r="B4690">
        <v>11</v>
      </c>
      <c r="C4690" t="s">
        <v>492</v>
      </c>
      <c r="D4690" t="s">
        <v>26</v>
      </c>
    </row>
    <row r="4691" spans="1:4" hidden="1" x14ac:dyDescent="0.25">
      <c r="A4691" t="s">
        <v>2643</v>
      </c>
      <c r="B4691">
        <v>12</v>
      </c>
      <c r="C4691" t="s">
        <v>573</v>
      </c>
      <c r="D4691" t="s">
        <v>1030</v>
      </c>
    </row>
    <row r="4692" spans="1:4" hidden="1" x14ac:dyDescent="0.25">
      <c r="A4692" t="s">
        <v>2643</v>
      </c>
      <c r="B4692">
        <v>13</v>
      </c>
      <c r="C4692" t="s">
        <v>1108</v>
      </c>
      <c r="D4692" t="s">
        <v>490</v>
      </c>
    </row>
    <row r="4693" spans="1:4" hidden="1" x14ac:dyDescent="0.25">
      <c r="A4693" t="s">
        <v>2643</v>
      </c>
      <c r="B4693">
        <v>14</v>
      </c>
      <c r="C4693" t="s">
        <v>2647</v>
      </c>
      <c r="D4693" t="s">
        <v>2646</v>
      </c>
    </row>
    <row r="4694" spans="1:4" hidden="1" x14ac:dyDescent="0.25">
      <c r="A4694" t="s">
        <v>2643</v>
      </c>
      <c r="B4694">
        <v>15</v>
      </c>
      <c r="C4694" t="s">
        <v>2129</v>
      </c>
      <c r="D4694" t="s">
        <v>2645</v>
      </c>
    </row>
    <row r="4695" spans="1:4" hidden="1" x14ac:dyDescent="0.25">
      <c r="A4695" t="s">
        <v>2643</v>
      </c>
      <c r="B4695">
        <v>16</v>
      </c>
      <c r="C4695" t="s">
        <v>2644</v>
      </c>
      <c r="D4695" t="s">
        <v>2311</v>
      </c>
    </row>
    <row r="4696" spans="1:4" hidden="1" x14ac:dyDescent="0.25">
      <c r="A4696" t="s">
        <v>2643</v>
      </c>
      <c r="B4696">
        <v>17</v>
      </c>
      <c r="C4696" t="s">
        <v>1475</v>
      </c>
      <c r="D4696" t="s">
        <v>1474</v>
      </c>
    </row>
    <row r="4697" spans="1:4" hidden="1" x14ac:dyDescent="0.25">
      <c r="A4697" t="s">
        <v>2643</v>
      </c>
      <c r="B4697">
        <v>18</v>
      </c>
      <c r="C4697" t="s">
        <v>1269</v>
      </c>
      <c r="D4697" t="s">
        <v>46</v>
      </c>
    </row>
    <row r="4698" spans="1:4" hidden="1" x14ac:dyDescent="0.25">
      <c r="A4698" t="s">
        <v>2635</v>
      </c>
      <c r="B4698">
        <v>1</v>
      </c>
      <c r="C4698" t="s">
        <v>295</v>
      </c>
      <c r="D4698" t="s">
        <v>10</v>
      </c>
    </row>
    <row r="4699" spans="1:4" hidden="1" x14ac:dyDescent="0.25">
      <c r="A4699" t="s">
        <v>2635</v>
      </c>
      <c r="B4699">
        <v>2</v>
      </c>
      <c r="C4699" t="s">
        <v>1067</v>
      </c>
      <c r="D4699" t="s">
        <v>2642</v>
      </c>
    </row>
    <row r="4700" spans="1:4" hidden="1" x14ac:dyDescent="0.25">
      <c r="A4700" t="s">
        <v>2635</v>
      </c>
      <c r="B4700">
        <v>3</v>
      </c>
      <c r="C4700" t="s">
        <v>999</v>
      </c>
      <c r="D4700" t="s">
        <v>2542</v>
      </c>
    </row>
    <row r="4701" spans="1:4" hidden="1" x14ac:dyDescent="0.25">
      <c r="A4701" t="s">
        <v>2635</v>
      </c>
      <c r="B4701">
        <v>4</v>
      </c>
      <c r="C4701" t="s">
        <v>626</v>
      </c>
      <c r="D4701" t="s">
        <v>167</v>
      </c>
    </row>
    <row r="4702" spans="1:4" hidden="1" x14ac:dyDescent="0.25">
      <c r="A4702" t="s">
        <v>2635</v>
      </c>
      <c r="B4702">
        <v>5</v>
      </c>
      <c r="C4702" t="s">
        <v>1233</v>
      </c>
      <c r="D4702" t="s">
        <v>2641</v>
      </c>
    </row>
    <row r="4703" spans="1:4" hidden="1" x14ac:dyDescent="0.25">
      <c r="A4703" t="s">
        <v>2635</v>
      </c>
      <c r="B4703">
        <v>6</v>
      </c>
      <c r="C4703" t="s">
        <v>1192</v>
      </c>
      <c r="D4703" t="s">
        <v>2583</v>
      </c>
    </row>
    <row r="4704" spans="1:4" hidden="1" x14ac:dyDescent="0.25">
      <c r="A4704" t="s">
        <v>2635</v>
      </c>
      <c r="B4704">
        <v>7</v>
      </c>
      <c r="C4704" t="s">
        <v>2640</v>
      </c>
      <c r="D4704" t="s">
        <v>504</v>
      </c>
    </row>
    <row r="4705" spans="1:4" hidden="1" x14ac:dyDescent="0.25">
      <c r="A4705" t="s">
        <v>2635</v>
      </c>
      <c r="B4705">
        <v>8</v>
      </c>
      <c r="C4705" t="s">
        <v>2041</v>
      </c>
      <c r="D4705" t="s">
        <v>590</v>
      </c>
    </row>
    <row r="4706" spans="1:4" hidden="1" x14ac:dyDescent="0.25">
      <c r="A4706" t="s">
        <v>2635</v>
      </c>
      <c r="B4706">
        <v>9</v>
      </c>
      <c r="C4706" t="s">
        <v>1586</v>
      </c>
      <c r="D4706" t="s">
        <v>116</v>
      </c>
    </row>
    <row r="4707" spans="1:4" hidden="1" x14ac:dyDescent="0.25">
      <c r="A4707" t="s">
        <v>2635</v>
      </c>
      <c r="B4707">
        <v>10</v>
      </c>
      <c r="C4707" t="s">
        <v>730</v>
      </c>
      <c r="D4707" t="s">
        <v>509</v>
      </c>
    </row>
    <row r="4708" spans="1:4" hidden="1" x14ac:dyDescent="0.25">
      <c r="A4708" t="s">
        <v>2635</v>
      </c>
      <c r="B4708">
        <v>11</v>
      </c>
      <c r="C4708" t="s">
        <v>512</v>
      </c>
      <c r="D4708" t="s">
        <v>511</v>
      </c>
    </row>
    <row r="4709" spans="1:4" hidden="1" x14ac:dyDescent="0.25">
      <c r="A4709" t="s">
        <v>2635</v>
      </c>
      <c r="B4709">
        <v>12</v>
      </c>
      <c r="C4709" t="s">
        <v>692</v>
      </c>
      <c r="D4709" t="s">
        <v>513</v>
      </c>
    </row>
    <row r="4710" spans="1:4" hidden="1" x14ac:dyDescent="0.25">
      <c r="A4710" t="s">
        <v>2635</v>
      </c>
      <c r="B4710">
        <v>13</v>
      </c>
      <c r="C4710" t="s">
        <v>501</v>
      </c>
      <c r="D4710" t="s">
        <v>2639</v>
      </c>
    </row>
    <row r="4711" spans="1:4" hidden="1" x14ac:dyDescent="0.25">
      <c r="A4711" t="s">
        <v>2635</v>
      </c>
      <c r="B4711">
        <v>14</v>
      </c>
      <c r="C4711" t="s">
        <v>2430</v>
      </c>
      <c r="D4711" t="s">
        <v>1165</v>
      </c>
    </row>
    <row r="4712" spans="1:4" hidden="1" x14ac:dyDescent="0.25">
      <c r="A4712" t="s">
        <v>2635</v>
      </c>
      <c r="B4712">
        <v>15</v>
      </c>
      <c r="C4712" t="s">
        <v>907</v>
      </c>
      <c r="D4712" t="s">
        <v>125</v>
      </c>
    </row>
    <row r="4713" spans="1:4" hidden="1" x14ac:dyDescent="0.25">
      <c r="A4713" t="s">
        <v>2635</v>
      </c>
      <c r="B4713">
        <v>16</v>
      </c>
      <c r="C4713" t="s">
        <v>1348</v>
      </c>
      <c r="D4713" t="s">
        <v>584</v>
      </c>
    </row>
    <row r="4714" spans="1:4" hidden="1" x14ac:dyDescent="0.25">
      <c r="A4714" t="s">
        <v>2635</v>
      </c>
      <c r="B4714">
        <v>17</v>
      </c>
      <c r="C4714" t="s">
        <v>583</v>
      </c>
      <c r="D4714" t="s">
        <v>582</v>
      </c>
    </row>
    <row r="4715" spans="1:4" hidden="1" x14ac:dyDescent="0.25">
      <c r="A4715" t="s">
        <v>2635</v>
      </c>
      <c r="B4715">
        <v>18</v>
      </c>
      <c r="C4715" t="s">
        <v>1250</v>
      </c>
      <c r="D4715" t="s">
        <v>2638</v>
      </c>
    </row>
    <row r="4716" spans="1:4" hidden="1" x14ac:dyDescent="0.25">
      <c r="A4716" t="s">
        <v>2635</v>
      </c>
      <c r="B4716">
        <v>19</v>
      </c>
      <c r="C4716" t="s">
        <v>1347</v>
      </c>
      <c r="D4716" t="s">
        <v>2637</v>
      </c>
    </row>
    <row r="4717" spans="1:4" hidden="1" x14ac:dyDescent="0.25">
      <c r="A4717" t="s">
        <v>2635</v>
      </c>
      <c r="B4717">
        <v>20</v>
      </c>
      <c r="C4717" t="s">
        <v>1409</v>
      </c>
      <c r="D4717" t="s">
        <v>234</v>
      </c>
    </row>
    <row r="4718" spans="1:4" hidden="1" x14ac:dyDescent="0.25">
      <c r="A4718" t="s">
        <v>2635</v>
      </c>
      <c r="B4718">
        <v>21</v>
      </c>
      <c r="C4718" t="s">
        <v>1128</v>
      </c>
      <c r="D4718" t="s">
        <v>259</v>
      </c>
    </row>
    <row r="4719" spans="1:4" hidden="1" x14ac:dyDescent="0.25">
      <c r="A4719" t="s">
        <v>2635</v>
      </c>
      <c r="B4719">
        <v>22</v>
      </c>
      <c r="C4719" t="s">
        <v>2200</v>
      </c>
      <c r="D4719" t="s">
        <v>2636</v>
      </c>
    </row>
    <row r="4720" spans="1:4" hidden="1" x14ac:dyDescent="0.25">
      <c r="A4720" t="s">
        <v>2635</v>
      </c>
      <c r="B4720">
        <v>23</v>
      </c>
      <c r="C4720" t="s">
        <v>438</v>
      </c>
      <c r="D4720" t="s">
        <v>1086</v>
      </c>
    </row>
    <row r="4721" spans="1:4" hidden="1" x14ac:dyDescent="0.25">
      <c r="A4721" t="s">
        <v>2635</v>
      </c>
      <c r="B4721">
        <v>24</v>
      </c>
      <c r="C4721" t="s">
        <v>2634</v>
      </c>
      <c r="D4721" t="s">
        <v>209</v>
      </c>
    </row>
    <row r="4722" spans="1:4" hidden="1" x14ac:dyDescent="0.25">
      <c r="A4722" t="s">
        <v>2631</v>
      </c>
      <c r="B4722">
        <v>1</v>
      </c>
      <c r="C4722" t="s">
        <v>492</v>
      </c>
      <c r="D4722" t="s">
        <v>26</v>
      </c>
    </row>
    <row r="4723" spans="1:4" hidden="1" x14ac:dyDescent="0.25">
      <c r="A4723" t="s">
        <v>2631</v>
      </c>
      <c r="B4723">
        <v>2</v>
      </c>
      <c r="C4723" t="s">
        <v>1226</v>
      </c>
      <c r="D4723" t="s">
        <v>205</v>
      </c>
    </row>
    <row r="4724" spans="1:4" hidden="1" x14ac:dyDescent="0.25">
      <c r="A4724" t="s">
        <v>2631</v>
      </c>
      <c r="B4724">
        <v>3</v>
      </c>
      <c r="C4724" t="s">
        <v>2224</v>
      </c>
      <c r="D4724" t="s">
        <v>494</v>
      </c>
    </row>
    <row r="4725" spans="1:4" hidden="1" x14ac:dyDescent="0.25">
      <c r="A4725" t="s">
        <v>2631</v>
      </c>
      <c r="B4725">
        <v>4</v>
      </c>
      <c r="C4725" t="s">
        <v>315</v>
      </c>
      <c r="D4725" t="s">
        <v>2246</v>
      </c>
    </row>
    <row r="4726" spans="1:4" hidden="1" x14ac:dyDescent="0.25">
      <c r="A4726" t="s">
        <v>2631</v>
      </c>
      <c r="B4726">
        <v>5</v>
      </c>
      <c r="C4726" t="s">
        <v>1231</v>
      </c>
      <c r="D4726" t="s">
        <v>2585</v>
      </c>
    </row>
    <row r="4727" spans="1:4" hidden="1" x14ac:dyDescent="0.25">
      <c r="A4727" t="s">
        <v>2631</v>
      </c>
      <c r="B4727">
        <v>6</v>
      </c>
      <c r="C4727" t="s">
        <v>588</v>
      </c>
      <c r="D4727" t="s">
        <v>500</v>
      </c>
    </row>
    <row r="4728" spans="1:4" hidden="1" x14ac:dyDescent="0.25">
      <c r="A4728" t="s">
        <v>2631</v>
      </c>
      <c r="B4728">
        <v>7</v>
      </c>
      <c r="C4728" t="s">
        <v>933</v>
      </c>
      <c r="D4728" t="s">
        <v>502</v>
      </c>
    </row>
    <row r="4729" spans="1:4" hidden="1" x14ac:dyDescent="0.25">
      <c r="A4729" t="s">
        <v>2631</v>
      </c>
      <c r="B4729">
        <v>8</v>
      </c>
      <c r="C4729" t="s">
        <v>2127</v>
      </c>
      <c r="D4729" t="s">
        <v>504</v>
      </c>
    </row>
    <row r="4730" spans="1:4" hidden="1" x14ac:dyDescent="0.25">
      <c r="A4730" t="s">
        <v>2631</v>
      </c>
      <c r="B4730">
        <v>9</v>
      </c>
      <c r="C4730" t="s">
        <v>2633</v>
      </c>
      <c r="D4730" t="s">
        <v>2583</v>
      </c>
    </row>
    <row r="4731" spans="1:4" hidden="1" x14ac:dyDescent="0.25">
      <c r="A4731" t="s">
        <v>2631</v>
      </c>
      <c r="B4731">
        <v>10</v>
      </c>
      <c r="C4731" t="s">
        <v>341</v>
      </c>
      <c r="D4731" t="s">
        <v>593</v>
      </c>
    </row>
    <row r="4732" spans="1:4" hidden="1" x14ac:dyDescent="0.25">
      <c r="A4732" t="s">
        <v>2631</v>
      </c>
      <c r="B4732">
        <v>11</v>
      </c>
      <c r="C4732" t="s">
        <v>2547</v>
      </c>
      <c r="D4732" t="s">
        <v>167</v>
      </c>
    </row>
    <row r="4733" spans="1:4" hidden="1" x14ac:dyDescent="0.25">
      <c r="A4733" t="s">
        <v>2631</v>
      </c>
      <c r="B4733">
        <v>12</v>
      </c>
      <c r="C4733" t="s">
        <v>2632</v>
      </c>
      <c r="D4733" t="s">
        <v>2542</v>
      </c>
    </row>
    <row r="4734" spans="1:4" hidden="1" x14ac:dyDescent="0.25">
      <c r="A4734" t="s">
        <v>2631</v>
      </c>
      <c r="B4734">
        <v>13</v>
      </c>
      <c r="C4734" t="s">
        <v>1067</v>
      </c>
      <c r="D4734" t="s">
        <v>598</v>
      </c>
    </row>
    <row r="4735" spans="1:4" hidden="1" x14ac:dyDescent="0.25">
      <c r="A4735" t="s">
        <v>2631</v>
      </c>
      <c r="B4735">
        <v>14</v>
      </c>
      <c r="C4735" t="s">
        <v>295</v>
      </c>
      <c r="D4735" t="s">
        <v>10</v>
      </c>
    </row>
    <row r="4736" spans="1:4" hidden="1" x14ac:dyDescent="0.25">
      <c r="A4736" t="s">
        <v>2624</v>
      </c>
      <c r="B4736">
        <v>1</v>
      </c>
      <c r="C4736" t="s">
        <v>1245</v>
      </c>
      <c r="D4736" t="s">
        <v>4</v>
      </c>
    </row>
    <row r="4737" spans="1:4" hidden="1" x14ac:dyDescent="0.25">
      <c r="A4737" t="s">
        <v>2624</v>
      </c>
      <c r="B4737">
        <v>2</v>
      </c>
      <c r="C4737" t="s">
        <v>2268</v>
      </c>
      <c r="D4737" t="s">
        <v>1247</v>
      </c>
    </row>
    <row r="4738" spans="1:4" hidden="1" x14ac:dyDescent="0.25">
      <c r="A4738" t="s">
        <v>2624</v>
      </c>
      <c r="B4738">
        <v>3</v>
      </c>
      <c r="C4738" t="s">
        <v>2064</v>
      </c>
      <c r="D4738" t="s">
        <v>1251</v>
      </c>
    </row>
    <row r="4739" spans="1:4" hidden="1" x14ac:dyDescent="0.25">
      <c r="A4739" t="s">
        <v>2624</v>
      </c>
      <c r="B4739">
        <v>4</v>
      </c>
      <c r="C4739" t="s">
        <v>1473</v>
      </c>
      <c r="D4739" t="s">
        <v>1253</v>
      </c>
    </row>
    <row r="4740" spans="1:4" hidden="1" x14ac:dyDescent="0.25">
      <c r="A4740" t="s">
        <v>2624</v>
      </c>
      <c r="B4740">
        <v>5</v>
      </c>
      <c r="C4740" t="s">
        <v>2163</v>
      </c>
      <c r="D4740" t="s">
        <v>2059</v>
      </c>
    </row>
    <row r="4741" spans="1:4" hidden="1" x14ac:dyDescent="0.25">
      <c r="A4741" t="s">
        <v>2624</v>
      </c>
      <c r="B4741">
        <v>6</v>
      </c>
      <c r="C4741" t="s">
        <v>1261</v>
      </c>
      <c r="D4741" t="s">
        <v>1260</v>
      </c>
    </row>
    <row r="4742" spans="1:4" hidden="1" x14ac:dyDescent="0.25">
      <c r="A4742" t="s">
        <v>2624</v>
      </c>
      <c r="B4742">
        <v>7</v>
      </c>
      <c r="C4742" t="s">
        <v>1052</v>
      </c>
      <c r="D4742" t="s">
        <v>140</v>
      </c>
    </row>
    <row r="4743" spans="1:4" hidden="1" x14ac:dyDescent="0.25">
      <c r="A4743" t="s">
        <v>2624</v>
      </c>
      <c r="B4743">
        <v>8</v>
      </c>
      <c r="C4743" t="s">
        <v>1048</v>
      </c>
      <c r="D4743" t="s">
        <v>2630</v>
      </c>
    </row>
    <row r="4744" spans="1:4" hidden="1" x14ac:dyDescent="0.25">
      <c r="A4744" t="s">
        <v>2624</v>
      </c>
      <c r="B4744">
        <v>9</v>
      </c>
      <c r="C4744" t="s">
        <v>1046</v>
      </c>
      <c r="D4744" t="s">
        <v>1045</v>
      </c>
    </row>
    <row r="4745" spans="1:4" hidden="1" x14ac:dyDescent="0.25">
      <c r="A4745" t="s">
        <v>2624</v>
      </c>
      <c r="B4745">
        <v>10</v>
      </c>
      <c r="C4745" t="s">
        <v>344</v>
      </c>
      <c r="D4745" t="s">
        <v>8</v>
      </c>
    </row>
    <row r="4746" spans="1:4" hidden="1" x14ac:dyDescent="0.25">
      <c r="A4746" t="s">
        <v>2624</v>
      </c>
      <c r="B4746">
        <v>11</v>
      </c>
      <c r="C4746" t="s">
        <v>2028</v>
      </c>
      <c r="D4746" t="s">
        <v>478</v>
      </c>
    </row>
    <row r="4747" spans="1:4" hidden="1" x14ac:dyDescent="0.25">
      <c r="A4747" t="s">
        <v>2624</v>
      </c>
      <c r="B4747">
        <v>12</v>
      </c>
      <c r="C4747" t="s">
        <v>1027</v>
      </c>
      <c r="D4747" t="s">
        <v>2175</v>
      </c>
    </row>
    <row r="4748" spans="1:4" hidden="1" x14ac:dyDescent="0.25">
      <c r="A4748" t="s">
        <v>2624</v>
      </c>
      <c r="B4748">
        <v>13</v>
      </c>
      <c r="C4748" t="s">
        <v>492</v>
      </c>
      <c r="D4748" t="s">
        <v>26</v>
      </c>
    </row>
    <row r="4749" spans="1:4" hidden="1" x14ac:dyDescent="0.25">
      <c r="A4749" t="s">
        <v>2624</v>
      </c>
      <c r="B4749">
        <v>14</v>
      </c>
      <c r="C4749" t="s">
        <v>2292</v>
      </c>
      <c r="D4749" t="s">
        <v>1437</v>
      </c>
    </row>
    <row r="4750" spans="1:4" hidden="1" x14ac:dyDescent="0.25">
      <c r="A4750" t="s">
        <v>2624</v>
      </c>
      <c r="B4750">
        <v>15</v>
      </c>
      <c r="C4750" t="s">
        <v>1686</v>
      </c>
      <c r="D4750" t="s">
        <v>1685</v>
      </c>
    </row>
    <row r="4751" spans="1:4" hidden="1" x14ac:dyDescent="0.25">
      <c r="A4751" t="s">
        <v>2624</v>
      </c>
      <c r="B4751">
        <v>16</v>
      </c>
      <c r="C4751" t="s">
        <v>1432</v>
      </c>
      <c r="D4751" t="s">
        <v>57</v>
      </c>
    </row>
    <row r="4752" spans="1:4" hidden="1" x14ac:dyDescent="0.25">
      <c r="A4752" t="s">
        <v>2624</v>
      </c>
      <c r="B4752">
        <v>17</v>
      </c>
      <c r="C4752" t="s">
        <v>1573</v>
      </c>
      <c r="D4752" t="s">
        <v>551</v>
      </c>
    </row>
    <row r="4753" spans="1:4" hidden="1" x14ac:dyDescent="0.25">
      <c r="A4753" t="s">
        <v>2624</v>
      </c>
      <c r="B4753">
        <v>18</v>
      </c>
      <c r="C4753" t="s">
        <v>1412</v>
      </c>
      <c r="D4753" t="s">
        <v>1431</v>
      </c>
    </row>
    <row r="4754" spans="1:4" hidden="1" x14ac:dyDescent="0.25">
      <c r="A4754" t="s">
        <v>2624</v>
      </c>
      <c r="B4754">
        <v>19</v>
      </c>
      <c r="C4754" t="s">
        <v>1683</v>
      </c>
      <c r="D4754" t="s">
        <v>1429</v>
      </c>
    </row>
    <row r="4755" spans="1:4" hidden="1" x14ac:dyDescent="0.25">
      <c r="A4755" t="s">
        <v>2624</v>
      </c>
      <c r="B4755">
        <v>20</v>
      </c>
      <c r="C4755" t="s">
        <v>1428</v>
      </c>
      <c r="D4755" t="s">
        <v>2290</v>
      </c>
    </row>
    <row r="4756" spans="1:4" hidden="1" x14ac:dyDescent="0.25">
      <c r="A4756" t="s">
        <v>2624</v>
      </c>
      <c r="B4756">
        <v>21</v>
      </c>
      <c r="C4756" t="s">
        <v>2629</v>
      </c>
      <c r="D4756" t="s">
        <v>1680</v>
      </c>
    </row>
    <row r="4757" spans="1:4" hidden="1" x14ac:dyDescent="0.25">
      <c r="A4757" t="s">
        <v>2624</v>
      </c>
      <c r="B4757">
        <v>22</v>
      </c>
      <c r="C4757" t="s">
        <v>2628</v>
      </c>
      <c r="D4757" t="s">
        <v>1678</v>
      </c>
    </row>
    <row r="4758" spans="1:4" hidden="1" x14ac:dyDescent="0.25">
      <c r="A4758" t="s">
        <v>2624</v>
      </c>
      <c r="B4758">
        <v>23</v>
      </c>
      <c r="C4758" t="s">
        <v>2627</v>
      </c>
      <c r="D4758" t="s">
        <v>2300</v>
      </c>
    </row>
    <row r="4759" spans="1:4" hidden="1" x14ac:dyDescent="0.25">
      <c r="A4759" t="s">
        <v>2624</v>
      </c>
      <c r="B4759">
        <v>24</v>
      </c>
      <c r="C4759" t="s">
        <v>2625</v>
      </c>
      <c r="D4759" t="s">
        <v>2626</v>
      </c>
    </row>
    <row r="4760" spans="1:4" hidden="1" x14ac:dyDescent="0.25">
      <c r="A4760" t="s">
        <v>2624</v>
      </c>
      <c r="B4760">
        <v>24</v>
      </c>
      <c r="C4760" t="s">
        <v>2625</v>
      </c>
      <c r="D4760" t="s">
        <v>2298</v>
      </c>
    </row>
    <row r="4761" spans="1:4" hidden="1" x14ac:dyDescent="0.25">
      <c r="A4761" t="s">
        <v>2624</v>
      </c>
      <c r="B4761">
        <v>25</v>
      </c>
      <c r="C4761" t="s">
        <v>1673</v>
      </c>
      <c r="D4761" t="s">
        <v>1672</v>
      </c>
    </row>
    <row r="4762" spans="1:4" hidden="1" x14ac:dyDescent="0.25">
      <c r="A4762" t="s">
        <v>2624</v>
      </c>
      <c r="B4762">
        <v>26</v>
      </c>
      <c r="C4762" t="s">
        <v>790</v>
      </c>
      <c r="D4762" t="s">
        <v>1671</v>
      </c>
    </row>
    <row r="4763" spans="1:4" hidden="1" x14ac:dyDescent="0.25">
      <c r="A4763" t="s">
        <v>2624</v>
      </c>
      <c r="B4763">
        <v>27</v>
      </c>
      <c r="C4763" t="s">
        <v>352</v>
      </c>
      <c r="D4763" t="s">
        <v>84</v>
      </c>
    </row>
    <row r="4764" spans="1:4" hidden="1" x14ac:dyDescent="0.25">
      <c r="A4764" t="s">
        <v>2620</v>
      </c>
      <c r="B4764">
        <v>1</v>
      </c>
      <c r="C4764" t="s">
        <v>1245</v>
      </c>
      <c r="D4764" t="s">
        <v>4</v>
      </c>
    </row>
    <row r="4765" spans="1:4" hidden="1" x14ac:dyDescent="0.25">
      <c r="A4765" t="s">
        <v>2620</v>
      </c>
      <c r="B4765">
        <v>2</v>
      </c>
      <c r="C4765" t="s">
        <v>2268</v>
      </c>
      <c r="D4765" t="s">
        <v>1247</v>
      </c>
    </row>
    <row r="4766" spans="1:4" hidden="1" x14ac:dyDescent="0.25">
      <c r="A4766" t="s">
        <v>2620</v>
      </c>
      <c r="B4766">
        <v>3</v>
      </c>
      <c r="C4766" t="s">
        <v>2064</v>
      </c>
      <c r="D4766" t="s">
        <v>1251</v>
      </c>
    </row>
    <row r="4767" spans="1:4" hidden="1" x14ac:dyDescent="0.25">
      <c r="A4767" t="s">
        <v>2620</v>
      </c>
      <c r="B4767">
        <v>4</v>
      </c>
      <c r="C4767" t="s">
        <v>2062</v>
      </c>
      <c r="D4767" t="s">
        <v>1253</v>
      </c>
    </row>
    <row r="4768" spans="1:4" hidden="1" x14ac:dyDescent="0.25">
      <c r="A4768" t="s">
        <v>2620</v>
      </c>
      <c r="B4768">
        <v>5</v>
      </c>
      <c r="C4768" t="s">
        <v>2267</v>
      </c>
      <c r="D4768" t="s">
        <v>1507</v>
      </c>
    </row>
    <row r="4769" spans="1:4" hidden="1" x14ac:dyDescent="0.25">
      <c r="A4769" t="s">
        <v>2620</v>
      </c>
      <c r="B4769">
        <v>6</v>
      </c>
      <c r="C4769" t="s">
        <v>2192</v>
      </c>
      <c r="D4769" t="s">
        <v>2234</v>
      </c>
    </row>
    <row r="4770" spans="1:4" hidden="1" x14ac:dyDescent="0.25">
      <c r="A4770" t="s">
        <v>2620</v>
      </c>
      <c r="B4770">
        <v>7</v>
      </c>
      <c r="C4770" t="s">
        <v>1052</v>
      </c>
      <c r="D4770" t="s">
        <v>140</v>
      </c>
    </row>
    <row r="4771" spans="1:4" hidden="1" x14ac:dyDescent="0.25">
      <c r="A4771" t="s">
        <v>2620</v>
      </c>
      <c r="B4771">
        <v>8</v>
      </c>
      <c r="C4771" t="s">
        <v>1051</v>
      </c>
      <c r="D4771" t="s">
        <v>2231</v>
      </c>
    </row>
    <row r="4772" spans="1:4" hidden="1" x14ac:dyDescent="0.25">
      <c r="A4772" t="s">
        <v>2620</v>
      </c>
      <c r="B4772">
        <v>9</v>
      </c>
      <c r="C4772" t="s">
        <v>2264</v>
      </c>
      <c r="D4772" t="s">
        <v>1049</v>
      </c>
    </row>
    <row r="4773" spans="1:4" hidden="1" x14ac:dyDescent="0.25">
      <c r="A4773" t="s">
        <v>2620</v>
      </c>
      <c r="B4773">
        <v>10</v>
      </c>
      <c r="C4773" t="s">
        <v>2228</v>
      </c>
      <c r="D4773" t="s">
        <v>1392</v>
      </c>
    </row>
    <row r="4774" spans="1:4" hidden="1" x14ac:dyDescent="0.25">
      <c r="A4774" t="s">
        <v>2620</v>
      </c>
      <c r="B4774">
        <v>11</v>
      </c>
      <c r="C4774" t="s">
        <v>633</v>
      </c>
      <c r="D4774" t="s">
        <v>2623</v>
      </c>
    </row>
    <row r="4775" spans="1:4" hidden="1" x14ac:dyDescent="0.25">
      <c r="A4775" t="s">
        <v>2620</v>
      </c>
      <c r="B4775">
        <v>12</v>
      </c>
      <c r="C4775" t="s">
        <v>1046</v>
      </c>
      <c r="D4775" t="s">
        <v>1045</v>
      </c>
    </row>
    <row r="4776" spans="1:4" hidden="1" x14ac:dyDescent="0.25">
      <c r="A4776" t="s">
        <v>2620</v>
      </c>
      <c r="B4776">
        <v>13</v>
      </c>
      <c r="C4776" t="s">
        <v>344</v>
      </c>
      <c r="D4776" t="s">
        <v>8</v>
      </c>
    </row>
    <row r="4777" spans="1:4" hidden="1" x14ac:dyDescent="0.25">
      <c r="A4777" t="s">
        <v>2620</v>
      </c>
      <c r="B4777">
        <v>14</v>
      </c>
      <c r="C4777" t="s">
        <v>1193</v>
      </c>
      <c r="D4777" t="s">
        <v>66</v>
      </c>
    </row>
    <row r="4778" spans="1:4" hidden="1" x14ac:dyDescent="0.25">
      <c r="A4778" t="s">
        <v>2620</v>
      </c>
      <c r="B4778">
        <v>15</v>
      </c>
      <c r="C4778" t="s">
        <v>2478</v>
      </c>
      <c r="D4778" t="s">
        <v>685</v>
      </c>
    </row>
    <row r="4779" spans="1:4" hidden="1" x14ac:dyDescent="0.25">
      <c r="A4779" t="s">
        <v>2620</v>
      </c>
      <c r="B4779">
        <v>16</v>
      </c>
      <c r="C4779" t="s">
        <v>1384</v>
      </c>
      <c r="D4779" t="s">
        <v>17</v>
      </c>
    </row>
    <row r="4780" spans="1:4" hidden="1" x14ac:dyDescent="0.25">
      <c r="A4780" t="s">
        <v>2620</v>
      </c>
      <c r="B4780">
        <v>17</v>
      </c>
      <c r="C4780" t="s">
        <v>2211</v>
      </c>
      <c r="D4780" t="s">
        <v>2622</v>
      </c>
    </row>
    <row r="4781" spans="1:4" hidden="1" x14ac:dyDescent="0.25">
      <c r="A4781" t="s">
        <v>2620</v>
      </c>
      <c r="B4781">
        <v>18</v>
      </c>
      <c r="C4781" t="s">
        <v>2256</v>
      </c>
      <c r="D4781" t="s">
        <v>2208</v>
      </c>
    </row>
    <row r="4782" spans="1:4" hidden="1" x14ac:dyDescent="0.25">
      <c r="A4782" t="s">
        <v>2620</v>
      </c>
      <c r="B4782">
        <v>19</v>
      </c>
      <c r="C4782" t="s">
        <v>2255</v>
      </c>
      <c r="D4782" t="s">
        <v>2207</v>
      </c>
    </row>
    <row r="4783" spans="1:4" hidden="1" x14ac:dyDescent="0.25">
      <c r="A4783" t="s">
        <v>2620</v>
      </c>
      <c r="B4783">
        <v>20</v>
      </c>
      <c r="C4783" t="s">
        <v>2254</v>
      </c>
      <c r="D4783" t="s">
        <v>2205</v>
      </c>
    </row>
    <row r="4784" spans="1:4" hidden="1" x14ac:dyDescent="0.25">
      <c r="A4784" t="s">
        <v>2620</v>
      </c>
      <c r="B4784">
        <v>21</v>
      </c>
      <c r="C4784" t="s">
        <v>1942</v>
      </c>
      <c r="D4784" t="s">
        <v>2202</v>
      </c>
    </row>
    <row r="4785" spans="1:4" hidden="1" x14ac:dyDescent="0.25">
      <c r="A4785" t="s">
        <v>2620</v>
      </c>
      <c r="B4785">
        <v>22</v>
      </c>
      <c r="C4785" t="s">
        <v>2200</v>
      </c>
      <c r="D4785" t="s">
        <v>2621</v>
      </c>
    </row>
    <row r="4786" spans="1:4" hidden="1" x14ac:dyDescent="0.25">
      <c r="A4786" t="s">
        <v>2620</v>
      </c>
      <c r="B4786">
        <v>23</v>
      </c>
      <c r="C4786" t="s">
        <v>660</v>
      </c>
      <c r="D4786" t="s">
        <v>659</v>
      </c>
    </row>
    <row r="4787" spans="1:4" hidden="1" x14ac:dyDescent="0.25">
      <c r="A4787" t="s">
        <v>2620</v>
      </c>
      <c r="B4787">
        <v>24</v>
      </c>
      <c r="C4787" t="s">
        <v>658</v>
      </c>
      <c r="D4787" t="s">
        <v>657</v>
      </c>
    </row>
    <row r="4788" spans="1:4" hidden="1" x14ac:dyDescent="0.25">
      <c r="A4788" t="s">
        <v>2620</v>
      </c>
      <c r="B4788">
        <v>25</v>
      </c>
      <c r="C4788" t="s">
        <v>655</v>
      </c>
      <c r="D4788" t="s">
        <v>7</v>
      </c>
    </row>
    <row r="4789" spans="1:4" hidden="1" x14ac:dyDescent="0.25">
      <c r="A4789" t="s">
        <v>2587</v>
      </c>
      <c r="B4789">
        <v>1</v>
      </c>
      <c r="C4789" t="s">
        <v>2066</v>
      </c>
      <c r="D4789" t="s">
        <v>196</v>
      </c>
    </row>
    <row r="4790" spans="1:4" hidden="1" x14ac:dyDescent="0.25">
      <c r="A4790" t="s">
        <v>2587</v>
      </c>
      <c r="B4790">
        <v>2</v>
      </c>
      <c r="C4790" t="s">
        <v>1245</v>
      </c>
      <c r="D4790" t="s">
        <v>4</v>
      </c>
    </row>
    <row r="4791" spans="1:4" hidden="1" x14ac:dyDescent="0.25">
      <c r="A4791" t="s">
        <v>2587</v>
      </c>
      <c r="B4791">
        <v>3</v>
      </c>
      <c r="C4791" t="s">
        <v>2268</v>
      </c>
      <c r="D4791" t="s">
        <v>1247</v>
      </c>
    </row>
    <row r="4792" spans="1:4" hidden="1" x14ac:dyDescent="0.25">
      <c r="A4792" t="s">
        <v>2587</v>
      </c>
      <c r="B4792">
        <v>4</v>
      </c>
      <c r="C4792" t="s">
        <v>2064</v>
      </c>
      <c r="D4792" t="s">
        <v>2063</v>
      </c>
    </row>
    <row r="4793" spans="1:4" hidden="1" x14ac:dyDescent="0.25">
      <c r="A4793" t="s">
        <v>2587</v>
      </c>
      <c r="B4793">
        <v>5</v>
      </c>
      <c r="C4793" t="s">
        <v>1261</v>
      </c>
      <c r="D4793" t="s">
        <v>1260</v>
      </c>
    </row>
    <row r="4794" spans="1:4" hidden="1" x14ac:dyDescent="0.25">
      <c r="A4794" t="s">
        <v>2587</v>
      </c>
      <c r="B4794">
        <v>6</v>
      </c>
      <c r="C4794" t="s">
        <v>1265</v>
      </c>
      <c r="D4794" t="s">
        <v>1264</v>
      </c>
    </row>
    <row r="4795" spans="1:4" hidden="1" x14ac:dyDescent="0.25">
      <c r="A4795" t="s">
        <v>2587</v>
      </c>
      <c r="B4795">
        <v>7</v>
      </c>
      <c r="C4795" t="s">
        <v>886</v>
      </c>
      <c r="D4795" t="s">
        <v>142</v>
      </c>
    </row>
    <row r="4796" spans="1:4" hidden="1" x14ac:dyDescent="0.25">
      <c r="A4796" t="s">
        <v>2587</v>
      </c>
      <c r="B4796">
        <v>8</v>
      </c>
      <c r="C4796" t="s">
        <v>295</v>
      </c>
      <c r="D4796" t="s">
        <v>14</v>
      </c>
    </row>
    <row r="4797" spans="1:4" hidden="1" x14ac:dyDescent="0.25">
      <c r="A4797" t="s">
        <v>2587</v>
      </c>
      <c r="B4797">
        <v>9</v>
      </c>
      <c r="C4797" t="s">
        <v>463</v>
      </c>
      <c r="D4797" t="s">
        <v>636</v>
      </c>
    </row>
    <row r="4798" spans="1:4" hidden="1" x14ac:dyDescent="0.25">
      <c r="A4798" t="s">
        <v>2587</v>
      </c>
      <c r="B4798">
        <v>10</v>
      </c>
      <c r="C4798" t="s">
        <v>316</v>
      </c>
      <c r="D4798" t="s">
        <v>106</v>
      </c>
    </row>
    <row r="4799" spans="1:4" hidden="1" x14ac:dyDescent="0.25">
      <c r="A4799" t="s">
        <v>2587</v>
      </c>
      <c r="B4799">
        <v>11</v>
      </c>
      <c r="C4799" t="s">
        <v>2619</v>
      </c>
      <c r="D4799" t="s">
        <v>380</v>
      </c>
    </row>
    <row r="4800" spans="1:4" hidden="1" x14ac:dyDescent="0.25">
      <c r="A4800" t="s">
        <v>2587</v>
      </c>
      <c r="B4800">
        <v>12</v>
      </c>
      <c r="C4800" t="s">
        <v>451</v>
      </c>
      <c r="D4800" t="s">
        <v>739</v>
      </c>
    </row>
    <row r="4801" spans="1:4" hidden="1" x14ac:dyDescent="0.25">
      <c r="A4801" t="s">
        <v>2587</v>
      </c>
      <c r="B4801">
        <v>13</v>
      </c>
      <c r="C4801" t="s">
        <v>1001</v>
      </c>
      <c r="D4801" t="s">
        <v>374</v>
      </c>
    </row>
    <row r="4802" spans="1:4" hidden="1" x14ac:dyDescent="0.25">
      <c r="A4802" t="s">
        <v>2587</v>
      </c>
      <c r="B4802">
        <v>14</v>
      </c>
      <c r="C4802" t="s">
        <v>1395</v>
      </c>
      <c r="D4802" t="s">
        <v>766</v>
      </c>
    </row>
    <row r="4803" spans="1:4" hidden="1" x14ac:dyDescent="0.25">
      <c r="A4803" t="s">
        <v>2587</v>
      </c>
      <c r="B4803">
        <v>15</v>
      </c>
      <c r="C4803" t="s">
        <v>620</v>
      </c>
      <c r="D4803" t="s">
        <v>165</v>
      </c>
    </row>
    <row r="4804" spans="1:4" hidden="1" x14ac:dyDescent="0.25">
      <c r="A4804" t="s">
        <v>2587</v>
      </c>
      <c r="B4804">
        <v>16</v>
      </c>
      <c r="C4804" t="s">
        <v>752</v>
      </c>
      <c r="D4804" t="s">
        <v>751</v>
      </c>
    </row>
    <row r="4805" spans="1:4" hidden="1" x14ac:dyDescent="0.25">
      <c r="A4805" t="s">
        <v>2587</v>
      </c>
      <c r="B4805">
        <v>17</v>
      </c>
      <c r="C4805" t="s">
        <v>887</v>
      </c>
      <c r="D4805" t="s">
        <v>1714</v>
      </c>
    </row>
    <row r="4806" spans="1:4" hidden="1" x14ac:dyDescent="0.25">
      <c r="A4806" t="s">
        <v>2587</v>
      </c>
      <c r="B4806">
        <v>18</v>
      </c>
      <c r="C4806" t="s">
        <v>2618</v>
      </c>
      <c r="D4806" t="s">
        <v>2617</v>
      </c>
    </row>
    <row r="4807" spans="1:4" hidden="1" x14ac:dyDescent="0.25">
      <c r="A4807" t="s">
        <v>2587</v>
      </c>
      <c r="B4807">
        <v>19</v>
      </c>
      <c r="C4807" t="s">
        <v>2616</v>
      </c>
      <c r="D4807" t="s">
        <v>2615</v>
      </c>
    </row>
    <row r="4808" spans="1:4" hidden="1" x14ac:dyDescent="0.25">
      <c r="A4808" t="s">
        <v>2587</v>
      </c>
      <c r="B4808">
        <v>20</v>
      </c>
      <c r="C4808" t="s">
        <v>2614</v>
      </c>
      <c r="D4808" t="s">
        <v>2613</v>
      </c>
    </row>
    <row r="4809" spans="1:4" hidden="1" x14ac:dyDescent="0.25">
      <c r="A4809" t="s">
        <v>2587</v>
      </c>
      <c r="B4809">
        <v>21</v>
      </c>
      <c r="C4809" t="s">
        <v>2586</v>
      </c>
      <c r="D4809" t="s">
        <v>2390</v>
      </c>
    </row>
    <row r="4810" spans="1:4" hidden="1" x14ac:dyDescent="0.25">
      <c r="A4810" t="s">
        <v>2587</v>
      </c>
      <c r="B4810">
        <v>22</v>
      </c>
      <c r="C4810" t="s">
        <v>2612</v>
      </c>
      <c r="D4810" t="s">
        <v>2611</v>
      </c>
    </row>
    <row r="4811" spans="1:4" hidden="1" x14ac:dyDescent="0.25">
      <c r="A4811" t="s">
        <v>2587</v>
      </c>
      <c r="B4811">
        <v>23</v>
      </c>
      <c r="C4811" t="s">
        <v>554</v>
      </c>
      <c r="D4811" t="s">
        <v>2610</v>
      </c>
    </row>
    <row r="4812" spans="1:4" hidden="1" x14ac:dyDescent="0.25">
      <c r="A4812" t="s">
        <v>2587</v>
      </c>
      <c r="B4812">
        <v>24</v>
      </c>
      <c r="C4812" t="s">
        <v>692</v>
      </c>
      <c r="D4812" t="s">
        <v>513</v>
      </c>
    </row>
    <row r="4813" spans="1:4" hidden="1" x14ac:dyDescent="0.25">
      <c r="A4813" t="s">
        <v>2587</v>
      </c>
      <c r="B4813">
        <v>25</v>
      </c>
      <c r="C4813" t="s">
        <v>2609</v>
      </c>
      <c r="D4813" t="s">
        <v>2608</v>
      </c>
    </row>
    <row r="4814" spans="1:4" hidden="1" x14ac:dyDescent="0.25">
      <c r="A4814" t="s">
        <v>2587</v>
      </c>
      <c r="B4814">
        <v>26</v>
      </c>
      <c r="C4814" t="s">
        <v>2607</v>
      </c>
      <c r="D4814" t="s">
        <v>2606</v>
      </c>
    </row>
    <row r="4815" spans="1:4" hidden="1" x14ac:dyDescent="0.25">
      <c r="A4815" t="s">
        <v>2587</v>
      </c>
      <c r="B4815">
        <v>27</v>
      </c>
      <c r="C4815" t="s">
        <v>733</v>
      </c>
      <c r="D4815" t="s">
        <v>58</v>
      </c>
    </row>
    <row r="4816" spans="1:4" hidden="1" x14ac:dyDescent="0.25">
      <c r="A4816" t="s">
        <v>2587</v>
      </c>
      <c r="B4816">
        <v>28</v>
      </c>
      <c r="C4816" t="s">
        <v>1567</v>
      </c>
      <c r="D4816" t="s">
        <v>1566</v>
      </c>
    </row>
    <row r="4817" spans="1:4" hidden="1" x14ac:dyDescent="0.25">
      <c r="A4817" t="s">
        <v>2587</v>
      </c>
      <c r="B4817">
        <v>29</v>
      </c>
      <c r="C4817" t="s">
        <v>2605</v>
      </c>
      <c r="D4817" t="s">
        <v>2604</v>
      </c>
    </row>
    <row r="4818" spans="1:4" hidden="1" x14ac:dyDescent="0.25">
      <c r="A4818" t="s">
        <v>2587</v>
      </c>
      <c r="B4818">
        <v>30</v>
      </c>
      <c r="C4818" t="s">
        <v>2603</v>
      </c>
      <c r="D4818" t="s">
        <v>2602</v>
      </c>
    </row>
    <row r="4819" spans="1:4" hidden="1" x14ac:dyDescent="0.25">
      <c r="A4819" t="s">
        <v>2587</v>
      </c>
      <c r="B4819">
        <v>31</v>
      </c>
      <c r="C4819" t="s">
        <v>730</v>
      </c>
      <c r="D4819" t="s">
        <v>729</v>
      </c>
    </row>
    <row r="4820" spans="1:4" hidden="1" x14ac:dyDescent="0.25">
      <c r="A4820" t="s">
        <v>2587</v>
      </c>
      <c r="B4820">
        <v>32</v>
      </c>
      <c r="C4820" t="s">
        <v>2601</v>
      </c>
      <c r="D4820" t="s">
        <v>2600</v>
      </c>
    </row>
    <row r="4821" spans="1:4" hidden="1" x14ac:dyDescent="0.25">
      <c r="A4821" t="s">
        <v>2587</v>
      </c>
      <c r="B4821">
        <v>33</v>
      </c>
      <c r="C4821" t="s">
        <v>2599</v>
      </c>
      <c r="D4821" t="s">
        <v>2598</v>
      </c>
    </row>
    <row r="4822" spans="1:4" hidden="1" x14ac:dyDescent="0.25">
      <c r="A4822" t="s">
        <v>2587</v>
      </c>
      <c r="B4822">
        <v>34</v>
      </c>
      <c r="C4822" t="s">
        <v>1056</v>
      </c>
      <c r="D4822" t="s">
        <v>2597</v>
      </c>
    </row>
    <row r="4823" spans="1:4" hidden="1" x14ac:dyDescent="0.25">
      <c r="A4823" t="s">
        <v>2587</v>
      </c>
      <c r="B4823">
        <v>35</v>
      </c>
      <c r="C4823" t="s">
        <v>2596</v>
      </c>
      <c r="D4823" t="s">
        <v>2595</v>
      </c>
    </row>
    <row r="4824" spans="1:4" hidden="1" x14ac:dyDescent="0.25">
      <c r="A4824" t="s">
        <v>2587</v>
      </c>
      <c r="B4824">
        <v>36</v>
      </c>
      <c r="C4824" t="s">
        <v>2594</v>
      </c>
      <c r="D4824" t="s">
        <v>2593</v>
      </c>
    </row>
    <row r="4825" spans="1:4" hidden="1" x14ac:dyDescent="0.25">
      <c r="A4825" t="s">
        <v>2587</v>
      </c>
      <c r="B4825">
        <v>37</v>
      </c>
      <c r="C4825" t="s">
        <v>2592</v>
      </c>
      <c r="D4825" t="s">
        <v>2591</v>
      </c>
    </row>
    <row r="4826" spans="1:4" hidden="1" x14ac:dyDescent="0.25">
      <c r="A4826" t="s">
        <v>2587</v>
      </c>
      <c r="B4826">
        <v>38</v>
      </c>
      <c r="C4826" t="s">
        <v>2428</v>
      </c>
      <c r="D4826" t="s">
        <v>2590</v>
      </c>
    </row>
    <row r="4827" spans="1:4" hidden="1" x14ac:dyDescent="0.25">
      <c r="A4827" t="s">
        <v>2587</v>
      </c>
      <c r="B4827">
        <v>39</v>
      </c>
      <c r="C4827" t="s">
        <v>2589</v>
      </c>
      <c r="D4827" t="s">
        <v>2588</v>
      </c>
    </row>
    <row r="4828" spans="1:4" hidden="1" x14ac:dyDescent="0.25">
      <c r="A4828" t="s">
        <v>2587</v>
      </c>
      <c r="B4828">
        <v>40</v>
      </c>
      <c r="C4828" t="s">
        <v>2586</v>
      </c>
      <c r="D4828" t="s">
        <v>195</v>
      </c>
    </row>
    <row r="4829" spans="1:4" hidden="1" x14ac:dyDescent="0.25">
      <c r="A4829" t="s">
        <v>2582</v>
      </c>
      <c r="B4829">
        <v>1</v>
      </c>
      <c r="C4829" t="s">
        <v>1245</v>
      </c>
      <c r="D4829" t="s">
        <v>4</v>
      </c>
    </row>
    <row r="4830" spans="1:4" hidden="1" x14ac:dyDescent="0.25">
      <c r="A4830" t="s">
        <v>2582</v>
      </c>
      <c r="B4830">
        <v>2</v>
      </c>
      <c r="C4830" t="s">
        <v>2199</v>
      </c>
      <c r="D4830" t="s">
        <v>1247</v>
      </c>
    </row>
    <row r="4831" spans="1:4" hidden="1" x14ac:dyDescent="0.25">
      <c r="A4831" t="s">
        <v>2582</v>
      </c>
      <c r="B4831">
        <v>3</v>
      </c>
      <c r="C4831" t="s">
        <v>2064</v>
      </c>
      <c r="D4831" t="s">
        <v>2063</v>
      </c>
    </row>
    <row r="4832" spans="1:4" hidden="1" x14ac:dyDescent="0.25">
      <c r="A4832" t="s">
        <v>2582</v>
      </c>
      <c r="B4832">
        <v>4</v>
      </c>
      <c r="C4832" t="s">
        <v>948</v>
      </c>
      <c r="D4832" t="s">
        <v>71</v>
      </c>
    </row>
    <row r="4833" spans="1:4" hidden="1" x14ac:dyDescent="0.25">
      <c r="A4833" t="s">
        <v>2582</v>
      </c>
      <c r="B4833">
        <v>5</v>
      </c>
      <c r="C4833" t="s">
        <v>2061</v>
      </c>
      <c r="D4833" t="s">
        <v>1507</v>
      </c>
    </row>
    <row r="4834" spans="1:4" hidden="1" x14ac:dyDescent="0.25">
      <c r="A4834" t="s">
        <v>2582</v>
      </c>
      <c r="B4834">
        <v>6</v>
      </c>
      <c r="C4834" t="s">
        <v>1052</v>
      </c>
      <c r="D4834" t="s">
        <v>140</v>
      </c>
    </row>
    <row r="4835" spans="1:4" hidden="1" x14ac:dyDescent="0.25">
      <c r="A4835" t="s">
        <v>2582</v>
      </c>
      <c r="B4835">
        <v>7</v>
      </c>
      <c r="C4835" t="s">
        <v>1231</v>
      </c>
      <c r="D4835" t="s">
        <v>2585</v>
      </c>
    </row>
    <row r="4836" spans="1:4" hidden="1" x14ac:dyDescent="0.25">
      <c r="A4836" t="s">
        <v>2582</v>
      </c>
      <c r="B4836">
        <v>8</v>
      </c>
      <c r="C4836" t="s">
        <v>1052</v>
      </c>
      <c r="D4836" t="s">
        <v>140</v>
      </c>
    </row>
    <row r="4837" spans="1:4" hidden="1" x14ac:dyDescent="0.25">
      <c r="A4837" t="s">
        <v>2582</v>
      </c>
      <c r="B4837">
        <v>9</v>
      </c>
      <c r="C4837" t="s">
        <v>1261</v>
      </c>
      <c r="D4837" t="s">
        <v>1260</v>
      </c>
    </row>
    <row r="4838" spans="1:4" hidden="1" x14ac:dyDescent="0.25">
      <c r="A4838" t="s">
        <v>2582</v>
      </c>
      <c r="B4838">
        <v>10</v>
      </c>
      <c r="C4838" t="s">
        <v>2459</v>
      </c>
      <c r="D4838" t="s">
        <v>1399</v>
      </c>
    </row>
    <row r="4839" spans="1:4" hidden="1" x14ac:dyDescent="0.25">
      <c r="A4839" t="s">
        <v>2582</v>
      </c>
      <c r="B4839">
        <v>11</v>
      </c>
      <c r="C4839" t="s">
        <v>1265</v>
      </c>
      <c r="D4839" t="s">
        <v>1264</v>
      </c>
    </row>
    <row r="4840" spans="1:4" hidden="1" x14ac:dyDescent="0.25">
      <c r="A4840" t="s">
        <v>2582</v>
      </c>
      <c r="B4840">
        <v>12</v>
      </c>
      <c r="C4840" t="s">
        <v>2552</v>
      </c>
      <c r="D4840" t="s">
        <v>2551</v>
      </c>
    </row>
    <row r="4841" spans="1:4" hidden="1" x14ac:dyDescent="0.25">
      <c r="A4841" t="s">
        <v>2582</v>
      </c>
      <c r="B4841">
        <v>13</v>
      </c>
      <c r="C4841" t="s">
        <v>2584</v>
      </c>
      <c r="D4841" t="s">
        <v>2549</v>
      </c>
    </row>
    <row r="4842" spans="1:4" hidden="1" x14ac:dyDescent="0.25">
      <c r="A4842" t="s">
        <v>2582</v>
      </c>
      <c r="B4842">
        <v>14</v>
      </c>
      <c r="C4842" t="s">
        <v>1233</v>
      </c>
      <c r="D4842" t="s">
        <v>2548</v>
      </c>
    </row>
    <row r="4843" spans="1:4" hidden="1" x14ac:dyDescent="0.25">
      <c r="A4843" t="s">
        <v>2582</v>
      </c>
      <c r="B4843">
        <v>15</v>
      </c>
      <c r="C4843" t="s">
        <v>626</v>
      </c>
      <c r="D4843" t="s">
        <v>167</v>
      </c>
    </row>
    <row r="4844" spans="1:4" hidden="1" x14ac:dyDescent="0.25">
      <c r="A4844" t="s">
        <v>2582</v>
      </c>
      <c r="B4844">
        <v>16</v>
      </c>
      <c r="C4844" t="s">
        <v>1233</v>
      </c>
      <c r="D4844" t="s">
        <v>593</v>
      </c>
    </row>
    <row r="4845" spans="1:4" hidden="1" x14ac:dyDescent="0.25">
      <c r="A4845" t="s">
        <v>2582</v>
      </c>
      <c r="B4845">
        <v>17</v>
      </c>
      <c r="C4845" t="s">
        <v>1192</v>
      </c>
      <c r="D4845" t="s">
        <v>2583</v>
      </c>
    </row>
    <row r="4846" spans="1:4" hidden="1" x14ac:dyDescent="0.25">
      <c r="A4846" t="s">
        <v>2582</v>
      </c>
      <c r="B4846">
        <v>18</v>
      </c>
      <c r="C4846" t="s">
        <v>2546</v>
      </c>
      <c r="D4846" t="s">
        <v>504</v>
      </c>
    </row>
    <row r="4847" spans="1:4" hidden="1" x14ac:dyDescent="0.25">
      <c r="A4847" t="s">
        <v>2582</v>
      </c>
      <c r="B4847">
        <v>19</v>
      </c>
      <c r="C4847" t="s">
        <v>2041</v>
      </c>
      <c r="D4847" t="s">
        <v>590</v>
      </c>
    </row>
    <row r="4848" spans="1:4" hidden="1" x14ac:dyDescent="0.25">
      <c r="A4848" t="s">
        <v>2582</v>
      </c>
      <c r="B4848">
        <v>20</v>
      </c>
      <c r="C4848" t="s">
        <v>1341</v>
      </c>
      <c r="D4848" t="s">
        <v>116</v>
      </c>
    </row>
    <row r="4849" spans="1:4" hidden="1" x14ac:dyDescent="0.25">
      <c r="A4849" t="s">
        <v>2582</v>
      </c>
      <c r="B4849">
        <v>21</v>
      </c>
      <c r="C4849" t="s">
        <v>730</v>
      </c>
      <c r="D4849" t="s">
        <v>509</v>
      </c>
    </row>
    <row r="4850" spans="1:4" hidden="1" x14ac:dyDescent="0.25">
      <c r="A4850" t="s">
        <v>2582</v>
      </c>
      <c r="B4850">
        <v>22</v>
      </c>
      <c r="C4850" t="s">
        <v>512</v>
      </c>
      <c r="D4850" t="s">
        <v>511</v>
      </c>
    </row>
    <row r="4851" spans="1:4" hidden="1" x14ac:dyDescent="0.25">
      <c r="A4851" t="s">
        <v>2582</v>
      </c>
      <c r="B4851">
        <v>23</v>
      </c>
      <c r="C4851" t="s">
        <v>692</v>
      </c>
      <c r="D4851" t="s">
        <v>513</v>
      </c>
    </row>
    <row r="4852" spans="1:4" hidden="1" x14ac:dyDescent="0.25">
      <c r="A4852" t="s">
        <v>2582</v>
      </c>
      <c r="B4852">
        <v>24</v>
      </c>
      <c r="C4852" t="s">
        <v>1190</v>
      </c>
      <c r="D4852" t="s">
        <v>587</v>
      </c>
    </row>
    <row r="4853" spans="1:4" hidden="1" x14ac:dyDescent="0.25">
      <c r="A4853" t="s">
        <v>2582</v>
      </c>
      <c r="B4853">
        <v>25</v>
      </c>
      <c r="C4853" t="s">
        <v>2430</v>
      </c>
      <c r="D4853" t="s">
        <v>1165</v>
      </c>
    </row>
    <row r="4854" spans="1:4" hidden="1" x14ac:dyDescent="0.25">
      <c r="A4854" t="s">
        <v>2582</v>
      </c>
      <c r="B4854">
        <v>26</v>
      </c>
      <c r="C4854" t="s">
        <v>907</v>
      </c>
      <c r="D4854" t="s">
        <v>125</v>
      </c>
    </row>
    <row r="4855" spans="1:4" hidden="1" x14ac:dyDescent="0.25">
      <c r="A4855" t="s">
        <v>2582</v>
      </c>
      <c r="B4855">
        <v>27</v>
      </c>
      <c r="C4855" t="s">
        <v>2562</v>
      </c>
      <c r="D4855" t="s">
        <v>584</v>
      </c>
    </row>
    <row r="4856" spans="1:4" hidden="1" x14ac:dyDescent="0.25">
      <c r="A4856" t="s">
        <v>2582</v>
      </c>
      <c r="B4856">
        <v>28</v>
      </c>
      <c r="C4856" t="s">
        <v>583</v>
      </c>
      <c r="D4856" t="s">
        <v>582</v>
      </c>
    </row>
    <row r="4857" spans="1:4" hidden="1" x14ac:dyDescent="0.25">
      <c r="A4857" t="s">
        <v>2582</v>
      </c>
      <c r="B4857">
        <v>29</v>
      </c>
      <c r="C4857" t="s">
        <v>581</v>
      </c>
      <c r="D4857" t="s">
        <v>390</v>
      </c>
    </row>
    <row r="4858" spans="1:4" hidden="1" x14ac:dyDescent="0.25">
      <c r="A4858" t="s">
        <v>2582</v>
      </c>
      <c r="B4858">
        <v>30</v>
      </c>
      <c r="C4858" t="s">
        <v>2545</v>
      </c>
      <c r="D4858" t="s">
        <v>2326</v>
      </c>
    </row>
    <row r="4859" spans="1:4" hidden="1" x14ac:dyDescent="0.25">
      <c r="A4859" t="s">
        <v>2582</v>
      </c>
      <c r="B4859">
        <v>31</v>
      </c>
      <c r="C4859" t="s">
        <v>1006</v>
      </c>
      <c r="D4859" t="s">
        <v>577</v>
      </c>
    </row>
    <row r="4860" spans="1:4" hidden="1" x14ac:dyDescent="0.25">
      <c r="A4860" t="s">
        <v>2582</v>
      </c>
      <c r="B4860">
        <v>32</v>
      </c>
      <c r="C4860" t="s">
        <v>2325</v>
      </c>
      <c r="D4860" t="s">
        <v>2324</v>
      </c>
    </row>
    <row r="4861" spans="1:4" hidden="1" x14ac:dyDescent="0.25">
      <c r="A4861" t="s">
        <v>2582</v>
      </c>
      <c r="B4861">
        <v>33</v>
      </c>
      <c r="C4861" t="s">
        <v>358</v>
      </c>
      <c r="D4861" t="s">
        <v>72</v>
      </c>
    </row>
    <row r="4862" spans="1:4" hidden="1" x14ac:dyDescent="0.25">
      <c r="A4862" t="s">
        <v>2582</v>
      </c>
      <c r="B4862">
        <v>34</v>
      </c>
      <c r="C4862" t="s">
        <v>896</v>
      </c>
      <c r="D4862" t="s">
        <v>1851</v>
      </c>
    </row>
    <row r="4863" spans="1:4" hidden="1" x14ac:dyDescent="0.25">
      <c r="A4863" t="s">
        <v>2582</v>
      </c>
      <c r="B4863">
        <v>35</v>
      </c>
      <c r="C4863" t="s">
        <v>1009</v>
      </c>
      <c r="D4863" t="s">
        <v>212</v>
      </c>
    </row>
    <row r="4864" spans="1:4" hidden="1" x14ac:dyDescent="0.25">
      <c r="A4864" t="s">
        <v>2564</v>
      </c>
      <c r="B4864">
        <v>1</v>
      </c>
      <c r="C4864" t="s">
        <v>1481</v>
      </c>
      <c r="D4864" t="s">
        <v>48</v>
      </c>
    </row>
    <row r="4865" spans="1:4" hidden="1" x14ac:dyDescent="0.25">
      <c r="A4865" t="s">
        <v>2564</v>
      </c>
      <c r="B4865">
        <v>2</v>
      </c>
      <c r="C4865" t="s">
        <v>2066</v>
      </c>
      <c r="D4865" t="s">
        <v>196</v>
      </c>
    </row>
    <row r="4866" spans="1:4" hidden="1" x14ac:dyDescent="0.25">
      <c r="A4866" t="s">
        <v>2564</v>
      </c>
      <c r="B4866">
        <v>3</v>
      </c>
      <c r="C4866" t="s">
        <v>1245</v>
      </c>
      <c r="D4866" t="s">
        <v>4</v>
      </c>
    </row>
    <row r="4867" spans="1:4" hidden="1" x14ac:dyDescent="0.25">
      <c r="A4867" t="s">
        <v>2564</v>
      </c>
      <c r="B4867">
        <v>4</v>
      </c>
      <c r="C4867" t="s">
        <v>2581</v>
      </c>
      <c r="D4867" t="s">
        <v>1247</v>
      </c>
    </row>
    <row r="4868" spans="1:4" hidden="1" x14ac:dyDescent="0.25">
      <c r="A4868" t="s">
        <v>2564</v>
      </c>
      <c r="B4868">
        <v>5</v>
      </c>
      <c r="C4868" t="s">
        <v>2064</v>
      </c>
      <c r="D4868" t="s">
        <v>2063</v>
      </c>
    </row>
    <row r="4869" spans="1:4" hidden="1" x14ac:dyDescent="0.25">
      <c r="A4869" t="s">
        <v>2564</v>
      </c>
      <c r="B4869">
        <v>6</v>
      </c>
      <c r="C4869" t="s">
        <v>2062</v>
      </c>
      <c r="D4869" t="s">
        <v>1253</v>
      </c>
    </row>
    <row r="4870" spans="1:4" hidden="1" x14ac:dyDescent="0.25">
      <c r="A4870" t="s">
        <v>2564</v>
      </c>
      <c r="B4870">
        <v>7</v>
      </c>
      <c r="C4870" t="s">
        <v>2061</v>
      </c>
      <c r="D4870" t="s">
        <v>1255</v>
      </c>
    </row>
    <row r="4871" spans="1:4" hidden="1" x14ac:dyDescent="0.25">
      <c r="A4871" t="s">
        <v>2564</v>
      </c>
      <c r="B4871">
        <v>8</v>
      </c>
      <c r="C4871" t="s">
        <v>2135</v>
      </c>
      <c r="D4871" t="s">
        <v>1257</v>
      </c>
    </row>
    <row r="4872" spans="1:4" hidden="1" x14ac:dyDescent="0.25">
      <c r="A4872" t="s">
        <v>2564</v>
      </c>
      <c r="B4872">
        <v>9</v>
      </c>
      <c r="C4872" t="s">
        <v>936</v>
      </c>
      <c r="D4872" t="s">
        <v>2447</v>
      </c>
    </row>
    <row r="4873" spans="1:4" hidden="1" x14ac:dyDescent="0.25">
      <c r="A4873" t="s">
        <v>2564</v>
      </c>
      <c r="B4873">
        <v>10</v>
      </c>
      <c r="C4873" t="s">
        <v>1261</v>
      </c>
      <c r="D4873" t="s">
        <v>1260</v>
      </c>
    </row>
    <row r="4874" spans="1:4" hidden="1" x14ac:dyDescent="0.25">
      <c r="A4874" t="s">
        <v>2564</v>
      </c>
      <c r="B4874">
        <v>11</v>
      </c>
      <c r="C4874" t="s">
        <v>1522</v>
      </c>
      <c r="D4874" t="s">
        <v>1399</v>
      </c>
    </row>
    <row r="4875" spans="1:4" hidden="1" x14ac:dyDescent="0.25">
      <c r="A4875" t="s">
        <v>2564</v>
      </c>
      <c r="B4875">
        <v>12</v>
      </c>
      <c r="C4875" t="s">
        <v>1265</v>
      </c>
      <c r="D4875" t="s">
        <v>1264</v>
      </c>
    </row>
    <row r="4876" spans="1:4" hidden="1" x14ac:dyDescent="0.25">
      <c r="A4876" t="s">
        <v>2564</v>
      </c>
      <c r="B4876">
        <v>13</v>
      </c>
      <c r="C4876" t="s">
        <v>1267</v>
      </c>
      <c r="D4876" t="s">
        <v>1266</v>
      </c>
    </row>
    <row r="4877" spans="1:4" hidden="1" x14ac:dyDescent="0.25">
      <c r="A4877" t="s">
        <v>2564</v>
      </c>
      <c r="B4877">
        <v>14</v>
      </c>
      <c r="C4877" t="s">
        <v>2012</v>
      </c>
      <c r="D4877" t="s">
        <v>1524</v>
      </c>
    </row>
    <row r="4878" spans="1:4" hidden="1" x14ac:dyDescent="0.25">
      <c r="A4878" t="s">
        <v>2564</v>
      </c>
      <c r="B4878">
        <v>15</v>
      </c>
      <c r="C4878" t="s">
        <v>1352</v>
      </c>
      <c r="D4878" t="s">
        <v>1270</v>
      </c>
    </row>
    <row r="4879" spans="1:4" hidden="1" x14ac:dyDescent="0.25">
      <c r="A4879" t="s">
        <v>2564</v>
      </c>
      <c r="B4879">
        <v>16</v>
      </c>
      <c r="C4879" t="s">
        <v>886</v>
      </c>
      <c r="D4879" t="s">
        <v>2557</v>
      </c>
    </row>
    <row r="4880" spans="1:4" hidden="1" x14ac:dyDescent="0.25">
      <c r="A4880" t="s">
        <v>2564</v>
      </c>
      <c r="B4880">
        <v>17</v>
      </c>
      <c r="C4880" t="s">
        <v>1422</v>
      </c>
      <c r="D4880" t="s">
        <v>1404</v>
      </c>
    </row>
    <row r="4881" spans="1:4" hidden="1" x14ac:dyDescent="0.25">
      <c r="A4881" t="s">
        <v>2564</v>
      </c>
      <c r="B4881">
        <v>18</v>
      </c>
      <c r="C4881" t="s">
        <v>295</v>
      </c>
      <c r="D4881" t="s">
        <v>10</v>
      </c>
    </row>
    <row r="4882" spans="1:4" hidden="1" x14ac:dyDescent="0.25">
      <c r="A4882" t="s">
        <v>2564</v>
      </c>
      <c r="B4882">
        <v>19</v>
      </c>
      <c r="C4882" t="s">
        <v>2158</v>
      </c>
      <c r="D4882" t="s">
        <v>2580</v>
      </c>
    </row>
    <row r="4883" spans="1:4" hidden="1" x14ac:dyDescent="0.25">
      <c r="A4883" t="s">
        <v>2564</v>
      </c>
      <c r="B4883">
        <v>20</v>
      </c>
      <c r="C4883" t="s">
        <v>2579</v>
      </c>
      <c r="D4883" t="s">
        <v>2578</v>
      </c>
    </row>
    <row r="4884" spans="1:4" hidden="1" x14ac:dyDescent="0.25">
      <c r="A4884" t="s">
        <v>2564</v>
      </c>
      <c r="B4884">
        <v>21</v>
      </c>
      <c r="C4884" t="s">
        <v>2577</v>
      </c>
      <c r="D4884" t="s">
        <v>2515</v>
      </c>
    </row>
    <row r="4885" spans="1:4" hidden="1" x14ac:dyDescent="0.25">
      <c r="A4885" t="s">
        <v>2564</v>
      </c>
      <c r="B4885">
        <v>22</v>
      </c>
      <c r="C4885" t="s">
        <v>2576</v>
      </c>
      <c r="D4885" t="s">
        <v>2418</v>
      </c>
    </row>
    <row r="4886" spans="1:4" hidden="1" x14ac:dyDescent="0.25">
      <c r="A4886" t="s">
        <v>2564</v>
      </c>
      <c r="B4886">
        <v>23</v>
      </c>
      <c r="C4886" t="s">
        <v>925</v>
      </c>
      <c r="D4886" t="s">
        <v>390</v>
      </c>
    </row>
    <row r="4887" spans="1:4" hidden="1" x14ac:dyDescent="0.25">
      <c r="A4887" t="s">
        <v>2564</v>
      </c>
      <c r="B4887">
        <v>24</v>
      </c>
      <c r="C4887" t="s">
        <v>2575</v>
      </c>
      <c r="D4887" t="s">
        <v>407</v>
      </c>
    </row>
    <row r="4888" spans="1:4" hidden="1" x14ac:dyDescent="0.25">
      <c r="A4888" t="s">
        <v>2564</v>
      </c>
      <c r="B4888">
        <v>25</v>
      </c>
      <c r="C4888" t="s">
        <v>455</v>
      </c>
      <c r="D4888" t="s">
        <v>2574</v>
      </c>
    </row>
    <row r="4889" spans="1:4" hidden="1" x14ac:dyDescent="0.25">
      <c r="A4889" t="s">
        <v>2564</v>
      </c>
      <c r="B4889">
        <v>26</v>
      </c>
      <c r="C4889" t="s">
        <v>316</v>
      </c>
      <c r="D4889" t="s">
        <v>106</v>
      </c>
    </row>
    <row r="4890" spans="1:4" hidden="1" x14ac:dyDescent="0.25">
      <c r="A4890" t="s">
        <v>2564</v>
      </c>
      <c r="B4890">
        <v>27</v>
      </c>
      <c r="C4890" t="s">
        <v>881</v>
      </c>
      <c r="D4890" t="s">
        <v>382</v>
      </c>
    </row>
    <row r="4891" spans="1:4" hidden="1" x14ac:dyDescent="0.25">
      <c r="A4891" t="s">
        <v>2564</v>
      </c>
      <c r="B4891">
        <v>28</v>
      </c>
      <c r="C4891" t="s">
        <v>2199</v>
      </c>
      <c r="D4891" t="s">
        <v>2454</v>
      </c>
    </row>
    <row r="4892" spans="1:4" hidden="1" x14ac:dyDescent="0.25">
      <c r="A4892" t="s">
        <v>2564</v>
      </c>
      <c r="B4892">
        <v>29</v>
      </c>
      <c r="C4892" t="s">
        <v>1365</v>
      </c>
      <c r="D4892" t="s">
        <v>115</v>
      </c>
    </row>
    <row r="4893" spans="1:4" hidden="1" x14ac:dyDescent="0.25">
      <c r="A4893" t="s">
        <v>2564</v>
      </c>
      <c r="B4893">
        <v>30</v>
      </c>
      <c r="C4893" t="s">
        <v>2573</v>
      </c>
      <c r="D4893" t="s">
        <v>2572</v>
      </c>
    </row>
    <row r="4894" spans="1:4" hidden="1" x14ac:dyDescent="0.25">
      <c r="A4894" t="s">
        <v>2564</v>
      </c>
      <c r="B4894">
        <v>31</v>
      </c>
      <c r="C4894" t="s">
        <v>2349</v>
      </c>
      <c r="D4894" t="s">
        <v>139</v>
      </c>
    </row>
    <row r="4895" spans="1:4" hidden="1" x14ac:dyDescent="0.25">
      <c r="A4895" t="s">
        <v>2564</v>
      </c>
      <c r="B4895">
        <v>32</v>
      </c>
      <c r="C4895" t="s">
        <v>2571</v>
      </c>
      <c r="D4895" t="s">
        <v>2570</v>
      </c>
    </row>
    <row r="4896" spans="1:4" hidden="1" x14ac:dyDescent="0.25">
      <c r="A4896" t="s">
        <v>2564</v>
      </c>
      <c r="B4896">
        <v>33</v>
      </c>
      <c r="C4896" t="s">
        <v>2569</v>
      </c>
      <c r="D4896" t="s">
        <v>2568</v>
      </c>
    </row>
    <row r="4897" spans="1:4" hidden="1" x14ac:dyDescent="0.25">
      <c r="A4897" t="s">
        <v>2564</v>
      </c>
      <c r="B4897">
        <v>34</v>
      </c>
      <c r="C4897" t="s">
        <v>2567</v>
      </c>
      <c r="D4897" t="s">
        <v>2566</v>
      </c>
    </row>
    <row r="4898" spans="1:4" hidden="1" x14ac:dyDescent="0.25">
      <c r="A4898" t="s">
        <v>2564</v>
      </c>
      <c r="B4898">
        <v>35</v>
      </c>
      <c r="C4898" t="s">
        <v>772</v>
      </c>
      <c r="D4898" t="s">
        <v>806</v>
      </c>
    </row>
    <row r="4899" spans="1:4" hidden="1" x14ac:dyDescent="0.25">
      <c r="A4899" t="s">
        <v>2564</v>
      </c>
      <c r="B4899">
        <v>36</v>
      </c>
      <c r="C4899" t="s">
        <v>1003</v>
      </c>
      <c r="D4899" t="s">
        <v>2565</v>
      </c>
    </row>
    <row r="4900" spans="1:4" hidden="1" x14ac:dyDescent="0.25">
      <c r="A4900" t="s">
        <v>2564</v>
      </c>
      <c r="B4900">
        <v>37</v>
      </c>
      <c r="C4900" t="s">
        <v>1446</v>
      </c>
      <c r="D4900" t="s">
        <v>275</v>
      </c>
    </row>
    <row r="4901" spans="1:4" hidden="1" x14ac:dyDescent="0.25">
      <c r="A4901" t="s">
        <v>2564</v>
      </c>
      <c r="B4901">
        <v>38</v>
      </c>
      <c r="C4901" t="s">
        <v>2563</v>
      </c>
      <c r="D4901" t="s">
        <v>204</v>
      </c>
    </row>
    <row r="4902" spans="1:4" hidden="1" x14ac:dyDescent="0.25">
      <c r="A4902" t="s">
        <v>2559</v>
      </c>
      <c r="B4902">
        <v>1</v>
      </c>
      <c r="C4902" t="s">
        <v>1245</v>
      </c>
      <c r="D4902" t="s">
        <v>4</v>
      </c>
    </row>
    <row r="4903" spans="1:4" hidden="1" x14ac:dyDescent="0.25">
      <c r="A4903" t="s">
        <v>2559</v>
      </c>
      <c r="B4903">
        <v>2</v>
      </c>
      <c r="C4903" t="s">
        <v>2199</v>
      </c>
      <c r="D4903" t="s">
        <v>1247</v>
      </c>
    </row>
    <row r="4904" spans="1:4" hidden="1" x14ac:dyDescent="0.25">
      <c r="A4904" t="s">
        <v>2559</v>
      </c>
      <c r="B4904">
        <v>3</v>
      </c>
      <c r="C4904" t="s">
        <v>2064</v>
      </c>
      <c r="D4904" t="s">
        <v>2063</v>
      </c>
    </row>
    <row r="4905" spans="1:4" hidden="1" x14ac:dyDescent="0.25">
      <c r="A4905" t="s">
        <v>2559</v>
      </c>
      <c r="B4905">
        <v>4</v>
      </c>
      <c r="C4905" t="s">
        <v>1473</v>
      </c>
      <c r="D4905" t="s">
        <v>1253</v>
      </c>
    </row>
    <row r="4906" spans="1:4" hidden="1" x14ac:dyDescent="0.25">
      <c r="A4906" t="s">
        <v>2559</v>
      </c>
      <c r="B4906">
        <v>5</v>
      </c>
      <c r="C4906" t="s">
        <v>2061</v>
      </c>
      <c r="D4906" t="s">
        <v>1255</v>
      </c>
    </row>
    <row r="4907" spans="1:4" hidden="1" x14ac:dyDescent="0.25">
      <c r="A4907" t="s">
        <v>2559</v>
      </c>
      <c r="B4907">
        <v>6</v>
      </c>
      <c r="C4907" t="s">
        <v>2135</v>
      </c>
      <c r="D4907" t="s">
        <v>1257</v>
      </c>
    </row>
    <row r="4908" spans="1:4" hidden="1" x14ac:dyDescent="0.25">
      <c r="A4908" t="s">
        <v>2559</v>
      </c>
      <c r="B4908">
        <v>7</v>
      </c>
      <c r="C4908" t="s">
        <v>936</v>
      </c>
      <c r="D4908" t="s">
        <v>2059</v>
      </c>
    </row>
    <row r="4909" spans="1:4" hidden="1" x14ac:dyDescent="0.25">
      <c r="A4909" t="s">
        <v>2559</v>
      </c>
      <c r="B4909">
        <v>8</v>
      </c>
      <c r="C4909" t="s">
        <v>1261</v>
      </c>
      <c r="D4909" t="s">
        <v>1260</v>
      </c>
    </row>
    <row r="4910" spans="1:4" hidden="1" x14ac:dyDescent="0.25">
      <c r="A4910" t="s">
        <v>2559</v>
      </c>
      <c r="B4910">
        <v>9</v>
      </c>
      <c r="C4910" t="s">
        <v>1400</v>
      </c>
      <c r="D4910" t="s">
        <v>1399</v>
      </c>
    </row>
    <row r="4911" spans="1:4" hidden="1" x14ac:dyDescent="0.25">
      <c r="A4911" t="s">
        <v>2559</v>
      </c>
      <c r="B4911">
        <v>10</v>
      </c>
      <c r="C4911" t="s">
        <v>1265</v>
      </c>
      <c r="D4911" t="s">
        <v>1264</v>
      </c>
    </row>
    <row r="4912" spans="1:4" hidden="1" x14ac:dyDescent="0.25">
      <c r="A4912" t="s">
        <v>2559</v>
      </c>
      <c r="B4912">
        <v>11</v>
      </c>
      <c r="C4912" t="s">
        <v>2552</v>
      </c>
      <c r="D4912" t="s">
        <v>2551</v>
      </c>
    </row>
    <row r="4913" spans="1:4" hidden="1" x14ac:dyDescent="0.25">
      <c r="A4913" t="s">
        <v>2559</v>
      </c>
      <c r="B4913">
        <v>12</v>
      </c>
      <c r="C4913" t="s">
        <v>2550</v>
      </c>
      <c r="D4913" t="s">
        <v>2549</v>
      </c>
    </row>
    <row r="4914" spans="1:4" hidden="1" x14ac:dyDescent="0.25">
      <c r="A4914" t="s">
        <v>2559</v>
      </c>
      <c r="B4914">
        <v>13</v>
      </c>
      <c r="C4914" t="s">
        <v>1233</v>
      </c>
      <c r="D4914" t="s">
        <v>2548</v>
      </c>
    </row>
    <row r="4915" spans="1:4" hidden="1" x14ac:dyDescent="0.25">
      <c r="A4915" t="s">
        <v>2559</v>
      </c>
      <c r="B4915">
        <v>14</v>
      </c>
      <c r="C4915" t="s">
        <v>595</v>
      </c>
      <c r="D4915" t="s">
        <v>70</v>
      </c>
    </row>
    <row r="4916" spans="1:4" hidden="1" x14ac:dyDescent="0.25">
      <c r="A4916" t="s">
        <v>2559</v>
      </c>
      <c r="B4916">
        <v>15</v>
      </c>
      <c r="C4916" t="s">
        <v>1079</v>
      </c>
      <c r="D4916" t="s">
        <v>593</v>
      </c>
    </row>
    <row r="4917" spans="1:4" hidden="1" x14ac:dyDescent="0.25">
      <c r="A4917" t="s">
        <v>2559</v>
      </c>
      <c r="B4917">
        <v>16</v>
      </c>
      <c r="C4917" t="s">
        <v>1192</v>
      </c>
      <c r="D4917" t="s">
        <v>592</v>
      </c>
    </row>
    <row r="4918" spans="1:4" hidden="1" x14ac:dyDescent="0.25">
      <c r="A4918" t="s">
        <v>2559</v>
      </c>
      <c r="B4918">
        <v>17</v>
      </c>
      <c r="C4918" t="s">
        <v>2127</v>
      </c>
      <c r="D4918" t="s">
        <v>504</v>
      </c>
    </row>
    <row r="4919" spans="1:4" hidden="1" x14ac:dyDescent="0.25">
      <c r="A4919" t="s">
        <v>2559</v>
      </c>
      <c r="B4919">
        <v>18</v>
      </c>
      <c r="C4919" t="s">
        <v>2041</v>
      </c>
      <c r="D4919" t="s">
        <v>590</v>
      </c>
    </row>
    <row r="4920" spans="1:4" hidden="1" x14ac:dyDescent="0.25">
      <c r="A4920" t="s">
        <v>2559</v>
      </c>
      <c r="B4920">
        <v>19</v>
      </c>
      <c r="C4920" t="s">
        <v>1586</v>
      </c>
      <c r="D4920" t="s">
        <v>116</v>
      </c>
    </row>
    <row r="4921" spans="1:4" hidden="1" x14ac:dyDescent="0.25">
      <c r="A4921" t="s">
        <v>2559</v>
      </c>
      <c r="B4921">
        <v>20</v>
      </c>
      <c r="C4921" t="s">
        <v>730</v>
      </c>
      <c r="D4921" t="s">
        <v>509</v>
      </c>
    </row>
    <row r="4922" spans="1:4" hidden="1" x14ac:dyDescent="0.25">
      <c r="A4922" t="s">
        <v>2559</v>
      </c>
      <c r="B4922">
        <v>21</v>
      </c>
      <c r="C4922" t="s">
        <v>512</v>
      </c>
      <c r="D4922" t="s">
        <v>511</v>
      </c>
    </row>
    <row r="4923" spans="1:4" hidden="1" x14ac:dyDescent="0.25">
      <c r="A4923" t="s">
        <v>2559</v>
      </c>
      <c r="B4923">
        <v>22</v>
      </c>
      <c r="C4923" t="s">
        <v>692</v>
      </c>
      <c r="D4923" t="s">
        <v>513</v>
      </c>
    </row>
    <row r="4924" spans="1:4" hidden="1" x14ac:dyDescent="0.25">
      <c r="A4924" t="s">
        <v>2559</v>
      </c>
      <c r="B4924">
        <v>23</v>
      </c>
      <c r="C4924" t="s">
        <v>1190</v>
      </c>
      <c r="D4924" t="s">
        <v>587</v>
      </c>
    </row>
    <row r="4925" spans="1:4" hidden="1" x14ac:dyDescent="0.25">
      <c r="A4925" t="s">
        <v>2559</v>
      </c>
      <c r="B4925">
        <v>24</v>
      </c>
      <c r="C4925" t="s">
        <v>2430</v>
      </c>
      <c r="D4925" t="s">
        <v>1165</v>
      </c>
    </row>
    <row r="4926" spans="1:4" hidden="1" x14ac:dyDescent="0.25">
      <c r="A4926" t="s">
        <v>2559</v>
      </c>
      <c r="B4926">
        <v>25</v>
      </c>
      <c r="C4926" t="s">
        <v>907</v>
      </c>
      <c r="D4926" t="s">
        <v>125</v>
      </c>
    </row>
    <row r="4927" spans="1:4" hidden="1" x14ac:dyDescent="0.25">
      <c r="A4927" t="s">
        <v>2559</v>
      </c>
      <c r="B4927">
        <v>26</v>
      </c>
      <c r="C4927" t="s">
        <v>2562</v>
      </c>
      <c r="D4927" t="s">
        <v>584</v>
      </c>
    </row>
    <row r="4928" spans="1:4" hidden="1" x14ac:dyDescent="0.25">
      <c r="A4928" t="s">
        <v>2559</v>
      </c>
      <c r="B4928">
        <v>27</v>
      </c>
      <c r="C4928" t="s">
        <v>583</v>
      </c>
      <c r="D4928" t="s">
        <v>582</v>
      </c>
    </row>
    <row r="4929" spans="1:4" hidden="1" x14ac:dyDescent="0.25">
      <c r="A4929" t="s">
        <v>2559</v>
      </c>
      <c r="B4929">
        <v>28</v>
      </c>
      <c r="C4929" t="s">
        <v>581</v>
      </c>
      <c r="D4929" t="s">
        <v>2327</v>
      </c>
    </row>
    <row r="4930" spans="1:4" hidden="1" x14ac:dyDescent="0.25">
      <c r="A4930" t="s">
        <v>2559</v>
      </c>
      <c r="B4930">
        <v>29</v>
      </c>
      <c r="C4930" t="s">
        <v>2545</v>
      </c>
      <c r="D4930" t="s">
        <v>2326</v>
      </c>
    </row>
    <row r="4931" spans="1:4" hidden="1" x14ac:dyDescent="0.25">
      <c r="A4931" t="s">
        <v>2559</v>
      </c>
      <c r="B4931">
        <v>30</v>
      </c>
      <c r="C4931" t="s">
        <v>901</v>
      </c>
      <c r="D4931" t="s">
        <v>577</v>
      </c>
    </row>
    <row r="4932" spans="1:4" hidden="1" x14ac:dyDescent="0.25">
      <c r="A4932" t="s">
        <v>2559</v>
      </c>
      <c r="B4932">
        <v>31</v>
      </c>
      <c r="C4932" t="s">
        <v>896</v>
      </c>
      <c r="D4932" t="s">
        <v>2561</v>
      </c>
    </row>
    <row r="4933" spans="1:4" hidden="1" x14ac:dyDescent="0.25">
      <c r="A4933" t="s">
        <v>2559</v>
      </c>
      <c r="B4933">
        <v>32</v>
      </c>
      <c r="C4933" t="s">
        <v>358</v>
      </c>
      <c r="D4933" t="s">
        <v>72</v>
      </c>
    </row>
    <row r="4934" spans="1:4" hidden="1" x14ac:dyDescent="0.25">
      <c r="A4934" t="s">
        <v>2559</v>
      </c>
      <c r="B4934">
        <v>33</v>
      </c>
      <c r="C4934" t="s">
        <v>2560</v>
      </c>
      <c r="D4934" t="s">
        <v>1851</v>
      </c>
    </row>
    <row r="4935" spans="1:4" hidden="1" x14ac:dyDescent="0.25">
      <c r="A4935" t="s">
        <v>2559</v>
      </c>
      <c r="B4935">
        <v>34</v>
      </c>
      <c r="C4935" t="s">
        <v>1009</v>
      </c>
      <c r="D4935" t="s">
        <v>194</v>
      </c>
    </row>
    <row r="4936" spans="1:4" hidden="1" x14ac:dyDescent="0.25">
      <c r="A4936" t="s">
        <v>2556</v>
      </c>
      <c r="B4936">
        <v>1</v>
      </c>
      <c r="C4936" t="s">
        <v>1245</v>
      </c>
      <c r="D4936" t="s">
        <v>4</v>
      </c>
    </row>
    <row r="4937" spans="1:4" hidden="1" x14ac:dyDescent="0.25">
      <c r="A4937" t="s">
        <v>2556</v>
      </c>
      <c r="B4937">
        <v>2</v>
      </c>
      <c r="C4937" t="s">
        <v>2114</v>
      </c>
      <c r="D4937" t="s">
        <v>2113</v>
      </c>
    </row>
    <row r="4938" spans="1:4" hidden="1" x14ac:dyDescent="0.25">
      <c r="A4938" t="s">
        <v>2556</v>
      </c>
      <c r="B4938">
        <v>3</v>
      </c>
      <c r="C4938" t="s">
        <v>2064</v>
      </c>
      <c r="D4938" t="s">
        <v>2063</v>
      </c>
    </row>
    <row r="4939" spans="1:4" hidden="1" x14ac:dyDescent="0.25">
      <c r="A4939" t="s">
        <v>2556</v>
      </c>
      <c r="B4939">
        <v>4</v>
      </c>
      <c r="C4939" t="s">
        <v>1473</v>
      </c>
      <c r="D4939" t="s">
        <v>1253</v>
      </c>
    </row>
    <row r="4940" spans="1:4" hidden="1" x14ac:dyDescent="0.25">
      <c r="A4940" t="s">
        <v>2556</v>
      </c>
      <c r="B4940">
        <v>5</v>
      </c>
      <c r="C4940" t="s">
        <v>1256</v>
      </c>
      <c r="D4940" t="s">
        <v>1255</v>
      </c>
    </row>
    <row r="4941" spans="1:4" hidden="1" x14ac:dyDescent="0.25">
      <c r="A4941" t="s">
        <v>2556</v>
      </c>
      <c r="B4941">
        <v>6</v>
      </c>
      <c r="C4941" t="s">
        <v>2135</v>
      </c>
      <c r="D4941" t="s">
        <v>1257</v>
      </c>
    </row>
    <row r="4942" spans="1:4" hidden="1" x14ac:dyDescent="0.25">
      <c r="A4942" t="s">
        <v>2556</v>
      </c>
      <c r="B4942">
        <v>7</v>
      </c>
      <c r="C4942" t="s">
        <v>936</v>
      </c>
      <c r="D4942" t="s">
        <v>2447</v>
      </c>
    </row>
    <row r="4943" spans="1:4" hidden="1" x14ac:dyDescent="0.25">
      <c r="A4943" t="s">
        <v>2556</v>
      </c>
      <c r="B4943">
        <v>8</v>
      </c>
      <c r="C4943" t="s">
        <v>1261</v>
      </c>
      <c r="D4943" t="s">
        <v>1260</v>
      </c>
    </row>
    <row r="4944" spans="1:4" hidden="1" x14ac:dyDescent="0.25">
      <c r="A4944" t="s">
        <v>2556</v>
      </c>
      <c r="B4944">
        <v>9</v>
      </c>
      <c r="C4944" t="s">
        <v>1400</v>
      </c>
      <c r="D4944" t="s">
        <v>1399</v>
      </c>
    </row>
    <row r="4945" spans="1:4" hidden="1" x14ac:dyDescent="0.25">
      <c r="A4945" t="s">
        <v>2556</v>
      </c>
      <c r="B4945">
        <v>10</v>
      </c>
      <c r="C4945" t="s">
        <v>1265</v>
      </c>
      <c r="D4945" t="s">
        <v>1264</v>
      </c>
    </row>
    <row r="4946" spans="1:4" hidden="1" x14ac:dyDescent="0.25">
      <c r="A4946" t="s">
        <v>2556</v>
      </c>
      <c r="B4946">
        <v>11</v>
      </c>
      <c r="C4946" t="s">
        <v>1267</v>
      </c>
      <c r="D4946" t="s">
        <v>1266</v>
      </c>
    </row>
    <row r="4947" spans="1:4" hidden="1" x14ac:dyDescent="0.25">
      <c r="A4947" t="s">
        <v>2556</v>
      </c>
      <c r="B4947">
        <v>12</v>
      </c>
      <c r="C4947" t="s">
        <v>2012</v>
      </c>
      <c r="D4947" t="s">
        <v>1524</v>
      </c>
    </row>
    <row r="4948" spans="1:4" hidden="1" x14ac:dyDescent="0.25">
      <c r="A4948" t="s">
        <v>2556</v>
      </c>
      <c r="B4948">
        <v>13</v>
      </c>
      <c r="C4948" t="s">
        <v>2138</v>
      </c>
      <c r="D4948" t="s">
        <v>2558</v>
      </c>
    </row>
    <row r="4949" spans="1:4" hidden="1" x14ac:dyDescent="0.25">
      <c r="A4949" t="s">
        <v>2556</v>
      </c>
      <c r="B4949">
        <v>14</v>
      </c>
      <c r="C4949" t="s">
        <v>886</v>
      </c>
      <c r="D4949" t="s">
        <v>2557</v>
      </c>
    </row>
    <row r="4950" spans="1:4" hidden="1" x14ac:dyDescent="0.25">
      <c r="A4950" t="s">
        <v>2556</v>
      </c>
      <c r="B4950">
        <v>15</v>
      </c>
      <c r="C4950" t="s">
        <v>1405</v>
      </c>
      <c r="D4950" t="s">
        <v>2159</v>
      </c>
    </row>
    <row r="4951" spans="1:4" hidden="1" x14ac:dyDescent="0.25">
      <c r="A4951" t="s">
        <v>2556</v>
      </c>
      <c r="B4951">
        <v>16</v>
      </c>
      <c r="C4951" t="s">
        <v>295</v>
      </c>
      <c r="D4951" t="s">
        <v>10</v>
      </c>
    </row>
    <row r="4952" spans="1:4" hidden="1" x14ac:dyDescent="0.25">
      <c r="A4952" t="s">
        <v>2553</v>
      </c>
      <c r="B4952">
        <v>1</v>
      </c>
      <c r="C4952" t="s">
        <v>1245</v>
      </c>
      <c r="D4952" t="s">
        <v>4</v>
      </c>
    </row>
    <row r="4953" spans="1:4" hidden="1" x14ac:dyDescent="0.25">
      <c r="A4953" t="s">
        <v>2553</v>
      </c>
      <c r="B4953">
        <v>2</v>
      </c>
      <c r="C4953" t="s">
        <v>2268</v>
      </c>
      <c r="D4953" t="s">
        <v>2113</v>
      </c>
    </row>
    <row r="4954" spans="1:4" hidden="1" x14ac:dyDescent="0.25">
      <c r="A4954" t="s">
        <v>2553</v>
      </c>
      <c r="B4954">
        <v>3</v>
      </c>
      <c r="C4954" t="s">
        <v>2064</v>
      </c>
      <c r="D4954" t="s">
        <v>2063</v>
      </c>
    </row>
    <row r="4955" spans="1:4" hidden="1" x14ac:dyDescent="0.25">
      <c r="A4955" t="s">
        <v>2553</v>
      </c>
      <c r="B4955">
        <v>4</v>
      </c>
      <c r="C4955" t="s">
        <v>1473</v>
      </c>
      <c r="D4955" t="s">
        <v>1253</v>
      </c>
    </row>
    <row r="4956" spans="1:4" hidden="1" x14ac:dyDescent="0.25">
      <c r="A4956" t="s">
        <v>2553</v>
      </c>
      <c r="B4956">
        <v>5</v>
      </c>
      <c r="C4956" t="s">
        <v>2061</v>
      </c>
      <c r="D4956" t="s">
        <v>1255</v>
      </c>
    </row>
    <row r="4957" spans="1:4" hidden="1" x14ac:dyDescent="0.25">
      <c r="A4957" t="s">
        <v>2553</v>
      </c>
      <c r="B4957">
        <v>6</v>
      </c>
      <c r="C4957" t="s">
        <v>1258</v>
      </c>
      <c r="D4957" t="s">
        <v>1257</v>
      </c>
    </row>
    <row r="4958" spans="1:4" hidden="1" x14ac:dyDescent="0.25">
      <c r="A4958" t="s">
        <v>2553</v>
      </c>
      <c r="B4958">
        <v>7</v>
      </c>
      <c r="C4958" t="s">
        <v>936</v>
      </c>
      <c r="D4958" t="s">
        <v>2447</v>
      </c>
    </row>
    <row r="4959" spans="1:4" hidden="1" x14ac:dyDescent="0.25">
      <c r="A4959" t="s">
        <v>2553</v>
      </c>
      <c r="B4959">
        <v>8</v>
      </c>
      <c r="C4959" t="s">
        <v>1261</v>
      </c>
      <c r="D4959" t="s">
        <v>1260</v>
      </c>
    </row>
    <row r="4960" spans="1:4" hidden="1" x14ac:dyDescent="0.25">
      <c r="A4960" t="s">
        <v>2553</v>
      </c>
      <c r="B4960">
        <v>9</v>
      </c>
      <c r="C4960" t="s">
        <v>1054</v>
      </c>
      <c r="D4960" t="s">
        <v>2185</v>
      </c>
    </row>
    <row r="4961" spans="1:4" hidden="1" x14ac:dyDescent="0.25">
      <c r="A4961" t="s">
        <v>2553</v>
      </c>
      <c r="B4961">
        <v>10</v>
      </c>
      <c r="C4961" t="s">
        <v>1651</v>
      </c>
      <c r="D4961" t="s">
        <v>2555</v>
      </c>
    </row>
    <row r="4962" spans="1:4" hidden="1" x14ac:dyDescent="0.25">
      <c r="A4962" t="s">
        <v>2553</v>
      </c>
      <c r="B4962">
        <v>11</v>
      </c>
      <c r="C4962" t="s">
        <v>1052</v>
      </c>
      <c r="D4962" t="s">
        <v>140</v>
      </c>
    </row>
    <row r="4963" spans="1:4" hidden="1" x14ac:dyDescent="0.25">
      <c r="A4963" t="s">
        <v>2553</v>
      </c>
      <c r="B4963">
        <v>12</v>
      </c>
      <c r="C4963" t="s">
        <v>1051</v>
      </c>
      <c r="D4963" t="s">
        <v>2231</v>
      </c>
    </row>
    <row r="4964" spans="1:4" hidden="1" x14ac:dyDescent="0.25">
      <c r="A4964" t="s">
        <v>2553</v>
      </c>
      <c r="B4964">
        <v>13</v>
      </c>
      <c r="C4964" t="s">
        <v>2554</v>
      </c>
      <c r="D4964" t="s">
        <v>1049</v>
      </c>
    </row>
    <row r="4965" spans="1:4" hidden="1" x14ac:dyDescent="0.25">
      <c r="A4965" t="s">
        <v>2553</v>
      </c>
      <c r="B4965">
        <v>14</v>
      </c>
      <c r="C4965" t="s">
        <v>2459</v>
      </c>
      <c r="D4965" t="s">
        <v>1392</v>
      </c>
    </row>
    <row r="4966" spans="1:4" hidden="1" x14ac:dyDescent="0.25">
      <c r="A4966" t="s">
        <v>2553</v>
      </c>
      <c r="B4966">
        <v>15</v>
      </c>
      <c r="C4966" t="s">
        <v>1046</v>
      </c>
      <c r="D4966" t="s">
        <v>1045</v>
      </c>
    </row>
    <row r="4967" spans="1:4" hidden="1" x14ac:dyDescent="0.25">
      <c r="A4967" t="s">
        <v>2553</v>
      </c>
      <c r="B4967">
        <v>16</v>
      </c>
      <c r="C4967" t="s">
        <v>344</v>
      </c>
      <c r="D4967" t="s">
        <v>8</v>
      </c>
    </row>
    <row r="4968" spans="1:4" hidden="1" x14ac:dyDescent="0.25">
      <c r="A4968" t="s">
        <v>2543</v>
      </c>
      <c r="B4968">
        <v>1</v>
      </c>
      <c r="C4968" t="s">
        <v>1245</v>
      </c>
      <c r="D4968" t="s">
        <v>4</v>
      </c>
    </row>
    <row r="4969" spans="1:4" hidden="1" x14ac:dyDescent="0.25">
      <c r="A4969" t="s">
        <v>2543</v>
      </c>
      <c r="B4969">
        <v>2</v>
      </c>
      <c r="C4969" t="s">
        <v>2199</v>
      </c>
      <c r="D4969" t="s">
        <v>1247</v>
      </c>
    </row>
    <row r="4970" spans="1:4" hidden="1" x14ac:dyDescent="0.25">
      <c r="A4970" t="s">
        <v>2543</v>
      </c>
      <c r="B4970">
        <v>3</v>
      </c>
      <c r="C4970" t="s">
        <v>2064</v>
      </c>
      <c r="D4970" t="s">
        <v>2063</v>
      </c>
    </row>
    <row r="4971" spans="1:4" hidden="1" x14ac:dyDescent="0.25">
      <c r="A4971" t="s">
        <v>2543</v>
      </c>
      <c r="B4971">
        <v>4</v>
      </c>
      <c r="C4971" t="s">
        <v>1473</v>
      </c>
      <c r="D4971" t="s">
        <v>1253</v>
      </c>
    </row>
    <row r="4972" spans="1:4" hidden="1" x14ac:dyDescent="0.25">
      <c r="A4972" t="s">
        <v>2543</v>
      </c>
      <c r="B4972">
        <v>5</v>
      </c>
      <c r="C4972" t="s">
        <v>1256</v>
      </c>
      <c r="D4972" t="s">
        <v>1255</v>
      </c>
    </row>
    <row r="4973" spans="1:4" hidden="1" x14ac:dyDescent="0.25">
      <c r="A4973" t="s">
        <v>2543</v>
      </c>
      <c r="B4973">
        <v>6</v>
      </c>
      <c r="C4973" t="s">
        <v>1258</v>
      </c>
      <c r="D4973" t="s">
        <v>1257</v>
      </c>
    </row>
    <row r="4974" spans="1:4" hidden="1" x14ac:dyDescent="0.25">
      <c r="A4974" t="s">
        <v>2543</v>
      </c>
      <c r="B4974">
        <v>7</v>
      </c>
      <c r="C4974" t="s">
        <v>936</v>
      </c>
      <c r="D4974" t="s">
        <v>2447</v>
      </c>
    </row>
    <row r="4975" spans="1:4" hidden="1" x14ac:dyDescent="0.25">
      <c r="A4975" t="s">
        <v>2543</v>
      </c>
      <c r="B4975">
        <v>8</v>
      </c>
      <c r="C4975" t="s">
        <v>1261</v>
      </c>
      <c r="D4975" t="s">
        <v>1260</v>
      </c>
    </row>
    <row r="4976" spans="1:4" hidden="1" x14ac:dyDescent="0.25">
      <c r="A4976" t="s">
        <v>2543</v>
      </c>
      <c r="B4976">
        <v>9</v>
      </c>
      <c r="C4976" t="s">
        <v>1400</v>
      </c>
      <c r="D4976" t="s">
        <v>1399</v>
      </c>
    </row>
    <row r="4977" spans="1:4" hidden="1" x14ac:dyDescent="0.25">
      <c r="A4977" t="s">
        <v>2543</v>
      </c>
      <c r="B4977">
        <v>10</v>
      </c>
      <c r="C4977" t="s">
        <v>1265</v>
      </c>
      <c r="D4977" t="s">
        <v>1264</v>
      </c>
    </row>
    <row r="4978" spans="1:4" hidden="1" x14ac:dyDescent="0.25">
      <c r="A4978" t="s">
        <v>2543</v>
      </c>
      <c r="B4978">
        <v>11</v>
      </c>
      <c r="C4978" t="s">
        <v>2552</v>
      </c>
      <c r="D4978" t="s">
        <v>2551</v>
      </c>
    </row>
    <row r="4979" spans="1:4" hidden="1" x14ac:dyDescent="0.25">
      <c r="A4979" t="s">
        <v>2543</v>
      </c>
      <c r="B4979">
        <v>12</v>
      </c>
      <c r="C4979" t="s">
        <v>2550</v>
      </c>
      <c r="D4979" t="s">
        <v>2549</v>
      </c>
    </row>
    <row r="4980" spans="1:4" hidden="1" x14ac:dyDescent="0.25">
      <c r="A4980" t="s">
        <v>2543</v>
      </c>
      <c r="B4980">
        <v>13</v>
      </c>
      <c r="C4980" t="s">
        <v>2520</v>
      </c>
      <c r="D4980" t="s">
        <v>2548</v>
      </c>
    </row>
    <row r="4981" spans="1:4" hidden="1" x14ac:dyDescent="0.25">
      <c r="A4981" t="s">
        <v>2543</v>
      </c>
      <c r="B4981">
        <v>14</v>
      </c>
      <c r="C4981" t="s">
        <v>2547</v>
      </c>
      <c r="D4981" t="s">
        <v>70</v>
      </c>
    </row>
    <row r="4982" spans="1:4" hidden="1" x14ac:dyDescent="0.25">
      <c r="A4982" t="s">
        <v>2543</v>
      </c>
      <c r="B4982">
        <v>15</v>
      </c>
      <c r="C4982" t="s">
        <v>1079</v>
      </c>
      <c r="D4982" t="s">
        <v>593</v>
      </c>
    </row>
    <row r="4983" spans="1:4" hidden="1" x14ac:dyDescent="0.25">
      <c r="A4983" t="s">
        <v>2543</v>
      </c>
      <c r="B4983">
        <v>16</v>
      </c>
      <c r="C4983" t="s">
        <v>2329</v>
      </c>
      <c r="D4983" t="s">
        <v>592</v>
      </c>
    </row>
    <row r="4984" spans="1:4" hidden="1" x14ac:dyDescent="0.25">
      <c r="A4984" t="s">
        <v>2543</v>
      </c>
      <c r="B4984">
        <v>17</v>
      </c>
      <c r="C4984" t="s">
        <v>2546</v>
      </c>
      <c r="D4984" t="s">
        <v>504</v>
      </c>
    </row>
    <row r="4985" spans="1:4" hidden="1" x14ac:dyDescent="0.25">
      <c r="A4985" t="s">
        <v>2543</v>
      </c>
      <c r="B4985">
        <v>18</v>
      </c>
      <c r="C4985" t="s">
        <v>533</v>
      </c>
      <c r="D4985" t="s">
        <v>590</v>
      </c>
    </row>
    <row r="4986" spans="1:4" hidden="1" x14ac:dyDescent="0.25">
      <c r="A4986" t="s">
        <v>2543</v>
      </c>
      <c r="B4986">
        <v>19</v>
      </c>
      <c r="C4986" t="s">
        <v>1586</v>
      </c>
      <c r="D4986" t="s">
        <v>116</v>
      </c>
    </row>
    <row r="4987" spans="1:4" hidden="1" x14ac:dyDescent="0.25">
      <c r="A4987" t="s">
        <v>2543</v>
      </c>
      <c r="B4987">
        <v>20</v>
      </c>
      <c r="C4987" t="s">
        <v>730</v>
      </c>
      <c r="D4987" t="s">
        <v>509</v>
      </c>
    </row>
    <row r="4988" spans="1:4" hidden="1" x14ac:dyDescent="0.25">
      <c r="A4988" t="s">
        <v>2543</v>
      </c>
      <c r="B4988">
        <v>21</v>
      </c>
      <c r="C4988" t="s">
        <v>512</v>
      </c>
      <c r="D4988" t="s">
        <v>511</v>
      </c>
    </row>
    <row r="4989" spans="1:4" hidden="1" x14ac:dyDescent="0.25">
      <c r="A4989" t="s">
        <v>2543</v>
      </c>
      <c r="B4989">
        <v>22</v>
      </c>
      <c r="C4989" t="s">
        <v>692</v>
      </c>
      <c r="D4989" t="s">
        <v>513</v>
      </c>
    </row>
    <row r="4990" spans="1:4" hidden="1" x14ac:dyDescent="0.25">
      <c r="A4990" t="s">
        <v>2543</v>
      </c>
      <c r="B4990">
        <v>23</v>
      </c>
      <c r="C4990" t="s">
        <v>1190</v>
      </c>
      <c r="D4990" t="s">
        <v>587</v>
      </c>
    </row>
    <row r="4991" spans="1:4" hidden="1" x14ac:dyDescent="0.25">
      <c r="A4991" t="s">
        <v>2543</v>
      </c>
      <c r="B4991">
        <v>24</v>
      </c>
      <c r="C4991" t="s">
        <v>2430</v>
      </c>
      <c r="D4991" t="s">
        <v>1165</v>
      </c>
    </row>
    <row r="4992" spans="1:4" hidden="1" x14ac:dyDescent="0.25">
      <c r="A4992" t="s">
        <v>2543</v>
      </c>
      <c r="B4992">
        <v>25</v>
      </c>
      <c r="C4992" t="s">
        <v>1039</v>
      </c>
      <c r="D4992" t="s">
        <v>125</v>
      </c>
    </row>
    <row r="4993" spans="1:4" hidden="1" x14ac:dyDescent="0.25">
      <c r="A4993" t="s">
        <v>2543</v>
      </c>
      <c r="B4993">
        <v>26</v>
      </c>
      <c r="C4993" t="s">
        <v>585</v>
      </c>
      <c r="D4993" t="s">
        <v>584</v>
      </c>
    </row>
    <row r="4994" spans="1:4" hidden="1" x14ac:dyDescent="0.25">
      <c r="A4994" t="s">
        <v>2543</v>
      </c>
      <c r="B4994">
        <v>27</v>
      </c>
      <c r="C4994" t="s">
        <v>583</v>
      </c>
      <c r="D4994" t="s">
        <v>582</v>
      </c>
    </row>
    <row r="4995" spans="1:4" hidden="1" x14ac:dyDescent="0.25">
      <c r="A4995" t="s">
        <v>2543</v>
      </c>
      <c r="B4995">
        <v>28</v>
      </c>
      <c r="C4995" t="s">
        <v>925</v>
      </c>
      <c r="D4995" t="s">
        <v>2327</v>
      </c>
    </row>
    <row r="4996" spans="1:4" hidden="1" x14ac:dyDescent="0.25">
      <c r="A4996" t="s">
        <v>2543</v>
      </c>
      <c r="B4996">
        <v>29</v>
      </c>
      <c r="C4996" t="s">
        <v>2545</v>
      </c>
      <c r="D4996" t="s">
        <v>2326</v>
      </c>
    </row>
    <row r="4997" spans="1:4" hidden="1" x14ac:dyDescent="0.25">
      <c r="A4997" t="s">
        <v>2543</v>
      </c>
      <c r="B4997">
        <v>30</v>
      </c>
      <c r="C4997" t="s">
        <v>901</v>
      </c>
      <c r="D4997" t="s">
        <v>577</v>
      </c>
    </row>
    <row r="4998" spans="1:4" hidden="1" x14ac:dyDescent="0.25">
      <c r="A4998" t="s">
        <v>2543</v>
      </c>
      <c r="B4998">
        <v>31</v>
      </c>
      <c r="C4998" t="s">
        <v>2325</v>
      </c>
      <c r="D4998" t="s">
        <v>2324</v>
      </c>
    </row>
    <row r="4999" spans="1:4" hidden="1" x14ac:dyDescent="0.25">
      <c r="A4999" t="s">
        <v>2543</v>
      </c>
      <c r="B4999">
        <v>32</v>
      </c>
      <c r="C4999" t="s">
        <v>358</v>
      </c>
      <c r="D4999" t="s">
        <v>72</v>
      </c>
    </row>
    <row r="5000" spans="1:4" hidden="1" x14ac:dyDescent="0.25">
      <c r="A5000" t="s">
        <v>2543</v>
      </c>
      <c r="B5000">
        <v>33</v>
      </c>
      <c r="C5000" t="s">
        <v>1598</v>
      </c>
      <c r="D5000" t="s">
        <v>2322</v>
      </c>
    </row>
    <row r="5001" spans="1:4" hidden="1" x14ac:dyDescent="0.25">
      <c r="A5001" t="s">
        <v>2543</v>
      </c>
      <c r="B5001">
        <v>34</v>
      </c>
      <c r="C5001" t="s">
        <v>887</v>
      </c>
      <c r="D5001" t="s">
        <v>2544</v>
      </c>
    </row>
    <row r="5002" spans="1:4" hidden="1" x14ac:dyDescent="0.25">
      <c r="A5002" t="s">
        <v>2543</v>
      </c>
      <c r="B5002">
        <v>35</v>
      </c>
      <c r="C5002" t="s">
        <v>1159</v>
      </c>
      <c r="D5002" t="s">
        <v>210</v>
      </c>
    </row>
    <row r="5003" spans="1:4" hidden="1" x14ac:dyDescent="0.25">
      <c r="A5003" t="s">
        <v>2541</v>
      </c>
      <c r="B5003">
        <v>1</v>
      </c>
      <c r="C5003" t="s">
        <v>295</v>
      </c>
      <c r="D5003" t="s">
        <v>10</v>
      </c>
    </row>
    <row r="5004" spans="1:4" hidden="1" x14ac:dyDescent="0.25">
      <c r="A5004" t="s">
        <v>2541</v>
      </c>
      <c r="B5004">
        <v>2</v>
      </c>
      <c r="C5004" t="s">
        <v>1067</v>
      </c>
      <c r="D5004" t="s">
        <v>598</v>
      </c>
    </row>
    <row r="5005" spans="1:4" hidden="1" x14ac:dyDescent="0.25">
      <c r="A5005" t="s">
        <v>2541</v>
      </c>
      <c r="B5005">
        <v>3</v>
      </c>
      <c r="C5005" t="s">
        <v>999</v>
      </c>
      <c r="D5005" t="s">
        <v>2542</v>
      </c>
    </row>
    <row r="5006" spans="1:4" hidden="1" x14ac:dyDescent="0.25">
      <c r="A5006" t="s">
        <v>2541</v>
      </c>
      <c r="B5006">
        <v>4</v>
      </c>
      <c r="C5006" t="s">
        <v>595</v>
      </c>
      <c r="D5006" t="s">
        <v>70</v>
      </c>
    </row>
    <row r="5007" spans="1:4" hidden="1" x14ac:dyDescent="0.25">
      <c r="A5007" t="s">
        <v>2541</v>
      </c>
      <c r="B5007">
        <v>5</v>
      </c>
      <c r="C5007" t="s">
        <v>1233</v>
      </c>
      <c r="D5007" t="s">
        <v>593</v>
      </c>
    </row>
    <row r="5008" spans="1:4" hidden="1" x14ac:dyDescent="0.25">
      <c r="A5008" t="s">
        <v>2541</v>
      </c>
      <c r="B5008">
        <v>6</v>
      </c>
      <c r="C5008" t="s">
        <v>1192</v>
      </c>
      <c r="D5008" t="s">
        <v>592</v>
      </c>
    </row>
    <row r="5009" spans="1:4" hidden="1" x14ac:dyDescent="0.25">
      <c r="A5009" t="s">
        <v>2541</v>
      </c>
      <c r="B5009">
        <v>7</v>
      </c>
      <c r="C5009" t="s">
        <v>2127</v>
      </c>
      <c r="D5009" t="s">
        <v>504</v>
      </c>
    </row>
    <row r="5010" spans="1:4" hidden="1" x14ac:dyDescent="0.25">
      <c r="A5010" t="s">
        <v>2541</v>
      </c>
      <c r="B5010">
        <v>8</v>
      </c>
      <c r="C5010" t="s">
        <v>2041</v>
      </c>
      <c r="D5010" t="s">
        <v>590</v>
      </c>
    </row>
    <row r="5011" spans="1:4" hidden="1" x14ac:dyDescent="0.25">
      <c r="A5011" t="s">
        <v>2541</v>
      </c>
      <c r="B5011">
        <v>9</v>
      </c>
      <c r="C5011" t="s">
        <v>1586</v>
      </c>
      <c r="D5011" t="s">
        <v>116</v>
      </c>
    </row>
    <row r="5012" spans="1:4" hidden="1" x14ac:dyDescent="0.25">
      <c r="A5012" t="s">
        <v>2541</v>
      </c>
      <c r="B5012">
        <v>10</v>
      </c>
      <c r="C5012" t="s">
        <v>730</v>
      </c>
      <c r="D5012" t="s">
        <v>509</v>
      </c>
    </row>
    <row r="5013" spans="1:4" hidden="1" x14ac:dyDescent="0.25">
      <c r="A5013" t="s">
        <v>2541</v>
      </c>
      <c r="B5013">
        <v>11</v>
      </c>
      <c r="C5013" t="s">
        <v>512</v>
      </c>
      <c r="D5013" t="s">
        <v>511</v>
      </c>
    </row>
    <row r="5014" spans="1:4" hidden="1" x14ac:dyDescent="0.25">
      <c r="A5014" t="s">
        <v>2541</v>
      </c>
      <c r="B5014">
        <v>12</v>
      </c>
      <c r="C5014" t="s">
        <v>1046</v>
      </c>
      <c r="D5014" t="s">
        <v>935</v>
      </c>
    </row>
    <row r="5015" spans="1:4" hidden="1" x14ac:dyDescent="0.25">
      <c r="A5015" t="s">
        <v>2541</v>
      </c>
      <c r="B5015">
        <v>13</v>
      </c>
      <c r="C5015" t="s">
        <v>1190</v>
      </c>
      <c r="D5015" t="s">
        <v>587</v>
      </c>
    </row>
    <row r="5016" spans="1:4" hidden="1" x14ac:dyDescent="0.25">
      <c r="A5016" t="s">
        <v>2541</v>
      </c>
      <c r="B5016">
        <v>14</v>
      </c>
      <c r="C5016" t="s">
        <v>2244</v>
      </c>
      <c r="D5016" t="s">
        <v>1165</v>
      </c>
    </row>
    <row r="5017" spans="1:4" hidden="1" x14ac:dyDescent="0.25">
      <c r="A5017" t="s">
        <v>2541</v>
      </c>
      <c r="B5017">
        <v>15</v>
      </c>
      <c r="C5017" t="s">
        <v>907</v>
      </c>
      <c r="D5017" t="s">
        <v>215</v>
      </c>
    </row>
    <row r="5018" spans="1:4" hidden="1" x14ac:dyDescent="0.25">
      <c r="A5018" t="s">
        <v>2532</v>
      </c>
      <c r="B5018">
        <v>1</v>
      </c>
      <c r="C5018" t="s">
        <v>344</v>
      </c>
      <c r="D5018" t="s">
        <v>8</v>
      </c>
    </row>
    <row r="5019" spans="1:4" hidden="1" x14ac:dyDescent="0.25">
      <c r="A5019" t="s">
        <v>2532</v>
      </c>
      <c r="B5019">
        <v>2</v>
      </c>
      <c r="C5019" t="s">
        <v>1046</v>
      </c>
      <c r="D5019" t="s">
        <v>1045</v>
      </c>
    </row>
    <row r="5020" spans="1:4" hidden="1" x14ac:dyDescent="0.25">
      <c r="A5020" t="s">
        <v>2532</v>
      </c>
      <c r="B5020">
        <v>3</v>
      </c>
      <c r="C5020" t="s">
        <v>2540</v>
      </c>
      <c r="D5020" t="s">
        <v>2539</v>
      </c>
    </row>
    <row r="5021" spans="1:4" hidden="1" x14ac:dyDescent="0.25">
      <c r="A5021" t="s">
        <v>2532</v>
      </c>
      <c r="B5021">
        <v>4</v>
      </c>
      <c r="C5021" t="s">
        <v>2538</v>
      </c>
      <c r="D5021" t="s">
        <v>2537</v>
      </c>
    </row>
    <row r="5022" spans="1:4" hidden="1" x14ac:dyDescent="0.25">
      <c r="A5022" t="s">
        <v>2532</v>
      </c>
      <c r="B5022">
        <v>5</v>
      </c>
      <c r="C5022" t="s">
        <v>2536</v>
      </c>
      <c r="D5022" t="s">
        <v>2535</v>
      </c>
    </row>
    <row r="5023" spans="1:4" hidden="1" x14ac:dyDescent="0.25">
      <c r="A5023" t="s">
        <v>2532</v>
      </c>
      <c r="B5023">
        <v>6</v>
      </c>
      <c r="C5023" t="s">
        <v>2534</v>
      </c>
      <c r="D5023" t="s">
        <v>9</v>
      </c>
    </row>
    <row r="5024" spans="1:4" hidden="1" x14ac:dyDescent="0.25">
      <c r="A5024" t="s">
        <v>2532</v>
      </c>
      <c r="B5024">
        <v>7</v>
      </c>
      <c r="C5024" t="s">
        <v>2192</v>
      </c>
      <c r="D5024" t="s">
        <v>2234</v>
      </c>
    </row>
    <row r="5025" spans="1:4" hidden="1" x14ac:dyDescent="0.25">
      <c r="A5025" t="s">
        <v>2532</v>
      </c>
      <c r="B5025">
        <v>8</v>
      </c>
      <c r="C5025" t="s">
        <v>936</v>
      </c>
      <c r="D5025" t="s">
        <v>2447</v>
      </c>
    </row>
    <row r="5026" spans="1:4" hidden="1" x14ac:dyDescent="0.25">
      <c r="A5026" t="s">
        <v>2532</v>
      </c>
      <c r="B5026">
        <v>9</v>
      </c>
      <c r="C5026" t="s">
        <v>1261</v>
      </c>
      <c r="D5026" t="s">
        <v>1260</v>
      </c>
    </row>
    <row r="5027" spans="1:4" hidden="1" x14ac:dyDescent="0.25">
      <c r="A5027" t="s">
        <v>2532</v>
      </c>
      <c r="B5027">
        <v>10</v>
      </c>
      <c r="C5027" t="s">
        <v>1400</v>
      </c>
      <c r="D5027" t="s">
        <v>1399</v>
      </c>
    </row>
    <row r="5028" spans="1:4" hidden="1" x14ac:dyDescent="0.25">
      <c r="A5028" t="s">
        <v>2532</v>
      </c>
      <c r="B5028">
        <v>11</v>
      </c>
      <c r="C5028" t="s">
        <v>1265</v>
      </c>
      <c r="D5028" t="s">
        <v>1264</v>
      </c>
    </row>
    <row r="5029" spans="1:4" hidden="1" x14ac:dyDescent="0.25">
      <c r="A5029" t="s">
        <v>2532</v>
      </c>
      <c r="B5029">
        <v>12</v>
      </c>
      <c r="C5029" t="s">
        <v>1267</v>
      </c>
      <c r="D5029" t="s">
        <v>2533</v>
      </c>
    </row>
    <row r="5030" spans="1:4" hidden="1" x14ac:dyDescent="0.25">
      <c r="A5030" t="s">
        <v>2532</v>
      </c>
      <c r="B5030">
        <v>13</v>
      </c>
      <c r="C5030" t="s">
        <v>2458</v>
      </c>
      <c r="D5030" t="s">
        <v>2401</v>
      </c>
    </row>
    <row r="5031" spans="1:4" hidden="1" x14ac:dyDescent="0.25">
      <c r="A5031" t="s">
        <v>2532</v>
      </c>
      <c r="B5031">
        <v>14</v>
      </c>
      <c r="C5031" t="s">
        <v>1352</v>
      </c>
      <c r="D5031" t="s">
        <v>1270</v>
      </c>
    </row>
    <row r="5032" spans="1:4" hidden="1" x14ac:dyDescent="0.25">
      <c r="A5032" t="s">
        <v>2532</v>
      </c>
      <c r="B5032">
        <v>15</v>
      </c>
      <c r="C5032" t="s">
        <v>886</v>
      </c>
      <c r="D5032" t="s">
        <v>142</v>
      </c>
    </row>
    <row r="5033" spans="1:4" hidden="1" x14ac:dyDescent="0.25">
      <c r="A5033" t="s">
        <v>2532</v>
      </c>
      <c r="B5033">
        <v>16</v>
      </c>
      <c r="C5033" t="s">
        <v>2106</v>
      </c>
      <c r="D5033" t="s">
        <v>2159</v>
      </c>
    </row>
    <row r="5034" spans="1:4" hidden="1" x14ac:dyDescent="0.25">
      <c r="A5034" t="s">
        <v>2532</v>
      </c>
      <c r="B5034">
        <v>17</v>
      </c>
      <c r="C5034" t="s">
        <v>295</v>
      </c>
      <c r="D5034" t="s">
        <v>10</v>
      </c>
    </row>
    <row r="5035" spans="1:4" hidden="1" x14ac:dyDescent="0.25">
      <c r="A5035" t="s">
        <v>2527</v>
      </c>
      <c r="B5035">
        <v>1</v>
      </c>
      <c r="C5035" t="s">
        <v>295</v>
      </c>
      <c r="D5035" t="s">
        <v>10</v>
      </c>
    </row>
    <row r="5036" spans="1:4" hidden="1" x14ac:dyDescent="0.25">
      <c r="A5036" t="s">
        <v>2527</v>
      </c>
      <c r="B5036">
        <v>2</v>
      </c>
      <c r="C5036" t="s">
        <v>465</v>
      </c>
      <c r="D5036" t="s">
        <v>2397</v>
      </c>
    </row>
    <row r="5037" spans="1:4" hidden="1" x14ac:dyDescent="0.25">
      <c r="A5037" t="s">
        <v>2527</v>
      </c>
      <c r="B5037">
        <v>3</v>
      </c>
      <c r="C5037" t="s">
        <v>633</v>
      </c>
      <c r="D5037" t="s">
        <v>2515</v>
      </c>
    </row>
    <row r="5038" spans="1:4" hidden="1" x14ac:dyDescent="0.25">
      <c r="A5038" t="s">
        <v>2527</v>
      </c>
      <c r="B5038">
        <v>4</v>
      </c>
      <c r="C5038" t="s">
        <v>914</v>
      </c>
      <c r="D5038" t="s">
        <v>636</v>
      </c>
    </row>
    <row r="5039" spans="1:4" hidden="1" x14ac:dyDescent="0.25">
      <c r="A5039" t="s">
        <v>2527</v>
      </c>
      <c r="B5039">
        <v>5</v>
      </c>
      <c r="C5039" t="s">
        <v>925</v>
      </c>
      <c r="D5039" t="s">
        <v>390</v>
      </c>
    </row>
    <row r="5040" spans="1:4" hidden="1" x14ac:dyDescent="0.25">
      <c r="A5040" t="s">
        <v>2527</v>
      </c>
      <c r="B5040">
        <v>6</v>
      </c>
      <c r="C5040" t="s">
        <v>1386</v>
      </c>
      <c r="D5040" t="s">
        <v>407</v>
      </c>
    </row>
    <row r="5041" spans="1:4" hidden="1" x14ac:dyDescent="0.25">
      <c r="A5041" t="s">
        <v>2527</v>
      </c>
      <c r="B5041">
        <v>7</v>
      </c>
      <c r="C5041" t="s">
        <v>2531</v>
      </c>
      <c r="D5041" t="s">
        <v>2513</v>
      </c>
    </row>
    <row r="5042" spans="1:4" hidden="1" x14ac:dyDescent="0.25">
      <c r="A5042" t="s">
        <v>2527</v>
      </c>
      <c r="B5042">
        <v>8</v>
      </c>
      <c r="C5042" t="s">
        <v>2512</v>
      </c>
      <c r="D5042" t="s">
        <v>2530</v>
      </c>
    </row>
    <row r="5043" spans="1:4" hidden="1" x14ac:dyDescent="0.25">
      <c r="A5043" t="s">
        <v>2527</v>
      </c>
      <c r="B5043">
        <v>9</v>
      </c>
      <c r="C5043" t="s">
        <v>2529</v>
      </c>
      <c r="D5043" t="s">
        <v>2528</v>
      </c>
    </row>
    <row r="5044" spans="1:4" hidden="1" x14ac:dyDescent="0.25">
      <c r="A5044" t="s">
        <v>2527</v>
      </c>
      <c r="B5044">
        <v>10</v>
      </c>
      <c r="C5044" t="s">
        <v>316</v>
      </c>
      <c r="D5044" t="s">
        <v>106</v>
      </c>
    </row>
    <row r="5045" spans="1:4" hidden="1" x14ac:dyDescent="0.25">
      <c r="A5045" t="s">
        <v>2526</v>
      </c>
      <c r="B5045">
        <v>1</v>
      </c>
      <c r="C5045" t="s">
        <v>2066</v>
      </c>
      <c r="D5045" t="s">
        <v>196</v>
      </c>
    </row>
    <row r="5046" spans="1:4" hidden="1" x14ac:dyDescent="0.25">
      <c r="A5046" t="s">
        <v>2526</v>
      </c>
      <c r="B5046">
        <v>2</v>
      </c>
      <c r="C5046" t="s">
        <v>1245</v>
      </c>
      <c r="D5046" t="s">
        <v>4</v>
      </c>
    </row>
    <row r="5047" spans="1:4" hidden="1" x14ac:dyDescent="0.25">
      <c r="A5047" t="s">
        <v>2526</v>
      </c>
      <c r="B5047">
        <v>3</v>
      </c>
      <c r="C5047" t="s">
        <v>2199</v>
      </c>
      <c r="D5047" t="s">
        <v>1247</v>
      </c>
    </row>
    <row r="5048" spans="1:4" hidden="1" x14ac:dyDescent="0.25">
      <c r="A5048" t="s">
        <v>2526</v>
      </c>
      <c r="B5048">
        <v>4</v>
      </c>
      <c r="C5048" t="s">
        <v>1193</v>
      </c>
      <c r="D5048" t="s">
        <v>1251</v>
      </c>
    </row>
    <row r="5049" spans="1:4" hidden="1" x14ac:dyDescent="0.25">
      <c r="A5049" t="s">
        <v>2526</v>
      </c>
      <c r="B5049">
        <v>5</v>
      </c>
      <c r="C5049" t="s">
        <v>1473</v>
      </c>
      <c r="D5049" t="s">
        <v>1253</v>
      </c>
    </row>
    <row r="5050" spans="1:4" hidden="1" x14ac:dyDescent="0.25">
      <c r="A5050" t="s">
        <v>2526</v>
      </c>
      <c r="B5050">
        <v>6</v>
      </c>
      <c r="C5050" t="s">
        <v>1256</v>
      </c>
      <c r="D5050" t="s">
        <v>1255</v>
      </c>
    </row>
    <row r="5051" spans="1:4" hidden="1" x14ac:dyDescent="0.25">
      <c r="A5051" t="s">
        <v>2526</v>
      </c>
      <c r="B5051">
        <v>7</v>
      </c>
      <c r="C5051" t="s">
        <v>1258</v>
      </c>
      <c r="D5051" t="s">
        <v>1257</v>
      </c>
    </row>
    <row r="5052" spans="1:4" hidden="1" x14ac:dyDescent="0.25">
      <c r="A5052" t="s">
        <v>2526</v>
      </c>
      <c r="B5052">
        <v>8</v>
      </c>
      <c r="C5052" t="s">
        <v>2163</v>
      </c>
      <c r="D5052" t="s">
        <v>2460</v>
      </c>
    </row>
    <row r="5053" spans="1:4" hidden="1" x14ac:dyDescent="0.25">
      <c r="A5053" t="s">
        <v>2526</v>
      </c>
      <c r="B5053">
        <v>9</v>
      </c>
      <c r="C5053" t="s">
        <v>1261</v>
      </c>
      <c r="D5053" t="s">
        <v>1260</v>
      </c>
    </row>
    <row r="5054" spans="1:4" hidden="1" x14ac:dyDescent="0.25">
      <c r="A5054" t="s">
        <v>2526</v>
      </c>
      <c r="B5054">
        <v>10</v>
      </c>
      <c r="C5054" t="s">
        <v>2335</v>
      </c>
      <c r="D5054" t="s">
        <v>2185</v>
      </c>
    </row>
    <row r="5055" spans="1:4" hidden="1" x14ac:dyDescent="0.25">
      <c r="A5055" t="s">
        <v>2526</v>
      </c>
      <c r="B5055">
        <v>11</v>
      </c>
      <c r="C5055" t="s">
        <v>2184</v>
      </c>
      <c r="D5055" t="s">
        <v>2183</v>
      </c>
    </row>
    <row r="5056" spans="1:4" hidden="1" x14ac:dyDescent="0.25">
      <c r="A5056" t="s">
        <v>2526</v>
      </c>
      <c r="B5056">
        <v>12</v>
      </c>
      <c r="C5056" t="s">
        <v>1056</v>
      </c>
      <c r="D5056" t="s">
        <v>1055</v>
      </c>
    </row>
    <row r="5057" spans="1:4" hidden="1" x14ac:dyDescent="0.25">
      <c r="A5057" t="s">
        <v>2526</v>
      </c>
      <c r="B5057">
        <v>13</v>
      </c>
      <c r="C5057" t="s">
        <v>2519</v>
      </c>
      <c r="D5057" t="s">
        <v>2518</v>
      </c>
    </row>
    <row r="5058" spans="1:4" hidden="1" x14ac:dyDescent="0.25">
      <c r="A5058" t="s">
        <v>2526</v>
      </c>
      <c r="B5058">
        <v>14</v>
      </c>
      <c r="C5058" t="s">
        <v>2180</v>
      </c>
      <c r="D5058" t="s">
        <v>2179</v>
      </c>
    </row>
    <row r="5059" spans="1:4" hidden="1" x14ac:dyDescent="0.25">
      <c r="A5059" t="s">
        <v>2526</v>
      </c>
      <c r="B5059">
        <v>15</v>
      </c>
      <c r="C5059" t="s">
        <v>2178</v>
      </c>
      <c r="D5059" t="s">
        <v>2177</v>
      </c>
    </row>
    <row r="5060" spans="1:4" hidden="1" x14ac:dyDescent="0.25">
      <c r="A5060" t="s">
        <v>2526</v>
      </c>
      <c r="B5060">
        <v>16</v>
      </c>
      <c r="C5060" t="s">
        <v>2129</v>
      </c>
      <c r="D5060" t="s">
        <v>2128</v>
      </c>
    </row>
    <row r="5061" spans="1:4" hidden="1" x14ac:dyDescent="0.25">
      <c r="A5061" t="s">
        <v>2526</v>
      </c>
      <c r="B5061">
        <v>17</v>
      </c>
      <c r="C5061" t="s">
        <v>1734</v>
      </c>
      <c r="D5061" t="s">
        <v>2517</v>
      </c>
    </row>
    <row r="5062" spans="1:4" hidden="1" x14ac:dyDescent="0.25">
      <c r="A5062" t="s">
        <v>2526</v>
      </c>
      <c r="B5062">
        <v>18</v>
      </c>
      <c r="C5062" t="s">
        <v>1108</v>
      </c>
      <c r="D5062" t="s">
        <v>2317</v>
      </c>
    </row>
    <row r="5063" spans="1:4" hidden="1" x14ac:dyDescent="0.25">
      <c r="A5063" t="s">
        <v>2526</v>
      </c>
      <c r="B5063">
        <v>19</v>
      </c>
      <c r="C5063" t="s">
        <v>1109</v>
      </c>
      <c r="D5063" t="s">
        <v>2480</v>
      </c>
    </row>
    <row r="5064" spans="1:4" hidden="1" x14ac:dyDescent="0.25">
      <c r="A5064" t="s">
        <v>2526</v>
      </c>
      <c r="B5064">
        <v>20</v>
      </c>
      <c r="C5064" t="s">
        <v>492</v>
      </c>
      <c r="D5064" t="s">
        <v>26</v>
      </c>
    </row>
    <row r="5065" spans="1:4" hidden="1" x14ac:dyDescent="0.25">
      <c r="A5065" t="s">
        <v>2526</v>
      </c>
      <c r="B5065">
        <v>21</v>
      </c>
      <c r="C5065" t="s">
        <v>1226</v>
      </c>
      <c r="D5065" t="s">
        <v>205</v>
      </c>
    </row>
    <row r="5066" spans="1:4" hidden="1" x14ac:dyDescent="0.25">
      <c r="A5066" t="s">
        <v>2521</v>
      </c>
      <c r="B5066">
        <v>1</v>
      </c>
      <c r="C5066" t="s">
        <v>1245</v>
      </c>
      <c r="D5066" t="s">
        <v>4</v>
      </c>
    </row>
    <row r="5067" spans="1:4" hidden="1" x14ac:dyDescent="0.25">
      <c r="A5067" t="s">
        <v>2521</v>
      </c>
      <c r="B5067">
        <v>2</v>
      </c>
      <c r="C5067" t="s">
        <v>2199</v>
      </c>
      <c r="D5067" t="s">
        <v>1247</v>
      </c>
    </row>
    <row r="5068" spans="1:4" hidden="1" x14ac:dyDescent="0.25">
      <c r="A5068" t="s">
        <v>2521</v>
      </c>
      <c r="B5068">
        <v>3</v>
      </c>
      <c r="C5068" t="s">
        <v>2064</v>
      </c>
      <c r="D5068" t="s">
        <v>2063</v>
      </c>
    </row>
    <row r="5069" spans="1:4" hidden="1" x14ac:dyDescent="0.25">
      <c r="A5069" t="s">
        <v>2521</v>
      </c>
      <c r="B5069">
        <v>4</v>
      </c>
      <c r="C5069" t="s">
        <v>1261</v>
      </c>
      <c r="D5069" t="s">
        <v>1260</v>
      </c>
    </row>
    <row r="5070" spans="1:4" hidden="1" x14ac:dyDescent="0.25">
      <c r="A5070" t="s">
        <v>2521</v>
      </c>
      <c r="B5070">
        <v>5</v>
      </c>
      <c r="C5070" t="s">
        <v>1265</v>
      </c>
      <c r="D5070" t="s">
        <v>1264</v>
      </c>
    </row>
    <row r="5071" spans="1:4" hidden="1" x14ac:dyDescent="0.25">
      <c r="A5071" t="s">
        <v>2521</v>
      </c>
      <c r="B5071">
        <v>6</v>
      </c>
      <c r="C5071" t="s">
        <v>886</v>
      </c>
      <c r="D5071" t="s">
        <v>142</v>
      </c>
    </row>
    <row r="5072" spans="1:4" hidden="1" x14ac:dyDescent="0.25">
      <c r="A5072" t="s">
        <v>2521</v>
      </c>
      <c r="B5072">
        <v>7</v>
      </c>
      <c r="C5072" t="s">
        <v>295</v>
      </c>
      <c r="D5072" t="s">
        <v>10</v>
      </c>
    </row>
    <row r="5073" spans="1:4" hidden="1" x14ac:dyDescent="0.25">
      <c r="A5073" t="s">
        <v>2521</v>
      </c>
      <c r="B5073">
        <v>8</v>
      </c>
      <c r="C5073" t="s">
        <v>463</v>
      </c>
      <c r="D5073" t="s">
        <v>636</v>
      </c>
    </row>
    <row r="5074" spans="1:4" hidden="1" x14ac:dyDescent="0.25">
      <c r="A5074" t="s">
        <v>2521</v>
      </c>
      <c r="B5074">
        <v>9</v>
      </c>
      <c r="C5074" t="s">
        <v>316</v>
      </c>
      <c r="D5074" t="s">
        <v>106</v>
      </c>
    </row>
    <row r="5075" spans="1:4" hidden="1" x14ac:dyDescent="0.25">
      <c r="A5075" t="s">
        <v>2521</v>
      </c>
      <c r="B5075">
        <v>10</v>
      </c>
      <c r="C5075" t="s">
        <v>2525</v>
      </c>
      <c r="D5075" t="s">
        <v>380</v>
      </c>
    </row>
    <row r="5076" spans="1:4" hidden="1" x14ac:dyDescent="0.25">
      <c r="A5076" t="s">
        <v>2521</v>
      </c>
      <c r="B5076">
        <v>11</v>
      </c>
      <c r="C5076" t="s">
        <v>1606</v>
      </c>
      <c r="D5076" t="s">
        <v>912</v>
      </c>
    </row>
    <row r="5077" spans="1:4" hidden="1" x14ac:dyDescent="0.25">
      <c r="A5077" t="s">
        <v>2521</v>
      </c>
      <c r="B5077">
        <v>12</v>
      </c>
      <c r="C5077" t="s">
        <v>411</v>
      </c>
      <c r="D5077" t="s">
        <v>47</v>
      </c>
    </row>
    <row r="5078" spans="1:4" hidden="1" x14ac:dyDescent="0.25">
      <c r="A5078" t="s">
        <v>2521</v>
      </c>
      <c r="B5078">
        <v>13</v>
      </c>
      <c r="C5078" t="s">
        <v>936</v>
      </c>
      <c r="D5078" t="s">
        <v>125</v>
      </c>
    </row>
    <row r="5079" spans="1:4" hidden="1" x14ac:dyDescent="0.25">
      <c r="A5079" t="s">
        <v>2521</v>
      </c>
      <c r="B5079">
        <v>14</v>
      </c>
      <c r="C5079" t="s">
        <v>1586</v>
      </c>
      <c r="D5079" t="s">
        <v>2126</v>
      </c>
    </row>
    <row r="5080" spans="1:4" hidden="1" x14ac:dyDescent="0.25">
      <c r="A5080" t="s">
        <v>2521</v>
      </c>
      <c r="B5080">
        <v>15</v>
      </c>
      <c r="C5080" t="s">
        <v>1663</v>
      </c>
      <c r="D5080" t="s">
        <v>243</v>
      </c>
    </row>
    <row r="5081" spans="1:4" hidden="1" x14ac:dyDescent="0.25">
      <c r="A5081" t="s">
        <v>2521</v>
      </c>
      <c r="B5081">
        <v>16</v>
      </c>
      <c r="C5081" t="s">
        <v>552</v>
      </c>
      <c r="D5081" t="s">
        <v>551</v>
      </c>
    </row>
    <row r="5082" spans="1:4" hidden="1" x14ac:dyDescent="0.25">
      <c r="A5082" t="s">
        <v>2521</v>
      </c>
      <c r="B5082">
        <v>16</v>
      </c>
      <c r="C5082" t="s">
        <v>1079</v>
      </c>
      <c r="D5082" t="s">
        <v>1660</v>
      </c>
    </row>
    <row r="5083" spans="1:4" hidden="1" x14ac:dyDescent="0.25">
      <c r="A5083" t="s">
        <v>2521</v>
      </c>
      <c r="B5083">
        <v>17</v>
      </c>
      <c r="C5083" t="s">
        <v>1394</v>
      </c>
      <c r="D5083" t="s">
        <v>145</v>
      </c>
    </row>
    <row r="5084" spans="1:4" hidden="1" x14ac:dyDescent="0.25">
      <c r="A5084" t="s">
        <v>2521</v>
      </c>
      <c r="B5084">
        <v>17</v>
      </c>
      <c r="C5084" t="s">
        <v>1079</v>
      </c>
      <c r="D5084" t="s">
        <v>1660</v>
      </c>
    </row>
    <row r="5085" spans="1:4" hidden="1" x14ac:dyDescent="0.25">
      <c r="A5085" t="s">
        <v>2521</v>
      </c>
      <c r="B5085">
        <v>18</v>
      </c>
      <c r="C5085" t="s">
        <v>1658</v>
      </c>
      <c r="D5085" t="s">
        <v>1657</v>
      </c>
    </row>
    <row r="5086" spans="1:4" hidden="1" x14ac:dyDescent="0.25">
      <c r="A5086" t="s">
        <v>2521</v>
      </c>
      <c r="B5086">
        <v>18</v>
      </c>
      <c r="C5086" t="s">
        <v>1394</v>
      </c>
      <c r="D5086" t="s">
        <v>145</v>
      </c>
    </row>
    <row r="5087" spans="1:4" hidden="1" x14ac:dyDescent="0.25">
      <c r="A5087" t="s">
        <v>2521</v>
      </c>
      <c r="B5087">
        <v>19</v>
      </c>
      <c r="C5087" t="s">
        <v>1658</v>
      </c>
      <c r="D5087" t="s">
        <v>1657</v>
      </c>
    </row>
    <row r="5088" spans="1:4" hidden="1" x14ac:dyDescent="0.25">
      <c r="A5088" t="s">
        <v>2521</v>
      </c>
      <c r="B5088">
        <v>19</v>
      </c>
      <c r="C5088" t="s">
        <v>1376</v>
      </c>
      <c r="D5088" t="s">
        <v>2124</v>
      </c>
    </row>
    <row r="5089" spans="1:4" hidden="1" x14ac:dyDescent="0.25">
      <c r="A5089" t="s">
        <v>2521</v>
      </c>
      <c r="B5089">
        <v>20</v>
      </c>
      <c r="C5089" t="s">
        <v>1376</v>
      </c>
      <c r="D5089" t="s">
        <v>2124</v>
      </c>
    </row>
    <row r="5090" spans="1:4" hidden="1" x14ac:dyDescent="0.25">
      <c r="A5090" t="s">
        <v>2521</v>
      </c>
      <c r="B5090">
        <v>20</v>
      </c>
      <c r="C5090" t="s">
        <v>1252</v>
      </c>
      <c r="D5090" t="s">
        <v>2123</v>
      </c>
    </row>
    <row r="5091" spans="1:4" hidden="1" x14ac:dyDescent="0.25">
      <c r="A5091" t="s">
        <v>2521</v>
      </c>
      <c r="B5091">
        <v>21</v>
      </c>
      <c r="C5091" t="s">
        <v>1655</v>
      </c>
      <c r="D5091" t="s">
        <v>2121</v>
      </c>
    </row>
    <row r="5092" spans="1:4" hidden="1" x14ac:dyDescent="0.25">
      <c r="A5092" t="s">
        <v>2521</v>
      </c>
      <c r="B5092">
        <v>21</v>
      </c>
      <c r="C5092" t="s">
        <v>1252</v>
      </c>
      <c r="D5092" t="s">
        <v>2123</v>
      </c>
    </row>
    <row r="5093" spans="1:4" hidden="1" x14ac:dyDescent="0.25">
      <c r="A5093" t="s">
        <v>2521</v>
      </c>
      <c r="B5093">
        <v>22</v>
      </c>
      <c r="C5093" t="s">
        <v>1655</v>
      </c>
      <c r="D5093" t="s">
        <v>2121</v>
      </c>
    </row>
    <row r="5094" spans="1:4" hidden="1" x14ac:dyDescent="0.25">
      <c r="A5094" t="s">
        <v>2521</v>
      </c>
      <c r="B5094">
        <v>22</v>
      </c>
      <c r="C5094" t="s">
        <v>2120</v>
      </c>
      <c r="D5094" t="s">
        <v>2119</v>
      </c>
    </row>
    <row r="5095" spans="1:4" hidden="1" x14ac:dyDescent="0.25">
      <c r="A5095" t="s">
        <v>2521</v>
      </c>
      <c r="B5095">
        <v>23</v>
      </c>
      <c r="C5095" t="s">
        <v>2524</v>
      </c>
      <c r="D5095" t="s">
        <v>2523</v>
      </c>
    </row>
    <row r="5096" spans="1:4" hidden="1" x14ac:dyDescent="0.25">
      <c r="A5096" t="s">
        <v>2521</v>
      </c>
      <c r="B5096">
        <v>23</v>
      </c>
      <c r="C5096" t="s">
        <v>2120</v>
      </c>
      <c r="D5096" t="s">
        <v>2119</v>
      </c>
    </row>
    <row r="5097" spans="1:4" hidden="1" x14ac:dyDescent="0.25">
      <c r="A5097" t="s">
        <v>2521</v>
      </c>
      <c r="B5097">
        <v>24</v>
      </c>
      <c r="C5097" t="s">
        <v>2524</v>
      </c>
      <c r="D5097" t="s">
        <v>2523</v>
      </c>
    </row>
    <row r="5098" spans="1:4" hidden="1" x14ac:dyDescent="0.25">
      <c r="A5098" t="s">
        <v>2521</v>
      </c>
      <c r="B5098">
        <v>24</v>
      </c>
      <c r="C5098" t="s">
        <v>1419</v>
      </c>
      <c r="D5098" t="s">
        <v>2522</v>
      </c>
    </row>
    <row r="5099" spans="1:4" hidden="1" x14ac:dyDescent="0.25">
      <c r="A5099" t="s">
        <v>2521</v>
      </c>
      <c r="B5099">
        <v>25</v>
      </c>
      <c r="C5099" t="s">
        <v>1419</v>
      </c>
      <c r="D5099" t="s">
        <v>2522</v>
      </c>
    </row>
    <row r="5100" spans="1:4" hidden="1" x14ac:dyDescent="0.25">
      <c r="A5100" t="s">
        <v>2521</v>
      </c>
      <c r="B5100">
        <v>25</v>
      </c>
      <c r="C5100" t="s">
        <v>2520</v>
      </c>
      <c r="D5100" t="s">
        <v>54</v>
      </c>
    </row>
    <row r="5101" spans="1:4" hidden="1" x14ac:dyDescent="0.25">
      <c r="A5101" t="s">
        <v>2521</v>
      </c>
      <c r="B5101">
        <v>26</v>
      </c>
      <c r="C5101" t="s">
        <v>2520</v>
      </c>
      <c r="D5101" t="s">
        <v>54</v>
      </c>
    </row>
    <row r="5102" spans="1:4" hidden="1" x14ac:dyDescent="0.25">
      <c r="A5102" t="s">
        <v>2516</v>
      </c>
      <c r="B5102">
        <v>1</v>
      </c>
      <c r="C5102" t="s">
        <v>1245</v>
      </c>
      <c r="D5102" t="s">
        <v>4</v>
      </c>
    </row>
    <row r="5103" spans="1:4" hidden="1" x14ac:dyDescent="0.25">
      <c r="A5103" t="s">
        <v>2516</v>
      </c>
      <c r="B5103">
        <v>2</v>
      </c>
      <c r="C5103" t="s">
        <v>2199</v>
      </c>
      <c r="D5103" t="s">
        <v>1247</v>
      </c>
    </row>
    <row r="5104" spans="1:4" hidden="1" x14ac:dyDescent="0.25">
      <c r="A5104" t="s">
        <v>2516</v>
      </c>
      <c r="B5104">
        <v>3</v>
      </c>
      <c r="C5104" t="s">
        <v>1193</v>
      </c>
      <c r="D5104" t="s">
        <v>1251</v>
      </c>
    </row>
    <row r="5105" spans="1:4" hidden="1" x14ac:dyDescent="0.25">
      <c r="A5105" t="s">
        <v>2516</v>
      </c>
      <c r="B5105">
        <v>4</v>
      </c>
      <c r="C5105" t="s">
        <v>1473</v>
      </c>
      <c r="D5105" t="s">
        <v>1253</v>
      </c>
    </row>
    <row r="5106" spans="1:4" hidden="1" x14ac:dyDescent="0.25">
      <c r="A5106" t="s">
        <v>2516</v>
      </c>
      <c r="B5106">
        <v>5</v>
      </c>
      <c r="C5106" t="s">
        <v>1256</v>
      </c>
      <c r="D5106" t="s">
        <v>1255</v>
      </c>
    </row>
    <row r="5107" spans="1:4" hidden="1" x14ac:dyDescent="0.25">
      <c r="A5107" t="s">
        <v>2516</v>
      </c>
      <c r="B5107">
        <v>6</v>
      </c>
      <c r="C5107" t="s">
        <v>1258</v>
      </c>
      <c r="D5107" t="s">
        <v>1257</v>
      </c>
    </row>
    <row r="5108" spans="1:4" hidden="1" x14ac:dyDescent="0.25">
      <c r="A5108" t="s">
        <v>2516</v>
      </c>
      <c r="B5108">
        <v>7</v>
      </c>
      <c r="C5108" t="s">
        <v>2163</v>
      </c>
      <c r="D5108" t="s">
        <v>2460</v>
      </c>
    </row>
    <row r="5109" spans="1:4" hidden="1" x14ac:dyDescent="0.25">
      <c r="A5109" t="s">
        <v>2516</v>
      </c>
      <c r="B5109">
        <v>8</v>
      </c>
      <c r="C5109" t="s">
        <v>1261</v>
      </c>
      <c r="D5109" t="s">
        <v>1260</v>
      </c>
    </row>
    <row r="5110" spans="1:4" hidden="1" x14ac:dyDescent="0.25">
      <c r="A5110" t="s">
        <v>2516</v>
      </c>
      <c r="B5110">
        <v>9</v>
      </c>
      <c r="C5110" t="s">
        <v>2335</v>
      </c>
      <c r="D5110" t="s">
        <v>2185</v>
      </c>
    </row>
    <row r="5111" spans="1:4" hidden="1" x14ac:dyDescent="0.25">
      <c r="A5111" t="s">
        <v>2516</v>
      </c>
      <c r="B5111">
        <v>10</v>
      </c>
      <c r="C5111" t="s">
        <v>2184</v>
      </c>
      <c r="D5111" t="s">
        <v>2183</v>
      </c>
    </row>
    <row r="5112" spans="1:4" hidden="1" x14ac:dyDescent="0.25">
      <c r="A5112" t="s">
        <v>2516</v>
      </c>
      <c r="B5112">
        <v>11</v>
      </c>
      <c r="C5112" t="s">
        <v>1056</v>
      </c>
      <c r="D5112" t="s">
        <v>1055</v>
      </c>
    </row>
    <row r="5113" spans="1:4" hidden="1" x14ac:dyDescent="0.25">
      <c r="A5113" t="s">
        <v>2516</v>
      </c>
      <c r="B5113">
        <v>12</v>
      </c>
      <c r="C5113" t="s">
        <v>2519</v>
      </c>
      <c r="D5113" t="s">
        <v>2518</v>
      </c>
    </row>
    <row r="5114" spans="1:4" hidden="1" x14ac:dyDescent="0.25">
      <c r="A5114" t="s">
        <v>2516</v>
      </c>
      <c r="B5114">
        <v>13</v>
      </c>
      <c r="C5114" t="s">
        <v>2180</v>
      </c>
      <c r="D5114" t="s">
        <v>2179</v>
      </c>
    </row>
    <row r="5115" spans="1:4" hidden="1" x14ac:dyDescent="0.25">
      <c r="A5115" t="s">
        <v>2516</v>
      </c>
      <c r="B5115">
        <v>14</v>
      </c>
      <c r="C5115" t="s">
        <v>2178</v>
      </c>
      <c r="D5115" t="s">
        <v>2177</v>
      </c>
    </row>
    <row r="5116" spans="1:4" hidden="1" x14ac:dyDescent="0.25">
      <c r="A5116" t="s">
        <v>2516</v>
      </c>
      <c r="B5116">
        <v>15</v>
      </c>
      <c r="C5116" t="s">
        <v>2129</v>
      </c>
      <c r="D5116" t="s">
        <v>2128</v>
      </c>
    </row>
    <row r="5117" spans="1:4" hidden="1" x14ac:dyDescent="0.25">
      <c r="A5117" t="s">
        <v>2516</v>
      </c>
      <c r="B5117">
        <v>16</v>
      </c>
      <c r="C5117" t="s">
        <v>1734</v>
      </c>
      <c r="D5117" t="s">
        <v>2517</v>
      </c>
    </row>
    <row r="5118" spans="1:4" hidden="1" x14ac:dyDescent="0.25">
      <c r="A5118" t="s">
        <v>2516</v>
      </c>
      <c r="B5118">
        <v>17</v>
      </c>
      <c r="C5118" t="s">
        <v>1108</v>
      </c>
      <c r="D5118" t="s">
        <v>2317</v>
      </c>
    </row>
    <row r="5119" spans="1:4" hidden="1" x14ac:dyDescent="0.25">
      <c r="A5119" t="s">
        <v>2516</v>
      </c>
      <c r="B5119">
        <v>18</v>
      </c>
      <c r="C5119" t="s">
        <v>1109</v>
      </c>
      <c r="D5119" t="s">
        <v>2480</v>
      </c>
    </row>
    <row r="5120" spans="1:4" hidden="1" x14ac:dyDescent="0.25">
      <c r="A5120" t="s">
        <v>2516</v>
      </c>
      <c r="B5120">
        <v>19</v>
      </c>
      <c r="C5120" t="s">
        <v>492</v>
      </c>
      <c r="D5120" t="s">
        <v>26</v>
      </c>
    </row>
    <row r="5121" spans="1:4" hidden="1" x14ac:dyDescent="0.25">
      <c r="A5121" t="s">
        <v>2501</v>
      </c>
      <c r="B5121">
        <v>1</v>
      </c>
      <c r="C5121" t="s">
        <v>295</v>
      </c>
      <c r="D5121" t="s">
        <v>10</v>
      </c>
    </row>
    <row r="5122" spans="1:4" hidden="1" x14ac:dyDescent="0.25">
      <c r="A5122" t="s">
        <v>2501</v>
      </c>
      <c r="B5122">
        <v>2</v>
      </c>
      <c r="C5122" t="s">
        <v>928</v>
      </c>
      <c r="D5122" t="s">
        <v>464</v>
      </c>
    </row>
    <row r="5123" spans="1:4" hidden="1" x14ac:dyDescent="0.25">
      <c r="A5123" t="s">
        <v>2501</v>
      </c>
      <c r="B5123">
        <v>3</v>
      </c>
      <c r="C5123" t="s">
        <v>2488</v>
      </c>
      <c r="D5123" t="s">
        <v>2515</v>
      </c>
    </row>
    <row r="5124" spans="1:4" hidden="1" x14ac:dyDescent="0.25">
      <c r="A5124" t="s">
        <v>2501</v>
      </c>
      <c r="B5124">
        <v>4</v>
      </c>
      <c r="C5124" t="s">
        <v>463</v>
      </c>
      <c r="D5124" t="s">
        <v>636</v>
      </c>
    </row>
    <row r="5125" spans="1:4" hidden="1" x14ac:dyDescent="0.25">
      <c r="A5125" t="s">
        <v>2501</v>
      </c>
      <c r="B5125">
        <v>5</v>
      </c>
      <c r="C5125" t="s">
        <v>966</v>
      </c>
      <c r="D5125" t="s">
        <v>390</v>
      </c>
    </row>
    <row r="5126" spans="1:4" hidden="1" x14ac:dyDescent="0.25">
      <c r="A5126" t="s">
        <v>2501</v>
      </c>
      <c r="B5126">
        <v>6</v>
      </c>
      <c r="C5126" t="s">
        <v>389</v>
      </c>
      <c r="D5126" t="s">
        <v>2514</v>
      </c>
    </row>
    <row r="5127" spans="1:4" hidden="1" x14ac:dyDescent="0.25">
      <c r="A5127" t="s">
        <v>2501</v>
      </c>
      <c r="B5127">
        <v>7</v>
      </c>
      <c r="C5127" t="s">
        <v>1214</v>
      </c>
      <c r="D5127" t="s">
        <v>2513</v>
      </c>
    </row>
    <row r="5128" spans="1:4" hidden="1" x14ac:dyDescent="0.25">
      <c r="A5128" t="s">
        <v>2501</v>
      </c>
      <c r="B5128">
        <v>8</v>
      </c>
      <c r="C5128" t="s">
        <v>2512</v>
      </c>
      <c r="D5128" t="s">
        <v>1021</v>
      </c>
    </row>
    <row r="5129" spans="1:4" hidden="1" x14ac:dyDescent="0.25">
      <c r="A5129" t="s">
        <v>2501</v>
      </c>
      <c r="B5129">
        <v>9</v>
      </c>
      <c r="C5129" t="s">
        <v>1407</v>
      </c>
      <c r="D5129" t="s">
        <v>2511</v>
      </c>
    </row>
    <row r="5130" spans="1:4" hidden="1" x14ac:dyDescent="0.25">
      <c r="A5130" t="s">
        <v>2501</v>
      </c>
      <c r="B5130">
        <v>10</v>
      </c>
      <c r="C5130" t="s">
        <v>2510</v>
      </c>
      <c r="D5130" t="s">
        <v>106</v>
      </c>
    </row>
    <row r="5131" spans="1:4" hidden="1" x14ac:dyDescent="0.25">
      <c r="A5131" t="s">
        <v>2501</v>
      </c>
      <c r="B5131">
        <v>11</v>
      </c>
      <c r="C5131" t="s">
        <v>881</v>
      </c>
      <c r="D5131" t="s">
        <v>920</v>
      </c>
    </row>
    <row r="5132" spans="1:4" hidden="1" x14ac:dyDescent="0.25">
      <c r="A5132" t="s">
        <v>2501</v>
      </c>
      <c r="B5132">
        <v>12</v>
      </c>
      <c r="C5132" t="s">
        <v>1287</v>
      </c>
      <c r="D5132" t="s">
        <v>2509</v>
      </c>
    </row>
    <row r="5133" spans="1:4" hidden="1" x14ac:dyDescent="0.25">
      <c r="A5133" t="s">
        <v>2501</v>
      </c>
      <c r="B5133">
        <v>13</v>
      </c>
      <c r="C5133" t="s">
        <v>2453</v>
      </c>
      <c r="D5133" t="s">
        <v>2508</v>
      </c>
    </row>
    <row r="5134" spans="1:4" hidden="1" x14ac:dyDescent="0.25">
      <c r="A5134" t="s">
        <v>2501</v>
      </c>
      <c r="B5134">
        <v>14</v>
      </c>
      <c r="C5134" t="s">
        <v>2507</v>
      </c>
      <c r="D5134" t="s">
        <v>1366</v>
      </c>
    </row>
    <row r="5135" spans="1:4" hidden="1" x14ac:dyDescent="0.25">
      <c r="A5135" t="s">
        <v>2501</v>
      </c>
      <c r="B5135">
        <v>15</v>
      </c>
      <c r="C5135" t="s">
        <v>1365</v>
      </c>
      <c r="D5135" t="s">
        <v>115</v>
      </c>
    </row>
    <row r="5136" spans="1:4" hidden="1" x14ac:dyDescent="0.25">
      <c r="A5136" t="s">
        <v>2501</v>
      </c>
      <c r="B5136">
        <v>16</v>
      </c>
      <c r="C5136" t="s">
        <v>914</v>
      </c>
      <c r="D5136" t="s">
        <v>1968</v>
      </c>
    </row>
    <row r="5137" spans="1:4" hidden="1" x14ac:dyDescent="0.25">
      <c r="A5137" t="s">
        <v>2501</v>
      </c>
      <c r="B5137">
        <v>17</v>
      </c>
      <c r="C5137" t="s">
        <v>1821</v>
      </c>
      <c r="D5137" t="s">
        <v>139</v>
      </c>
    </row>
    <row r="5138" spans="1:4" hidden="1" x14ac:dyDescent="0.25">
      <c r="A5138" t="s">
        <v>2501</v>
      </c>
      <c r="B5138">
        <v>18</v>
      </c>
      <c r="C5138" t="s">
        <v>1820</v>
      </c>
      <c r="D5138" t="s">
        <v>1320</v>
      </c>
    </row>
    <row r="5139" spans="1:4" hidden="1" x14ac:dyDescent="0.25">
      <c r="A5139" t="s">
        <v>2501</v>
      </c>
      <c r="B5139">
        <v>19</v>
      </c>
      <c r="C5139" t="s">
        <v>1185</v>
      </c>
      <c r="D5139" t="s">
        <v>2506</v>
      </c>
    </row>
    <row r="5140" spans="1:4" hidden="1" x14ac:dyDescent="0.25">
      <c r="A5140" t="s">
        <v>2501</v>
      </c>
      <c r="B5140">
        <v>20</v>
      </c>
      <c r="C5140" t="s">
        <v>2505</v>
      </c>
      <c r="D5140" t="s">
        <v>2504</v>
      </c>
    </row>
    <row r="5141" spans="1:4" hidden="1" x14ac:dyDescent="0.25">
      <c r="A5141" t="s">
        <v>2501</v>
      </c>
      <c r="B5141">
        <v>21</v>
      </c>
      <c r="C5141" t="s">
        <v>2503</v>
      </c>
      <c r="D5141" t="s">
        <v>2502</v>
      </c>
    </row>
    <row r="5142" spans="1:4" hidden="1" x14ac:dyDescent="0.25">
      <c r="A5142" t="s">
        <v>2501</v>
      </c>
      <c r="B5142">
        <v>22</v>
      </c>
      <c r="C5142" t="s">
        <v>2500</v>
      </c>
      <c r="D5142" t="s">
        <v>103</v>
      </c>
    </row>
    <row r="5143" spans="1:4" hidden="1" x14ac:dyDescent="0.25">
      <c r="A5143" t="s">
        <v>2486</v>
      </c>
      <c r="B5143">
        <v>1</v>
      </c>
      <c r="C5143" t="s">
        <v>2485</v>
      </c>
      <c r="D5143" t="s">
        <v>48</v>
      </c>
    </row>
    <row r="5144" spans="1:4" hidden="1" x14ac:dyDescent="0.25">
      <c r="A5144" t="s">
        <v>2486</v>
      </c>
      <c r="B5144">
        <v>2</v>
      </c>
      <c r="C5144" t="s">
        <v>2066</v>
      </c>
      <c r="D5144" t="s">
        <v>196</v>
      </c>
    </row>
    <row r="5145" spans="1:4" hidden="1" x14ac:dyDescent="0.25">
      <c r="A5145" t="s">
        <v>2486</v>
      </c>
      <c r="B5145">
        <v>3</v>
      </c>
      <c r="C5145" t="s">
        <v>1245</v>
      </c>
      <c r="D5145" t="s">
        <v>4</v>
      </c>
    </row>
    <row r="5146" spans="1:4" hidden="1" x14ac:dyDescent="0.25">
      <c r="A5146" t="s">
        <v>2486</v>
      </c>
      <c r="B5146">
        <v>4</v>
      </c>
      <c r="C5146" t="s">
        <v>2199</v>
      </c>
      <c r="D5146" t="s">
        <v>1247</v>
      </c>
    </row>
    <row r="5147" spans="1:4" hidden="1" x14ac:dyDescent="0.25">
      <c r="A5147" t="s">
        <v>2486</v>
      </c>
      <c r="B5147">
        <v>5</v>
      </c>
      <c r="C5147" t="s">
        <v>2499</v>
      </c>
      <c r="D5147" t="s">
        <v>2063</v>
      </c>
    </row>
    <row r="5148" spans="1:4" hidden="1" x14ac:dyDescent="0.25">
      <c r="A5148" t="s">
        <v>2486</v>
      </c>
      <c r="B5148">
        <v>6</v>
      </c>
      <c r="C5148" t="s">
        <v>2498</v>
      </c>
      <c r="D5148" t="s">
        <v>2497</v>
      </c>
    </row>
    <row r="5149" spans="1:4" hidden="1" x14ac:dyDescent="0.25">
      <c r="A5149" t="s">
        <v>2486</v>
      </c>
      <c r="B5149">
        <v>7</v>
      </c>
      <c r="C5149" t="s">
        <v>1504</v>
      </c>
      <c r="D5149" t="s">
        <v>71</v>
      </c>
    </row>
    <row r="5150" spans="1:4" hidden="1" x14ac:dyDescent="0.25">
      <c r="A5150" t="s">
        <v>2486</v>
      </c>
      <c r="B5150">
        <v>8</v>
      </c>
      <c r="C5150" t="s">
        <v>1473</v>
      </c>
      <c r="D5150" t="s">
        <v>1253</v>
      </c>
    </row>
    <row r="5151" spans="1:4" hidden="1" x14ac:dyDescent="0.25">
      <c r="A5151" t="s">
        <v>2486</v>
      </c>
      <c r="B5151">
        <v>9</v>
      </c>
      <c r="C5151" t="s">
        <v>1506</v>
      </c>
      <c r="D5151" t="s">
        <v>1505</v>
      </c>
    </row>
    <row r="5152" spans="1:4" hidden="1" x14ac:dyDescent="0.25">
      <c r="A5152" t="s">
        <v>2486</v>
      </c>
      <c r="B5152">
        <v>10</v>
      </c>
      <c r="C5152" t="s">
        <v>923</v>
      </c>
      <c r="D5152" t="s">
        <v>2496</v>
      </c>
    </row>
    <row r="5153" spans="1:4" hidden="1" x14ac:dyDescent="0.25">
      <c r="A5153" t="s">
        <v>2486</v>
      </c>
      <c r="B5153">
        <v>11</v>
      </c>
      <c r="C5153" t="s">
        <v>546</v>
      </c>
      <c r="D5153" t="s">
        <v>1507</v>
      </c>
    </row>
    <row r="5154" spans="1:4" hidden="1" x14ac:dyDescent="0.25">
      <c r="A5154" t="s">
        <v>2486</v>
      </c>
      <c r="B5154">
        <v>12</v>
      </c>
      <c r="C5154" t="s">
        <v>2192</v>
      </c>
      <c r="D5154" t="s">
        <v>2234</v>
      </c>
    </row>
    <row r="5155" spans="1:4" hidden="1" x14ac:dyDescent="0.25">
      <c r="A5155" t="s">
        <v>2486</v>
      </c>
      <c r="B5155">
        <v>13</v>
      </c>
      <c r="C5155" t="s">
        <v>2265</v>
      </c>
      <c r="D5155" t="s">
        <v>2189</v>
      </c>
    </row>
    <row r="5156" spans="1:4" hidden="1" x14ac:dyDescent="0.25">
      <c r="A5156" t="s">
        <v>2486</v>
      </c>
      <c r="B5156">
        <v>14</v>
      </c>
      <c r="C5156" t="s">
        <v>1951</v>
      </c>
      <c r="D5156" t="s">
        <v>2188</v>
      </c>
    </row>
    <row r="5157" spans="1:4" hidden="1" x14ac:dyDescent="0.25">
      <c r="A5157" t="s">
        <v>2486</v>
      </c>
      <c r="B5157">
        <v>15</v>
      </c>
      <c r="C5157" t="s">
        <v>1052</v>
      </c>
      <c r="D5157" t="s">
        <v>140</v>
      </c>
    </row>
    <row r="5158" spans="1:4" hidden="1" x14ac:dyDescent="0.25">
      <c r="A5158" t="s">
        <v>2486</v>
      </c>
      <c r="B5158">
        <v>16</v>
      </c>
      <c r="C5158" t="s">
        <v>2495</v>
      </c>
      <c r="D5158" t="s">
        <v>2494</v>
      </c>
    </row>
    <row r="5159" spans="1:4" hidden="1" x14ac:dyDescent="0.25">
      <c r="A5159" t="s">
        <v>2486</v>
      </c>
      <c r="B5159">
        <v>17</v>
      </c>
      <c r="C5159" t="s">
        <v>1051</v>
      </c>
      <c r="D5159" t="s">
        <v>2493</v>
      </c>
    </row>
    <row r="5160" spans="1:4" hidden="1" x14ac:dyDescent="0.25">
      <c r="A5160" t="s">
        <v>2486</v>
      </c>
      <c r="B5160">
        <v>18</v>
      </c>
      <c r="C5160" t="s">
        <v>1197</v>
      </c>
      <c r="D5160" t="s">
        <v>2492</v>
      </c>
    </row>
    <row r="5161" spans="1:4" hidden="1" x14ac:dyDescent="0.25">
      <c r="A5161" t="s">
        <v>2486</v>
      </c>
      <c r="B5161">
        <v>19</v>
      </c>
      <c r="C5161" t="s">
        <v>2491</v>
      </c>
      <c r="D5161" t="s">
        <v>2490</v>
      </c>
    </row>
    <row r="5162" spans="1:4" hidden="1" x14ac:dyDescent="0.25">
      <c r="A5162" t="s">
        <v>2486</v>
      </c>
      <c r="B5162">
        <v>20</v>
      </c>
      <c r="C5162" t="s">
        <v>1159</v>
      </c>
      <c r="D5162" t="s">
        <v>2489</v>
      </c>
    </row>
    <row r="5163" spans="1:4" hidden="1" x14ac:dyDescent="0.25">
      <c r="A5163" t="s">
        <v>2486</v>
      </c>
      <c r="B5163">
        <v>21</v>
      </c>
      <c r="C5163" t="s">
        <v>2228</v>
      </c>
      <c r="D5163" t="s">
        <v>1392</v>
      </c>
    </row>
    <row r="5164" spans="1:4" hidden="1" x14ac:dyDescent="0.25">
      <c r="A5164" t="s">
        <v>2486</v>
      </c>
      <c r="B5164">
        <v>22</v>
      </c>
      <c r="C5164" t="s">
        <v>2226</v>
      </c>
      <c r="D5164" t="s">
        <v>2225</v>
      </c>
    </row>
    <row r="5165" spans="1:4" hidden="1" x14ac:dyDescent="0.25">
      <c r="A5165" t="s">
        <v>2486</v>
      </c>
      <c r="B5165">
        <v>23</v>
      </c>
      <c r="C5165" t="s">
        <v>2488</v>
      </c>
      <c r="D5165" t="s">
        <v>2487</v>
      </c>
    </row>
    <row r="5166" spans="1:4" hidden="1" x14ac:dyDescent="0.25">
      <c r="A5166" t="s">
        <v>2486</v>
      </c>
      <c r="B5166">
        <v>24</v>
      </c>
      <c r="C5166" t="s">
        <v>1046</v>
      </c>
      <c r="D5166" t="s">
        <v>1045</v>
      </c>
    </row>
    <row r="5167" spans="1:4" hidden="1" x14ac:dyDescent="0.25">
      <c r="A5167" t="s">
        <v>2486</v>
      </c>
      <c r="B5167">
        <v>25</v>
      </c>
      <c r="C5167" t="s">
        <v>344</v>
      </c>
      <c r="D5167" t="s">
        <v>8</v>
      </c>
    </row>
    <row r="5168" spans="1:4" hidden="1" x14ac:dyDescent="0.25">
      <c r="A5168" t="s">
        <v>2481</v>
      </c>
      <c r="B5168">
        <v>1</v>
      </c>
      <c r="C5168" t="s">
        <v>2485</v>
      </c>
      <c r="D5168" t="s">
        <v>48</v>
      </c>
    </row>
    <row r="5169" spans="1:4" hidden="1" x14ac:dyDescent="0.25">
      <c r="A5169" t="s">
        <v>2481</v>
      </c>
      <c r="B5169">
        <v>2</v>
      </c>
      <c r="C5169" t="s">
        <v>2066</v>
      </c>
      <c r="D5169" t="s">
        <v>196</v>
      </c>
    </row>
    <row r="5170" spans="1:4" hidden="1" x14ac:dyDescent="0.25">
      <c r="A5170" t="s">
        <v>2481</v>
      </c>
      <c r="B5170">
        <v>3</v>
      </c>
      <c r="C5170" t="s">
        <v>1245</v>
      </c>
      <c r="D5170" t="s">
        <v>2484</v>
      </c>
    </row>
    <row r="5171" spans="1:4" hidden="1" x14ac:dyDescent="0.25">
      <c r="A5171" t="s">
        <v>2481</v>
      </c>
      <c r="B5171">
        <v>4</v>
      </c>
      <c r="C5171" t="s">
        <v>2199</v>
      </c>
      <c r="D5171" t="s">
        <v>1247</v>
      </c>
    </row>
    <row r="5172" spans="1:4" hidden="1" x14ac:dyDescent="0.25">
      <c r="A5172" t="s">
        <v>2481</v>
      </c>
      <c r="B5172">
        <v>5</v>
      </c>
      <c r="C5172" t="s">
        <v>1193</v>
      </c>
      <c r="D5172" t="s">
        <v>1251</v>
      </c>
    </row>
    <row r="5173" spans="1:4" hidden="1" x14ac:dyDescent="0.25">
      <c r="A5173" t="s">
        <v>2481</v>
      </c>
      <c r="B5173">
        <v>6</v>
      </c>
      <c r="C5173" t="s">
        <v>1473</v>
      </c>
      <c r="D5173" t="s">
        <v>1253</v>
      </c>
    </row>
    <row r="5174" spans="1:4" hidden="1" x14ac:dyDescent="0.25">
      <c r="A5174" t="s">
        <v>2481</v>
      </c>
      <c r="B5174">
        <v>7</v>
      </c>
      <c r="C5174" t="s">
        <v>1256</v>
      </c>
      <c r="D5174" t="s">
        <v>1255</v>
      </c>
    </row>
    <row r="5175" spans="1:4" hidden="1" x14ac:dyDescent="0.25">
      <c r="A5175" t="s">
        <v>2481</v>
      </c>
      <c r="B5175">
        <v>8</v>
      </c>
      <c r="C5175" t="s">
        <v>1258</v>
      </c>
      <c r="D5175" t="s">
        <v>1257</v>
      </c>
    </row>
    <row r="5176" spans="1:4" hidden="1" x14ac:dyDescent="0.25">
      <c r="A5176" t="s">
        <v>2481</v>
      </c>
      <c r="B5176">
        <v>9</v>
      </c>
      <c r="C5176" t="s">
        <v>936</v>
      </c>
      <c r="D5176" t="s">
        <v>2447</v>
      </c>
    </row>
    <row r="5177" spans="1:4" hidden="1" x14ac:dyDescent="0.25">
      <c r="A5177" t="s">
        <v>2481</v>
      </c>
      <c r="B5177">
        <v>10</v>
      </c>
      <c r="C5177" t="s">
        <v>1261</v>
      </c>
      <c r="D5177" t="s">
        <v>1260</v>
      </c>
    </row>
    <row r="5178" spans="1:4" hidden="1" x14ac:dyDescent="0.25">
      <c r="A5178" t="s">
        <v>2481</v>
      </c>
      <c r="B5178">
        <v>11</v>
      </c>
      <c r="C5178" t="s">
        <v>2459</v>
      </c>
      <c r="D5178" t="s">
        <v>1399</v>
      </c>
    </row>
    <row r="5179" spans="1:4" hidden="1" x14ac:dyDescent="0.25">
      <c r="A5179" t="s">
        <v>2481</v>
      </c>
      <c r="B5179">
        <v>12</v>
      </c>
      <c r="C5179" t="s">
        <v>1265</v>
      </c>
      <c r="D5179" t="s">
        <v>1264</v>
      </c>
    </row>
    <row r="5180" spans="1:4" hidden="1" x14ac:dyDescent="0.25">
      <c r="A5180" t="s">
        <v>2481</v>
      </c>
      <c r="B5180">
        <v>13</v>
      </c>
      <c r="C5180" t="s">
        <v>2483</v>
      </c>
      <c r="D5180" t="s">
        <v>2482</v>
      </c>
    </row>
    <row r="5181" spans="1:4" hidden="1" x14ac:dyDescent="0.25">
      <c r="A5181" t="s">
        <v>2481</v>
      </c>
      <c r="B5181">
        <v>14</v>
      </c>
      <c r="C5181" t="s">
        <v>2012</v>
      </c>
      <c r="D5181" t="s">
        <v>1524</v>
      </c>
    </row>
    <row r="5182" spans="1:4" hidden="1" x14ac:dyDescent="0.25">
      <c r="A5182" t="s">
        <v>2481</v>
      </c>
      <c r="B5182">
        <v>15</v>
      </c>
      <c r="C5182" t="s">
        <v>1582</v>
      </c>
      <c r="D5182" t="s">
        <v>1270</v>
      </c>
    </row>
    <row r="5183" spans="1:4" hidden="1" x14ac:dyDescent="0.25">
      <c r="A5183" t="s">
        <v>2481</v>
      </c>
      <c r="B5183">
        <v>16</v>
      </c>
      <c r="C5183" t="s">
        <v>886</v>
      </c>
      <c r="D5183" t="s">
        <v>142</v>
      </c>
    </row>
    <row r="5184" spans="1:4" hidden="1" x14ac:dyDescent="0.25">
      <c r="A5184" t="s">
        <v>2481</v>
      </c>
      <c r="B5184">
        <v>17</v>
      </c>
      <c r="C5184" t="s">
        <v>1155</v>
      </c>
      <c r="D5184" t="s">
        <v>13</v>
      </c>
    </row>
    <row r="5185" spans="1:4" hidden="1" x14ac:dyDescent="0.25">
      <c r="A5185" t="s">
        <v>2476</v>
      </c>
      <c r="B5185">
        <v>1</v>
      </c>
      <c r="C5185" t="s">
        <v>344</v>
      </c>
      <c r="D5185" t="s">
        <v>8</v>
      </c>
    </row>
    <row r="5186" spans="1:4" hidden="1" x14ac:dyDescent="0.25">
      <c r="A5186" t="s">
        <v>2476</v>
      </c>
      <c r="B5186">
        <v>2</v>
      </c>
      <c r="C5186" t="s">
        <v>2029</v>
      </c>
      <c r="D5186" t="s">
        <v>480</v>
      </c>
    </row>
    <row r="5187" spans="1:4" hidden="1" x14ac:dyDescent="0.25">
      <c r="A5187" t="s">
        <v>2476</v>
      </c>
      <c r="B5187">
        <v>3</v>
      </c>
      <c r="C5187" t="s">
        <v>483</v>
      </c>
      <c r="D5187" t="s">
        <v>483</v>
      </c>
    </row>
    <row r="5188" spans="1:4" hidden="1" x14ac:dyDescent="0.25">
      <c r="A5188" t="s">
        <v>2476</v>
      </c>
      <c r="B5188">
        <v>4</v>
      </c>
      <c r="C5188" t="s">
        <v>2250</v>
      </c>
      <c r="D5188" t="s">
        <v>2249</v>
      </c>
    </row>
    <row r="5189" spans="1:4" hidden="1" x14ac:dyDescent="0.25">
      <c r="A5189" t="s">
        <v>2476</v>
      </c>
      <c r="B5189">
        <v>5</v>
      </c>
      <c r="C5189" t="s">
        <v>2176</v>
      </c>
      <c r="D5189" t="s">
        <v>2175</v>
      </c>
    </row>
    <row r="5190" spans="1:4" hidden="1" x14ac:dyDescent="0.25">
      <c r="A5190" t="s">
        <v>2476</v>
      </c>
      <c r="B5190">
        <v>6</v>
      </c>
      <c r="C5190" t="s">
        <v>1108</v>
      </c>
      <c r="D5190" t="s">
        <v>2317</v>
      </c>
    </row>
    <row r="5191" spans="1:4" hidden="1" x14ac:dyDescent="0.25">
      <c r="A5191" t="s">
        <v>2476</v>
      </c>
      <c r="B5191">
        <v>7</v>
      </c>
      <c r="C5191" t="s">
        <v>1109</v>
      </c>
      <c r="D5191" t="s">
        <v>2480</v>
      </c>
    </row>
    <row r="5192" spans="1:4" hidden="1" x14ac:dyDescent="0.25">
      <c r="A5192" t="s">
        <v>2476</v>
      </c>
      <c r="B5192">
        <v>8</v>
      </c>
      <c r="C5192" t="s">
        <v>492</v>
      </c>
      <c r="D5192" t="s">
        <v>26</v>
      </c>
    </row>
    <row r="5193" spans="1:4" hidden="1" x14ac:dyDescent="0.25">
      <c r="A5193" t="s">
        <v>2476</v>
      </c>
      <c r="B5193">
        <v>9</v>
      </c>
      <c r="C5193" t="s">
        <v>1226</v>
      </c>
      <c r="D5193" t="s">
        <v>205</v>
      </c>
    </row>
    <row r="5194" spans="1:4" hidden="1" x14ac:dyDescent="0.25">
      <c r="A5194" t="s">
        <v>2476</v>
      </c>
      <c r="B5194">
        <v>10</v>
      </c>
      <c r="C5194" t="s">
        <v>1227</v>
      </c>
      <c r="D5194" t="s">
        <v>494</v>
      </c>
    </row>
    <row r="5195" spans="1:4" hidden="1" x14ac:dyDescent="0.25">
      <c r="A5195" t="s">
        <v>2476</v>
      </c>
      <c r="B5195">
        <v>11</v>
      </c>
      <c r="C5195" t="s">
        <v>315</v>
      </c>
      <c r="D5195" t="s">
        <v>2246</v>
      </c>
    </row>
    <row r="5196" spans="1:4" hidden="1" x14ac:dyDescent="0.25">
      <c r="A5196" t="s">
        <v>2476</v>
      </c>
      <c r="B5196">
        <v>12</v>
      </c>
      <c r="C5196" t="s">
        <v>1190</v>
      </c>
      <c r="D5196" t="s">
        <v>500</v>
      </c>
    </row>
    <row r="5197" spans="1:4" hidden="1" x14ac:dyDescent="0.25">
      <c r="A5197" t="s">
        <v>2476</v>
      </c>
      <c r="B5197">
        <v>13</v>
      </c>
      <c r="C5197" t="s">
        <v>1479</v>
      </c>
      <c r="D5197" t="s">
        <v>2431</v>
      </c>
    </row>
    <row r="5198" spans="1:4" hidden="1" x14ac:dyDescent="0.25">
      <c r="A5198" t="s">
        <v>2476</v>
      </c>
      <c r="B5198">
        <v>14</v>
      </c>
      <c r="C5198" t="s">
        <v>2127</v>
      </c>
      <c r="D5198" t="s">
        <v>504</v>
      </c>
    </row>
    <row r="5199" spans="1:4" hidden="1" x14ac:dyDescent="0.25">
      <c r="A5199" t="s">
        <v>2476</v>
      </c>
      <c r="B5199">
        <v>15</v>
      </c>
      <c r="C5199" t="s">
        <v>2041</v>
      </c>
      <c r="D5199" t="s">
        <v>590</v>
      </c>
    </row>
    <row r="5200" spans="1:4" hidden="1" x14ac:dyDescent="0.25">
      <c r="A5200" t="s">
        <v>2476</v>
      </c>
      <c r="B5200">
        <v>16</v>
      </c>
      <c r="C5200" t="s">
        <v>1341</v>
      </c>
      <c r="D5200" t="s">
        <v>116</v>
      </c>
    </row>
    <row r="5201" spans="1:4" hidden="1" x14ac:dyDescent="0.25">
      <c r="A5201" t="s">
        <v>2476</v>
      </c>
      <c r="B5201">
        <v>17</v>
      </c>
      <c r="C5201" t="s">
        <v>512</v>
      </c>
      <c r="D5201" t="s">
        <v>511</v>
      </c>
    </row>
    <row r="5202" spans="1:4" hidden="1" x14ac:dyDescent="0.25">
      <c r="A5202" t="s">
        <v>2476</v>
      </c>
      <c r="B5202">
        <v>18</v>
      </c>
      <c r="C5202" t="s">
        <v>692</v>
      </c>
      <c r="D5202" t="s">
        <v>513</v>
      </c>
    </row>
    <row r="5203" spans="1:4" hidden="1" x14ac:dyDescent="0.25">
      <c r="A5203" t="s">
        <v>2476</v>
      </c>
      <c r="B5203">
        <v>19</v>
      </c>
      <c r="C5203" t="s">
        <v>1190</v>
      </c>
      <c r="D5203" t="s">
        <v>2479</v>
      </c>
    </row>
    <row r="5204" spans="1:4" hidden="1" x14ac:dyDescent="0.25">
      <c r="A5204" t="s">
        <v>2476</v>
      </c>
      <c r="B5204">
        <v>20</v>
      </c>
      <c r="C5204" t="s">
        <v>2430</v>
      </c>
      <c r="D5204" t="s">
        <v>1165</v>
      </c>
    </row>
    <row r="5205" spans="1:4" hidden="1" x14ac:dyDescent="0.25">
      <c r="A5205" t="s">
        <v>2476</v>
      </c>
      <c r="B5205">
        <v>21</v>
      </c>
      <c r="C5205" t="s">
        <v>1003</v>
      </c>
      <c r="D5205" t="s">
        <v>215</v>
      </c>
    </row>
    <row r="5206" spans="1:4" hidden="1" x14ac:dyDescent="0.25">
      <c r="A5206" t="s">
        <v>2476</v>
      </c>
      <c r="B5206">
        <v>22</v>
      </c>
      <c r="C5206" t="s">
        <v>1691</v>
      </c>
      <c r="D5206" t="s">
        <v>2242</v>
      </c>
    </row>
    <row r="5207" spans="1:4" hidden="1" x14ac:dyDescent="0.25">
      <c r="A5207" t="s">
        <v>2476</v>
      </c>
      <c r="B5207">
        <v>23</v>
      </c>
      <c r="C5207" t="s">
        <v>2478</v>
      </c>
      <c r="D5207" t="s">
        <v>47</v>
      </c>
    </row>
    <row r="5208" spans="1:4" hidden="1" x14ac:dyDescent="0.25">
      <c r="A5208" t="s">
        <v>2476</v>
      </c>
      <c r="B5208">
        <v>24</v>
      </c>
      <c r="C5208" t="s">
        <v>2477</v>
      </c>
      <c r="D5208" t="s">
        <v>2427</v>
      </c>
    </row>
    <row r="5209" spans="1:4" hidden="1" x14ac:dyDescent="0.25">
      <c r="A5209" t="s">
        <v>2476</v>
      </c>
      <c r="B5209">
        <v>25</v>
      </c>
      <c r="C5209" t="s">
        <v>438</v>
      </c>
      <c r="D5209" t="s">
        <v>207</v>
      </c>
    </row>
    <row r="5210" spans="1:4" hidden="1" x14ac:dyDescent="0.25">
      <c r="A5210" t="s">
        <v>2462</v>
      </c>
      <c r="B5210">
        <v>1</v>
      </c>
      <c r="C5210" t="s">
        <v>1245</v>
      </c>
      <c r="D5210" t="s">
        <v>4</v>
      </c>
    </row>
    <row r="5211" spans="1:4" hidden="1" x14ac:dyDescent="0.25">
      <c r="A5211" t="s">
        <v>2462</v>
      </c>
      <c r="B5211">
        <v>2</v>
      </c>
      <c r="C5211" t="s">
        <v>2199</v>
      </c>
      <c r="D5211" t="s">
        <v>1247</v>
      </c>
    </row>
    <row r="5212" spans="1:4" hidden="1" x14ac:dyDescent="0.25">
      <c r="A5212" t="s">
        <v>2462</v>
      </c>
      <c r="B5212">
        <v>3</v>
      </c>
      <c r="C5212" t="s">
        <v>1193</v>
      </c>
      <c r="D5212" t="s">
        <v>1251</v>
      </c>
    </row>
    <row r="5213" spans="1:4" hidden="1" x14ac:dyDescent="0.25">
      <c r="A5213" t="s">
        <v>2462</v>
      </c>
      <c r="B5213">
        <v>4</v>
      </c>
      <c r="C5213" t="s">
        <v>1504</v>
      </c>
      <c r="D5213" t="s">
        <v>71</v>
      </c>
    </row>
    <row r="5214" spans="1:4" hidden="1" x14ac:dyDescent="0.25">
      <c r="A5214" t="s">
        <v>2462</v>
      </c>
      <c r="B5214">
        <v>5</v>
      </c>
      <c r="C5214" t="s">
        <v>1473</v>
      </c>
      <c r="D5214" t="s">
        <v>1253</v>
      </c>
    </row>
    <row r="5215" spans="1:4" hidden="1" x14ac:dyDescent="0.25">
      <c r="A5215" t="s">
        <v>2462</v>
      </c>
      <c r="B5215">
        <v>6</v>
      </c>
      <c r="C5215" t="s">
        <v>1258</v>
      </c>
      <c r="D5215" t="s">
        <v>2475</v>
      </c>
    </row>
    <row r="5216" spans="1:4" hidden="1" x14ac:dyDescent="0.25">
      <c r="A5216" t="s">
        <v>2462</v>
      </c>
      <c r="B5216">
        <v>7</v>
      </c>
      <c r="C5216" t="s">
        <v>1508</v>
      </c>
      <c r="D5216" t="s">
        <v>1507</v>
      </c>
    </row>
    <row r="5217" spans="1:4" hidden="1" x14ac:dyDescent="0.25">
      <c r="A5217" t="s">
        <v>2462</v>
      </c>
      <c r="B5217">
        <v>8</v>
      </c>
      <c r="C5217" t="s">
        <v>2266</v>
      </c>
      <c r="D5217" t="s">
        <v>2234</v>
      </c>
    </row>
    <row r="5218" spans="1:4" hidden="1" x14ac:dyDescent="0.25">
      <c r="A5218" t="s">
        <v>2462</v>
      </c>
      <c r="B5218">
        <v>9</v>
      </c>
      <c r="C5218" t="s">
        <v>1052</v>
      </c>
      <c r="D5218" t="s">
        <v>140</v>
      </c>
    </row>
    <row r="5219" spans="1:4" hidden="1" x14ac:dyDescent="0.25">
      <c r="A5219" t="s">
        <v>2462</v>
      </c>
      <c r="B5219">
        <v>10</v>
      </c>
      <c r="C5219" t="s">
        <v>1051</v>
      </c>
      <c r="D5219" t="s">
        <v>2231</v>
      </c>
    </row>
    <row r="5220" spans="1:4" hidden="1" x14ac:dyDescent="0.25">
      <c r="A5220" t="s">
        <v>2462</v>
      </c>
      <c r="B5220">
        <v>11</v>
      </c>
      <c r="C5220" t="s">
        <v>1395</v>
      </c>
      <c r="D5220" t="s">
        <v>1049</v>
      </c>
    </row>
    <row r="5221" spans="1:4" hidden="1" x14ac:dyDescent="0.25">
      <c r="A5221" t="s">
        <v>2462</v>
      </c>
      <c r="B5221">
        <v>12</v>
      </c>
      <c r="C5221" t="s">
        <v>1522</v>
      </c>
      <c r="D5221" t="s">
        <v>2474</v>
      </c>
    </row>
    <row r="5222" spans="1:4" hidden="1" x14ac:dyDescent="0.25">
      <c r="A5222" t="s">
        <v>2462</v>
      </c>
      <c r="B5222">
        <v>13</v>
      </c>
      <c r="C5222" t="s">
        <v>1046</v>
      </c>
      <c r="D5222" t="s">
        <v>1045</v>
      </c>
    </row>
    <row r="5223" spans="1:4" hidden="1" x14ac:dyDescent="0.25">
      <c r="A5223" t="s">
        <v>2462</v>
      </c>
      <c r="B5223">
        <v>14</v>
      </c>
      <c r="C5223" t="s">
        <v>344</v>
      </c>
      <c r="D5223" t="s">
        <v>8</v>
      </c>
    </row>
    <row r="5224" spans="1:4" hidden="1" x14ac:dyDescent="0.25">
      <c r="A5224" t="s">
        <v>2462</v>
      </c>
      <c r="B5224">
        <v>15</v>
      </c>
      <c r="C5224" t="s">
        <v>2364</v>
      </c>
      <c r="D5224" t="s">
        <v>2473</v>
      </c>
    </row>
    <row r="5225" spans="1:4" hidden="1" x14ac:dyDescent="0.25">
      <c r="A5225" t="s">
        <v>2462</v>
      </c>
      <c r="B5225">
        <v>16</v>
      </c>
      <c r="C5225" t="s">
        <v>2472</v>
      </c>
      <c r="D5225" t="s">
        <v>2471</v>
      </c>
    </row>
    <row r="5226" spans="1:4" hidden="1" x14ac:dyDescent="0.25">
      <c r="A5226" t="s">
        <v>2462</v>
      </c>
      <c r="B5226">
        <v>17</v>
      </c>
      <c r="C5226" t="s">
        <v>2360</v>
      </c>
      <c r="D5226" t="s">
        <v>2470</v>
      </c>
    </row>
    <row r="5227" spans="1:4" hidden="1" x14ac:dyDescent="0.25">
      <c r="A5227" t="s">
        <v>2462</v>
      </c>
      <c r="B5227">
        <v>18</v>
      </c>
      <c r="C5227" t="s">
        <v>1506</v>
      </c>
      <c r="D5227" t="s">
        <v>1506</v>
      </c>
    </row>
    <row r="5228" spans="1:4" hidden="1" x14ac:dyDescent="0.25">
      <c r="A5228" t="s">
        <v>2462</v>
      </c>
      <c r="B5228">
        <v>19</v>
      </c>
      <c r="C5228" t="s">
        <v>1956</v>
      </c>
      <c r="D5228" t="s">
        <v>2469</v>
      </c>
    </row>
    <row r="5229" spans="1:4" hidden="1" x14ac:dyDescent="0.25">
      <c r="A5229" t="s">
        <v>2462</v>
      </c>
      <c r="B5229">
        <v>20</v>
      </c>
      <c r="C5229" t="s">
        <v>2468</v>
      </c>
      <c r="D5229" t="s">
        <v>2355</v>
      </c>
    </row>
    <row r="5230" spans="1:4" hidden="1" x14ac:dyDescent="0.25">
      <c r="A5230" t="s">
        <v>2462</v>
      </c>
      <c r="B5230">
        <v>21</v>
      </c>
      <c r="C5230" t="s">
        <v>2467</v>
      </c>
      <c r="D5230" t="s">
        <v>98</v>
      </c>
    </row>
    <row r="5231" spans="1:4" hidden="1" x14ac:dyDescent="0.25">
      <c r="A5231" t="s">
        <v>2462</v>
      </c>
      <c r="B5231">
        <v>22</v>
      </c>
      <c r="C5231" t="s">
        <v>2466</v>
      </c>
      <c r="D5231" t="s">
        <v>2352</v>
      </c>
    </row>
    <row r="5232" spans="1:4" hidden="1" x14ac:dyDescent="0.25">
      <c r="A5232" t="s">
        <v>2462</v>
      </c>
      <c r="B5232">
        <v>23</v>
      </c>
      <c r="C5232" t="s">
        <v>2465</v>
      </c>
      <c r="D5232" t="s">
        <v>2464</v>
      </c>
    </row>
    <row r="5233" spans="1:4" hidden="1" x14ac:dyDescent="0.25">
      <c r="A5233" t="s">
        <v>2462</v>
      </c>
      <c r="B5233">
        <v>24</v>
      </c>
      <c r="C5233" t="s">
        <v>1439</v>
      </c>
      <c r="D5233" t="s">
        <v>2346</v>
      </c>
    </row>
    <row r="5234" spans="1:4" hidden="1" x14ac:dyDescent="0.25">
      <c r="A5234" t="s">
        <v>2462</v>
      </c>
      <c r="B5234">
        <v>25</v>
      </c>
      <c r="C5234" t="s">
        <v>2345</v>
      </c>
      <c r="D5234" t="s">
        <v>2463</v>
      </c>
    </row>
    <row r="5235" spans="1:4" hidden="1" x14ac:dyDescent="0.25">
      <c r="A5235" t="s">
        <v>2462</v>
      </c>
      <c r="B5235">
        <v>26</v>
      </c>
      <c r="C5235" t="s">
        <v>2343</v>
      </c>
      <c r="D5235" t="s">
        <v>2342</v>
      </c>
    </row>
    <row r="5236" spans="1:4" hidden="1" x14ac:dyDescent="0.25">
      <c r="A5236" t="s">
        <v>2462</v>
      </c>
      <c r="B5236">
        <v>27</v>
      </c>
      <c r="C5236" t="s">
        <v>2341</v>
      </c>
      <c r="D5236" t="s">
        <v>2340</v>
      </c>
    </row>
    <row r="5237" spans="1:4" hidden="1" x14ac:dyDescent="0.25">
      <c r="A5237" t="s">
        <v>2462</v>
      </c>
      <c r="B5237">
        <v>28</v>
      </c>
      <c r="C5237" t="s">
        <v>1267</v>
      </c>
      <c r="D5237" t="s">
        <v>2339</v>
      </c>
    </row>
    <row r="5238" spans="1:4" hidden="1" x14ac:dyDescent="0.25">
      <c r="A5238" t="s">
        <v>2462</v>
      </c>
      <c r="B5238">
        <v>29</v>
      </c>
      <c r="C5238" t="s">
        <v>2461</v>
      </c>
      <c r="D5238" t="s">
        <v>200</v>
      </c>
    </row>
    <row r="5239" spans="1:4" hidden="1" x14ac:dyDescent="0.25">
      <c r="A5239" t="s">
        <v>2449</v>
      </c>
      <c r="B5239">
        <v>1</v>
      </c>
      <c r="C5239" t="s">
        <v>1245</v>
      </c>
      <c r="D5239" t="s">
        <v>4</v>
      </c>
    </row>
    <row r="5240" spans="1:4" hidden="1" x14ac:dyDescent="0.25">
      <c r="A5240" t="s">
        <v>2449</v>
      </c>
      <c r="B5240">
        <v>2</v>
      </c>
      <c r="C5240" t="s">
        <v>2199</v>
      </c>
      <c r="D5240" t="s">
        <v>1247</v>
      </c>
    </row>
    <row r="5241" spans="1:4" hidden="1" x14ac:dyDescent="0.25">
      <c r="A5241" t="s">
        <v>2449</v>
      </c>
      <c r="B5241">
        <v>3</v>
      </c>
      <c r="C5241" t="s">
        <v>2064</v>
      </c>
      <c r="D5241" t="s">
        <v>1251</v>
      </c>
    </row>
    <row r="5242" spans="1:4" hidden="1" x14ac:dyDescent="0.25">
      <c r="A5242" t="s">
        <v>2449</v>
      </c>
      <c r="B5242">
        <v>4</v>
      </c>
      <c r="C5242" t="s">
        <v>2062</v>
      </c>
      <c r="D5242" t="s">
        <v>2378</v>
      </c>
    </row>
    <row r="5243" spans="1:4" hidden="1" x14ac:dyDescent="0.25">
      <c r="A5243" t="s">
        <v>2449</v>
      </c>
      <c r="B5243">
        <v>5</v>
      </c>
      <c r="C5243" t="s">
        <v>1256</v>
      </c>
      <c r="D5243" t="s">
        <v>1255</v>
      </c>
    </row>
    <row r="5244" spans="1:4" hidden="1" x14ac:dyDescent="0.25">
      <c r="A5244" t="s">
        <v>2449</v>
      </c>
      <c r="B5244">
        <v>6</v>
      </c>
      <c r="C5244" t="s">
        <v>1258</v>
      </c>
      <c r="D5244" t="s">
        <v>1257</v>
      </c>
    </row>
    <row r="5245" spans="1:4" hidden="1" x14ac:dyDescent="0.25">
      <c r="A5245" t="s">
        <v>2449</v>
      </c>
      <c r="B5245">
        <v>7</v>
      </c>
      <c r="C5245" t="s">
        <v>2272</v>
      </c>
      <c r="D5245" t="s">
        <v>2460</v>
      </c>
    </row>
    <row r="5246" spans="1:4" hidden="1" x14ac:dyDescent="0.25">
      <c r="A5246" t="s">
        <v>2449</v>
      </c>
      <c r="B5246">
        <v>8</v>
      </c>
      <c r="C5246" t="s">
        <v>1261</v>
      </c>
      <c r="D5246" t="s">
        <v>1260</v>
      </c>
    </row>
    <row r="5247" spans="1:4" hidden="1" x14ac:dyDescent="0.25">
      <c r="A5247" t="s">
        <v>2449</v>
      </c>
      <c r="B5247">
        <v>9</v>
      </c>
      <c r="C5247" t="s">
        <v>2459</v>
      </c>
      <c r="D5247" t="s">
        <v>2108</v>
      </c>
    </row>
    <row r="5248" spans="1:4" hidden="1" x14ac:dyDescent="0.25">
      <c r="A5248" t="s">
        <v>2449</v>
      </c>
      <c r="B5248">
        <v>10</v>
      </c>
      <c r="C5248" t="s">
        <v>1265</v>
      </c>
      <c r="D5248" t="s">
        <v>1264</v>
      </c>
    </row>
    <row r="5249" spans="1:4" hidden="1" x14ac:dyDescent="0.25">
      <c r="A5249" t="s">
        <v>2449</v>
      </c>
      <c r="B5249">
        <v>11</v>
      </c>
      <c r="C5249" t="s">
        <v>1267</v>
      </c>
      <c r="D5249" t="s">
        <v>2107</v>
      </c>
    </row>
    <row r="5250" spans="1:4" hidden="1" x14ac:dyDescent="0.25">
      <c r="A5250" t="s">
        <v>2449</v>
      </c>
      <c r="B5250">
        <v>12</v>
      </c>
      <c r="C5250" t="s">
        <v>2458</v>
      </c>
      <c r="D5250" t="s">
        <v>2457</v>
      </c>
    </row>
    <row r="5251" spans="1:4" hidden="1" x14ac:dyDescent="0.25">
      <c r="A5251" t="s">
        <v>2449</v>
      </c>
      <c r="B5251">
        <v>13</v>
      </c>
      <c r="C5251" t="s">
        <v>1352</v>
      </c>
      <c r="D5251" t="s">
        <v>2400</v>
      </c>
    </row>
    <row r="5252" spans="1:4" hidden="1" x14ac:dyDescent="0.25">
      <c r="A5252" t="s">
        <v>2449</v>
      </c>
      <c r="B5252">
        <v>14</v>
      </c>
      <c r="C5252" t="s">
        <v>886</v>
      </c>
      <c r="D5252" t="s">
        <v>2399</v>
      </c>
    </row>
    <row r="5253" spans="1:4" hidden="1" x14ac:dyDescent="0.25">
      <c r="A5253" t="s">
        <v>2449</v>
      </c>
      <c r="B5253">
        <v>15</v>
      </c>
      <c r="C5253" t="s">
        <v>2106</v>
      </c>
      <c r="D5253" t="s">
        <v>2105</v>
      </c>
    </row>
    <row r="5254" spans="1:4" hidden="1" x14ac:dyDescent="0.25">
      <c r="A5254" t="s">
        <v>2449</v>
      </c>
      <c r="B5254">
        <v>16</v>
      </c>
      <c r="C5254" t="s">
        <v>295</v>
      </c>
      <c r="D5254" t="s">
        <v>10</v>
      </c>
    </row>
    <row r="5255" spans="1:4" hidden="1" x14ac:dyDescent="0.25">
      <c r="A5255" t="s">
        <v>2449</v>
      </c>
      <c r="B5255">
        <v>17</v>
      </c>
      <c r="C5255" t="s">
        <v>2398</v>
      </c>
      <c r="D5255" t="s">
        <v>2397</v>
      </c>
    </row>
    <row r="5256" spans="1:4" hidden="1" x14ac:dyDescent="0.25">
      <c r="A5256" t="s">
        <v>2449</v>
      </c>
      <c r="B5256">
        <v>18</v>
      </c>
      <c r="C5256" t="s">
        <v>926</v>
      </c>
      <c r="D5256" t="s">
        <v>2456</v>
      </c>
    </row>
    <row r="5257" spans="1:4" hidden="1" x14ac:dyDescent="0.25">
      <c r="A5257" t="s">
        <v>2449</v>
      </c>
      <c r="B5257">
        <v>19</v>
      </c>
      <c r="C5257" t="s">
        <v>925</v>
      </c>
      <c r="D5257" t="s">
        <v>390</v>
      </c>
    </row>
    <row r="5258" spans="1:4" hidden="1" x14ac:dyDescent="0.25">
      <c r="A5258" t="s">
        <v>2449</v>
      </c>
      <c r="B5258">
        <v>20</v>
      </c>
      <c r="C5258" t="s">
        <v>1386</v>
      </c>
      <c r="D5258" t="s">
        <v>2455</v>
      </c>
    </row>
    <row r="5259" spans="1:4" hidden="1" x14ac:dyDescent="0.25">
      <c r="A5259" t="s">
        <v>2449</v>
      </c>
      <c r="B5259">
        <v>21</v>
      </c>
      <c r="C5259" t="s">
        <v>455</v>
      </c>
      <c r="D5259" t="s">
        <v>1667</v>
      </c>
    </row>
    <row r="5260" spans="1:4" hidden="1" x14ac:dyDescent="0.25">
      <c r="A5260" t="s">
        <v>2449</v>
      </c>
      <c r="B5260">
        <v>22</v>
      </c>
      <c r="C5260" t="s">
        <v>316</v>
      </c>
      <c r="D5260" t="s">
        <v>106</v>
      </c>
    </row>
    <row r="5261" spans="1:4" hidden="1" x14ac:dyDescent="0.25">
      <c r="A5261" t="s">
        <v>2449</v>
      </c>
      <c r="B5261">
        <v>23</v>
      </c>
      <c r="C5261" t="s">
        <v>881</v>
      </c>
      <c r="D5261" t="s">
        <v>382</v>
      </c>
    </row>
    <row r="5262" spans="1:4" hidden="1" x14ac:dyDescent="0.25">
      <c r="A5262" t="s">
        <v>2449</v>
      </c>
      <c r="B5262">
        <v>24</v>
      </c>
      <c r="C5262" t="s">
        <v>1892</v>
      </c>
      <c r="D5262" t="s">
        <v>2454</v>
      </c>
    </row>
    <row r="5263" spans="1:4" hidden="1" x14ac:dyDescent="0.25">
      <c r="A5263" t="s">
        <v>2449</v>
      </c>
      <c r="B5263">
        <v>25</v>
      </c>
      <c r="C5263" t="s">
        <v>2453</v>
      </c>
      <c r="D5263" t="s">
        <v>2452</v>
      </c>
    </row>
    <row r="5264" spans="1:4" hidden="1" x14ac:dyDescent="0.25">
      <c r="A5264" t="s">
        <v>2449</v>
      </c>
      <c r="B5264">
        <v>26</v>
      </c>
      <c r="C5264" t="s">
        <v>1365</v>
      </c>
      <c r="D5264" t="s">
        <v>115</v>
      </c>
    </row>
    <row r="5265" spans="1:4" hidden="1" x14ac:dyDescent="0.25">
      <c r="A5265" t="s">
        <v>2449</v>
      </c>
      <c r="B5265">
        <v>27</v>
      </c>
      <c r="C5265" t="s">
        <v>1969</v>
      </c>
      <c r="D5265" t="s">
        <v>1968</v>
      </c>
    </row>
    <row r="5266" spans="1:4" hidden="1" x14ac:dyDescent="0.25">
      <c r="A5266" t="s">
        <v>2449</v>
      </c>
      <c r="B5266">
        <v>28</v>
      </c>
      <c r="C5266" t="s">
        <v>2451</v>
      </c>
      <c r="D5266" t="s">
        <v>2450</v>
      </c>
    </row>
    <row r="5267" spans="1:4" hidden="1" x14ac:dyDescent="0.25">
      <c r="A5267" t="s">
        <v>2449</v>
      </c>
      <c r="B5267">
        <v>29</v>
      </c>
      <c r="C5267" t="s">
        <v>1317</v>
      </c>
      <c r="D5267" t="s">
        <v>231</v>
      </c>
    </row>
    <row r="5268" spans="1:4" hidden="1" x14ac:dyDescent="0.25">
      <c r="A5268" t="s">
        <v>2449</v>
      </c>
      <c r="B5268">
        <v>30</v>
      </c>
      <c r="C5268" t="s">
        <v>2448</v>
      </c>
      <c r="D5268" t="s">
        <v>214</v>
      </c>
    </row>
    <row r="5269" spans="1:4" hidden="1" x14ac:dyDescent="0.25">
      <c r="A5269" t="s">
        <v>2432</v>
      </c>
      <c r="B5269">
        <v>1</v>
      </c>
      <c r="C5269" t="s">
        <v>1245</v>
      </c>
      <c r="D5269" t="s">
        <v>4</v>
      </c>
    </row>
    <row r="5270" spans="1:4" hidden="1" x14ac:dyDescent="0.25">
      <c r="A5270" t="s">
        <v>2432</v>
      </c>
      <c r="B5270">
        <v>2</v>
      </c>
      <c r="C5270" t="s">
        <v>2199</v>
      </c>
      <c r="D5270" t="s">
        <v>1247</v>
      </c>
    </row>
    <row r="5271" spans="1:4" hidden="1" x14ac:dyDescent="0.25">
      <c r="A5271" t="s">
        <v>2432</v>
      </c>
      <c r="B5271">
        <v>3</v>
      </c>
      <c r="C5271" t="s">
        <v>2064</v>
      </c>
      <c r="D5271" t="s">
        <v>1251</v>
      </c>
    </row>
    <row r="5272" spans="1:4" hidden="1" x14ac:dyDescent="0.25">
      <c r="A5272" t="s">
        <v>2432</v>
      </c>
      <c r="B5272">
        <v>4</v>
      </c>
      <c r="C5272" t="s">
        <v>1473</v>
      </c>
      <c r="D5272" t="s">
        <v>1253</v>
      </c>
    </row>
    <row r="5273" spans="1:4" hidden="1" x14ac:dyDescent="0.25">
      <c r="A5273" t="s">
        <v>2432</v>
      </c>
      <c r="B5273">
        <v>5</v>
      </c>
      <c r="C5273" t="s">
        <v>2061</v>
      </c>
      <c r="D5273" t="s">
        <v>1255</v>
      </c>
    </row>
    <row r="5274" spans="1:4" hidden="1" x14ac:dyDescent="0.25">
      <c r="A5274" t="s">
        <v>2432</v>
      </c>
      <c r="B5274">
        <v>6</v>
      </c>
      <c r="C5274" t="s">
        <v>1258</v>
      </c>
      <c r="D5274" t="s">
        <v>1257</v>
      </c>
    </row>
    <row r="5275" spans="1:4" hidden="1" x14ac:dyDescent="0.25">
      <c r="A5275" t="s">
        <v>2432</v>
      </c>
      <c r="B5275">
        <v>7</v>
      </c>
      <c r="C5275" t="s">
        <v>1003</v>
      </c>
      <c r="D5275" t="s">
        <v>2447</v>
      </c>
    </row>
    <row r="5276" spans="1:4" hidden="1" x14ac:dyDescent="0.25">
      <c r="A5276" t="s">
        <v>2432</v>
      </c>
      <c r="B5276">
        <v>8</v>
      </c>
      <c r="C5276" t="s">
        <v>1261</v>
      </c>
      <c r="D5276" t="s">
        <v>1260</v>
      </c>
    </row>
    <row r="5277" spans="1:4" hidden="1" x14ac:dyDescent="0.25">
      <c r="A5277" t="s">
        <v>2432</v>
      </c>
      <c r="B5277">
        <v>9</v>
      </c>
      <c r="C5277" t="s">
        <v>1522</v>
      </c>
      <c r="D5277" t="s">
        <v>1399</v>
      </c>
    </row>
    <row r="5278" spans="1:4" hidden="1" x14ac:dyDescent="0.25">
      <c r="A5278" t="s">
        <v>2432</v>
      </c>
      <c r="B5278">
        <v>10</v>
      </c>
      <c r="C5278" t="s">
        <v>1265</v>
      </c>
      <c r="D5278" t="s">
        <v>2137</v>
      </c>
    </row>
    <row r="5279" spans="1:4" hidden="1" x14ac:dyDescent="0.25">
      <c r="A5279" t="s">
        <v>2432</v>
      </c>
      <c r="B5279">
        <v>11</v>
      </c>
      <c r="C5279" t="s">
        <v>1267</v>
      </c>
      <c r="D5279" t="s">
        <v>2107</v>
      </c>
    </row>
    <row r="5280" spans="1:4" hidden="1" x14ac:dyDescent="0.25">
      <c r="A5280" t="s">
        <v>2432</v>
      </c>
      <c r="B5280">
        <v>12</v>
      </c>
      <c r="C5280" t="s">
        <v>2012</v>
      </c>
      <c r="D5280" t="s">
        <v>2423</v>
      </c>
    </row>
    <row r="5281" spans="1:4" hidden="1" x14ac:dyDescent="0.25">
      <c r="A5281" t="s">
        <v>2432</v>
      </c>
      <c r="B5281">
        <v>13</v>
      </c>
      <c r="C5281" t="s">
        <v>1352</v>
      </c>
      <c r="D5281" t="s">
        <v>1270</v>
      </c>
    </row>
    <row r="5282" spans="1:4" hidden="1" x14ac:dyDescent="0.25">
      <c r="A5282" t="s">
        <v>2432</v>
      </c>
      <c r="B5282">
        <v>14</v>
      </c>
      <c r="C5282" t="s">
        <v>886</v>
      </c>
      <c r="D5282" t="s">
        <v>2399</v>
      </c>
    </row>
    <row r="5283" spans="1:4" hidden="1" x14ac:dyDescent="0.25">
      <c r="A5283" t="s">
        <v>2432</v>
      </c>
      <c r="B5283">
        <v>15</v>
      </c>
      <c r="C5283" t="s">
        <v>2106</v>
      </c>
      <c r="D5283" t="s">
        <v>2105</v>
      </c>
    </row>
    <row r="5284" spans="1:4" hidden="1" x14ac:dyDescent="0.25">
      <c r="A5284" t="s">
        <v>2432</v>
      </c>
      <c r="B5284">
        <v>16</v>
      </c>
      <c r="C5284" t="s">
        <v>295</v>
      </c>
      <c r="D5284" t="s">
        <v>10</v>
      </c>
    </row>
    <row r="5285" spans="1:4" hidden="1" x14ac:dyDescent="0.25">
      <c r="A5285" t="s">
        <v>2432</v>
      </c>
      <c r="B5285">
        <v>17</v>
      </c>
      <c r="C5285" t="s">
        <v>2446</v>
      </c>
      <c r="D5285" t="s">
        <v>2397</v>
      </c>
    </row>
    <row r="5286" spans="1:4" hidden="1" x14ac:dyDescent="0.25">
      <c r="A5286" t="s">
        <v>2432</v>
      </c>
      <c r="B5286">
        <v>18</v>
      </c>
      <c r="C5286" t="s">
        <v>2155</v>
      </c>
      <c r="D5286" t="s">
        <v>2445</v>
      </c>
    </row>
    <row r="5287" spans="1:4" hidden="1" x14ac:dyDescent="0.25">
      <c r="A5287" t="s">
        <v>2432</v>
      </c>
      <c r="B5287">
        <v>19</v>
      </c>
      <c r="C5287" t="s">
        <v>1386</v>
      </c>
      <c r="D5287" t="s">
        <v>388</v>
      </c>
    </row>
    <row r="5288" spans="1:4" hidden="1" x14ac:dyDescent="0.25">
      <c r="A5288" t="s">
        <v>2432</v>
      </c>
      <c r="B5288">
        <v>20</v>
      </c>
      <c r="C5288" t="s">
        <v>455</v>
      </c>
      <c r="D5288" t="s">
        <v>1667</v>
      </c>
    </row>
    <row r="5289" spans="1:4" hidden="1" x14ac:dyDescent="0.25">
      <c r="A5289" t="s">
        <v>2432</v>
      </c>
      <c r="B5289">
        <v>21</v>
      </c>
      <c r="C5289" t="s">
        <v>316</v>
      </c>
      <c r="D5289" t="s">
        <v>106</v>
      </c>
    </row>
    <row r="5290" spans="1:4" hidden="1" x14ac:dyDescent="0.25">
      <c r="A5290" t="s">
        <v>2432</v>
      </c>
      <c r="B5290">
        <v>22</v>
      </c>
      <c r="C5290" t="s">
        <v>453</v>
      </c>
      <c r="D5290" t="s">
        <v>380</v>
      </c>
    </row>
    <row r="5291" spans="1:4" hidden="1" x14ac:dyDescent="0.25">
      <c r="A5291" t="s">
        <v>2432</v>
      </c>
      <c r="B5291">
        <v>23</v>
      </c>
      <c r="C5291" t="s">
        <v>451</v>
      </c>
      <c r="D5291" t="s">
        <v>739</v>
      </c>
    </row>
    <row r="5292" spans="1:4" hidden="1" x14ac:dyDescent="0.25">
      <c r="A5292" t="s">
        <v>2432</v>
      </c>
      <c r="B5292">
        <v>24</v>
      </c>
      <c r="C5292" t="s">
        <v>1989</v>
      </c>
      <c r="D5292" t="s">
        <v>374</v>
      </c>
    </row>
    <row r="5293" spans="1:4" hidden="1" x14ac:dyDescent="0.25">
      <c r="A5293" t="s">
        <v>2432</v>
      </c>
      <c r="B5293">
        <v>25</v>
      </c>
      <c r="C5293" t="s">
        <v>1332</v>
      </c>
      <c r="D5293" t="s">
        <v>766</v>
      </c>
    </row>
    <row r="5294" spans="1:4" hidden="1" x14ac:dyDescent="0.25">
      <c r="A5294" t="s">
        <v>2432</v>
      </c>
      <c r="B5294">
        <v>26</v>
      </c>
      <c r="C5294" t="s">
        <v>621</v>
      </c>
      <c r="D5294" t="s">
        <v>617</v>
      </c>
    </row>
    <row r="5295" spans="1:4" hidden="1" x14ac:dyDescent="0.25">
      <c r="A5295" t="s">
        <v>2432</v>
      </c>
      <c r="B5295">
        <v>27</v>
      </c>
      <c r="C5295" t="s">
        <v>2100</v>
      </c>
      <c r="D5295" t="s">
        <v>165</v>
      </c>
    </row>
    <row r="5296" spans="1:4" hidden="1" x14ac:dyDescent="0.25">
      <c r="A5296" t="s">
        <v>2432</v>
      </c>
      <c r="B5296">
        <v>28</v>
      </c>
      <c r="C5296" t="s">
        <v>2444</v>
      </c>
      <c r="D5296" t="s">
        <v>2443</v>
      </c>
    </row>
    <row r="5297" spans="1:4" hidden="1" x14ac:dyDescent="0.25">
      <c r="A5297" t="s">
        <v>2432</v>
      </c>
      <c r="B5297">
        <v>29</v>
      </c>
      <c r="C5297" t="s">
        <v>2442</v>
      </c>
      <c r="D5297" t="s">
        <v>2441</v>
      </c>
    </row>
    <row r="5298" spans="1:4" hidden="1" x14ac:dyDescent="0.25">
      <c r="A5298" t="s">
        <v>2432</v>
      </c>
      <c r="B5298">
        <v>30</v>
      </c>
      <c r="C5298" t="s">
        <v>2440</v>
      </c>
      <c r="D5298" t="s">
        <v>2439</v>
      </c>
    </row>
    <row r="5299" spans="1:4" hidden="1" x14ac:dyDescent="0.25">
      <c r="A5299" t="s">
        <v>2432</v>
      </c>
      <c r="B5299">
        <v>31</v>
      </c>
      <c r="C5299" t="s">
        <v>748</v>
      </c>
      <c r="D5299" t="s">
        <v>747</v>
      </c>
    </row>
    <row r="5300" spans="1:4" hidden="1" x14ac:dyDescent="0.25">
      <c r="A5300" t="s">
        <v>2432</v>
      </c>
      <c r="B5300">
        <v>32</v>
      </c>
      <c r="C5300" t="s">
        <v>2041</v>
      </c>
      <c r="D5300" t="s">
        <v>2438</v>
      </c>
    </row>
    <row r="5301" spans="1:4" hidden="1" x14ac:dyDescent="0.25">
      <c r="A5301" t="s">
        <v>2432</v>
      </c>
      <c r="B5301">
        <v>33</v>
      </c>
      <c r="C5301" t="s">
        <v>736</v>
      </c>
      <c r="D5301" t="s">
        <v>735</v>
      </c>
    </row>
    <row r="5302" spans="1:4" hidden="1" x14ac:dyDescent="0.25">
      <c r="A5302" t="s">
        <v>2432</v>
      </c>
      <c r="B5302">
        <v>34</v>
      </c>
      <c r="C5302" t="s">
        <v>734</v>
      </c>
      <c r="D5302" t="s">
        <v>240</v>
      </c>
    </row>
    <row r="5303" spans="1:4" hidden="1" x14ac:dyDescent="0.25">
      <c r="A5303" t="s">
        <v>2432</v>
      </c>
      <c r="B5303">
        <v>35</v>
      </c>
      <c r="C5303" t="s">
        <v>1620</v>
      </c>
      <c r="D5303" t="s">
        <v>2437</v>
      </c>
    </row>
    <row r="5304" spans="1:4" hidden="1" x14ac:dyDescent="0.25">
      <c r="A5304" t="s">
        <v>2432</v>
      </c>
      <c r="B5304">
        <v>36</v>
      </c>
      <c r="C5304" t="s">
        <v>2436</v>
      </c>
      <c r="D5304" t="s">
        <v>2435</v>
      </c>
    </row>
    <row r="5305" spans="1:4" hidden="1" x14ac:dyDescent="0.25">
      <c r="A5305" s="11" t="s">
        <v>2432</v>
      </c>
      <c r="B5305" s="11">
        <v>37</v>
      </c>
      <c r="C5305" s="11" t="s">
        <v>2434</v>
      </c>
      <c r="D5305" s="11" t="s">
        <v>2433</v>
      </c>
    </row>
    <row r="5306" spans="1:4" hidden="1" x14ac:dyDescent="0.25">
      <c r="A5306" s="11" t="s">
        <v>2432</v>
      </c>
      <c r="B5306" s="11">
        <v>38</v>
      </c>
      <c r="C5306" s="11" t="s">
        <v>733</v>
      </c>
      <c r="D5306" s="11" t="s">
        <v>58</v>
      </c>
    </row>
    <row r="5307" spans="1:4" hidden="1" x14ac:dyDescent="0.25">
      <c r="A5307" s="11" t="s">
        <v>2426</v>
      </c>
      <c r="B5307" s="11">
        <v>1</v>
      </c>
      <c r="C5307" s="11" t="s">
        <v>492</v>
      </c>
      <c r="D5307" s="11" t="s">
        <v>26</v>
      </c>
    </row>
    <row r="5308" spans="1:4" hidden="1" x14ac:dyDescent="0.25">
      <c r="A5308" s="11" t="s">
        <v>2426</v>
      </c>
      <c r="B5308" s="11">
        <v>2</v>
      </c>
      <c r="C5308" s="11" t="s">
        <v>1226</v>
      </c>
      <c r="D5308" s="11" t="s">
        <v>205</v>
      </c>
    </row>
    <row r="5309" spans="1:4" hidden="1" x14ac:dyDescent="0.25">
      <c r="A5309" s="11" t="s">
        <v>2426</v>
      </c>
      <c r="B5309" s="11">
        <v>3</v>
      </c>
      <c r="C5309" s="11" t="s">
        <v>1031</v>
      </c>
      <c r="D5309" s="11" t="s">
        <v>494</v>
      </c>
    </row>
    <row r="5310" spans="1:4" hidden="1" x14ac:dyDescent="0.25">
      <c r="A5310" s="11" t="s">
        <v>2426</v>
      </c>
      <c r="B5310" s="11">
        <v>4</v>
      </c>
      <c r="C5310" s="11" t="s">
        <v>315</v>
      </c>
      <c r="D5310" s="11" t="s">
        <v>2246</v>
      </c>
    </row>
    <row r="5311" spans="1:4" hidden="1" x14ac:dyDescent="0.25">
      <c r="A5311" s="11" t="s">
        <v>2426</v>
      </c>
      <c r="B5311" s="11">
        <v>5</v>
      </c>
      <c r="C5311" s="11" t="s">
        <v>1064</v>
      </c>
      <c r="D5311" s="11" t="s">
        <v>500</v>
      </c>
    </row>
    <row r="5312" spans="1:4" hidden="1" x14ac:dyDescent="0.25">
      <c r="A5312" s="11" t="s">
        <v>2426</v>
      </c>
      <c r="B5312" s="11">
        <v>6</v>
      </c>
      <c r="C5312" s="11" t="s">
        <v>1479</v>
      </c>
      <c r="D5312" s="11" t="s">
        <v>2431</v>
      </c>
    </row>
    <row r="5313" spans="1:4" hidden="1" x14ac:dyDescent="0.25">
      <c r="A5313" s="11" t="s">
        <v>2426</v>
      </c>
      <c r="B5313" s="11">
        <v>7</v>
      </c>
      <c r="C5313" s="11" t="s">
        <v>2127</v>
      </c>
      <c r="D5313" s="11" t="s">
        <v>504</v>
      </c>
    </row>
    <row r="5314" spans="1:4" hidden="1" x14ac:dyDescent="0.25">
      <c r="A5314" s="11" t="s">
        <v>2426</v>
      </c>
      <c r="B5314" s="11">
        <v>8</v>
      </c>
      <c r="C5314" s="11" t="s">
        <v>533</v>
      </c>
      <c r="D5314" s="11" t="s">
        <v>590</v>
      </c>
    </row>
    <row r="5315" spans="1:4" hidden="1" x14ac:dyDescent="0.25">
      <c r="A5315" s="11" t="s">
        <v>2426</v>
      </c>
      <c r="B5315" s="11">
        <v>9</v>
      </c>
      <c r="C5315" s="11" t="s">
        <v>1586</v>
      </c>
      <c r="D5315" s="11" t="s">
        <v>116</v>
      </c>
    </row>
    <row r="5316" spans="1:4" hidden="1" x14ac:dyDescent="0.25">
      <c r="A5316" s="11" t="s">
        <v>2426</v>
      </c>
      <c r="B5316" s="11">
        <v>10</v>
      </c>
      <c r="C5316" s="11" t="s">
        <v>512</v>
      </c>
      <c r="D5316" s="11" t="s">
        <v>511</v>
      </c>
    </row>
    <row r="5317" spans="1:4" hidden="1" x14ac:dyDescent="0.25">
      <c r="A5317" s="11" t="s">
        <v>2426</v>
      </c>
      <c r="B5317" s="11">
        <v>11</v>
      </c>
      <c r="C5317" s="11" t="s">
        <v>692</v>
      </c>
      <c r="D5317" s="11" t="s">
        <v>513</v>
      </c>
    </row>
    <row r="5318" spans="1:4" hidden="1" x14ac:dyDescent="0.25">
      <c r="A5318" s="11" t="s">
        <v>2426</v>
      </c>
      <c r="B5318" s="11">
        <v>12</v>
      </c>
      <c r="C5318" s="11" t="s">
        <v>1190</v>
      </c>
      <c r="D5318" s="11" t="s">
        <v>587</v>
      </c>
    </row>
    <row r="5319" spans="1:4" hidden="1" x14ac:dyDescent="0.25">
      <c r="A5319" s="11" t="s">
        <v>2426</v>
      </c>
      <c r="B5319" s="11">
        <v>13</v>
      </c>
      <c r="C5319" s="11" t="s">
        <v>2430</v>
      </c>
      <c r="D5319" s="11" t="s">
        <v>1165</v>
      </c>
    </row>
    <row r="5320" spans="1:4" hidden="1" x14ac:dyDescent="0.25">
      <c r="A5320" s="11" t="s">
        <v>2426</v>
      </c>
      <c r="B5320" s="11">
        <v>14</v>
      </c>
      <c r="C5320" s="11" t="s">
        <v>1365</v>
      </c>
      <c r="D5320" s="11" t="s">
        <v>215</v>
      </c>
    </row>
    <row r="5321" spans="1:4" hidden="1" x14ac:dyDescent="0.25">
      <c r="A5321" s="11" t="s">
        <v>2426</v>
      </c>
      <c r="B5321" s="11">
        <v>15</v>
      </c>
      <c r="C5321" s="11" t="s">
        <v>2058</v>
      </c>
      <c r="D5321" s="11" t="s">
        <v>2242</v>
      </c>
    </row>
    <row r="5322" spans="1:4" hidden="1" x14ac:dyDescent="0.25">
      <c r="A5322" s="11" t="s">
        <v>2426</v>
      </c>
      <c r="B5322" s="11">
        <v>16</v>
      </c>
      <c r="C5322" s="11" t="s">
        <v>2429</v>
      </c>
      <c r="D5322" s="11" t="s">
        <v>47</v>
      </c>
    </row>
    <row r="5323" spans="1:4" hidden="1" x14ac:dyDescent="0.25">
      <c r="A5323" s="11" t="s">
        <v>2426</v>
      </c>
      <c r="B5323" s="11">
        <v>17</v>
      </c>
      <c r="C5323" s="11" t="s">
        <v>2428</v>
      </c>
      <c r="D5323" s="11" t="s">
        <v>2427</v>
      </c>
    </row>
    <row r="5324" spans="1:4" hidden="1" x14ac:dyDescent="0.25">
      <c r="A5324" s="11" t="s">
        <v>2426</v>
      </c>
      <c r="B5324" s="11">
        <v>18</v>
      </c>
      <c r="C5324" s="11" t="s">
        <v>438</v>
      </c>
      <c r="D5324" s="11" t="s">
        <v>202</v>
      </c>
    </row>
    <row r="5325" spans="1:4" hidden="1" x14ac:dyDescent="0.25">
      <c r="A5325" s="11" t="s">
        <v>2421</v>
      </c>
      <c r="B5325" s="11">
        <v>1</v>
      </c>
      <c r="C5325" s="11" t="s">
        <v>1245</v>
      </c>
      <c r="D5325" s="11" t="s">
        <v>4</v>
      </c>
    </row>
    <row r="5326" spans="1:4" hidden="1" x14ac:dyDescent="0.25">
      <c r="A5326" s="11" t="s">
        <v>2421</v>
      </c>
      <c r="B5326" s="11">
        <v>2</v>
      </c>
      <c r="C5326" s="11" t="s">
        <v>2199</v>
      </c>
      <c r="D5326" s="11" t="s">
        <v>1247</v>
      </c>
    </row>
    <row r="5327" spans="1:4" hidden="1" x14ac:dyDescent="0.25">
      <c r="A5327" s="11" t="s">
        <v>2421</v>
      </c>
      <c r="B5327" s="11">
        <v>3</v>
      </c>
      <c r="C5327" s="11" t="s">
        <v>2064</v>
      </c>
      <c r="D5327" s="11" t="s">
        <v>2063</v>
      </c>
    </row>
    <row r="5328" spans="1:4" hidden="1" x14ac:dyDescent="0.25">
      <c r="A5328" s="11" t="s">
        <v>2421</v>
      </c>
      <c r="B5328" s="11">
        <v>4</v>
      </c>
      <c r="C5328" s="11" t="s">
        <v>2062</v>
      </c>
      <c r="D5328" s="11" t="s">
        <v>1253</v>
      </c>
    </row>
    <row r="5329" spans="1:4" hidden="1" x14ac:dyDescent="0.25">
      <c r="A5329" s="11" t="s">
        <v>2421</v>
      </c>
      <c r="B5329" s="11">
        <v>5</v>
      </c>
      <c r="C5329" s="11" t="s">
        <v>2061</v>
      </c>
      <c r="D5329" s="11" t="s">
        <v>1255</v>
      </c>
    </row>
    <row r="5330" spans="1:4" hidden="1" x14ac:dyDescent="0.25">
      <c r="A5330" s="11" t="s">
        <v>2421</v>
      </c>
      <c r="B5330" s="11">
        <v>6</v>
      </c>
      <c r="C5330" s="11" t="s">
        <v>2135</v>
      </c>
      <c r="D5330" s="11" t="s">
        <v>2425</v>
      </c>
    </row>
    <row r="5331" spans="1:4" hidden="1" x14ac:dyDescent="0.25">
      <c r="A5331" s="11" t="s">
        <v>2421</v>
      </c>
      <c r="B5331" s="11">
        <v>7</v>
      </c>
      <c r="C5331" s="11" t="s">
        <v>576</v>
      </c>
      <c r="D5331" s="11" t="s">
        <v>2424</v>
      </c>
    </row>
    <row r="5332" spans="1:4" hidden="1" x14ac:dyDescent="0.25">
      <c r="A5332" s="11" t="s">
        <v>2421</v>
      </c>
      <c r="B5332" s="11">
        <v>8</v>
      </c>
      <c r="C5332" s="11" t="s">
        <v>1261</v>
      </c>
      <c r="D5332" s="11" t="s">
        <v>1260</v>
      </c>
    </row>
    <row r="5333" spans="1:4" hidden="1" x14ac:dyDescent="0.25">
      <c r="A5333" s="11" t="s">
        <v>2421</v>
      </c>
      <c r="B5333" s="11">
        <v>9</v>
      </c>
      <c r="C5333" s="11" t="s">
        <v>1400</v>
      </c>
      <c r="D5333" s="11" t="s">
        <v>1399</v>
      </c>
    </row>
    <row r="5334" spans="1:4" hidden="1" x14ac:dyDescent="0.25">
      <c r="A5334" s="11" t="s">
        <v>2421</v>
      </c>
      <c r="B5334" s="11">
        <v>10</v>
      </c>
      <c r="C5334" s="11" t="s">
        <v>1265</v>
      </c>
      <c r="D5334" s="11" t="s">
        <v>1264</v>
      </c>
    </row>
    <row r="5335" spans="1:4" hidden="1" x14ac:dyDescent="0.25">
      <c r="A5335" s="11" t="s">
        <v>2421</v>
      </c>
      <c r="B5335" s="11">
        <v>11</v>
      </c>
      <c r="C5335" s="11" t="s">
        <v>1401</v>
      </c>
      <c r="D5335" s="11" t="s">
        <v>1266</v>
      </c>
    </row>
    <row r="5336" spans="1:4" hidden="1" x14ac:dyDescent="0.25">
      <c r="A5336" s="11" t="s">
        <v>2421</v>
      </c>
      <c r="B5336" s="11">
        <v>12</v>
      </c>
      <c r="C5336" s="11" t="s">
        <v>2058</v>
      </c>
      <c r="D5336" s="11" t="s">
        <v>2423</v>
      </c>
    </row>
    <row r="5337" spans="1:4" hidden="1" x14ac:dyDescent="0.25">
      <c r="A5337" s="11" t="s">
        <v>2421</v>
      </c>
      <c r="B5337" s="11">
        <v>13</v>
      </c>
      <c r="C5337" s="11" t="s">
        <v>1352</v>
      </c>
      <c r="D5337" s="11" t="s">
        <v>1270</v>
      </c>
    </row>
    <row r="5338" spans="1:4" hidden="1" x14ac:dyDescent="0.25">
      <c r="A5338" s="11" t="s">
        <v>2421</v>
      </c>
      <c r="B5338" s="11">
        <v>14</v>
      </c>
      <c r="C5338" s="11" t="s">
        <v>886</v>
      </c>
      <c r="D5338" s="11" t="s">
        <v>142</v>
      </c>
    </row>
    <row r="5339" spans="1:4" hidden="1" x14ac:dyDescent="0.25">
      <c r="A5339" s="11" t="s">
        <v>2421</v>
      </c>
      <c r="B5339" s="11">
        <v>15</v>
      </c>
      <c r="C5339" s="11" t="s">
        <v>1405</v>
      </c>
      <c r="D5339" s="11" t="s">
        <v>1404</v>
      </c>
    </row>
    <row r="5340" spans="1:4" hidden="1" x14ac:dyDescent="0.25">
      <c r="A5340" s="11" t="s">
        <v>2421</v>
      </c>
      <c r="B5340" s="11">
        <v>16</v>
      </c>
      <c r="C5340" s="11" t="s">
        <v>295</v>
      </c>
      <c r="D5340" s="11" t="s">
        <v>14</v>
      </c>
    </row>
    <row r="5341" spans="1:4" hidden="1" x14ac:dyDescent="0.25">
      <c r="A5341" s="11" t="s">
        <v>2421</v>
      </c>
      <c r="B5341" s="11">
        <v>17</v>
      </c>
      <c r="C5341" s="11" t="s">
        <v>2422</v>
      </c>
      <c r="D5341" s="11" t="s">
        <v>2397</v>
      </c>
    </row>
    <row r="5342" spans="1:4" hidden="1" x14ac:dyDescent="0.25">
      <c r="A5342" s="11" t="s">
        <v>2421</v>
      </c>
      <c r="B5342" s="11">
        <v>18</v>
      </c>
      <c r="C5342" s="11" t="s">
        <v>635</v>
      </c>
      <c r="D5342" s="11" t="s">
        <v>964</v>
      </c>
    </row>
    <row r="5343" spans="1:4" hidden="1" x14ac:dyDescent="0.25">
      <c r="A5343" s="11" t="s">
        <v>2421</v>
      </c>
      <c r="B5343" s="11">
        <v>19</v>
      </c>
      <c r="C5343" s="11" t="s">
        <v>966</v>
      </c>
      <c r="D5343" s="11" t="s">
        <v>924</v>
      </c>
    </row>
    <row r="5344" spans="1:4" hidden="1" x14ac:dyDescent="0.25">
      <c r="A5344" s="11" t="s">
        <v>2421</v>
      </c>
      <c r="B5344" s="11">
        <v>20</v>
      </c>
      <c r="C5344" s="11" t="s">
        <v>389</v>
      </c>
      <c r="D5344" s="11" t="s">
        <v>407</v>
      </c>
    </row>
    <row r="5345" spans="1:4" hidden="1" x14ac:dyDescent="0.25">
      <c r="A5345" s="11" t="s">
        <v>2421</v>
      </c>
      <c r="B5345" s="11">
        <v>21</v>
      </c>
      <c r="C5345" s="11" t="s">
        <v>455</v>
      </c>
      <c r="D5345" s="11" t="s">
        <v>1667</v>
      </c>
    </row>
    <row r="5346" spans="1:4" hidden="1" x14ac:dyDescent="0.25">
      <c r="A5346" s="11" t="s">
        <v>2421</v>
      </c>
      <c r="B5346" s="11">
        <v>22</v>
      </c>
      <c r="C5346" s="11" t="s">
        <v>316</v>
      </c>
      <c r="D5346" s="11" t="s">
        <v>106</v>
      </c>
    </row>
    <row r="5347" spans="1:4" hidden="1" x14ac:dyDescent="0.25">
      <c r="A5347" s="11" t="s">
        <v>2421</v>
      </c>
      <c r="B5347" s="11">
        <v>23</v>
      </c>
      <c r="C5347" s="11" t="s">
        <v>453</v>
      </c>
      <c r="D5347" s="11" t="s">
        <v>380</v>
      </c>
    </row>
    <row r="5348" spans="1:4" hidden="1" x14ac:dyDescent="0.25">
      <c r="A5348" s="11" t="s">
        <v>2421</v>
      </c>
      <c r="B5348" s="11">
        <v>24</v>
      </c>
      <c r="C5348" s="11" t="s">
        <v>452</v>
      </c>
      <c r="D5348" s="11" t="s">
        <v>378</v>
      </c>
    </row>
    <row r="5349" spans="1:4" hidden="1" x14ac:dyDescent="0.25">
      <c r="A5349" s="11" t="s">
        <v>2421</v>
      </c>
      <c r="B5349" s="11">
        <v>25</v>
      </c>
      <c r="C5349" s="11" t="s">
        <v>451</v>
      </c>
      <c r="D5349" s="11" t="s">
        <v>739</v>
      </c>
    </row>
    <row r="5350" spans="1:4" hidden="1" x14ac:dyDescent="0.25">
      <c r="A5350" s="11" t="s">
        <v>2421</v>
      </c>
      <c r="B5350" s="11">
        <v>26</v>
      </c>
      <c r="C5350" s="11" t="s">
        <v>768</v>
      </c>
      <c r="D5350" s="11" t="s">
        <v>374</v>
      </c>
    </row>
    <row r="5351" spans="1:4" hidden="1" x14ac:dyDescent="0.25">
      <c r="A5351" s="11" t="s">
        <v>2421</v>
      </c>
      <c r="B5351" s="11">
        <v>27</v>
      </c>
      <c r="C5351" s="11" t="s">
        <v>1395</v>
      </c>
      <c r="D5351" s="11" t="s">
        <v>766</v>
      </c>
    </row>
    <row r="5352" spans="1:4" hidden="1" x14ac:dyDescent="0.25">
      <c r="A5352" s="11" t="s">
        <v>2421</v>
      </c>
      <c r="B5352" s="11">
        <v>28</v>
      </c>
      <c r="C5352" s="11" t="s">
        <v>621</v>
      </c>
      <c r="D5352" s="11" t="s">
        <v>617</v>
      </c>
    </row>
    <row r="5353" spans="1:4" hidden="1" x14ac:dyDescent="0.25">
      <c r="A5353" s="11" t="s">
        <v>2421</v>
      </c>
      <c r="B5353" s="11">
        <v>29</v>
      </c>
      <c r="C5353" s="11" t="s">
        <v>620</v>
      </c>
      <c r="D5353" s="11" t="s">
        <v>165</v>
      </c>
    </row>
    <row r="5354" spans="1:4" hidden="1" x14ac:dyDescent="0.25">
      <c r="A5354" s="11" t="s">
        <v>2421</v>
      </c>
      <c r="B5354" s="11">
        <v>30</v>
      </c>
      <c r="C5354" s="11" t="s">
        <v>621</v>
      </c>
      <c r="D5354" s="11" t="s">
        <v>617</v>
      </c>
    </row>
    <row r="5355" spans="1:4" hidden="1" x14ac:dyDescent="0.25">
      <c r="A5355" s="11" t="s">
        <v>2421</v>
      </c>
      <c r="B5355" s="11">
        <v>31</v>
      </c>
      <c r="C5355" s="11" t="s">
        <v>1395</v>
      </c>
      <c r="D5355" s="11" t="s">
        <v>766</v>
      </c>
    </row>
    <row r="5356" spans="1:4" hidden="1" x14ac:dyDescent="0.25">
      <c r="A5356" s="11" t="s">
        <v>2421</v>
      </c>
      <c r="B5356" s="11">
        <v>32</v>
      </c>
      <c r="C5356" s="11" t="s">
        <v>2420</v>
      </c>
      <c r="D5356" s="11" t="s">
        <v>216</v>
      </c>
    </row>
    <row r="5357" spans="1:4" hidden="1" x14ac:dyDescent="0.25">
      <c r="A5357" t="s">
        <v>2403</v>
      </c>
      <c r="B5357">
        <v>1</v>
      </c>
      <c r="C5357" t="s">
        <v>2066</v>
      </c>
      <c r="D5357" t="s">
        <v>196</v>
      </c>
    </row>
    <row r="5358" spans="1:4" hidden="1" x14ac:dyDescent="0.25">
      <c r="A5358" t="s">
        <v>2403</v>
      </c>
      <c r="B5358">
        <v>2</v>
      </c>
      <c r="C5358" t="s">
        <v>1245</v>
      </c>
      <c r="D5358" t="s">
        <v>4</v>
      </c>
    </row>
    <row r="5359" spans="1:4" hidden="1" x14ac:dyDescent="0.25">
      <c r="A5359" t="s">
        <v>2403</v>
      </c>
      <c r="B5359">
        <v>3</v>
      </c>
      <c r="C5359" t="s">
        <v>2199</v>
      </c>
      <c r="D5359" t="s">
        <v>1247</v>
      </c>
    </row>
    <row r="5360" spans="1:4" hidden="1" x14ac:dyDescent="0.25">
      <c r="A5360" t="s">
        <v>2403</v>
      </c>
      <c r="B5360">
        <v>4</v>
      </c>
      <c r="C5360" t="s">
        <v>2064</v>
      </c>
      <c r="D5360" t="s">
        <v>1251</v>
      </c>
    </row>
    <row r="5361" spans="1:4" hidden="1" x14ac:dyDescent="0.25">
      <c r="A5361" t="s">
        <v>2403</v>
      </c>
      <c r="B5361">
        <v>5</v>
      </c>
      <c r="C5361" t="s">
        <v>2062</v>
      </c>
      <c r="D5361" t="s">
        <v>1253</v>
      </c>
    </row>
    <row r="5362" spans="1:4" hidden="1" x14ac:dyDescent="0.25">
      <c r="A5362" t="s">
        <v>2403</v>
      </c>
      <c r="B5362">
        <v>6</v>
      </c>
      <c r="C5362" t="s">
        <v>2061</v>
      </c>
      <c r="D5362" t="s">
        <v>1255</v>
      </c>
    </row>
    <row r="5363" spans="1:4" hidden="1" x14ac:dyDescent="0.25">
      <c r="A5363" t="s">
        <v>2403</v>
      </c>
      <c r="B5363">
        <v>7</v>
      </c>
      <c r="C5363" t="s">
        <v>1258</v>
      </c>
      <c r="D5363" t="s">
        <v>1257</v>
      </c>
    </row>
    <row r="5364" spans="1:4" hidden="1" x14ac:dyDescent="0.25">
      <c r="A5364" t="s">
        <v>2403</v>
      </c>
      <c r="B5364">
        <v>8</v>
      </c>
      <c r="C5364" t="s">
        <v>2272</v>
      </c>
      <c r="D5364" t="s">
        <v>2336</v>
      </c>
    </row>
    <row r="5365" spans="1:4" hidden="1" x14ac:dyDescent="0.25">
      <c r="A5365" t="s">
        <v>2403</v>
      </c>
      <c r="B5365">
        <v>9</v>
      </c>
      <c r="C5365" t="s">
        <v>1261</v>
      </c>
      <c r="D5365" t="s">
        <v>1260</v>
      </c>
    </row>
    <row r="5366" spans="1:4" hidden="1" x14ac:dyDescent="0.25">
      <c r="A5366" t="s">
        <v>2403</v>
      </c>
      <c r="B5366">
        <v>10</v>
      </c>
      <c r="C5366" t="s">
        <v>1522</v>
      </c>
      <c r="D5366" t="s">
        <v>2419</v>
      </c>
    </row>
    <row r="5367" spans="1:4" hidden="1" x14ac:dyDescent="0.25">
      <c r="A5367" t="s">
        <v>2403</v>
      </c>
      <c r="B5367">
        <v>11</v>
      </c>
      <c r="C5367" t="s">
        <v>1265</v>
      </c>
      <c r="D5367" t="s">
        <v>1264</v>
      </c>
    </row>
    <row r="5368" spans="1:4" hidden="1" x14ac:dyDescent="0.25">
      <c r="A5368" t="s">
        <v>2403</v>
      </c>
      <c r="B5368">
        <v>12</v>
      </c>
      <c r="C5368" t="s">
        <v>1267</v>
      </c>
      <c r="D5368" t="s">
        <v>2107</v>
      </c>
    </row>
    <row r="5369" spans="1:4" hidden="1" x14ac:dyDescent="0.25">
      <c r="A5369" t="s">
        <v>2403</v>
      </c>
      <c r="B5369">
        <v>13</v>
      </c>
      <c r="C5369" t="s">
        <v>2012</v>
      </c>
      <c r="D5369" t="s">
        <v>1524</v>
      </c>
    </row>
    <row r="5370" spans="1:4" hidden="1" x14ac:dyDescent="0.25">
      <c r="A5370" t="s">
        <v>2403</v>
      </c>
      <c r="B5370">
        <v>14</v>
      </c>
      <c r="C5370" t="s">
        <v>1352</v>
      </c>
      <c r="D5370" t="s">
        <v>2400</v>
      </c>
    </row>
    <row r="5371" spans="1:4" hidden="1" x14ac:dyDescent="0.25">
      <c r="A5371" t="s">
        <v>2403</v>
      </c>
      <c r="B5371">
        <v>15</v>
      </c>
      <c r="C5371" t="s">
        <v>886</v>
      </c>
      <c r="D5371" t="s">
        <v>2399</v>
      </c>
    </row>
    <row r="5372" spans="1:4" hidden="1" x14ac:dyDescent="0.25">
      <c r="A5372" t="s">
        <v>2403</v>
      </c>
      <c r="B5372">
        <v>16</v>
      </c>
      <c r="C5372" t="s">
        <v>2106</v>
      </c>
      <c r="D5372" t="s">
        <v>2105</v>
      </c>
    </row>
    <row r="5373" spans="1:4" hidden="1" x14ac:dyDescent="0.25">
      <c r="A5373" t="s">
        <v>2403</v>
      </c>
      <c r="B5373">
        <v>17</v>
      </c>
      <c r="C5373" t="s">
        <v>295</v>
      </c>
      <c r="D5373" t="s">
        <v>14</v>
      </c>
    </row>
    <row r="5374" spans="1:4" hidden="1" x14ac:dyDescent="0.25">
      <c r="A5374" t="s">
        <v>2403</v>
      </c>
      <c r="B5374">
        <v>18</v>
      </c>
      <c r="C5374" t="s">
        <v>2398</v>
      </c>
      <c r="D5374" t="s">
        <v>2397</v>
      </c>
    </row>
    <row r="5375" spans="1:4" hidden="1" x14ac:dyDescent="0.25">
      <c r="A5375" t="s">
        <v>2403</v>
      </c>
      <c r="B5375">
        <v>19</v>
      </c>
      <c r="C5375" t="s">
        <v>926</v>
      </c>
      <c r="D5375" t="s">
        <v>2418</v>
      </c>
    </row>
    <row r="5376" spans="1:4" hidden="1" x14ac:dyDescent="0.25">
      <c r="A5376" t="s">
        <v>2403</v>
      </c>
      <c r="B5376">
        <v>20</v>
      </c>
      <c r="C5376" t="s">
        <v>1386</v>
      </c>
      <c r="D5376" t="s">
        <v>388</v>
      </c>
    </row>
    <row r="5377" spans="1:4" hidden="1" x14ac:dyDescent="0.25">
      <c r="A5377" t="s">
        <v>2403</v>
      </c>
      <c r="B5377">
        <v>21</v>
      </c>
      <c r="C5377" t="s">
        <v>455</v>
      </c>
      <c r="D5377" t="s">
        <v>1667</v>
      </c>
    </row>
    <row r="5378" spans="1:4" hidden="1" x14ac:dyDescent="0.25">
      <c r="A5378" t="s">
        <v>2403</v>
      </c>
      <c r="B5378">
        <v>22</v>
      </c>
      <c r="C5378" t="s">
        <v>316</v>
      </c>
      <c r="D5378" t="s">
        <v>106</v>
      </c>
    </row>
    <row r="5379" spans="1:4" hidden="1" x14ac:dyDescent="0.25">
      <c r="A5379" t="s">
        <v>2403</v>
      </c>
      <c r="B5379">
        <v>23</v>
      </c>
      <c r="C5379" t="s">
        <v>919</v>
      </c>
      <c r="D5379" t="s">
        <v>380</v>
      </c>
    </row>
    <row r="5380" spans="1:4" hidden="1" x14ac:dyDescent="0.25">
      <c r="A5380" t="s">
        <v>2403</v>
      </c>
      <c r="B5380">
        <v>24</v>
      </c>
      <c r="C5380" t="s">
        <v>1339</v>
      </c>
      <c r="D5380" t="s">
        <v>739</v>
      </c>
    </row>
    <row r="5381" spans="1:4" hidden="1" x14ac:dyDescent="0.25">
      <c r="A5381" t="s">
        <v>2403</v>
      </c>
      <c r="B5381">
        <v>25</v>
      </c>
      <c r="C5381" t="s">
        <v>1989</v>
      </c>
      <c r="D5381" t="s">
        <v>374</v>
      </c>
    </row>
    <row r="5382" spans="1:4" hidden="1" x14ac:dyDescent="0.25">
      <c r="A5382" t="s">
        <v>2403</v>
      </c>
      <c r="B5382">
        <v>26</v>
      </c>
      <c r="C5382" t="s">
        <v>1332</v>
      </c>
      <c r="D5382" t="s">
        <v>766</v>
      </c>
    </row>
    <row r="5383" spans="1:4" hidden="1" x14ac:dyDescent="0.25">
      <c r="A5383" t="s">
        <v>2403</v>
      </c>
      <c r="B5383">
        <v>27</v>
      </c>
      <c r="C5383" t="s">
        <v>621</v>
      </c>
      <c r="D5383" t="s">
        <v>617</v>
      </c>
    </row>
    <row r="5384" spans="1:4" hidden="1" x14ac:dyDescent="0.25">
      <c r="A5384" t="s">
        <v>2403</v>
      </c>
      <c r="B5384">
        <v>28</v>
      </c>
      <c r="C5384" t="s">
        <v>2100</v>
      </c>
      <c r="D5384" t="s">
        <v>165</v>
      </c>
    </row>
    <row r="5385" spans="1:4" hidden="1" x14ac:dyDescent="0.25">
      <c r="A5385" t="s">
        <v>2403</v>
      </c>
      <c r="B5385">
        <v>29</v>
      </c>
      <c r="C5385" t="s">
        <v>2417</v>
      </c>
      <c r="D5385" t="s">
        <v>2416</v>
      </c>
    </row>
    <row r="5386" spans="1:4" hidden="1" x14ac:dyDescent="0.25">
      <c r="A5386" t="s">
        <v>2403</v>
      </c>
      <c r="B5386">
        <v>30</v>
      </c>
      <c r="C5386" t="s">
        <v>2415</v>
      </c>
      <c r="D5386" t="s">
        <v>2414</v>
      </c>
    </row>
    <row r="5387" spans="1:4" hidden="1" x14ac:dyDescent="0.25">
      <c r="A5387" t="s">
        <v>2403</v>
      </c>
      <c r="B5387">
        <v>31</v>
      </c>
      <c r="C5387" t="s">
        <v>2211</v>
      </c>
      <c r="D5387" t="s">
        <v>2413</v>
      </c>
    </row>
    <row r="5388" spans="1:4" hidden="1" x14ac:dyDescent="0.25">
      <c r="A5388" t="s">
        <v>2403</v>
      </c>
      <c r="B5388">
        <v>32</v>
      </c>
      <c r="C5388" t="s">
        <v>1763</v>
      </c>
      <c r="D5388" t="s">
        <v>2412</v>
      </c>
    </row>
    <row r="5389" spans="1:4" hidden="1" x14ac:dyDescent="0.25">
      <c r="A5389" t="s">
        <v>2403</v>
      </c>
      <c r="B5389">
        <v>33</v>
      </c>
      <c r="C5389" t="s">
        <v>1357</v>
      </c>
      <c r="D5389" t="s">
        <v>2390</v>
      </c>
    </row>
    <row r="5390" spans="1:4" hidden="1" x14ac:dyDescent="0.25">
      <c r="A5390" t="s">
        <v>2403</v>
      </c>
      <c r="B5390">
        <v>34</v>
      </c>
      <c r="C5390" t="s">
        <v>2411</v>
      </c>
      <c r="D5390" t="s">
        <v>2410</v>
      </c>
    </row>
    <row r="5391" spans="1:4" hidden="1" x14ac:dyDescent="0.25">
      <c r="A5391" t="s">
        <v>2403</v>
      </c>
      <c r="B5391">
        <v>35</v>
      </c>
      <c r="C5391" t="s">
        <v>2389</v>
      </c>
      <c r="D5391" t="s">
        <v>2388</v>
      </c>
    </row>
    <row r="5392" spans="1:4" hidden="1" x14ac:dyDescent="0.25">
      <c r="A5392" t="s">
        <v>2403</v>
      </c>
      <c r="B5392">
        <v>36</v>
      </c>
      <c r="C5392" t="s">
        <v>1269</v>
      </c>
      <c r="D5392" t="s">
        <v>46</v>
      </c>
    </row>
    <row r="5393" spans="1:4" hidden="1" x14ac:dyDescent="0.25">
      <c r="A5393" t="s">
        <v>2403</v>
      </c>
      <c r="B5393">
        <v>37</v>
      </c>
      <c r="C5393" t="s">
        <v>2387</v>
      </c>
      <c r="D5393" t="s">
        <v>2386</v>
      </c>
    </row>
    <row r="5394" spans="1:4" hidden="1" x14ac:dyDescent="0.25">
      <c r="A5394" t="s">
        <v>2403</v>
      </c>
      <c r="B5394">
        <v>38</v>
      </c>
      <c r="C5394" t="s">
        <v>2409</v>
      </c>
      <c r="D5394" t="s">
        <v>2408</v>
      </c>
    </row>
    <row r="5395" spans="1:4" hidden="1" x14ac:dyDescent="0.25">
      <c r="A5395" t="s">
        <v>2403</v>
      </c>
      <c r="B5395">
        <v>39</v>
      </c>
      <c r="C5395" t="s">
        <v>2407</v>
      </c>
      <c r="D5395" t="s">
        <v>2381</v>
      </c>
    </row>
    <row r="5396" spans="1:4" hidden="1" x14ac:dyDescent="0.25">
      <c r="A5396" t="s">
        <v>2403</v>
      </c>
      <c r="B5396">
        <v>40</v>
      </c>
      <c r="C5396" t="s">
        <v>1846</v>
      </c>
      <c r="D5396" t="s">
        <v>2406</v>
      </c>
    </row>
    <row r="5397" spans="1:4" hidden="1" x14ac:dyDescent="0.25">
      <c r="A5397" t="s">
        <v>2403</v>
      </c>
      <c r="B5397">
        <v>41</v>
      </c>
      <c r="C5397" t="s">
        <v>2405</v>
      </c>
      <c r="D5397" t="s">
        <v>2404</v>
      </c>
    </row>
    <row r="5398" spans="1:4" hidden="1" x14ac:dyDescent="0.25">
      <c r="A5398" t="s">
        <v>2403</v>
      </c>
      <c r="B5398">
        <v>42</v>
      </c>
      <c r="C5398" t="s">
        <v>2402</v>
      </c>
      <c r="D5398" t="s">
        <v>146</v>
      </c>
    </row>
    <row r="5399" spans="1:4" hidden="1" x14ac:dyDescent="0.25">
      <c r="A5399" t="s">
        <v>2366</v>
      </c>
      <c r="B5399">
        <v>1</v>
      </c>
      <c r="C5399" t="s">
        <v>2066</v>
      </c>
      <c r="D5399" t="s">
        <v>196</v>
      </c>
    </row>
    <row r="5400" spans="1:4" hidden="1" x14ac:dyDescent="0.25">
      <c r="A5400" t="s">
        <v>2366</v>
      </c>
      <c r="B5400">
        <v>2</v>
      </c>
      <c r="C5400" t="s">
        <v>1245</v>
      </c>
      <c r="D5400" t="s">
        <v>4</v>
      </c>
    </row>
    <row r="5401" spans="1:4" hidden="1" x14ac:dyDescent="0.25">
      <c r="A5401" t="s">
        <v>2366</v>
      </c>
      <c r="B5401">
        <v>3</v>
      </c>
      <c r="C5401" t="s">
        <v>2268</v>
      </c>
      <c r="D5401" t="s">
        <v>1247</v>
      </c>
    </row>
    <row r="5402" spans="1:4" hidden="1" x14ac:dyDescent="0.25">
      <c r="A5402" t="s">
        <v>2366</v>
      </c>
      <c r="B5402">
        <v>4</v>
      </c>
      <c r="C5402" t="s">
        <v>2064</v>
      </c>
      <c r="D5402" t="s">
        <v>1251</v>
      </c>
    </row>
    <row r="5403" spans="1:4" hidden="1" x14ac:dyDescent="0.25">
      <c r="A5403" t="s">
        <v>2366</v>
      </c>
      <c r="B5403">
        <v>5</v>
      </c>
      <c r="C5403" t="s">
        <v>2062</v>
      </c>
      <c r="D5403" t="s">
        <v>1253</v>
      </c>
    </row>
    <row r="5404" spans="1:4" hidden="1" x14ac:dyDescent="0.25">
      <c r="A5404" t="s">
        <v>2366</v>
      </c>
      <c r="B5404">
        <v>6</v>
      </c>
      <c r="C5404" t="s">
        <v>1256</v>
      </c>
      <c r="D5404" t="s">
        <v>1255</v>
      </c>
    </row>
    <row r="5405" spans="1:4" hidden="1" x14ac:dyDescent="0.25">
      <c r="A5405" t="s">
        <v>2366</v>
      </c>
      <c r="B5405">
        <v>7</v>
      </c>
      <c r="C5405" t="s">
        <v>1258</v>
      </c>
      <c r="D5405" t="s">
        <v>1257</v>
      </c>
    </row>
    <row r="5406" spans="1:4" hidden="1" x14ac:dyDescent="0.25">
      <c r="A5406" t="s">
        <v>2366</v>
      </c>
      <c r="B5406">
        <v>8</v>
      </c>
      <c r="C5406" t="s">
        <v>2163</v>
      </c>
      <c r="D5406" t="s">
        <v>2059</v>
      </c>
    </row>
    <row r="5407" spans="1:4" hidden="1" x14ac:dyDescent="0.25">
      <c r="A5407" t="s">
        <v>2366</v>
      </c>
      <c r="B5407">
        <v>9</v>
      </c>
      <c r="C5407" t="s">
        <v>1261</v>
      </c>
      <c r="D5407" t="s">
        <v>1260</v>
      </c>
    </row>
    <row r="5408" spans="1:4" hidden="1" x14ac:dyDescent="0.25">
      <c r="A5408" t="s">
        <v>2366</v>
      </c>
      <c r="B5408">
        <v>10</v>
      </c>
      <c r="C5408" t="s">
        <v>1522</v>
      </c>
      <c r="D5408" t="s">
        <v>2108</v>
      </c>
    </row>
    <row r="5409" spans="1:4" hidden="1" x14ac:dyDescent="0.25">
      <c r="A5409" t="s">
        <v>2366</v>
      </c>
      <c r="B5409">
        <v>11</v>
      </c>
      <c r="C5409" t="s">
        <v>1265</v>
      </c>
      <c r="D5409" t="s">
        <v>1264</v>
      </c>
    </row>
    <row r="5410" spans="1:4" hidden="1" x14ac:dyDescent="0.25">
      <c r="A5410" t="s">
        <v>2366</v>
      </c>
      <c r="B5410">
        <v>12</v>
      </c>
      <c r="C5410" t="s">
        <v>1267</v>
      </c>
      <c r="D5410" t="s">
        <v>2160</v>
      </c>
    </row>
    <row r="5411" spans="1:4" hidden="1" x14ac:dyDescent="0.25">
      <c r="A5411" t="s">
        <v>2366</v>
      </c>
      <c r="B5411">
        <v>13</v>
      </c>
      <c r="C5411" t="s">
        <v>2012</v>
      </c>
      <c r="D5411" t="s">
        <v>2401</v>
      </c>
    </row>
    <row r="5412" spans="1:4" hidden="1" x14ac:dyDescent="0.25">
      <c r="A5412" t="s">
        <v>2366</v>
      </c>
      <c r="B5412">
        <v>14</v>
      </c>
      <c r="C5412" t="s">
        <v>1352</v>
      </c>
      <c r="D5412" t="s">
        <v>2400</v>
      </c>
    </row>
    <row r="5413" spans="1:4" hidden="1" x14ac:dyDescent="0.25">
      <c r="A5413" t="s">
        <v>2366</v>
      </c>
      <c r="B5413">
        <v>15</v>
      </c>
      <c r="C5413" t="s">
        <v>886</v>
      </c>
      <c r="D5413" t="s">
        <v>2399</v>
      </c>
    </row>
    <row r="5414" spans="1:4" hidden="1" x14ac:dyDescent="0.25">
      <c r="A5414" t="s">
        <v>2366</v>
      </c>
      <c r="B5414">
        <v>16</v>
      </c>
      <c r="C5414" t="s">
        <v>2106</v>
      </c>
      <c r="D5414" t="s">
        <v>2105</v>
      </c>
    </row>
    <row r="5415" spans="1:4" hidden="1" x14ac:dyDescent="0.25">
      <c r="A5415" t="s">
        <v>2366</v>
      </c>
      <c r="B5415">
        <v>17</v>
      </c>
      <c r="C5415" t="s">
        <v>295</v>
      </c>
      <c r="D5415" t="s">
        <v>14</v>
      </c>
    </row>
    <row r="5416" spans="1:4" hidden="1" x14ac:dyDescent="0.25">
      <c r="A5416" t="s">
        <v>2366</v>
      </c>
      <c r="B5416">
        <v>18</v>
      </c>
      <c r="C5416" t="s">
        <v>2398</v>
      </c>
      <c r="D5416" t="s">
        <v>2397</v>
      </c>
    </row>
    <row r="5417" spans="1:4" hidden="1" x14ac:dyDescent="0.25">
      <c r="A5417" t="s">
        <v>2366</v>
      </c>
      <c r="B5417">
        <v>19</v>
      </c>
      <c r="C5417" t="s">
        <v>926</v>
      </c>
      <c r="D5417" t="s">
        <v>2396</v>
      </c>
    </row>
    <row r="5418" spans="1:4" hidden="1" x14ac:dyDescent="0.25">
      <c r="A5418" t="s">
        <v>2366</v>
      </c>
      <c r="B5418">
        <v>20</v>
      </c>
      <c r="C5418" t="s">
        <v>1386</v>
      </c>
      <c r="D5418" t="s">
        <v>388</v>
      </c>
    </row>
    <row r="5419" spans="1:4" hidden="1" x14ac:dyDescent="0.25">
      <c r="A5419" t="s">
        <v>2366</v>
      </c>
      <c r="B5419">
        <v>21</v>
      </c>
      <c r="C5419" t="s">
        <v>455</v>
      </c>
      <c r="D5419" t="s">
        <v>1667</v>
      </c>
    </row>
    <row r="5420" spans="1:4" hidden="1" x14ac:dyDescent="0.25">
      <c r="A5420" t="s">
        <v>2366</v>
      </c>
      <c r="B5420">
        <v>22</v>
      </c>
      <c r="C5420" t="s">
        <v>316</v>
      </c>
      <c r="D5420" t="s">
        <v>106</v>
      </c>
    </row>
    <row r="5421" spans="1:4" hidden="1" x14ac:dyDescent="0.25">
      <c r="A5421" t="s">
        <v>2366</v>
      </c>
      <c r="B5421">
        <v>23</v>
      </c>
      <c r="C5421" t="s">
        <v>919</v>
      </c>
      <c r="D5421" t="s">
        <v>380</v>
      </c>
    </row>
    <row r="5422" spans="1:4" hidden="1" x14ac:dyDescent="0.25">
      <c r="A5422" t="s">
        <v>2366</v>
      </c>
      <c r="B5422">
        <v>24</v>
      </c>
      <c r="C5422" t="s">
        <v>451</v>
      </c>
      <c r="D5422" t="s">
        <v>739</v>
      </c>
    </row>
    <row r="5423" spans="1:4" hidden="1" x14ac:dyDescent="0.25">
      <c r="A5423" t="s">
        <v>2366</v>
      </c>
      <c r="B5423">
        <v>25</v>
      </c>
      <c r="C5423" t="s">
        <v>1989</v>
      </c>
      <c r="D5423" t="s">
        <v>374</v>
      </c>
    </row>
    <row r="5424" spans="1:4" hidden="1" x14ac:dyDescent="0.25">
      <c r="A5424" t="s">
        <v>2366</v>
      </c>
      <c r="B5424">
        <v>26</v>
      </c>
      <c r="C5424" t="s">
        <v>1332</v>
      </c>
      <c r="D5424" t="s">
        <v>766</v>
      </c>
    </row>
    <row r="5425" spans="1:4" hidden="1" x14ac:dyDescent="0.25">
      <c r="A5425" t="s">
        <v>2366</v>
      </c>
      <c r="B5425">
        <v>27</v>
      </c>
      <c r="C5425" t="s">
        <v>621</v>
      </c>
      <c r="D5425" t="s">
        <v>617</v>
      </c>
    </row>
    <row r="5426" spans="1:4" hidden="1" x14ac:dyDescent="0.25">
      <c r="A5426" t="s">
        <v>2366</v>
      </c>
      <c r="B5426">
        <v>28</v>
      </c>
      <c r="C5426" t="s">
        <v>620</v>
      </c>
      <c r="D5426" t="s">
        <v>165</v>
      </c>
    </row>
    <row r="5427" spans="1:4" hidden="1" x14ac:dyDescent="0.25">
      <c r="A5427" t="s">
        <v>2366</v>
      </c>
      <c r="B5427">
        <v>29</v>
      </c>
      <c r="C5427" t="s">
        <v>2395</v>
      </c>
      <c r="D5427" t="s">
        <v>2394</v>
      </c>
    </row>
    <row r="5428" spans="1:4" hidden="1" x14ac:dyDescent="0.25">
      <c r="A5428" t="s">
        <v>2366</v>
      </c>
      <c r="B5428">
        <v>30</v>
      </c>
      <c r="C5428" t="s">
        <v>1718</v>
      </c>
      <c r="D5428" t="s">
        <v>551</v>
      </c>
    </row>
    <row r="5429" spans="1:4" hidden="1" x14ac:dyDescent="0.25">
      <c r="A5429" t="s">
        <v>2366</v>
      </c>
      <c r="B5429">
        <v>31</v>
      </c>
      <c r="C5429" t="s">
        <v>1698</v>
      </c>
      <c r="D5429" t="s">
        <v>1714</v>
      </c>
    </row>
    <row r="5430" spans="1:4" hidden="1" x14ac:dyDescent="0.25">
      <c r="A5430" t="s">
        <v>2366</v>
      </c>
      <c r="B5430">
        <v>32</v>
      </c>
      <c r="C5430" t="s">
        <v>2211</v>
      </c>
      <c r="D5430" t="s">
        <v>2393</v>
      </c>
    </row>
    <row r="5431" spans="1:4" hidden="1" x14ac:dyDescent="0.25">
      <c r="A5431" t="s">
        <v>2366</v>
      </c>
      <c r="B5431">
        <v>33</v>
      </c>
      <c r="C5431" t="s">
        <v>2392</v>
      </c>
      <c r="D5431" t="s">
        <v>2391</v>
      </c>
    </row>
    <row r="5432" spans="1:4" hidden="1" x14ac:dyDescent="0.25">
      <c r="A5432" t="s">
        <v>2366</v>
      </c>
      <c r="B5432">
        <v>34</v>
      </c>
      <c r="C5432" t="s">
        <v>1357</v>
      </c>
      <c r="D5432" t="s">
        <v>2390</v>
      </c>
    </row>
    <row r="5433" spans="1:4" hidden="1" x14ac:dyDescent="0.25">
      <c r="A5433" t="s">
        <v>2366</v>
      </c>
      <c r="B5433">
        <v>35</v>
      </c>
      <c r="C5433" t="s">
        <v>2389</v>
      </c>
      <c r="D5433" t="s">
        <v>2388</v>
      </c>
    </row>
    <row r="5434" spans="1:4" hidden="1" x14ac:dyDescent="0.25">
      <c r="A5434" t="s">
        <v>2366</v>
      </c>
      <c r="B5434">
        <v>36</v>
      </c>
      <c r="C5434" t="s">
        <v>1269</v>
      </c>
      <c r="D5434" t="s">
        <v>46</v>
      </c>
    </row>
    <row r="5435" spans="1:4" hidden="1" x14ac:dyDescent="0.25">
      <c r="A5435" t="s">
        <v>2366</v>
      </c>
      <c r="B5435">
        <v>37</v>
      </c>
      <c r="C5435" t="s">
        <v>2387</v>
      </c>
      <c r="D5435" t="s">
        <v>2386</v>
      </c>
    </row>
    <row r="5436" spans="1:4" hidden="1" x14ac:dyDescent="0.25">
      <c r="A5436" t="s">
        <v>2366</v>
      </c>
      <c r="B5436">
        <v>38</v>
      </c>
      <c r="C5436" t="s">
        <v>1767</v>
      </c>
      <c r="D5436" t="s">
        <v>2385</v>
      </c>
    </row>
    <row r="5437" spans="1:4" hidden="1" x14ac:dyDescent="0.25">
      <c r="A5437" t="s">
        <v>2366</v>
      </c>
      <c r="B5437">
        <v>39</v>
      </c>
      <c r="C5437" t="s">
        <v>2384</v>
      </c>
      <c r="D5437" t="s">
        <v>2383</v>
      </c>
    </row>
    <row r="5438" spans="1:4" hidden="1" x14ac:dyDescent="0.25">
      <c r="A5438" t="s">
        <v>2366</v>
      </c>
      <c r="B5438">
        <v>40</v>
      </c>
      <c r="C5438" t="s">
        <v>2382</v>
      </c>
      <c r="D5438" t="s">
        <v>2381</v>
      </c>
    </row>
    <row r="5439" spans="1:4" hidden="1" x14ac:dyDescent="0.25">
      <c r="A5439" t="s">
        <v>2366</v>
      </c>
      <c r="B5439">
        <v>41</v>
      </c>
      <c r="C5439" t="s">
        <v>2380</v>
      </c>
      <c r="D5439" t="s">
        <v>2379</v>
      </c>
    </row>
    <row r="5440" spans="1:4" hidden="1" x14ac:dyDescent="0.25">
      <c r="A5440" t="s">
        <v>2366</v>
      </c>
      <c r="B5440">
        <v>42</v>
      </c>
      <c r="C5440" t="s">
        <v>1279</v>
      </c>
      <c r="D5440" t="s">
        <v>146</v>
      </c>
    </row>
    <row r="5441" spans="1:4" hidden="1" x14ac:dyDescent="0.25">
      <c r="A5441" t="s">
        <v>2366</v>
      </c>
      <c r="B5441">
        <v>43</v>
      </c>
      <c r="C5441" t="s">
        <v>2062</v>
      </c>
      <c r="D5441" t="s">
        <v>2378</v>
      </c>
    </row>
    <row r="5442" spans="1:4" hidden="1" x14ac:dyDescent="0.25">
      <c r="A5442" t="s">
        <v>2366</v>
      </c>
      <c r="B5442">
        <v>44</v>
      </c>
      <c r="C5442" t="s">
        <v>994</v>
      </c>
      <c r="D5442" t="s">
        <v>2377</v>
      </c>
    </row>
    <row r="5443" spans="1:4" hidden="1" x14ac:dyDescent="0.25">
      <c r="A5443" t="s">
        <v>2366</v>
      </c>
      <c r="B5443">
        <v>45</v>
      </c>
      <c r="C5443" t="s">
        <v>2376</v>
      </c>
      <c r="D5443" t="s">
        <v>2375</v>
      </c>
    </row>
    <row r="5444" spans="1:4" hidden="1" x14ac:dyDescent="0.25">
      <c r="A5444" t="s">
        <v>2366</v>
      </c>
      <c r="B5444">
        <v>46</v>
      </c>
      <c r="C5444" t="s">
        <v>2374</v>
      </c>
      <c r="D5444" t="s">
        <v>2373</v>
      </c>
    </row>
    <row r="5445" spans="1:4" hidden="1" x14ac:dyDescent="0.25">
      <c r="A5445" t="s">
        <v>2366</v>
      </c>
      <c r="B5445">
        <v>47</v>
      </c>
      <c r="C5445" t="s">
        <v>1056</v>
      </c>
      <c r="D5445" t="s">
        <v>2372</v>
      </c>
    </row>
    <row r="5446" spans="1:4" hidden="1" x14ac:dyDescent="0.25">
      <c r="A5446" t="s">
        <v>2366</v>
      </c>
      <c r="B5446">
        <v>48</v>
      </c>
      <c r="C5446" t="s">
        <v>2371</v>
      </c>
      <c r="D5446" t="s">
        <v>2370</v>
      </c>
    </row>
    <row r="5447" spans="1:4" hidden="1" x14ac:dyDescent="0.25">
      <c r="A5447" t="s">
        <v>2366</v>
      </c>
      <c r="B5447">
        <v>49</v>
      </c>
      <c r="C5447" t="s">
        <v>2369</v>
      </c>
      <c r="D5447" t="s">
        <v>2368</v>
      </c>
    </row>
    <row r="5448" spans="1:4" hidden="1" x14ac:dyDescent="0.25">
      <c r="A5448" t="s">
        <v>2366</v>
      </c>
      <c r="B5448">
        <v>50</v>
      </c>
      <c r="C5448" t="s">
        <v>461</v>
      </c>
      <c r="D5448" t="s">
        <v>2367</v>
      </c>
    </row>
    <row r="5449" spans="1:4" hidden="1" x14ac:dyDescent="0.25">
      <c r="A5449" t="s">
        <v>2366</v>
      </c>
      <c r="B5449">
        <v>51</v>
      </c>
      <c r="C5449" t="s">
        <v>2365</v>
      </c>
      <c r="D5449" t="s">
        <v>203</v>
      </c>
    </row>
    <row r="5450" spans="1:4" hidden="1" x14ac:dyDescent="0.25">
      <c r="A5450" t="s">
        <v>2338</v>
      </c>
      <c r="B5450">
        <v>1</v>
      </c>
      <c r="C5450" t="s">
        <v>344</v>
      </c>
      <c r="D5450" t="s">
        <v>8</v>
      </c>
    </row>
    <row r="5451" spans="1:4" hidden="1" x14ac:dyDescent="0.25">
      <c r="A5451" t="s">
        <v>2338</v>
      </c>
      <c r="B5451">
        <v>2</v>
      </c>
      <c r="C5451" t="s">
        <v>2364</v>
      </c>
      <c r="D5451" t="s">
        <v>2363</v>
      </c>
    </row>
    <row r="5452" spans="1:4" hidden="1" x14ac:dyDescent="0.25">
      <c r="A5452" t="s">
        <v>2338</v>
      </c>
      <c r="B5452">
        <v>3</v>
      </c>
      <c r="C5452" t="s">
        <v>2362</v>
      </c>
      <c r="D5452" t="s">
        <v>2361</v>
      </c>
    </row>
    <row r="5453" spans="1:4" hidden="1" x14ac:dyDescent="0.25">
      <c r="A5453" t="s">
        <v>2338</v>
      </c>
      <c r="B5453">
        <v>4</v>
      </c>
      <c r="C5453" t="s">
        <v>2360</v>
      </c>
      <c r="D5453" t="s">
        <v>2359</v>
      </c>
    </row>
    <row r="5454" spans="1:4" hidden="1" x14ac:dyDescent="0.25">
      <c r="A5454" t="s">
        <v>2338</v>
      </c>
      <c r="B5454">
        <v>5</v>
      </c>
      <c r="C5454" t="s">
        <v>1506</v>
      </c>
      <c r="D5454" t="s">
        <v>2358</v>
      </c>
    </row>
    <row r="5455" spans="1:4" hidden="1" x14ac:dyDescent="0.25">
      <c r="A5455" t="s">
        <v>2338</v>
      </c>
      <c r="B5455">
        <v>6</v>
      </c>
      <c r="C5455" t="s">
        <v>994</v>
      </c>
      <c r="D5455" t="s">
        <v>2357</v>
      </c>
    </row>
    <row r="5456" spans="1:4" hidden="1" x14ac:dyDescent="0.25">
      <c r="A5456" t="s">
        <v>2338</v>
      </c>
      <c r="B5456">
        <v>7</v>
      </c>
      <c r="C5456" t="s">
        <v>2356</v>
      </c>
      <c r="D5456" t="s">
        <v>2355</v>
      </c>
    </row>
    <row r="5457" spans="1:4" hidden="1" x14ac:dyDescent="0.25">
      <c r="A5457" t="s">
        <v>2338</v>
      </c>
      <c r="B5457">
        <v>8</v>
      </c>
      <c r="C5457" t="s">
        <v>2354</v>
      </c>
      <c r="D5457" t="s">
        <v>98</v>
      </c>
    </row>
    <row r="5458" spans="1:4" hidden="1" x14ac:dyDescent="0.25">
      <c r="A5458" t="s">
        <v>2338</v>
      </c>
      <c r="B5458">
        <v>9</v>
      </c>
      <c r="C5458" t="s">
        <v>2353</v>
      </c>
      <c r="D5458" t="s">
        <v>2352</v>
      </c>
    </row>
    <row r="5459" spans="1:4" hidden="1" x14ac:dyDescent="0.25">
      <c r="A5459" t="s">
        <v>2338</v>
      </c>
      <c r="B5459">
        <v>10</v>
      </c>
      <c r="C5459" t="s">
        <v>2351</v>
      </c>
      <c r="D5459" t="s">
        <v>2350</v>
      </c>
    </row>
    <row r="5460" spans="1:4" hidden="1" x14ac:dyDescent="0.25">
      <c r="A5460" t="s">
        <v>2338</v>
      </c>
      <c r="B5460">
        <v>11</v>
      </c>
      <c r="C5460" t="s">
        <v>2349</v>
      </c>
      <c r="D5460" t="s">
        <v>2348</v>
      </c>
    </row>
    <row r="5461" spans="1:4" hidden="1" x14ac:dyDescent="0.25">
      <c r="A5461" t="s">
        <v>2338</v>
      </c>
      <c r="B5461">
        <v>12</v>
      </c>
      <c r="C5461" t="s">
        <v>2347</v>
      </c>
      <c r="D5461" t="s">
        <v>2346</v>
      </c>
    </row>
    <row r="5462" spans="1:4" hidden="1" x14ac:dyDescent="0.25">
      <c r="A5462" t="s">
        <v>2338</v>
      </c>
      <c r="B5462">
        <v>13</v>
      </c>
      <c r="C5462" t="s">
        <v>2345</v>
      </c>
      <c r="D5462" t="s">
        <v>2344</v>
      </c>
    </row>
    <row r="5463" spans="1:4" hidden="1" x14ac:dyDescent="0.25">
      <c r="A5463" t="s">
        <v>2338</v>
      </c>
      <c r="B5463">
        <v>14</v>
      </c>
      <c r="C5463" t="s">
        <v>2343</v>
      </c>
      <c r="D5463" t="s">
        <v>2342</v>
      </c>
    </row>
    <row r="5464" spans="1:4" hidden="1" x14ac:dyDescent="0.25">
      <c r="A5464" t="s">
        <v>2338</v>
      </c>
      <c r="B5464">
        <v>15</v>
      </c>
      <c r="C5464" t="s">
        <v>2341</v>
      </c>
      <c r="D5464" t="s">
        <v>2340</v>
      </c>
    </row>
    <row r="5465" spans="1:4" hidden="1" x14ac:dyDescent="0.25">
      <c r="A5465" t="s">
        <v>2338</v>
      </c>
      <c r="B5465">
        <v>16</v>
      </c>
      <c r="C5465" t="s">
        <v>1267</v>
      </c>
      <c r="D5465" t="s">
        <v>2339</v>
      </c>
    </row>
    <row r="5466" spans="1:4" hidden="1" x14ac:dyDescent="0.25">
      <c r="A5466" t="s">
        <v>2338</v>
      </c>
      <c r="B5466">
        <v>17</v>
      </c>
      <c r="C5466" t="s">
        <v>2294</v>
      </c>
      <c r="D5466" t="s">
        <v>200</v>
      </c>
    </row>
    <row r="5467" spans="1:4" hidden="1" x14ac:dyDescent="0.25">
      <c r="A5467" t="s">
        <v>2332</v>
      </c>
      <c r="B5467">
        <v>1</v>
      </c>
      <c r="C5467" t="s">
        <v>2066</v>
      </c>
      <c r="D5467" t="s">
        <v>196</v>
      </c>
    </row>
    <row r="5468" spans="1:4" hidden="1" x14ac:dyDescent="0.25">
      <c r="A5468" t="s">
        <v>2332</v>
      </c>
      <c r="B5468">
        <v>2</v>
      </c>
      <c r="C5468" t="s">
        <v>1245</v>
      </c>
      <c r="D5468" t="s">
        <v>4</v>
      </c>
    </row>
    <row r="5469" spans="1:4" hidden="1" x14ac:dyDescent="0.25">
      <c r="A5469" t="s">
        <v>2332</v>
      </c>
      <c r="B5469">
        <v>3</v>
      </c>
      <c r="C5469" t="s">
        <v>2337</v>
      </c>
      <c r="D5469" t="s">
        <v>2113</v>
      </c>
    </row>
    <row r="5470" spans="1:4" hidden="1" x14ac:dyDescent="0.25">
      <c r="A5470" t="s">
        <v>2332</v>
      </c>
      <c r="B5470">
        <v>4</v>
      </c>
      <c r="C5470" t="s">
        <v>2064</v>
      </c>
      <c r="D5470" t="s">
        <v>1251</v>
      </c>
    </row>
    <row r="5471" spans="1:4" hidden="1" x14ac:dyDescent="0.25">
      <c r="A5471" t="s">
        <v>2332</v>
      </c>
      <c r="B5471">
        <v>5</v>
      </c>
      <c r="C5471" t="s">
        <v>2062</v>
      </c>
      <c r="D5471" t="s">
        <v>1253</v>
      </c>
    </row>
    <row r="5472" spans="1:4" hidden="1" x14ac:dyDescent="0.25">
      <c r="A5472" t="s">
        <v>2332</v>
      </c>
      <c r="B5472">
        <v>6</v>
      </c>
      <c r="C5472" t="s">
        <v>2061</v>
      </c>
      <c r="D5472" t="s">
        <v>1255</v>
      </c>
    </row>
    <row r="5473" spans="1:4" hidden="1" x14ac:dyDescent="0.25">
      <c r="A5473" t="s">
        <v>2332</v>
      </c>
      <c r="B5473">
        <v>7</v>
      </c>
      <c r="C5473" t="s">
        <v>1258</v>
      </c>
      <c r="D5473" t="s">
        <v>1257</v>
      </c>
    </row>
    <row r="5474" spans="1:4" hidden="1" x14ac:dyDescent="0.25">
      <c r="A5474" t="s">
        <v>2332</v>
      </c>
      <c r="B5474">
        <v>8</v>
      </c>
      <c r="C5474" t="s">
        <v>2272</v>
      </c>
      <c r="D5474" t="s">
        <v>2336</v>
      </c>
    </row>
    <row r="5475" spans="1:4" hidden="1" x14ac:dyDescent="0.25">
      <c r="A5475" t="s">
        <v>2332</v>
      </c>
      <c r="B5475">
        <v>9</v>
      </c>
      <c r="C5475" t="s">
        <v>1261</v>
      </c>
      <c r="D5475" t="s">
        <v>1260</v>
      </c>
    </row>
    <row r="5476" spans="1:4" hidden="1" x14ac:dyDescent="0.25">
      <c r="A5476" t="s">
        <v>2332</v>
      </c>
      <c r="B5476">
        <v>10</v>
      </c>
      <c r="C5476" t="s">
        <v>2335</v>
      </c>
      <c r="D5476" t="s">
        <v>2185</v>
      </c>
    </row>
    <row r="5477" spans="1:4" hidden="1" x14ac:dyDescent="0.25">
      <c r="A5477" t="s">
        <v>2332</v>
      </c>
      <c r="B5477">
        <v>11</v>
      </c>
      <c r="C5477" t="s">
        <v>1056</v>
      </c>
      <c r="D5477" t="s">
        <v>1055</v>
      </c>
    </row>
    <row r="5478" spans="1:4" hidden="1" x14ac:dyDescent="0.25">
      <c r="A5478" t="s">
        <v>2332</v>
      </c>
      <c r="B5478">
        <v>12</v>
      </c>
      <c r="C5478" t="s">
        <v>2182</v>
      </c>
      <c r="D5478" t="s">
        <v>2181</v>
      </c>
    </row>
    <row r="5479" spans="1:4" hidden="1" x14ac:dyDescent="0.25">
      <c r="A5479" t="s">
        <v>2332</v>
      </c>
      <c r="B5479">
        <v>13</v>
      </c>
      <c r="C5479" t="s">
        <v>2180</v>
      </c>
      <c r="D5479" t="s">
        <v>2179</v>
      </c>
    </row>
    <row r="5480" spans="1:4" hidden="1" x14ac:dyDescent="0.25">
      <c r="A5480" t="s">
        <v>2332</v>
      </c>
      <c r="B5480">
        <v>14</v>
      </c>
      <c r="C5480" t="s">
        <v>2178</v>
      </c>
      <c r="D5480" t="s">
        <v>2334</v>
      </c>
    </row>
    <row r="5481" spans="1:4" hidden="1" x14ac:dyDescent="0.25">
      <c r="A5481" t="s">
        <v>2332</v>
      </c>
      <c r="B5481">
        <v>15</v>
      </c>
      <c r="C5481" t="s">
        <v>2129</v>
      </c>
      <c r="D5481" t="s">
        <v>2314</v>
      </c>
    </row>
    <row r="5482" spans="1:4" hidden="1" x14ac:dyDescent="0.25">
      <c r="A5482" t="s">
        <v>2332</v>
      </c>
      <c r="B5482">
        <v>16</v>
      </c>
      <c r="C5482" t="s">
        <v>618</v>
      </c>
      <c r="D5482" t="s">
        <v>2313</v>
      </c>
    </row>
    <row r="5483" spans="1:4" hidden="1" x14ac:dyDescent="0.25">
      <c r="A5483" t="s">
        <v>2332</v>
      </c>
      <c r="B5483">
        <v>17</v>
      </c>
      <c r="C5483" t="s">
        <v>2333</v>
      </c>
      <c r="D5483" t="s">
        <v>2174</v>
      </c>
    </row>
    <row r="5484" spans="1:4" hidden="1" x14ac:dyDescent="0.25">
      <c r="A5484" t="s">
        <v>2332</v>
      </c>
      <c r="B5484">
        <v>18</v>
      </c>
      <c r="C5484" t="s">
        <v>2310</v>
      </c>
      <c r="D5484" t="s">
        <v>2309</v>
      </c>
    </row>
    <row r="5485" spans="1:4" hidden="1" x14ac:dyDescent="0.25">
      <c r="A5485" t="s">
        <v>2332</v>
      </c>
      <c r="B5485">
        <v>19</v>
      </c>
      <c r="C5485" t="s">
        <v>2173</v>
      </c>
      <c r="D5485" t="s">
        <v>2172</v>
      </c>
    </row>
    <row r="5486" spans="1:4" hidden="1" x14ac:dyDescent="0.25">
      <c r="A5486" t="s">
        <v>2332</v>
      </c>
      <c r="B5486">
        <v>20</v>
      </c>
      <c r="C5486" t="s">
        <v>1269</v>
      </c>
      <c r="D5486" t="s">
        <v>46</v>
      </c>
    </row>
    <row r="5487" spans="1:4" hidden="1" x14ac:dyDescent="0.25">
      <c r="A5487" t="s">
        <v>2332</v>
      </c>
      <c r="B5487">
        <v>21</v>
      </c>
      <c r="C5487" t="s">
        <v>2331</v>
      </c>
      <c r="D5487" t="s">
        <v>198</v>
      </c>
    </row>
    <row r="5488" spans="1:4" hidden="1" x14ac:dyDescent="0.25">
      <c r="A5488" t="s">
        <v>2320</v>
      </c>
      <c r="B5488">
        <v>1</v>
      </c>
      <c r="C5488" t="s">
        <v>295</v>
      </c>
      <c r="D5488" t="s">
        <v>10</v>
      </c>
    </row>
    <row r="5489" spans="1:4" hidden="1" x14ac:dyDescent="0.25">
      <c r="A5489" t="s">
        <v>2320</v>
      </c>
      <c r="B5489">
        <v>2</v>
      </c>
      <c r="C5489" t="s">
        <v>2226</v>
      </c>
      <c r="D5489" t="s">
        <v>598</v>
      </c>
    </row>
    <row r="5490" spans="1:4" hidden="1" x14ac:dyDescent="0.25">
      <c r="A5490" t="s">
        <v>2320</v>
      </c>
      <c r="B5490">
        <v>3</v>
      </c>
      <c r="C5490" t="s">
        <v>999</v>
      </c>
      <c r="D5490" t="s">
        <v>2330</v>
      </c>
    </row>
    <row r="5491" spans="1:4" hidden="1" x14ac:dyDescent="0.25">
      <c r="A5491" t="s">
        <v>2320</v>
      </c>
      <c r="B5491">
        <v>4</v>
      </c>
      <c r="C5491" t="s">
        <v>595</v>
      </c>
      <c r="D5491" t="s">
        <v>167</v>
      </c>
    </row>
    <row r="5492" spans="1:4" hidden="1" x14ac:dyDescent="0.25">
      <c r="A5492" t="s">
        <v>2320</v>
      </c>
      <c r="B5492">
        <v>5</v>
      </c>
      <c r="C5492" t="s">
        <v>1193</v>
      </c>
      <c r="D5492" t="s">
        <v>593</v>
      </c>
    </row>
    <row r="5493" spans="1:4" hidden="1" x14ac:dyDescent="0.25">
      <c r="A5493" t="s">
        <v>2320</v>
      </c>
      <c r="B5493">
        <v>6</v>
      </c>
      <c r="C5493" t="s">
        <v>2329</v>
      </c>
      <c r="D5493" t="s">
        <v>2328</v>
      </c>
    </row>
    <row r="5494" spans="1:4" hidden="1" x14ac:dyDescent="0.25">
      <c r="A5494" t="s">
        <v>2320</v>
      </c>
      <c r="B5494">
        <v>7</v>
      </c>
      <c r="C5494" t="s">
        <v>2127</v>
      </c>
      <c r="D5494" t="s">
        <v>504</v>
      </c>
    </row>
    <row r="5495" spans="1:4" hidden="1" x14ac:dyDescent="0.25">
      <c r="A5495" t="s">
        <v>2320</v>
      </c>
      <c r="B5495">
        <v>8</v>
      </c>
      <c r="C5495" t="s">
        <v>2041</v>
      </c>
      <c r="D5495" t="s">
        <v>590</v>
      </c>
    </row>
    <row r="5496" spans="1:4" hidden="1" x14ac:dyDescent="0.25">
      <c r="A5496" t="s">
        <v>2320</v>
      </c>
      <c r="B5496">
        <v>9</v>
      </c>
      <c r="C5496" t="s">
        <v>1341</v>
      </c>
      <c r="D5496" t="s">
        <v>116</v>
      </c>
    </row>
    <row r="5497" spans="1:4" hidden="1" x14ac:dyDescent="0.25">
      <c r="A5497" t="s">
        <v>2320</v>
      </c>
      <c r="B5497">
        <v>10</v>
      </c>
      <c r="C5497" t="s">
        <v>730</v>
      </c>
      <c r="D5497" t="s">
        <v>509</v>
      </c>
    </row>
    <row r="5498" spans="1:4" hidden="1" x14ac:dyDescent="0.25">
      <c r="A5498" t="s">
        <v>2320</v>
      </c>
      <c r="B5498">
        <v>11</v>
      </c>
      <c r="C5498" t="s">
        <v>512</v>
      </c>
      <c r="D5498" t="s">
        <v>511</v>
      </c>
    </row>
    <row r="5499" spans="1:4" hidden="1" x14ac:dyDescent="0.25">
      <c r="A5499" t="s">
        <v>2320</v>
      </c>
      <c r="B5499">
        <v>12</v>
      </c>
      <c r="C5499" t="s">
        <v>692</v>
      </c>
      <c r="D5499" t="s">
        <v>935</v>
      </c>
    </row>
    <row r="5500" spans="1:4" hidden="1" x14ac:dyDescent="0.25">
      <c r="A5500" t="s">
        <v>2320</v>
      </c>
      <c r="B5500">
        <v>13</v>
      </c>
      <c r="C5500" t="s">
        <v>1190</v>
      </c>
      <c r="D5500" t="s">
        <v>587</v>
      </c>
    </row>
    <row r="5501" spans="1:4" hidden="1" x14ac:dyDescent="0.25">
      <c r="A5501" t="s">
        <v>2320</v>
      </c>
      <c r="B5501">
        <v>14</v>
      </c>
      <c r="C5501" t="s">
        <v>1365</v>
      </c>
      <c r="D5501" t="s">
        <v>125</v>
      </c>
    </row>
    <row r="5502" spans="1:4" hidden="1" x14ac:dyDescent="0.25">
      <c r="A5502" t="s">
        <v>2320</v>
      </c>
      <c r="B5502">
        <v>15</v>
      </c>
      <c r="C5502" t="s">
        <v>1348</v>
      </c>
      <c r="D5502" t="s">
        <v>584</v>
      </c>
    </row>
    <row r="5503" spans="1:4" hidden="1" x14ac:dyDescent="0.25">
      <c r="A5503" t="s">
        <v>2320</v>
      </c>
      <c r="B5503">
        <v>16</v>
      </c>
      <c r="C5503" t="s">
        <v>583</v>
      </c>
      <c r="D5503" t="s">
        <v>582</v>
      </c>
    </row>
    <row r="5504" spans="1:4" hidden="1" x14ac:dyDescent="0.25">
      <c r="A5504" t="s">
        <v>2320</v>
      </c>
      <c r="B5504">
        <v>17</v>
      </c>
      <c r="C5504" t="s">
        <v>581</v>
      </c>
      <c r="D5504" t="s">
        <v>2327</v>
      </c>
    </row>
    <row r="5505" spans="1:4" hidden="1" x14ac:dyDescent="0.25">
      <c r="A5505" t="s">
        <v>2320</v>
      </c>
      <c r="B5505">
        <v>18</v>
      </c>
      <c r="C5505" t="s">
        <v>1108</v>
      </c>
      <c r="D5505" t="s">
        <v>2326</v>
      </c>
    </row>
    <row r="5506" spans="1:4" hidden="1" x14ac:dyDescent="0.25">
      <c r="A5506" t="s">
        <v>2320</v>
      </c>
      <c r="B5506">
        <v>19</v>
      </c>
      <c r="C5506" t="s">
        <v>901</v>
      </c>
      <c r="D5506" t="s">
        <v>900</v>
      </c>
    </row>
    <row r="5507" spans="1:4" hidden="1" x14ac:dyDescent="0.25">
      <c r="A5507" t="s">
        <v>2320</v>
      </c>
      <c r="B5507">
        <v>20</v>
      </c>
      <c r="C5507" t="s">
        <v>2325</v>
      </c>
      <c r="D5507" t="s">
        <v>2324</v>
      </c>
    </row>
    <row r="5508" spans="1:4" hidden="1" x14ac:dyDescent="0.25">
      <c r="A5508" t="s">
        <v>2320</v>
      </c>
      <c r="B5508">
        <v>21</v>
      </c>
      <c r="C5508" t="s">
        <v>2323</v>
      </c>
      <c r="D5508" t="s">
        <v>72</v>
      </c>
    </row>
    <row r="5509" spans="1:4" hidden="1" x14ac:dyDescent="0.25">
      <c r="A5509" t="s">
        <v>2320</v>
      </c>
      <c r="B5509">
        <v>22</v>
      </c>
      <c r="C5509" t="s">
        <v>1598</v>
      </c>
      <c r="D5509" t="s">
        <v>2322</v>
      </c>
    </row>
    <row r="5510" spans="1:4" hidden="1" x14ac:dyDescent="0.25">
      <c r="A5510" t="s">
        <v>2320</v>
      </c>
      <c r="B5510">
        <v>23</v>
      </c>
      <c r="C5510" t="s">
        <v>887</v>
      </c>
      <c r="D5510" t="s">
        <v>2321</v>
      </c>
    </row>
    <row r="5511" spans="1:4" hidden="1" x14ac:dyDescent="0.25">
      <c r="A5511" t="s">
        <v>2320</v>
      </c>
      <c r="B5511">
        <v>24</v>
      </c>
      <c r="C5511" t="s">
        <v>1159</v>
      </c>
      <c r="D5511" t="s">
        <v>210</v>
      </c>
    </row>
    <row r="5512" spans="1:4" hidden="1" x14ac:dyDescent="0.25">
      <c r="A5512" t="s">
        <v>2308</v>
      </c>
      <c r="B5512">
        <v>1</v>
      </c>
      <c r="C5512" t="s">
        <v>295</v>
      </c>
      <c r="D5512" t="s">
        <v>10</v>
      </c>
    </row>
    <row r="5513" spans="1:4" hidden="1" x14ac:dyDescent="0.25">
      <c r="A5513" t="s">
        <v>2308</v>
      </c>
      <c r="B5513">
        <v>2</v>
      </c>
      <c r="C5513" t="s">
        <v>2226</v>
      </c>
      <c r="D5513" t="s">
        <v>598</v>
      </c>
    </row>
    <row r="5514" spans="1:4" hidden="1" x14ac:dyDescent="0.25">
      <c r="A5514" t="s">
        <v>2308</v>
      </c>
      <c r="B5514">
        <v>3</v>
      </c>
      <c r="C5514" t="s">
        <v>999</v>
      </c>
      <c r="D5514" t="s">
        <v>2319</v>
      </c>
    </row>
    <row r="5515" spans="1:4" hidden="1" x14ac:dyDescent="0.25">
      <c r="A5515" t="s">
        <v>2308</v>
      </c>
      <c r="B5515">
        <v>4</v>
      </c>
      <c r="C5515" t="s">
        <v>595</v>
      </c>
      <c r="D5515" t="s">
        <v>167</v>
      </c>
    </row>
    <row r="5516" spans="1:4" hidden="1" x14ac:dyDescent="0.25">
      <c r="A5516" t="s">
        <v>2308</v>
      </c>
      <c r="B5516">
        <v>5</v>
      </c>
      <c r="C5516" t="s">
        <v>1193</v>
      </c>
      <c r="D5516" t="s">
        <v>593</v>
      </c>
    </row>
    <row r="5517" spans="1:4" hidden="1" x14ac:dyDescent="0.25">
      <c r="A5517" t="s">
        <v>2308</v>
      </c>
      <c r="B5517">
        <v>6</v>
      </c>
      <c r="C5517" t="s">
        <v>2127</v>
      </c>
      <c r="D5517" t="s">
        <v>504</v>
      </c>
    </row>
    <row r="5518" spans="1:4" hidden="1" x14ac:dyDescent="0.25">
      <c r="A5518" t="s">
        <v>2308</v>
      </c>
      <c r="B5518">
        <v>7</v>
      </c>
      <c r="C5518" t="s">
        <v>1479</v>
      </c>
      <c r="D5518" t="s">
        <v>502</v>
      </c>
    </row>
    <row r="5519" spans="1:4" hidden="1" x14ac:dyDescent="0.25">
      <c r="A5519" t="s">
        <v>2308</v>
      </c>
      <c r="B5519">
        <v>8</v>
      </c>
      <c r="C5519" t="s">
        <v>761</v>
      </c>
      <c r="D5519" t="s">
        <v>500</v>
      </c>
    </row>
    <row r="5520" spans="1:4" hidden="1" x14ac:dyDescent="0.25">
      <c r="A5520" t="s">
        <v>2308</v>
      </c>
      <c r="B5520">
        <v>9</v>
      </c>
      <c r="C5520" t="s">
        <v>315</v>
      </c>
      <c r="D5520" t="s">
        <v>2246</v>
      </c>
    </row>
    <row r="5521" spans="1:4" hidden="1" x14ac:dyDescent="0.25">
      <c r="A5521" t="s">
        <v>2308</v>
      </c>
      <c r="B5521">
        <v>10</v>
      </c>
      <c r="C5521" t="s">
        <v>1227</v>
      </c>
      <c r="D5521" t="s">
        <v>2318</v>
      </c>
    </row>
    <row r="5522" spans="1:4" hidden="1" x14ac:dyDescent="0.25">
      <c r="A5522" t="s">
        <v>2308</v>
      </c>
      <c r="B5522">
        <v>11</v>
      </c>
      <c r="C5522" t="s">
        <v>1226</v>
      </c>
      <c r="D5522" t="s">
        <v>205</v>
      </c>
    </row>
    <row r="5523" spans="1:4" hidden="1" x14ac:dyDescent="0.25">
      <c r="A5523" t="s">
        <v>2308</v>
      </c>
      <c r="B5523">
        <v>12</v>
      </c>
      <c r="C5523" t="s">
        <v>492</v>
      </c>
      <c r="D5523" t="s">
        <v>26</v>
      </c>
    </row>
    <row r="5524" spans="1:4" hidden="1" x14ac:dyDescent="0.25">
      <c r="A5524" t="s">
        <v>2308</v>
      </c>
      <c r="B5524">
        <v>13</v>
      </c>
      <c r="C5524" t="s">
        <v>1109</v>
      </c>
      <c r="D5524" t="s">
        <v>1030</v>
      </c>
    </row>
    <row r="5525" spans="1:4" hidden="1" x14ac:dyDescent="0.25">
      <c r="A5525" t="s">
        <v>2308</v>
      </c>
      <c r="B5525">
        <v>14</v>
      </c>
      <c r="C5525" t="s">
        <v>1108</v>
      </c>
      <c r="D5525" t="s">
        <v>2317</v>
      </c>
    </row>
    <row r="5526" spans="1:4" hidden="1" x14ac:dyDescent="0.25">
      <c r="A5526" t="s">
        <v>2308</v>
      </c>
      <c r="B5526">
        <v>15</v>
      </c>
      <c r="C5526" t="s">
        <v>2316</v>
      </c>
      <c r="D5526" t="s">
        <v>2315</v>
      </c>
    </row>
    <row r="5527" spans="1:4" hidden="1" x14ac:dyDescent="0.25">
      <c r="A5527" t="s">
        <v>2308</v>
      </c>
      <c r="B5527">
        <v>16</v>
      </c>
      <c r="C5527" t="s">
        <v>2129</v>
      </c>
      <c r="D5527" t="s">
        <v>2314</v>
      </c>
    </row>
    <row r="5528" spans="1:4" hidden="1" x14ac:dyDescent="0.25">
      <c r="A5528" t="s">
        <v>2308</v>
      </c>
      <c r="B5528">
        <v>17</v>
      </c>
      <c r="C5528" t="s">
        <v>618</v>
      </c>
      <c r="D5528" t="s">
        <v>2313</v>
      </c>
    </row>
    <row r="5529" spans="1:4" hidden="1" x14ac:dyDescent="0.25">
      <c r="A5529" t="s">
        <v>2308</v>
      </c>
      <c r="B5529">
        <v>18</v>
      </c>
      <c r="C5529" t="s">
        <v>2312</v>
      </c>
      <c r="D5529" t="s">
        <v>2311</v>
      </c>
    </row>
    <row r="5530" spans="1:4" hidden="1" x14ac:dyDescent="0.25">
      <c r="A5530" t="s">
        <v>2308</v>
      </c>
      <c r="B5530">
        <v>19</v>
      </c>
      <c r="C5530" t="s">
        <v>2310</v>
      </c>
      <c r="D5530" t="s">
        <v>2309</v>
      </c>
    </row>
    <row r="5531" spans="1:4" hidden="1" x14ac:dyDescent="0.25">
      <c r="A5531" t="s">
        <v>2308</v>
      </c>
      <c r="B5531">
        <v>20</v>
      </c>
      <c r="C5531" t="s">
        <v>1269</v>
      </c>
      <c r="D5531" t="s">
        <v>46</v>
      </c>
    </row>
    <row r="5532" spans="1:4" hidden="1" x14ac:dyDescent="0.25">
      <c r="A5532" t="s">
        <v>2308</v>
      </c>
      <c r="B5532">
        <v>21</v>
      </c>
      <c r="C5532" t="s">
        <v>633</v>
      </c>
      <c r="D5532" t="s">
        <v>201</v>
      </c>
    </row>
    <row r="5533" spans="1:4" hidden="1" x14ac:dyDescent="0.25">
      <c r="A5533" t="s">
        <v>2295</v>
      </c>
      <c r="B5533">
        <v>1</v>
      </c>
      <c r="C5533" t="s">
        <v>2307</v>
      </c>
      <c r="D5533" t="s">
        <v>4</v>
      </c>
    </row>
    <row r="5534" spans="1:4" hidden="1" x14ac:dyDescent="0.25">
      <c r="A5534" t="s">
        <v>2295</v>
      </c>
      <c r="B5534">
        <v>2</v>
      </c>
      <c r="C5534" t="s">
        <v>1248</v>
      </c>
      <c r="D5534" t="s">
        <v>1247</v>
      </c>
    </row>
    <row r="5535" spans="1:4" hidden="1" x14ac:dyDescent="0.25">
      <c r="A5535" t="s">
        <v>2295</v>
      </c>
      <c r="B5535">
        <v>3</v>
      </c>
      <c r="C5535" t="s">
        <v>2064</v>
      </c>
      <c r="D5535" t="s">
        <v>2063</v>
      </c>
    </row>
    <row r="5536" spans="1:4" hidden="1" x14ac:dyDescent="0.25">
      <c r="A5536" t="s">
        <v>2295</v>
      </c>
      <c r="B5536">
        <v>4</v>
      </c>
      <c r="C5536" t="s">
        <v>2062</v>
      </c>
      <c r="D5536" t="s">
        <v>1253</v>
      </c>
    </row>
    <row r="5537" spans="1:4" hidden="1" x14ac:dyDescent="0.25">
      <c r="A5537" t="s">
        <v>2295</v>
      </c>
      <c r="B5537">
        <v>5</v>
      </c>
      <c r="C5537" t="s">
        <v>2061</v>
      </c>
      <c r="D5537" t="s">
        <v>1507</v>
      </c>
    </row>
    <row r="5538" spans="1:4" hidden="1" x14ac:dyDescent="0.25">
      <c r="A5538" t="s">
        <v>2295</v>
      </c>
      <c r="B5538">
        <v>6</v>
      </c>
      <c r="C5538" t="s">
        <v>1052</v>
      </c>
      <c r="D5538" t="s">
        <v>140</v>
      </c>
    </row>
    <row r="5539" spans="1:4" hidden="1" x14ac:dyDescent="0.25">
      <c r="A5539" t="s">
        <v>2295</v>
      </c>
      <c r="B5539">
        <v>7</v>
      </c>
      <c r="C5539" t="s">
        <v>1400</v>
      </c>
      <c r="D5539" t="s">
        <v>2306</v>
      </c>
    </row>
    <row r="5540" spans="1:4" hidden="1" x14ac:dyDescent="0.25">
      <c r="A5540" t="s">
        <v>2295</v>
      </c>
      <c r="B5540">
        <v>8</v>
      </c>
      <c r="C5540" t="s">
        <v>1046</v>
      </c>
      <c r="D5540" t="s">
        <v>1045</v>
      </c>
    </row>
    <row r="5541" spans="1:4" hidden="1" x14ac:dyDescent="0.25">
      <c r="A5541" t="s">
        <v>2295</v>
      </c>
      <c r="B5541">
        <v>9</v>
      </c>
      <c r="C5541" t="s">
        <v>344</v>
      </c>
      <c r="D5541" t="s">
        <v>8</v>
      </c>
    </row>
    <row r="5542" spans="1:4" hidden="1" x14ac:dyDescent="0.25">
      <c r="A5542" t="s">
        <v>2295</v>
      </c>
      <c r="B5542">
        <v>10</v>
      </c>
      <c r="C5542" t="s">
        <v>2028</v>
      </c>
      <c r="D5542" t="s">
        <v>2305</v>
      </c>
    </row>
    <row r="5543" spans="1:4" hidden="1" x14ac:dyDescent="0.25">
      <c r="A5543" t="s">
        <v>2295</v>
      </c>
      <c r="B5543">
        <v>11</v>
      </c>
      <c r="C5543" t="s">
        <v>2176</v>
      </c>
      <c r="D5543" t="s">
        <v>2175</v>
      </c>
    </row>
    <row r="5544" spans="1:4" hidden="1" x14ac:dyDescent="0.25">
      <c r="A5544" t="s">
        <v>2295</v>
      </c>
      <c r="B5544">
        <v>12</v>
      </c>
      <c r="C5544" t="s">
        <v>492</v>
      </c>
      <c r="D5544" t="s">
        <v>26</v>
      </c>
    </row>
    <row r="5545" spans="1:4" hidden="1" x14ac:dyDescent="0.25">
      <c r="A5545" t="s">
        <v>2295</v>
      </c>
      <c r="B5545">
        <v>13</v>
      </c>
      <c r="C5545" t="s">
        <v>2292</v>
      </c>
      <c r="D5545" t="s">
        <v>2304</v>
      </c>
    </row>
    <row r="5546" spans="1:4" hidden="1" x14ac:dyDescent="0.25">
      <c r="A5546" t="s">
        <v>2295</v>
      </c>
      <c r="B5546">
        <v>14</v>
      </c>
      <c r="C5546" t="s">
        <v>1686</v>
      </c>
      <c r="D5546" t="s">
        <v>1685</v>
      </c>
    </row>
    <row r="5547" spans="1:4" hidden="1" x14ac:dyDescent="0.25">
      <c r="A5547" t="s">
        <v>2295</v>
      </c>
      <c r="B5547">
        <v>15</v>
      </c>
      <c r="C5547" t="s">
        <v>1432</v>
      </c>
      <c r="D5547" t="s">
        <v>57</v>
      </c>
    </row>
    <row r="5548" spans="1:4" hidden="1" x14ac:dyDescent="0.25">
      <c r="A5548" t="s">
        <v>2295</v>
      </c>
      <c r="B5548">
        <v>16</v>
      </c>
      <c r="C5548" t="s">
        <v>1718</v>
      </c>
      <c r="D5548" t="s">
        <v>551</v>
      </c>
    </row>
    <row r="5549" spans="1:4" hidden="1" x14ac:dyDescent="0.25">
      <c r="A5549" t="s">
        <v>2295</v>
      </c>
      <c r="B5549">
        <v>17</v>
      </c>
      <c r="C5549" t="s">
        <v>2303</v>
      </c>
      <c r="D5549" t="s">
        <v>1431</v>
      </c>
    </row>
    <row r="5550" spans="1:4" hidden="1" x14ac:dyDescent="0.25">
      <c r="A5550" t="s">
        <v>2295</v>
      </c>
      <c r="B5550">
        <v>18</v>
      </c>
      <c r="C5550" t="s">
        <v>1430</v>
      </c>
      <c r="D5550" t="s">
        <v>1429</v>
      </c>
    </row>
    <row r="5551" spans="1:4" hidden="1" x14ac:dyDescent="0.25">
      <c r="A5551" t="s">
        <v>2295</v>
      </c>
      <c r="B5551">
        <v>19</v>
      </c>
      <c r="C5551" t="s">
        <v>2302</v>
      </c>
      <c r="D5551" t="s">
        <v>2290</v>
      </c>
    </row>
    <row r="5552" spans="1:4" hidden="1" x14ac:dyDescent="0.25">
      <c r="A5552" t="s">
        <v>2295</v>
      </c>
      <c r="B5552">
        <v>20</v>
      </c>
      <c r="C5552" t="s">
        <v>1681</v>
      </c>
      <c r="D5552" t="s">
        <v>1680</v>
      </c>
    </row>
    <row r="5553" spans="1:4" hidden="1" x14ac:dyDescent="0.25">
      <c r="A5553" t="s">
        <v>2295</v>
      </c>
      <c r="B5553">
        <v>21</v>
      </c>
      <c r="C5553" t="s">
        <v>2301</v>
      </c>
      <c r="D5553" t="s">
        <v>1678</v>
      </c>
    </row>
    <row r="5554" spans="1:4" hidden="1" x14ac:dyDescent="0.25">
      <c r="A5554" t="s">
        <v>2295</v>
      </c>
      <c r="B5554">
        <v>22</v>
      </c>
      <c r="C5554" t="s">
        <v>1683</v>
      </c>
      <c r="D5554" t="s">
        <v>2300</v>
      </c>
    </row>
    <row r="5555" spans="1:4" hidden="1" x14ac:dyDescent="0.25">
      <c r="A5555" t="s">
        <v>2295</v>
      </c>
      <c r="B5555">
        <v>23</v>
      </c>
      <c r="C5555" t="s">
        <v>2299</v>
      </c>
      <c r="D5555" t="s">
        <v>2298</v>
      </c>
    </row>
    <row r="5556" spans="1:4" hidden="1" x14ac:dyDescent="0.25">
      <c r="A5556" t="s">
        <v>2295</v>
      </c>
      <c r="B5556">
        <v>24</v>
      </c>
      <c r="C5556" t="s">
        <v>2297</v>
      </c>
      <c r="D5556" t="s">
        <v>1672</v>
      </c>
    </row>
    <row r="5557" spans="1:4" hidden="1" x14ac:dyDescent="0.25">
      <c r="A5557" t="s">
        <v>2295</v>
      </c>
      <c r="B5557">
        <v>25</v>
      </c>
      <c r="C5557" t="s">
        <v>2296</v>
      </c>
      <c r="D5557" t="s">
        <v>1671</v>
      </c>
    </row>
    <row r="5558" spans="1:4" hidden="1" x14ac:dyDescent="0.25">
      <c r="A5558" t="s">
        <v>2295</v>
      </c>
      <c r="B5558">
        <v>26</v>
      </c>
      <c r="C5558" t="s">
        <v>352</v>
      </c>
      <c r="D5558" t="s">
        <v>84</v>
      </c>
    </row>
    <row r="5559" spans="1:4" hidden="1" x14ac:dyDescent="0.25">
      <c r="A5559" t="s">
        <v>2293</v>
      </c>
      <c r="B5559">
        <v>1</v>
      </c>
      <c r="C5559" t="s">
        <v>2294</v>
      </c>
      <c r="D5559" t="s">
        <v>200</v>
      </c>
    </row>
    <row r="5560" spans="1:4" hidden="1" x14ac:dyDescent="0.25">
      <c r="A5560" t="s">
        <v>2293</v>
      </c>
      <c r="B5560">
        <v>2</v>
      </c>
      <c r="C5560" t="s">
        <v>736</v>
      </c>
      <c r="D5560" t="s">
        <v>199</v>
      </c>
    </row>
    <row r="5561" spans="1:4" hidden="1" x14ac:dyDescent="0.25">
      <c r="A5561" t="s">
        <v>2270</v>
      </c>
      <c r="B5561">
        <v>1</v>
      </c>
      <c r="C5561" t="s">
        <v>1245</v>
      </c>
      <c r="D5561" t="s">
        <v>4</v>
      </c>
    </row>
    <row r="5562" spans="1:4" hidden="1" x14ac:dyDescent="0.25">
      <c r="A5562" t="s">
        <v>2270</v>
      </c>
      <c r="B5562">
        <v>2</v>
      </c>
      <c r="C5562" t="s">
        <v>2268</v>
      </c>
      <c r="D5562" t="s">
        <v>1247</v>
      </c>
    </row>
    <row r="5563" spans="1:4" hidden="1" x14ac:dyDescent="0.25">
      <c r="A5563" t="s">
        <v>2270</v>
      </c>
      <c r="B5563">
        <v>3</v>
      </c>
      <c r="C5563" t="s">
        <v>2064</v>
      </c>
      <c r="D5563" t="s">
        <v>2063</v>
      </c>
    </row>
    <row r="5564" spans="1:4" hidden="1" x14ac:dyDescent="0.25">
      <c r="A5564" t="s">
        <v>2270</v>
      </c>
      <c r="B5564">
        <v>4</v>
      </c>
      <c r="C5564" t="s">
        <v>1261</v>
      </c>
      <c r="D5564" t="s">
        <v>1260</v>
      </c>
    </row>
    <row r="5565" spans="1:4" hidden="1" x14ac:dyDescent="0.25">
      <c r="A5565" t="s">
        <v>2270</v>
      </c>
      <c r="B5565">
        <v>5</v>
      </c>
      <c r="C5565" t="s">
        <v>886</v>
      </c>
      <c r="D5565" t="s">
        <v>142</v>
      </c>
    </row>
    <row r="5566" spans="1:4" hidden="1" x14ac:dyDescent="0.25">
      <c r="A5566" t="s">
        <v>2270</v>
      </c>
      <c r="B5566">
        <v>6</v>
      </c>
      <c r="C5566" t="s">
        <v>295</v>
      </c>
      <c r="D5566" t="s">
        <v>10</v>
      </c>
    </row>
    <row r="5567" spans="1:4" hidden="1" x14ac:dyDescent="0.25">
      <c r="A5567" t="s">
        <v>2270</v>
      </c>
      <c r="B5567">
        <v>7</v>
      </c>
      <c r="C5567" t="s">
        <v>591</v>
      </c>
      <c r="D5567" t="s">
        <v>504</v>
      </c>
    </row>
    <row r="5568" spans="1:4" hidden="1" x14ac:dyDescent="0.25">
      <c r="A5568" t="s">
        <v>2270</v>
      </c>
      <c r="B5568">
        <v>8</v>
      </c>
      <c r="C5568" t="s">
        <v>492</v>
      </c>
      <c r="D5568" t="s">
        <v>26</v>
      </c>
    </row>
    <row r="5569" spans="1:4" hidden="1" x14ac:dyDescent="0.25">
      <c r="A5569" t="s">
        <v>2270</v>
      </c>
      <c r="B5569">
        <v>9</v>
      </c>
      <c r="C5569" t="s">
        <v>2292</v>
      </c>
      <c r="D5569" t="s">
        <v>1437</v>
      </c>
    </row>
    <row r="5570" spans="1:4" hidden="1" x14ac:dyDescent="0.25">
      <c r="A5570" t="s">
        <v>2270</v>
      </c>
      <c r="B5570">
        <v>10</v>
      </c>
      <c r="C5570" t="s">
        <v>2291</v>
      </c>
      <c r="D5570" t="s">
        <v>1685</v>
      </c>
    </row>
    <row r="5571" spans="1:4" hidden="1" x14ac:dyDescent="0.25">
      <c r="A5571" t="s">
        <v>2270</v>
      </c>
      <c r="B5571">
        <v>11</v>
      </c>
      <c r="C5571" t="s">
        <v>1432</v>
      </c>
      <c r="D5571" t="s">
        <v>57</v>
      </c>
    </row>
    <row r="5572" spans="1:4" hidden="1" x14ac:dyDescent="0.25">
      <c r="A5572" t="s">
        <v>2270</v>
      </c>
      <c r="B5572">
        <v>12</v>
      </c>
      <c r="C5572" t="s">
        <v>2125</v>
      </c>
      <c r="D5572" t="s">
        <v>551</v>
      </c>
    </row>
    <row r="5573" spans="1:4" hidden="1" x14ac:dyDescent="0.25">
      <c r="A5573" t="s">
        <v>2270</v>
      </c>
      <c r="B5573">
        <v>13</v>
      </c>
      <c r="C5573" t="s">
        <v>1412</v>
      </c>
      <c r="D5573" t="s">
        <v>1431</v>
      </c>
    </row>
    <row r="5574" spans="1:4" hidden="1" x14ac:dyDescent="0.25">
      <c r="A5574" t="s">
        <v>2270</v>
      </c>
      <c r="B5574">
        <v>14</v>
      </c>
      <c r="C5574" t="s">
        <v>1428</v>
      </c>
      <c r="D5574" t="s">
        <v>2290</v>
      </c>
    </row>
    <row r="5575" spans="1:4" hidden="1" x14ac:dyDescent="0.25">
      <c r="A5575" t="s">
        <v>2270</v>
      </c>
      <c r="B5575">
        <v>15</v>
      </c>
      <c r="C5575" t="s">
        <v>1746</v>
      </c>
      <c r="D5575" t="s">
        <v>1425</v>
      </c>
    </row>
    <row r="5576" spans="1:4" hidden="1" x14ac:dyDescent="0.25">
      <c r="A5576" t="s">
        <v>2270</v>
      </c>
      <c r="B5576">
        <v>16</v>
      </c>
      <c r="C5576" t="s">
        <v>2289</v>
      </c>
      <c r="D5576" t="s">
        <v>1423</v>
      </c>
    </row>
    <row r="5577" spans="1:4" hidden="1" x14ac:dyDescent="0.25">
      <c r="A5577" t="s">
        <v>2270</v>
      </c>
      <c r="B5577">
        <v>17</v>
      </c>
      <c r="C5577" t="s">
        <v>1422</v>
      </c>
      <c r="D5577" t="s">
        <v>1421</v>
      </c>
    </row>
    <row r="5578" spans="1:4" hidden="1" x14ac:dyDescent="0.25">
      <c r="A5578" t="s">
        <v>2270</v>
      </c>
      <c r="B5578">
        <v>18</v>
      </c>
      <c r="C5578" t="s">
        <v>434</v>
      </c>
      <c r="D5578" t="s">
        <v>2288</v>
      </c>
    </row>
    <row r="5579" spans="1:4" hidden="1" x14ac:dyDescent="0.25">
      <c r="A5579" t="s">
        <v>2270</v>
      </c>
      <c r="B5579">
        <v>19</v>
      </c>
      <c r="C5579" t="s">
        <v>1649</v>
      </c>
      <c r="D5579" t="s">
        <v>52</v>
      </c>
    </row>
    <row r="5580" spans="1:4" hidden="1" x14ac:dyDescent="0.25">
      <c r="A5580" t="s">
        <v>2270</v>
      </c>
      <c r="B5580">
        <v>20</v>
      </c>
      <c r="C5580" t="s">
        <v>2287</v>
      </c>
      <c r="D5580" t="s">
        <v>2286</v>
      </c>
    </row>
    <row r="5581" spans="1:4" hidden="1" x14ac:dyDescent="0.25">
      <c r="A5581" t="s">
        <v>2270</v>
      </c>
      <c r="B5581">
        <v>21</v>
      </c>
      <c r="C5581" t="s">
        <v>1742</v>
      </c>
      <c r="D5581" t="s">
        <v>1741</v>
      </c>
    </row>
    <row r="5582" spans="1:4" hidden="1" x14ac:dyDescent="0.25">
      <c r="A5582" t="s">
        <v>2270</v>
      </c>
      <c r="B5582">
        <v>22</v>
      </c>
      <c r="C5582" t="s">
        <v>1739</v>
      </c>
      <c r="D5582" t="s">
        <v>1738</v>
      </c>
    </row>
    <row r="5583" spans="1:4" hidden="1" x14ac:dyDescent="0.25">
      <c r="A5583" t="s">
        <v>2270</v>
      </c>
      <c r="B5583">
        <v>23</v>
      </c>
      <c r="C5583" t="s">
        <v>2285</v>
      </c>
      <c r="D5583" t="s">
        <v>2284</v>
      </c>
    </row>
    <row r="5584" spans="1:4" hidden="1" x14ac:dyDescent="0.25">
      <c r="A5584" t="s">
        <v>2270</v>
      </c>
      <c r="B5584">
        <v>24</v>
      </c>
      <c r="C5584" t="s">
        <v>2283</v>
      </c>
      <c r="D5584" t="s">
        <v>2282</v>
      </c>
    </row>
    <row r="5585" spans="1:4" hidden="1" x14ac:dyDescent="0.25">
      <c r="A5585" t="s">
        <v>2270</v>
      </c>
      <c r="B5585">
        <v>25</v>
      </c>
      <c r="C5585" t="s">
        <v>2281</v>
      </c>
      <c r="D5585" t="s">
        <v>2280</v>
      </c>
    </row>
    <row r="5586" spans="1:4" hidden="1" x14ac:dyDescent="0.25">
      <c r="A5586" t="s">
        <v>2270</v>
      </c>
      <c r="B5586">
        <v>26</v>
      </c>
      <c r="C5586" t="s">
        <v>2279</v>
      </c>
      <c r="D5586" t="s">
        <v>2278</v>
      </c>
    </row>
    <row r="5587" spans="1:4" hidden="1" x14ac:dyDescent="0.25">
      <c r="A5587" t="s">
        <v>2270</v>
      </c>
      <c r="B5587">
        <v>27</v>
      </c>
      <c r="C5587" t="s">
        <v>2277</v>
      </c>
      <c r="D5587" t="s">
        <v>2276</v>
      </c>
    </row>
    <row r="5588" spans="1:4" hidden="1" x14ac:dyDescent="0.25">
      <c r="A5588" t="s">
        <v>2270</v>
      </c>
      <c r="B5588">
        <v>28</v>
      </c>
      <c r="C5588" t="s">
        <v>2275</v>
      </c>
      <c r="D5588" t="s">
        <v>2274</v>
      </c>
    </row>
    <row r="5589" spans="1:4" hidden="1" x14ac:dyDescent="0.25">
      <c r="A5589" t="s">
        <v>2270</v>
      </c>
      <c r="B5589">
        <v>29</v>
      </c>
      <c r="C5589" t="s">
        <v>1895</v>
      </c>
      <c r="D5589" t="s">
        <v>2273</v>
      </c>
    </row>
    <row r="5590" spans="1:4" hidden="1" x14ac:dyDescent="0.25">
      <c r="A5590" t="s">
        <v>2270</v>
      </c>
      <c r="B5590">
        <v>30</v>
      </c>
      <c r="C5590" t="s">
        <v>2272</v>
      </c>
      <c r="D5590" t="s">
        <v>2271</v>
      </c>
    </row>
    <row r="5591" spans="1:4" hidden="1" x14ac:dyDescent="0.25">
      <c r="A5591" t="s">
        <v>2270</v>
      </c>
      <c r="B5591">
        <v>31</v>
      </c>
      <c r="C5591" t="s">
        <v>2269</v>
      </c>
      <c r="D5591" t="s">
        <v>23</v>
      </c>
    </row>
    <row r="5592" spans="1:4" hidden="1" x14ac:dyDescent="0.25">
      <c r="A5592" t="s">
        <v>2252</v>
      </c>
      <c r="B5592">
        <v>1</v>
      </c>
      <c r="C5592" t="s">
        <v>1245</v>
      </c>
      <c r="D5592" t="s">
        <v>4</v>
      </c>
    </row>
    <row r="5593" spans="1:4" hidden="1" x14ac:dyDescent="0.25">
      <c r="A5593" t="s">
        <v>2252</v>
      </c>
      <c r="B5593">
        <v>2</v>
      </c>
      <c r="C5593" t="s">
        <v>2268</v>
      </c>
      <c r="D5593" t="s">
        <v>1247</v>
      </c>
    </row>
    <row r="5594" spans="1:4" hidden="1" x14ac:dyDescent="0.25">
      <c r="A5594" t="s">
        <v>2252</v>
      </c>
      <c r="B5594">
        <v>3</v>
      </c>
      <c r="C5594" t="s">
        <v>2064</v>
      </c>
      <c r="D5594" t="s">
        <v>1251</v>
      </c>
    </row>
    <row r="5595" spans="1:4" hidden="1" x14ac:dyDescent="0.25">
      <c r="A5595" t="s">
        <v>2252</v>
      </c>
      <c r="B5595">
        <v>4</v>
      </c>
      <c r="C5595" t="s">
        <v>1504</v>
      </c>
      <c r="D5595" t="s">
        <v>71</v>
      </c>
    </row>
    <row r="5596" spans="1:4" hidden="1" x14ac:dyDescent="0.25">
      <c r="A5596" t="s">
        <v>2252</v>
      </c>
      <c r="B5596">
        <v>5</v>
      </c>
      <c r="C5596" t="s">
        <v>2237</v>
      </c>
      <c r="D5596" t="s">
        <v>2236</v>
      </c>
    </row>
    <row r="5597" spans="1:4" hidden="1" x14ac:dyDescent="0.25">
      <c r="A5597" t="s">
        <v>2252</v>
      </c>
      <c r="B5597">
        <v>6</v>
      </c>
      <c r="C5597" t="s">
        <v>2267</v>
      </c>
      <c r="D5597" t="s">
        <v>1507</v>
      </c>
    </row>
    <row r="5598" spans="1:4" hidden="1" x14ac:dyDescent="0.25">
      <c r="A5598" t="s">
        <v>2252</v>
      </c>
      <c r="B5598">
        <v>7</v>
      </c>
      <c r="C5598" t="s">
        <v>2266</v>
      </c>
      <c r="D5598" t="s">
        <v>2234</v>
      </c>
    </row>
    <row r="5599" spans="1:4" hidden="1" x14ac:dyDescent="0.25">
      <c r="A5599" t="s">
        <v>2252</v>
      </c>
      <c r="B5599">
        <v>8</v>
      </c>
      <c r="C5599" t="s">
        <v>2265</v>
      </c>
      <c r="D5599" t="s">
        <v>2232</v>
      </c>
    </row>
    <row r="5600" spans="1:4" hidden="1" x14ac:dyDescent="0.25">
      <c r="A5600" t="s">
        <v>2252</v>
      </c>
      <c r="B5600">
        <v>9</v>
      </c>
      <c r="C5600" t="s">
        <v>1052</v>
      </c>
      <c r="D5600" t="s">
        <v>140</v>
      </c>
    </row>
    <row r="5601" spans="1:4" hidden="1" x14ac:dyDescent="0.25">
      <c r="A5601" t="s">
        <v>2252</v>
      </c>
      <c r="B5601">
        <v>10</v>
      </c>
      <c r="C5601" t="s">
        <v>1051</v>
      </c>
      <c r="D5601" t="s">
        <v>2231</v>
      </c>
    </row>
    <row r="5602" spans="1:4" hidden="1" x14ac:dyDescent="0.25">
      <c r="A5602" t="s">
        <v>2252</v>
      </c>
      <c r="B5602">
        <v>11</v>
      </c>
      <c r="C5602" t="s">
        <v>2264</v>
      </c>
      <c r="D5602" t="s">
        <v>1049</v>
      </c>
    </row>
    <row r="5603" spans="1:4" hidden="1" x14ac:dyDescent="0.25">
      <c r="A5603" t="s">
        <v>2252</v>
      </c>
      <c r="B5603">
        <v>12</v>
      </c>
      <c r="C5603" t="s">
        <v>646</v>
      </c>
      <c r="D5603" t="s">
        <v>2229</v>
      </c>
    </row>
    <row r="5604" spans="1:4" hidden="1" x14ac:dyDescent="0.25">
      <c r="A5604" t="s">
        <v>2252</v>
      </c>
      <c r="B5604">
        <v>13</v>
      </c>
      <c r="C5604" t="s">
        <v>2228</v>
      </c>
      <c r="D5604" t="s">
        <v>1392</v>
      </c>
    </row>
    <row r="5605" spans="1:4" hidden="1" x14ac:dyDescent="0.25">
      <c r="A5605" t="s">
        <v>2252</v>
      </c>
      <c r="B5605">
        <v>14</v>
      </c>
      <c r="C5605" t="s">
        <v>2263</v>
      </c>
      <c r="D5605" t="s">
        <v>2225</v>
      </c>
    </row>
    <row r="5606" spans="1:4" hidden="1" x14ac:dyDescent="0.25">
      <c r="A5606" t="s">
        <v>2252</v>
      </c>
      <c r="B5606">
        <v>15</v>
      </c>
      <c r="C5606" t="s">
        <v>1046</v>
      </c>
      <c r="D5606" t="s">
        <v>1045</v>
      </c>
    </row>
    <row r="5607" spans="1:4" hidden="1" x14ac:dyDescent="0.25">
      <c r="A5607" t="s">
        <v>2252</v>
      </c>
      <c r="B5607">
        <v>16</v>
      </c>
      <c r="C5607" t="s">
        <v>344</v>
      </c>
      <c r="D5607" t="s">
        <v>8</v>
      </c>
    </row>
    <row r="5608" spans="1:4" hidden="1" x14ac:dyDescent="0.25">
      <c r="A5608" t="s">
        <v>2252</v>
      </c>
      <c r="B5608">
        <v>17</v>
      </c>
      <c r="C5608" t="s">
        <v>514</v>
      </c>
      <c r="D5608" t="s">
        <v>935</v>
      </c>
    </row>
    <row r="5609" spans="1:4" hidden="1" x14ac:dyDescent="0.25">
      <c r="A5609" t="s">
        <v>2252</v>
      </c>
      <c r="B5609">
        <v>18</v>
      </c>
      <c r="C5609" t="s">
        <v>1996</v>
      </c>
      <c r="D5609" t="s">
        <v>690</v>
      </c>
    </row>
    <row r="5610" spans="1:4" hidden="1" x14ac:dyDescent="0.25">
      <c r="A5610" t="s">
        <v>2252</v>
      </c>
      <c r="B5610">
        <v>19</v>
      </c>
      <c r="C5610" t="s">
        <v>2262</v>
      </c>
      <c r="D5610" t="s">
        <v>2223</v>
      </c>
    </row>
    <row r="5611" spans="1:4" hidden="1" x14ac:dyDescent="0.25">
      <c r="A5611" t="s">
        <v>2252</v>
      </c>
      <c r="B5611">
        <v>20</v>
      </c>
      <c r="C5611" t="s">
        <v>1193</v>
      </c>
      <c r="D5611" t="s">
        <v>66</v>
      </c>
    </row>
    <row r="5612" spans="1:4" hidden="1" x14ac:dyDescent="0.25">
      <c r="A5612" t="s">
        <v>2252</v>
      </c>
      <c r="B5612">
        <v>21</v>
      </c>
      <c r="C5612" t="s">
        <v>2261</v>
      </c>
      <c r="D5612" t="s">
        <v>2221</v>
      </c>
    </row>
    <row r="5613" spans="1:4" hidden="1" x14ac:dyDescent="0.25">
      <c r="A5613" t="s">
        <v>2252</v>
      </c>
      <c r="B5613">
        <v>22</v>
      </c>
      <c r="C5613" t="s">
        <v>2260</v>
      </c>
      <c r="D5613" t="s">
        <v>685</v>
      </c>
    </row>
    <row r="5614" spans="1:4" hidden="1" x14ac:dyDescent="0.25">
      <c r="A5614" t="s">
        <v>2252</v>
      </c>
      <c r="B5614">
        <v>23</v>
      </c>
      <c r="C5614" t="s">
        <v>1675</v>
      </c>
      <c r="D5614" t="s">
        <v>2219</v>
      </c>
    </row>
    <row r="5615" spans="1:4" hidden="1" x14ac:dyDescent="0.25">
      <c r="A5615" t="s">
        <v>2252</v>
      </c>
      <c r="B5615">
        <v>24</v>
      </c>
      <c r="C5615" t="s">
        <v>2259</v>
      </c>
      <c r="D5615" t="s">
        <v>681</v>
      </c>
    </row>
    <row r="5616" spans="1:4" hidden="1" x14ac:dyDescent="0.25">
      <c r="A5616" t="s">
        <v>2252</v>
      </c>
      <c r="B5616">
        <v>25</v>
      </c>
      <c r="C5616" t="s">
        <v>2258</v>
      </c>
      <c r="D5616" t="s">
        <v>2217</v>
      </c>
    </row>
    <row r="5617" spans="1:4" hidden="1" x14ac:dyDescent="0.25">
      <c r="A5617" t="s">
        <v>2252</v>
      </c>
      <c r="B5617">
        <v>26</v>
      </c>
      <c r="C5617" t="s">
        <v>1227</v>
      </c>
      <c r="D5617" t="s">
        <v>2215</v>
      </c>
    </row>
    <row r="5618" spans="1:4" hidden="1" x14ac:dyDescent="0.25">
      <c r="A5618" t="s">
        <v>2252</v>
      </c>
      <c r="B5618">
        <v>27</v>
      </c>
      <c r="C5618" t="s">
        <v>2214</v>
      </c>
      <c r="D5618" t="s">
        <v>2213</v>
      </c>
    </row>
    <row r="5619" spans="1:4" hidden="1" x14ac:dyDescent="0.25">
      <c r="A5619" t="s">
        <v>2252</v>
      </c>
      <c r="B5619">
        <v>28</v>
      </c>
      <c r="C5619" t="s">
        <v>1384</v>
      </c>
      <c r="D5619" t="s">
        <v>17</v>
      </c>
    </row>
    <row r="5620" spans="1:4" hidden="1" x14ac:dyDescent="0.25">
      <c r="A5620" t="s">
        <v>2252</v>
      </c>
      <c r="B5620">
        <v>29</v>
      </c>
      <c r="C5620" t="s">
        <v>2211</v>
      </c>
      <c r="D5620" t="s">
        <v>2210</v>
      </c>
    </row>
    <row r="5621" spans="1:4" hidden="1" x14ac:dyDescent="0.25">
      <c r="A5621" t="s">
        <v>2252</v>
      </c>
      <c r="B5621">
        <v>30</v>
      </c>
      <c r="C5621" t="s">
        <v>2257</v>
      </c>
      <c r="D5621" t="s">
        <v>671</v>
      </c>
    </row>
    <row r="5622" spans="1:4" hidden="1" x14ac:dyDescent="0.25">
      <c r="A5622" t="s">
        <v>2252</v>
      </c>
      <c r="B5622">
        <v>31</v>
      </c>
      <c r="C5622" t="s">
        <v>2256</v>
      </c>
      <c r="D5622" t="s">
        <v>2208</v>
      </c>
    </row>
    <row r="5623" spans="1:4" hidden="1" x14ac:dyDescent="0.25">
      <c r="A5623" t="s">
        <v>2252</v>
      </c>
      <c r="B5623">
        <v>32</v>
      </c>
      <c r="C5623" t="s">
        <v>2255</v>
      </c>
      <c r="D5623" t="s">
        <v>2207</v>
      </c>
    </row>
    <row r="5624" spans="1:4" hidden="1" x14ac:dyDescent="0.25">
      <c r="A5624" t="s">
        <v>2252</v>
      </c>
      <c r="B5624">
        <v>33</v>
      </c>
      <c r="C5624" t="s">
        <v>2254</v>
      </c>
      <c r="D5624" t="s">
        <v>2205</v>
      </c>
    </row>
    <row r="5625" spans="1:4" hidden="1" x14ac:dyDescent="0.25">
      <c r="A5625" t="s">
        <v>2252</v>
      </c>
      <c r="B5625">
        <v>34</v>
      </c>
      <c r="C5625" t="s">
        <v>2253</v>
      </c>
      <c r="D5625" t="s">
        <v>2203</v>
      </c>
    </row>
    <row r="5626" spans="1:4" hidden="1" x14ac:dyDescent="0.25">
      <c r="A5626" t="s">
        <v>2252</v>
      </c>
      <c r="B5626">
        <v>35</v>
      </c>
      <c r="C5626" t="s">
        <v>1942</v>
      </c>
      <c r="D5626" t="s">
        <v>2202</v>
      </c>
    </row>
    <row r="5627" spans="1:4" hidden="1" x14ac:dyDescent="0.25">
      <c r="A5627" t="s">
        <v>2252</v>
      </c>
      <c r="B5627">
        <v>36</v>
      </c>
      <c r="C5627" t="s">
        <v>2200</v>
      </c>
      <c r="D5627" t="s">
        <v>213</v>
      </c>
    </row>
    <row r="5628" spans="1:4" hidden="1" x14ac:dyDescent="0.25">
      <c r="A5628" t="s">
        <v>2252</v>
      </c>
      <c r="B5628">
        <v>37</v>
      </c>
      <c r="C5628" t="s">
        <v>660</v>
      </c>
      <c r="D5628" t="s">
        <v>659</v>
      </c>
    </row>
    <row r="5629" spans="1:4" hidden="1" x14ac:dyDescent="0.25">
      <c r="A5629" t="s">
        <v>2252</v>
      </c>
      <c r="B5629">
        <v>38</v>
      </c>
      <c r="C5629" t="s">
        <v>658</v>
      </c>
      <c r="D5629" t="s">
        <v>657</v>
      </c>
    </row>
    <row r="5630" spans="1:4" hidden="1" x14ac:dyDescent="0.25">
      <c r="A5630" t="s">
        <v>2252</v>
      </c>
      <c r="B5630">
        <v>39</v>
      </c>
      <c r="C5630" t="s">
        <v>655</v>
      </c>
      <c r="D5630" t="s">
        <v>193</v>
      </c>
    </row>
    <row r="5631" spans="1:4" hidden="1" x14ac:dyDescent="0.25">
      <c r="A5631" t="s">
        <v>2241</v>
      </c>
      <c r="B5631">
        <v>1</v>
      </c>
      <c r="C5631" t="s">
        <v>344</v>
      </c>
      <c r="D5631" t="s">
        <v>8</v>
      </c>
    </row>
    <row r="5632" spans="1:4" hidden="1" x14ac:dyDescent="0.25">
      <c r="A5632" t="s">
        <v>2241</v>
      </c>
      <c r="B5632">
        <v>2</v>
      </c>
      <c r="C5632" t="s">
        <v>481</v>
      </c>
      <c r="D5632" t="s">
        <v>480</v>
      </c>
    </row>
    <row r="5633" spans="1:4" hidden="1" x14ac:dyDescent="0.25">
      <c r="A5633" t="s">
        <v>2241</v>
      </c>
      <c r="B5633">
        <v>3</v>
      </c>
      <c r="C5633" t="s">
        <v>483</v>
      </c>
      <c r="D5633" t="s">
        <v>2251</v>
      </c>
    </row>
    <row r="5634" spans="1:4" hidden="1" x14ac:dyDescent="0.25">
      <c r="A5634" t="s">
        <v>2241</v>
      </c>
      <c r="B5634">
        <v>4</v>
      </c>
      <c r="C5634" t="s">
        <v>2250</v>
      </c>
      <c r="D5634" t="s">
        <v>2249</v>
      </c>
    </row>
    <row r="5635" spans="1:4" hidden="1" x14ac:dyDescent="0.25">
      <c r="A5635" t="s">
        <v>2241</v>
      </c>
      <c r="B5635">
        <v>5</v>
      </c>
      <c r="C5635" t="s">
        <v>2176</v>
      </c>
      <c r="D5635" t="s">
        <v>2175</v>
      </c>
    </row>
    <row r="5636" spans="1:4" hidden="1" x14ac:dyDescent="0.25">
      <c r="A5636" t="s">
        <v>2241</v>
      </c>
      <c r="B5636">
        <v>6</v>
      </c>
      <c r="C5636" t="s">
        <v>2248</v>
      </c>
      <c r="D5636" t="s">
        <v>490</v>
      </c>
    </row>
    <row r="5637" spans="1:4" hidden="1" x14ac:dyDescent="0.25">
      <c r="A5637" t="s">
        <v>2241</v>
      </c>
      <c r="B5637">
        <v>7</v>
      </c>
      <c r="C5637" t="s">
        <v>573</v>
      </c>
      <c r="D5637" t="s">
        <v>1030</v>
      </c>
    </row>
    <row r="5638" spans="1:4" hidden="1" x14ac:dyDescent="0.25">
      <c r="A5638" t="s">
        <v>2241</v>
      </c>
      <c r="B5638">
        <v>8</v>
      </c>
      <c r="C5638" t="s">
        <v>492</v>
      </c>
      <c r="D5638" t="s">
        <v>26</v>
      </c>
    </row>
    <row r="5639" spans="1:4" hidden="1" x14ac:dyDescent="0.25">
      <c r="A5639" t="s">
        <v>2241</v>
      </c>
      <c r="B5639">
        <v>9</v>
      </c>
      <c r="C5639" t="s">
        <v>2247</v>
      </c>
      <c r="D5639" t="s">
        <v>205</v>
      </c>
    </row>
    <row r="5640" spans="1:4" hidden="1" x14ac:dyDescent="0.25">
      <c r="A5640" t="s">
        <v>2241</v>
      </c>
      <c r="B5640">
        <v>10</v>
      </c>
      <c r="C5640" t="s">
        <v>1043</v>
      </c>
      <c r="D5640" t="s">
        <v>2246</v>
      </c>
    </row>
    <row r="5641" spans="1:4" hidden="1" x14ac:dyDescent="0.25">
      <c r="A5641" t="s">
        <v>2241</v>
      </c>
      <c r="B5641">
        <v>11</v>
      </c>
      <c r="C5641" t="s">
        <v>1190</v>
      </c>
      <c r="D5641" t="s">
        <v>500</v>
      </c>
    </row>
    <row r="5642" spans="1:4" hidden="1" x14ac:dyDescent="0.25">
      <c r="A5642" t="s">
        <v>2241</v>
      </c>
      <c r="B5642">
        <v>12</v>
      </c>
      <c r="C5642" t="s">
        <v>933</v>
      </c>
      <c r="D5642" t="s">
        <v>502</v>
      </c>
    </row>
    <row r="5643" spans="1:4" hidden="1" x14ac:dyDescent="0.25">
      <c r="A5643" t="s">
        <v>2241</v>
      </c>
      <c r="B5643">
        <v>13</v>
      </c>
      <c r="C5643" t="s">
        <v>591</v>
      </c>
      <c r="D5643" t="s">
        <v>504</v>
      </c>
    </row>
    <row r="5644" spans="1:4" hidden="1" x14ac:dyDescent="0.25">
      <c r="A5644" t="s">
        <v>2241</v>
      </c>
      <c r="B5644">
        <v>14</v>
      </c>
      <c r="C5644" t="s">
        <v>934</v>
      </c>
      <c r="D5644" t="s">
        <v>590</v>
      </c>
    </row>
    <row r="5645" spans="1:4" hidden="1" x14ac:dyDescent="0.25">
      <c r="A5645" t="s">
        <v>2241</v>
      </c>
      <c r="B5645">
        <v>15</v>
      </c>
      <c r="C5645" t="s">
        <v>322</v>
      </c>
      <c r="D5645" t="s">
        <v>116</v>
      </c>
    </row>
    <row r="5646" spans="1:4" hidden="1" x14ac:dyDescent="0.25">
      <c r="A5646" t="s">
        <v>2241</v>
      </c>
      <c r="B5646">
        <v>16</v>
      </c>
      <c r="C5646" t="s">
        <v>512</v>
      </c>
      <c r="D5646" t="s">
        <v>511</v>
      </c>
    </row>
    <row r="5647" spans="1:4" hidden="1" x14ac:dyDescent="0.25">
      <c r="A5647" t="s">
        <v>2241</v>
      </c>
      <c r="B5647">
        <v>17</v>
      </c>
      <c r="C5647" t="s">
        <v>692</v>
      </c>
      <c r="D5647" t="s">
        <v>513</v>
      </c>
    </row>
    <row r="5648" spans="1:4" hidden="1" x14ac:dyDescent="0.25">
      <c r="A5648" t="s">
        <v>2241</v>
      </c>
      <c r="B5648">
        <v>18</v>
      </c>
      <c r="C5648" t="s">
        <v>588</v>
      </c>
      <c r="D5648" t="s">
        <v>2245</v>
      </c>
    </row>
    <row r="5649" spans="1:4" hidden="1" x14ac:dyDescent="0.25">
      <c r="A5649" t="s">
        <v>2241</v>
      </c>
      <c r="B5649">
        <v>19</v>
      </c>
      <c r="C5649" t="s">
        <v>2244</v>
      </c>
      <c r="D5649" t="s">
        <v>1165</v>
      </c>
    </row>
    <row r="5650" spans="1:4" hidden="1" x14ac:dyDescent="0.25">
      <c r="A5650" t="s">
        <v>2241</v>
      </c>
      <c r="B5650">
        <v>20</v>
      </c>
      <c r="C5650" t="s">
        <v>2243</v>
      </c>
      <c r="D5650" t="s">
        <v>125</v>
      </c>
    </row>
    <row r="5651" spans="1:4" hidden="1" x14ac:dyDescent="0.25">
      <c r="A5651" t="s">
        <v>2241</v>
      </c>
      <c r="B5651">
        <v>21</v>
      </c>
      <c r="C5651" t="s">
        <v>646</v>
      </c>
      <c r="D5651" t="s">
        <v>2242</v>
      </c>
    </row>
    <row r="5652" spans="1:4" hidden="1" x14ac:dyDescent="0.25">
      <c r="A5652" t="s">
        <v>2241</v>
      </c>
      <c r="B5652">
        <v>22</v>
      </c>
      <c r="C5652" t="s">
        <v>411</v>
      </c>
      <c r="D5652" t="s">
        <v>47</v>
      </c>
    </row>
    <row r="5653" spans="1:4" hidden="1" x14ac:dyDescent="0.25">
      <c r="A5653" t="s">
        <v>2238</v>
      </c>
      <c r="B5653">
        <v>1</v>
      </c>
      <c r="C5653" t="s">
        <v>344</v>
      </c>
      <c r="D5653" t="s">
        <v>8</v>
      </c>
    </row>
    <row r="5654" spans="1:4" hidden="1" x14ac:dyDescent="0.25">
      <c r="A5654" t="s">
        <v>2238</v>
      </c>
      <c r="B5654">
        <v>2</v>
      </c>
      <c r="C5654" t="s">
        <v>1046</v>
      </c>
      <c r="D5654" t="s">
        <v>1045</v>
      </c>
    </row>
    <row r="5655" spans="1:4" hidden="1" x14ac:dyDescent="0.25">
      <c r="A5655" t="s">
        <v>2238</v>
      </c>
      <c r="B5655">
        <v>3</v>
      </c>
      <c r="C5655" t="s">
        <v>2226</v>
      </c>
      <c r="D5655" t="s">
        <v>2225</v>
      </c>
    </row>
    <row r="5656" spans="1:4" hidden="1" x14ac:dyDescent="0.25">
      <c r="A5656" t="s">
        <v>2238</v>
      </c>
      <c r="B5656">
        <v>4</v>
      </c>
      <c r="C5656" t="s">
        <v>2228</v>
      </c>
      <c r="D5656" t="s">
        <v>1025</v>
      </c>
    </row>
    <row r="5657" spans="1:4" hidden="1" x14ac:dyDescent="0.25">
      <c r="A5657" t="s">
        <v>2238</v>
      </c>
      <c r="B5657">
        <v>5</v>
      </c>
      <c r="C5657" t="s">
        <v>1159</v>
      </c>
      <c r="D5657" t="s">
        <v>2240</v>
      </c>
    </row>
    <row r="5658" spans="1:4" hidden="1" x14ac:dyDescent="0.25">
      <c r="A5658" t="s">
        <v>2238</v>
      </c>
      <c r="B5658">
        <v>6</v>
      </c>
      <c r="C5658" t="s">
        <v>1395</v>
      </c>
      <c r="D5658" t="s">
        <v>1049</v>
      </c>
    </row>
    <row r="5659" spans="1:4" hidden="1" x14ac:dyDescent="0.25">
      <c r="A5659" t="s">
        <v>2238</v>
      </c>
      <c r="B5659">
        <v>7</v>
      </c>
      <c r="C5659" t="s">
        <v>1051</v>
      </c>
      <c r="D5659" t="s">
        <v>2231</v>
      </c>
    </row>
    <row r="5660" spans="1:4" hidden="1" x14ac:dyDescent="0.25">
      <c r="A5660" t="s">
        <v>2238</v>
      </c>
      <c r="B5660">
        <v>8</v>
      </c>
      <c r="C5660" t="s">
        <v>1052</v>
      </c>
      <c r="D5660" t="s">
        <v>140</v>
      </c>
    </row>
    <row r="5661" spans="1:4" hidden="1" x14ac:dyDescent="0.25">
      <c r="A5661" t="s">
        <v>2238</v>
      </c>
      <c r="B5661">
        <v>9</v>
      </c>
      <c r="C5661" t="s">
        <v>736</v>
      </c>
      <c r="D5661" t="s">
        <v>2239</v>
      </c>
    </row>
    <row r="5662" spans="1:4" hidden="1" x14ac:dyDescent="0.25">
      <c r="A5662" t="s">
        <v>2238</v>
      </c>
      <c r="B5662">
        <v>10</v>
      </c>
      <c r="C5662" t="s">
        <v>1261</v>
      </c>
      <c r="D5662" t="s">
        <v>1260</v>
      </c>
    </row>
    <row r="5663" spans="1:4" hidden="1" x14ac:dyDescent="0.25">
      <c r="A5663" t="s">
        <v>2238</v>
      </c>
      <c r="B5663">
        <v>11</v>
      </c>
      <c r="C5663" t="s">
        <v>1522</v>
      </c>
      <c r="D5663" t="s">
        <v>2108</v>
      </c>
    </row>
    <row r="5664" spans="1:4" hidden="1" x14ac:dyDescent="0.25">
      <c r="A5664" t="s">
        <v>2238</v>
      </c>
      <c r="B5664">
        <v>12</v>
      </c>
      <c r="C5664" t="s">
        <v>1265</v>
      </c>
      <c r="D5664" t="s">
        <v>1264</v>
      </c>
    </row>
    <row r="5665" spans="1:4" hidden="1" x14ac:dyDescent="0.25">
      <c r="A5665" t="s">
        <v>2238</v>
      </c>
      <c r="B5665">
        <v>13</v>
      </c>
      <c r="C5665" t="s">
        <v>1267</v>
      </c>
      <c r="D5665" t="s">
        <v>1266</v>
      </c>
    </row>
    <row r="5666" spans="1:4" hidden="1" x14ac:dyDescent="0.25">
      <c r="A5666" t="s">
        <v>2238</v>
      </c>
      <c r="B5666">
        <v>14</v>
      </c>
      <c r="C5666" t="s">
        <v>2012</v>
      </c>
      <c r="D5666" t="s">
        <v>1524</v>
      </c>
    </row>
    <row r="5667" spans="1:4" hidden="1" x14ac:dyDescent="0.25">
      <c r="A5667" t="s">
        <v>2238</v>
      </c>
      <c r="B5667">
        <v>15</v>
      </c>
      <c r="C5667" t="s">
        <v>1352</v>
      </c>
      <c r="D5667" t="s">
        <v>1270</v>
      </c>
    </row>
    <row r="5668" spans="1:4" hidden="1" x14ac:dyDescent="0.25">
      <c r="A5668" t="s">
        <v>2238</v>
      </c>
      <c r="B5668">
        <v>16</v>
      </c>
      <c r="C5668" t="s">
        <v>886</v>
      </c>
      <c r="D5668" t="s">
        <v>142</v>
      </c>
    </row>
    <row r="5669" spans="1:4" hidden="1" x14ac:dyDescent="0.25">
      <c r="A5669" t="s">
        <v>2238</v>
      </c>
      <c r="B5669">
        <v>17</v>
      </c>
      <c r="C5669" t="s">
        <v>1405</v>
      </c>
      <c r="D5669" t="s">
        <v>2159</v>
      </c>
    </row>
    <row r="5670" spans="1:4" hidden="1" x14ac:dyDescent="0.25">
      <c r="A5670" t="s">
        <v>2238</v>
      </c>
      <c r="B5670">
        <v>18</v>
      </c>
      <c r="C5670" t="s">
        <v>295</v>
      </c>
      <c r="D5670" t="s">
        <v>14</v>
      </c>
    </row>
    <row r="5671" spans="1:4" hidden="1" x14ac:dyDescent="0.25">
      <c r="A5671" t="s">
        <v>2201</v>
      </c>
      <c r="B5671">
        <v>1</v>
      </c>
      <c r="C5671" t="s">
        <v>1245</v>
      </c>
      <c r="D5671" t="s">
        <v>4</v>
      </c>
    </row>
    <row r="5672" spans="1:4" hidden="1" x14ac:dyDescent="0.25">
      <c r="A5672" t="s">
        <v>2201</v>
      </c>
      <c r="B5672">
        <v>2</v>
      </c>
      <c r="C5672" t="s">
        <v>2199</v>
      </c>
      <c r="D5672" t="s">
        <v>1247</v>
      </c>
    </row>
    <row r="5673" spans="1:4" hidden="1" x14ac:dyDescent="0.25">
      <c r="A5673" t="s">
        <v>2201</v>
      </c>
      <c r="B5673">
        <v>3</v>
      </c>
      <c r="C5673" t="s">
        <v>2064</v>
      </c>
      <c r="D5673" t="s">
        <v>1251</v>
      </c>
    </row>
    <row r="5674" spans="1:4" hidden="1" x14ac:dyDescent="0.25">
      <c r="A5674" t="s">
        <v>2201</v>
      </c>
      <c r="B5674">
        <v>4</v>
      </c>
      <c r="C5674" t="s">
        <v>1504</v>
      </c>
      <c r="D5674" t="s">
        <v>71</v>
      </c>
    </row>
    <row r="5675" spans="1:4" hidden="1" x14ac:dyDescent="0.25">
      <c r="A5675" t="s">
        <v>2201</v>
      </c>
      <c r="B5675">
        <v>5</v>
      </c>
      <c r="C5675" t="s">
        <v>2237</v>
      </c>
      <c r="D5675" t="s">
        <v>2236</v>
      </c>
    </row>
    <row r="5676" spans="1:4" hidden="1" x14ac:dyDescent="0.25">
      <c r="A5676" t="s">
        <v>2201</v>
      </c>
      <c r="B5676">
        <v>6</v>
      </c>
      <c r="C5676" t="s">
        <v>2194</v>
      </c>
      <c r="D5676" t="s">
        <v>2193</v>
      </c>
    </row>
    <row r="5677" spans="1:4" hidden="1" x14ac:dyDescent="0.25">
      <c r="A5677" t="s">
        <v>2201</v>
      </c>
      <c r="B5677">
        <v>7</v>
      </c>
      <c r="C5677" t="s">
        <v>2235</v>
      </c>
      <c r="D5677" t="s">
        <v>2234</v>
      </c>
    </row>
    <row r="5678" spans="1:4" hidden="1" x14ac:dyDescent="0.25">
      <c r="A5678" t="s">
        <v>2201</v>
      </c>
      <c r="B5678">
        <v>8</v>
      </c>
      <c r="C5678" t="s">
        <v>2233</v>
      </c>
      <c r="D5678" t="s">
        <v>2232</v>
      </c>
    </row>
    <row r="5679" spans="1:4" hidden="1" x14ac:dyDescent="0.25">
      <c r="A5679" t="s">
        <v>2201</v>
      </c>
      <c r="B5679">
        <v>9</v>
      </c>
      <c r="C5679" t="s">
        <v>1052</v>
      </c>
      <c r="D5679" t="s">
        <v>140</v>
      </c>
    </row>
    <row r="5680" spans="1:4" hidden="1" x14ac:dyDescent="0.25">
      <c r="A5680" t="s">
        <v>2201</v>
      </c>
      <c r="B5680">
        <v>10</v>
      </c>
      <c r="C5680" t="s">
        <v>1051</v>
      </c>
      <c r="D5680" t="s">
        <v>2231</v>
      </c>
    </row>
    <row r="5681" spans="1:4" hidden="1" x14ac:dyDescent="0.25">
      <c r="A5681" t="s">
        <v>2201</v>
      </c>
      <c r="B5681">
        <v>11</v>
      </c>
      <c r="C5681" t="s">
        <v>2230</v>
      </c>
      <c r="D5681" t="s">
        <v>1049</v>
      </c>
    </row>
    <row r="5682" spans="1:4" hidden="1" x14ac:dyDescent="0.25">
      <c r="A5682" t="s">
        <v>2201</v>
      </c>
      <c r="B5682">
        <v>12</v>
      </c>
      <c r="C5682" t="s">
        <v>2163</v>
      </c>
      <c r="D5682" t="s">
        <v>2229</v>
      </c>
    </row>
    <row r="5683" spans="1:4" hidden="1" x14ac:dyDescent="0.25">
      <c r="A5683" t="s">
        <v>2201</v>
      </c>
      <c r="B5683">
        <v>13</v>
      </c>
      <c r="C5683" t="s">
        <v>2228</v>
      </c>
      <c r="D5683" t="s">
        <v>2227</v>
      </c>
    </row>
    <row r="5684" spans="1:4" hidden="1" x14ac:dyDescent="0.25">
      <c r="A5684" t="s">
        <v>2201</v>
      </c>
      <c r="B5684">
        <v>14</v>
      </c>
      <c r="C5684" t="s">
        <v>2226</v>
      </c>
      <c r="D5684" t="s">
        <v>2225</v>
      </c>
    </row>
    <row r="5685" spans="1:4" hidden="1" x14ac:dyDescent="0.25">
      <c r="A5685" t="s">
        <v>2201</v>
      </c>
      <c r="B5685">
        <v>15</v>
      </c>
      <c r="C5685" t="s">
        <v>1046</v>
      </c>
      <c r="D5685" t="s">
        <v>1045</v>
      </c>
    </row>
    <row r="5686" spans="1:4" hidden="1" x14ac:dyDescent="0.25">
      <c r="A5686" t="s">
        <v>2201</v>
      </c>
      <c r="B5686">
        <v>16</v>
      </c>
      <c r="C5686" t="s">
        <v>344</v>
      </c>
      <c r="D5686" t="s">
        <v>8</v>
      </c>
    </row>
    <row r="5687" spans="1:4" hidden="1" x14ac:dyDescent="0.25">
      <c r="A5687" t="s">
        <v>2201</v>
      </c>
      <c r="B5687">
        <v>17</v>
      </c>
      <c r="C5687" t="s">
        <v>692</v>
      </c>
      <c r="D5687" t="s">
        <v>935</v>
      </c>
    </row>
    <row r="5688" spans="1:4" hidden="1" x14ac:dyDescent="0.25">
      <c r="A5688" t="s">
        <v>2201</v>
      </c>
      <c r="B5688">
        <v>18</v>
      </c>
      <c r="C5688" t="s">
        <v>790</v>
      </c>
      <c r="D5688" t="s">
        <v>690</v>
      </c>
    </row>
    <row r="5689" spans="1:4" hidden="1" x14ac:dyDescent="0.25">
      <c r="A5689" t="s">
        <v>2201</v>
      </c>
      <c r="B5689">
        <v>19</v>
      </c>
      <c r="C5689" t="s">
        <v>2224</v>
      </c>
      <c r="D5689" t="s">
        <v>2223</v>
      </c>
    </row>
    <row r="5690" spans="1:4" hidden="1" x14ac:dyDescent="0.25">
      <c r="A5690" t="s">
        <v>2201</v>
      </c>
      <c r="B5690">
        <v>20</v>
      </c>
      <c r="C5690" t="s">
        <v>1193</v>
      </c>
      <c r="D5690" t="s">
        <v>66</v>
      </c>
    </row>
    <row r="5691" spans="1:4" hidden="1" x14ac:dyDescent="0.25">
      <c r="A5691" t="s">
        <v>2201</v>
      </c>
      <c r="B5691">
        <v>21</v>
      </c>
      <c r="C5691" t="s">
        <v>2222</v>
      </c>
      <c r="D5691" t="s">
        <v>2221</v>
      </c>
    </row>
    <row r="5692" spans="1:4" hidden="1" x14ac:dyDescent="0.25">
      <c r="A5692" t="s">
        <v>2201</v>
      </c>
      <c r="B5692">
        <v>22</v>
      </c>
      <c r="C5692" t="s">
        <v>1582</v>
      </c>
      <c r="D5692" t="s">
        <v>685</v>
      </c>
    </row>
    <row r="5693" spans="1:4" hidden="1" x14ac:dyDescent="0.25">
      <c r="A5693" t="s">
        <v>2201</v>
      </c>
      <c r="B5693">
        <v>23</v>
      </c>
      <c r="C5693" t="s">
        <v>2220</v>
      </c>
      <c r="D5693" t="s">
        <v>2219</v>
      </c>
    </row>
    <row r="5694" spans="1:4" hidden="1" x14ac:dyDescent="0.25">
      <c r="A5694" t="s">
        <v>2201</v>
      </c>
      <c r="B5694">
        <v>24</v>
      </c>
      <c r="C5694" t="s">
        <v>2218</v>
      </c>
      <c r="D5694" t="s">
        <v>681</v>
      </c>
    </row>
    <row r="5695" spans="1:4" hidden="1" x14ac:dyDescent="0.25">
      <c r="A5695" t="s">
        <v>2201</v>
      </c>
      <c r="B5695">
        <v>25</v>
      </c>
      <c r="C5695" t="s">
        <v>1051</v>
      </c>
      <c r="D5695" t="s">
        <v>2217</v>
      </c>
    </row>
    <row r="5696" spans="1:4" hidden="1" x14ac:dyDescent="0.25">
      <c r="A5696" t="s">
        <v>2201</v>
      </c>
      <c r="B5696">
        <v>26</v>
      </c>
      <c r="C5696" t="s">
        <v>2216</v>
      </c>
      <c r="D5696" t="s">
        <v>2215</v>
      </c>
    </row>
    <row r="5697" spans="1:4" hidden="1" x14ac:dyDescent="0.25">
      <c r="A5697" t="s">
        <v>2201</v>
      </c>
      <c r="B5697">
        <v>27</v>
      </c>
      <c r="C5697" t="s">
        <v>2214</v>
      </c>
      <c r="D5697" t="s">
        <v>2213</v>
      </c>
    </row>
    <row r="5698" spans="1:4" hidden="1" x14ac:dyDescent="0.25">
      <c r="A5698" t="s">
        <v>2201</v>
      </c>
      <c r="B5698">
        <v>28</v>
      </c>
      <c r="C5698" t="s">
        <v>2212</v>
      </c>
      <c r="D5698" t="s">
        <v>17</v>
      </c>
    </row>
    <row r="5699" spans="1:4" hidden="1" x14ac:dyDescent="0.25">
      <c r="A5699" t="s">
        <v>2201</v>
      </c>
      <c r="B5699">
        <v>29</v>
      </c>
      <c r="C5699" t="s">
        <v>2211</v>
      </c>
      <c r="D5699" t="s">
        <v>2210</v>
      </c>
    </row>
    <row r="5700" spans="1:4" hidden="1" x14ac:dyDescent="0.25">
      <c r="A5700" t="s">
        <v>2201</v>
      </c>
      <c r="B5700">
        <v>30</v>
      </c>
      <c r="C5700" t="s">
        <v>901</v>
      </c>
      <c r="D5700" t="s">
        <v>671</v>
      </c>
    </row>
    <row r="5701" spans="1:4" hidden="1" x14ac:dyDescent="0.25">
      <c r="A5701" t="s">
        <v>2201</v>
      </c>
      <c r="B5701">
        <v>31</v>
      </c>
      <c r="C5701" t="s">
        <v>2209</v>
      </c>
      <c r="D5701" t="s">
        <v>2208</v>
      </c>
    </row>
    <row r="5702" spans="1:4" hidden="1" x14ac:dyDescent="0.25">
      <c r="A5702" t="s">
        <v>2201</v>
      </c>
      <c r="B5702">
        <v>32</v>
      </c>
      <c r="C5702" t="s">
        <v>2100</v>
      </c>
      <c r="D5702" t="s">
        <v>2207</v>
      </c>
    </row>
    <row r="5703" spans="1:4" hidden="1" x14ac:dyDescent="0.25">
      <c r="A5703" t="s">
        <v>2201</v>
      </c>
      <c r="B5703">
        <v>33</v>
      </c>
      <c r="C5703" t="s">
        <v>2206</v>
      </c>
      <c r="D5703" t="s">
        <v>2205</v>
      </c>
    </row>
    <row r="5704" spans="1:4" hidden="1" x14ac:dyDescent="0.25">
      <c r="A5704" t="s">
        <v>2201</v>
      </c>
      <c r="B5704">
        <v>34</v>
      </c>
      <c r="C5704" t="s">
        <v>2204</v>
      </c>
      <c r="D5704" t="s">
        <v>2203</v>
      </c>
    </row>
    <row r="5705" spans="1:4" hidden="1" x14ac:dyDescent="0.25">
      <c r="A5705" t="s">
        <v>2201</v>
      </c>
      <c r="B5705">
        <v>35</v>
      </c>
      <c r="C5705" t="s">
        <v>1365</v>
      </c>
      <c r="D5705" t="s">
        <v>2202</v>
      </c>
    </row>
    <row r="5706" spans="1:4" hidden="1" x14ac:dyDescent="0.25">
      <c r="A5706" t="s">
        <v>2201</v>
      </c>
      <c r="B5706">
        <v>36</v>
      </c>
      <c r="C5706" t="s">
        <v>2200</v>
      </c>
      <c r="D5706" t="s">
        <v>213</v>
      </c>
    </row>
    <row r="5707" spans="1:4" hidden="1" x14ac:dyDescent="0.25">
      <c r="A5707" t="s">
        <v>2187</v>
      </c>
      <c r="B5707">
        <v>1</v>
      </c>
      <c r="C5707" t="s">
        <v>1245</v>
      </c>
      <c r="D5707" t="s">
        <v>4</v>
      </c>
    </row>
    <row r="5708" spans="1:4" hidden="1" x14ac:dyDescent="0.25">
      <c r="A5708" t="s">
        <v>2187</v>
      </c>
      <c r="B5708">
        <v>2</v>
      </c>
      <c r="C5708" t="s">
        <v>2199</v>
      </c>
      <c r="D5708" t="s">
        <v>1247</v>
      </c>
    </row>
    <row r="5709" spans="1:4" hidden="1" x14ac:dyDescent="0.25">
      <c r="A5709" t="s">
        <v>2187</v>
      </c>
      <c r="B5709">
        <v>3</v>
      </c>
      <c r="C5709" t="s">
        <v>2064</v>
      </c>
      <c r="D5709" t="s">
        <v>2063</v>
      </c>
    </row>
    <row r="5710" spans="1:4" hidden="1" x14ac:dyDescent="0.25">
      <c r="A5710" t="s">
        <v>2187</v>
      </c>
      <c r="B5710">
        <v>4</v>
      </c>
      <c r="C5710" t="s">
        <v>2198</v>
      </c>
      <c r="D5710" t="s">
        <v>2197</v>
      </c>
    </row>
    <row r="5711" spans="1:4" hidden="1" x14ac:dyDescent="0.25">
      <c r="A5711" t="s">
        <v>2187</v>
      </c>
      <c r="B5711">
        <v>5</v>
      </c>
      <c r="C5711" t="s">
        <v>1504</v>
      </c>
      <c r="D5711" t="s">
        <v>71</v>
      </c>
    </row>
    <row r="5712" spans="1:4" hidden="1" x14ac:dyDescent="0.25">
      <c r="A5712" t="s">
        <v>2187</v>
      </c>
      <c r="B5712">
        <v>6</v>
      </c>
      <c r="C5712" t="s">
        <v>1202</v>
      </c>
      <c r="D5712" t="s">
        <v>1253</v>
      </c>
    </row>
    <row r="5713" spans="1:4" hidden="1" x14ac:dyDescent="0.25">
      <c r="A5713" t="s">
        <v>2187</v>
      </c>
      <c r="B5713">
        <v>7</v>
      </c>
      <c r="C5713" t="s">
        <v>1506</v>
      </c>
      <c r="D5713" t="s">
        <v>1505</v>
      </c>
    </row>
    <row r="5714" spans="1:4" hidden="1" x14ac:dyDescent="0.25">
      <c r="A5714" t="s">
        <v>2187</v>
      </c>
      <c r="B5714">
        <v>8</v>
      </c>
      <c r="C5714" t="s">
        <v>2196</v>
      </c>
      <c r="D5714" t="s">
        <v>2195</v>
      </c>
    </row>
    <row r="5715" spans="1:4" hidden="1" x14ac:dyDescent="0.25">
      <c r="A5715" t="s">
        <v>2187</v>
      </c>
      <c r="B5715">
        <v>9</v>
      </c>
      <c r="C5715" t="s">
        <v>2194</v>
      </c>
      <c r="D5715" t="s">
        <v>2193</v>
      </c>
    </row>
    <row r="5716" spans="1:4" hidden="1" x14ac:dyDescent="0.25">
      <c r="A5716" t="s">
        <v>2187</v>
      </c>
      <c r="B5716">
        <v>10</v>
      </c>
      <c r="C5716" t="s">
        <v>2192</v>
      </c>
      <c r="D5716" t="s">
        <v>2191</v>
      </c>
    </row>
    <row r="5717" spans="1:4" hidden="1" x14ac:dyDescent="0.25">
      <c r="A5717" t="s">
        <v>2187</v>
      </c>
      <c r="B5717">
        <v>11</v>
      </c>
      <c r="C5717" t="s">
        <v>2190</v>
      </c>
      <c r="D5717" t="s">
        <v>2189</v>
      </c>
    </row>
    <row r="5718" spans="1:4" hidden="1" x14ac:dyDescent="0.25">
      <c r="A5718" t="s">
        <v>2187</v>
      </c>
      <c r="B5718">
        <v>12</v>
      </c>
      <c r="C5718" t="s">
        <v>1951</v>
      </c>
      <c r="D5718" t="s">
        <v>2188</v>
      </c>
    </row>
    <row r="5719" spans="1:4" hidden="1" x14ac:dyDescent="0.25">
      <c r="A5719" t="s">
        <v>2187</v>
      </c>
      <c r="B5719">
        <v>13</v>
      </c>
      <c r="C5719" t="s">
        <v>1052</v>
      </c>
      <c r="D5719" t="s">
        <v>140</v>
      </c>
    </row>
    <row r="5720" spans="1:4" hidden="1" x14ac:dyDescent="0.25">
      <c r="A5720" t="s">
        <v>2187</v>
      </c>
      <c r="B5720">
        <v>14</v>
      </c>
      <c r="C5720" t="s">
        <v>914</v>
      </c>
      <c r="D5720" t="s">
        <v>95</v>
      </c>
    </row>
    <row r="5721" spans="1:4" hidden="1" x14ac:dyDescent="0.25">
      <c r="A5721" t="s">
        <v>2165</v>
      </c>
      <c r="B5721">
        <v>1</v>
      </c>
      <c r="C5721" t="s">
        <v>295</v>
      </c>
      <c r="D5721" t="s">
        <v>10</v>
      </c>
    </row>
    <row r="5722" spans="1:4" hidden="1" x14ac:dyDescent="0.25">
      <c r="A5722" t="s">
        <v>2165</v>
      </c>
      <c r="B5722">
        <v>2</v>
      </c>
      <c r="C5722" t="s">
        <v>2186</v>
      </c>
      <c r="D5722" t="s">
        <v>2105</v>
      </c>
    </row>
    <row r="5723" spans="1:4" hidden="1" x14ac:dyDescent="0.25">
      <c r="A5723" t="s">
        <v>2165</v>
      </c>
      <c r="B5723">
        <v>3</v>
      </c>
      <c r="C5723" t="s">
        <v>886</v>
      </c>
      <c r="D5723" t="s">
        <v>142</v>
      </c>
    </row>
    <row r="5724" spans="1:4" hidden="1" x14ac:dyDescent="0.25">
      <c r="A5724" t="s">
        <v>2165</v>
      </c>
      <c r="B5724">
        <v>4</v>
      </c>
      <c r="C5724" t="s">
        <v>1352</v>
      </c>
      <c r="D5724" t="s">
        <v>1270</v>
      </c>
    </row>
    <row r="5725" spans="1:4" hidden="1" x14ac:dyDescent="0.25">
      <c r="A5725" t="s">
        <v>2165</v>
      </c>
      <c r="B5725">
        <v>5</v>
      </c>
      <c r="C5725" t="s">
        <v>2012</v>
      </c>
      <c r="D5725" t="s">
        <v>1524</v>
      </c>
    </row>
    <row r="5726" spans="1:4" hidden="1" x14ac:dyDescent="0.25">
      <c r="A5726" t="s">
        <v>2165</v>
      </c>
      <c r="B5726">
        <v>6</v>
      </c>
      <c r="C5726" t="s">
        <v>1267</v>
      </c>
      <c r="D5726" t="s">
        <v>2107</v>
      </c>
    </row>
    <row r="5727" spans="1:4" hidden="1" x14ac:dyDescent="0.25">
      <c r="A5727" t="s">
        <v>2165</v>
      </c>
      <c r="B5727">
        <v>7</v>
      </c>
      <c r="C5727" t="s">
        <v>1265</v>
      </c>
      <c r="D5727" t="s">
        <v>1264</v>
      </c>
    </row>
    <row r="5728" spans="1:4" hidden="1" x14ac:dyDescent="0.25">
      <c r="A5728" t="s">
        <v>2165</v>
      </c>
      <c r="B5728">
        <v>8</v>
      </c>
      <c r="C5728" t="s">
        <v>1522</v>
      </c>
      <c r="D5728" t="s">
        <v>2108</v>
      </c>
    </row>
    <row r="5729" spans="1:4" hidden="1" x14ac:dyDescent="0.25">
      <c r="A5729" t="s">
        <v>2165</v>
      </c>
      <c r="B5729">
        <v>9</v>
      </c>
      <c r="C5729" t="s">
        <v>1261</v>
      </c>
      <c r="D5729" t="s">
        <v>1260</v>
      </c>
    </row>
    <row r="5730" spans="1:4" hidden="1" x14ac:dyDescent="0.25">
      <c r="A5730" t="s">
        <v>2165</v>
      </c>
      <c r="B5730">
        <v>10</v>
      </c>
      <c r="C5730" t="s">
        <v>1054</v>
      </c>
      <c r="D5730" t="s">
        <v>2185</v>
      </c>
    </row>
    <row r="5731" spans="1:4" hidden="1" x14ac:dyDescent="0.25">
      <c r="A5731" t="s">
        <v>2165</v>
      </c>
      <c r="B5731">
        <v>11</v>
      </c>
      <c r="C5731" t="s">
        <v>2184</v>
      </c>
      <c r="D5731" t="s">
        <v>2183</v>
      </c>
    </row>
    <row r="5732" spans="1:4" hidden="1" x14ac:dyDescent="0.25">
      <c r="A5732" t="s">
        <v>2165</v>
      </c>
      <c r="B5732">
        <v>12</v>
      </c>
      <c r="C5732" t="s">
        <v>1056</v>
      </c>
      <c r="D5732" t="s">
        <v>1055</v>
      </c>
    </row>
    <row r="5733" spans="1:4" hidden="1" x14ac:dyDescent="0.25">
      <c r="A5733" t="s">
        <v>2165</v>
      </c>
      <c r="B5733">
        <v>13</v>
      </c>
      <c r="C5733" t="s">
        <v>2182</v>
      </c>
      <c r="D5733" t="s">
        <v>2181</v>
      </c>
    </row>
    <row r="5734" spans="1:4" hidden="1" x14ac:dyDescent="0.25">
      <c r="A5734" t="s">
        <v>2165</v>
      </c>
      <c r="B5734">
        <v>14</v>
      </c>
      <c r="C5734" t="s">
        <v>2180</v>
      </c>
      <c r="D5734" t="s">
        <v>2179</v>
      </c>
    </row>
    <row r="5735" spans="1:4" hidden="1" x14ac:dyDescent="0.25">
      <c r="A5735" t="s">
        <v>2165</v>
      </c>
      <c r="B5735">
        <v>15</v>
      </c>
      <c r="C5735" t="s">
        <v>2178</v>
      </c>
      <c r="D5735" t="s">
        <v>2177</v>
      </c>
    </row>
    <row r="5736" spans="1:4" hidden="1" x14ac:dyDescent="0.25">
      <c r="A5736" t="s">
        <v>2165</v>
      </c>
      <c r="B5736">
        <v>16</v>
      </c>
      <c r="C5736" t="s">
        <v>2176</v>
      </c>
      <c r="D5736" t="s">
        <v>2175</v>
      </c>
    </row>
    <row r="5737" spans="1:4" hidden="1" x14ac:dyDescent="0.25">
      <c r="A5737" t="s">
        <v>2165</v>
      </c>
      <c r="B5737">
        <v>17</v>
      </c>
      <c r="C5737" t="s">
        <v>1556</v>
      </c>
      <c r="D5737" t="s">
        <v>2174</v>
      </c>
    </row>
    <row r="5738" spans="1:4" hidden="1" x14ac:dyDescent="0.25">
      <c r="A5738" t="s">
        <v>2165</v>
      </c>
      <c r="B5738">
        <v>18</v>
      </c>
      <c r="C5738" t="s">
        <v>1475</v>
      </c>
      <c r="D5738" t="s">
        <v>1474</v>
      </c>
    </row>
    <row r="5739" spans="1:4" hidden="1" x14ac:dyDescent="0.25">
      <c r="A5739" t="s">
        <v>2165</v>
      </c>
      <c r="B5739">
        <v>19</v>
      </c>
      <c r="C5739" t="s">
        <v>2173</v>
      </c>
      <c r="D5739" t="s">
        <v>2172</v>
      </c>
    </row>
    <row r="5740" spans="1:4" hidden="1" x14ac:dyDescent="0.25">
      <c r="A5740" t="s">
        <v>2165</v>
      </c>
      <c r="B5740">
        <v>20</v>
      </c>
      <c r="C5740" t="s">
        <v>1269</v>
      </c>
      <c r="D5740" t="s">
        <v>46</v>
      </c>
    </row>
    <row r="5741" spans="1:4" hidden="1" x14ac:dyDescent="0.25">
      <c r="A5741" t="s">
        <v>2165</v>
      </c>
      <c r="B5741">
        <v>21</v>
      </c>
      <c r="C5741" t="s">
        <v>2171</v>
      </c>
      <c r="D5741" t="s">
        <v>2170</v>
      </c>
    </row>
    <row r="5742" spans="1:4" hidden="1" x14ac:dyDescent="0.25">
      <c r="A5742" t="s">
        <v>2165</v>
      </c>
      <c r="B5742">
        <v>22</v>
      </c>
      <c r="C5742" t="s">
        <v>1003</v>
      </c>
      <c r="D5742" t="s">
        <v>2169</v>
      </c>
    </row>
    <row r="5743" spans="1:4" hidden="1" x14ac:dyDescent="0.25">
      <c r="A5743" t="s">
        <v>2165</v>
      </c>
      <c r="B5743">
        <v>23</v>
      </c>
      <c r="C5743" t="s">
        <v>2168</v>
      </c>
      <c r="D5743" t="s">
        <v>2167</v>
      </c>
    </row>
    <row r="5744" spans="1:4" hidden="1" x14ac:dyDescent="0.25">
      <c r="A5744" t="s">
        <v>2165</v>
      </c>
      <c r="B5744">
        <v>24</v>
      </c>
      <c r="C5744" t="s">
        <v>2164</v>
      </c>
      <c r="D5744" t="s">
        <v>2166</v>
      </c>
    </row>
    <row r="5745" spans="1:4" hidden="1" x14ac:dyDescent="0.25">
      <c r="A5745" t="s">
        <v>2165</v>
      </c>
      <c r="B5745">
        <v>25</v>
      </c>
      <c r="C5745" t="s">
        <v>2164</v>
      </c>
      <c r="D5745" t="s">
        <v>208</v>
      </c>
    </row>
    <row r="5746" spans="1:4" hidden="1" x14ac:dyDescent="0.25">
      <c r="A5746" t="s">
        <v>2149</v>
      </c>
      <c r="B5746">
        <v>1</v>
      </c>
      <c r="C5746" t="s">
        <v>1245</v>
      </c>
      <c r="D5746" t="s">
        <v>4</v>
      </c>
    </row>
    <row r="5747" spans="1:4" hidden="1" x14ac:dyDescent="0.25">
      <c r="A5747" t="s">
        <v>2149</v>
      </c>
      <c r="B5747">
        <v>2</v>
      </c>
      <c r="C5747" t="s">
        <v>2114</v>
      </c>
      <c r="D5747" t="s">
        <v>2113</v>
      </c>
    </row>
    <row r="5748" spans="1:4" hidden="1" x14ac:dyDescent="0.25">
      <c r="A5748" t="s">
        <v>2149</v>
      </c>
      <c r="B5748">
        <v>3</v>
      </c>
      <c r="C5748" t="s">
        <v>2064</v>
      </c>
      <c r="D5748" t="s">
        <v>2063</v>
      </c>
    </row>
    <row r="5749" spans="1:4" hidden="1" x14ac:dyDescent="0.25">
      <c r="A5749" t="s">
        <v>2149</v>
      </c>
      <c r="B5749">
        <v>4</v>
      </c>
      <c r="C5749" t="s">
        <v>2062</v>
      </c>
      <c r="D5749" t="s">
        <v>1253</v>
      </c>
    </row>
    <row r="5750" spans="1:4" hidden="1" x14ac:dyDescent="0.25">
      <c r="A5750" t="s">
        <v>2149</v>
      </c>
      <c r="B5750">
        <v>5</v>
      </c>
      <c r="C5750" t="s">
        <v>1256</v>
      </c>
      <c r="D5750" t="s">
        <v>1255</v>
      </c>
    </row>
    <row r="5751" spans="1:4" hidden="1" x14ac:dyDescent="0.25">
      <c r="A5751" t="s">
        <v>2149</v>
      </c>
      <c r="B5751">
        <v>6</v>
      </c>
      <c r="C5751" t="s">
        <v>1258</v>
      </c>
      <c r="D5751" t="s">
        <v>1257</v>
      </c>
    </row>
    <row r="5752" spans="1:4" hidden="1" x14ac:dyDescent="0.25">
      <c r="A5752" t="s">
        <v>2149</v>
      </c>
      <c r="B5752">
        <v>7</v>
      </c>
      <c r="C5752" t="s">
        <v>2163</v>
      </c>
      <c r="D5752" t="s">
        <v>2162</v>
      </c>
    </row>
    <row r="5753" spans="1:4" hidden="1" x14ac:dyDescent="0.25">
      <c r="A5753" t="s">
        <v>2149</v>
      </c>
      <c r="B5753">
        <v>8</v>
      </c>
      <c r="C5753" t="s">
        <v>1261</v>
      </c>
      <c r="D5753" t="s">
        <v>1260</v>
      </c>
    </row>
    <row r="5754" spans="1:4" hidden="1" x14ac:dyDescent="0.25">
      <c r="A5754" t="s">
        <v>2149</v>
      </c>
      <c r="B5754">
        <v>9</v>
      </c>
      <c r="C5754" t="s">
        <v>1522</v>
      </c>
      <c r="D5754" t="s">
        <v>2161</v>
      </c>
    </row>
    <row r="5755" spans="1:4" hidden="1" x14ac:dyDescent="0.25">
      <c r="A5755" t="s">
        <v>2149</v>
      </c>
      <c r="B5755">
        <v>10</v>
      </c>
      <c r="C5755" t="s">
        <v>1265</v>
      </c>
      <c r="D5755" t="s">
        <v>1264</v>
      </c>
    </row>
    <row r="5756" spans="1:4" hidden="1" x14ac:dyDescent="0.25">
      <c r="A5756" t="s">
        <v>2149</v>
      </c>
      <c r="B5756">
        <v>11</v>
      </c>
      <c r="C5756" t="s">
        <v>1267</v>
      </c>
      <c r="D5756" t="s">
        <v>2160</v>
      </c>
    </row>
    <row r="5757" spans="1:4" hidden="1" x14ac:dyDescent="0.25">
      <c r="A5757" t="s">
        <v>2149</v>
      </c>
      <c r="B5757">
        <v>12</v>
      </c>
      <c r="C5757" t="s">
        <v>2012</v>
      </c>
      <c r="D5757" t="s">
        <v>1524</v>
      </c>
    </row>
    <row r="5758" spans="1:4" hidden="1" x14ac:dyDescent="0.25">
      <c r="A5758" t="s">
        <v>2149</v>
      </c>
      <c r="B5758">
        <v>13</v>
      </c>
      <c r="C5758" t="s">
        <v>1352</v>
      </c>
      <c r="D5758" t="s">
        <v>1270</v>
      </c>
    </row>
    <row r="5759" spans="1:4" hidden="1" x14ac:dyDescent="0.25">
      <c r="A5759" t="s">
        <v>2149</v>
      </c>
      <c r="B5759">
        <v>14</v>
      </c>
      <c r="C5759" t="s">
        <v>886</v>
      </c>
      <c r="D5759" t="s">
        <v>142</v>
      </c>
    </row>
    <row r="5760" spans="1:4" hidden="1" x14ac:dyDescent="0.25">
      <c r="A5760" t="s">
        <v>2149</v>
      </c>
      <c r="B5760">
        <v>15</v>
      </c>
      <c r="C5760" t="s">
        <v>2106</v>
      </c>
      <c r="D5760" t="s">
        <v>2159</v>
      </c>
    </row>
    <row r="5761" spans="1:4" hidden="1" x14ac:dyDescent="0.25">
      <c r="A5761" t="s">
        <v>2149</v>
      </c>
      <c r="B5761">
        <v>16</v>
      </c>
      <c r="C5761" t="s">
        <v>295</v>
      </c>
      <c r="D5761" t="s">
        <v>10</v>
      </c>
    </row>
    <row r="5762" spans="1:4" hidden="1" x14ac:dyDescent="0.25">
      <c r="A5762" t="s">
        <v>2149</v>
      </c>
      <c r="B5762">
        <v>17</v>
      </c>
      <c r="C5762" t="s">
        <v>2158</v>
      </c>
      <c r="D5762" t="s">
        <v>629</v>
      </c>
    </row>
    <row r="5763" spans="1:4" hidden="1" x14ac:dyDescent="0.25">
      <c r="A5763" t="s">
        <v>2149</v>
      </c>
      <c r="B5763">
        <v>18</v>
      </c>
      <c r="C5763" t="s">
        <v>2157</v>
      </c>
      <c r="D5763" t="s">
        <v>2156</v>
      </c>
    </row>
    <row r="5764" spans="1:4" hidden="1" x14ac:dyDescent="0.25">
      <c r="A5764" t="s">
        <v>2149</v>
      </c>
      <c r="B5764">
        <v>19</v>
      </c>
      <c r="C5764" t="s">
        <v>2155</v>
      </c>
      <c r="D5764" t="s">
        <v>462</v>
      </c>
    </row>
    <row r="5765" spans="1:4" hidden="1" x14ac:dyDescent="0.25">
      <c r="A5765" t="s">
        <v>2149</v>
      </c>
      <c r="B5765">
        <v>20</v>
      </c>
      <c r="C5765" t="s">
        <v>2154</v>
      </c>
      <c r="D5765" t="s">
        <v>2153</v>
      </c>
    </row>
    <row r="5766" spans="1:4" hidden="1" x14ac:dyDescent="0.25">
      <c r="A5766" t="s">
        <v>2149</v>
      </c>
      <c r="B5766">
        <v>21</v>
      </c>
      <c r="C5766" t="s">
        <v>1227</v>
      </c>
      <c r="D5766" t="s">
        <v>2152</v>
      </c>
    </row>
    <row r="5767" spans="1:4" hidden="1" x14ac:dyDescent="0.25">
      <c r="A5767" t="s">
        <v>2149</v>
      </c>
      <c r="B5767">
        <v>22</v>
      </c>
      <c r="C5767" t="s">
        <v>1386</v>
      </c>
      <c r="D5767" t="s">
        <v>407</v>
      </c>
    </row>
    <row r="5768" spans="1:4" hidden="1" x14ac:dyDescent="0.25">
      <c r="A5768" t="s">
        <v>2149</v>
      </c>
      <c r="B5768">
        <v>23</v>
      </c>
      <c r="C5768" t="s">
        <v>2151</v>
      </c>
      <c r="D5768" t="s">
        <v>2150</v>
      </c>
    </row>
    <row r="5769" spans="1:4" hidden="1" x14ac:dyDescent="0.25">
      <c r="A5769" t="s">
        <v>2149</v>
      </c>
      <c r="B5769">
        <v>24</v>
      </c>
      <c r="C5769" t="s">
        <v>455</v>
      </c>
      <c r="D5769" t="s">
        <v>1667</v>
      </c>
    </row>
    <row r="5770" spans="1:4" hidden="1" x14ac:dyDescent="0.25">
      <c r="A5770" t="s">
        <v>2149</v>
      </c>
      <c r="B5770">
        <v>25</v>
      </c>
      <c r="C5770" t="s">
        <v>316</v>
      </c>
      <c r="D5770" t="s">
        <v>106</v>
      </c>
    </row>
    <row r="5771" spans="1:4" hidden="1" x14ac:dyDescent="0.25">
      <c r="A5771" t="s">
        <v>2145</v>
      </c>
      <c r="B5771">
        <v>1</v>
      </c>
      <c r="C5771" t="s">
        <v>295</v>
      </c>
      <c r="D5771" t="s">
        <v>14</v>
      </c>
    </row>
    <row r="5772" spans="1:4" hidden="1" x14ac:dyDescent="0.25">
      <c r="A5772" t="s">
        <v>2145</v>
      </c>
      <c r="B5772">
        <v>2</v>
      </c>
      <c r="C5772" t="s">
        <v>2047</v>
      </c>
      <c r="D5772" t="s">
        <v>2148</v>
      </c>
    </row>
    <row r="5773" spans="1:4" hidden="1" x14ac:dyDescent="0.25">
      <c r="A5773" t="s">
        <v>2145</v>
      </c>
      <c r="B5773">
        <v>3</v>
      </c>
      <c r="C5773" t="s">
        <v>2147</v>
      </c>
      <c r="D5773" t="s">
        <v>2146</v>
      </c>
    </row>
    <row r="5774" spans="1:4" hidden="1" x14ac:dyDescent="0.25">
      <c r="A5774" t="s">
        <v>2145</v>
      </c>
      <c r="B5774">
        <v>4</v>
      </c>
      <c r="C5774" t="s">
        <v>2144</v>
      </c>
      <c r="D5774" t="s">
        <v>192</v>
      </c>
    </row>
    <row r="5775" spans="1:4" hidden="1" x14ac:dyDescent="0.25">
      <c r="A5775" t="s">
        <v>2143</v>
      </c>
      <c r="B5775">
        <v>1</v>
      </c>
      <c r="C5775" t="s">
        <v>1245</v>
      </c>
      <c r="D5775" t="s">
        <v>4</v>
      </c>
    </row>
    <row r="5776" spans="1:4" hidden="1" x14ac:dyDescent="0.25">
      <c r="A5776" t="s">
        <v>2143</v>
      </c>
      <c r="B5776">
        <v>2</v>
      </c>
      <c r="C5776" t="s">
        <v>595</v>
      </c>
      <c r="D5776" t="s">
        <v>191</v>
      </c>
    </row>
    <row r="5777" spans="1:4" hidden="1" x14ac:dyDescent="0.25">
      <c r="A5777" t="s">
        <v>2142</v>
      </c>
      <c r="B5777">
        <v>1</v>
      </c>
      <c r="C5777" t="s">
        <v>595</v>
      </c>
      <c r="D5777" t="s">
        <v>191</v>
      </c>
    </row>
    <row r="5778" spans="1:4" hidden="1" x14ac:dyDescent="0.25">
      <c r="A5778" t="s">
        <v>2142</v>
      </c>
      <c r="B5778">
        <v>2</v>
      </c>
      <c r="C5778" t="s">
        <v>344</v>
      </c>
      <c r="D5778" t="s">
        <v>8</v>
      </c>
    </row>
    <row r="5779" spans="1:4" hidden="1" x14ac:dyDescent="0.25">
      <c r="A5779" t="s">
        <v>2141</v>
      </c>
      <c r="B5779">
        <v>1</v>
      </c>
      <c r="C5779" t="s">
        <v>595</v>
      </c>
      <c r="D5779" t="s">
        <v>191</v>
      </c>
    </row>
    <row r="5780" spans="1:4" hidden="1" x14ac:dyDescent="0.25">
      <c r="A5780" t="s">
        <v>2141</v>
      </c>
      <c r="B5780">
        <v>2</v>
      </c>
      <c r="C5780" t="s">
        <v>492</v>
      </c>
      <c r="D5780" t="s">
        <v>190</v>
      </c>
    </row>
    <row r="5781" spans="1:4" hidden="1" x14ac:dyDescent="0.25">
      <c r="A5781" t="s">
        <v>2140</v>
      </c>
      <c r="B5781">
        <v>1</v>
      </c>
      <c r="C5781" t="s">
        <v>1245</v>
      </c>
      <c r="D5781" t="s">
        <v>4</v>
      </c>
    </row>
    <row r="5782" spans="1:4" hidden="1" x14ac:dyDescent="0.25">
      <c r="A5782" t="s">
        <v>2140</v>
      </c>
      <c r="B5782">
        <v>2</v>
      </c>
      <c r="C5782" t="s">
        <v>295</v>
      </c>
      <c r="D5782" t="s">
        <v>189</v>
      </c>
    </row>
    <row r="5783" spans="1:4" hidden="1" x14ac:dyDescent="0.25">
      <c r="A5783" t="s">
        <v>2132</v>
      </c>
      <c r="B5783">
        <v>1</v>
      </c>
      <c r="C5783" t="s">
        <v>295</v>
      </c>
      <c r="D5783" t="s">
        <v>10</v>
      </c>
    </row>
    <row r="5784" spans="1:4" hidden="1" x14ac:dyDescent="0.25">
      <c r="A5784" t="s">
        <v>2132</v>
      </c>
      <c r="B5784">
        <v>2</v>
      </c>
      <c r="C5784" t="s">
        <v>2139</v>
      </c>
      <c r="D5784" t="s">
        <v>2105</v>
      </c>
    </row>
    <row r="5785" spans="1:4" hidden="1" x14ac:dyDescent="0.25">
      <c r="A5785" t="s">
        <v>2132</v>
      </c>
      <c r="B5785">
        <v>3</v>
      </c>
      <c r="C5785" t="s">
        <v>886</v>
      </c>
      <c r="D5785" t="s">
        <v>142</v>
      </c>
    </row>
    <row r="5786" spans="1:4" hidden="1" x14ac:dyDescent="0.25">
      <c r="A5786" t="s">
        <v>2132</v>
      </c>
      <c r="B5786">
        <v>4</v>
      </c>
      <c r="C5786" t="s">
        <v>2138</v>
      </c>
      <c r="D5786" t="s">
        <v>1270</v>
      </c>
    </row>
    <row r="5787" spans="1:4" hidden="1" x14ac:dyDescent="0.25">
      <c r="A5787" t="s">
        <v>2132</v>
      </c>
      <c r="B5787">
        <v>5</v>
      </c>
      <c r="C5787" t="s">
        <v>2012</v>
      </c>
      <c r="D5787" t="s">
        <v>1524</v>
      </c>
    </row>
    <row r="5788" spans="1:4" hidden="1" x14ac:dyDescent="0.25">
      <c r="A5788" t="s">
        <v>2132</v>
      </c>
      <c r="B5788">
        <v>6</v>
      </c>
      <c r="C5788" t="s">
        <v>1267</v>
      </c>
      <c r="D5788" t="s">
        <v>1266</v>
      </c>
    </row>
    <row r="5789" spans="1:4" hidden="1" x14ac:dyDescent="0.25">
      <c r="A5789" t="s">
        <v>2132</v>
      </c>
      <c r="B5789">
        <v>7</v>
      </c>
      <c r="C5789" t="s">
        <v>1265</v>
      </c>
      <c r="D5789" t="s">
        <v>2137</v>
      </c>
    </row>
    <row r="5790" spans="1:4" hidden="1" x14ac:dyDescent="0.25">
      <c r="A5790" t="s">
        <v>2132</v>
      </c>
      <c r="B5790">
        <v>8</v>
      </c>
      <c r="C5790" t="s">
        <v>1400</v>
      </c>
      <c r="D5790" t="s">
        <v>2136</v>
      </c>
    </row>
    <row r="5791" spans="1:4" hidden="1" x14ac:dyDescent="0.25">
      <c r="A5791" t="s">
        <v>2132</v>
      </c>
      <c r="B5791">
        <v>9</v>
      </c>
      <c r="C5791" t="s">
        <v>1261</v>
      </c>
      <c r="D5791" t="s">
        <v>1260</v>
      </c>
    </row>
    <row r="5792" spans="1:4" hidden="1" x14ac:dyDescent="0.25">
      <c r="A5792" t="s">
        <v>2132</v>
      </c>
      <c r="B5792">
        <v>10</v>
      </c>
      <c r="C5792" t="s">
        <v>936</v>
      </c>
      <c r="D5792" t="s">
        <v>2109</v>
      </c>
    </row>
    <row r="5793" spans="1:4" hidden="1" x14ac:dyDescent="0.25">
      <c r="A5793" t="s">
        <v>2132</v>
      </c>
      <c r="B5793">
        <v>11</v>
      </c>
      <c r="C5793" t="s">
        <v>2135</v>
      </c>
      <c r="D5793" t="s">
        <v>1257</v>
      </c>
    </row>
    <row r="5794" spans="1:4" hidden="1" x14ac:dyDescent="0.25">
      <c r="A5794" t="s">
        <v>2132</v>
      </c>
      <c r="B5794">
        <v>12</v>
      </c>
      <c r="C5794" t="s">
        <v>1256</v>
      </c>
      <c r="D5794" t="s">
        <v>2134</v>
      </c>
    </row>
    <row r="5795" spans="1:4" hidden="1" x14ac:dyDescent="0.25">
      <c r="A5795" t="s">
        <v>2132</v>
      </c>
      <c r="B5795">
        <v>13</v>
      </c>
      <c r="C5795" t="s">
        <v>1473</v>
      </c>
      <c r="D5795" t="s">
        <v>1253</v>
      </c>
    </row>
    <row r="5796" spans="1:4" hidden="1" x14ac:dyDescent="0.25">
      <c r="A5796" t="s">
        <v>2132</v>
      </c>
      <c r="B5796">
        <v>14</v>
      </c>
      <c r="C5796" t="s">
        <v>2064</v>
      </c>
      <c r="D5796" t="s">
        <v>1251</v>
      </c>
    </row>
    <row r="5797" spans="1:4" hidden="1" x14ac:dyDescent="0.25">
      <c r="A5797" t="s">
        <v>2132</v>
      </c>
      <c r="B5797">
        <v>15</v>
      </c>
      <c r="C5797" t="s">
        <v>2114</v>
      </c>
      <c r="D5797" t="s">
        <v>2133</v>
      </c>
    </row>
    <row r="5798" spans="1:4" hidden="1" x14ac:dyDescent="0.25">
      <c r="A5798" t="s">
        <v>2132</v>
      </c>
      <c r="B5798">
        <v>16</v>
      </c>
      <c r="C5798" t="s">
        <v>1245</v>
      </c>
      <c r="D5798" t="s">
        <v>4</v>
      </c>
    </row>
    <row r="5799" spans="1:4" hidden="1" x14ac:dyDescent="0.25">
      <c r="A5799" t="s">
        <v>2115</v>
      </c>
      <c r="B5799">
        <v>1</v>
      </c>
      <c r="C5799" t="s">
        <v>1245</v>
      </c>
      <c r="D5799" t="s">
        <v>4</v>
      </c>
    </row>
    <row r="5800" spans="1:4" hidden="1" x14ac:dyDescent="0.25">
      <c r="A5800" t="s">
        <v>2115</v>
      </c>
      <c r="B5800">
        <v>2</v>
      </c>
      <c r="C5800" t="s">
        <v>2064</v>
      </c>
      <c r="D5800" t="s">
        <v>2063</v>
      </c>
    </row>
    <row r="5801" spans="1:4" hidden="1" x14ac:dyDescent="0.25">
      <c r="A5801" t="s">
        <v>2115</v>
      </c>
      <c r="B5801">
        <v>3</v>
      </c>
      <c r="C5801" t="s">
        <v>1504</v>
      </c>
      <c r="D5801" t="s">
        <v>71</v>
      </c>
    </row>
    <row r="5802" spans="1:4" hidden="1" x14ac:dyDescent="0.25">
      <c r="A5802" t="s">
        <v>2115</v>
      </c>
      <c r="B5802">
        <v>4</v>
      </c>
      <c r="C5802" t="s">
        <v>2131</v>
      </c>
      <c r="D5802" t="s">
        <v>2130</v>
      </c>
    </row>
    <row r="5803" spans="1:4" hidden="1" x14ac:dyDescent="0.25">
      <c r="A5803" t="s">
        <v>2115</v>
      </c>
      <c r="B5803">
        <v>5</v>
      </c>
      <c r="C5803" t="s">
        <v>1052</v>
      </c>
      <c r="D5803" t="s">
        <v>140</v>
      </c>
    </row>
    <row r="5804" spans="1:4" hidden="1" x14ac:dyDescent="0.25">
      <c r="A5804" t="s">
        <v>2115</v>
      </c>
      <c r="B5804">
        <v>6</v>
      </c>
      <c r="C5804" t="s">
        <v>1395</v>
      </c>
      <c r="D5804" t="s">
        <v>1049</v>
      </c>
    </row>
    <row r="5805" spans="1:4" hidden="1" x14ac:dyDescent="0.25">
      <c r="A5805" t="s">
        <v>2115</v>
      </c>
      <c r="B5805">
        <v>7</v>
      </c>
      <c r="C5805" t="s">
        <v>344</v>
      </c>
      <c r="D5805" t="s">
        <v>8</v>
      </c>
    </row>
    <row r="5806" spans="1:4" hidden="1" x14ac:dyDescent="0.25">
      <c r="A5806" t="s">
        <v>2115</v>
      </c>
      <c r="B5806">
        <v>8</v>
      </c>
      <c r="C5806" t="s">
        <v>2028</v>
      </c>
      <c r="D5806" t="s">
        <v>478</v>
      </c>
    </row>
    <row r="5807" spans="1:4" hidden="1" x14ac:dyDescent="0.25">
      <c r="A5807" t="s">
        <v>2115</v>
      </c>
      <c r="B5807">
        <v>9</v>
      </c>
      <c r="C5807" t="s">
        <v>2029</v>
      </c>
      <c r="D5807" t="s">
        <v>480</v>
      </c>
    </row>
    <row r="5808" spans="1:4" hidden="1" x14ac:dyDescent="0.25">
      <c r="A5808" t="s">
        <v>2115</v>
      </c>
      <c r="B5808">
        <v>10</v>
      </c>
      <c r="C5808" t="s">
        <v>2129</v>
      </c>
      <c r="D5808" t="s">
        <v>2128</v>
      </c>
    </row>
    <row r="5809" spans="1:4" hidden="1" x14ac:dyDescent="0.25">
      <c r="A5809" t="s">
        <v>2115</v>
      </c>
      <c r="B5809">
        <v>11</v>
      </c>
      <c r="C5809" t="s">
        <v>1109</v>
      </c>
      <c r="D5809" t="s">
        <v>1030</v>
      </c>
    </row>
    <row r="5810" spans="1:4" hidden="1" x14ac:dyDescent="0.25">
      <c r="A5810" t="s">
        <v>2115</v>
      </c>
      <c r="B5810">
        <v>12</v>
      </c>
      <c r="C5810" t="s">
        <v>492</v>
      </c>
      <c r="D5810" t="s">
        <v>26</v>
      </c>
    </row>
    <row r="5811" spans="1:4" hidden="1" x14ac:dyDescent="0.25">
      <c r="A5811" t="s">
        <v>2115</v>
      </c>
      <c r="B5811">
        <v>13</v>
      </c>
      <c r="C5811" t="s">
        <v>1226</v>
      </c>
      <c r="D5811" t="s">
        <v>205</v>
      </c>
    </row>
    <row r="5812" spans="1:4" hidden="1" x14ac:dyDescent="0.25">
      <c r="A5812" t="s">
        <v>2115</v>
      </c>
      <c r="B5812">
        <v>14</v>
      </c>
      <c r="C5812" t="s">
        <v>315</v>
      </c>
      <c r="D5812" t="s">
        <v>1042</v>
      </c>
    </row>
    <row r="5813" spans="1:4" hidden="1" x14ac:dyDescent="0.25">
      <c r="A5813" t="s">
        <v>2115</v>
      </c>
      <c r="B5813">
        <v>15</v>
      </c>
      <c r="C5813" t="s">
        <v>1190</v>
      </c>
      <c r="D5813" t="s">
        <v>500</v>
      </c>
    </row>
    <row r="5814" spans="1:4" hidden="1" x14ac:dyDescent="0.25">
      <c r="A5814" t="s">
        <v>2115</v>
      </c>
      <c r="B5814">
        <v>16</v>
      </c>
      <c r="C5814" t="s">
        <v>2127</v>
      </c>
      <c r="D5814" t="s">
        <v>504</v>
      </c>
    </row>
    <row r="5815" spans="1:4" hidden="1" x14ac:dyDescent="0.25">
      <c r="A5815" t="s">
        <v>2115</v>
      </c>
      <c r="B5815">
        <v>17</v>
      </c>
      <c r="C5815" t="s">
        <v>1341</v>
      </c>
      <c r="D5815" t="s">
        <v>116</v>
      </c>
    </row>
    <row r="5816" spans="1:4" hidden="1" x14ac:dyDescent="0.25">
      <c r="A5816" t="s">
        <v>2115</v>
      </c>
      <c r="B5816">
        <v>18</v>
      </c>
      <c r="C5816" t="s">
        <v>512</v>
      </c>
      <c r="D5816" t="s">
        <v>511</v>
      </c>
    </row>
    <row r="5817" spans="1:4" hidden="1" x14ac:dyDescent="0.25">
      <c r="A5817" t="s">
        <v>2115</v>
      </c>
      <c r="B5817">
        <v>19</v>
      </c>
      <c r="C5817" t="s">
        <v>1190</v>
      </c>
      <c r="D5817" t="s">
        <v>587</v>
      </c>
    </row>
    <row r="5818" spans="1:4" hidden="1" x14ac:dyDescent="0.25">
      <c r="A5818" t="s">
        <v>2115</v>
      </c>
      <c r="B5818">
        <v>20</v>
      </c>
      <c r="C5818" t="s">
        <v>1003</v>
      </c>
      <c r="D5818" t="s">
        <v>125</v>
      </c>
    </row>
    <row r="5819" spans="1:4" hidden="1" x14ac:dyDescent="0.25">
      <c r="A5819" t="s">
        <v>2115</v>
      </c>
      <c r="B5819">
        <v>21</v>
      </c>
      <c r="C5819" t="s">
        <v>1586</v>
      </c>
      <c r="D5819" t="s">
        <v>2126</v>
      </c>
    </row>
    <row r="5820" spans="1:4" hidden="1" x14ac:dyDescent="0.25">
      <c r="A5820" t="s">
        <v>2115</v>
      </c>
      <c r="B5820">
        <v>22</v>
      </c>
      <c r="C5820" t="s">
        <v>1663</v>
      </c>
      <c r="D5820" t="s">
        <v>243</v>
      </c>
    </row>
    <row r="5821" spans="1:4" hidden="1" x14ac:dyDescent="0.25">
      <c r="A5821" t="s">
        <v>2115</v>
      </c>
      <c r="B5821">
        <v>23</v>
      </c>
      <c r="C5821" t="s">
        <v>2125</v>
      </c>
      <c r="D5821" t="s">
        <v>551</v>
      </c>
    </row>
    <row r="5822" spans="1:4" hidden="1" x14ac:dyDescent="0.25">
      <c r="A5822" t="s">
        <v>2115</v>
      </c>
      <c r="B5822">
        <v>24</v>
      </c>
      <c r="C5822" t="s">
        <v>1079</v>
      </c>
      <c r="D5822" t="s">
        <v>1660</v>
      </c>
    </row>
    <row r="5823" spans="1:4" hidden="1" x14ac:dyDescent="0.25">
      <c r="A5823" t="s">
        <v>2115</v>
      </c>
      <c r="B5823">
        <v>25</v>
      </c>
      <c r="C5823" t="s">
        <v>1394</v>
      </c>
      <c r="D5823" t="s">
        <v>145</v>
      </c>
    </row>
    <row r="5824" spans="1:4" hidden="1" x14ac:dyDescent="0.25">
      <c r="A5824" t="s">
        <v>2115</v>
      </c>
      <c r="B5824">
        <v>26</v>
      </c>
      <c r="C5824" t="s">
        <v>1658</v>
      </c>
      <c r="D5824" t="s">
        <v>1657</v>
      </c>
    </row>
    <row r="5825" spans="1:5" hidden="1" x14ac:dyDescent="0.25">
      <c r="A5825" t="s">
        <v>2115</v>
      </c>
      <c r="B5825">
        <v>27</v>
      </c>
      <c r="C5825" t="s">
        <v>1376</v>
      </c>
      <c r="D5825" t="s">
        <v>2124</v>
      </c>
    </row>
    <row r="5826" spans="1:5" hidden="1" x14ac:dyDescent="0.25">
      <c r="A5826" t="s">
        <v>2115</v>
      </c>
      <c r="B5826">
        <v>28</v>
      </c>
      <c r="C5826" t="s">
        <v>1252</v>
      </c>
      <c r="D5826" t="s">
        <v>2123</v>
      </c>
    </row>
    <row r="5827" spans="1:5" hidden="1" x14ac:dyDescent="0.25">
      <c r="A5827" t="s">
        <v>2115</v>
      </c>
      <c r="B5827">
        <v>29</v>
      </c>
      <c r="C5827" t="s">
        <v>2122</v>
      </c>
      <c r="D5827" t="s">
        <v>2121</v>
      </c>
    </row>
    <row r="5828" spans="1:5" hidden="1" x14ac:dyDescent="0.25">
      <c r="A5828" t="s">
        <v>2115</v>
      </c>
      <c r="B5828">
        <v>30</v>
      </c>
      <c r="C5828" t="s">
        <v>2120</v>
      </c>
      <c r="D5828" t="s">
        <v>2119</v>
      </c>
    </row>
    <row r="5829" spans="1:5" hidden="1" x14ac:dyDescent="0.25">
      <c r="A5829" t="s">
        <v>2115</v>
      </c>
      <c r="B5829">
        <v>31</v>
      </c>
      <c r="C5829" t="s">
        <v>1653</v>
      </c>
      <c r="D5829" t="s">
        <v>1652</v>
      </c>
    </row>
    <row r="5830" spans="1:5" hidden="1" x14ac:dyDescent="0.25">
      <c r="A5830" t="s">
        <v>2115</v>
      </c>
      <c r="B5830">
        <v>32</v>
      </c>
      <c r="C5830" t="s">
        <v>2118</v>
      </c>
      <c r="D5830" t="s">
        <v>2117</v>
      </c>
      <c r="E5830" t="s">
        <v>2116</v>
      </c>
    </row>
    <row r="5831" spans="1:5" hidden="1" x14ac:dyDescent="0.25">
      <c r="A5831" t="s">
        <v>2115</v>
      </c>
      <c r="B5831">
        <v>33</v>
      </c>
      <c r="C5831" t="s">
        <v>2077</v>
      </c>
      <c r="D5831" t="s">
        <v>184</v>
      </c>
    </row>
    <row r="5832" spans="1:5" hidden="1" x14ac:dyDescent="0.25">
      <c r="A5832" t="s">
        <v>2104</v>
      </c>
      <c r="B5832">
        <v>1</v>
      </c>
      <c r="C5832" t="s">
        <v>1245</v>
      </c>
      <c r="D5832" t="s">
        <v>4</v>
      </c>
    </row>
    <row r="5833" spans="1:5" hidden="1" x14ac:dyDescent="0.25">
      <c r="A5833" t="s">
        <v>2104</v>
      </c>
      <c r="B5833">
        <v>2</v>
      </c>
      <c r="C5833" t="s">
        <v>2114</v>
      </c>
      <c r="D5833" t="s">
        <v>2113</v>
      </c>
    </row>
    <row r="5834" spans="1:5" hidden="1" x14ac:dyDescent="0.25">
      <c r="A5834" t="s">
        <v>2104</v>
      </c>
      <c r="B5834">
        <v>3</v>
      </c>
      <c r="C5834" t="s">
        <v>1252</v>
      </c>
      <c r="D5834" t="s">
        <v>2063</v>
      </c>
    </row>
    <row r="5835" spans="1:5" hidden="1" x14ac:dyDescent="0.25">
      <c r="A5835" t="s">
        <v>2104</v>
      </c>
      <c r="B5835">
        <v>4</v>
      </c>
      <c r="C5835" t="s">
        <v>2062</v>
      </c>
      <c r="D5835" t="s">
        <v>1253</v>
      </c>
    </row>
    <row r="5836" spans="1:5" hidden="1" x14ac:dyDescent="0.25">
      <c r="A5836" t="s">
        <v>2104</v>
      </c>
      <c r="B5836">
        <v>5</v>
      </c>
      <c r="C5836" t="s">
        <v>2112</v>
      </c>
      <c r="D5836" t="s">
        <v>2111</v>
      </c>
    </row>
    <row r="5837" spans="1:5" hidden="1" x14ac:dyDescent="0.25">
      <c r="A5837" t="s">
        <v>2104</v>
      </c>
      <c r="B5837">
        <v>6</v>
      </c>
      <c r="C5837" t="s">
        <v>1258</v>
      </c>
      <c r="D5837" t="s">
        <v>1257</v>
      </c>
    </row>
    <row r="5838" spans="1:5" hidden="1" x14ac:dyDescent="0.25">
      <c r="A5838" t="s">
        <v>2104</v>
      </c>
      <c r="B5838">
        <v>7</v>
      </c>
      <c r="C5838" t="s">
        <v>2110</v>
      </c>
      <c r="D5838" t="s">
        <v>2109</v>
      </c>
    </row>
    <row r="5839" spans="1:5" hidden="1" x14ac:dyDescent="0.25">
      <c r="A5839" t="s">
        <v>2104</v>
      </c>
      <c r="B5839">
        <v>8</v>
      </c>
      <c r="C5839" t="s">
        <v>1261</v>
      </c>
      <c r="D5839" t="s">
        <v>1260</v>
      </c>
    </row>
    <row r="5840" spans="1:5" hidden="1" x14ac:dyDescent="0.25">
      <c r="A5840" t="s">
        <v>2104</v>
      </c>
      <c r="B5840">
        <v>9</v>
      </c>
      <c r="C5840" t="s">
        <v>1522</v>
      </c>
      <c r="D5840" t="s">
        <v>2108</v>
      </c>
    </row>
    <row r="5841" spans="1:4" hidden="1" x14ac:dyDescent="0.25">
      <c r="A5841" t="s">
        <v>2104</v>
      </c>
      <c r="B5841">
        <v>10</v>
      </c>
      <c r="C5841" t="s">
        <v>1265</v>
      </c>
      <c r="D5841" t="s">
        <v>1264</v>
      </c>
    </row>
    <row r="5842" spans="1:4" hidden="1" x14ac:dyDescent="0.25">
      <c r="A5842" t="s">
        <v>2104</v>
      </c>
      <c r="B5842">
        <v>11</v>
      </c>
      <c r="C5842" t="s">
        <v>1267</v>
      </c>
      <c r="D5842" t="s">
        <v>2107</v>
      </c>
    </row>
    <row r="5843" spans="1:4" hidden="1" x14ac:dyDescent="0.25">
      <c r="A5843" t="s">
        <v>2104</v>
      </c>
      <c r="B5843">
        <v>12</v>
      </c>
      <c r="C5843" t="s">
        <v>2012</v>
      </c>
      <c r="D5843" t="s">
        <v>1524</v>
      </c>
    </row>
    <row r="5844" spans="1:4" hidden="1" x14ac:dyDescent="0.25">
      <c r="A5844" t="s">
        <v>2104</v>
      </c>
      <c r="B5844">
        <v>13</v>
      </c>
      <c r="C5844" t="s">
        <v>1352</v>
      </c>
      <c r="D5844" t="s">
        <v>1270</v>
      </c>
    </row>
    <row r="5845" spans="1:4" hidden="1" x14ac:dyDescent="0.25">
      <c r="A5845" t="s">
        <v>2104</v>
      </c>
      <c r="B5845">
        <v>14</v>
      </c>
      <c r="C5845" t="s">
        <v>886</v>
      </c>
      <c r="D5845" t="s">
        <v>142</v>
      </c>
    </row>
    <row r="5846" spans="1:4" hidden="1" x14ac:dyDescent="0.25">
      <c r="A5846" t="s">
        <v>2104</v>
      </c>
      <c r="B5846">
        <v>15</v>
      </c>
      <c r="C5846" t="s">
        <v>2106</v>
      </c>
      <c r="D5846" t="s">
        <v>2105</v>
      </c>
    </row>
    <row r="5847" spans="1:4" hidden="1" x14ac:dyDescent="0.25">
      <c r="A5847" t="s">
        <v>2104</v>
      </c>
      <c r="B5847">
        <v>16</v>
      </c>
      <c r="C5847" t="s">
        <v>295</v>
      </c>
      <c r="D5847" t="s">
        <v>10</v>
      </c>
    </row>
    <row r="5848" spans="1:4" hidden="1" x14ac:dyDescent="0.25">
      <c r="A5848" t="s">
        <v>2103</v>
      </c>
      <c r="B5848">
        <v>1</v>
      </c>
      <c r="C5848">
        <v>1</v>
      </c>
      <c r="D5848" t="s">
        <v>185</v>
      </c>
    </row>
    <row r="5849" spans="1:4" hidden="1" x14ac:dyDescent="0.25">
      <c r="A5849" t="s">
        <v>2103</v>
      </c>
      <c r="B5849">
        <v>2</v>
      </c>
      <c r="C5849">
        <v>2</v>
      </c>
      <c r="D5849" t="s">
        <v>187</v>
      </c>
    </row>
    <row r="5850" spans="1:4" hidden="1" x14ac:dyDescent="0.25">
      <c r="A5850" t="s">
        <v>2102</v>
      </c>
      <c r="B5850">
        <v>1</v>
      </c>
      <c r="C5850">
        <v>1</v>
      </c>
      <c r="D5850" t="s">
        <v>186</v>
      </c>
    </row>
    <row r="5851" spans="1:4" hidden="1" x14ac:dyDescent="0.25">
      <c r="A5851" t="s">
        <v>2102</v>
      </c>
      <c r="B5851">
        <v>2</v>
      </c>
      <c r="C5851">
        <v>2</v>
      </c>
      <c r="D5851" t="s">
        <v>185</v>
      </c>
    </row>
    <row r="5852" spans="1:4" hidden="1" x14ac:dyDescent="0.25">
      <c r="A5852" t="s">
        <v>2079</v>
      </c>
      <c r="B5852">
        <v>1</v>
      </c>
      <c r="C5852" t="s">
        <v>1245</v>
      </c>
      <c r="D5852" t="s">
        <v>4</v>
      </c>
    </row>
    <row r="5853" spans="1:4" hidden="1" x14ac:dyDescent="0.25">
      <c r="A5853" t="s">
        <v>2079</v>
      </c>
      <c r="B5853">
        <v>2</v>
      </c>
      <c r="C5853" t="s">
        <v>2101</v>
      </c>
      <c r="D5853" t="s">
        <v>1247</v>
      </c>
    </row>
    <row r="5854" spans="1:4" hidden="1" x14ac:dyDescent="0.25">
      <c r="A5854" t="s">
        <v>2079</v>
      </c>
      <c r="B5854">
        <v>3</v>
      </c>
      <c r="C5854" t="s">
        <v>1252</v>
      </c>
      <c r="D5854" t="s">
        <v>2063</v>
      </c>
    </row>
    <row r="5855" spans="1:4" hidden="1" x14ac:dyDescent="0.25">
      <c r="A5855" t="s">
        <v>2079</v>
      </c>
      <c r="B5855">
        <v>4</v>
      </c>
      <c r="C5855" t="s">
        <v>1261</v>
      </c>
      <c r="D5855" t="s">
        <v>1260</v>
      </c>
    </row>
    <row r="5856" spans="1:4" hidden="1" x14ac:dyDescent="0.25">
      <c r="A5856" t="s">
        <v>2079</v>
      </c>
      <c r="B5856">
        <v>5</v>
      </c>
      <c r="C5856" t="s">
        <v>886</v>
      </c>
      <c r="D5856" t="s">
        <v>142</v>
      </c>
    </row>
    <row r="5857" spans="1:4" hidden="1" x14ac:dyDescent="0.25">
      <c r="A5857" t="s">
        <v>2079</v>
      </c>
      <c r="B5857">
        <v>6</v>
      </c>
      <c r="C5857" t="s">
        <v>295</v>
      </c>
      <c r="D5857" t="s">
        <v>14</v>
      </c>
    </row>
    <row r="5858" spans="1:4" hidden="1" x14ac:dyDescent="0.25">
      <c r="A5858" t="s">
        <v>2079</v>
      </c>
      <c r="B5858">
        <v>7</v>
      </c>
      <c r="C5858" t="s">
        <v>316</v>
      </c>
      <c r="D5858" t="s">
        <v>106</v>
      </c>
    </row>
    <row r="5859" spans="1:4" hidden="1" x14ac:dyDescent="0.25">
      <c r="A5859" t="s">
        <v>2079</v>
      </c>
      <c r="B5859">
        <v>8</v>
      </c>
      <c r="C5859" t="s">
        <v>2100</v>
      </c>
      <c r="D5859" t="s">
        <v>2099</v>
      </c>
    </row>
    <row r="5860" spans="1:4" hidden="1" x14ac:dyDescent="0.25">
      <c r="A5860" t="s">
        <v>2079</v>
      </c>
      <c r="B5860">
        <v>9</v>
      </c>
      <c r="C5860" t="s">
        <v>1568</v>
      </c>
      <c r="D5860" t="s">
        <v>735</v>
      </c>
    </row>
    <row r="5861" spans="1:4" hidden="1" x14ac:dyDescent="0.25">
      <c r="A5861" t="s">
        <v>2079</v>
      </c>
      <c r="B5861">
        <v>10</v>
      </c>
      <c r="C5861" t="s">
        <v>734</v>
      </c>
      <c r="D5861" t="s">
        <v>240</v>
      </c>
    </row>
    <row r="5862" spans="1:4" hidden="1" x14ac:dyDescent="0.25">
      <c r="A5862" t="s">
        <v>2079</v>
      </c>
      <c r="B5862">
        <v>11</v>
      </c>
      <c r="C5862" t="s">
        <v>1620</v>
      </c>
      <c r="D5862" t="s">
        <v>1619</v>
      </c>
    </row>
    <row r="5863" spans="1:4" hidden="1" x14ac:dyDescent="0.25">
      <c r="A5863" t="s">
        <v>2079</v>
      </c>
      <c r="B5863">
        <v>12</v>
      </c>
      <c r="C5863" t="s">
        <v>733</v>
      </c>
      <c r="D5863" t="s">
        <v>58</v>
      </c>
    </row>
    <row r="5864" spans="1:4" hidden="1" x14ac:dyDescent="0.25">
      <c r="A5864" t="s">
        <v>2079</v>
      </c>
      <c r="B5864">
        <v>13</v>
      </c>
      <c r="C5864" t="s">
        <v>730</v>
      </c>
      <c r="D5864" t="s">
        <v>729</v>
      </c>
    </row>
    <row r="5865" spans="1:4" hidden="1" x14ac:dyDescent="0.25">
      <c r="A5865" t="s">
        <v>2079</v>
      </c>
      <c r="B5865">
        <v>14</v>
      </c>
      <c r="C5865" t="s">
        <v>728</v>
      </c>
      <c r="D5865" t="s">
        <v>1563</v>
      </c>
    </row>
    <row r="5866" spans="1:4" hidden="1" x14ac:dyDescent="0.25">
      <c r="A5866" t="s">
        <v>2079</v>
      </c>
      <c r="B5866">
        <v>15</v>
      </c>
      <c r="C5866" t="s">
        <v>726</v>
      </c>
      <c r="D5866" t="s">
        <v>725</v>
      </c>
    </row>
    <row r="5867" spans="1:4" hidden="1" x14ac:dyDescent="0.25">
      <c r="A5867" t="s">
        <v>2079</v>
      </c>
      <c r="B5867">
        <v>16</v>
      </c>
      <c r="C5867" t="s">
        <v>2098</v>
      </c>
      <c r="D5867" t="s">
        <v>723</v>
      </c>
    </row>
    <row r="5868" spans="1:4" hidden="1" x14ac:dyDescent="0.25">
      <c r="A5868" t="s">
        <v>2079</v>
      </c>
      <c r="B5868">
        <v>17</v>
      </c>
      <c r="C5868" t="s">
        <v>896</v>
      </c>
      <c r="D5868" t="s">
        <v>2097</v>
      </c>
    </row>
    <row r="5869" spans="1:4" hidden="1" x14ac:dyDescent="0.25">
      <c r="A5869" t="s">
        <v>2079</v>
      </c>
      <c r="B5869">
        <v>18</v>
      </c>
      <c r="C5869" t="s">
        <v>1556</v>
      </c>
      <c r="D5869" t="s">
        <v>1555</v>
      </c>
    </row>
    <row r="5870" spans="1:4" hidden="1" x14ac:dyDescent="0.25">
      <c r="A5870" t="s">
        <v>2079</v>
      </c>
      <c r="B5870">
        <v>19</v>
      </c>
      <c r="C5870" t="s">
        <v>718</v>
      </c>
      <c r="D5870" t="s">
        <v>2096</v>
      </c>
    </row>
    <row r="5871" spans="1:4" hidden="1" x14ac:dyDescent="0.25">
      <c r="A5871" t="s">
        <v>2079</v>
      </c>
      <c r="B5871">
        <v>20</v>
      </c>
      <c r="C5871" t="s">
        <v>2095</v>
      </c>
      <c r="D5871" t="s">
        <v>2094</v>
      </c>
    </row>
    <row r="5872" spans="1:4" hidden="1" x14ac:dyDescent="0.25">
      <c r="A5872" t="s">
        <v>2079</v>
      </c>
      <c r="B5872">
        <v>21</v>
      </c>
      <c r="C5872" t="s">
        <v>1422</v>
      </c>
      <c r="D5872" t="s">
        <v>2093</v>
      </c>
    </row>
    <row r="5873" spans="1:4" hidden="1" x14ac:dyDescent="0.25">
      <c r="A5873" t="s">
        <v>2079</v>
      </c>
      <c r="B5873">
        <v>22</v>
      </c>
      <c r="C5873" t="s">
        <v>2092</v>
      </c>
      <c r="D5873" t="s">
        <v>2091</v>
      </c>
    </row>
    <row r="5874" spans="1:4" hidden="1" x14ac:dyDescent="0.25">
      <c r="A5874" t="s">
        <v>2079</v>
      </c>
      <c r="B5874">
        <v>23</v>
      </c>
      <c r="C5874" t="s">
        <v>2090</v>
      </c>
      <c r="D5874" t="s">
        <v>2089</v>
      </c>
    </row>
    <row r="5875" spans="1:4" hidden="1" x14ac:dyDescent="0.25">
      <c r="A5875" t="s">
        <v>2079</v>
      </c>
      <c r="B5875">
        <v>24</v>
      </c>
      <c r="C5875" t="s">
        <v>1338</v>
      </c>
      <c r="D5875" t="s">
        <v>2088</v>
      </c>
    </row>
    <row r="5876" spans="1:4" hidden="1" x14ac:dyDescent="0.25">
      <c r="A5876" t="s">
        <v>2079</v>
      </c>
      <c r="B5876">
        <v>25</v>
      </c>
      <c r="C5876" t="s">
        <v>2087</v>
      </c>
      <c r="D5876" t="s">
        <v>36</v>
      </c>
    </row>
    <row r="5877" spans="1:4" hidden="1" x14ac:dyDescent="0.25">
      <c r="A5877" t="s">
        <v>2079</v>
      </c>
      <c r="B5877">
        <v>26</v>
      </c>
      <c r="C5877" t="s">
        <v>1338</v>
      </c>
      <c r="D5877" t="s">
        <v>2086</v>
      </c>
    </row>
    <row r="5878" spans="1:4" hidden="1" x14ac:dyDescent="0.25">
      <c r="A5878" t="s">
        <v>2079</v>
      </c>
      <c r="B5878">
        <v>27</v>
      </c>
      <c r="C5878" t="s">
        <v>2085</v>
      </c>
      <c r="D5878" t="s">
        <v>2084</v>
      </c>
    </row>
    <row r="5879" spans="1:4" hidden="1" x14ac:dyDescent="0.25">
      <c r="A5879" t="s">
        <v>2079</v>
      </c>
      <c r="B5879">
        <v>28</v>
      </c>
      <c r="C5879" t="s">
        <v>2083</v>
      </c>
      <c r="D5879" t="s">
        <v>2082</v>
      </c>
    </row>
    <row r="5880" spans="1:4" hidden="1" x14ac:dyDescent="0.25">
      <c r="A5880" t="s">
        <v>2079</v>
      </c>
      <c r="B5880">
        <v>29</v>
      </c>
      <c r="C5880" t="s">
        <v>999</v>
      </c>
      <c r="D5880" t="s">
        <v>206</v>
      </c>
    </row>
    <row r="5881" spans="1:4" hidden="1" x14ac:dyDescent="0.25">
      <c r="A5881" t="s">
        <v>2079</v>
      </c>
      <c r="B5881">
        <v>30</v>
      </c>
      <c r="C5881" t="s">
        <v>2081</v>
      </c>
      <c r="D5881" t="s">
        <v>2080</v>
      </c>
    </row>
    <row r="5882" spans="1:4" hidden="1" x14ac:dyDescent="0.25">
      <c r="A5882" t="s">
        <v>2079</v>
      </c>
      <c r="B5882">
        <v>31</v>
      </c>
      <c r="C5882" t="s">
        <v>2078</v>
      </c>
      <c r="D5882" t="s">
        <v>188</v>
      </c>
    </row>
    <row r="5883" spans="1:4" hidden="1" x14ac:dyDescent="0.25">
      <c r="A5883" t="s">
        <v>2073</v>
      </c>
      <c r="B5883">
        <v>1</v>
      </c>
      <c r="C5883" t="s">
        <v>2077</v>
      </c>
      <c r="D5883" t="s">
        <v>184</v>
      </c>
    </row>
    <row r="5884" spans="1:4" hidden="1" x14ac:dyDescent="0.25">
      <c r="A5884" t="s">
        <v>2073</v>
      </c>
      <c r="B5884">
        <v>2</v>
      </c>
      <c r="C5884" t="s">
        <v>2076</v>
      </c>
      <c r="D5884" t="s">
        <v>2075</v>
      </c>
    </row>
    <row r="5885" spans="1:4" hidden="1" x14ac:dyDescent="0.25">
      <c r="A5885" t="s">
        <v>2073</v>
      </c>
      <c r="B5885">
        <v>3</v>
      </c>
      <c r="C5885" t="s">
        <v>2074</v>
      </c>
      <c r="D5885" t="s">
        <v>266</v>
      </c>
    </row>
    <row r="5886" spans="1:4" hidden="1" x14ac:dyDescent="0.25">
      <c r="A5886" t="s">
        <v>2073</v>
      </c>
      <c r="B5886">
        <v>4</v>
      </c>
      <c r="C5886" t="s">
        <v>2072</v>
      </c>
      <c r="D5886" t="s">
        <v>4</v>
      </c>
    </row>
    <row r="5887" spans="1:4" hidden="1" x14ac:dyDescent="0.25">
      <c r="A5887" t="s">
        <v>2055</v>
      </c>
      <c r="B5887">
        <v>1</v>
      </c>
      <c r="C5887" t="s">
        <v>1481</v>
      </c>
      <c r="D5887" t="s">
        <v>48</v>
      </c>
    </row>
    <row r="5888" spans="1:4" hidden="1" x14ac:dyDescent="0.25">
      <c r="A5888" t="s">
        <v>2055</v>
      </c>
      <c r="B5888">
        <v>2</v>
      </c>
      <c r="C5888" t="s">
        <v>2066</v>
      </c>
      <c r="D5888" t="s">
        <v>196</v>
      </c>
    </row>
    <row r="5889" spans="1:4" hidden="1" x14ac:dyDescent="0.25">
      <c r="A5889" t="s">
        <v>2055</v>
      </c>
      <c r="B5889">
        <v>3</v>
      </c>
      <c r="C5889" t="s">
        <v>1245</v>
      </c>
      <c r="D5889" t="s">
        <v>4</v>
      </c>
    </row>
    <row r="5890" spans="1:4" hidden="1" x14ac:dyDescent="0.25">
      <c r="A5890" t="s">
        <v>2055</v>
      </c>
      <c r="B5890">
        <v>4</v>
      </c>
      <c r="C5890" t="s">
        <v>1248</v>
      </c>
      <c r="D5890" t="s">
        <v>1247</v>
      </c>
    </row>
    <row r="5891" spans="1:4" hidden="1" x14ac:dyDescent="0.25">
      <c r="A5891" t="s">
        <v>2055</v>
      </c>
      <c r="B5891">
        <v>5</v>
      </c>
      <c r="C5891" t="s">
        <v>2065</v>
      </c>
      <c r="D5891" t="s">
        <v>1249</v>
      </c>
    </row>
    <row r="5892" spans="1:4" hidden="1" x14ac:dyDescent="0.25">
      <c r="A5892" t="s">
        <v>2055</v>
      </c>
      <c r="B5892">
        <v>6</v>
      </c>
      <c r="C5892" t="s">
        <v>2064</v>
      </c>
      <c r="D5892" t="s">
        <v>2063</v>
      </c>
    </row>
    <row r="5893" spans="1:4" hidden="1" x14ac:dyDescent="0.25">
      <c r="A5893" t="s">
        <v>2055</v>
      </c>
      <c r="B5893">
        <v>7</v>
      </c>
      <c r="C5893" t="s">
        <v>2062</v>
      </c>
      <c r="D5893" t="s">
        <v>1253</v>
      </c>
    </row>
    <row r="5894" spans="1:4" hidden="1" x14ac:dyDescent="0.25">
      <c r="A5894" t="s">
        <v>2055</v>
      </c>
      <c r="B5894">
        <v>8</v>
      </c>
      <c r="C5894" t="s">
        <v>2061</v>
      </c>
      <c r="D5894" t="s">
        <v>1255</v>
      </c>
    </row>
    <row r="5895" spans="1:4" hidden="1" x14ac:dyDescent="0.25">
      <c r="A5895" t="s">
        <v>2055</v>
      </c>
      <c r="B5895">
        <v>9</v>
      </c>
      <c r="C5895" t="s">
        <v>2060</v>
      </c>
      <c r="D5895" t="s">
        <v>1257</v>
      </c>
    </row>
    <row r="5896" spans="1:4" hidden="1" x14ac:dyDescent="0.25">
      <c r="A5896" t="s">
        <v>2055</v>
      </c>
      <c r="B5896">
        <v>10</v>
      </c>
      <c r="C5896" t="s">
        <v>576</v>
      </c>
      <c r="D5896" t="s">
        <v>2059</v>
      </c>
    </row>
    <row r="5897" spans="1:4" hidden="1" x14ac:dyDescent="0.25">
      <c r="A5897" t="s">
        <v>2055</v>
      </c>
      <c r="B5897">
        <v>11</v>
      </c>
      <c r="C5897" t="s">
        <v>1261</v>
      </c>
      <c r="D5897" t="s">
        <v>1260</v>
      </c>
    </row>
    <row r="5898" spans="1:4" hidden="1" x14ac:dyDescent="0.25">
      <c r="A5898" t="s">
        <v>2055</v>
      </c>
      <c r="B5898">
        <v>12</v>
      </c>
      <c r="C5898" t="s">
        <v>1400</v>
      </c>
      <c r="D5898" t="s">
        <v>1399</v>
      </c>
    </row>
    <row r="5899" spans="1:4" hidden="1" x14ac:dyDescent="0.25">
      <c r="A5899" t="s">
        <v>2055</v>
      </c>
      <c r="B5899">
        <v>13</v>
      </c>
      <c r="C5899" t="s">
        <v>1265</v>
      </c>
      <c r="D5899" t="s">
        <v>1264</v>
      </c>
    </row>
    <row r="5900" spans="1:4" hidden="1" x14ac:dyDescent="0.25">
      <c r="A5900" t="s">
        <v>2055</v>
      </c>
      <c r="B5900">
        <v>14</v>
      </c>
      <c r="C5900" t="s">
        <v>1267</v>
      </c>
      <c r="D5900" t="s">
        <v>1266</v>
      </c>
    </row>
    <row r="5901" spans="1:4" hidden="1" x14ac:dyDescent="0.25">
      <c r="A5901" t="s">
        <v>2055</v>
      </c>
      <c r="B5901">
        <v>15</v>
      </c>
      <c r="C5901" t="s">
        <v>2058</v>
      </c>
      <c r="D5901" t="s">
        <v>1524</v>
      </c>
    </row>
    <row r="5902" spans="1:4" hidden="1" x14ac:dyDescent="0.25">
      <c r="A5902" t="s">
        <v>2055</v>
      </c>
      <c r="B5902">
        <v>16</v>
      </c>
      <c r="C5902" t="s">
        <v>2057</v>
      </c>
      <c r="D5902" t="s">
        <v>1270</v>
      </c>
    </row>
    <row r="5903" spans="1:4" hidden="1" x14ac:dyDescent="0.25">
      <c r="A5903" t="s">
        <v>2055</v>
      </c>
      <c r="B5903">
        <v>17</v>
      </c>
      <c r="C5903" t="s">
        <v>886</v>
      </c>
      <c r="D5903" t="s">
        <v>142</v>
      </c>
    </row>
    <row r="5904" spans="1:4" hidden="1" x14ac:dyDescent="0.25">
      <c r="A5904" t="s">
        <v>2055</v>
      </c>
      <c r="B5904">
        <v>18</v>
      </c>
      <c r="C5904" t="s">
        <v>1405</v>
      </c>
      <c r="D5904" t="s">
        <v>2056</v>
      </c>
    </row>
    <row r="5905" spans="1:4" hidden="1" x14ac:dyDescent="0.25">
      <c r="A5905" t="s">
        <v>2055</v>
      </c>
      <c r="B5905">
        <v>19</v>
      </c>
      <c r="C5905" t="s">
        <v>295</v>
      </c>
      <c r="D5905" t="s">
        <v>14</v>
      </c>
    </row>
    <row r="5906" spans="1:4" hidden="1" x14ac:dyDescent="0.25">
      <c r="A5906" t="s">
        <v>2054</v>
      </c>
      <c r="B5906">
        <v>1</v>
      </c>
      <c r="C5906" t="s">
        <v>295</v>
      </c>
      <c r="D5906" t="s">
        <v>10</v>
      </c>
    </row>
    <row r="5907" spans="1:4" hidden="1" x14ac:dyDescent="0.25">
      <c r="A5907" t="s">
        <v>2054</v>
      </c>
      <c r="B5907">
        <v>2</v>
      </c>
      <c r="C5907" t="s">
        <v>928</v>
      </c>
      <c r="D5907" t="s">
        <v>464</v>
      </c>
    </row>
    <row r="5908" spans="1:4" hidden="1" x14ac:dyDescent="0.25">
      <c r="A5908" t="s">
        <v>2054</v>
      </c>
      <c r="B5908">
        <v>3</v>
      </c>
      <c r="C5908" t="s">
        <v>926</v>
      </c>
      <c r="D5908" t="s">
        <v>955</v>
      </c>
    </row>
    <row r="5909" spans="1:4" hidden="1" x14ac:dyDescent="0.25">
      <c r="A5909" t="s">
        <v>2054</v>
      </c>
      <c r="B5909">
        <v>4</v>
      </c>
      <c r="C5909" t="s">
        <v>925</v>
      </c>
      <c r="D5909" t="s">
        <v>924</v>
      </c>
    </row>
    <row r="5910" spans="1:4" hidden="1" x14ac:dyDescent="0.25">
      <c r="A5910" t="s">
        <v>2054</v>
      </c>
      <c r="B5910">
        <v>5</v>
      </c>
      <c r="C5910" t="s">
        <v>923</v>
      </c>
      <c r="D5910" t="s">
        <v>407</v>
      </c>
    </row>
    <row r="5911" spans="1:4" hidden="1" x14ac:dyDescent="0.25">
      <c r="A5911" t="s">
        <v>2054</v>
      </c>
      <c r="B5911">
        <v>6</v>
      </c>
      <c r="C5911" t="s">
        <v>387</v>
      </c>
      <c r="D5911" t="s">
        <v>386</v>
      </c>
    </row>
    <row r="5912" spans="1:4" hidden="1" x14ac:dyDescent="0.25">
      <c r="A5912" t="s">
        <v>2054</v>
      </c>
      <c r="B5912">
        <v>7</v>
      </c>
      <c r="C5912" t="s">
        <v>922</v>
      </c>
      <c r="D5912" t="s">
        <v>535</v>
      </c>
    </row>
    <row r="5913" spans="1:4" hidden="1" x14ac:dyDescent="0.25">
      <c r="A5913" t="s">
        <v>2054</v>
      </c>
      <c r="B5913">
        <v>8</v>
      </c>
      <c r="C5913" t="s">
        <v>316</v>
      </c>
      <c r="D5913" t="s">
        <v>106</v>
      </c>
    </row>
    <row r="5914" spans="1:4" hidden="1" x14ac:dyDescent="0.25">
      <c r="A5914" t="s">
        <v>2054</v>
      </c>
      <c r="B5914">
        <v>9</v>
      </c>
      <c r="C5914" t="s">
        <v>881</v>
      </c>
      <c r="D5914" t="s">
        <v>920</v>
      </c>
    </row>
    <row r="5915" spans="1:4" hidden="1" x14ac:dyDescent="0.25">
      <c r="A5915" t="s">
        <v>2054</v>
      </c>
      <c r="B5915">
        <v>10</v>
      </c>
      <c r="C5915" t="s">
        <v>919</v>
      </c>
      <c r="D5915" t="s">
        <v>380</v>
      </c>
    </row>
    <row r="5916" spans="1:4" hidden="1" x14ac:dyDescent="0.25">
      <c r="A5916" t="s">
        <v>2054</v>
      </c>
      <c r="B5916">
        <v>11</v>
      </c>
      <c r="C5916" t="s">
        <v>315</v>
      </c>
      <c r="D5916" t="s">
        <v>221</v>
      </c>
    </row>
    <row r="5917" spans="1:4" hidden="1" x14ac:dyDescent="0.25">
      <c r="A5917" t="s">
        <v>2054</v>
      </c>
      <c r="B5917">
        <v>12</v>
      </c>
      <c r="C5917" t="s">
        <v>533</v>
      </c>
      <c r="D5917" t="s">
        <v>918</v>
      </c>
    </row>
    <row r="5918" spans="1:4" hidden="1" x14ac:dyDescent="0.25">
      <c r="A5918" t="s">
        <v>2054</v>
      </c>
      <c r="B5918">
        <v>13</v>
      </c>
      <c r="C5918" t="s">
        <v>917</v>
      </c>
      <c r="D5918" t="s">
        <v>530</v>
      </c>
    </row>
    <row r="5919" spans="1:4" hidden="1" x14ac:dyDescent="0.25">
      <c r="A5919" t="s">
        <v>2054</v>
      </c>
      <c r="B5919">
        <v>14</v>
      </c>
      <c r="C5919" t="s">
        <v>916</v>
      </c>
      <c r="D5919" t="s">
        <v>915</v>
      </c>
    </row>
    <row r="5920" spans="1:4" hidden="1" x14ac:dyDescent="0.25">
      <c r="A5920" t="s">
        <v>2054</v>
      </c>
      <c r="B5920">
        <v>15</v>
      </c>
      <c r="C5920" t="s">
        <v>914</v>
      </c>
      <c r="D5920" t="s">
        <v>878</v>
      </c>
    </row>
    <row r="5921" spans="1:4" hidden="1" x14ac:dyDescent="0.25">
      <c r="A5921" t="s">
        <v>2054</v>
      </c>
      <c r="B5921">
        <v>16</v>
      </c>
      <c r="C5921" t="s">
        <v>913</v>
      </c>
      <c r="D5921" t="s">
        <v>912</v>
      </c>
    </row>
    <row r="5922" spans="1:4" hidden="1" x14ac:dyDescent="0.25">
      <c r="A5922" t="s">
        <v>2054</v>
      </c>
      <c r="B5922">
        <v>17</v>
      </c>
      <c r="C5922" t="s">
        <v>556</v>
      </c>
      <c r="D5922" t="s">
        <v>257</v>
      </c>
    </row>
    <row r="5923" spans="1:4" hidden="1" x14ac:dyDescent="0.25">
      <c r="A5923" t="s">
        <v>2054</v>
      </c>
      <c r="B5923">
        <v>18</v>
      </c>
      <c r="C5923" t="s">
        <v>537</v>
      </c>
      <c r="D5923" t="s">
        <v>260</v>
      </c>
    </row>
    <row r="5924" spans="1:4" hidden="1" x14ac:dyDescent="0.25">
      <c r="A5924" t="s">
        <v>2049</v>
      </c>
      <c r="B5924">
        <v>1</v>
      </c>
      <c r="C5924" t="s">
        <v>411</v>
      </c>
      <c r="D5924" t="s">
        <v>47</v>
      </c>
    </row>
    <row r="5925" spans="1:4" hidden="1" x14ac:dyDescent="0.25">
      <c r="A5925" t="s">
        <v>2049</v>
      </c>
      <c r="B5925">
        <v>2</v>
      </c>
      <c r="C5925" t="s">
        <v>2053</v>
      </c>
      <c r="D5925" t="s">
        <v>846</v>
      </c>
    </row>
    <row r="5926" spans="1:4" hidden="1" x14ac:dyDescent="0.25">
      <c r="A5926" t="s">
        <v>2049</v>
      </c>
      <c r="B5926">
        <v>3</v>
      </c>
      <c r="C5926" t="s">
        <v>2052</v>
      </c>
      <c r="D5926" t="s">
        <v>844</v>
      </c>
    </row>
    <row r="5927" spans="1:4" hidden="1" x14ac:dyDescent="0.25">
      <c r="A5927" t="s">
        <v>2049</v>
      </c>
      <c r="B5927">
        <v>4</v>
      </c>
      <c r="C5927" t="s">
        <v>2051</v>
      </c>
      <c r="D5927" t="s">
        <v>2050</v>
      </c>
    </row>
    <row r="5928" spans="1:4" hidden="1" x14ac:dyDescent="0.25">
      <c r="A5928" t="s">
        <v>2049</v>
      </c>
      <c r="B5928">
        <v>5</v>
      </c>
      <c r="C5928" t="s">
        <v>1488</v>
      </c>
      <c r="D5928" t="s">
        <v>841</v>
      </c>
    </row>
    <row r="5929" spans="1:4" hidden="1" x14ac:dyDescent="0.25">
      <c r="A5929" t="s">
        <v>2049</v>
      </c>
      <c r="B5929">
        <v>6</v>
      </c>
      <c r="C5929" t="s">
        <v>2048</v>
      </c>
      <c r="D5929" t="s">
        <v>109</v>
      </c>
    </row>
    <row r="5930" spans="1:4" hidden="1" x14ac:dyDescent="0.25">
      <c r="A5930" t="s">
        <v>2043</v>
      </c>
      <c r="B5930">
        <v>1</v>
      </c>
      <c r="C5930" t="s">
        <v>295</v>
      </c>
      <c r="D5930" t="s">
        <v>10</v>
      </c>
    </row>
    <row r="5931" spans="1:4" hidden="1" x14ac:dyDescent="0.25">
      <c r="A5931" t="s">
        <v>2043</v>
      </c>
      <c r="B5931">
        <v>2</v>
      </c>
      <c r="C5931" t="s">
        <v>2047</v>
      </c>
      <c r="D5931" t="s">
        <v>2046</v>
      </c>
    </row>
    <row r="5932" spans="1:4" hidden="1" x14ac:dyDescent="0.25">
      <c r="A5932" t="s">
        <v>2043</v>
      </c>
      <c r="B5932">
        <v>3</v>
      </c>
      <c r="C5932" t="s">
        <v>1142</v>
      </c>
      <c r="D5932" t="s">
        <v>431</v>
      </c>
    </row>
    <row r="5933" spans="1:4" hidden="1" x14ac:dyDescent="0.25">
      <c r="A5933" t="s">
        <v>2043</v>
      </c>
      <c r="B5933">
        <v>4</v>
      </c>
      <c r="C5933" t="s">
        <v>1528</v>
      </c>
      <c r="D5933" t="s">
        <v>429</v>
      </c>
    </row>
    <row r="5934" spans="1:4" hidden="1" x14ac:dyDescent="0.25">
      <c r="A5934" t="s">
        <v>2043</v>
      </c>
      <c r="B5934">
        <v>5</v>
      </c>
      <c r="C5934" t="s">
        <v>1197</v>
      </c>
      <c r="D5934" t="s">
        <v>427</v>
      </c>
    </row>
    <row r="5935" spans="1:4" hidden="1" x14ac:dyDescent="0.25">
      <c r="A5935" t="s">
        <v>2043</v>
      </c>
      <c r="B5935">
        <v>6</v>
      </c>
      <c r="C5935" t="s">
        <v>426</v>
      </c>
      <c r="D5935" t="s">
        <v>473</v>
      </c>
    </row>
    <row r="5936" spans="1:4" hidden="1" x14ac:dyDescent="0.25">
      <c r="A5936" t="s">
        <v>2043</v>
      </c>
      <c r="B5936">
        <v>7</v>
      </c>
      <c r="C5936" t="s">
        <v>2045</v>
      </c>
      <c r="D5936" t="s">
        <v>2044</v>
      </c>
    </row>
    <row r="5937" spans="1:4" hidden="1" x14ac:dyDescent="0.25">
      <c r="A5937" t="s">
        <v>2043</v>
      </c>
      <c r="B5937">
        <v>8</v>
      </c>
      <c r="C5937" t="s">
        <v>328</v>
      </c>
      <c r="D5937" t="s">
        <v>327</v>
      </c>
    </row>
    <row r="5938" spans="1:4" hidden="1" x14ac:dyDescent="0.25">
      <c r="A5938" t="s">
        <v>2043</v>
      </c>
      <c r="B5938">
        <v>9</v>
      </c>
      <c r="C5938" t="s">
        <v>2042</v>
      </c>
      <c r="D5938" t="s">
        <v>246</v>
      </c>
    </row>
    <row r="5939" spans="1:4" hidden="1" x14ac:dyDescent="0.25">
      <c r="A5939" t="s">
        <v>2039</v>
      </c>
      <c r="B5939">
        <v>1</v>
      </c>
      <c r="C5939" t="s">
        <v>411</v>
      </c>
      <c r="D5939" t="s">
        <v>47</v>
      </c>
    </row>
    <row r="5940" spans="1:4" hidden="1" x14ac:dyDescent="0.25">
      <c r="A5940" t="s">
        <v>2039</v>
      </c>
      <c r="B5940">
        <v>2</v>
      </c>
      <c r="C5940" t="s">
        <v>909</v>
      </c>
      <c r="D5940" t="s">
        <v>1035</v>
      </c>
    </row>
    <row r="5941" spans="1:4" hidden="1" x14ac:dyDescent="0.25">
      <c r="A5941" t="s">
        <v>2039</v>
      </c>
      <c r="B5941">
        <v>3</v>
      </c>
      <c r="C5941" t="s">
        <v>381</v>
      </c>
      <c r="D5941" t="s">
        <v>517</v>
      </c>
    </row>
    <row r="5942" spans="1:4" hidden="1" x14ac:dyDescent="0.25">
      <c r="A5942" t="s">
        <v>2039</v>
      </c>
      <c r="B5942">
        <v>4</v>
      </c>
      <c r="C5942" t="s">
        <v>907</v>
      </c>
      <c r="D5942" t="s">
        <v>150</v>
      </c>
    </row>
    <row r="5943" spans="1:4" hidden="1" x14ac:dyDescent="0.25">
      <c r="A5943" t="s">
        <v>2039</v>
      </c>
      <c r="B5943">
        <v>5</v>
      </c>
      <c r="C5943" t="s">
        <v>1190</v>
      </c>
      <c r="D5943" t="s">
        <v>587</v>
      </c>
    </row>
    <row r="5944" spans="1:4" hidden="1" x14ac:dyDescent="0.25">
      <c r="A5944" t="s">
        <v>2039</v>
      </c>
      <c r="B5944">
        <v>6</v>
      </c>
      <c r="C5944" t="s">
        <v>692</v>
      </c>
      <c r="D5944" t="s">
        <v>513</v>
      </c>
    </row>
    <row r="5945" spans="1:4" hidden="1" x14ac:dyDescent="0.25">
      <c r="A5945" t="s">
        <v>2039</v>
      </c>
      <c r="B5945">
        <v>7</v>
      </c>
      <c r="C5945" t="s">
        <v>512</v>
      </c>
      <c r="D5945" t="s">
        <v>511</v>
      </c>
    </row>
    <row r="5946" spans="1:4" hidden="1" x14ac:dyDescent="0.25">
      <c r="A5946" t="s">
        <v>2039</v>
      </c>
      <c r="B5946">
        <v>8</v>
      </c>
      <c r="C5946" t="s">
        <v>730</v>
      </c>
      <c r="D5946" t="s">
        <v>509</v>
      </c>
    </row>
    <row r="5947" spans="1:4" hidden="1" x14ac:dyDescent="0.25">
      <c r="A5947" t="s">
        <v>2039</v>
      </c>
      <c r="B5947">
        <v>9</v>
      </c>
      <c r="C5947" t="s">
        <v>1341</v>
      </c>
      <c r="D5947" t="s">
        <v>116</v>
      </c>
    </row>
    <row r="5948" spans="1:4" hidden="1" x14ac:dyDescent="0.25">
      <c r="A5948" t="s">
        <v>2039</v>
      </c>
      <c r="B5948">
        <v>10</v>
      </c>
      <c r="C5948" t="s">
        <v>2041</v>
      </c>
      <c r="D5948" t="s">
        <v>590</v>
      </c>
    </row>
    <row r="5949" spans="1:4" hidden="1" x14ac:dyDescent="0.25">
      <c r="A5949" t="s">
        <v>2039</v>
      </c>
      <c r="B5949">
        <v>11</v>
      </c>
      <c r="C5949" t="s">
        <v>970</v>
      </c>
      <c r="D5949" t="s">
        <v>504</v>
      </c>
    </row>
    <row r="5950" spans="1:4" hidden="1" x14ac:dyDescent="0.25">
      <c r="A5950" t="s">
        <v>2039</v>
      </c>
      <c r="B5950">
        <v>12</v>
      </c>
      <c r="C5950" t="s">
        <v>933</v>
      </c>
      <c r="D5950" t="s">
        <v>502</v>
      </c>
    </row>
    <row r="5951" spans="1:4" hidden="1" x14ac:dyDescent="0.25">
      <c r="A5951" t="s">
        <v>2039</v>
      </c>
      <c r="B5951">
        <v>13</v>
      </c>
      <c r="C5951" t="s">
        <v>761</v>
      </c>
      <c r="D5951" t="s">
        <v>500</v>
      </c>
    </row>
    <row r="5952" spans="1:4" hidden="1" x14ac:dyDescent="0.25">
      <c r="A5952" t="s">
        <v>2039</v>
      </c>
      <c r="B5952">
        <v>14</v>
      </c>
      <c r="C5952" t="s">
        <v>1231</v>
      </c>
      <c r="D5952" t="s">
        <v>2040</v>
      </c>
    </row>
    <row r="5953" spans="1:4" hidden="1" x14ac:dyDescent="0.25">
      <c r="A5953" t="s">
        <v>2039</v>
      </c>
      <c r="B5953">
        <v>15</v>
      </c>
      <c r="C5953" t="s">
        <v>1229</v>
      </c>
      <c r="D5953" t="s">
        <v>496</v>
      </c>
    </row>
    <row r="5954" spans="1:4" hidden="1" x14ac:dyDescent="0.25">
      <c r="A5954" t="s">
        <v>2039</v>
      </c>
      <c r="B5954">
        <v>16</v>
      </c>
      <c r="C5954" t="s">
        <v>1227</v>
      </c>
      <c r="D5954" t="s">
        <v>494</v>
      </c>
    </row>
    <row r="5955" spans="1:4" hidden="1" x14ac:dyDescent="0.25">
      <c r="A5955" t="s">
        <v>2039</v>
      </c>
      <c r="B5955">
        <v>17</v>
      </c>
      <c r="C5955" t="s">
        <v>1226</v>
      </c>
      <c r="D5955" t="s">
        <v>205</v>
      </c>
    </row>
    <row r="5956" spans="1:4" hidden="1" x14ac:dyDescent="0.25">
      <c r="A5956" t="s">
        <v>2039</v>
      </c>
      <c r="B5956">
        <v>18</v>
      </c>
      <c r="C5956" t="s">
        <v>492</v>
      </c>
      <c r="D5956" t="s">
        <v>26</v>
      </c>
    </row>
    <row r="5957" spans="1:4" hidden="1" x14ac:dyDescent="0.25">
      <c r="A5957" t="s">
        <v>2031</v>
      </c>
      <c r="B5957">
        <v>1</v>
      </c>
      <c r="C5957" t="s">
        <v>295</v>
      </c>
      <c r="D5957" t="s">
        <v>10</v>
      </c>
    </row>
    <row r="5958" spans="1:4" hidden="1" x14ac:dyDescent="0.25">
      <c r="A5958" t="s">
        <v>2031</v>
      </c>
      <c r="B5958">
        <v>2</v>
      </c>
      <c r="C5958" t="s">
        <v>2038</v>
      </c>
      <c r="D5958" t="s">
        <v>2037</v>
      </c>
    </row>
    <row r="5959" spans="1:4" hidden="1" x14ac:dyDescent="0.25">
      <c r="A5959" t="s">
        <v>2031</v>
      </c>
      <c r="B5959">
        <v>3</v>
      </c>
      <c r="C5959" t="s">
        <v>1372</v>
      </c>
      <c r="D5959" t="s">
        <v>2036</v>
      </c>
    </row>
    <row r="5960" spans="1:4" hidden="1" x14ac:dyDescent="0.25">
      <c r="A5960" t="s">
        <v>2031</v>
      </c>
      <c r="B5960">
        <v>4</v>
      </c>
      <c r="C5960" t="s">
        <v>1369</v>
      </c>
      <c r="D5960" t="s">
        <v>1092</v>
      </c>
    </row>
    <row r="5961" spans="1:4" hidden="1" x14ac:dyDescent="0.25">
      <c r="A5961" t="s">
        <v>2031</v>
      </c>
      <c r="B5961">
        <v>5</v>
      </c>
      <c r="C5961" t="s">
        <v>2035</v>
      </c>
      <c r="D5961" t="s">
        <v>2034</v>
      </c>
    </row>
    <row r="5962" spans="1:4" hidden="1" x14ac:dyDescent="0.25">
      <c r="A5962" t="s">
        <v>2031</v>
      </c>
      <c r="B5962">
        <v>6</v>
      </c>
      <c r="C5962" t="s">
        <v>2033</v>
      </c>
      <c r="D5962" t="s">
        <v>2032</v>
      </c>
    </row>
    <row r="5963" spans="1:4" hidden="1" x14ac:dyDescent="0.25">
      <c r="A5963" t="s">
        <v>2031</v>
      </c>
      <c r="B5963">
        <v>7</v>
      </c>
      <c r="C5963" t="s">
        <v>2030</v>
      </c>
      <c r="D5963" t="s">
        <v>102</v>
      </c>
    </row>
    <row r="5964" spans="1:4" hidden="1" x14ac:dyDescent="0.25">
      <c r="A5964" t="s">
        <v>2027</v>
      </c>
      <c r="B5964">
        <v>1</v>
      </c>
      <c r="C5964" t="s">
        <v>295</v>
      </c>
      <c r="D5964" t="s">
        <v>10</v>
      </c>
    </row>
    <row r="5965" spans="1:4" hidden="1" x14ac:dyDescent="0.25">
      <c r="A5965" t="s">
        <v>2027</v>
      </c>
      <c r="B5965">
        <v>2</v>
      </c>
      <c r="C5965" t="s">
        <v>1067</v>
      </c>
      <c r="D5965" t="s">
        <v>1234</v>
      </c>
    </row>
    <row r="5966" spans="1:4" hidden="1" x14ac:dyDescent="0.25">
      <c r="A5966" t="s">
        <v>2027</v>
      </c>
      <c r="B5966">
        <v>3</v>
      </c>
      <c r="C5966" t="s">
        <v>999</v>
      </c>
      <c r="D5966" t="s">
        <v>596</v>
      </c>
    </row>
    <row r="5967" spans="1:4" hidden="1" x14ac:dyDescent="0.25">
      <c r="A5967" t="s">
        <v>2027</v>
      </c>
      <c r="B5967">
        <v>4</v>
      </c>
      <c r="C5967" t="s">
        <v>1000</v>
      </c>
      <c r="D5967" t="s">
        <v>70</v>
      </c>
    </row>
    <row r="5968" spans="1:4" hidden="1" x14ac:dyDescent="0.25">
      <c r="A5968" t="s">
        <v>2027</v>
      </c>
      <c r="B5968">
        <v>5</v>
      </c>
      <c r="C5968" t="s">
        <v>1233</v>
      </c>
      <c r="D5968" t="s">
        <v>593</v>
      </c>
    </row>
    <row r="5969" spans="1:4" hidden="1" x14ac:dyDescent="0.25">
      <c r="A5969" t="s">
        <v>2027</v>
      </c>
      <c r="B5969">
        <v>6</v>
      </c>
      <c r="C5969" t="s">
        <v>1232</v>
      </c>
      <c r="D5969" t="s">
        <v>592</v>
      </c>
    </row>
    <row r="5970" spans="1:4" hidden="1" x14ac:dyDescent="0.25">
      <c r="A5970" t="s">
        <v>2027</v>
      </c>
      <c r="B5970">
        <v>7</v>
      </c>
      <c r="C5970" t="s">
        <v>970</v>
      </c>
      <c r="D5970" t="s">
        <v>504</v>
      </c>
    </row>
    <row r="5971" spans="1:4" hidden="1" x14ac:dyDescent="0.25">
      <c r="A5971" t="s">
        <v>2027</v>
      </c>
      <c r="B5971">
        <v>8</v>
      </c>
      <c r="C5971" t="s">
        <v>933</v>
      </c>
      <c r="D5971" t="s">
        <v>502</v>
      </c>
    </row>
    <row r="5972" spans="1:4" hidden="1" x14ac:dyDescent="0.25">
      <c r="A5972" t="s">
        <v>2027</v>
      </c>
      <c r="B5972">
        <v>9</v>
      </c>
      <c r="C5972" t="s">
        <v>761</v>
      </c>
      <c r="D5972" t="s">
        <v>500</v>
      </c>
    </row>
    <row r="5973" spans="1:4" hidden="1" x14ac:dyDescent="0.25">
      <c r="A5973" t="s">
        <v>2027</v>
      </c>
      <c r="B5973">
        <v>10</v>
      </c>
      <c r="C5973" t="s">
        <v>1231</v>
      </c>
      <c r="D5973" t="s">
        <v>1230</v>
      </c>
    </row>
    <row r="5974" spans="1:4" hidden="1" x14ac:dyDescent="0.25">
      <c r="A5974" t="s">
        <v>2027</v>
      </c>
      <c r="B5974">
        <v>11</v>
      </c>
      <c r="C5974" t="s">
        <v>1229</v>
      </c>
      <c r="D5974" t="s">
        <v>1032</v>
      </c>
    </row>
    <row r="5975" spans="1:4" hidden="1" x14ac:dyDescent="0.25">
      <c r="A5975" t="s">
        <v>2027</v>
      </c>
      <c r="B5975">
        <v>12</v>
      </c>
      <c r="C5975" t="s">
        <v>1227</v>
      </c>
      <c r="D5975" t="s">
        <v>494</v>
      </c>
    </row>
    <row r="5976" spans="1:4" hidden="1" x14ac:dyDescent="0.25">
      <c r="A5976" t="s">
        <v>2027</v>
      </c>
      <c r="B5976">
        <v>13</v>
      </c>
      <c r="C5976" t="s">
        <v>1226</v>
      </c>
      <c r="D5976" t="s">
        <v>205</v>
      </c>
    </row>
    <row r="5977" spans="1:4" hidden="1" x14ac:dyDescent="0.25">
      <c r="A5977" t="s">
        <v>2027</v>
      </c>
      <c r="B5977">
        <v>14</v>
      </c>
      <c r="C5977" t="s">
        <v>492</v>
      </c>
      <c r="D5977" t="s">
        <v>26</v>
      </c>
    </row>
    <row r="5978" spans="1:4" hidden="1" x14ac:dyDescent="0.25">
      <c r="A5978" t="s">
        <v>2027</v>
      </c>
      <c r="B5978">
        <v>15</v>
      </c>
      <c r="C5978" t="s">
        <v>491</v>
      </c>
      <c r="D5978" t="s">
        <v>490</v>
      </c>
    </row>
    <row r="5979" spans="1:4" hidden="1" x14ac:dyDescent="0.25">
      <c r="A5979" t="s">
        <v>2027</v>
      </c>
      <c r="B5979">
        <v>16</v>
      </c>
      <c r="C5979" t="s">
        <v>1608</v>
      </c>
      <c r="D5979" t="s">
        <v>2017</v>
      </c>
    </row>
    <row r="5980" spans="1:4" hidden="1" x14ac:dyDescent="0.25">
      <c r="A5980" t="s">
        <v>2027</v>
      </c>
      <c r="B5980">
        <v>17</v>
      </c>
      <c r="C5980" t="s">
        <v>961</v>
      </c>
      <c r="D5980" t="s">
        <v>2016</v>
      </c>
    </row>
    <row r="5981" spans="1:4" hidden="1" x14ac:dyDescent="0.25">
      <c r="A5981" t="s">
        <v>2027</v>
      </c>
      <c r="B5981">
        <v>18</v>
      </c>
      <c r="C5981" t="s">
        <v>1412</v>
      </c>
      <c r="D5981" t="s">
        <v>484</v>
      </c>
    </row>
    <row r="5982" spans="1:4" hidden="1" x14ac:dyDescent="0.25">
      <c r="A5982" t="s">
        <v>2027</v>
      </c>
      <c r="B5982">
        <v>19</v>
      </c>
      <c r="C5982" t="s">
        <v>483</v>
      </c>
      <c r="D5982" t="s">
        <v>482</v>
      </c>
    </row>
    <row r="5983" spans="1:4" hidden="1" x14ac:dyDescent="0.25">
      <c r="A5983" t="s">
        <v>2027</v>
      </c>
      <c r="B5983">
        <v>20</v>
      </c>
      <c r="C5983" t="s">
        <v>2029</v>
      </c>
      <c r="D5983" t="s">
        <v>480</v>
      </c>
    </row>
    <row r="5984" spans="1:4" hidden="1" x14ac:dyDescent="0.25">
      <c r="A5984" t="s">
        <v>2027</v>
      </c>
      <c r="B5984">
        <v>21</v>
      </c>
      <c r="C5984" t="s">
        <v>2028</v>
      </c>
      <c r="D5984" t="s">
        <v>478</v>
      </c>
    </row>
    <row r="5985" spans="1:4" hidden="1" x14ac:dyDescent="0.25">
      <c r="A5985" t="s">
        <v>2027</v>
      </c>
      <c r="B5985">
        <v>22</v>
      </c>
      <c r="C5985" t="s">
        <v>344</v>
      </c>
      <c r="D5985" t="s">
        <v>8</v>
      </c>
    </row>
    <row r="5986" spans="1:4" hidden="1" x14ac:dyDescent="0.25">
      <c r="A5986" t="s">
        <v>2019</v>
      </c>
      <c r="B5986">
        <v>1</v>
      </c>
      <c r="C5986" t="s">
        <v>295</v>
      </c>
      <c r="D5986" t="s">
        <v>10</v>
      </c>
    </row>
    <row r="5987" spans="1:4" hidden="1" x14ac:dyDescent="0.25">
      <c r="A5987" t="s">
        <v>2019</v>
      </c>
      <c r="B5987">
        <v>2</v>
      </c>
      <c r="C5987" t="s">
        <v>928</v>
      </c>
      <c r="D5987" t="s">
        <v>927</v>
      </c>
    </row>
    <row r="5988" spans="1:4" hidden="1" x14ac:dyDescent="0.25">
      <c r="A5988" t="s">
        <v>2019</v>
      </c>
      <c r="B5988">
        <v>3</v>
      </c>
      <c r="C5988" t="s">
        <v>926</v>
      </c>
      <c r="D5988" t="s">
        <v>535</v>
      </c>
    </row>
    <row r="5989" spans="1:4" hidden="1" x14ac:dyDescent="0.25">
      <c r="A5989" t="s">
        <v>2019</v>
      </c>
      <c r="B5989">
        <v>4</v>
      </c>
      <c r="C5989" t="s">
        <v>925</v>
      </c>
      <c r="D5989" t="s">
        <v>924</v>
      </c>
    </row>
    <row r="5990" spans="1:4" hidden="1" x14ac:dyDescent="0.25">
      <c r="A5990" t="s">
        <v>2019</v>
      </c>
      <c r="B5990">
        <v>5</v>
      </c>
      <c r="C5990" t="s">
        <v>923</v>
      </c>
      <c r="D5990" t="s">
        <v>407</v>
      </c>
    </row>
    <row r="5991" spans="1:4" hidden="1" x14ac:dyDescent="0.25">
      <c r="A5991" t="s">
        <v>2019</v>
      </c>
      <c r="B5991">
        <v>6</v>
      </c>
      <c r="C5991" t="s">
        <v>387</v>
      </c>
      <c r="D5991" t="s">
        <v>386</v>
      </c>
    </row>
    <row r="5992" spans="1:4" hidden="1" x14ac:dyDescent="0.25">
      <c r="A5992" t="s">
        <v>2019</v>
      </c>
      <c r="B5992">
        <v>7</v>
      </c>
      <c r="C5992" t="s">
        <v>922</v>
      </c>
      <c r="D5992" t="s">
        <v>921</v>
      </c>
    </row>
    <row r="5993" spans="1:4" hidden="1" x14ac:dyDescent="0.25">
      <c r="A5993" t="s">
        <v>2019</v>
      </c>
      <c r="B5993">
        <v>8</v>
      </c>
      <c r="C5993" t="s">
        <v>316</v>
      </c>
      <c r="D5993" t="s">
        <v>106</v>
      </c>
    </row>
    <row r="5994" spans="1:4" hidden="1" x14ac:dyDescent="0.25">
      <c r="A5994" t="s">
        <v>2019</v>
      </c>
      <c r="B5994">
        <v>9</v>
      </c>
      <c r="C5994" t="s">
        <v>1216</v>
      </c>
      <c r="D5994" t="s">
        <v>1215</v>
      </c>
    </row>
    <row r="5995" spans="1:4" hidden="1" x14ac:dyDescent="0.25">
      <c r="A5995" t="s">
        <v>2019</v>
      </c>
      <c r="B5995">
        <v>10</v>
      </c>
      <c r="C5995" t="s">
        <v>1218</v>
      </c>
      <c r="D5995" t="s">
        <v>1217</v>
      </c>
    </row>
    <row r="5996" spans="1:4" hidden="1" x14ac:dyDescent="0.25">
      <c r="A5996" t="s">
        <v>2019</v>
      </c>
      <c r="B5996">
        <v>11</v>
      </c>
      <c r="C5996" t="s">
        <v>2026</v>
      </c>
      <c r="D5996" t="s">
        <v>2025</v>
      </c>
    </row>
    <row r="5997" spans="1:4" hidden="1" x14ac:dyDescent="0.25">
      <c r="A5997" t="s">
        <v>2019</v>
      </c>
      <c r="B5997">
        <v>12</v>
      </c>
      <c r="C5997" t="s">
        <v>2024</v>
      </c>
      <c r="D5997" t="s">
        <v>2023</v>
      </c>
    </row>
    <row r="5998" spans="1:4" hidden="1" x14ac:dyDescent="0.25">
      <c r="A5998" t="s">
        <v>2019</v>
      </c>
      <c r="B5998">
        <v>13</v>
      </c>
      <c r="C5998" t="s">
        <v>1185</v>
      </c>
      <c r="D5998" t="s">
        <v>2022</v>
      </c>
    </row>
    <row r="5999" spans="1:4" hidden="1" x14ac:dyDescent="0.25">
      <c r="A5999" t="s">
        <v>2019</v>
      </c>
      <c r="B5999">
        <v>14</v>
      </c>
      <c r="C5999" t="s">
        <v>308</v>
      </c>
      <c r="D5999" t="s">
        <v>824</v>
      </c>
    </row>
    <row r="6000" spans="1:4" hidden="1" x14ac:dyDescent="0.25">
      <c r="A6000" t="s">
        <v>2019</v>
      </c>
      <c r="B6000">
        <v>15</v>
      </c>
      <c r="C6000" t="s">
        <v>2021</v>
      </c>
      <c r="D6000" t="s">
        <v>2020</v>
      </c>
    </row>
    <row r="6001" spans="1:4" hidden="1" x14ac:dyDescent="0.25">
      <c r="A6001" t="s">
        <v>2019</v>
      </c>
      <c r="B6001">
        <v>16</v>
      </c>
      <c r="C6001" t="s">
        <v>1224</v>
      </c>
      <c r="D6001" t="s">
        <v>313</v>
      </c>
    </row>
    <row r="6002" spans="1:4" hidden="1" x14ac:dyDescent="0.25">
      <c r="A6002" t="s">
        <v>2019</v>
      </c>
      <c r="B6002">
        <v>17</v>
      </c>
      <c r="C6002" t="s">
        <v>2018</v>
      </c>
      <c r="D6002" t="s">
        <v>222</v>
      </c>
    </row>
    <row r="6003" spans="1:4" hidden="1" x14ac:dyDescent="0.25">
      <c r="A6003" t="s">
        <v>2006</v>
      </c>
      <c r="B6003">
        <v>1</v>
      </c>
      <c r="C6003" t="s">
        <v>295</v>
      </c>
      <c r="D6003" t="s">
        <v>10</v>
      </c>
    </row>
    <row r="6004" spans="1:4" hidden="1" x14ac:dyDescent="0.25">
      <c r="A6004" t="s">
        <v>2006</v>
      </c>
      <c r="B6004">
        <v>2</v>
      </c>
      <c r="C6004" t="s">
        <v>1067</v>
      </c>
      <c r="D6004" t="s">
        <v>1234</v>
      </c>
    </row>
    <row r="6005" spans="1:4" hidden="1" x14ac:dyDescent="0.25">
      <c r="A6005" t="s">
        <v>2006</v>
      </c>
      <c r="B6005">
        <v>3</v>
      </c>
      <c r="C6005" t="s">
        <v>999</v>
      </c>
      <c r="D6005" t="s">
        <v>596</v>
      </c>
    </row>
    <row r="6006" spans="1:4" hidden="1" x14ac:dyDescent="0.25">
      <c r="A6006" t="s">
        <v>2006</v>
      </c>
      <c r="B6006">
        <v>4</v>
      </c>
      <c r="C6006" t="s">
        <v>1000</v>
      </c>
      <c r="D6006" t="s">
        <v>70</v>
      </c>
    </row>
    <row r="6007" spans="1:4" hidden="1" x14ac:dyDescent="0.25">
      <c r="A6007" t="s">
        <v>2006</v>
      </c>
      <c r="B6007">
        <v>5</v>
      </c>
      <c r="C6007" t="s">
        <v>1233</v>
      </c>
      <c r="D6007" t="s">
        <v>593</v>
      </c>
    </row>
    <row r="6008" spans="1:4" hidden="1" x14ac:dyDescent="0.25">
      <c r="A6008" t="s">
        <v>2006</v>
      </c>
      <c r="B6008">
        <v>6</v>
      </c>
      <c r="C6008" t="s">
        <v>1232</v>
      </c>
      <c r="D6008" t="s">
        <v>592</v>
      </c>
    </row>
    <row r="6009" spans="1:4" hidden="1" x14ac:dyDescent="0.25">
      <c r="A6009" t="s">
        <v>2006</v>
      </c>
      <c r="B6009">
        <v>7</v>
      </c>
      <c r="C6009" t="s">
        <v>970</v>
      </c>
      <c r="D6009" t="s">
        <v>504</v>
      </c>
    </row>
    <row r="6010" spans="1:4" hidden="1" x14ac:dyDescent="0.25">
      <c r="A6010" t="s">
        <v>2006</v>
      </c>
      <c r="B6010">
        <v>8</v>
      </c>
      <c r="C6010" t="s">
        <v>933</v>
      </c>
      <c r="D6010" t="s">
        <v>502</v>
      </c>
    </row>
    <row r="6011" spans="1:4" hidden="1" x14ac:dyDescent="0.25">
      <c r="A6011" t="s">
        <v>2006</v>
      </c>
      <c r="B6011">
        <v>9</v>
      </c>
      <c r="C6011" t="s">
        <v>761</v>
      </c>
      <c r="D6011" t="s">
        <v>500</v>
      </c>
    </row>
    <row r="6012" spans="1:4" hidden="1" x14ac:dyDescent="0.25">
      <c r="A6012" t="s">
        <v>2006</v>
      </c>
      <c r="B6012">
        <v>10</v>
      </c>
      <c r="C6012" t="s">
        <v>1231</v>
      </c>
      <c r="D6012" t="s">
        <v>1230</v>
      </c>
    </row>
    <row r="6013" spans="1:4" hidden="1" x14ac:dyDescent="0.25">
      <c r="A6013" t="s">
        <v>2006</v>
      </c>
      <c r="B6013">
        <v>11</v>
      </c>
      <c r="C6013" t="s">
        <v>1229</v>
      </c>
      <c r="D6013" t="s">
        <v>1032</v>
      </c>
    </row>
    <row r="6014" spans="1:4" hidden="1" x14ac:dyDescent="0.25">
      <c r="A6014" t="s">
        <v>2006</v>
      </c>
      <c r="B6014">
        <v>12</v>
      </c>
      <c r="C6014" t="s">
        <v>1227</v>
      </c>
      <c r="D6014" t="s">
        <v>494</v>
      </c>
    </row>
    <row r="6015" spans="1:4" hidden="1" x14ac:dyDescent="0.25">
      <c r="A6015" t="s">
        <v>2006</v>
      </c>
      <c r="B6015">
        <v>13</v>
      </c>
      <c r="C6015" t="s">
        <v>1226</v>
      </c>
      <c r="D6015" t="s">
        <v>205</v>
      </c>
    </row>
    <row r="6016" spans="1:4" hidden="1" x14ac:dyDescent="0.25">
      <c r="A6016" t="s">
        <v>2006</v>
      </c>
      <c r="B6016">
        <v>14</v>
      </c>
      <c r="C6016" t="s">
        <v>492</v>
      </c>
      <c r="D6016" t="s">
        <v>26</v>
      </c>
    </row>
    <row r="6017" spans="1:4" hidden="1" x14ac:dyDescent="0.25">
      <c r="A6017" t="s">
        <v>2006</v>
      </c>
      <c r="B6017">
        <v>15</v>
      </c>
      <c r="C6017" t="s">
        <v>491</v>
      </c>
      <c r="D6017" t="s">
        <v>490</v>
      </c>
    </row>
    <row r="6018" spans="1:4" hidden="1" x14ac:dyDescent="0.25">
      <c r="A6018" t="s">
        <v>2006</v>
      </c>
      <c r="B6018">
        <v>16</v>
      </c>
      <c r="C6018" t="s">
        <v>1608</v>
      </c>
      <c r="D6018" t="s">
        <v>2017</v>
      </c>
    </row>
    <row r="6019" spans="1:4" hidden="1" x14ac:dyDescent="0.25">
      <c r="A6019" t="s">
        <v>2006</v>
      </c>
      <c r="B6019">
        <v>17</v>
      </c>
      <c r="C6019" t="s">
        <v>961</v>
      </c>
      <c r="D6019" t="s">
        <v>2016</v>
      </c>
    </row>
    <row r="6020" spans="1:4" hidden="1" x14ac:dyDescent="0.25">
      <c r="A6020" t="s">
        <v>2006</v>
      </c>
      <c r="B6020">
        <v>18</v>
      </c>
      <c r="C6020" t="s">
        <v>1475</v>
      </c>
      <c r="D6020" t="s">
        <v>1474</v>
      </c>
    </row>
    <row r="6021" spans="1:4" hidden="1" x14ac:dyDescent="0.25">
      <c r="A6021" t="s">
        <v>2006</v>
      </c>
      <c r="B6021">
        <v>19</v>
      </c>
      <c r="C6021" t="s">
        <v>1269</v>
      </c>
      <c r="D6021" t="s">
        <v>46</v>
      </c>
    </row>
    <row r="6022" spans="1:4" hidden="1" x14ac:dyDescent="0.25">
      <c r="A6022" t="s">
        <v>2006</v>
      </c>
      <c r="B6022">
        <v>20</v>
      </c>
      <c r="C6022" t="s">
        <v>1473</v>
      </c>
      <c r="D6022" t="s">
        <v>1253</v>
      </c>
    </row>
    <row r="6023" spans="1:4" hidden="1" x14ac:dyDescent="0.25">
      <c r="A6023" t="s">
        <v>2006</v>
      </c>
      <c r="B6023">
        <v>21</v>
      </c>
      <c r="C6023" t="s">
        <v>984</v>
      </c>
      <c r="D6023" t="s">
        <v>2015</v>
      </c>
    </row>
    <row r="6024" spans="1:4" hidden="1" x14ac:dyDescent="0.25">
      <c r="A6024" t="s">
        <v>2006</v>
      </c>
      <c r="B6024">
        <v>22</v>
      </c>
      <c r="C6024" t="s">
        <v>1728</v>
      </c>
      <c r="D6024" t="s">
        <v>2014</v>
      </c>
    </row>
    <row r="6025" spans="1:4" hidden="1" x14ac:dyDescent="0.25">
      <c r="A6025" t="s">
        <v>2006</v>
      </c>
      <c r="B6025">
        <v>23</v>
      </c>
      <c r="C6025" t="s">
        <v>826</v>
      </c>
      <c r="D6025" t="s">
        <v>2013</v>
      </c>
    </row>
    <row r="6026" spans="1:4" hidden="1" x14ac:dyDescent="0.25">
      <c r="A6026" t="s">
        <v>2006</v>
      </c>
      <c r="B6026">
        <v>24</v>
      </c>
      <c r="C6026" t="s">
        <v>1466</v>
      </c>
      <c r="D6026" t="s">
        <v>1465</v>
      </c>
    </row>
    <row r="6027" spans="1:4" hidden="1" x14ac:dyDescent="0.25">
      <c r="A6027" t="s">
        <v>2006</v>
      </c>
      <c r="B6027">
        <v>25</v>
      </c>
      <c r="C6027" t="s">
        <v>2012</v>
      </c>
      <c r="D6027" t="s">
        <v>2011</v>
      </c>
    </row>
    <row r="6028" spans="1:4" hidden="1" x14ac:dyDescent="0.25">
      <c r="A6028" t="s">
        <v>2006</v>
      </c>
      <c r="B6028">
        <v>26</v>
      </c>
      <c r="C6028" t="s">
        <v>2010</v>
      </c>
      <c r="D6028" t="s">
        <v>2009</v>
      </c>
    </row>
    <row r="6029" spans="1:4" hidden="1" x14ac:dyDescent="0.25">
      <c r="A6029" t="s">
        <v>2006</v>
      </c>
      <c r="B6029">
        <v>27</v>
      </c>
      <c r="C6029" t="s">
        <v>2008</v>
      </c>
      <c r="D6029" t="s">
        <v>2007</v>
      </c>
    </row>
    <row r="6030" spans="1:4" hidden="1" x14ac:dyDescent="0.25">
      <c r="A6030" t="s">
        <v>2006</v>
      </c>
      <c r="B6030">
        <v>28</v>
      </c>
      <c r="C6030" t="s">
        <v>2005</v>
      </c>
      <c r="D6030" t="s">
        <v>224</v>
      </c>
    </row>
    <row r="6031" spans="1:4" hidden="1" x14ac:dyDescent="0.25">
      <c r="A6031" t="s">
        <v>2004</v>
      </c>
      <c r="B6031">
        <v>1</v>
      </c>
      <c r="C6031" t="s">
        <v>295</v>
      </c>
      <c r="D6031" t="s">
        <v>10</v>
      </c>
    </row>
    <row r="6032" spans="1:4" hidden="1" x14ac:dyDescent="0.25">
      <c r="A6032" t="s">
        <v>2004</v>
      </c>
      <c r="B6032">
        <v>2</v>
      </c>
      <c r="C6032" t="s">
        <v>928</v>
      </c>
      <c r="D6032" t="s">
        <v>927</v>
      </c>
    </row>
    <row r="6033" spans="1:4" hidden="1" x14ac:dyDescent="0.25">
      <c r="A6033" t="s">
        <v>2004</v>
      </c>
      <c r="B6033">
        <v>3</v>
      </c>
      <c r="C6033" t="s">
        <v>926</v>
      </c>
      <c r="D6033" t="s">
        <v>535</v>
      </c>
    </row>
    <row r="6034" spans="1:4" hidden="1" x14ac:dyDescent="0.25">
      <c r="A6034" t="s">
        <v>2004</v>
      </c>
      <c r="B6034">
        <v>4</v>
      </c>
      <c r="C6034" t="s">
        <v>925</v>
      </c>
      <c r="D6034" t="s">
        <v>924</v>
      </c>
    </row>
    <row r="6035" spans="1:4" hidden="1" x14ac:dyDescent="0.25">
      <c r="A6035" t="s">
        <v>2004</v>
      </c>
      <c r="B6035">
        <v>5</v>
      </c>
      <c r="C6035" t="s">
        <v>923</v>
      </c>
      <c r="D6035" t="s">
        <v>407</v>
      </c>
    </row>
    <row r="6036" spans="1:4" hidden="1" x14ac:dyDescent="0.25">
      <c r="A6036" t="s">
        <v>2004</v>
      </c>
      <c r="B6036">
        <v>6</v>
      </c>
      <c r="C6036" t="s">
        <v>387</v>
      </c>
      <c r="D6036" t="s">
        <v>386</v>
      </c>
    </row>
    <row r="6037" spans="1:4" hidden="1" x14ac:dyDescent="0.25">
      <c r="A6037" t="s">
        <v>2004</v>
      </c>
      <c r="B6037">
        <v>7</v>
      </c>
      <c r="C6037" t="s">
        <v>922</v>
      </c>
      <c r="D6037" t="s">
        <v>921</v>
      </c>
    </row>
    <row r="6038" spans="1:4" hidden="1" x14ac:dyDescent="0.25">
      <c r="A6038" t="s">
        <v>2004</v>
      </c>
      <c r="B6038">
        <v>8</v>
      </c>
      <c r="C6038" t="s">
        <v>316</v>
      </c>
      <c r="D6038" t="s">
        <v>106</v>
      </c>
    </row>
    <row r="6039" spans="1:4" hidden="1" x14ac:dyDescent="0.25">
      <c r="A6039" t="s">
        <v>2004</v>
      </c>
      <c r="B6039">
        <v>9</v>
      </c>
      <c r="C6039" t="s">
        <v>318</v>
      </c>
      <c r="D6039" t="s">
        <v>318</v>
      </c>
    </row>
    <row r="6040" spans="1:4" hidden="1" x14ac:dyDescent="0.25">
      <c r="A6040" t="s">
        <v>2004</v>
      </c>
      <c r="B6040">
        <v>10</v>
      </c>
      <c r="C6040" t="s">
        <v>961</v>
      </c>
      <c r="D6040" t="s">
        <v>319</v>
      </c>
    </row>
    <row r="6041" spans="1:4" hidden="1" x14ac:dyDescent="0.25">
      <c r="A6041" t="s">
        <v>2004</v>
      </c>
      <c r="B6041">
        <v>11</v>
      </c>
      <c r="C6041" t="s">
        <v>1244</v>
      </c>
      <c r="D6041" t="s">
        <v>321</v>
      </c>
    </row>
    <row r="6042" spans="1:4" hidden="1" x14ac:dyDescent="0.25">
      <c r="A6042" t="s">
        <v>2004</v>
      </c>
      <c r="B6042">
        <v>12</v>
      </c>
      <c r="C6042" t="s">
        <v>1011</v>
      </c>
      <c r="D6042" t="s">
        <v>323</v>
      </c>
    </row>
    <row r="6043" spans="1:4" hidden="1" x14ac:dyDescent="0.25">
      <c r="A6043" t="s">
        <v>2004</v>
      </c>
      <c r="B6043">
        <v>13</v>
      </c>
      <c r="C6043" t="s">
        <v>1243</v>
      </c>
      <c r="D6043" t="s">
        <v>1242</v>
      </c>
    </row>
    <row r="6044" spans="1:4" hidden="1" x14ac:dyDescent="0.25">
      <c r="A6044" t="s">
        <v>2004</v>
      </c>
      <c r="B6044">
        <v>14</v>
      </c>
      <c r="C6044" t="s">
        <v>328</v>
      </c>
      <c r="D6044" t="s">
        <v>327</v>
      </c>
    </row>
    <row r="6045" spans="1:4" hidden="1" x14ac:dyDescent="0.25">
      <c r="A6045" t="s">
        <v>2004</v>
      </c>
      <c r="B6045">
        <v>15</v>
      </c>
      <c r="C6045" t="s">
        <v>1241</v>
      </c>
      <c r="D6045" t="s">
        <v>329</v>
      </c>
    </row>
    <row r="6046" spans="1:4" hidden="1" x14ac:dyDescent="0.25">
      <c r="A6046" t="s">
        <v>2004</v>
      </c>
      <c r="B6046">
        <v>16</v>
      </c>
      <c r="C6046" t="s">
        <v>2003</v>
      </c>
      <c r="D6046" t="s">
        <v>229</v>
      </c>
    </row>
    <row r="6047" spans="1:4" hidden="1" x14ac:dyDescent="0.25">
      <c r="A6047" t="s">
        <v>2001</v>
      </c>
      <c r="B6047">
        <v>1</v>
      </c>
      <c r="C6047" t="s">
        <v>295</v>
      </c>
      <c r="D6047" t="s">
        <v>10</v>
      </c>
    </row>
    <row r="6048" spans="1:4" hidden="1" x14ac:dyDescent="0.25">
      <c r="A6048" t="s">
        <v>2001</v>
      </c>
      <c r="B6048">
        <v>2</v>
      </c>
      <c r="C6048" t="s">
        <v>928</v>
      </c>
      <c r="D6048" t="s">
        <v>2002</v>
      </c>
    </row>
    <row r="6049" spans="1:4" hidden="1" x14ac:dyDescent="0.25">
      <c r="A6049" t="s">
        <v>2001</v>
      </c>
      <c r="B6049">
        <v>3</v>
      </c>
      <c r="C6049" t="s">
        <v>926</v>
      </c>
      <c r="D6049" t="s">
        <v>535</v>
      </c>
    </row>
    <row r="6050" spans="1:4" hidden="1" x14ac:dyDescent="0.25">
      <c r="A6050" t="s">
        <v>2001</v>
      </c>
      <c r="B6050">
        <v>4</v>
      </c>
      <c r="C6050" t="s">
        <v>925</v>
      </c>
      <c r="D6050" t="s">
        <v>924</v>
      </c>
    </row>
    <row r="6051" spans="1:4" hidden="1" x14ac:dyDescent="0.25">
      <c r="A6051" t="s">
        <v>2001</v>
      </c>
      <c r="B6051">
        <v>5</v>
      </c>
      <c r="C6051" t="s">
        <v>923</v>
      </c>
      <c r="D6051" t="s">
        <v>407</v>
      </c>
    </row>
    <row r="6052" spans="1:4" hidden="1" x14ac:dyDescent="0.25">
      <c r="A6052" t="s">
        <v>2001</v>
      </c>
      <c r="B6052">
        <v>6</v>
      </c>
      <c r="C6052" t="s">
        <v>387</v>
      </c>
      <c r="D6052" t="s">
        <v>386</v>
      </c>
    </row>
    <row r="6053" spans="1:4" hidden="1" x14ac:dyDescent="0.25">
      <c r="A6053" t="s">
        <v>2001</v>
      </c>
      <c r="B6053">
        <v>7</v>
      </c>
      <c r="C6053" t="s">
        <v>922</v>
      </c>
      <c r="D6053" t="s">
        <v>921</v>
      </c>
    </row>
    <row r="6054" spans="1:4" hidden="1" x14ac:dyDescent="0.25">
      <c r="A6054" t="s">
        <v>2001</v>
      </c>
      <c r="B6054">
        <v>8</v>
      </c>
      <c r="C6054" t="s">
        <v>316</v>
      </c>
      <c r="D6054" t="s">
        <v>106</v>
      </c>
    </row>
    <row r="6055" spans="1:4" hidden="1" x14ac:dyDescent="0.25">
      <c r="A6055" t="s">
        <v>2001</v>
      </c>
      <c r="B6055">
        <v>9</v>
      </c>
      <c r="C6055" t="s">
        <v>318</v>
      </c>
      <c r="D6055" t="s">
        <v>318</v>
      </c>
    </row>
    <row r="6056" spans="1:4" hidden="1" x14ac:dyDescent="0.25">
      <c r="A6056" t="s">
        <v>2001</v>
      </c>
      <c r="B6056">
        <v>10</v>
      </c>
      <c r="C6056" t="s">
        <v>961</v>
      </c>
      <c r="D6056" t="s">
        <v>319</v>
      </c>
    </row>
    <row r="6057" spans="1:4" hidden="1" x14ac:dyDescent="0.25">
      <c r="A6057" t="s">
        <v>2001</v>
      </c>
      <c r="B6057">
        <v>11</v>
      </c>
      <c r="C6057" t="s">
        <v>1244</v>
      </c>
      <c r="D6057" t="s">
        <v>321</v>
      </c>
    </row>
    <row r="6058" spans="1:4" hidden="1" x14ac:dyDescent="0.25">
      <c r="A6058" t="s">
        <v>2001</v>
      </c>
      <c r="B6058">
        <v>12</v>
      </c>
      <c r="C6058" t="s">
        <v>1011</v>
      </c>
      <c r="D6058" t="s">
        <v>323</v>
      </c>
    </row>
    <row r="6059" spans="1:4" hidden="1" x14ac:dyDescent="0.25">
      <c r="A6059" t="s">
        <v>2001</v>
      </c>
      <c r="B6059">
        <v>13</v>
      </c>
      <c r="C6059" t="s">
        <v>1243</v>
      </c>
      <c r="D6059" t="s">
        <v>1242</v>
      </c>
    </row>
    <row r="6060" spans="1:4" hidden="1" x14ac:dyDescent="0.25">
      <c r="A6060" t="s">
        <v>2001</v>
      </c>
      <c r="B6060">
        <v>14</v>
      </c>
      <c r="C6060" t="s">
        <v>328</v>
      </c>
      <c r="D6060" t="s">
        <v>327</v>
      </c>
    </row>
    <row r="6061" spans="1:4" hidden="1" x14ac:dyDescent="0.25">
      <c r="A6061" t="s">
        <v>2001</v>
      </c>
      <c r="B6061">
        <v>15</v>
      </c>
      <c r="C6061" t="s">
        <v>1311</v>
      </c>
      <c r="D6061" t="s">
        <v>285</v>
      </c>
    </row>
    <row r="6062" spans="1:4" hidden="1" x14ac:dyDescent="0.25">
      <c r="A6062" t="s">
        <v>2000</v>
      </c>
      <c r="B6062">
        <v>1</v>
      </c>
      <c r="C6062" t="s">
        <v>295</v>
      </c>
      <c r="D6062" t="s">
        <v>10</v>
      </c>
    </row>
    <row r="6063" spans="1:4" hidden="1" x14ac:dyDescent="0.25">
      <c r="A6063" t="s">
        <v>2000</v>
      </c>
      <c r="B6063">
        <v>2</v>
      </c>
      <c r="C6063" t="s">
        <v>928</v>
      </c>
      <c r="D6063" t="s">
        <v>927</v>
      </c>
    </row>
    <row r="6064" spans="1:4" hidden="1" x14ac:dyDescent="0.25">
      <c r="A6064" t="s">
        <v>2000</v>
      </c>
      <c r="B6064">
        <v>3</v>
      </c>
      <c r="C6064" t="s">
        <v>926</v>
      </c>
      <c r="D6064" t="s">
        <v>535</v>
      </c>
    </row>
    <row r="6065" spans="1:4" hidden="1" x14ac:dyDescent="0.25">
      <c r="A6065" t="s">
        <v>2000</v>
      </c>
      <c r="B6065">
        <v>4</v>
      </c>
      <c r="C6065" t="s">
        <v>925</v>
      </c>
      <c r="D6065" t="s">
        <v>924</v>
      </c>
    </row>
    <row r="6066" spans="1:4" hidden="1" x14ac:dyDescent="0.25">
      <c r="A6066" t="s">
        <v>2000</v>
      </c>
      <c r="B6066">
        <v>5</v>
      </c>
      <c r="C6066" t="s">
        <v>923</v>
      </c>
      <c r="D6066" t="s">
        <v>407</v>
      </c>
    </row>
    <row r="6067" spans="1:4" hidden="1" x14ac:dyDescent="0.25">
      <c r="A6067" t="s">
        <v>2000</v>
      </c>
      <c r="B6067">
        <v>6</v>
      </c>
      <c r="C6067" t="s">
        <v>387</v>
      </c>
      <c r="D6067" t="s">
        <v>386</v>
      </c>
    </row>
    <row r="6068" spans="1:4" hidden="1" x14ac:dyDescent="0.25">
      <c r="A6068" t="s">
        <v>2000</v>
      </c>
      <c r="B6068">
        <v>7</v>
      </c>
      <c r="C6068" t="s">
        <v>922</v>
      </c>
      <c r="D6068" t="s">
        <v>921</v>
      </c>
    </row>
    <row r="6069" spans="1:4" hidden="1" x14ac:dyDescent="0.25">
      <c r="A6069" t="s">
        <v>2000</v>
      </c>
      <c r="B6069">
        <v>8</v>
      </c>
      <c r="C6069" t="s">
        <v>316</v>
      </c>
      <c r="D6069" t="s">
        <v>106</v>
      </c>
    </row>
    <row r="6070" spans="1:4" hidden="1" x14ac:dyDescent="0.25">
      <c r="A6070" t="s">
        <v>2000</v>
      </c>
      <c r="B6070">
        <v>9</v>
      </c>
      <c r="C6070" t="s">
        <v>961</v>
      </c>
      <c r="D6070" t="s">
        <v>319</v>
      </c>
    </row>
    <row r="6071" spans="1:4" hidden="1" x14ac:dyDescent="0.25">
      <c r="A6071" t="s">
        <v>2000</v>
      </c>
      <c r="B6071">
        <v>10</v>
      </c>
      <c r="C6071" t="s">
        <v>1244</v>
      </c>
      <c r="D6071" t="s">
        <v>321</v>
      </c>
    </row>
    <row r="6072" spans="1:4" hidden="1" x14ac:dyDescent="0.25">
      <c r="A6072" t="s">
        <v>2000</v>
      </c>
      <c r="B6072">
        <v>11</v>
      </c>
      <c r="C6072" t="s">
        <v>1011</v>
      </c>
      <c r="D6072" t="s">
        <v>323</v>
      </c>
    </row>
    <row r="6073" spans="1:4" hidden="1" x14ac:dyDescent="0.25">
      <c r="A6073" t="s">
        <v>2000</v>
      </c>
      <c r="B6073">
        <v>12</v>
      </c>
      <c r="C6073" t="s">
        <v>1243</v>
      </c>
      <c r="D6073" t="s">
        <v>1242</v>
      </c>
    </row>
    <row r="6074" spans="1:4" hidden="1" x14ac:dyDescent="0.25">
      <c r="A6074" t="s">
        <v>2000</v>
      </c>
      <c r="B6074">
        <v>13</v>
      </c>
      <c r="C6074" t="s">
        <v>328</v>
      </c>
      <c r="D6074" t="s">
        <v>327</v>
      </c>
    </row>
    <row r="6075" spans="1:4" hidden="1" x14ac:dyDescent="0.25">
      <c r="A6075" t="s">
        <v>2000</v>
      </c>
      <c r="B6075">
        <v>14</v>
      </c>
      <c r="C6075" t="s">
        <v>1241</v>
      </c>
      <c r="D6075" t="s">
        <v>1240</v>
      </c>
    </row>
    <row r="6076" spans="1:4" hidden="1" x14ac:dyDescent="0.25">
      <c r="A6076" t="s">
        <v>2000</v>
      </c>
      <c r="B6076">
        <v>15</v>
      </c>
      <c r="C6076" t="s">
        <v>1238</v>
      </c>
      <c r="D6076" t="s">
        <v>225</v>
      </c>
    </row>
    <row r="6077" spans="1:4" hidden="1" x14ac:dyDescent="0.25">
      <c r="A6077" t="s">
        <v>1991</v>
      </c>
      <c r="B6077">
        <v>1</v>
      </c>
      <c r="C6077" t="s">
        <v>295</v>
      </c>
      <c r="D6077" t="s">
        <v>10</v>
      </c>
    </row>
    <row r="6078" spans="1:4" hidden="1" x14ac:dyDescent="0.25">
      <c r="A6078" t="s">
        <v>1991</v>
      </c>
      <c r="B6078">
        <v>2</v>
      </c>
      <c r="C6078" t="s">
        <v>928</v>
      </c>
      <c r="D6078" t="s">
        <v>956</v>
      </c>
    </row>
    <row r="6079" spans="1:4" hidden="1" x14ac:dyDescent="0.25">
      <c r="A6079" t="s">
        <v>1991</v>
      </c>
      <c r="B6079">
        <v>3</v>
      </c>
      <c r="C6079" t="s">
        <v>926</v>
      </c>
      <c r="D6079" t="s">
        <v>535</v>
      </c>
    </row>
    <row r="6080" spans="1:4" hidden="1" x14ac:dyDescent="0.25">
      <c r="A6080" t="s">
        <v>1991</v>
      </c>
      <c r="B6080">
        <v>4</v>
      </c>
      <c r="C6080" t="s">
        <v>925</v>
      </c>
      <c r="D6080" t="s">
        <v>924</v>
      </c>
    </row>
    <row r="6081" spans="1:4" hidden="1" x14ac:dyDescent="0.25">
      <c r="A6081" t="s">
        <v>1991</v>
      </c>
      <c r="B6081">
        <v>5</v>
      </c>
      <c r="C6081" t="s">
        <v>923</v>
      </c>
      <c r="D6081" t="s">
        <v>407</v>
      </c>
    </row>
    <row r="6082" spans="1:4" hidden="1" x14ac:dyDescent="0.25">
      <c r="A6082" t="s">
        <v>1991</v>
      </c>
      <c r="B6082">
        <v>6</v>
      </c>
      <c r="C6082" t="s">
        <v>387</v>
      </c>
      <c r="D6082" t="s">
        <v>386</v>
      </c>
    </row>
    <row r="6083" spans="1:4" hidden="1" x14ac:dyDescent="0.25">
      <c r="A6083" t="s">
        <v>1991</v>
      </c>
      <c r="B6083">
        <v>7</v>
      </c>
      <c r="C6083" t="s">
        <v>922</v>
      </c>
      <c r="D6083" t="s">
        <v>921</v>
      </c>
    </row>
    <row r="6084" spans="1:4" hidden="1" x14ac:dyDescent="0.25">
      <c r="A6084" t="s">
        <v>1991</v>
      </c>
      <c r="B6084">
        <v>8</v>
      </c>
      <c r="C6084" t="s">
        <v>316</v>
      </c>
      <c r="D6084" t="s">
        <v>106</v>
      </c>
    </row>
    <row r="6085" spans="1:4" hidden="1" x14ac:dyDescent="0.25">
      <c r="A6085" t="s">
        <v>1991</v>
      </c>
      <c r="B6085">
        <v>9</v>
      </c>
      <c r="C6085" t="s">
        <v>881</v>
      </c>
      <c r="D6085" t="s">
        <v>920</v>
      </c>
    </row>
    <row r="6086" spans="1:4" hidden="1" x14ac:dyDescent="0.25">
      <c r="A6086" t="s">
        <v>1991</v>
      </c>
      <c r="B6086">
        <v>10</v>
      </c>
      <c r="C6086" t="s">
        <v>919</v>
      </c>
      <c r="D6086" t="s">
        <v>380</v>
      </c>
    </row>
    <row r="6087" spans="1:4" hidden="1" x14ac:dyDescent="0.25">
      <c r="A6087" t="s">
        <v>1991</v>
      </c>
      <c r="B6087">
        <v>11</v>
      </c>
      <c r="C6087" t="s">
        <v>452</v>
      </c>
      <c r="D6087" t="s">
        <v>378</v>
      </c>
    </row>
    <row r="6088" spans="1:4" hidden="1" x14ac:dyDescent="0.25">
      <c r="A6088" t="s">
        <v>1991</v>
      </c>
      <c r="B6088">
        <v>12</v>
      </c>
      <c r="C6088" t="s">
        <v>1339</v>
      </c>
      <c r="D6088" t="s">
        <v>739</v>
      </c>
    </row>
    <row r="6089" spans="1:4" hidden="1" x14ac:dyDescent="0.25">
      <c r="A6089" t="s">
        <v>1991</v>
      </c>
      <c r="B6089">
        <v>13</v>
      </c>
      <c r="C6089" t="s">
        <v>1999</v>
      </c>
      <c r="D6089" t="s">
        <v>1298</v>
      </c>
    </row>
    <row r="6090" spans="1:4" hidden="1" x14ac:dyDescent="0.25">
      <c r="A6090" t="s">
        <v>1991</v>
      </c>
      <c r="B6090">
        <v>14</v>
      </c>
      <c r="C6090" t="s">
        <v>784</v>
      </c>
      <c r="D6090" t="s">
        <v>783</v>
      </c>
    </row>
    <row r="6091" spans="1:4" hidden="1" x14ac:dyDescent="0.25">
      <c r="A6091" t="s">
        <v>1991</v>
      </c>
      <c r="B6091">
        <v>15</v>
      </c>
      <c r="C6091" t="s">
        <v>1788</v>
      </c>
      <c r="D6091" t="s">
        <v>1998</v>
      </c>
    </row>
    <row r="6092" spans="1:4" hidden="1" x14ac:dyDescent="0.25">
      <c r="A6092" t="s">
        <v>1991</v>
      </c>
      <c r="B6092">
        <v>16</v>
      </c>
      <c r="C6092" t="s">
        <v>1694</v>
      </c>
      <c r="D6092" t="s">
        <v>1997</v>
      </c>
    </row>
    <row r="6093" spans="1:4" hidden="1" x14ac:dyDescent="0.25">
      <c r="A6093" t="s">
        <v>1991</v>
      </c>
      <c r="B6093">
        <v>17</v>
      </c>
      <c r="C6093" t="s">
        <v>1996</v>
      </c>
      <c r="D6093" t="s">
        <v>1995</v>
      </c>
    </row>
    <row r="6094" spans="1:4" hidden="1" x14ac:dyDescent="0.25">
      <c r="A6094" t="s">
        <v>1991</v>
      </c>
      <c r="B6094">
        <v>18</v>
      </c>
      <c r="C6094" t="s">
        <v>1994</v>
      </c>
      <c r="D6094" t="s">
        <v>1993</v>
      </c>
    </row>
    <row r="6095" spans="1:4" hidden="1" x14ac:dyDescent="0.25">
      <c r="A6095" t="s">
        <v>1991</v>
      </c>
      <c r="B6095">
        <v>19</v>
      </c>
      <c r="C6095" t="s">
        <v>1798</v>
      </c>
      <c r="D6095" t="s">
        <v>1992</v>
      </c>
    </row>
    <row r="6096" spans="1:4" hidden="1" x14ac:dyDescent="0.25">
      <c r="A6096" t="s">
        <v>1991</v>
      </c>
      <c r="B6096">
        <v>20</v>
      </c>
      <c r="C6096" t="s">
        <v>1990</v>
      </c>
      <c r="D6096" t="s">
        <v>280</v>
      </c>
    </row>
    <row r="6097" spans="1:4" hidden="1" x14ac:dyDescent="0.25">
      <c r="A6097" t="s">
        <v>1986</v>
      </c>
      <c r="B6097">
        <v>1</v>
      </c>
      <c r="C6097" t="s">
        <v>295</v>
      </c>
      <c r="D6097" t="s">
        <v>10</v>
      </c>
    </row>
    <row r="6098" spans="1:4" hidden="1" x14ac:dyDescent="0.25">
      <c r="A6098" t="s">
        <v>1986</v>
      </c>
      <c r="B6098">
        <v>2</v>
      </c>
      <c r="C6098" t="s">
        <v>928</v>
      </c>
      <c r="D6098" t="s">
        <v>927</v>
      </c>
    </row>
    <row r="6099" spans="1:4" hidden="1" x14ac:dyDescent="0.25">
      <c r="A6099" t="s">
        <v>1986</v>
      </c>
      <c r="B6099">
        <v>3</v>
      </c>
      <c r="C6099" t="s">
        <v>926</v>
      </c>
      <c r="D6099" t="s">
        <v>535</v>
      </c>
    </row>
    <row r="6100" spans="1:4" hidden="1" x14ac:dyDescent="0.25">
      <c r="A6100" t="s">
        <v>1986</v>
      </c>
      <c r="B6100">
        <v>4</v>
      </c>
      <c r="C6100" t="s">
        <v>925</v>
      </c>
      <c r="D6100" t="s">
        <v>924</v>
      </c>
    </row>
    <row r="6101" spans="1:4" hidden="1" x14ac:dyDescent="0.25">
      <c r="A6101" t="s">
        <v>1986</v>
      </c>
      <c r="B6101">
        <v>5</v>
      </c>
      <c r="C6101" t="s">
        <v>923</v>
      </c>
      <c r="D6101" t="s">
        <v>407</v>
      </c>
    </row>
    <row r="6102" spans="1:4" hidden="1" x14ac:dyDescent="0.25">
      <c r="A6102" t="s">
        <v>1986</v>
      </c>
      <c r="B6102">
        <v>6</v>
      </c>
      <c r="C6102" t="s">
        <v>387</v>
      </c>
      <c r="D6102" t="s">
        <v>386</v>
      </c>
    </row>
    <row r="6103" spans="1:4" hidden="1" x14ac:dyDescent="0.25">
      <c r="A6103" t="s">
        <v>1986</v>
      </c>
      <c r="B6103">
        <v>7</v>
      </c>
      <c r="C6103" t="s">
        <v>922</v>
      </c>
      <c r="D6103" t="s">
        <v>921</v>
      </c>
    </row>
    <row r="6104" spans="1:4" hidden="1" x14ac:dyDescent="0.25">
      <c r="A6104" t="s">
        <v>1986</v>
      </c>
      <c r="B6104">
        <v>8</v>
      </c>
      <c r="C6104" t="s">
        <v>316</v>
      </c>
      <c r="D6104" t="s">
        <v>106</v>
      </c>
    </row>
    <row r="6105" spans="1:4" hidden="1" x14ac:dyDescent="0.25">
      <c r="A6105" t="s">
        <v>1986</v>
      </c>
      <c r="B6105">
        <v>9</v>
      </c>
      <c r="C6105" t="s">
        <v>881</v>
      </c>
      <c r="D6105" t="s">
        <v>920</v>
      </c>
    </row>
    <row r="6106" spans="1:4" hidden="1" x14ac:dyDescent="0.25">
      <c r="A6106" t="s">
        <v>1986</v>
      </c>
      <c r="B6106">
        <v>10</v>
      </c>
      <c r="C6106" t="s">
        <v>919</v>
      </c>
      <c r="D6106" t="s">
        <v>380</v>
      </c>
    </row>
    <row r="6107" spans="1:4" hidden="1" x14ac:dyDescent="0.25">
      <c r="A6107" t="s">
        <v>1986</v>
      </c>
      <c r="B6107">
        <v>11</v>
      </c>
      <c r="C6107" t="s">
        <v>1339</v>
      </c>
      <c r="D6107" t="s">
        <v>739</v>
      </c>
    </row>
    <row r="6108" spans="1:4" hidden="1" x14ac:dyDescent="0.25">
      <c r="A6108" t="s">
        <v>1986</v>
      </c>
      <c r="B6108">
        <v>12</v>
      </c>
      <c r="C6108" t="s">
        <v>1989</v>
      </c>
      <c r="D6108" t="s">
        <v>374</v>
      </c>
    </row>
    <row r="6109" spans="1:4" hidden="1" x14ac:dyDescent="0.25">
      <c r="A6109" t="s">
        <v>1986</v>
      </c>
      <c r="B6109">
        <v>13</v>
      </c>
      <c r="C6109" t="s">
        <v>449</v>
      </c>
      <c r="D6109" t="s">
        <v>372</v>
      </c>
    </row>
    <row r="6110" spans="1:4" hidden="1" x14ac:dyDescent="0.25">
      <c r="A6110" t="s">
        <v>1986</v>
      </c>
      <c r="B6110">
        <v>14</v>
      </c>
      <c r="C6110" t="s">
        <v>621</v>
      </c>
      <c r="D6110" t="s">
        <v>617</v>
      </c>
    </row>
    <row r="6111" spans="1:4" hidden="1" x14ac:dyDescent="0.25">
      <c r="A6111" t="s">
        <v>1986</v>
      </c>
      <c r="B6111">
        <v>15</v>
      </c>
      <c r="C6111" t="s">
        <v>620</v>
      </c>
      <c r="D6111" t="s">
        <v>129</v>
      </c>
    </row>
    <row r="6112" spans="1:4" hidden="1" x14ac:dyDescent="0.25">
      <c r="A6112" t="s">
        <v>1986</v>
      </c>
      <c r="B6112">
        <v>16</v>
      </c>
      <c r="C6112" t="s">
        <v>569</v>
      </c>
      <c r="D6112" t="s">
        <v>762</v>
      </c>
    </row>
    <row r="6113" spans="1:4" hidden="1" x14ac:dyDescent="0.25">
      <c r="A6113" t="s">
        <v>1986</v>
      </c>
      <c r="B6113">
        <v>17</v>
      </c>
      <c r="C6113" t="s">
        <v>761</v>
      </c>
      <c r="D6113" t="s">
        <v>760</v>
      </c>
    </row>
    <row r="6114" spans="1:4" hidden="1" x14ac:dyDescent="0.25">
      <c r="A6114" t="s">
        <v>1986</v>
      </c>
      <c r="B6114">
        <v>18</v>
      </c>
      <c r="C6114" t="s">
        <v>1988</v>
      </c>
      <c r="D6114" t="s">
        <v>759</v>
      </c>
    </row>
    <row r="6115" spans="1:4" hidden="1" x14ac:dyDescent="0.25">
      <c r="A6115" t="s">
        <v>1986</v>
      </c>
      <c r="B6115">
        <v>19</v>
      </c>
      <c r="C6115" t="s">
        <v>1446</v>
      </c>
      <c r="D6115" t="s">
        <v>1987</v>
      </c>
    </row>
    <row r="6116" spans="1:4" hidden="1" x14ac:dyDescent="0.25">
      <c r="A6116" t="s">
        <v>1986</v>
      </c>
      <c r="B6116">
        <v>20</v>
      </c>
      <c r="C6116" t="s">
        <v>352</v>
      </c>
      <c r="D6116" t="s">
        <v>236</v>
      </c>
    </row>
    <row r="6117" spans="1:4" ht="26.25" hidden="1" customHeight="1" x14ac:dyDescent="0.25">
      <c r="A6117" t="s">
        <v>1983</v>
      </c>
      <c r="B6117">
        <v>1</v>
      </c>
      <c r="C6117" t="s">
        <v>295</v>
      </c>
      <c r="D6117" t="s">
        <v>10</v>
      </c>
    </row>
    <row r="6118" spans="1:4" hidden="1" x14ac:dyDescent="0.25">
      <c r="A6118" t="s">
        <v>1983</v>
      </c>
      <c r="B6118">
        <v>2</v>
      </c>
      <c r="C6118" t="s">
        <v>928</v>
      </c>
      <c r="D6118" t="s">
        <v>464</v>
      </c>
    </row>
    <row r="6119" spans="1:4" hidden="1" x14ac:dyDescent="0.25">
      <c r="A6119" t="s">
        <v>1983</v>
      </c>
      <c r="B6119">
        <v>3</v>
      </c>
      <c r="C6119" t="s">
        <v>926</v>
      </c>
      <c r="D6119" t="s">
        <v>1985</v>
      </c>
    </row>
    <row r="6120" spans="1:4" hidden="1" x14ac:dyDescent="0.25">
      <c r="A6120" t="s">
        <v>1983</v>
      </c>
      <c r="B6120">
        <v>4</v>
      </c>
      <c r="C6120" t="s">
        <v>925</v>
      </c>
      <c r="D6120" t="s">
        <v>390</v>
      </c>
    </row>
    <row r="6121" spans="1:4" hidden="1" x14ac:dyDescent="0.25">
      <c r="A6121" t="s">
        <v>1983</v>
      </c>
      <c r="B6121">
        <v>5</v>
      </c>
      <c r="C6121" t="s">
        <v>923</v>
      </c>
      <c r="D6121" t="s">
        <v>407</v>
      </c>
    </row>
    <row r="6122" spans="1:4" hidden="1" x14ac:dyDescent="0.25">
      <c r="A6122" t="s">
        <v>1983</v>
      </c>
      <c r="B6122">
        <v>6</v>
      </c>
      <c r="C6122" t="s">
        <v>387</v>
      </c>
      <c r="D6122" t="s">
        <v>386</v>
      </c>
    </row>
    <row r="6123" spans="1:4" hidden="1" x14ac:dyDescent="0.25">
      <c r="A6123" t="s">
        <v>1983</v>
      </c>
      <c r="B6123">
        <v>7</v>
      </c>
      <c r="C6123" t="s">
        <v>922</v>
      </c>
      <c r="D6123" t="s">
        <v>921</v>
      </c>
    </row>
    <row r="6124" spans="1:4" hidden="1" x14ac:dyDescent="0.25">
      <c r="A6124" t="s">
        <v>1983</v>
      </c>
      <c r="B6124">
        <v>8</v>
      </c>
      <c r="C6124" t="s">
        <v>316</v>
      </c>
      <c r="D6124" t="s">
        <v>106</v>
      </c>
    </row>
    <row r="6125" spans="1:4" hidden="1" x14ac:dyDescent="0.25">
      <c r="A6125" t="s">
        <v>1983</v>
      </c>
      <c r="B6125">
        <v>9</v>
      </c>
      <c r="C6125" t="s">
        <v>881</v>
      </c>
      <c r="D6125" t="s">
        <v>920</v>
      </c>
    </row>
    <row r="6126" spans="1:4" hidden="1" x14ac:dyDescent="0.25">
      <c r="A6126" t="s">
        <v>1983</v>
      </c>
      <c r="B6126">
        <v>10</v>
      </c>
      <c r="C6126" t="s">
        <v>919</v>
      </c>
      <c r="D6126" t="s">
        <v>380</v>
      </c>
    </row>
    <row r="6127" spans="1:4" hidden="1" x14ac:dyDescent="0.25">
      <c r="A6127" t="s">
        <v>1983</v>
      </c>
      <c r="B6127">
        <v>11</v>
      </c>
      <c r="C6127" t="s">
        <v>1339</v>
      </c>
      <c r="D6127" t="s">
        <v>739</v>
      </c>
    </row>
    <row r="6128" spans="1:4" hidden="1" x14ac:dyDescent="0.25">
      <c r="A6128" t="s">
        <v>1983</v>
      </c>
      <c r="B6128">
        <v>12</v>
      </c>
      <c r="C6128" t="s">
        <v>784</v>
      </c>
      <c r="D6128" t="s">
        <v>783</v>
      </c>
    </row>
    <row r="6129" spans="1:4" hidden="1" x14ac:dyDescent="0.25">
      <c r="A6129" t="s">
        <v>1983</v>
      </c>
      <c r="B6129">
        <v>13</v>
      </c>
      <c r="C6129" t="s">
        <v>1338</v>
      </c>
      <c r="D6129" t="s">
        <v>1337</v>
      </c>
    </row>
    <row r="6130" spans="1:4" hidden="1" x14ac:dyDescent="0.25">
      <c r="A6130" t="s">
        <v>1983</v>
      </c>
      <c r="B6130">
        <v>14</v>
      </c>
      <c r="C6130" t="s">
        <v>1336</v>
      </c>
      <c r="D6130" t="s">
        <v>1295</v>
      </c>
    </row>
    <row r="6131" spans="1:4" hidden="1" x14ac:dyDescent="0.25">
      <c r="A6131" t="s">
        <v>1983</v>
      </c>
      <c r="B6131">
        <v>15</v>
      </c>
      <c r="C6131" t="s">
        <v>1335</v>
      </c>
      <c r="D6131" t="s">
        <v>1334</v>
      </c>
    </row>
    <row r="6132" spans="1:4" hidden="1" x14ac:dyDescent="0.25">
      <c r="A6132" t="s">
        <v>1983</v>
      </c>
      <c r="B6132">
        <v>16</v>
      </c>
      <c r="C6132" t="s">
        <v>992</v>
      </c>
      <c r="D6132" t="s">
        <v>1333</v>
      </c>
    </row>
    <row r="6133" spans="1:4" hidden="1" x14ac:dyDescent="0.25">
      <c r="A6133" t="s">
        <v>1983</v>
      </c>
      <c r="B6133">
        <v>17</v>
      </c>
      <c r="C6133" t="s">
        <v>1939</v>
      </c>
      <c r="D6133" t="s">
        <v>766</v>
      </c>
    </row>
    <row r="6134" spans="1:4" hidden="1" x14ac:dyDescent="0.25">
      <c r="A6134" t="s">
        <v>1983</v>
      </c>
      <c r="B6134">
        <v>18</v>
      </c>
      <c r="C6134" t="s">
        <v>358</v>
      </c>
      <c r="D6134" t="s">
        <v>1331</v>
      </c>
    </row>
    <row r="6135" spans="1:4" hidden="1" x14ac:dyDescent="0.25">
      <c r="A6135" t="s">
        <v>1983</v>
      </c>
      <c r="B6135">
        <v>19</v>
      </c>
      <c r="C6135" t="s">
        <v>1330</v>
      </c>
      <c r="D6135" t="s">
        <v>617</v>
      </c>
    </row>
    <row r="6136" spans="1:4" hidden="1" x14ac:dyDescent="0.25">
      <c r="A6136" t="s">
        <v>1983</v>
      </c>
      <c r="B6136">
        <v>20</v>
      </c>
      <c r="C6136" t="s">
        <v>764</v>
      </c>
      <c r="D6136" t="s">
        <v>129</v>
      </c>
    </row>
    <row r="6137" spans="1:4" hidden="1" x14ac:dyDescent="0.25">
      <c r="A6137" t="s">
        <v>1983</v>
      </c>
      <c r="B6137">
        <v>21</v>
      </c>
      <c r="C6137" t="s">
        <v>569</v>
      </c>
      <c r="D6137" t="s">
        <v>1984</v>
      </c>
    </row>
    <row r="6138" spans="1:4" hidden="1" x14ac:dyDescent="0.25">
      <c r="A6138" t="s">
        <v>1983</v>
      </c>
      <c r="B6138">
        <v>22</v>
      </c>
      <c r="C6138" t="s">
        <v>761</v>
      </c>
      <c r="D6138" t="s">
        <v>760</v>
      </c>
    </row>
    <row r="6139" spans="1:4" hidden="1" x14ac:dyDescent="0.25">
      <c r="A6139" t="s">
        <v>1983</v>
      </c>
      <c r="B6139">
        <v>23</v>
      </c>
      <c r="C6139" t="s">
        <v>1447</v>
      </c>
      <c r="D6139" t="s">
        <v>204</v>
      </c>
    </row>
    <row r="6140" spans="1:4" hidden="1" x14ac:dyDescent="0.25">
      <c r="A6140" t="s">
        <v>1983</v>
      </c>
      <c r="B6140">
        <v>24</v>
      </c>
      <c r="C6140" t="s">
        <v>1446</v>
      </c>
      <c r="D6140" t="s">
        <v>275</v>
      </c>
    </row>
    <row r="6141" spans="1:4" hidden="1" x14ac:dyDescent="0.25">
      <c r="A6141" t="s">
        <v>1983</v>
      </c>
      <c r="B6141">
        <v>25</v>
      </c>
      <c r="C6141" t="s">
        <v>1444</v>
      </c>
      <c r="D6141" t="s">
        <v>1443</v>
      </c>
    </row>
    <row r="6142" spans="1:4" hidden="1" x14ac:dyDescent="0.25">
      <c r="A6142" t="s">
        <v>1983</v>
      </c>
      <c r="B6142">
        <v>26</v>
      </c>
      <c r="C6142" t="s">
        <v>352</v>
      </c>
      <c r="D6142" t="s">
        <v>236</v>
      </c>
    </row>
    <row r="6143" spans="1:4" hidden="1" x14ac:dyDescent="0.25">
      <c r="A6143" t="s">
        <v>1964</v>
      </c>
      <c r="B6143">
        <v>1</v>
      </c>
      <c r="C6143" t="s">
        <v>295</v>
      </c>
      <c r="D6143" t="s">
        <v>10</v>
      </c>
    </row>
    <row r="6144" spans="1:4" hidden="1" x14ac:dyDescent="0.25">
      <c r="A6144" t="s">
        <v>1964</v>
      </c>
      <c r="B6144">
        <v>2</v>
      </c>
      <c r="C6144" t="s">
        <v>928</v>
      </c>
      <c r="D6144" t="s">
        <v>927</v>
      </c>
    </row>
    <row r="6145" spans="1:4" hidden="1" x14ac:dyDescent="0.25">
      <c r="A6145" t="s">
        <v>1964</v>
      </c>
      <c r="B6145">
        <v>3</v>
      </c>
      <c r="C6145" t="s">
        <v>926</v>
      </c>
      <c r="D6145" t="s">
        <v>535</v>
      </c>
    </row>
    <row r="6146" spans="1:4" hidden="1" x14ac:dyDescent="0.25">
      <c r="A6146" t="s">
        <v>1964</v>
      </c>
      <c r="B6146">
        <v>4</v>
      </c>
      <c r="C6146" t="s">
        <v>925</v>
      </c>
      <c r="D6146" t="s">
        <v>924</v>
      </c>
    </row>
    <row r="6147" spans="1:4" hidden="1" x14ac:dyDescent="0.25">
      <c r="A6147" t="s">
        <v>1964</v>
      </c>
      <c r="B6147">
        <v>5</v>
      </c>
      <c r="C6147" t="s">
        <v>923</v>
      </c>
      <c r="D6147" t="s">
        <v>407</v>
      </c>
    </row>
    <row r="6148" spans="1:4" hidden="1" x14ac:dyDescent="0.25">
      <c r="A6148" t="s">
        <v>1964</v>
      </c>
      <c r="B6148">
        <v>6</v>
      </c>
      <c r="C6148" t="s">
        <v>387</v>
      </c>
      <c r="D6148" t="s">
        <v>386</v>
      </c>
    </row>
    <row r="6149" spans="1:4" hidden="1" x14ac:dyDescent="0.25">
      <c r="A6149" t="s">
        <v>1964</v>
      </c>
      <c r="B6149">
        <v>7</v>
      </c>
      <c r="C6149" t="s">
        <v>922</v>
      </c>
      <c r="D6149" t="s">
        <v>921</v>
      </c>
    </row>
    <row r="6150" spans="1:4" hidden="1" x14ac:dyDescent="0.25">
      <c r="A6150" t="s">
        <v>1964</v>
      </c>
      <c r="B6150">
        <v>8</v>
      </c>
      <c r="C6150" t="s">
        <v>316</v>
      </c>
      <c r="D6150" t="s">
        <v>106</v>
      </c>
    </row>
    <row r="6151" spans="1:4" hidden="1" x14ac:dyDescent="0.25">
      <c r="A6151" t="s">
        <v>1964</v>
      </c>
      <c r="B6151">
        <v>9</v>
      </c>
      <c r="C6151" t="s">
        <v>881</v>
      </c>
      <c r="D6151" t="s">
        <v>920</v>
      </c>
    </row>
    <row r="6152" spans="1:4" hidden="1" x14ac:dyDescent="0.25">
      <c r="A6152" t="s">
        <v>1964</v>
      </c>
      <c r="B6152">
        <v>10</v>
      </c>
      <c r="C6152" t="s">
        <v>919</v>
      </c>
      <c r="D6152" t="s">
        <v>380</v>
      </c>
    </row>
    <row r="6153" spans="1:4" hidden="1" x14ac:dyDescent="0.25">
      <c r="A6153" t="s">
        <v>1964</v>
      </c>
      <c r="B6153">
        <v>11</v>
      </c>
      <c r="C6153" t="s">
        <v>452</v>
      </c>
      <c r="D6153" t="s">
        <v>378</v>
      </c>
    </row>
    <row r="6154" spans="1:4" hidden="1" x14ac:dyDescent="0.25">
      <c r="A6154" t="s">
        <v>1964</v>
      </c>
      <c r="B6154">
        <v>12</v>
      </c>
      <c r="C6154" t="s">
        <v>1339</v>
      </c>
      <c r="D6154" t="s">
        <v>739</v>
      </c>
    </row>
    <row r="6155" spans="1:4" hidden="1" x14ac:dyDescent="0.25">
      <c r="A6155" t="s">
        <v>1964</v>
      </c>
      <c r="B6155">
        <v>13</v>
      </c>
      <c r="C6155" t="s">
        <v>1982</v>
      </c>
      <c r="D6155" t="s">
        <v>1298</v>
      </c>
    </row>
    <row r="6156" spans="1:4" hidden="1" x14ac:dyDescent="0.25">
      <c r="A6156" t="s">
        <v>1964</v>
      </c>
      <c r="B6156">
        <v>14</v>
      </c>
      <c r="C6156" t="s">
        <v>784</v>
      </c>
      <c r="D6156" t="s">
        <v>783</v>
      </c>
    </row>
    <row r="6157" spans="1:4" hidden="1" x14ac:dyDescent="0.25">
      <c r="A6157" t="s">
        <v>1964</v>
      </c>
      <c r="B6157">
        <v>15</v>
      </c>
      <c r="C6157" t="s">
        <v>1724</v>
      </c>
      <c r="D6157" t="s">
        <v>1981</v>
      </c>
    </row>
    <row r="6158" spans="1:4" hidden="1" x14ac:dyDescent="0.25">
      <c r="A6158" t="s">
        <v>1964</v>
      </c>
      <c r="B6158">
        <v>16</v>
      </c>
      <c r="C6158" t="s">
        <v>1980</v>
      </c>
      <c r="D6158" t="s">
        <v>1979</v>
      </c>
    </row>
    <row r="6159" spans="1:4" hidden="1" x14ac:dyDescent="0.25">
      <c r="A6159" t="s">
        <v>1964</v>
      </c>
      <c r="B6159">
        <v>17</v>
      </c>
      <c r="C6159" t="s">
        <v>1329</v>
      </c>
      <c r="D6159" t="s">
        <v>1978</v>
      </c>
    </row>
    <row r="6160" spans="1:4" hidden="1" x14ac:dyDescent="0.25">
      <c r="A6160" t="s">
        <v>1964</v>
      </c>
      <c r="B6160">
        <v>18</v>
      </c>
      <c r="C6160" t="s">
        <v>607</v>
      </c>
      <c r="D6160" t="s">
        <v>1977</v>
      </c>
    </row>
    <row r="6161" spans="1:4" hidden="1" x14ac:dyDescent="0.25">
      <c r="A6161" t="s">
        <v>1964</v>
      </c>
      <c r="B6161">
        <v>19</v>
      </c>
      <c r="C6161" t="s">
        <v>1976</v>
      </c>
      <c r="D6161" t="s">
        <v>1975</v>
      </c>
    </row>
    <row r="6162" spans="1:4" hidden="1" x14ac:dyDescent="0.25">
      <c r="A6162" t="s">
        <v>1964</v>
      </c>
      <c r="B6162">
        <v>20</v>
      </c>
      <c r="C6162" t="s">
        <v>1347</v>
      </c>
      <c r="D6162" t="s">
        <v>1974</v>
      </c>
    </row>
    <row r="6163" spans="1:4" hidden="1" x14ac:dyDescent="0.25">
      <c r="A6163" t="s">
        <v>1964</v>
      </c>
      <c r="B6163">
        <v>21</v>
      </c>
      <c r="C6163" t="s">
        <v>1973</v>
      </c>
      <c r="D6163" t="s">
        <v>1972</v>
      </c>
    </row>
    <row r="6164" spans="1:4" hidden="1" x14ac:dyDescent="0.25">
      <c r="A6164" t="s">
        <v>1964</v>
      </c>
      <c r="B6164">
        <v>22</v>
      </c>
      <c r="C6164" t="s">
        <v>1971</v>
      </c>
      <c r="D6164" t="s">
        <v>1970</v>
      </c>
    </row>
    <row r="6165" spans="1:4" hidden="1" x14ac:dyDescent="0.25">
      <c r="A6165" t="s">
        <v>1964</v>
      </c>
      <c r="B6165">
        <v>23</v>
      </c>
      <c r="C6165" t="s">
        <v>1321</v>
      </c>
      <c r="D6165" t="s">
        <v>139</v>
      </c>
    </row>
    <row r="6166" spans="1:4" hidden="1" x14ac:dyDescent="0.25">
      <c r="A6166" t="s">
        <v>1964</v>
      </c>
      <c r="B6166">
        <v>24</v>
      </c>
      <c r="C6166" t="s">
        <v>1969</v>
      </c>
      <c r="D6166" t="s">
        <v>1968</v>
      </c>
    </row>
    <row r="6167" spans="1:4" hidden="1" x14ac:dyDescent="0.25">
      <c r="A6167" t="s">
        <v>1964</v>
      </c>
      <c r="B6167">
        <v>25</v>
      </c>
      <c r="C6167" t="s">
        <v>1967</v>
      </c>
      <c r="D6167" t="s">
        <v>1966</v>
      </c>
    </row>
    <row r="6168" spans="1:4" hidden="1" x14ac:dyDescent="0.25">
      <c r="A6168" t="s">
        <v>1964</v>
      </c>
      <c r="B6168">
        <v>26</v>
      </c>
      <c r="C6168" t="s">
        <v>1357</v>
      </c>
      <c r="D6168" t="s">
        <v>1965</v>
      </c>
    </row>
    <row r="6169" spans="1:4" hidden="1" x14ac:dyDescent="0.25">
      <c r="A6169" t="s">
        <v>1964</v>
      </c>
      <c r="B6169">
        <v>27</v>
      </c>
      <c r="C6169" t="s">
        <v>1963</v>
      </c>
      <c r="D6169" t="s">
        <v>269</v>
      </c>
    </row>
    <row r="6170" spans="1:4" hidden="1" x14ac:dyDescent="0.25">
      <c r="A6170" t="s">
        <v>1960</v>
      </c>
      <c r="B6170">
        <v>1</v>
      </c>
      <c r="C6170" t="s">
        <v>295</v>
      </c>
      <c r="D6170" t="s">
        <v>10</v>
      </c>
    </row>
    <row r="6171" spans="1:4" hidden="1" x14ac:dyDescent="0.25">
      <c r="A6171" t="s">
        <v>1960</v>
      </c>
      <c r="B6171">
        <v>2</v>
      </c>
      <c r="C6171" t="s">
        <v>1067</v>
      </c>
      <c r="D6171" t="s">
        <v>1234</v>
      </c>
    </row>
    <row r="6172" spans="1:4" hidden="1" x14ac:dyDescent="0.25">
      <c r="A6172" t="s">
        <v>1960</v>
      </c>
      <c r="B6172">
        <v>3</v>
      </c>
      <c r="C6172" t="s">
        <v>999</v>
      </c>
      <c r="D6172" t="s">
        <v>596</v>
      </c>
    </row>
    <row r="6173" spans="1:4" hidden="1" x14ac:dyDescent="0.25">
      <c r="A6173" t="s">
        <v>1960</v>
      </c>
      <c r="B6173">
        <v>4</v>
      </c>
      <c r="C6173" t="s">
        <v>1000</v>
      </c>
      <c r="D6173" t="s">
        <v>70</v>
      </c>
    </row>
    <row r="6174" spans="1:4" hidden="1" x14ac:dyDescent="0.25">
      <c r="A6174" t="s">
        <v>1960</v>
      </c>
      <c r="B6174">
        <v>5</v>
      </c>
      <c r="C6174" t="s">
        <v>1233</v>
      </c>
      <c r="D6174" t="s">
        <v>593</v>
      </c>
    </row>
    <row r="6175" spans="1:4" hidden="1" x14ac:dyDescent="0.25">
      <c r="A6175" t="s">
        <v>1960</v>
      </c>
      <c r="B6175">
        <v>6</v>
      </c>
      <c r="C6175" t="s">
        <v>1232</v>
      </c>
      <c r="D6175" t="s">
        <v>592</v>
      </c>
    </row>
    <row r="6176" spans="1:4" hidden="1" x14ac:dyDescent="0.25">
      <c r="A6176" t="s">
        <v>1960</v>
      </c>
      <c r="B6176">
        <v>7</v>
      </c>
      <c r="C6176" t="s">
        <v>970</v>
      </c>
      <c r="D6176" t="s">
        <v>504</v>
      </c>
    </row>
    <row r="6177" spans="1:4" hidden="1" x14ac:dyDescent="0.25">
      <c r="A6177" t="s">
        <v>1960</v>
      </c>
      <c r="B6177">
        <v>8</v>
      </c>
      <c r="C6177" t="s">
        <v>933</v>
      </c>
      <c r="D6177" t="s">
        <v>502</v>
      </c>
    </row>
    <row r="6178" spans="1:4" hidden="1" x14ac:dyDescent="0.25">
      <c r="A6178" t="s">
        <v>1960</v>
      </c>
      <c r="B6178">
        <v>9</v>
      </c>
      <c r="C6178" t="s">
        <v>761</v>
      </c>
      <c r="D6178" t="s">
        <v>500</v>
      </c>
    </row>
    <row r="6179" spans="1:4" hidden="1" x14ac:dyDescent="0.25">
      <c r="A6179" t="s">
        <v>1960</v>
      </c>
      <c r="B6179">
        <v>10</v>
      </c>
      <c r="C6179" t="s">
        <v>1231</v>
      </c>
      <c r="D6179" t="s">
        <v>1230</v>
      </c>
    </row>
    <row r="6180" spans="1:4" hidden="1" x14ac:dyDescent="0.25">
      <c r="A6180" t="s">
        <v>1960</v>
      </c>
      <c r="B6180">
        <v>11</v>
      </c>
      <c r="C6180" t="s">
        <v>1229</v>
      </c>
      <c r="D6180" t="s">
        <v>1032</v>
      </c>
    </row>
    <row r="6181" spans="1:4" hidden="1" x14ac:dyDescent="0.25">
      <c r="A6181" t="s">
        <v>1960</v>
      </c>
      <c r="B6181">
        <v>12</v>
      </c>
      <c r="C6181" t="s">
        <v>1226</v>
      </c>
      <c r="D6181" t="s">
        <v>205</v>
      </c>
    </row>
    <row r="6182" spans="1:4" hidden="1" x14ac:dyDescent="0.25">
      <c r="A6182" t="s">
        <v>1960</v>
      </c>
      <c r="B6182">
        <v>13</v>
      </c>
      <c r="C6182" t="s">
        <v>492</v>
      </c>
      <c r="D6182" t="s">
        <v>26</v>
      </c>
    </row>
    <row r="6183" spans="1:4" hidden="1" x14ac:dyDescent="0.25">
      <c r="A6183" t="s">
        <v>1960</v>
      </c>
      <c r="B6183">
        <v>14</v>
      </c>
      <c r="C6183" t="s">
        <v>1261</v>
      </c>
      <c r="D6183" t="s">
        <v>1150</v>
      </c>
    </row>
    <row r="6184" spans="1:4" hidden="1" x14ac:dyDescent="0.25">
      <c r="A6184" t="s">
        <v>1960</v>
      </c>
      <c r="B6184">
        <v>15</v>
      </c>
      <c r="C6184" t="s">
        <v>1962</v>
      </c>
      <c r="D6184" t="s">
        <v>1952</v>
      </c>
    </row>
    <row r="6185" spans="1:4" hidden="1" x14ac:dyDescent="0.25">
      <c r="A6185" t="s">
        <v>1960</v>
      </c>
      <c r="B6185">
        <v>16</v>
      </c>
      <c r="C6185" t="s">
        <v>1951</v>
      </c>
      <c r="D6185" t="s">
        <v>1146</v>
      </c>
    </row>
    <row r="6186" spans="1:4" hidden="1" x14ac:dyDescent="0.25">
      <c r="A6186" t="s">
        <v>1960</v>
      </c>
      <c r="B6186">
        <v>17</v>
      </c>
      <c r="C6186" t="s">
        <v>1961</v>
      </c>
      <c r="D6186" t="s">
        <v>1145</v>
      </c>
    </row>
    <row r="6187" spans="1:4" hidden="1" x14ac:dyDescent="0.25">
      <c r="A6187" t="s">
        <v>1960</v>
      </c>
      <c r="B6187">
        <v>18</v>
      </c>
      <c r="C6187" t="s">
        <v>1959</v>
      </c>
      <c r="D6187" t="s">
        <v>237</v>
      </c>
    </row>
    <row r="6188" spans="1:4" hidden="1" x14ac:dyDescent="0.25">
      <c r="A6188" t="s">
        <v>1957</v>
      </c>
      <c r="B6188">
        <v>1</v>
      </c>
      <c r="C6188" t="s">
        <v>295</v>
      </c>
      <c r="D6188" t="s">
        <v>10</v>
      </c>
    </row>
    <row r="6189" spans="1:4" hidden="1" x14ac:dyDescent="0.25">
      <c r="A6189" t="s">
        <v>1957</v>
      </c>
      <c r="B6189">
        <v>2</v>
      </c>
      <c r="C6189" t="s">
        <v>928</v>
      </c>
      <c r="D6189" t="s">
        <v>927</v>
      </c>
    </row>
    <row r="6190" spans="1:4" hidden="1" x14ac:dyDescent="0.25">
      <c r="A6190" t="s">
        <v>1957</v>
      </c>
      <c r="B6190">
        <v>3</v>
      </c>
      <c r="C6190" t="s">
        <v>926</v>
      </c>
      <c r="D6190" t="s">
        <v>535</v>
      </c>
    </row>
    <row r="6191" spans="1:4" hidden="1" x14ac:dyDescent="0.25">
      <c r="A6191" t="s">
        <v>1957</v>
      </c>
      <c r="B6191">
        <v>4</v>
      </c>
      <c r="C6191" t="s">
        <v>925</v>
      </c>
      <c r="D6191" t="s">
        <v>924</v>
      </c>
    </row>
    <row r="6192" spans="1:4" hidden="1" x14ac:dyDescent="0.25">
      <c r="A6192" t="s">
        <v>1957</v>
      </c>
      <c r="B6192">
        <v>5</v>
      </c>
      <c r="C6192" t="s">
        <v>923</v>
      </c>
      <c r="D6192" t="s">
        <v>407</v>
      </c>
    </row>
    <row r="6193" spans="1:4" hidden="1" x14ac:dyDescent="0.25">
      <c r="A6193" t="s">
        <v>1957</v>
      </c>
      <c r="B6193">
        <v>6</v>
      </c>
      <c r="C6193" t="s">
        <v>387</v>
      </c>
      <c r="D6193" t="s">
        <v>386</v>
      </c>
    </row>
    <row r="6194" spans="1:4" hidden="1" x14ac:dyDescent="0.25">
      <c r="A6194" t="s">
        <v>1957</v>
      </c>
      <c r="B6194">
        <v>7</v>
      </c>
      <c r="C6194" t="s">
        <v>922</v>
      </c>
      <c r="D6194" t="s">
        <v>921</v>
      </c>
    </row>
    <row r="6195" spans="1:4" hidden="1" x14ac:dyDescent="0.25">
      <c r="A6195" t="s">
        <v>1957</v>
      </c>
      <c r="B6195">
        <v>8</v>
      </c>
      <c r="C6195" t="s">
        <v>316</v>
      </c>
      <c r="D6195" t="s">
        <v>106</v>
      </c>
    </row>
    <row r="6196" spans="1:4" hidden="1" x14ac:dyDescent="0.25">
      <c r="A6196" t="s">
        <v>1957</v>
      </c>
      <c r="B6196">
        <v>9</v>
      </c>
      <c r="C6196" t="s">
        <v>881</v>
      </c>
      <c r="D6196" t="s">
        <v>920</v>
      </c>
    </row>
    <row r="6197" spans="1:4" hidden="1" x14ac:dyDescent="0.25">
      <c r="A6197" t="s">
        <v>1957</v>
      </c>
      <c r="B6197">
        <v>10</v>
      </c>
      <c r="C6197" t="s">
        <v>919</v>
      </c>
      <c r="D6197" t="s">
        <v>380</v>
      </c>
    </row>
    <row r="6198" spans="1:4" hidden="1" x14ac:dyDescent="0.25">
      <c r="A6198" t="s">
        <v>1957</v>
      </c>
      <c r="B6198">
        <v>11</v>
      </c>
      <c r="C6198" t="s">
        <v>452</v>
      </c>
      <c r="D6198" t="s">
        <v>378</v>
      </c>
    </row>
    <row r="6199" spans="1:4" hidden="1" x14ac:dyDescent="0.25">
      <c r="A6199" t="s">
        <v>1957</v>
      </c>
      <c r="B6199">
        <v>12</v>
      </c>
      <c r="C6199" t="s">
        <v>1339</v>
      </c>
      <c r="D6199" t="s">
        <v>739</v>
      </c>
    </row>
    <row r="6200" spans="1:4" hidden="1" x14ac:dyDescent="0.25">
      <c r="A6200" t="s">
        <v>1957</v>
      </c>
      <c r="B6200">
        <v>13</v>
      </c>
      <c r="C6200" t="s">
        <v>1001</v>
      </c>
      <c r="D6200" t="s">
        <v>374</v>
      </c>
    </row>
    <row r="6201" spans="1:4" hidden="1" x14ac:dyDescent="0.25">
      <c r="A6201" t="s">
        <v>1957</v>
      </c>
      <c r="B6201">
        <v>14</v>
      </c>
      <c r="C6201" t="s">
        <v>449</v>
      </c>
      <c r="D6201" t="s">
        <v>372</v>
      </c>
    </row>
    <row r="6202" spans="1:4" hidden="1" x14ac:dyDescent="0.25">
      <c r="A6202" t="s">
        <v>1957</v>
      </c>
      <c r="B6202">
        <v>15</v>
      </c>
      <c r="C6202" t="s">
        <v>1332</v>
      </c>
      <c r="D6202" t="s">
        <v>766</v>
      </c>
    </row>
    <row r="6203" spans="1:4" hidden="1" x14ac:dyDescent="0.25">
      <c r="A6203" t="s">
        <v>1957</v>
      </c>
      <c r="B6203">
        <v>16</v>
      </c>
      <c r="C6203" t="s">
        <v>1330</v>
      </c>
      <c r="D6203" t="s">
        <v>617</v>
      </c>
    </row>
    <row r="6204" spans="1:4" hidden="1" x14ac:dyDescent="0.25">
      <c r="A6204" t="s">
        <v>1957</v>
      </c>
      <c r="B6204">
        <v>17</v>
      </c>
      <c r="C6204" t="s">
        <v>764</v>
      </c>
      <c r="D6204" t="s">
        <v>129</v>
      </c>
    </row>
    <row r="6205" spans="1:4" hidden="1" x14ac:dyDescent="0.25">
      <c r="A6205" t="s">
        <v>1957</v>
      </c>
      <c r="B6205">
        <v>18</v>
      </c>
      <c r="C6205" t="s">
        <v>569</v>
      </c>
      <c r="D6205" t="s">
        <v>762</v>
      </c>
    </row>
    <row r="6206" spans="1:4" hidden="1" x14ac:dyDescent="0.25">
      <c r="A6206" t="s">
        <v>1957</v>
      </c>
      <c r="B6206">
        <v>19</v>
      </c>
      <c r="C6206" t="s">
        <v>761</v>
      </c>
      <c r="D6206" t="s">
        <v>760</v>
      </c>
    </row>
    <row r="6207" spans="1:4" hidden="1" x14ac:dyDescent="0.25">
      <c r="A6207" t="s">
        <v>1957</v>
      </c>
      <c r="B6207">
        <v>20</v>
      </c>
      <c r="C6207" t="s">
        <v>1447</v>
      </c>
      <c r="D6207" t="s">
        <v>759</v>
      </c>
    </row>
    <row r="6208" spans="1:4" hidden="1" x14ac:dyDescent="0.25">
      <c r="A6208" t="s">
        <v>1957</v>
      </c>
      <c r="B6208">
        <v>21</v>
      </c>
      <c r="C6208" t="s">
        <v>1446</v>
      </c>
      <c r="D6208" t="s">
        <v>1445</v>
      </c>
    </row>
    <row r="6209" spans="1:4" hidden="1" x14ac:dyDescent="0.25">
      <c r="A6209" t="s">
        <v>1957</v>
      </c>
      <c r="B6209">
        <v>22</v>
      </c>
      <c r="C6209" t="s">
        <v>853</v>
      </c>
      <c r="D6209" t="s">
        <v>1443</v>
      </c>
    </row>
    <row r="6210" spans="1:4" hidden="1" x14ac:dyDescent="0.25">
      <c r="A6210" t="s">
        <v>1957</v>
      </c>
      <c r="B6210">
        <v>23</v>
      </c>
      <c r="C6210" t="s">
        <v>352</v>
      </c>
      <c r="D6210" t="s">
        <v>236</v>
      </c>
    </row>
    <row r="6211" spans="1:4" hidden="1" x14ac:dyDescent="0.25">
      <c r="A6211" t="s">
        <v>1957</v>
      </c>
      <c r="B6211">
        <v>24</v>
      </c>
      <c r="C6211" t="s">
        <v>1818</v>
      </c>
      <c r="D6211" t="s">
        <v>1870</v>
      </c>
    </row>
    <row r="6212" spans="1:4" hidden="1" x14ac:dyDescent="0.25">
      <c r="A6212" t="s">
        <v>1957</v>
      </c>
      <c r="B6212">
        <v>25</v>
      </c>
      <c r="C6212" t="s">
        <v>1958</v>
      </c>
      <c r="D6212" t="s">
        <v>1816</v>
      </c>
    </row>
    <row r="6213" spans="1:4" hidden="1" x14ac:dyDescent="0.25">
      <c r="A6213" t="s">
        <v>1957</v>
      </c>
      <c r="B6213">
        <v>26</v>
      </c>
      <c r="C6213" t="s">
        <v>1956</v>
      </c>
      <c r="D6213" t="s">
        <v>243</v>
      </c>
    </row>
    <row r="6214" spans="1:4" hidden="1" x14ac:dyDescent="0.25">
      <c r="A6214" t="s">
        <v>1950</v>
      </c>
      <c r="B6214">
        <v>1</v>
      </c>
      <c r="C6214" t="s">
        <v>396</v>
      </c>
      <c r="D6214" t="s">
        <v>118</v>
      </c>
    </row>
    <row r="6215" spans="1:4" hidden="1" x14ac:dyDescent="0.25">
      <c r="A6215" t="s">
        <v>1950</v>
      </c>
      <c r="B6215">
        <v>2</v>
      </c>
      <c r="C6215" t="s">
        <v>1078</v>
      </c>
      <c r="D6215" t="s">
        <v>1077</v>
      </c>
    </row>
    <row r="6216" spans="1:4" hidden="1" x14ac:dyDescent="0.25">
      <c r="A6216" t="s">
        <v>1950</v>
      </c>
      <c r="B6216">
        <v>3</v>
      </c>
      <c r="C6216" t="s">
        <v>295</v>
      </c>
      <c r="D6216" t="s">
        <v>10</v>
      </c>
    </row>
    <row r="6217" spans="1:4" hidden="1" x14ac:dyDescent="0.25">
      <c r="A6217" t="s">
        <v>1950</v>
      </c>
      <c r="B6217">
        <v>4</v>
      </c>
      <c r="C6217" t="s">
        <v>1067</v>
      </c>
      <c r="D6217" t="s">
        <v>1234</v>
      </c>
    </row>
    <row r="6218" spans="1:4" hidden="1" x14ac:dyDescent="0.25">
      <c r="A6218" t="s">
        <v>1950</v>
      </c>
      <c r="B6218">
        <v>5</v>
      </c>
      <c r="C6218" t="s">
        <v>999</v>
      </c>
      <c r="D6218" t="s">
        <v>596</v>
      </c>
    </row>
    <row r="6219" spans="1:4" hidden="1" x14ac:dyDescent="0.25">
      <c r="A6219" t="s">
        <v>1950</v>
      </c>
      <c r="B6219">
        <v>6</v>
      </c>
      <c r="C6219" t="s">
        <v>1000</v>
      </c>
      <c r="D6219" t="s">
        <v>70</v>
      </c>
    </row>
    <row r="6220" spans="1:4" hidden="1" x14ac:dyDescent="0.25">
      <c r="A6220" t="s">
        <v>1950</v>
      </c>
      <c r="B6220">
        <v>7</v>
      </c>
      <c r="C6220" t="s">
        <v>1233</v>
      </c>
      <c r="D6220" t="s">
        <v>593</v>
      </c>
    </row>
    <row r="6221" spans="1:4" hidden="1" x14ac:dyDescent="0.25">
      <c r="A6221" t="s">
        <v>1950</v>
      </c>
      <c r="B6221">
        <v>8</v>
      </c>
      <c r="C6221" t="s">
        <v>1232</v>
      </c>
      <c r="D6221" t="s">
        <v>592</v>
      </c>
    </row>
    <row r="6222" spans="1:4" hidden="1" x14ac:dyDescent="0.25">
      <c r="A6222" t="s">
        <v>1950</v>
      </c>
      <c r="B6222">
        <v>9</v>
      </c>
      <c r="C6222" t="s">
        <v>970</v>
      </c>
      <c r="D6222" t="s">
        <v>504</v>
      </c>
    </row>
    <row r="6223" spans="1:4" hidden="1" x14ac:dyDescent="0.25">
      <c r="A6223" t="s">
        <v>1950</v>
      </c>
      <c r="B6223">
        <v>10</v>
      </c>
      <c r="C6223" t="s">
        <v>933</v>
      </c>
      <c r="D6223" t="s">
        <v>502</v>
      </c>
    </row>
    <row r="6224" spans="1:4" hidden="1" x14ac:dyDescent="0.25">
      <c r="A6224" t="s">
        <v>1950</v>
      </c>
      <c r="B6224">
        <v>11</v>
      </c>
      <c r="C6224" t="s">
        <v>761</v>
      </c>
      <c r="D6224" t="s">
        <v>500</v>
      </c>
    </row>
    <row r="6225" spans="1:4" hidden="1" x14ac:dyDescent="0.25">
      <c r="A6225" t="s">
        <v>1950</v>
      </c>
      <c r="B6225">
        <v>12</v>
      </c>
      <c r="C6225" t="s">
        <v>1231</v>
      </c>
      <c r="D6225" t="s">
        <v>1230</v>
      </c>
    </row>
    <row r="6226" spans="1:4" hidden="1" x14ac:dyDescent="0.25">
      <c r="A6226" t="s">
        <v>1950</v>
      </c>
      <c r="B6226">
        <v>13</v>
      </c>
      <c r="C6226" t="s">
        <v>1229</v>
      </c>
      <c r="D6226" t="s">
        <v>1032</v>
      </c>
    </row>
    <row r="6227" spans="1:4" hidden="1" x14ac:dyDescent="0.25">
      <c r="A6227" t="s">
        <v>1950</v>
      </c>
      <c r="B6227">
        <v>14</v>
      </c>
      <c r="C6227" t="s">
        <v>1955</v>
      </c>
      <c r="D6227" t="s">
        <v>1954</v>
      </c>
    </row>
    <row r="6228" spans="1:4" hidden="1" x14ac:dyDescent="0.25">
      <c r="A6228" t="s">
        <v>1950</v>
      </c>
      <c r="B6228">
        <v>15</v>
      </c>
      <c r="C6228" t="s">
        <v>1953</v>
      </c>
      <c r="D6228" t="s">
        <v>1952</v>
      </c>
    </row>
    <row r="6229" spans="1:4" hidden="1" x14ac:dyDescent="0.25">
      <c r="A6229" t="s">
        <v>1950</v>
      </c>
      <c r="B6229">
        <v>16</v>
      </c>
      <c r="C6229" t="s">
        <v>1951</v>
      </c>
      <c r="D6229" t="s">
        <v>1146</v>
      </c>
    </row>
    <row r="6230" spans="1:4" hidden="1" x14ac:dyDescent="0.25">
      <c r="A6230" t="s">
        <v>1950</v>
      </c>
      <c r="B6230">
        <v>17</v>
      </c>
      <c r="C6230" t="s">
        <v>481</v>
      </c>
      <c r="D6230" t="s">
        <v>1145</v>
      </c>
    </row>
    <row r="6231" spans="1:4" hidden="1" x14ac:dyDescent="0.25">
      <c r="A6231" t="s">
        <v>1950</v>
      </c>
      <c r="B6231">
        <v>18</v>
      </c>
      <c r="C6231" t="s">
        <v>1663</v>
      </c>
      <c r="D6231" t="s">
        <v>243</v>
      </c>
    </row>
    <row r="6232" spans="1:4" hidden="1" x14ac:dyDescent="0.25">
      <c r="A6232" t="s">
        <v>1940</v>
      </c>
      <c r="B6232">
        <v>1</v>
      </c>
      <c r="C6232" t="s">
        <v>295</v>
      </c>
      <c r="D6232" t="s">
        <v>10</v>
      </c>
    </row>
    <row r="6233" spans="1:4" hidden="1" x14ac:dyDescent="0.25">
      <c r="A6233" t="s">
        <v>1940</v>
      </c>
      <c r="B6233">
        <v>2</v>
      </c>
      <c r="C6233" t="s">
        <v>1067</v>
      </c>
      <c r="D6233" t="s">
        <v>1234</v>
      </c>
    </row>
    <row r="6234" spans="1:4" hidden="1" x14ac:dyDescent="0.25">
      <c r="A6234" t="s">
        <v>1940</v>
      </c>
      <c r="B6234">
        <v>3</v>
      </c>
      <c r="C6234" t="s">
        <v>999</v>
      </c>
      <c r="D6234" t="s">
        <v>596</v>
      </c>
    </row>
    <row r="6235" spans="1:4" hidden="1" x14ac:dyDescent="0.25">
      <c r="A6235" t="s">
        <v>1940</v>
      </c>
      <c r="B6235">
        <v>4</v>
      </c>
      <c r="C6235" t="s">
        <v>1000</v>
      </c>
      <c r="D6235" t="s">
        <v>70</v>
      </c>
    </row>
    <row r="6236" spans="1:4" hidden="1" x14ac:dyDescent="0.25">
      <c r="A6236" t="s">
        <v>1940</v>
      </c>
      <c r="B6236">
        <v>5</v>
      </c>
      <c r="C6236" t="s">
        <v>1193</v>
      </c>
      <c r="D6236" t="s">
        <v>593</v>
      </c>
    </row>
    <row r="6237" spans="1:4" hidden="1" x14ac:dyDescent="0.25">
      <c r="A6237" t="s">
        <v>1940</v>
      </c>
      <c r="B6237">
        <v>6</v>
      </c>
      <c r="C6237" t="s">
        <v>1192</v>
      </c>
      <c r="D6237" t="s">
        <v>592</v>
      </c>
    </row>
    <row r="6238" spans="1:4" hidden="1" x14ac:dyDescent="0.25">
      <c r="A6238" t="s">
        <v>1940</v>
      </c>
      <c r="B6238">
        <v>7</v>
      </c>
      <c r="C6238" t="s">
        <v>970</v>
      </c>
      <c r="D6238" t="s">
        <v>504</v>
      </c>
    </row>
    <row r="6239" spans="1:4" hidden="1" x14ac:dyDescent="0.25">
      <c r="A6239" t="s">
        <v>1940</v>
      </c>
      <c r="B6239">
        <v>8</v>
      </c>
      <c r="C6239" t="s">
        <v>533</v>
      </c>
      <c r="D6239" t="s">
        <v>590</v>
      </c>
    </row>
    <row r="6240" spans="1:4" hidden="1" x14ac:dyDescent="0.25">
      <c r="A6240" t="s">
        <v>1940</v>
      </c>
      <c r="B6240">
        <v>9</v>
      </c>
      <c r="C6240" t="s">
        <v>1341</v>
      </c>
      <c r="D6240" t="s">
        <v>116</v>
      </c>
    </row>
    <row r="6241" spans="1:4" hidden="1" x14ac:dyDescent="0.25">
      <c r="A6241" t="s">
        <v>1940</v>
      </c>
      <c r="B6241">
        <v>10</v>
      </c>
      <c r="C6241" t="s">
        <v>730</v>
      </c>
      <c r="D6241" t="s">
        <v>509</v>
      </c>
    </row>
    <row r="6242" spans="1:4" hidden="1" x14ac:dyDescent="0.25">
      <c r="A6242" t="s">
        <v>1940</v>
      </c>
      <c r="B6242">
        <v>11</v>
      </c>
      <c r="C6242" t="s">
        <v>512</v>
      </c>
      <c r="D6242" t="s">
        <v>511</v>
      </c>
    </row>
    <row r="6243" spans="1:4" hidden="1" x14ac:dyDescent="0.25">
      <c r="A6243" t="s">
        <v>1940</v>
      </c>
      <c r="B6243">
        <v>12</v>
      </c>
      <c r="C6243" t="s">
        <v>1046</v>
      </c>
      <c r="D6243" t="s">
        <v>935</v>
      </c>
    </row>
    <row r="6244" spans="1:4" hidden="1" x14ac:dyDescent="0.25">
      <c r="A6244" t="s">
        <v>1940</v>
      </c>
      <c r="B6244">
        <v>13</v>
      </c>
      <c r="C6244" t="s">
        <v>1190</v>
      </c>
      <c r="D6244" t="s">
        <v>587</v>
      </c>
    </row>
    <row r="6245" spans="1:4" hidden="1" x14ac:dyDescent="0.25">
      <c r="A6245" t="s">
        <v>1940</v>
      </c>
      <c r="B6245">
        <v>14</v>
      </c>
      <c r="C6245" t="s">
        <v>907</v>
      </c>
      <c r="D6245" t="s">
        <v>150</v>
      </c>
    </row>
    <row r="6246" spans="1:4" hidden="1" x14ac:dyDescent="0.25">
      <c r="A6246" t="s">
        <v>1940</v>
      </c>
      <c r="B6246">
        <v>15</v>
      </c>
      <c r="C6246" t="s">
        <v>1665</v>
      </c>
      <c r="D6246" t="s">
        <v>1949</v>
      </c>
    </row>
    <row r="6247" spans="1:4" hidden="1" x14ac:dyDescent="0.25">
      <c r="A6247" t="s">
        <v>1940</v>
      </c>
      <c r="B6247">
        <v>16</v>
      </c>
      <c r="C6247" t="s">
        <v>1948</v>
      </c>
      <c r="D6247" t="s">
        <v>1947</v>
      </c>
    </row>
    <row r="6248" spans="1:4" hidden="1" x14ac:dyDescent="0.25">
      <c r="A6248" t="s">
        <v>1940</v>
      </c>
      <c r="B6248">
        <v>17</v>
      </c>
      <c r="C6248" t="s">
        <v>1946</v>
      </c>
      <c r="D6248" t="s">
        <v>1945</v>
      </c>
    </row>
    <row r="6249" spans="1:4" hidden="1" x14ac:dyDescent="0.25">
      <c r="A6249" t="s">
        <v>1940</v>
      </c>
      <c r="B6249">
        <v>18</v>
      </c>
      <c r="C6249" t="s">
        <v>1944</v>
      </c>
      <c r="D6249" t="s">
        <v>1943</v>
      </c>
    </row>
    <row r="6250" spans="1:4" hidden="1" x14ac:dyDescent="0.25">
      <c r="A6250" t="s">
        <v>1940</v>
      </c>
      <c r="B6250">
        <v>19</v>
      </c>
      <c r="C6250" t="s">
        <v>1942</v>
      </c>
      <c r="D6250" t="s">
        <v>1941</v>
      </c>
    </row>
    <row r="6251" spans="1:4" hidden="1" x14ac:dyDescent="0.25">
      <c r="A6251" t="s">
        <v>1940</v>
      </c>
      <c r="B6251">
        <v>20</v>
      </c>
      <c r="C6251" t="s">
        <v>1939</v>
      </c>
      <c r="D6251" t="s">
        <v>112</v>
      </c>
    </row>
    <row r="6252" spans="1:4" hidden="1" x14ac:dyDescent="0.25">
      <c r="A6252" t="s">
        <v>1934</v>
      </c>
      <c r="B6252">
        <v>1</v>
      </c>
      <c r="C6252" t="s">
        <v>295</v>
      </c>
      <c r="D6252" t="s">
        <v>10</v>
      </c>
    </row>
    <row r="6253" spans="1:4" hidden="1" x14ac:dyDescent="0.25">
      <c r="A6253" t="s">
        <v>1934</v>
      </c>
      <c r="B6253">
        <v>2</v>
      </c>
      <c r="C6253" t="s">
        <v>928</v>
      </c>
      <c r="D6253" t="s">
        <v>927</v>
      </c>
    </row>
    <row r="6254" spans="1:4" hidden="1" x14ac:dyDescent="0.25">
      <c r="A6254" t="s">
        <v>1934</v>
      </c>
      <c r="B6254">
        <v>3</v>
      </c>
      <c r="C6254" t="s">
        <v>926</v>
      </c>
      <c r="D6254" t="s">
        <v>535</v>
      </c>
    </row>
    <row r="6255" spans="1:4" hidden="1" x14ac:dyDescent="0.25">
      <c r="A6255" t="s">
        <v>1934</v>
      </c>
      <c r="B6255">
        <v>4</v>
      </c>
      <c r="C6255" t="s">
        <v>925</v>
      </c>
      <c r="D6255" t="s">
        <v>924</v>
      </c>
    </row>
    <row r="6256" spans="1:4" hidden="1" x14ac:dyDescent="0.25">
      <c r="A6256" t="s">
        <v>1934</v>
      </c>
      <c r="B6256">
        <v>5</v>
      </c>
      <c r="C6256" t="s">
        <v>923</v>
      </c>
      <c r="D6256" t="s">
        <v>407</v>
      </c>
    </row>
    <row r="6257" spans="1:4" hidden="1" x14ac:dyDescent="0.25">
      <c r="A6257" t="s">
        <v>1934</v>
      </c>
      <c r="B6257">
        <v>6</v>
      </c>
      <c r="C6257" t="s">
        <v>387</v>
      </c>
      <c r="D6257" t="s">
        <v>386</v>
      </c>
    </row>
    <row r="6258" spans="1:4" hidden="1" x14ac:dyDescent="0.25">
      <c r="A6258" t="s">
        <v>1934</v>
      </c>
      <c r="B6258">
        <v>7</v>
      </c>
      <c r="C6258" t="s">
        <v>922</v>
      </c>
      <c r="D6258" t="s">
        <v>921</v>
      </c>
    </row>
    <row r="6259" spans="1:4" hidden="1" x14ac:dyDescent="0.25">
      <c r="A6259" t="s">
        <v>1934</v>
      </c>
      <c r="B6259">
        <v>8</v>
      </c>
      <c r="C6259" t="s">
        <v>316</v>
      </c>
      <c r="D6259" t="s">
        <v>106</v>
      </c>
    </row>
    <row r="6260" spans="1:4" hidden="1" x14ac:dyDescent="0.25">
      <c r="A6260" t="s">
        <v>1934</v>
      </c>
      <c r="B6260">
        <v>9</v>
      </c>
      <c r="C6260" t="s">
        <v>881</v>
      </c>
      <c r="D6260" t="s">
        <v>920</v>
      </c>
    </row>
    <row r="6261" spans="1:4" hidden="1" x14ac:dyDescent="0.25">
      <c r="A6261" t="s">
        <v>1934</v>
      </c>
      <c r="B6261">
        <v>10</v>
      </c>
      <c r="C6261" t="s">
        <v>919</v>
      </c>
      <c r="D6261" t="s">
        <v>380</v>
      </c>
    </row>
    <row r="6262" spans="1:4" hidden="1" x14ac:dyDescent="0.25">
      <c r="A6262" t="s">
        <v>1934</v>
      </c>
      <c r="B6262">
        <v>11</v>
      </c>
      <c r="C6262" t="s">
        <v>315</v>
      </c>
      <c r="D6262" t="s">
        <v>221</v>
      </c>
    </row>
    <row r="6263" spans="1:4" hidden="1" x14ac:dyDescent="0.25">
      <c r="A6263" t="s">
        <v>1934</v>
      </c>
      <c r="B6263">
        <v>12</v>
      </c>
      <c r="C6263" t="s">
        <v>533</v>
      </c>
      <c r="D6263" t="s">
        <v>918</v>
      </c>
    </row>
    <row r="6264" spans="1:4" hidden="1" x14ac:dyDescent="0.25">
      <c r="A6264" t="s">
        <v>1934</v>
      </c>
      <c r="B6264">
        <v>13</v>
      </c>
      <c r="C6264" t="s">
        <v>917</v>
      </c>
      <c r="D6264" t="s">
        <v>530</v>
      </c>
    </row>
    <row r="6265" spans="1:4" hidden="1" x14ac:dyDescent="0.25">
      <c r="A6265" t="s">
        <v>1934</v>
      </c>
      <c r="B6265">
        <v>14</v>
      </c>
      <c r="C6265" t="s">
        <v>916</v>
      </c>
      <c r="D6265" t="s">
        <v>915</v>
      </c>
    </row>
    <row r="6266" spans="1:4" hidden="1" x14ac:dyDescent="0.25">
      <c r="A6266" t="s">
        <v>1934</v>
      </c>
      <c r="B6266">
        <v>15</v>
      </c>
      <c r="C6266" t="s">
        <v>914</v>
      </c>
      <c r="D6266" t="s">
        <v>878</v>
      </c>
    </row>
    <row r="6267" spans="1:4" hidden="1" x14ac:dyDescent="0.25">
      <c r="A6267" t="s">
        <v>1934</v>
      </c>
      <c r="B6267">
        <v>16</v>
      </c>
      <c r="C6267" t="s">
        <v>913</v>
      </c>
      <c r="D6267" t="s">
        <v>912</v>
      </c>
    </row>
    <row r="6268" spans="1:4" hidden="1" x14ac:dyDescent="0.25">
      <c r="A6268" t="s">
        <v>1934</v>
      </c>
      <c r="B6268">
        <v>17</v>
      </c>
      <c r="C6268" t="s">
        <v>911</v>
      </c>
      <c r="D6268" t="s">
        <v>522</v>
      </c>
    </row>
    <row r="6269" spans="1:4" hidden="1" x14ac:dyDescent="0.25">
      <c r="A6269" t="s">
        <v>1934</v>
      </c>
      <c r="B6269">
        <v>18</v>
      </c>
      <c r="C6269" t="s">
        <v>910</v>
      </c>
      <c r="D6269" t="s">
        <v>521</v>
      </c>
    </row>
    <row r="6270" spans="1:4" hidden="1" x14ac:dyDescent="0.25">
      <c r="A6270" t="s">
        <v>1934</v>
      </c>
      <c r="B6270">
        <v>19</v>
      </c>
      <c r="C6270" t="s">
        <v>411</v>
      </c>
      <c r="D6270" t="s">
        <v>47</v>
      </c>
    </row>
    <row r="6271" spans="1:4" hidden="1" x14ac:dyDescent="0.25">
      <c r="A6271" t="s">
        <v>1934</v>
      </c>
      <c r="B6271">
        <v>20</v>
      </c>
      <c r="C6271" t="s">
        <v>909</v>
      </c>
      <c r="D6271" t="s">
        <v>908</v>
      </c>
    </row>
    <row r="6272" spans="1:4" hidden="1" x14ac:dyDescent="0.25">
      <c r="A6272" t="s">
        <v>1934</v>
      </c>
      <c r="B6272">
        <v>21</v>
      </c>
      <c r="C6272" t="s">
        <v>381</v>
      </c>
      <c r="D6272" t="s">
        <v>517</v>
      </c>
    </row>
    <row r="6273" spans="1:4" hidden="1" x14ac:dyDescent="0.25">
      <c r="A6273" t="s">
        <v>1934</v>
      </c>
      <c r="B6273">
        <v>22</v>
      </c>
      <c r="C6273" t="s">
        <v>907</v>
      </c>
      <c r="D6273" t="s">
        <v>150</v>
      </c>
    </row>
    <row r="6274" spans="1:4" hidden="1" x14ac:dyDescent="0.25">
      <c r="A6274" t="s">
        <v>1934</v>
      </c>
      <c r="B6274">
        <v>23</v>
      </c>
      <c r="C6274" t="s">
        <v>906</v>
      </c>
      <c r="D6274" t="s">
        <v>905</v>
      </c>
    </row>
    <row r="6275" spans="1:4" hidden="1" x14ac:dyDescent="0.25">
      <c r="A6275" t="s">
        <v>1934</v>
      </c>
      <c r="B6275">
        <v>24</v>
      </c>
      <c r="C6275" t="s">
        <v>583</v>
      </c>
      <c r="D6275" t="s">
        <v>582</v>
      </c>
    </row>
    <row r="6276" spans="1:4" hidden="1" x14ac:dyDescent="0.25">
      <c r="A6276" t="s">
        <v>1934</v>
      </c>
      <c r="B6276">
        <v>25</v>
      </c>
      <c r="C6276" t="s">
        <v>904</v>
      </c>
      <c r="D6276" t="s">
        <v>903</v>
      </c>
    </row>
    <row r="6277" spans="1:4" hidden="1" x14ac:dyDescent="0.25">
      <c r="A6277" t="s">
        <v>1934</v>
      </c>
      <c r="B6277">
        <v>26</v>
      </c>
      <c r="C6277" t="s">
        <v>1347</v>
      </c>
      <c r="D6277" t="s">
        <v>1411</v>
      </c>
    </row>
    <row r="6278" spans="1:4" hidden="1" x14ac:dyDescent="0.25">
      <c r="A6278" t="s">
        <v>1934</v>
      </c>
      <c r="B6278">
        <v>27</v>
      </c>
      <c r="C6278" t="s">
        <v>1409</v>
      </c>
      <c r="D6278" t="s">
        <v>234</v>
      </c>
    </row>
    <row r="6279" spans="1:4" hidden="1" x14ac:dyDescent="0.25">
      <c r="A6279" t="s">
        <v>1934</v>
      </c>
      <c r="B6279">
        <v>28</v>
      </c>
      <c r="C6279" t="s">
        <v>1085</v>
      </c>
      <c r="D6279" t="s">
        <v>1084</v>
      </c>
    </row>
    <row r="6280" spans="1:4" hidden="1" x14ac:dyDescent="0.25">
      <c r="A6280" t="s">
        <v>1934</v>
      </c>
      <c r="B6280">
        <v>29</v>
      </c>
      <c r="C6280" t="s">
        <v>438</v>
      </c>
      <c r="D6280" t="s">
        <v>1086</v>
      </c>
    </row>
    <row r="6281" spans="1:4" hidden="1" x14ac:dyDescent="0.25">
      <c r="A6281" t="s">
        <v>1934</v>
      </c>
      <c r="B6281">
        <v>30</v>
      </c>
      <c r="C6281" t="s">
        <v>1075</v>
      </c>
      <c r="D6281" t="s">
        <v>1938</v>
      </c>
    </row>
    <row r="6282" spans="1:4" hidden="1" x14ac:dyDescent="0.25">
      <c r="A6282" t="s">
        <v>1934</v>
      </c>
      <c r="B6282">
        <v>31</v>
      </c>
      <c r="C6282" t="s">
        <v>358</v>
      </c>
      <c r="D6282" t="s">
        <v>72</v>
      </c>
    </row>
    <row r="6283" spans="1:4" hidden="1" x14ac:dyDescent="0.25">
      <c r="A6283" t="s">
        <v>1934</v>
      </c>
      <c r="B6283">
        <v>32</v>
      </c>
      <c r="C6283" t="s">
        <v>1513</v>
      </c>
      <c r="D6283" t="s">
        <v>1937</v>
      </c>
    </row>
    <row r="6284" spans="1:4" hidden="1" x14ac:dyDescent="0.25">
      <c r="A6284" t="s">
        <v>1934</v>
      </c>
      <c r="B6284">
        <v>33</v>
      </c>
      <c r="C6284" t="s">
        <v>616</v>
      </c>
      <c r="D6284" t="s">
        <v>1936</v>
      </c>
    </row>
    <row r="6285" spans="1:4" hidden="1" x14ac:dyDescent="0.25">
      <c r="A6285" t="s">
        <v>1934</v>
      </c>
      <c r="B6285">
        <v>34</v>
      </c>
      <c r="C6285" t="s">
        <v>1054</v>
      </c>
      <c r="D6285" t="s">
        <v>1053</v>
      </c>
    </row>
    <row r="6286" spans="1:4" hidden="1" x14ac:dyDescent="0.25">
      <c r="A6286" t="s">
        <v>1934</v>
      </c>
      <c r="B6286">
        <v>35</v>
      </c>
      <c r="C6286" t="s">
        <v>1935</v>
      </c>
      <c r="D6286" t="s">
        <v>1824</v>
      </c>
    </row>
    <row r="6287" spans="1:4" hidden="1" x14ac:dyDescent="0.25">
      <c r="A6287" t="s">
        <v>1934</v>
      </c>
      <c r="B6287">
        <v>36</v>
      </c>
      <c r="C6287" t="s">
        <v>1822</v>
      </c>
      <c r="D6287" t="s">
        <v>244</v>
      </c>
    </row>
    <row r="6288" spans="1:4" hidden="1" x14ac:dyDescent="0.25">
      <c r="A6288" t="s">
        <v>1932</v>
      </c>
      <c r="B6288">
        <v>1</v>
      </c>
      <c r="C6288" t="s">
        <v>295</v>
      </c>
      <c r="D6288" t="s">
        <v>10</v>
      </c>
    </row>
    <row r="6289" spans="1:4" hidden="1" x14ac:dyDescent="0.25">
      <c r="A6289" t="s">
        <v>1932</v>
      </c>
      <c r="B6289">
        <v>2</v>
      </c>
      <c r="C6289" t="s">
        <v>1067</v>
      </c>
      <c r="D6289" t="s">
        <v>1234</v>
      </c>
    </row>
    <row r="6290" spans="1:4" hidden="1" x14ac:dyDescent="0.25">
      <c r="A6290" t="s">
        <v>1932</v>
      </c>
      <c r="B6290">
        <v>3</v>
      </c>
      <c r="C6290" t="s">
        <v>999</v>
      </c>
      <c r="D6290" t="s">
        <v>596</v>
      </c>
    </row>
    <row r="6291" spans="1:4" hidden="1" x14ac:dyDescent="0.25">
      <c r="A6291" t="s">
        <v>1932</v>
      </c>
      <c r="B6291">
        <v>4</v>
      </c>
      <c r="C6291" t="s">
        <v>1000</v>
      </c>
      <c r="D6291" t="s">
        <v>70</v>
      </c>
    </row>
    <row r="6292" spans="1:4" hidden="1" x14ac:dyDescent="0.25">
      <c r="A6292" t="s">
        <v>1932</v>
      </c>
      <c r="B6292">
        <v>5</v>
      </c>
      <c r="C6292" t="s">
        <v>1193</v>
      </c>
      <c r="D6292" t="s">
        <v>593</v>
      </c>
    </row>
    <row r="6293" spans="1:4" hidden="1" x14ac:dyDescent="0.25">
      <c r="A6293" t="s">
        <v>1932</v>
      </c>
      <c r="B6293">
        <v>6</v>
      </c>
      <c r="C6293" t="s">
        <v>1192</v>
      </c>
      <c r="D6293" t="s">
        <v>592</v>
      </c>
    </row>
    <row r="6294" spans="1:4" hidden="1" x14ac:dyDescent="0.25">
      <c r="A6294" t="s">
        <v>1932</v>
      </c>
      <c r="B6294">
        <v>7</v>
      </c>
      <c r="C6294" t="s">
        <v>970</v>
      </c>
      <c r="D6294" t="s">
        <v>504</v>
      </c>
    </row>
    <row r="6295" spans="1:4" hidden="1" x14ac:dyDescent="0.25">
      <c r="A6295" t="s">
        <v>1932</v>
      </c>
      <c r="B6295">
        <v>8</v>
      </c>
      <c r="C6295" t="s">
        <v>533</v>
      </c>
      <c r="D6295" t="s">
        <v>590</v>
      </c>
    </row>
    <row r="6296" spans="1:4" hidden="1" x14ac:dyDescent="0.25">
      <c r="A6296" t="s">
        <v>1932</v>
      </c>
      <c r="B6296">
        <v>9</v>
      </c>
      <c r="C6296" t="s">
        <v>1341</v>
      </c>
      <c r="D6296" t="s">
        <v>116</v>
      </c>
    </row>
    <row r="6297" spans="1:4" hidden="1" x14ac:dyDescent="0.25">
      <c r="A6297" t="s">
        <v>1932</v>
      </c>
      <c r="B6297">
        <v>10</v>
      </c>
      <c r="C6297" t="s">
        <v>730</v>
      </c>
      <c r="D6297" t="s">
        <v>509</v>
      </c>
    </row>
    <row r="6298" spans="1:4" hidden="1" x14ac:dyDescent="0.25">
      <c r="A6298" t="s">
        <v>1932</v>
      </c>
      <c r="B6298">
        <v>11</v>
      </c>
      <c r="C6298" t="s">
        <v>512</v>
      </c>
      <c r="D6298" t="s">
        <v>511</v>
      </c>
    </row>
    <row r="6299" spans="1:4" hidden="1" x14ac:dyDescent="0.25">
      <c r="A6299" t="s">
        <v>1932</v>
      </c>
      <c r="B6299">
        <v>12</v>
      </c>
      <c r="C6299" t="s">
        <v>1046</v>
      </c>
      <c r="D6299" t="s">
        <v>935</v>
      </c>
    </row>
    <row r="6300" spans="1:4" hidden="1" x14ac:dyDescent="0.25">
      <c r="A6300" t="s">
        <v>1932</v>
      </c>
      <c r="B6300">
        <v>13</v>
      </c>
      <c r="C6300" t="s">
        <v>1190</v>
      </c>
      <c r="D6300" t="s">
        <v>587</v>
      </c>
    </row>
    <row r="6301" spans="1:4" hidden="1" x14ac:dyDescent="0.25">
      <c r="A6301" t="s">
        <v>1932</v>
      </c>
      <c r="B6301">
        <v>14</v>
      </c>
      <c r="C6301" t="s">
        <v>907</v>
      </c>
      <c r="D6301" t="s">
        <v>150</v>
      </c>
    </row>
    <row r="6302" spans="1:4" hidden="1" x14ac:dyDescent="0.25">
      <c r="A6302" t="s">
        <v>1932</v>
      </c>
      <c r="B6302">
        <v>15</v>
      </c>
      <c r="C6302" t="s">
        <v>1348</v>
      </c>
      <c r="D6302" t="s">
        <v>584</v>
      </c>
    </row>
    <row r="6303" spans="1:4" hidden="1" x14ac:dyDescent="0.25">
      <c r="A6303" t="s">
        <v>1932</v>
      </c>
      <c r="B6303">
        <v>16</v>
      </c>
      <c r="C6303" t="s">
        <v>583</v>
      </c>
      <c r="D6303" t="s">
        <v>582</v>
      </c>
    </row>
    <row r="6304" spans="1:4" hidden="1" x14ac:dyDescent="0.25">
      <c r="A6304" t="s">
        <v>1932</v>
      </c>
      <c r="B6304">
        <v>17</v>
      </c>
      <c r="C6304" t="s">
        <v>925</v>
      </c>
      <c r="D6304" t="s">
        <v>1933</v>
      </c>
    </row>
    <row r="6305" spans="1:4" hidden="1" x14ac:dyDescent="0.25">
      <c r="A6305" t="s">
        <v>1932</v>
      </c>
      <c r="B6305">
        <v>18</v>
      </c>
      <c r="C6305" t="s">
        <v>1347</v>
      </c>
      <c r="D6305" t="s">
        <v>1346</v>
      </c>
    </row>
    <row r="6306" spans="1:4" hidden="1" x14ac:dyDescent="0.25">
      <c r="A6306" t="s">
        <v>1932</v>
      </c>
      <c r="B6306">
        <v>19</v>
      </c>
      <c r="C6306" t="s">
        <v>1858</v>
      </c>
      <c r="D6306" t="s">
        <v>251</v>
      </c>
    </row>
    <row r="6307" spans="1:4" hidden="1" x14ac:dyDescent="0.25">
      <c r="A6307" t="s">
        <v>1932</v>
      </c>
      <c r="B6307">
        <v>20</v>
      </c>
      <c r="C6307" t="s">
        <v>1238</v>
      </c>
      <c r="D6307" t="s">
        <v>234</v>
      </c>
    </row>
    <row r="6308" spans="1:4" hidden="1" x14ac:dyDescent="0.25">
      <c r="A6308" t="s">
        <v>1932</v>
      </c>
      <c r="B6308">
        <v>21</v>
      </c>
      <c r="C6308" t="s">
        <v>1898</v>
      </c>
      <c r="D6308" t="s">
        <v>259</v>
      </c>
    </row>
    <row r="6309" spans="1:4" hidden="1" x14ac:dyDescent="0.25">
      <c r="A6309" t="s">
        <v>1930</v>
      </c>
      <c r="B6309">
        <v>1</v>
      </c>
      <c r="C6309" t="s">
        <v>1843</v>
      </c>
      <c r="D6309" t="s">
        <v>258</v>
      </c>
    </row>
    <row r="6310" spans="1:4" hidden="1" x14ac:dyDescent="0.25">
      <c r="A6310" t="s">
        <v>1930</v>
      </c>
      <c r="B6310">
        <v>2</v>
      </c>
      <c r="C6310" t="s">
        <v>396</v>
      </c>
      <c r="D6310" t="s">
        <v>118</v>
      </c>
    </row>
    <row r="6311" spans="1:4" hidden="1" x14ac:dyDescent="0.25">
      <c r="A6311" t="s">
        <v>1930</v>
      </c>
      <c r="B6311">
        <v>3</v>
      </c>
      <c r="C6311" t="s">
        <v>1078</v>
      </c>
      <c r="D6311" t="s">
        <v>1077</v>
      </c>
    </row>
    <row r="6312" spans="1:4" hidden="1" x14ac:dyDescent="0.25">
      <c r="A6312" t="s">
        <v>1930</v>
      </c>
      <c r="B6312">
        <v>4</v>
      </c>
      <c r="C6312" t="s">
        <v>295</v>
      </c>
      <c r="D6312" t="s">
        <v>10</v>
      </c>
    </row>
    <row r="6313" spans="1:4" hidden="1" x14ac:dyDescent="0.25">
      <c r="A6313" t="s">
        <v>1930</v>
      </c>
      <c r="B6313">
        <v>5</v>
      </c>
      <c r="C6313" t="s">
        <v>928</v>
      </c>
      <c r="D6313" t="s">
        <v>927</v>
      </c>
    </row>
    <row r="6314" spans="1:4" hidden="1" x14ac:dyDescent="0.25">
      <c r="A6314" t="s">
        <v>1930</v>
      </c>
      <c r="B6314">
        <v>6</v>
      </c>
      <c r="C6314" t="s">
        <v>926</v>
      </c>
      <c r="D6314" t="s">
        <v>535</v>
      </c>
    </row>
    <row r="6315" spans="1:4" hidden="1" x14ac:dyDescent="0.25">
      <c r="A6315" t="s">
        <v>1930</v>
      </c>
      <c r="B6315">
        <v>7</v>
      </c>
      <c r="C6315" t="s">
        <v>925</v>
      </c>
      <c r="D6315" t="s">
        <v>924</v>
      </c>
    </row>
    <row r="6316" spans="1:4" hidden="1" x14ac:dyDescent="0.25">
      <c r="A6316" t="s">
        <v>1930</v>
      </c>
      <c r="B6316">
        <v>8</v>
      </c>
      <c r="C6316" t="s">
        <v>923</v>
      </c>
      <c r="D6316" t="s">
        <v>407</v>
      </c>
    </row>
    <row r="6317" spans="1:4" hidden="1" x14ac:dyDescent="0.25">
      <c r="A6317" t="s">
        <v>1930</v>
      </c>
      <c r="B6317">
        <v>9</v>
      </c>
      <c r="C6317" t="s">
        <v>387</v>
      </c>
      <c r="D6317" t="s">
        <v>386</v>
      </c>
    </row>
    <row r="6318" spans="1:4" hidden="1" x14ac:dyDescent="0.25">
      <c r="A6318" t="s">
        <v>1930</v>
      </c>
      <c r="B6318">
        <v>10</v>
      </c>
      <c r="C6318" t="s">
        <v>922</v>
      </c>
      <c r="D6318" t="s">
        <v>921</v>
      </c>
    </row>
    <row r="6319" spans="1:4" hidden="1" x14ac:dyDescent="0.25">
      <c r="A6319" t="s">
        <v>1930</v>
      </c>
      <c r="B6319">
        <v>11</v>
      </c>
      <c r="C6319" t="s">
        <v>316</v>
      </c>
      <c r="D6319" t="s">
        <v>106</v>
      </c>
    </row>
    <row r="6320" spans="1:4" hidden="1" x14ac:dyDescent="0.25">
      <c r="A6320" t="s">
        <v>1930</v>
      </c>
      <c r="B6320">
        <v>12</v>
      </c>
      <c r="C6320" t="s">
        <v>881</v>
      </c>
      <c r="D6320" t="s">
        <v>920</v>
      </c>
    </row>
    <row r="6321" spans="1:4" hidden="1" x14ac:dyDescent="0.25">
      <c r="A6321" t="s">
        <v>1930</v>
      </c>
      <c r="B6321">
        <v>13</v>
      </c>
      <c r="C6321" t="s">
        <v>919</v>
      </c>
      <c r="D6321" t="s">
        <v>380</v>
      </c>
    </row>
    <row r="6322" spans="1:4" hidden="1" x14ac:dyDescent="0.25">
      <c r="A6322" t="s">
        <v>1930</v>
      </c>
      <c r="B6322">
        <v>14</v>
      </c>
      <c r="C6322" t="s">
        <v>315</v>
      </c>
      <c r="D6322" t="s">
        <v>221</v>
      </c>
    </row>
    <row r="6323" spans="1:4" hidden="1" x14ac:dyDescent="0.25">
      <c r="A6323" t="s">
        <v>1930</v>
      </c>
      <c r="B6323">
        <v>15</v>
      </c>
      <c r="C6323" t="s">
        <v>533</v>
      </c>
      <c r="D6323" t="s">
        <v>918</v>
      </c>
    </row>
    <row r="6324" spans="1:4" hidden="1" x14ac:dyDescent="0.25">
      <c r="A6324" t="s">
        <v>1930</v>
      </c>
      <c r="B6324">
        <v>16</v>
      </c>
      <c r="C6324" t="s">
        <v>917</v>
      </c>
      <c r="D6324" t="s">
        <v>530</v>
      </c>
    </row>
    <row r="6325" spans="1:4" hidden="1" x14ac:dyDescent="0.25">
      <c r="A6325" t="s">
        <v>1930</v>
      </c>
      <c r="B6325">
        <v>17</v>
      </c>
      <c r="C6325" t="s">
        <v>916</v>
      </c>
      <c r="D6325" t="s">
        <v>915</v>
      </c>
    </row>
    <row r="6326" spans="1:4" hidden="1" x14ac:dyDescent="0.25">
      <c r="A6326" t="s">
        <v>1930</v>
      </c>
      <c r="B6326">
        <v>18</v>
      </c>
      <c r="C6326" t="s">
        <v>914</v>
      </c>
      <c r="D6326" t="s">
        <v>878</v>
      </c>
    </row>
    <row r="6327" spans="1:4" hidden="1" x14ac:dyDescent="0.25">
      <c r="A6327" t="s">
        <v>1930</v>
      </c>
      <c r="B6327">
        <v>19</v>
      </c>
      <c r="C6327" t="s">
        <v>913</v>
      </c>
      <c r="D6327" t="s">
        <v>912</v>
      </c>
    </row>
    <row r="6328" spans="1:4" hidden="1" x14ac:dyDescent="0.25">
      <c r="A6328" t="s">
        <v>1930</v>
      </c>
      <c r="B6328">
        <v>20</v>
      </c>
      <c r="C6328" t="s">
        <v>911</v>
      </c>
      <c r="D6328" t="s">
        <v>522</v>
      </c>
    </row>
    <row r="6329" spans="1:4" hidden="1" x14ac:dyDescent="0.25">
      <c r="A6329" t="s">
        <v>1930</v>
      </c>
      <c r="B6329">
        <v>21</v>
      </c>
      <c r="C6329" t="s">
        <v>910</v>
      </c>
      <c r="D6329" t="s">
        <v>521</v>
      </c>
    </row>
    <row r="6330" spans="1:4" hidden="1" x14ac:dyDescent="0.25">
      <c r="A6330" t="s">
        <v>1930</v>
      </c>
      <c r="B6330">
        <v>22</v>
      </c>
      <c r="C6330" t="s">
        <v>411</v>
      </c>
      <c r="D6330" t="s">
        <v>47</v>
      </c>
    </row>
    <row r="6331" spans="1:4" hidden="1" x14ac:dyDescent="0.25">
      <c r="A6331" t="s">
        <v>1930</v>
      </c>
      <c r="B6331">
        <v>23</v>
      </c>
      <c r="C6331" t="s">
        <v>519</v>
      </c>
      <c r="D6331" t="s">
        <v>908</v>
      </c>
    </row>
    <row r="6332" spans="1:4" hidden="1" x14ac:dyDescent="0.25">
      <c r="A6332" t="s">
        <v>1930</v>
      </c>
      <c r="B6332">
        <v>24</v>
      </c>
      <c r="C6332" t="s">
        <v>909</v>
      </c>
      <c r="D6332" t="s">
        <v>1931</v>
      </c>
    </row>
    <row r="6333" spans="1:4" hidden="1" x14ac:dyDescent="0.25">
      <c r="A6333" t="s">
        <v>1930</v>
      </c>
      <c r="B6333">
        <v>25</v>
      </c>
      <c r="C6333" t="s">
        <v>907</v>
      </c>
      <c r="D6333" t="s">
        <v>150</v>
      </c>
    </row>
    <row r="6334" spans="1:4" hidden="1" x14ac:dyDescent="0.25">
      <c r="A6334" t="s">
        <v>1930</v>
      </c>
      <c r="B6334">
        <v>26</v>
      </c>
      <c r="C6334" t="s">
        <v>906</v>
      </c>
      <c r="D6334" t="s">
        <v>905</v>
      </c>
    </row>
    <row r="6335" spans="1:4" hidden="1" x14ac:dyDescent="0.25">
      <c r="A6335" t="s">
        <v>1930</v>
      </c>
      <c r="B6335">
        <v>27</v>
      </c>
      <c r="C6335" t="s">
        <v>583</v>
      </c>
      <c r="D6335" t="s">
        <v>582</v>
      </c>
    </row>
    <row r="6336" spans="1:4" hidden="1" x14ac:dyDescent="0.25">
      <c r="A6336" t="s">
        <v>1930</v>
      </c>
      <c r="B6336">
        <v>28</v>
      </c>
      <c r="C6336" t="s">
        <v>904</v>
      </c>
      <c r="D6336" t="s">
        <v>903</v>
      </c>
    </row>
    <row r="6337" spans="1:4" hidden="1" x14ac:dyDescent="0.25">
      <c r="A6337" t="s">
        <v>1930</v>
      </c>
      <c r="B6337">
        <v>29</v>
      </c>
      <c r="C6337" t="s">
        <v>902</v>
      </c>
      <c r="D6337" t="s">
        <v>579</v>
      </c>
    </row>
    <row r="6338" spans="1:4" hidden="1" x14ac:dyDescent="0.25">
      <c r="A6338" t="s">
        <v>1930</v>
      </c>
      <c r="B6338">
        <v>30</v>
      </c>
      <c r="C6338" t="s">
        <v>901</v>
      </c>
      <c r="D6338" t="s">
        <v>900</v>
      </c>
    </row>
    <row r="6339" spans="1:4" hidden="1" x14ac:dyDescent="0.25">
      <c r="A6339" t="s">
        <v>1930</v>
      </c>
      <c r="B6339">
        <v>31</v>
      </c>
      <c r="C6339" t="s">
        <v>899</v>
      </c>
      <c r="D6339" t="s">
        <v>898</v>
      </c>
    </row>
    <row r="6340" spans="1:4" hidden="1" x14ac:dyDescent="0.25">
      <c r="A6340" t="s">
        <v>1930</v>
      </c>
      <c r="B6340">
        <v>32</v>
      </c>
      <c r="C6340" t="s">
        <v>358</v>
      </c>
      <c r="D6340" t="s">
        <v>72</v>
      </c>
    </row>
    <row r="6341" spans="1:4" hidden="1" x14ac:dyDescent="0.25">
      <c r="A6341" t="s">
        <v>1930</v>
      </c>
      <c r="B6341">
        <v>33</v>
      </c>
      <c r="C6341" t="s">
        <v>897</v>
      </c>
      <c r="D6341" t="s">
        <v>575</v>
      </c>
    </row>
    <row r="6342" spans="1:4" hidden="1" x14ac:dyDescent="0.25">
      <c r="A6342" t="s">
        <v>1930</v>
      </c>
      <c r="B6342">
        <v>34</v>
      </c>
      <c r="C6342" t="s">
        <v>896</v>
      </c>
      <c r="D6342" t="s">
        <v>574</v>
      </c>
    </row>
    <row r="6343" spans="1:4" hidden="1" x14ac:dyDescent="0.25">
      <c r="A6343" t="s">
        <v>1930</v>
      </c>
      <c r="B6343">
        <v>35</v>
      </c>
      <c r="C6343" t="s">
        <v>1082</v>
      </c>
      <c r="D6343" t="s">
        <v>568</v>
      </c>
    </row>
    <row r="6344" spans="1:4" hidden="1" x14ac:dyDescent="0.25">
      <c r="A6344" t="s">
        <v>1930</v>
      </c>
      <c r="B6344">
        <v>36</v>
      </c>
      <c r="C6344" t="s">
        <v>1883</v>
      </c>
      <c r="D6344" t="s">
        <v>1882</v>
      </c>
    </row>
    <row r="6345" spans="1:4" hidden="1" x14ac:dyDescent="0.25">
      <c r="A6345" t="s">
        <v>1930</v>
      </c>
      <c r="B6345">
        <v>37</v>
      </c>
      <c r="C6345" t="s">
        <v>556</v>
      </c>
      <c r="D6345" t="s">
        <v>257</v>
      </c>
    </row>
    <row r="6346" spans="1:4" hidden="1" x14ac:dyDescent="0.25">
      <c r="A6346" t="s">
        <v>1925</v>
      </c>
      <c r="B6346">
        <v>1</v>
      </c>
      <c r="C6346" t="s">
        <v>396</v>
      </c>
      <c r="D6346" t="s">
        <v>118</v>
      </c>
    </row>
    <row r="6347" spans="1:4" hidden="1" x14ac:dyDescent="0.25">
      <c r="A6347" t="s">
        <v>1925</v>
      </c>
      <c r="B6347">
        <v>2</v>
      </c>
      <c r="C6347" t="s">
        <v>1078</v>
      </c>
      <c r="D6347" t="s">
        <v>1077</v>
      </c>
    </row>
    <row r="6348" spans="1:4" hidden="1" x14ac:dyDescent="0.25">
      <c r="A6348" t="s">
        <v>1925</v>
      </c>
      <c r="B6348">
        <v>3</v>
      </c>
      <c r="C6348" t="s">
        <v>295</v>
      </c>
      <c r="D6348" t="s">
        <v>10</v>
      </c>
    </row>
    <row r="6349" spans="1:4" hidden="1" x14ac:dyDescent="0.25">
      <c r="A6349" t="s">
        <v>1925</v>
      </c>
      <c r="B6349">
        <v>4</v>
      </c>
      <c r="C6349" t="s">
        <v>928</v>
      </c>
      <c r="D6349" t="s">
        <v>956</v>
      </c>
    </row>
    <row r="6350" spans="1:4" hidden="1" x14ac:dyDescent="0.25">
      <c r="A6350" t="s">
        <v>1925</v>
      </c>
      <c r="B6350">
        <v>5</v>
      </c>
      <c r="C6350" t="s">
        <v>926</v>
      </c>
      <c r="D6350" t="s">
        <v>535</v>
      </c>
    </row>
    <row r="6351" spans="1:4" hidden="1" x14ac:dyDescent="0.25">
      <c r="A6351" t="s">
        <v>1925</v>
      </c>
      <c r="B6351">
        <v>6</v>
      </c>
      <c r="C6351" t="s">
        <v>925</v>
      </c>
      <c r="D6351" t="s">
        <v>924</v>
      </c>
    </row>
    <row r="6352" spans="1:4" hidden="1" x14ac:dyDescent="0.25">
      <c r="A6352" t="s">
        <v>1925</v>
      </c>
      <c r="B6352">
        <v>7</v>
      </c>
      <c r="C6352" t="s">
        <v>923</v>
      </c>
      <c r="D6352" t="s">
        <v>407</v>
      </c>
    </row>
    <row r="6353" spans="1:4" hidden="1" x14ac:dyDescent="0.25">
      <c r="A6353" t="s">
        <v>1925</v>
      </c>
      <c r="B6353">
        <v>8</v>
      </c>
      <c r="C6353" t="s">
        <v>387</v>
      </c>
      <c r="D6353" t="s">
        <v>386</v>
      </c>
    </row>
    <row r="6354" spans="1:4" hidden="1" x14ac:dyDescent="0.25">
      <c r="A6354" t="s">
        <v>1925</v>
      </c>
      <c r="B6354">
        <v>9</v>
      </c>
      <c r="C6354" t="s">
        <v>922</v>
      </c>
      <c r="D6354" t="s">
        <v>921</v>
      </c>
    </row>
    <row r="6355" spans="1:4" hidden="1" x14ac:dyDescent="0.25">
      <c r="A6355" t="s">
        <v>1925</v>
      </c>
      <c r="B6355">
        <v>10</v>
      </c>
      <c r="C6355" t="s">
        <v>316</v>
      </c>
      <c r="D6355" t="s">
        <v>106</v>
      </c>
    </row>
    <row r="6356" spans="1:4" hidden="1" x14ac:dyDescent="0.25">
      <c r="A6356" t="s">
        <v>1925</v>
      </c>
      <c r="B6356">
        <v>11</v>
      </c>
      <c r="C6356" t="s">
        <v>881</v>
      </c>
      <c r="D6356" t="s">
        <v>920</v>
      </c>
    </row>
    <row r="6357" spans="1:4" hidden="1" x14ac:dyDescent="0.25">
      <c r="A6357" t="s">
        <v>1925</v>
      </c>
      <c r="B6357">
        <v>12</v>
      </c>
      <c r="C6357" t="s">
        <v>919</v>
      </c>
      <c r="D6357" t="s">
        <v>380</v>
      </c>
    </row>
    <row r="6358" spans="1:4" hidden="1" x14ac:dyDescent="0.25">
      <c r="A6358" t="s">
        <v>1925</v>
      </c>
      <c r="B6358">
        <v>13</v>
      </c>
      <c r="C6358" t="s">
        <v>315</v>
      </c>
      <c r="D6358" t="s">
        <v>221</v>
      </c>
    </row>
    <row r="6359" spans="1:4" hidden="1" x14ac:dyDescent="0.25">
      <c r="A6359" t="s">
        <v>1925</v>
      </c>
      <c r="B6359">
        <v>14</v>
      </c>
      <c r="C6359" t="s">
        <v>533</v>
      </c>
      <c r="D6359" t="s">
        <v>918</v>
      </c>
    </row>
    <row r="6360" spans="1:4" hidden="1" x14ac:dyDescent="0.25">
      <c r="A6360" t="s">
        <v>1925</v>
      </c>
      <c r="B6360">
        <v>15</v>
      </c>
      <c r="C6360" t="s">
        <v>917</v>
      </c>
      <c r="D6360" t="s">
        <v>530</v>
      </c>
    </row>
    <row r="6361" spans="1:4" hidden="1" x14ac:dyDescent="0.25">
      <c r="A6361" t="s">
        <v>1925</v>
      </c>
      <c r="B6361">
        <v>16</v>
      </c>
      <c r="C6361" t="s">
        <v>916</v>
      </c>
      <c r="D6361" t="s">
        <v>915</v>
      </c>
    </row>
    <row r="6362" spans="1:4" hidden="1" x14ac:dyDescent="0.25">
      <c r="A6362" t="s">
        <v>1925</v>
      </c>
      <c r="B6362">
        <v>17</v>
      </c>
      <c r="C6362" t="s">
        <v>914</v>
      </c>
      <c r="D6362" t="s">
        <v>878</v>
      </c>
    </row>
    <row r="6363" spans="1:4" hidden="1" x14ac:dyDescent="0.25">
      <c r="A6363" t="s">
        <v>1925</v>
      </c>
      <c r="B6363">
        <v>18</v>
      </c>
      <c r="C6363" t="s">
        <v>913</v>
      </c>
      <c r="D6363" t="s">
        <v>912</v>
      </c>
    </row>
    <row r="6364" spans="1:4" hidden="1" x14ac:dyDescent="0.25">
      <c r="A6364" t="s">
        <v>1925</v>
      </c>
      <c r="B6364">
        <v>19</v>
      </c>
      <c r="C6364" t="s">
        <v>911</v>
      </c>
      <c r="D6364" t="s">
        <v>522</v>
      </c>
    </row>
    <row r="6365" spans="1:4" hidden="1" x14ac:dyDescent="0.25">
      <c r="A6365" t="s">
        <v>1925</v>
      </c>
      <c r="B6365">
        <v>20</v>
      </c>
      <c r="C6365" t="s">
        <v>411</v>
      </c>
      <c r="D6365" t="s">
        <v>47</v>
      </c>
    </row>
    <row r="6366" spans="1:4" hidden="1" x14ac:dyDescent="0.25">
      <c r="A6366" t="s">
        <v>1925</v>
      </c>
      <c r="B6366">
        <v>21</v>
      </c>
      <c r="C6366" t="s">
        <v>909</v>
      </c>
      <c r="D6366" t="s">
        <v>908</v>
      </c>
    </row>
    <row r="6367" spans="1:4" hidden="1" x14ac:dyDescent="0.25">
      <c r="A6367" t="s">
        <v>1925</v>
      </c>
      <c r="B6367">
        <v>22</v>
      </c>
      <c r="C6367" t="s">
        <v>381</v>
      </c>
      <c r="D6367" t="s">
        <v>1929</v>
      </c>
    </row>
    <row r="6368" spans="1:4" hidden="1" x14ac:dyDescent="0.25">
      <c r="A6368" t="s">
        <v>1925</v>
      </c>
      <c r="B6368">
        <v>23</v>
      </c>
      <c r="C6368" t="s">
        <v>907</v>
      </c>
      <c r="D6368" t="s">
        <v>150</v>
      </c>
    </row>
    <row r="6369" spans="1:4" hidden="1" x14ac:dyDescent="0.25">
      <c r="A6369" t="s">
        <v>1925</v>
      </c>
      <c r="B6369">
        <v>24</v>
      </c>
      <c r="C6369" t="s">
        <v>906</v>
      </c>
      <c r="D6369" t="s">
        <v>905</v>
      </c>
    </row>
    <row r="6370" spans="1:4" hidden="1" x14ac:dyDescent="0.25">
      <c r="A6370" t="s">
        <v>1925</v>
      </c>
      <c r="B6370">
        <v>25</v>
      </c>
      <c r="C6370" t="s">
        <v>583</v>
      </c>
      <c r="D6370" t="s">
        <v>582</v>
      </c>
    </row>
    <row r="6371" spans="1:4" hidden="1" x14ac:dyDescent="0.25">
      <c r="A6371" t="s">
        <v>1925</v>
      </c>
      <c r="B6371">
        <v>26</v>
      </c>
      <c r="C6371" t="s">
        <v>904</v>
      </c>
      <c r="D6371" t="s">
        <v>903</v>
      </c>
    </row>
    <row r="6372" spans="1:4" hidden="1" x14ac:dyDescent="0.25">
      <c r="A6372" t="s">
        <v>1925</v>
      </c>
      <c r="B6372">
        <v>27</v>
      </c>
      <c r="C6372" t="s">
        <v>902</v>
      </c>
      <c r="D6372" t="s">
        <v>579</v>
      </c>
    </row>
    <row r="6373" spans="1:4" hidden="1" x14ac:dyDescent="0.25">
      <c r="A6373" t="s">
        <v>1925</v>
      </c>
      <c r="B6373">
        <v>28</v>
      </c>
      <c r="C6373" t="s">
        <v>901</v>
      </c>
      <c r="D6373" t="s">
        <v>900</v>
      </c>
    </row>
    <row r="6374" spans="1:4" hidden="1" x14ac:dyDescent="0.25">
      <c r="A6374" t="s">
        <v>1925</v>
      </c>
      <c r="B6374">
        <v>29</v>
      </c>
      <c r="C6374" t="s">
        <v>899</v>
      </c>
      <c r="D6374" t="s">
        <v>898</v>
      </c>
    </row>
    <row r="6375" spans="1:4" hidden="1" x14ac:dyDescent="0.25">
      <c r="A6375" t="s">
        <v>1925</v>
      </c>
      <c r="B6375">
        <v>30</v>
      </c>
      <c r="C6375" t="s">
        <v>358</v>
      </c>
      <c r="D6375" t="s">
        <v>72</v>
      </c>
    </row>
    <row r="6376" spans="1:4" hidden="1" x14ac:dyDescent="0.25">
      <c r="A6376" t="s">
        <v>1925</v>
      </c>
      <c r="B6376">
        <v>31</v>
      </c>
      <c r="C6376" t="s">
        <v>1928</v>
      </c>
      <c r="D6376" t="s">
        <v>1118</v>
      </c>
    </row>
    <row r="6377" spans="1:4" hidden="1" x14ac:dyDescent="0.25">
      <c r="A6377" t="s">
        <v>1925</v>
      </c>
      <c r="B6377">
        <v>32</v>
      </c>
      <c r="C6377" t="s">
        <v>896</v>
      </c>
      <c r="D6377" t="s">
        <v>1927</v>
      </c>
    </row>
    <row r="6378" spans="1:4" hidden="1" x14ac:dyDescent="0.25">
      <c r="A6378" t="s">
        <v>1925</v>
      </c>
      <c r="B6378">
        <v>33</v>
      </c>
      <c r="C6378" t="s">
        <v>1500</v>
      </c>
      <c r="D6378" t="s">
        <v>1926</v>
      </c>
    </row>
    <row r="6379" spans="1:4" hidden="1" x14ac:dyDescent="0.25">
      <c r="A6379" t="s">
        <v>1925</v>
      </c>
      <c r="B6379">
        <v>34</v>
      </c>
      <c r="C6379" t="s">
        <v>1250</v>
      </c>
      <c r="D6379" t="s">
        <v>1157</v>
      </c>
    </row>
    <row r="6380" spans="1:4" hidden="1" x14ac:dyDescent="0.25">
      <c r="A6380" t="s">
        <v>1925</v>
      </c>
      <c r="B6380">
        <v>35</v>
      </c>
      <c r="C6380" t="s">
        <v>1155</v>
      </c>
      <c r="D6380" t="s">
        <v>256</v>
      </c>
    </row>
    <row r="6381" spans="1:4" hidden="1" x14ac:dyDescent="0.25">
      <c r="A6381" t="s">
        <v>1924</v>
      </c>
      <c r="B6381">
        <v>1</v>
      </c>
      <c r="C6381" t="s">
        <v>295</v>
      </c>
      <c r="D6381" t="s">
        <v>10</v>
      </c>
    </row>
    <row r="6382" spans="1:4" hidden="1" x14ac:dyDescent="0.25">
      <c r="A6382" t="s">
        <v>1924</v>
      </c>
      <c r="B6382">
        <v>2</v>
      </c>
      <c r="C6382" t="s">
        <v>928</v>
      </c>
      <c r="D6382" t="s">
        <v>927</v>
      </c>
    </row>
    <row r="6383" spans="1:4" hidden="1" x14ac:dyDescent="0.25">
      <c r="A6383" t="s">
        <v>1924</v>
      </c>
      <c r="B6383">
        <v>3</v>
      </c>
      <c r="C6383" t="s">
        <v>926</v>
      </c>
      <c r="D6383" t="s">
        <v>535</v>
      </c>
    </row>
    <row r="6384" spans="1:4" hidden="1" x14ac:dyDescent="0.25">
      <c r="A6384" t="s">
        <v>1924</v>
      </c>
      <c r="B6384">
        <v>4</v>
      </c>
      <c r="C6384" t="s">
        <v>925</v>
      </c>
      <c r="D6384" t="s">
        <v>924</v>
      </c>
    </row>
    <row r="6385" spans="1:4" hidden="1" x14ac:dyDescent="0.25">
      <c r="A6385" t="s">
        <v>1924</v>
      </c>
      <c r="B6385">
        <v>5</v>
      </c>
      <c r="C6385" t="s">
        <v>923</v>
      </c>
      <c r="D6385" t="s">
        <v>407</v>
      </c>
    </row>
    <row r="6386" spans="1:4" hidden="1" x14ac:dyDescent="0.25">
      <c r="A6386" t="s">
        <v>1924</v>
      </c>
      <c r="B6386">
        <v>6</v>
      </c>
      <c r="C6386" t="s">
        <v>387</v>
      </c>
      <c r="D6386" t="s">
        <v>386</v>
      </c>
    </row>
    <row r="6387" spans="1:4" hidden="1" x14ac:dyDescent="0.25">
      <c r="A6387" t="s">
        <v>1924</v>
      </c>
      <c r="B6387">
        <v>7</v>
      </c>
      <c r="C6387" t="s">
        <v>922</v>
      </c>
      <c r="D6387" t="s">
        <v>921</v>
      </c>
    </row>
    <row r="6388" spans="1:4" hidden="1" x14ac:dyDescent="0.25">
      <c r="A6388" t="s">
        <v>1924</v>
      </c>
      <c r="B6388">
        <v>8</v>
      </c>
      <c r="C6388" t="s">
        <v>316</v>
      </c>
      <c r="D6388" t="s">
        <v>106</v>
      </c>
    </row>
    <row r="6389" spans="1:4" hidden="1" x14ac:dyDescent="0.25">
      <c r="A6389" t="s">
        <v>1924</v>
      </c>
      <c r="B6389">
        <v>9</v>
      </c>
      <c r="C6389" t="s">
        <v>881</v>
      </c>
      <c r="D6389" t="s">
        <v>920</v>
      </c>
    </row>
    <row r="6390" spans="1:4" hidden="1" x14ac:dyDescent="0.25">
      <c r="A6390" t="s">
        <v>1924</v>
      </c>
      <c r="B6390">
        <v>10</v>
      </c>
      <c r="C6390" t="s">
        <v>919</v>
      </c>
      <c r="D6390" t="s">
        <v>380</v>
      </c>
    </row>
    <row r="6391" spans="1:4" hidden="1" x14ac:dyDescent="0.25">
      <c r="A6391" t="s">
        <v>1924</v>
      </c>
      <c r="B6391">
        <v>11</v>
      </c>
      <c r="C6391" t="s">
        <v>315</v>
      </c>
      <c r="D6391" t="s">
        <v>221</v>
      </c>
    </row>
    <row r="6392" spans="1:4" hidden="1" x14ac:dyDescent="0.25">
      <c r="A6392" t="s">
        <v>1924</v>
      </c>
      <c r="B6392">
        <v>12</v>
      </c>
      <c r="C6392" t="s">
        <v>533</v>
      </c>
      <c r="D6392" t="s">
        <v>918</v>
      </c>
    </row>
    <row r="6393" spans="1:4" hidden="1" x14ac:dyDescent="0.25">
      <c r="A6393" t="s">
        <v>1924</v>
      </c>
      <c r="B6393">
        <v>13</v>
      </c>
      <c r="C6393" t="s">
        <v>917</v>
      </c>
      <c r="D6393" t="s">
        <v>530</v>
      </c>
    </row>
    <row r="6394" spans="1:4" hidden="1" x14ac:dyDescent="0.25">
      <c r="A6394" t="s">
        <v>1924</v>
      </c>
      <c r="B6394">
        <v>14</v>
      </c>
      <c r="C6394" t="s">
        <v>916</v>
      </c>
      <c r="D6394" t="s">
        <v>915</v>
      </c>
    </row>
    <row r="6395" spans="1:4" hidden="1" x14ac:dyDescent="0.25">
      <c r="A6395" t="s">
        <v>1924</v>
      </c>
      <c r="B6395">
        <v>15</v>
      </c>
      <c r="C6395" t="s">
        <v>914</v>
      </c>
      <c r="D6395" t="s">
        <v>878</v>
      </c>
    </row>
    <row r="6396" spans="1:4" hidden="1" x14ac:dyDescent="0.25">
      <c r="A6396" t="s">
        <v>1924</v>
      </c>
      <c r="B6396">
        <v>16</v>
      </c>
      <c r="C6396" t="s">
        <v>913</v>
      </c>
      <c r="D6396" t="s">
        <v>912</v>
      </c>
    </row>
    <row r="6397" spans="1:4" hidden="1" x14ac:dyDescent="0.25">
      <c r="A6397" t="s">
        <v>1924</v>
      </c>
      <c r="B6397">
        <v>17</v>
      </c>
      <c r="C6397" t="s">
        <v>911</v>
      </c>
      <c r="D6397" t="s">
        <v>522</v>
      </c>
    </row>
    <row r="6398" spans="1:4" hidden="1" x14ac:dyDescent="0.25">
      <c r="A6398" t="s">
        <v>1924</v>
      </c>
      <c r="B6398">
        <v>18</v>
      </c>
      <c r="C6398" t="s">
        <v>978</v>
      </c>
      <c r="D6398" t="s">
        <v>521</v>
      </c>
    </row>
    <row r="6399" spans="1:4" hidden="1" x14ac:dyDescent="0.25">
      <c r="A6399" t="s">
        <v>1924</v>
      </c>
      <c r="B6399">
        <v>19</v>
      </c>
      <c r="C6399" t="s">
        <v>411</v>
      </c>
      <c r="D6399" t="s">
        <v>47</v>
      </c>
    </row>
    <row r="6400" spans="1:4" hidden="1" x14ac:dyDescent="0.25">
      <c r="A6400" t="s">
        <v>1924</v>
      </c>
      <c r="B6400">
        <v>20</v>
      </c>
      <c r="C6400" t="s">
        <v>869</v>
      </c>
      <c r="D6400" t="s">
        <v>977</v>
      </c>
    </row>
    <row r="6401" spans="1:4" hidden="1" x14ac:dyDescent="0.25">
      <c r="A6401" t="s">
        <v>1924</v>
      </c>
      <c r="B6401">
        <v>21</v>
      </c>
      <c r="C6401" t="s">
        <v>976</v>
      </c>
      <c r="D6401" t="s">
        <v>415</v>
      </c>
    </row>
    <row r="6402" spans="1:4" hidden="1" x14ac:dyDescent="0.25">
      <c r="A6402" t="s">
        <v>1924</v>
      </c>
      <c r="B6402">
        <v>22</v>
      </c>
      <c r="C6402" t="s">
        <v>581</v>
      </c>
      <c r="D6402" t="s">
        <v>1123</v>
      </c>
    </row>
    <row r="6403" spans="1:4" hidden="1" x14ac:dyDescent="0.25">
      <c r="A6403" t="s">
        <v>1924</v>
      </c>
      <c r="B6403">
        <v>23</v>
      </c>
      <c r="C6403" t="s">
        <v>952</v>
      </c>
      <c r="D6403" t="s">
        <v>417</v>
      </c>
    </row>
    <row r="6404" spans="1:4" hidden="1" x14ac:dyDescent="0.25">
      <c r="A6404" t="s">
        <v>1924</v>
      </c>
      <c r="B6404">
        <v>24</v>
      </c>
      <c r="C6404" t="s">
        <v>907</v>
      </c>
      <c r="D6404" t="s">
        <v>226</v>
      </c>
    </row>
    <row r="6405" spans="1:4" hidden="1" x14ac:dyDescent="0.25">
      <c r="A6405" t="s">
        <v>1917</v>
      </c>
      <c r="B6405">
        <v>1</v>
      </c>
      <c r="C6405" t="s">
        <v>295</v>
      </c>
      <c r="D6405" t="s">
        <v>10</v>
      </c>
    </row>
    <row r="6406" spans="1:4" hidden="1" x14ac:dyDescent="0.25">
      <c r="A6406" t="s">
        <v>1917</v>
      </c>
      <c r="B6406">
        <v>2</v>
      </c>
      <c r="C6406" t="s">
        <v>928</v>
      </c>
      <c r="D6406" t="s">
        <v>927</v>
      </c>
    </row>
    <row r="6407" spans="1:4" hidden="1" x14ac:dyDescent="0.25">
      <c r="A6407" t="s">
        <v>1917</v>
      </c>
      <c r="B6407">
        <v>3</v>
      </c>
      <c r="C6407" t="s">
        <v>926</v>
      </c>
      <c r="D6407" t="s">
        <v>535</v>
      </c>
    </row>
    <row r="6408" spans="1:4" hidden="1" x14ac:dyDescent="0.25">
      <c r="A6408" t="s">
        <v>1917</v>
      </c>
      <c r="B6408">
        <v>4</v>
      </c>
      <c r="C6408" t="s">
        <v>925</v>
      </c>
      <c r="D6408" t="s">
        <v>924</v>
      </c>
    </row>
    <row r="6409" spans="1:4" hidden="1" x14ac:dyDescent="0.25">
      <c r="A6409" t="s">
        <v>1917</v>
      </c>
      <c r="B6409">
        <v>5</v>
      </c>
      <c r="C6409" t="s">
        <v>923</v>
      </c>
      <c r="D6409" t="s">
        <v>407</v>
      </c>
    </row>
    <row r="6410" spans="1:4" hidden="1" x14ac:dyDescent="0.25">
      <c r="A6410" t="s">
        <v>1917</v>
      </c>
      <c r="B6410">
        <v>6</v>
      </c>
      <c r="C6410" t="s">
        <v>387</v>
      </c>
      <c r="D6410" t="s">
        <v>386</v>
      </c>
    </row>
    <row r="6411" spans="1:4" hidden="1" x14ac:dyDescent="0.25">
      <c r="A6411" t="s">
        <v>1917</v>
      </c>
      <c r="B6411">
        <v>7</v>
      </c>
      <c r="C6411" t="s">
        <v>922</v>
      </c>
      <c r="D6411" t="s">
        <v>921</v>
      </c>
    </row>
    <row r="6412" spans="1:4" hidden="1" x14ac:dyDescent="0.25">
      <c r="A6412" t="s">
        <v>1917</v>
      </c>
      <c r="B6412">
        <v>8</v>
      </c>
      <c r="C6412" t="s">
        <v>316</v>
      </c>
      <c r="D6412" t="s">
        <v>106</v>
      </c>
    </row>
    <row r="6413" spans="1:4" hidden="1" x14ac:dyDescent="0.25">
      <c r="A6413" t="s">
        <v>1917</v>
      </c>
      <c r="B6413">
        <v>9</v>
      </c>
      <c r="C6413" t="s">
        <v>881</v>
      </c>
      <c r="D6413" t="s">
        <v>920</v>
      </c>
    </row>
    <row r="6414" spans="1:4" hidden="1" x14ac:dyDescent="0.25">
      <c r="A6414" t="s">
        <v>1917</v>
      </c>
      <c r="B6414">
        <v>10</v>
      </c>
      <c r="C6414" t="s">
        <v>919</v>
      </c>
      <c r="D6414" t="s">
        <v>380</v>
      </c>
    </row>
    <row r="6415" spans="1:4" hidden="1" x14ac:dyDescent="0.25">
      <c r="A6415" t="s">
        <v>1917</v>
      </c>
      <c r="B6415">
        <v>11</v>
      </c>
      <c r="C6415" t="s">
        <v>315</v>
      </c>
      <c r="D6415" t="s">
        <v>221</v>
      </c>
    </row>
    <row r="6416" spans="1:4" hidden="1" x14ac:dyDescent="0.25">
      <c r="A6416" t="s">
        <v>1917</v>
      </c>
      <c r="B6416">
        <v>12</v>
      </c>
      <c r="C6416" t="s">
        <v>533</v>
      </c>
      <c r="D6416" t="s">
        <v>918</v>
      </c>
    </row>
    <row r="6417" spans="1:4" hidden="1" x14ac:dyDescent="0.25">
      <c r="A6417" t="s">
        <v>1917</v>
      </c>
      <c r="B6417">
        <v>13</v>
      </c>
      <c r="C6417" t="s">
        <v>917</v>
      </c>
      <c r="D6417" t="s">
        <v>530</v>
      </c>
    </row>
    <row r="6418" spans="1:4" hidden="1" x14ac:dyDescent="0.25">
      <c r="A6418" t="s">
        <v>1917</v>
      </c>
      <c r="B6418">
        <v>14</v>
      </c>
      <c r="C6418" t="s">
        <v>916</v>
      </c>
      <c r="D6418" t="s">
        <v>915</v>
      </c>
    </row>
    <row r="6419" spans="1:4" hidden="1" x14ac:dyDescent="0.25">
      <c r="A6419" t="s">
        <v>1917</v>
      </c>
      <c r="B6419">
        <v>15</v>
      </c>
      <c r="C6419" t="s">
        <v>914</v>
      </c>
      <c r="D6419" t="s">
        <v>878</v>
      </c>
    </row>
    <row r="6420" spans="1:4" hidden="1" x14ac:dyDescent="0.25">
      <c r="A6420" t="s">
        <v>1917</v>
      </c>
      <c r="B6420">
        <v>16</v>
      </c>
      <c r="C6420" t="s">
        <v>913</v>
      </c>
      <c r="D6420" t="s">
        <v>912</v>
      </c>
    </row>
    <row r="6421" spans="1:4" hidden="1" x14ac:dyDescent="0.25">
      <c r="A6421" t="s">
        <v>1917</v>
      </c>
      <c r="B6421">
        <v>17</v>
      </c>
      <c r="C6421" t="s">
        <v>911</v>
      </c>
      <c r="D6421" t="s">
        <v>522</v>
      </c>
    </row>
    <row r="6422" spans="1:4" hidden="1" x14ac:dyDescent="0.25">
      <c r="A6422" t="s">
        <v>1917</v>
      </c>
      <c r="B6422">
        <v>18</v>
      </c>
      <c r="C6422" t="s">
        <v>978</v>
      </c>
      <c r="D6422" t="s">
        <v>521</v>
      </c>
    </row>
    <row r="6423" spans="1:4" hidden="1" x14ac:dyDescent="0.25">
      <c r="A6423" t="s">
        <v>1917</v>
      </c>
      <c r="B6423">
        <v>19</v>
      </c>
      <c r="C6423" t="s">
        <v>411</v>
      </c>
      <c r="D6423" t="s">
        <v>47</v>
      </c>
    </row>
    <row r="6424" spans="1:4" hidden="1" x14ac:dyDescent="0.25">
      <c r="A6424" t="s">
        <v>1917</v>
      </c>
      <c r="B6424">
        <v>20</v>
      </c>
      <c r="C6424" t="s">
        <v>976</v>
      </c>
      <c r="D6424" t="s">
        <v>415</v>
      </c>
    </row>
    <row r="6425" spans="1:4" hidden="1" x14ac:dyDescent="0.25">
      <c r="A6425" t="s">
        <v>1917</v>
      </c>
      <c r="B6425">
        <v>21</v>
      </c>
      <c r="C6425" t="s">
        <v>976</v>
      </c>
      <c r="D6425" t="s">
        <v>986</v>
      </c>
    </row>
    <row r="6426" spans="1:4" hidden="1" x14ac:dyDescent="0.25">
      <c r="A6426" t="s">
        <v>1917</v>
      </c>
      <c r="B6426">
        <v>22</v>
      </c>
      <c r="C6426" t="s">
        <v>985</v>
      </c>
      <c r="D6426" t="s">
        <v>822</v>
      </c>
    </row>
    <row r="6427" spans="1:4" hidden="1" x14ac:dyDescent="0.25">
      <c r="A6427" t="s">
        <v>1917</v>
      </c>
      <c r="B6427">
        <v>23</v>
      </c>
      <c r="C6427" t="s">
        <v>1235</v>
      </c>
      <c r="D6427" t="s">
        <v>1916</v>
      </c>
    </row>
    <row r="6428" spans="1:4" hidden="1" x14ac:dyDescent="0.25">
      <c r="A6428" t="s">
        <v>1917</v>
      </c>
      <c r="B6428">
        <v>24</v>
      </c>
      <c r="C6428" t="s">
        <v>1923</v>
      </c>
      <c r="D6428" t="s">
        <v>1914</v>
      </c>
    </row>
    <row r="6429" spans="1:4" hidden="1" x14ac:dyDescent="0.25">
      <c r="A6429" t="s">
        <v>1917</v>
      </c>
      <c r="B6429">
        <v>25</v>
      </c>
      <c r="C6429" t="s">
        <v>1922</v>
      </c>
      <c r="D6429" t="s">
        <v>1921</v>
      </c>
    </row>
    <row r="6430" spans="1:4" hidden="1" x14ac:dyDescent="0.25">
      <c r="A6430" t="s">
        <v>1917</v>
      </c>
      <c r="B6430">
        <v>26</v>
      </c>
      <c r="C6430" t="s">
        <v>1920</v>
      </c>
      <c r="D6430" t="s">
        <v>1919</v>
      </c>
    </row>
    <row r="6431" spans="1:4" hidden="1" x14ac:dyDescent="0.25">
      <c r="A6431" t="s">
        <v>1917</v>
      </c>
      <c r="B6431">
        <v>27</v>
      </c>
      <c r="C6431" t="s">
        <v>1224</v>
      </c>
      <c r="D6431" t="s">
        <v>1918</v>
      </c>
    </row>
    <row r="6432" spans="1:4" hidden="1" x14ac:dyDescent="0.25">
      <c r="A6432" t="s">
        <v>1917</v>
      </c>
      <c r="B6432">
        <v>28</v>
      </c>
      <c r="C6432" t="s">
        <v>315</v>
      </c>
      <c r="D6432" t="s">
        <v>221</v>
      </c>
    </row>
    <row r="6433" spans="1:4" hidden="1" x14ac:dyDescent="0.25">
      <c r="A6433" t="s">
        <v>1912</v>
      </c>
      <c r="B6433">
        <v>1</v>
      </c>
      <c r="C6433" t="s">
        <v>295</v>
      </c>
      <c r="D6433" t="s">
        <v>10</v>
      </c>
    </row>
    <row r="6434" spans="1:4" hidden="1" x14ac:dyDescent="0.25">
      <c r="A6434" t="s">
        <v>1912</v>
      </c>
      <c r="B6434">
        <v>2</v>
      </c>
      <c r="C6434" t="s">
        <v>928</v>
      </c>
      <c r="D6434" t="s">
        <v>927</v>
      </c>
    </row>
    <row r="6435" spans="1:4" hidden="1" x14ac:dyDescent="0.25">
      <c r="A6435" t="s">
        <v>1912</v>
      </c>
      <c r="B6435">
        <v>3</v>
      </c>
      <c r="C6435" t="s">
        <v>926</v>
      </c>
      <c r="D6435" t="s">
        <v>535</v>
      </c>
    </row>
    <row r="6436" spans="1:4" hidden="1" x14ac:dyDescent="0.25">
      <c r="A6436" t="s">
        <v>1912</v>
      </c>
      <c r="B6436">
        <v>4</v>
      </c>
      <c r="C6436" t="s">
        <v>925</v>
      </c>
      <c r="D6436" t="s">
        <v>924</v>
      </c>
    </row>
    <row r="6437" spans="1:4" hidden="1" x14ac:dyDescent="0.25">
      <c r="A6437" t="s">
        <v>1912</v>
      </c>
      <c r="B6437">
        <v>5</v>
      </c>
      <c r="C6437" t="s">
        <v>923</v>
      </c>
      <c r="D6437" t="s">
        <v>407</v>
      </c>
    </row>
    <row r="6438" spans="1:4" hidden="1" x14ac:dyDescent="0.25">
      <c r="A6438" t="s">
        <v>1912</v>
      </c>
      <c r="B6438">
        <v>6</v>
      </c>
      <c r="C6438" t="s">
        <v>387</v>
      </c>
      <c r="D6438" t="s">
        <v>386</v>
      </c>
    </row>
    <row r="6439" spans="1:4" hidden="1" x14ac:dyDescent="0.25">
      <c r="A6439" t="s">
        <v>1912</v>
      </c>
      <c r="B6439">
        <v>7</v>
      </c>
      <c r="C6439" t="s">
        <v>922</v>
      </c>
      <c r="D6439" t="s">
        <v>921</v>
      </c>
    </row>
    <row r="6440" spans="1:4" hidden="1" x14ac:dyDescent="0.25">
      <c r="A6440" t="s">
        <v>1912</v>
      </c>
      <c r="B6440">
        <v>8</v>
      </c>
      <c r="C6440" t="s">
        <v>316</v>
      </c>
      <c r="D6440" t="s">
        <v>106</v>
      </c>
    </row>
    <row r="6441" spans="1:4" hidden="1" x14ac:dyDescent="0.25">
      <c r="A6441" t="s">
        <v>1912</v>
      </c>
      <c r="B6441">
        <v>9</v>
      </c>
      <c r="C6441" t="s">
        <v>881</v>
      </c>
      <c r="D6441" t="s">
        <v>920</v>
      </c>
    </row>
    <row r="6442" spans="1:4" hidden="1" x14ac:dyDescent="0.25">
      <c r="A6442" t="s">
        <v>1912</v>
      </c>
      <c r="B6442">
        <v>10</v>
      </c>
      <c r="C6442" t="s">
        <v>919</v>
      </c>
      <c r="D6442" t="s">
        <v>380</v>
      </c>
    </row>
    <row r="6443" spans="1:4" hidden="1" x14ac:dyDescent="0.25">
      <c r="A6443" t="s">
        <v>1912</v>
      </c>
      <c r="B6443">
        <v>11</v>
      </c>
      <c r="C6443" t="s">
        <v>315</v>
      </c>
      <c r="D6443" t="s">
        <v>221</v>
      </c>
    </row>
    <row r="6444" spans="1:4" hidden="1" x14ac:dyDescent="0.25">
      <c r="A6444" t="s">
        <v>1912</v>
      </c>
      <c r="B6444">
        <v>12</v>
      </c>
      <c r="C6444" t="s">
        <v>533</v>
      </c>
      <c r="D6444" t="s">
        <v>918</v>
      </c>
    </row>
    <row r="6445" spans="1:4" hidden="1" x14ac:dyDescent="0.25">
      <c r="A6445" t="s">
        <v>1912</v>
      </c>
      <c r="B6445">
        <v>13</v>
      </c>
      <c r="C6445" t="s">
        <v>917</v>
      </c>
      <c r="D6445" t="s">
        <v>530</v>
      </c>
    </row>
    <row r="6446" spans="1:4" hidden="1" x14ac:dyDescent="0.25">
      <c r="A6446" t="s">
        <v>1912</v>
      </c>
      <c r="B6446">
        <v>14</v>
      </c>
      <c r="C6446" t="s">
        <v>916</v>
      </c>
      <c r="D6446" t="s">
        <v>915</v>
      </c>
    </row>
    <row r="6447" spans="1:4" hidden="1" x14ac:dyDescent="0.25">
      <c r="A6447" t="s">
        <v>1912</v>
      </c>
      <c r="B6447">
        <v>15</v>
      </c>
      <c r="C6447" t="s">
        <v>914</v>
      </c>
      <c r="D6447" t="s">
        <v>878</v>
      </c>
    </row>
    <row r="6448" spans="1:4" hidden="1" x14ac:dyDescent="0.25">
      <c r="A6448" t="s">
        <v>1912</v>
      </c>
      <c r="B6448">
        <v>16</v>
      </c>
      <c r="C6448" t="s">
        <v>913</v>
      </c>
      <c r="D6448" t="s">
        <v>912</v>
      </c>
    </row>
    <row r="6449" spans="1:4" hidden="1" x14ac:dyDescent="0.25">
      <c r="A6449" t="s">
        <v>1912</v>
      </c>
      <c r="B6449">
        <v>17</v>
      </c>
      <c r="C6449" t="s">
        <v>911</v>
      </c>
      <c r="D6449" t="s">
        <v>522</v>
      </c>
    </row>
    <row r="6450" spans="1:4" hidden="1" x14ac:dyDescent="0.25">
      <c r="A6450" t="s">
        <v>1912</v>
      </c>
      <c r="B6450">
        <v>18</v>
      </c>
      <c r="C6450" t="s">
        <v>978</v>
      </c>
      <c r="D6450" t="s">
        <v>521</v>
      </c>
    </row>
    <row r="6451" spans="1:4" hidden="1" x14ac:dyDescent="0.25">
      <c r="A6451" t="s">
        <v>1912</v>
      </c>
      <c r="B6451">
        <v>19</v>
      </c>
      <c r="C6451" t="s">
        <v>411</v>
      </c>
      <c r="D6451" t="s">
        <v>47</v>
      </c>
    </row>
    <row r="6452" spans="1:4" hidden="1" x14ac:dyDescent="0.25">
      <c r="A6452" t="s">
        <v>1912</v>
      </c>
      <c r="B6452">
        <v>20</v>
      </c>
      <c r="C6452" t="s">
        <v>869</v>
      </c>
      <c r="D6452" t="s">
        <v>977</v>
      </c>
    </row>
    <row r="6453" spans="1:4" hidden="1" x14ac:dyDescent="0.25">
      <c r="A6453" t="s">
        <v>1912</v>
      </c>
      <c r="B6453">
        <v>21</v>
      </c>
      <c r="C6453" t="s">
        <v>919</v>
      </c>
      <c r="D6453" t="s">
        <v>248</v>
      </c>
    </row>
    <row r="6454" spans="1:4" hidden="1" x14ac:dyDescent="0.25">
      <c r="A6454" t="s">
        <v>1912</v>
      </c>
      <c r="B6454">
        <v>22</v>
      </c>
      <c r="C6454" t="s">
        <v>985</v>
      </c>
      <c r="D6454" t="s">
        <v>822</v>
      </c>
    </row>
    <row r="6455" spans="1:4" hidden="1" x14ac:dyDescent="0.25">
      <c r="A6455" t="s">
        <v>1912</v>
      </c>
      <c r="B6455">
        <v>23</v>
      </c>
      <c r="C6455" t="s">
        <v>1235</v>
      </c>
      <c r="D6455" t="s">
        <v>1916</v>
      </c>
    </row>
    <row r="6456" spans="1:4" hidden="1" x14ac:dyDescent="0.25">
      <c r="A6456" t="s">
        <v>1912</v>
      </c>
      <c r="B6456">
        <v>24</v>
      </c>
      <c r="C6456" t="s">
        <v>1915</v>
      </c>
      <c r="D6456" t="s">
        <v>1914</v>
      </c>
    </row>
    <row r="6457" spans="1:4" hidden="1" x14ac:dyDescent="0.25">
      <c r="A6457" t="s">
        <v>1912</v>
      </c>
      <c r="B6457">
        <v>25</v>
      </c>
      <c r="C6457" t="s">
        <v>1913</v>
      </c>
      <c r="D6457" t="s">
        <v>303</v>
      </c>
    </row>
    <row r="6458" spans="1:4" hidden="1" x14ac:dyDescent="0.25">
      <c r="A6458" t="s">
        <v>1912</v>
      </c>
      <c r="B6458">
        <v>26</v>
      </c>
      <c r="C6458" t="s">
        <v>840</v>
      </c>
      <c r="D6458" t="s">
        <v>255</v>
      </c>
    </row>
    <row r="6459" spans="1:4" hidden="1" x14ac:dyDescent="0.25">
      <c r="A6459" t="s">
        <v>1903</v>
      </c>
      <c r="B6459">
        <v>1</v>
      </c>
      <c r="C6459" t="s">
        <v>295</v>
      </c>
      <c r="D6459" t="s">
        <v>10</v>
      </c>
    </row>
    <row r="6460" spans="1:4" hidden="1" x14ac:dyDescent="0.25">
      <c r="A6460" t="s">
        <v>1903</v>
      </c>
      <c r="B6460">
        <v>2</v>
      </c>
      <c r="C6460" t="s">
        <v>928</v>
      </c>
      <c r="D6460" t="s">
        <v>927</v>
      </c>
    </row>
    <row r="6461" spans="1:4" hidden="1" x14ac:dyDescent="0.25">
      <c r="A6461" t="s">
        <v>1903</v>
      </c>
      <c r="B6461">
        <v>3</v>
      </c>
      <c r="C6461" t="s">
        <v>926</v>
      </c>
      <c r="D6461" t="s">
        <v>535</v>
      </c>
    </row>
    <row r="6462" spans="1:4" hidden="1" x14ac:dyDescent="0.25">
      <c r="A6462" t="s">
        <v>1903</v>
      </c>
      <c r="B6462">
        <v>4</v>
      </c>
      <c r="C6462" t="s">
        <v>925</v>
      </c>
      <c r="D6462" t="s">
        <v>924</v>
      </c>
    </row>
    <row r="6463" spans="1:4" hidden="1" x14ac:dyDescent="0.25">
      <c r="A6463" t="s">
        <v>1903</v>
      </c>
      <c r="B6463">
        <v>5</v>
      </c>
      <c r="C6463" t="s">
        <v>923</v>
      </c>
      <c r="D6463" t="s">
        <v>407</v>
      </c>
    </row>
    <row r="6464" spans="1:4" hidden="1" x14ac:dyDescent="0.25">
      <c r="A6464" t="s">
        <v>1903</v>
      </c>
      <c r="B6464">
        <v>6</v>
      </c>
      <c r="C6464" t="s">
        <v>387</v>
      </c>
      <c r="D6464" t="s">
        <v>386</v>
      </c>
    </row>
    <row r="6465" spans="1:4" hidden="1" x14ac:dyDescent="0.25">
      <c r="A6465" t="s">
        <v>1903</v>
      </c>
      <c r="B6465">
        <v>7</v>
      </c>
      <c r="C6465" t="s">
        <v>922</v>
      </c>
      <c r="D6465" t="s">
        <v>921</v>
      </c>
    </row>
    <row r="6466" spans="1:4" hidden="1" x14ac:dyDescent="0.25">
      <c r="A6466" t="s">
        <v>1903</v>
      </c>
      <c r="B6466">
        <v>8</v>
      </c>
      <c r="C6466" t="s">
        <v>316</v>
      </c>
      <c r="D6466" t="s">
        <v>106</v>
      </c>
    </row>
    <row r="6467" spans="1:4" hidden="1" x14ac:dyDescent="0.25">
      <c r="A6467" t="s">
        <v>1903</v>
      </c>
      <c r="B6467">
        <v>9</v>
      </c>
      <c r="C6467" t="s">
        <v>881</v>
      </c>
      <c r="D6467" t="s">
        <v>920</v>
      </c>
    </row>
    <row r="6468" spans="1:4" hidden="1" x14ac:dyDescent="0.25">
      <c r="A6468" t="s">
        <v>1903</v>
      </c>
      <c r="B6468">
        <v>10</v>
      </c>
      <c r="C6468" t="s">
        <v>919</v>
      </c>
      <c r="D6468" t="s">
        <v>380</v>
      </c>
    </row>
    <row r="6469" spans="1:4" hidden="1" x14ac:dyDescent="0.25">
      <c r="A6469" t="s">
        <v>1903</v>
      </c>
      <c r="B6469">
        <v>11</v>
      </c>
      <c r="C6469" t="s">
        <v>315</v>
      </c>
      <c r="D6469" t="s">
        <v>221</v>
      </c>
    </row>
    <row r="6470" spans="1:4" hidden="1" x14ac:dyDescent="0.25">
      <c r="A6470" t="s">
        <v>1903</v>
      </c>
      <c r="B6470">
        <v>12</v>
      </c>
      <c r="C6470" t="s">
        <v>533</v>
      </c>
      <c r="D6470" t="s">
        <v>918</v>
      </c>
    </row>
    <row r="6471" spans="1:4" hidden="1" x14ac:dyDescent="0.25">
      <c r="A6471" t="s">
        <v>1903</v>
      </c>
      <c r="B6471">
        <v>13</v>
      </c>
      <c r="C6471" t="s">
        <v>917</v>
      </c>
      <c r="D6471" t="s">
        <v>530</v>
      </c>
    </row>
    <row r="6472" spans="1:4" hidden="1" x14ac:dyDescent="0.25">
      <c r="A6472" t="s">
        <v>1903</v>
      </c>
      <c r="B6472">
        <v>14</v>
      </c>
      <c r="C6472" t="s">
        <v>916</v>
      </c>
      <c r="D6472" t="s">
        <v>915</v>
      </c>
    </row>
    <row r="6473" spans="1:4" hidden="1" x14ac:dyDescent="0.25">
      <c r="A6473" t="s">
        <v>1903</v>
      </c>
      <c r="B6473">
        <v>15</v>
      </c>
      <c r="C6473" t="s">
        <v>914</v>
      </c>
      <c r="D6473" t="s">
        <v>878</v>
      </c>
    </row>
    <row r="6474" spans="1:4" hidden="1" x14ac:dyDescent="0.25">
      <c r="A6474" t="s">
        <v>1903</v>
      </c>
      <c r="B6474">
        <v>16</v>
      </c>
      <c r="C6474" t="s">
        <v>913</v>
      </c>
      <c r="D6474" t="s">
        <v>912</v>
      </c>
    </row>
    <row r="6475" spans="1:4" hidden="1" x14ac:dyDescent="0.25">
      <c r="A6475" t="s">
        <v>1903</v>
      </c>
      <c r="B6475">
        <v>17</v>
      </c>
      <c r="C6475" t="s">
        <v>1662</v>
      </c>
      <c r="D6475" t="s">
        <v>1911</v>
      </c>
    </row>
    <row r="6476" spans="1:4" hidden="1" x14ac:dyDescent="0.25">
      <c r="A6476" t="s">
        <v>1903</v>
      </c>
      <c r="B6476">
        <v>18</v>
      </c>
      <c r="C6476" t="s">
        <v>1910</v>
      </c>
      <c r="D6476" t="s">
        <v>1909</v>
      </c>
    </row>
    <row r="6477" spans="1:4" hidden="1" x14ac:dyDescent="0.25">
      <c r="A6477" t="s">
        <v>1903</v>
      </c>
      <c r="B6477">
        <v>19</v>
      </c>
      <c r="C6477" t="s">
        <v>1908</v>
      </c>
      <c r="D6477" t="s">
        <v>1907</v>
      </c>
    </row>
    <row r="6478" spans="1:4" hidden="1" x14ac:dyDescent="0.25">
      <c r="A6478" t="s">
        <v>1903</v>
      </c>
      <c r="B6478">
        <v>20</v>
      </c>
      <c r="C6478" t="s">
        <v>1051</v>
      </c>
      <c r="D6478" t="s">
        <v>1906</v>
      </c>
    </row>
    <row r="6479" spans="1:4" hidden="1" x14ac:dyDescent="0.25">
      <c r="A6479" t="s">
        <v>1903</v>
      </c>
      <c r="B6479">
        <v>21</v>
      </c>
      <c r="C6479" t="s">
        <v>1905</v>
      </c>
      <c r="D6479" t="s">
        <v>1904</v>
      </c>
    </row>
    <row r="6480" spans="1:4" hidden="1" x14ac:dyDescent="0.25">
      <c r="A6480" t="s">
        <v>1903</v>
      </c>
      <c r="B6480">
        <v>22</v>
      </c>
      <c r="C6480" t="s">
        <v>1902</v>
      </c>
      <c r="D6480" t="s">
        <v>254</v>
      </c>
    </row>
    <row r="6481" spans="1:4" hidden="1" x14ac:dyDescent="0.25">
      <c r="A6481" t="s">
        <v>1899</v>
      </c>
      <c r="B6481">
        <v>1</v>
      </c>
      <c r="C6481" t="s">
        <v>295</v>
      </c>
      <c r="D6481" t="s">
        <v>10</v>
      </c>
    </row>
    <row r="6482" spans="1:4" hidden="1" x14ac:dyDescent="0.25">
      <c r="A6482" t="s">
        <v>1899</v>
      </c>
      <c r="B6482">
        <v>2</v>
      </c>
      <c r="C6482" t="s">
        <v>1067</v>
      </c>
      <c r="D6482" t="s">
        <v>1234</v>
      </c>
    </row>
    <row r="6483" spans="1:4" hidden="1" x14ac:dyDescent="0.25">
      <c r="A6483" t="s">
        <v>1899</v>
      </c>
      <c r="B6483">
        <v>3</v>
      </c>
      <c r="C6483" t="s">
        <v>999</v>
      </c>
      <c r="D6483" t="s">
        <v>596</v>
      </c>
    </row>
    <row r="6484" spans="1:4" hidden="1" x14ac:dyDescent="0.25">
      <c r="A6484" t="s">
        <v>1899</v>
      </c>
      <c r="B6484">
        <v>4</v>
      </c>
      <c r="C6484" t="s">
        <v>1000</v>
      </c>
      <c r="D6484" t="s">
        <v>70</v>
      </c>
    </row>
    <row r="6485" spans="1:4" hidden="1" x14ac:dyDescent="0.25">
      <c r="A6485" t="s">
        <v>1899</v>
      </c>
      <c r="B6485">
        <v>5</v>
      </c>
      <c r="C6485" t="s">
        <v>1193</v>
      </c>
      <c r="D6485" t="s">
        <v>593</v>
      </c>
    </row>
    <row r="6486" spans="1:4" hidden="1" x14ac:dyDescent="0.25">
      <c r="A6486" t="s">
        <v>1899</v>
      </c>
      <c r="B6486">
        <v>6</v>
      </c>
      <c r="C6486" t="s">
        <v>1192</v>
      </c>
      <c r="D6486" t="s">
        <v>592</v>
      </c>
    </row>
    <row r="6487" spans="1:4" hidden="1" x14ac:dyDescent="0.25">
      <c r="A6487" t="s">
        <v>1899</v>
      </c>
      <c r="B6487">
        <v>7</v>
      </c>
      <c r="C6487" t="s">
        <v>970</v>
      </c>
      <c r="D6487" t="s">
        <v>504</v>
      </c>
    </row>
    <row r="6488" spans="1:4" hidden="1" x14ac:dyDescent="0.25">
      <c r="A6488" t="s">
        <v>1899</v>
      </c>
      <c r="B6488">
        <v>8</v>
      </c>
      <c r="C6488" t="s">
        <v>533</v>
      </c>
      <c r="D6488" t="s">
        <v>590</v>
      </c>
    </row>
    <row r="6489" spans="1:4" hidden="1" x14ac:dyDescent="0.25">
      <c r="A6489" t="s">
        <v>1899</v>
      </c>
      <c r="B6489">
        <v>9</v>
      </c>
      <c r="C6489" t="s">
        <v>1341</v>
      </c>
      <c r="D6489" t="s">
        <v>116</v>
      </c>
    </row>
    <row r="6490" spans="1:4" hidden="1" x14ac:dyDescent="0.25">
      <c r="A6490" t="s">
        <v>1899</v>
      </c>
      <c r="B6490">
        <v>10</v>
      </c>
      <c r="C6490" t="s">
        <v>730</v>
      </c>
      <c r="D6490" t="s">
        <v>509</v>
      </c>
    </row>
    <row r="6491" spans="1:4" hidden="1" x14ac:dyDescent="0.25">
      <c r="A6491" t="s">
        <v>1899</v>
      </c>
      <c r="B6491">
        <v>11</v>
      </c>
      <c r="C6491" t="s">
        <v>512</v>
      </c>
      <c r="D6491" t="s">
        <v>511</v>
      </c>
    </row>
    <row r="6492" spans="1:4" hidden="1" x14ac:dyDescent="0.25">
      <c r="A6492" t="s">
        <v>1899</v>
      </c>
      <c r="B6492">
        <v>12</v>
      </c>
      <c r="C6492" t="s">
        <v>1046</v>
      </c>
      <c r="D6492" t="s">
        <v>935</v>
      </c>
    </row>
    <row r="6493" spans="1:4" hidden="1" x14ac:dyDescent="0.25">
      <c r="A6493" t="s">
        <v>1899</v>
      </c>
      <c r="B6493">
        <v>13</v>
      </c>
      <c r="C6493" t="s">
        <v>1190</v>
      </c>
      <c r="D6493" t="s">
        <v>587</v>
      </c>
    </row>
    <row r="6494" spans="1:4" hidden="1" x14ac:dyDescent="0.25">
      <c r="A6494" t="s">
        <v>1899</v>
      </c>
      <c r="B6494">
        <v>14</v>
      </c>
      <c r="C6494" t="s">
        <v>907</v>
      </c>
      <c r="D6494" t="s">
        <v>150</v>
      </c>
    </row>
    <row r="6495" spans="1:4" hidden="1" x14ac:dyDescent="0.25">
      <c r="A6495" t="s">
        <v>1899</v>
      </c>
      <c r="B6495">
        <v>15</v>
      </c>
      <c r="C6495" t="s">
        <v>1348</v>
      </c>
      <c r="D6495" t="s">
        <v>905</v>
      </c>
    </row>
    <row r="6496" spans="1:4" hidden="1" x14ac:dyDescent="0.25">
      <c r="A6496" t="s">
        <v>1899</v>
      </c>
      <c r="B6496">
        <v>16</v>
      </c>
      <c r="C6496" t="s">
        <v>583</v>
      </c>
      <c r="D6496" t="s">
        <v>582</v>
      </c>
    </row>
    <row r="6497" spans="1:4" hidden="1" x14ac:dyDescent="0.25">
      <c r="A6497" t="s">
        <v>1899</v>
      </c>
      <c r="B6497">
        <v>17</v>
      </c>
      <c r="C6497" t="s">
        <v>1347</v>
      </c>
      <c r="D6497" t="s">
        <v>1901</v>
      </c>
    </row>
    <row r="6498" spans="1:4" hidden="1" x14ac:dyDescent="0.25">
      <c r="A6498" t="s">
        <v>1899</v>
      </c>
      <c r="B6498">
        <v>18</v>
      </c>
      <c r="C6498" t="s">
        <v>1238</v>
      </c>
      <c r="D6498" t="s">
        <v>1900</v>
      </c>
    </row>
    <row r="6499" spans="1:4" hidden="1" x14ac:dyDescent="0.25">
      <c r="A6499" t="s">
        <v>1899</v>
      </c>
      <c r="B6499">
        <v>19</v>
      </c>
      <c r="C6499" t="s">
        <v>1898</v>
      </c>
      <c r="D6499" t="s">
        <v>253</v>
      </c>
    </row>
    <row r="6500" spans="1:4" hidden="1" x14ac:dyDescent="0.25">
      <c r="A6500" t="s">
        <v>1894</v>
      </c>
      <c r="B6500">
        <v>1</v>
      </c>
      <c r="C6500" t="s">
        <v>295</v>
      </c>
      <c r="D6500" t="s">
        <v>10</v>
      </c>
    </row>
    <row r="6501" spans="1:4" hidden="1" x14ac:dyDescent="0.25">
      <c r="A6501" t="s">
        <v>1894</v>
      </c>
      <c r="B6501">
        <v>2</v>
      </c>
      <c r="C6501" t="s">
        <v>928</v>
      </c>
      <c r="D6501" t="s">
        <v>927</v>
      </c>
    </row>
    <row r="6502" spans="1:4" hidden="1" x14ac:dyDescent="0.25">
      <c r="A6502" t="s">
        <v>1894</v>
      </c>
      <c r="B6502">
        <v>3</v>
      </c>
      <c r="C6502" t="s">
        <v>926</v>
      </c>
      <c r="D6502" t="s">
        <v>535</v>
      </c>
    </row>
    <row r="6503" spans="1:4" hidden="1" x14ac:dyDescent="0.25">
      <c r="A6503" t="s">
        <v>1894</v>
      </c>
      <c r="B6503">
        <v>4</v>
      </c>
      <c r="C6503" t="s">
        <v>925</v>
      </c>
      <c r="D6503" t="s">
        <v>924</v>
      </c>
    </row>
    <row r="6504" spans="1:4" hidden="1" x14ac:dyDescent="0.25">
      <c r="A6504" t="s">
        <v>1894</v>
      </c>
      <c r="B6504">
        <v>5</v>
      </c>
      <c r="C6504" t="s">
        <v>923</v>
      </c>
      <c r="D6504" t="s">
        <v>407</v>
      </c>
    </row>
    <row r="6505" spans="1:4" hidden="1" x14ac:dyDescent="0.25">
      <c r="A6505" t="s">
        <v>1894</v>
      </c>
      <c r="B6505">
        <v>6</v>
      </c>
      <c r="C6505" t="s">
        <v>387</v>
      </c>
      <c r="D6505" t="s">
        <v>386</v>
      </c>
    </row>
    <row r="6506" spans="1:4" hidden="1" x14ac:dyDescent="0.25">
      <c r="A6506" t="s">
        <v>1894</v>
      </c>
      <c r="B6506">
        <v>7</v>
      </c>
      <c r="C6506" t="s">
        <v>922</v>
      </c>
      <c r="D6506" t="s">
        <v>921</v>
      </c>
    </row>
    <row r="6507" spans="1:4" hidden="1" x14ac:dyDescent="0.25">
      <c r="A6507" t="s">
        <v>1894</v>
      </c>
      <c r="B6507">
        <v>8</v>
      </c>
      <c r="C6507" t="s">
        <v>316</v>
      </c>
      <c r="D6507" t="s">
        <v>106</v>
      </c>
    </row>
    <row r="6508" spans="1:4" hidden="1" x14ac:dyDescent="0.25">
      <c r="A6508" t="s">
        <v>1894</v>
      </c>
      <c r="B6508">
        <v>9</v>
      </c>
      <c r="C6508" t="s">
        <v>881</v>
      </c>
      <c r="D6508" t="s">
        <v>920</v>
      </c>
    </row>
    <row r="6509" spans="1:4" hidden="1" x14ac:dyDescent="0.25">
      <c r="A6509" t="s">
        <v>1894</v>
      </c>
      <c r="B6509">
        <v>10</v>
      </c>
      <c r="C6509" t="s">
        <v>919</v>
      </c>
      <c r="D6509" t="s">
        <v>380</v>
      </c>
    </row>
    <row r="6510" spans="1:4" hidden="1" x14ac:dyDescent="0.25">
      <c r="A6510" t="s">
        <v>1894</v>
      </c>
      <c r="B6510">
        <v>11</v>
      </c>
      <c r="C6510" t="s">
        <v>315</v>
      </c>
      <c r="D6510" t="s">
        <v>221</v>
      </c>
    </row>
    <row r="6511" spans="1:4" hidden="1" x14ac:dyDescent="0.25">
      <c r="A6511" t="s">
        <v>1894</v>
      </c>
      <c r="B6511">
        <v>12</v>
      </c>
      <c r="C6511" t="s">
        <v>533</v>
      </c>
      <c r="D6511" t="s">
        <v>918</v>
      </c>
    </row>
    <row r="6512" spans="1:4" hidden="1" x14ac:dyDescent="0.25">
      <c r="A6512" t="s">
        <v>1894</v>
      </c>
      <c r="B6512">
        <v>13</v>
      </c>
      <c r="C6512" t="s">
        <v>917</v>
      </c>
      <c r="D6512" t="s">
        <v>530</v>
      </c>
    </row>
    <row r="6513" spans="1:4" hidden="1" x14ac:dyDescent="0.25">
      <c r="A6513" t="s">
        <v>1894</v>
      </c>
      <c r="B6513">
        <v>14</v>
      </c>
      <c r="C6513" t="s">
        <v>916</v>
      </c>
      <c r="D6513" t="s">
        <v>915</v>
      </c>
    </row>
    <row r="6514" spans="1:4" hidden="1" x14ac:dyDescent="0.25">
      <c r="A6514" t="s">
        <v>1894</v>
      </c>
      <c r="B6514">
        <v>15</v>
      </c>
      <c r="C6514" t="s">
        <v>914</v>
      </c>
      <c r="D6514" t="s">
        <v>878</v>
      </c>
    </row>
    <row r="6515" spans="1:4" hidden="1" x14ac:dyDescent="0.25">
      <c r="A6515" t="s">
        <v>1894</v>
      </c>
      <c r="B6515">
        <v>16</v>
      </c>
      <c r="C6515" t="s">
        <v>913</v>
      </c>
      <c r="D6515" t="s">
        <v>912</v>
      </c>
    </row>
    <row r="6516" spans="1:4" hidden="1" x14ac:dyDescent="0.25">
      <c r="A6516" t="s">
        <v>1894</v>
      </c>
      <c r="B6516">
        <v>17</v>
      </c>
      <c r="C6516" t="s">
        <v>911</v>
      </c>
      <c r="D6516" t="s">
        <v>522</v>
      </c>
    </row>
    <row r="6517" spans="1:4" hidden="1" x14ac:dyDescent="0.25">
      <c r="A6517" t="s">
        <v>1894</v>
      </c>
      <c r="B6517">
        <v>18</v>
      </c>
      <c r="C6517" t="s">
        <v>910</v>
      </c>
      <c r="D6517" t="s">
        <v>521</v>
      </c>
    </row>
    <row r="6518" spans="1:4" hidden="1" x14ac:dyDescent="0.25">
      <c r="A6518" t="s">
        <v>1894</v>
      </c>
      <c r="B6518">
        <v>19</v>
      </c>
      <c r="C6518" t="s">
        <v>411</v>
      </c>
      <c r="D6518" t="s">
        <v>47</v>
      </c>
    </row>
    <row r="6519" spans="1:4" hidden="1" x14ac:dyDescent="0.25">
      <c r="A6519" t="s">
        <v>1894</v>
      </c>
      <c r="B6519">
        <v>20</v>
      </c>
      <c r="C6519" t="s">
        <v>909</v>
      </c>
      <c r="D6519" t="s">
        <v>908</v>
      </c>
    </row>
    <row r="6520" spans="1:4" hidden="1" x14ac:dyDescent="0.25">
      <c r="A6520" t="s">
        <v>1894</v>
      </c>
      <c r="B6520">
        <v>21</v>
      </c>
      <c r="C6520" t="s">
        <v>381</v>
      </c>
      <c r="D6520" t="s">
        <v>517</v>
      </c>
    </row>
    <row r="6521" spans="1:4" hidden="1" x14ac:dyDescent="0.25">
      <c r="A6521" t="s">
        <v>1894</v>
      </c>
      <c r="B6521">
        <v>22</v>
      </c>
      <c r="C6521" t="s">
        <v>907</v>
      </c>
      <c r="D6521" t="s">
        <v>150</v>
      </c>
    </row>
    <row r="6522" spans="1:4" hidden="1" x14ac:dyDescent="0.25">
      <c r="A6522" t="s">
        <v>1894</v>
      </c>
      <c r="B6522">
        <v>23</v>
      </c>
      <c r="C6522" t="s">
        <v>906</v>
      </c>
      <c r="D6522" t="s">
        <v>905</v>
      </c>
    </row>
    <row r="6523" spans="1:4" hidden="1" x14ac:dyDescent="0.25">
      <c r="A6523" t="s">
        <v>1894</v>
      </c>
      <c r="B6523">
        <v>24</v>
      </c>
      <c r="C6523" t="s">
        <v>583</v>
      </c>
      <c r="D6523" t="s">
        <v>582</v>
      </c>
    </row>
    <row r="6524" spans="1:4" hidden="1" x14ac:dyDescent="0.25">
      <c r="A6524" t="s">
        <v>1894</v>
      </c>
      <c r="B6524">
        <v>25</v>
      </c>
      <c r="C6524" t="s">
        <v>904</v>
      </c>
      <c r="D6524" t="s">
        <v>903</v>
      </c>
    </row>
    <row r="6525" spans="1:4" hidden="1" x14ac:dyDescent="0.25">
      <c r="A6525" t="s">
        <v>1894</v>
      </c>
      <c r="B6525">
        <v>26</v>
      </c>
      <c r="C6525" t="s">
        <v>902</v>
      </c>
      <c r="D6525" t="s">
        <v>579</v>
      </c>
    </row>
    <row r="6526" spans="1:4" hidden="1" x14ac:dyDescent="0.25">
      <c r="A6526" t="s">
        <v>1894</v>
      </c>
      <c r="B6526">
        <v>27</v>
      </c>
      <c r="C6526" t="s">
        <v>901</v>
      </c>
      <c r="D6526" t="s">
        <v>900</v>
      </c>
    </row>
    <row r="6527" spans="1:4" hidden="1" x14ac:dyDescent="0.25">
      <c r="A6527" t="s">
        <v>1894</v>
      </c>
      <c r="B6527">
        <v>28</v>
      </c>
      <c r="C6527" t="s">
        <v>1007</v>
      </c>
      <c r="D6527" t="s">
        <v>898</v>
      </c>
    </row>
    <row r="6528" spans="1:4" hidden="1" x14ac:dyDescent="0.25">
      <c r="A6528" t="s">
        <v>1894</v>
      </c>
      <c r="B6528">
        <v>29</v>
      </c>
      <c r="C6528" t="s">
        <v>358</v>
      </c>
      <c r="D6528" t="s">
        <v>72</v>
      </c>
    </row>
    <row r="6529" spans="1:4" hidden="1" x14ac:dyDescent="0.25">
      <c r="A6529" t="s">
        <v>1894</v>
      </c>
      <c r="B6529">
        <v>30</v>
      </c>
      <c r="C6529" t="s">
        <v>1075</v>
      </c>
      <c r="D6529" t="s">
        <v>1237</v>
      </c>
    </row>
    <row r="6530" spans="1:4" hidden="1" x14ac:dyDescent="0.25">
      <c r="A6530" t="s">
        <v>1894</v>
      </c>
      <c r="B6530">
        <v>31</v>
      </c>
      <c r="C6530" t="s">
        <v>1073</v>
      </c>
      <c r="D6530" t="s">
        <v>1072</v>
      </c>
    </row>
    <row r="6531" spans="1:4" hidden="1" x14ac:dyDescent="0.25">
      <c r="A6531" t="s">
        <v>1894</v>
      </c>
      <c r="B6531">
        <v>32</v>
      </c>
      <c r="C6531" t="s">
        <v>1071</v>
      </c>
      <c r="D6531" t="s">
        <v>1070</v>
      </c>
    </row>
    <row r="6532" spans="1:4" hidden="1" x14ac:dyDescent="0.25">
      <c r="A6532" t="s">
        <v>1894</v>
      </c>
      <c r="B6532">
        <v>33</v>
      </c>
      <c r="C6532" t="s">
        <v>1235</v>
      </c>
      <c r="D6532" t="s">
        <v>223</v>
      </c>
    </row>
    <row r="6533" spans="1:4" hidden="1" x14ac:dyDescent="0.25">
      <c r="A6533" t="s">
        <v>1894</v>
      </c>
      <c r="B6533">
        <v>34</v>
      </c>
      <c r="C6533" t="s">
        <v>1897</v>
      </c>
      <c r="D6533" t="s">
        <v>1896</v>
      </c>
    </row>
    <row r="6534" spans="1:4" hidden="1" x14ac:dyDescent="0.25">
      <c r="A6534" t="s">
        <v>1894</v>
      </c>
      <c r="B6534">
        <v>35</v>
      </c>
      <c r="C6534" t="s">
        <v>1795</v>
      </c>
      <c r="D6534" t="s">
        <v>1010</v>
      </c>
    </row>
    <row r="6535" spans="1:4" hidden="1" x14ac:dyDescent="0.25">
      <c r="A6535" t="s">
        <v>1894</v>
      </c>
      <c r="B6535">
        <v>36</v>
      </c>
      <c r="C6535" t="s">
        <v>1895</v>
      </c>
      <c r="D6535" t="s">
        <v>1169</v>
      </c>
    </row>
    <row r="6536" spans="1:4" hidden="1" x14ac:dyDescent="0.25">
      <c r="A6536" t="s">
        <v>1894</v>
      </c>
      <c r="B6536">
        <v>37</v>
      </c>
      <c r="C6536" t="s">
        <v>1893</v>
      </c>
      <c r="D6536" t="s">
        <v>252</v>
      </c>
    </row>
    <row r="6537" spans="1:4" hidden="1" x14ac:dyDescent="0.25">
      <c r="A6537" t="s">
        <v>1890</v>
      </c>
      <c r="B6537">
        <v>1</v>
      </c>
      <c r="C6537" t="s">
        <v>295</v>
      </c>
      <c r="D6537" t="s">
        <v>10</v>
      </c>
    </row>
    <row r="6538" spans="1:4" hidden="1" x14ac:dyDescent="0.25">
      <c r="A6538" t="s">
        <v>1890</v>
      </c>
      <c r="B6538">
        <v>2</v>
      </c>
      <c r="C6538" t="s">
        <v>928</v>
      </c>
      <c r="D6538" t="s">
        <v>956</v>
      </c>
    </row>
    <row r="6539" spans="1:4" hidden="1" x14ac:dyDescent="0.25">
      <c r="A6539" t="s">
        <v>1890</v>
      </c>
      <c r="B6539">
        <v>3</v>
      </c>
      <c r="C6539" t="s">
        <v>926</v>
      </c>
      <c r="D6539" t="s">
        <v>535</v>
      </c>
    </row>
    <row r="6540" spans="1:4" hidden="1" x14ac:dyDescent="0.25">
      <c r="A6540" t="s">
        <v>1890</v>
      </c>
      <c r="B6540">
        <v>4</v>
      </c>
      <c r="C6540" t="s">
        <v>925</v>
      </c>
      <c r="D6540" t="s">
        <v>924</v>
      </c>
    </row>
    <row r="6541" spans="1:4" hidden="1" x14ac:dyDescent="0.25">
      <c r="A6541" t="s">
        <v>1890</v>
      </c>
      <c r="B6541">
        <v>5</v>
      </c>
      <c r="C6541" t="s">
        <v>923</v>
      </c>
      <c r="D6541" t="s">
        <v>407</v>
      </c>
    </row>
    <row r="6542" spans="1:4" hidden="1" x14ac:dyDescent="0.25">
      <c r="A6542" t="s">
        <v>1890</v>
      </c>
      <c r="B6542">
        <v>6</v>
      </c>
      <c r="C6542" t="s">
        <v>387</v>
      </c>
      <c r="D6542" t="s">
        <v>386</v>
      </c>
    </row>
    <row r="6543" spans="1:4" hidden="1" x14ac:dyDescent="0.25">
      <c r="A6543" t="s">
        <v>1890</v>
      </c>
      <c r="B6543">
        <v>7</v>
      </c>
      <c r="C6543" t="s">
        <v>922</v>
      </c>
      <c r="D6543" t="s">
        <v>921</v>
      </c>
    </row>
    <row r="6544" spans="1:4" hidden="1" x14ac:dyDescent="0.25">
      <c r="A6544" t="s">
        <v>1890</v>
      </c>
      <c r="B6544">
        <v>8</v>
      </c>
      <c r="C6544" t="s">
        <v>316</v>
      </c>
      <c r="D6544" t="s">
        <v>106</v>
      </c>
    </row>
    <row r="6545" spans="1:4" hidden="1" x14ac:dyDescent="0.25">
      <c r="A6545" t="s">
        <v>1890</v>
      </c>
      <c r="B6545">
        <v>9</v>
      </c>
      <c r="C6545" t="s">
        <v>881</v>
      </c>
      <c r="D6545" t="s">
        <v>920</v>
      </c>
    </row>
    <row r="6546" spans="1:4" hidden="1" x14ac:dyDescent="0.25">
      <c r="A6546" t="s">
        <v>1890</v>
      </c>
      <c r="B6546">
        <v>10</v>
      </c>
      <c r="C6546" t="s">
        <v>919</v>
      </c>
      <c r="D6546" t="s">
        <v>380</v>
      </c>
    </row>
    <row r="6547" spans="1:4" hidden="1" x14ac:dyDescent="0.25">
      <c r="A6547" t="s">
        <v>1890</v>
      </c>
      <c r="B6547">
        <v>11</v>
      </c>
      <c r="C6547" t="s">
        <v>315</v>
      </c>
      <c r="D6547" t="s">
        <v>221</v>
      </c>
    </row>
    <row r="6548" spans="1:4" hidden="1" x14ac:dyDescent="0.25">
      <c r="A6548" t="s">
        <v>1890</v>
      </c>
      <c r="B6548">
        <v>12</v>
      </c>
      <c r="C6548" t="s">
        <v>533</v>
      </c>
      <c r="D6548" t="s">
        <v>918</v>
      </c>
    </row>
    <row r="6549" spans="1:4" hidden="1" x14ac:dyDescent="0.25">
      <c r="A6549" t="s">
        <v>1890</v>
      </c>
      <c r="B6549">
        <v>13</v>
      </c>
      <c r="C6549" t="s">
        <v>917</v>
      </c>
      <c r="D6549" t="s">
        <v>530</v>
      </c>
    </row>
    <row r="6550" spans="1:4" hidden="1" x14ac:dyDescent="0.25">
      <c r="A6550" t="s">
        <v>1890</v>
      </c>
      <c r="B6550">
        <v>14</v>
      </c>
      <c r="C6550" t="s">
        <v>916</v>
      </c>
      <c r="D6550" t="s">
        <v>915</v>
      </c>
    </row>
    <row r="6551" spans="1:4" hidden="1" x14ac:dyDescent="0.25">
      <c r="A6551" t="s">
        <v>1890</v>
      </c>
      <c r="B6551">
        <v>15</v>
      </c>
      <c r="C6551" t="s">
        <v>914</v>
      </c>
      <c r="D6551" t="s">
        <v>878</v>
      </c>
    </row>
    <row r="6552" spans="1:4" hidden="1" x14ac:dyDescent="0.25">
      <c r="A6552" t="s">
        <v>1890</v>
      </c>
      <c r="B6552">
        <v>16</v>
      </c>
      <c r="C6552" t="s">
        <v>913</v>
      </c>
      <c r="D6552" t="s">
        <v>912</v>
      </c>
    </row>
    <row r="6553" spans="1:4" hidden="1" x14ac:dyDescent="0.25">
      <c r="A6553" t="s">
        <v>1890</v>
      </c>
      <c r="B6553">
        <v>17</v>
      </c>
      <c r="C6553" t="s">
        <v>911</v>
      </c>
      <c r="D6553" t="s">
        <v>522</v>
      </c>
    </row>
    <row r="6554" spans="1:4" hidden="1" x14ac:dyDescent="0.25">
      <c r="A6554" t="s">
        <v>1890</v>
      </c>
      <c r="B6554">
        <v>18</v>
      </c>
      <c r="C6554" t="s">
        <v>910</v>
      </c>
      <c r="D6554" t="s">
        <v>521</v>
      </c>
    </row>
    <row r="6555" spans="1:4" hidden="1" x14ac:dyDescent="0.25">
      <c r="A6555" t="s">
        <v>1890</v>
      </c>
      <c r="B6555">
        <v>19</v>
      </c>
      <c r="C6555" t="s">
        <v>411</v>
      </c>
      <c r="D6555" t="s">
        <v>47</v>
      </c>
    </row>
    <row r="6556" spans="1:4" hidden="1" x14ac:dyDescent="0.25">
      <c r="A6556" t="s">
        <v>1890</v>
      </c>
      <c r="B6556">
        <v>20</v>
      </c>
      <c r="C6556" t="s">
        <v>909</v>
      </c>
      <c r="D6556" t="s">
        <v>908</v>
      </c>
    </row>
    <row r="6557" spans="1:4" hidden="1" x14ac:dyDescent="0.25">
      <c r="A6557" t="s">
        <v>1890</v>
      </c>
      <c r="B6557">
        <v>21</v>
      </c>
      <c r="C6557" t="s">
        <v>381</v>
      </c>
      <c r="D6557" t="s">
        <v>517</v>
      </c>
    </row>
    <row r="6558" spans="1:4" hidden="1" x14ac:dyDescent="0.25">
      <c r="A6558" t="s">
        <v>1890</v>
      </c>
      <c r="B6558">
        <v>22</v>
      </c>
      <c r="C6558" t="s">
        <v>907</v>
      </c>
      <c r="D6558" t="s">
        <v>150</v>
      </c>
    </row>
    <row r="6559" spans="1:4" hidden="1" x14ac:dyDescent="0.25">
      <c r="A6559" t="s">
        <v>1890</v>
      </c>
      <c r="B6559">
        <v>23</v>
      </c>
      <c r="C6559" t="s">
        <v>906</v>
      </c>
      <c r="D6559" t="s">
        <v>905</v>
      </c>
    </row>
    <row r="6560" spans="1:4" hidden="1" x14ac:dyDescent="0.25">
      <c r="A6560" t="s">
        <v>1890</v>
      </c>
      <c r="B6560">
        <v>24</v>
      </c>
      <c r="C6560" t="s">
        <v>583</v>
      </c>
      <c r="D6560" t="s">
        <v>582</v>
      </c>
    </row>
    <row r="6561" spans="1:4" hidden="1" x14ac:dyDescent="0.25">
      <c r="A6561" t="s">
        <v>1890</v>
      </c>
      <c r="B6561">
        <v>25</v>
      </c>
      <c r="C6561" t="s">
        <v>904</v>
      </c>
      <c r="D6561" t="s">
        <v>903</v>
      </c>
    </row>
    <row r="6562" spans="1:4" hidden="1" x14ac:dyDescent="0.25">
      <c r="A6562" t="s">
        <v>1890</v>
      </c>
      <c r="B6562">
        <v>26</v>
      </c>
      <c r="C6562" t="s">
        <v>902</v>
      </c>
      <c r="D6562" t="s">
        <v>579</v>
      </c>
    </row>
    <row r="6563" spans="1:4" hidden="1" x14ac:dyDescent="0.25">
      <c r="A6563" t="s">
        <v>1890</v>
      </c>
      <c r="B6563">
        <v>27</v>
      </c>
      <c r="C6563" t="s">
        <v>901</v>
      </c>
      <c r="D6563" t="s">
        <v>900</v>
      </c>
    </row>
    <row r="6564" spans="1:4" hidden="1" x14ac:dyDescent="0.25">
      <c r="A6564" t="s">
        <v>1890</v>
      </c>
      <c r="B6564">
        <v>28</v>
      </c>
      <c r="C6564" t="s">
        <v>1007</v>
      </c>
      <c r="D6564" t="s">
        <v>356</v>
      </c>
    </row>
    <row r="6565" spans="1:4" hidden="1" x14ac:dyDescent="0.25">
      <c r="A6565" t="s">
        <v>1890</v>
      </c>
      <c r="B6565">
        <v>29</v>
      </c>
      <c r="C6565" t="s">
        <v>358</v>
      </c>
      <c r="D6565" t="s">
        <v>72</v>
      </c>
    </row>
    <row r="6566" spans="1:4" hidden="1" x14ac:dyDescent="0.25">
      <c r="A6566" t="s">
        <v>1890</v>
      </c>
      <c r="B6566">
        <v>30</v>
      </c>
      <c r="C6566" t="s">
        <v>897</v>
      </c>
      <c r="D6566" t="s">
        <v>575</v>
      </c>
    </row>
    <row r="6567" spans="1:4" hidden="1" x14ac:dyDescent="0.25">
      <c r="A6567" t="s">
        <v>1890</v>
      </c>
      <c r="B6567">
        <v>31</v>
      </c>
      <c r="C6567" t="s">
        <v>1679</v>
      </c>
      <c r="D6567" t="s">
        <v>574</v>
      </c>
    </row>
    <row r="6568" spans="1:4" hidden="1" x14ac:dyDescent="0.25">
      <c r="A6568" t="s">
        <v>1890</v>
      </c>
      <c r="B6568">
        <v>32</v>
      </c>
      <c r="C6568" t="s">
        <v>1795</v>
      </c>
      <c r="D6568" t="s">
        <v>1010</v>
      </c>
    </row>
    <row r="6569" spans="1:4" hidden="1" x14ac:dyDescent="0.25">
      <c r="A6569" t="s">
        <v>1890</v>
      </c>
      <c r="B6569">
        <v>33</v>
      </c>
      <c r="C6569" t="s">
        <v>1892</v>
      </c>
      <c r="D6569" t="s">
        <v>1891</v>
      </c>
    </row>
    <row r="6570" spans="1:4" hidden="1" x14ac:dyDescent="0.25">
      <c r="A6570" t="s">
        <v>1890</v>
      </c>
      <c r="B6570">
        <v>34</v>
      </c>
      <c r="C6570" t="s">
        <v>1889</v>
      </c>
      <c r="D6570" t="s">
        <v>251</v>
      </c>
    </row>
    <row r="6571" spans="1:4" hidden="1" x14ac:dyDescent="0.25">
      <c r="A6571" t="s">
        <v>1886</v>
      </c>
      <c r="B6571">
        <v>1</v>
      </c>
      <c r="C6571" t="s">
        <v>295</v>
      </c>
      <c r="D6571" t="s">
        <v>10</v>
      </c>
    </row>
    <row r="6572" spans="1:4" hidden="1" x14ac:dyDescent="0.25">
      <c r="A6572" t="s">
        <v>1886</v>
      </c>
      <c r="B6572">
        <v>2</v>
      </c>
      <c r="C6572" t="s">
        <v>928</v>
      </c>
      <c r="D6572" t="s">
        <v>927</v>
      </c>
    </row>
    <row r="6573" spans="1:4" hidden="1" x14ac:dyDescent="0.25">
      <c r="A6573" t="s">
        <v>1886</v>
      </c>
      <c r="B6573">
        <v>3</v>
      </c>
      <c r="C6573" t="s">
        <v>926</v>
      </c>
      <c r="D6573" t="s">
        <v>535</v>
      </c>
    </row>
    <row r="6574" spans="1:4" hidden="1" x14ac:dyDescent="0.25">
      <c r="A6574" t="s">
        <v>1886</v>
      </c>
      <c r="B6574">
        <v>4</v>
      </c>
      <c r="C6574" t="s">
        <v>925</v>
      </c>
      <c r="D6574" t="s">
        <v>924</v>
      </c>
    </row>
    <row r="6575" spans="1:4" hidden="1" x14ac:dyDescent="0.25">
      <c r="A6575" t="s">
        <v>1886</v>
      </c>
      <c r="B6575">
        <v>5</v>
      </c>
      <c r="C6575" t="s">
        <v>923</v>
      </c>
      <c r="D6575" t="s">
        <v>407</v>
      </c>
    </row>
    <row r="6576" spans="1:4" hidden="1" x14ac:dyDescent="0.25">
      <c r="A6576" t="s">
        <v>1886</v>
      </c>
      <c r="B6576">
        <v>6</v>
      </c>
      <c r="C6576" t="s">
        <v>387</v>
      </c>
      <c r="D6576" t="s">
        <v>386</v>
      </c>
    </row>
    <row r="6577" spans="1:4" hidden="1" x14ac:dyDescent="0.25">
      <c r="A6577" t="s">
        <v>1886</v>
      </c>
      <c r="B6577">
        <v>7</v>
      </c>
      <c r="C6577" t="s">
        <v>922</v>
      </c>
      <c r="D6577" t="s">
        <v>921</v>
      </c>
    </row>
    <row r="6578" spans="1:4" hidden="1" x14ac:dyDescent="0.25">
      <c r="A6578" t="s">
        <v>1886</v>
      </c>
      <c r="B6578">
        <v>8</v>
      </c>
      <c r="C6578" t="s">
        <v>316</v>
      </c>
      <c r="D6578" t="s">
        <v>106</v>
      </c>
    </row>
    <row r="6579" spans="1:4" hidden="1" x14ac:dyDescent="0.25">
      <c r="A6579" t="s">
        <v>1886</v>
      </c>
      <c r="B6579">
        <v>9</v>
      </c>
      <c r="C6579" t="s">
        <v>881</v>
      </c>
      <c r="D6579" t="s">
        <v>920</v>
      </c>
    </row>
    <row r="6580" spans="1:4" hidden="1" x14ac:dyDescent="0.25">
      <c r="A6580" t="s">
        <v>1886</v>
      </c>
      <c r="B6580">
        <v>10</v>
      </c>
      <c r="C6580" t="s">
        <v>919</v>
      </c>
      <c r="D6580" t="s">
        <v>380</v>
      </c>
    </row>
    <row r="6581" spans="1:4" hidden="1" x14ac:dyDescent="0.25">
      <c r="A6581" t="s">
        <v>1886</v>
      </c>
      <c r="B6581">
        <v>11</v>
      </c>
      <c r="C6581" t="s">
        <v>315</v>
      </c>
      <c r="D6581" t="s">
        <v>221</v>
      </c>
    </row>
    <row r="6582" spans="1:4" hidden="1" x14ac:dyDescent="0.25">
      <c r="A6582" t="s">
        <v>1886</v>
      </c>
      <c r="B6582">
        <v>12</v>
      </c>
      <c r="C6582" t="s">
        <v>533</v>
      </c>
      <c r="D6582" t="s">
        <v>918</v>
      </c>
    </row>
    <row r="6583" spans="1:4" hidden="1" x14ac:dyDescent="0.25">
      <c r="A6583" t="s">
        <v>1886</v>
      </c>
      <c r="B6583">
        <v>13</v>
      </c>
      <c r="C6583" t="s">
        <v>917</v>
      </c>
      <c r="D6583" t="s">
        <v>530</v>
      </c>
    </row>
    <row r="6584" spans="1:4" hidden="1" x14ac:dyDescent="0.25">
      <c r="A6584" t="s">
        <v>1886</v>
      </c>
      <c r="B6584">
        <v>14</v>
      </c>
      <c r="C6584" t="s">
        <v>916</v>
      </c>
      <c r="D6584" t="s">
        <v>915</v>
      </c>
    </row>
    <row r="6585" spans="1:4" hidden="1" x14ac:dyDescent="0.25">
      <c r="A6585" t="s">
        <v>1886</v>
      </c>
      <c r="B6585">
        <v>15</v>
      </c>
      <c r="C6585" t="s">
        <v>914</v>
      </c>
      <c r="D6585" t="s">
        <v>878</v>
      </c>
    </row>
    <row r="6586" spans="1:4" hidden="1" x14ac:dyDescent="0.25">
      <c r="A6586" t="s">
        <v>1886</v>
      </c>
      <c r="B6586">
        <v>16</v>
      </c>
      <c r="C6586" t="s">
        <v>913</v>
      </c>
      <c r="D6586" t="s">
        <v>912</v>
      </c>
    </row>
    <row r="6587" spans="1:4" hidden="1" x14ac:dyDescent="0.25">
      <c r="A6587" t="s">
        <v>1886</v>
      </c>
      <c r="B6587">
        <v>17</v>
      </c>
      <c r="C6587" t="s">
        <v>911</v>
      </c>
      <c r="D6587" t="s">
        <v>522</v>
      </c>
    </row>
    <row r="6588" spans="1:4" hidden="1" x14ac:dyDescent="0.25">
      <c r="A6588" t="s">
        <v>1886</v>
      </c>
      <c r="B6588">
        <v>18</v>
      </c>
      <c r="C6588" t="s">
        <v>910</v>
      </c>
      <c r="D6588" t="s">
        <v>521</v>
      </c>
    </row>
    <row r="6589" spans="1:4" hidden="1" x14ac:dyDescent="0.25">
      <c r="A6589" t="s">
        <v>1886</v>
      </c>
      <c r="B6589">
        <v>19</v>
      </c>
      <c r="C6589" t="s">
        <v>411</v>
      </c>
      <c r="D6589" t="s">
        <v>47</v>
      </c>
    </row>
    <row r="6590" spans="1:4" hidden="1" x14ac:dyDescent="0.25">
      <c r="A6590" t="s">
        <v>1886</v>
      </c>
      <c r="B6590">
        <v>20</v>
      </c>
      <c r="C6590" t="s">
        <v>909</v>
      </c>
      <c r="D6590" t="s">
        <v>908</v>
      </c>
    </row>
    <row r="6591" spans="1:4" hidden="1" x14ac:dyDescent="0.25">
      <c r="A6591" t="s">
        <v>1886</v>
      </c>
      <c r="B6591">
        <v>21</v>
      </c>
      <c r="C6591" t="s">
        <v>381</v>
      </c>
      <c r="D6591" t="s">
        <v>517</v>
      </c>
    </row>
    <row r="6592" spans="1:4" hidden="1" x14ac:dyDescent="0.25">
      <c r="A6592" t="s">
        <v>1886</v>
      </c>
      <c r="B6592">
        <v>22</v>
      </c>
      <c r="C6592" t="s">
        <v>907</v>
      </c>
      <c r="D6592" t="s">
        <v>150</v>
      </c>
    </row>
    <row r="6593" spans="1:4" hidden="1" x14ac:dyDescent="0.25">
      <c r="A6593" t="s">
        <v>1886</v>
      </c>
      <c r="B6593">
        <v>23</v>
      </c>
      <c r="C6593" t="s">
        <v>906</v>
      </c>
      <c r="D6593" t="s">
        <v>905</v>
      </c>
    </row>
    <row r="6594" spans="1:4" hidden="1" x14ac:dyDescent="0.25">
      <c r="A6594" t="s">
        <v>1886</v>
      </c>
      <c r="B6594">
        <v>24</v>
      </c>
      <c r="C6594" t="s">
        <v>583</v>
      </c>
      <c r="D6594" t="s">
        <v>582</v>
      </c>
    </row>
    <row r="6595" spans="1:4" hidden="1" x14ac:dyDescent="0.25">
      <c r="A6595" t="s">
        <v>1886</v>
      </c>
      <c r="B6595">
        <v>25</v>
      </c>
      <c r="C6595" t="s">
        <v>904</v>
      </c>
      <c r="D6595" t="s">
        <v>903</v>
      </c>
    </row>
    <row r="6596" spans="1:4" hidden="1" x14ac:dyDescent="0.25">
      <c r="A6596" t="s">
        <v>1886</v>
      </c>
      <c r="B6596">
        <v>26</v>
      </c>
      <c r="C6596" t="s">
        <v>902</v>
      </c>
      <c r="D6596" t="s">
        <v>579</v>
      </c>
    </row>
    <row r="6597" spans="1:4" hidden="1" x14ac:dyDescent="0.25">
      <c r="A6597" t="s">
        <v>1886</v>
      </c>
      <c r="B6597">
        <v>27</v>
      </c>
      <c r="C6597" t="s">
        <v>901</v>
      </c>
      <c r="D6597" t="s">
        <v>900</v>
      </c>
    </row>
    <row r="6598" spans="1:4" hidden="1" x14ac:dyDescent="0.25">
      <c r="A6598" t="s">
        <v>1886</v>
      </c>
      <c r="B6598">
        <v>28</v>
      </c>
      <c r="C6598" t="s">
        <v>1007</v>
      </c>
      <c r="D6598" t="s">
        <v>356</v>
      </c>
    </row>
    <row r="6599" spans="1:4" hidden="1" x14ac:dyDescent="0.25">
      <c r="A6599" t="s">
        <v>1886</v>
      </c>
      <c r="B6599">
        <v>29</v>
      </c>
      <c r="C6599" t="s">
        <v>358</v>
      </c>
      <c r="D6599" t="s">
        <v>72</v>
      </c>
    </row>
    <row r="6600" spans="1:4" hidden="1" x14ac:dyDescent="0.25">
      <c r="A6600" t="s">
        <v>1886</v>
      </c>
      <c r="B6600">
        <v>30</v>
      </c>
      <c r="C6600" t="s">
        <v>1888</v>
      </c>
      <c r="D6600" t="s">
        <v>1827</v>
      </c>
    </row>
    <row r="6601" spans="1:4" hidden="1" x14ac:dyDescent="0.25">
      <c r="A6601" t="s">
        <v>1886</v>
      </c>
      <c r="B6601">
        <v>31</v>
      </c>
      <c r="C6601" t="s">
        <v>1009</v>
      </c>
      <c r="D6601" t="s">
        <v>194</v>
      </c>
    </row>
    <row r="6602" spans="1:4" hidden="1" x14ac:dyDescent="0.25">
      <c r="A6602" t="s">
        <v>1886</v>
      </c>
      <c r="B6602">
        <v>32</v>
      </c>
      <c r="C6602" t="s">
        <v>616</v>
      </c>
      <c r="D6602" t="s">
        <v>1887</v>
      </c>
    </row>
    <row r="6603" spans="1:4" hidden="1" x14ac:dyDescent="0.25">
      <c r="A6603" t="s">
        <v>1886</v>
      </c>
      <c r="B6603">
        <v>33</v>
      </c>
      <c r="C6603" t="s">
        <v>1054</v>
      </c>
      <c r="D6603" t="s">
        <v>1053</v>
      </c>
    </row>
    <row r="6604" spans="1:4" hidden="1" x14ac:dyDescent="0.25">
      <c r="A6604" t="s">
        <v>1886</v>
      </c>
      <c r="B6604">
        <v>34</v>
      </c>
      <c r="C6604" t="s">
        <v>1825</v>
      </c>
      <c r="D6604" t="s">
        <v>1824</v>
      </c>
    </row>
    <row r="6605" spans="1:4" hidden="1" x14ac:dyDescent="0.25">
      <c r="A6605" t="s">
        <v>1886</v>
      </c>
      <c r="B6605">
        <v>35</v>
      </c>
      <c r="C6605" t="s">
        <v>1822</v>
      </c>
      <c r="D6605" t="s">
        <v>244</v>
      </c>
    </row>
    <row r="6606" spans="1:4" hidden="1" x14ac:dyDescent="0.25">
      <c r="A6606" t="s">
        <v>1880</v>
      </c>
      <c r="B6606">
        <v>1</v>
      </c>
      <c r="C6606" t="s">
        <v>295</v>
      </c>
      <c r="D6606" t="s">
        <v>10</v>
      </c>
    </row>
    <row r="6607" spans="1:4" hidden="1" x14ac:dyDescent="0.25">
      <c r="A6607" t="s">
        <v>1880</v>
      </c>
      <c r="B6607">
        <v>2</v>
      </c>
      <c r="C6607" t="s">
        <v>928</v>
      </c>
      <c r="D6607" t="s">
        <v>927</v>
      </c>
    </row>
    <row r="6608" spans="1:4" hidden="1" x14ac:dyDescent="0.25">
      <c r="A6608" t="s">
        <v>1880</v>
      </c>
      <c r="B6608">
        <v>3</v>
      </c>
      <c r="C6608" t="s">
        <v>926</v>
      </c>
      <c r="D6608" t="s">
        <v>535</v>
      </c>
    </row>
    <row r="6609" spans="1:4" hidden="1" x14ac:dyDescent="0.25">
      <c r="A6609" t="s">
        <v>1880</v>
      </c>
      <c r="B6609">
        <v>4</v>
      </c>
      <c r="C6609" t="s">
        <v>925</v>
      </c>
      <c r="D6609" t="s">
        <v>924</v>
      </c>
    </row>
    <row r="6610" spans="1:4" hidden="1" x14ac:dyDescent="0.25">
      <c r="A6610" t="s">
        <v>1880</v>
      </c>
      <c r="B6610">
        <v>5</v>
      </c>
      <c r="C6610" t="s">
        <v>923</v>
      </c>
      <c r="D6610" t="s">
        <v>407</v>
      </c>
    </row>
    <row r="6611" spans="1:4" hidden="1" x14ac:dyDescent="0.25">
      <c r="A6611" t="s">
        <v>1880</v>
      </c>
      <c r="B6611">
        <v>6</v>
      </c>
      <c r="C6611" t="s">
        <v>387</v>
      </c>
      <c r="D6611" t="s">
        <v>386</v>
      </c>
    </row>
    <row r="6612" spans="1:4" hidden="1" x14ac:dyDescent="0.25">
      <c r="A6612" t="s">
        <v>1880</v>
      </c>
      <c r="B6612">
        <v>7</v>
      </c>
      <c r="C6612" t="s">
        <v>922</v>
      </c>
      <c r="D6612" t="s">
        <v>921</v>
      </c>
    </row>
    <row r="6613" spans="1:4" hidden="1" x14ac:dyDescent="0.25">
      <c r="A6613" t="s">
        <v>1880</v>
      </c>
      <c r="B6613">
        <v>8</v>
      </c>
      <c r="C6613" t="s">
        <v>316</v>
      </c>
      <c r="D6613" t="s">
        <v>106</v>
      </c>
    </row>
    <row r="6614" spans="1:4" hidden="1" x14ac:dyDescent="0.25">
      <c r="A6614" t="s">
        <v>1880</v>
      </c>
      <c r="B6614">
        <v>9</v>
      </c>
      <c r="C6614" t="s">
        <v>881</v>
      </c>
      <c r="D6614" t="s">
        <v>920</v>
      </c>
    </row>
    <row r="6615" spans="1:4" hidden="1" x14ac:dyDescent="0.25">
      <c r="A6615" t="s">
        <v>1880</v>
      </c>
      <c r="B6615">
        <v>10</v>
      </c>
      <c r="C6615" t="s">
        <v>919</v>
      </c>
      <c r="D6615" t="s">
        <v>380</v>
      </c>
    </row>
    <row r="6616" spans="1:4" hidden="1" x14ac:dyDescent="0.25">
      <c r="A6616" t="s">
        <v>1880</v>
      </c>
      <c r="B6616">
        <v>11</v>
      </c>
      <c r="C6616" t="s">
        <v>315</v>
      </c>
      <c r="D6616" t="s">
        <v>221</v>
      </c>
    </row>
    <row r="6617" spans="1:4" hidden="1" x14ac:dyDescent="0.25">
      <c r="A6617" t="s">
        <v>1880</v>
      </c>
      <c r="B6617">
        <v>12</v>
      </c>
      <c r="C6617" t="s">
        <v>533</v>
      </c>
      <c r="D6617" t="s">
        <v>918</v>
      </c>
    </row>
    <row r="6618" spans="1:4" hidden="1" x14ac:dyDescent="0.25">
      <c r="A6618" t="s">
        <v>1880</v>
      </c>
      <c r="B6618">
        <v>13</v>
      </c>
      <c r="C6618" t="s">
        <v>917</v>
      </c>
      <c r="D6618" t="s">
        <v>530</v>
      </c>
    </row>
    <row r="6619" spans="1:4" hidden="1" x14ac:dyDescent="0.25">
      <c r="A6619" t="s">
        <v>1880</v>
      </c>
      <c r="B6619">
        <v>14</v>
      </c>
      <c r="C6619" t="s">
        <v>916</v>
      </c>
      <c r="D6619" t="s">
        <v>915</v>
      </c>
    </row>
    <row r="6620" spans="1:4" hidden="1" x14ac:dyDescent="0.25">
      <c r="A6620" t="s">
        <v>1880</v>
      </c>
      <c r="B6620">
        <v>15</v>
      </c>
      <c r="C6620" t="s">
        <v>914</v>
      </c>
      <c r="D6620" t="s">
        <v>878</v>
      </c>
    </row>
    <row r="6621" spans="1:4" hidden="1" x14ac:dyDescent="0.25">
      <c r="A6621" t="s">
        <v>1880</v>
      </c>
      <c r="B6621">
        <v>16</v>
      </c>
      <c r="C6621" t="s">
        <v>913</v>
      </c>
      <c r="D6621" t="s">
        <v>912</v>
      </c>
    </row>
    <row r="6622" spans="1:4" hidden="1" x14ac:dyDescent="0.25">
      <c r="A6622" t="s">
        <v>1880</v>
      </c>
      <c r="B6622">
        <v>17</v>
      </c>
      <c r="C6622" t="s">
        <v>911</v>
      </c>
      <c r="D6622" t="s">
        <v>522</v>
      </c>
    </row>
    <row r="6623" spans="1:4" hidden="1" x14ac:dyDescent="0.25">
      <c r="A6623" t="s">
        <v>1880</v>
      </c>
      <c r="B6623">
        <v>18</v>
      </c>
      <c r="C6623" t="s">
        <v>411</v>
      </c>
      <c r="D6623" t="s">
        <v>47</v>
      </c>
    </row>
    <row r="6624" spans="1:4" hidden="1" x14ac:dyDescent="0.25">
      <c r="A6624" t="s">
        <v>1880</v>
      </c>
      <c r="B6624">
        <v>19</v>
      </c>
      <c r="C6624" t="s">
        <v>909</v>
      </c>
      <c r="D6624" t="s">
        <v>908</v>
      </c>
    </row>
    <row r="6625" spans="1:4" hidden="1" x14ac:dyDescent="0.25">
      <c r="A6625" t="s">
        <v>1880</v>
      </c>
      <c r="B6625">
        <v>20</v>
      </c>
      <c r="C6625" t="s">
        <v>1422</v>
      </c>
      <c r="D6625" t="s">
        <v>517</v>
      </c>
    </row>
    <row r="6626" spans="1:4" hidden="1" x14ac:dyDescent="0.25">
      <c r="A6626" t="s">
        <v>1880</v>
      </c>
      <c r="B6626">
        <v>21</v>
      </c>
      <c r="C6626" t="s">
        <v>907</v>
      </c>
      <c r="D6626" t="s">
        <v>150</v>
      </c>
    </row>
    <row r="6627" spans="1:4" hidden="1" x14ac:dyDescent="0.25">
      <c r="A6627" t="s">
        <v>1880</v>
      </c>
      <c r="B6627">
        <v>22</v>
      </c>
      <c r="C6627" t="s">
        <v>906</v>
      </c>
      <c r="D6627" t="s">
        <v>905</v>
      </c>
    </row>
    <row r="6628" spans="1:4" hidden="1" x14ac:dyDescent="0.25">
      <c r="A6628" t="s">
        <v>1880</v>
      </c>
      <c r="B6628">
        <v>23</v>
      </c>
      <c r="C6628" t="s">
        <v>583</v>
      </c>
      <c r="D6628" t="s">
        <v>582</v>
      </c>
    </row>
    <row r="6629" spans="1:4" hidden="1" x14ac:dyDescent="0.25">
      <c r="A6629" t="s">
        <v>1880</v>
      </c>
      <c r="B6629">
        <v>24</v>
      </c>
      <c r="C6629" t="s">
        <v>904</v>
      </c>
      <c r="D6629" t="s">
        <v>903</v>
      </c>
    </row>
    <row r="6630" spans="1:4" hidden="1" x14ac:dyDescent="0.25">
      <c r="A6630" t="s">
        <v>1880</v>
      </c>
      <c r="B6630">
        <v>25</v>
      </c>
      <c r="C6630" t="s">
        <v>902</v>
      </c>
      <c r="D6630" t="s">
        <v>579</v>
      </c>
    </row>
    <row r="6631" spans="1:4" hidden="1" x14ac:dyDescent="0.25">
      <c r="A6631" t="s">
        <v>1880</v>
      </c>
      <c r="B6631">
        <v>26</v>
      </c>
      <c r="C6631" t="s">
        <v>901</v>
      </c>
      <c r="D6631" t="s">
        <v>900</v>
      </c>
    </row>
    <row r="6632" spans="1:4" hidden="1" x14ac:dyDescent="0.25">
      <c r="A6632" t="s">
        <v>1880</v>
      </c>
      <c r="B6632">
        <v>27</v>
      </c>
      <c r="C6632" t="s">
        <v>899</v>
      </c>
      <c r="D6632" t="s">
        <v>1885</v>
      </c>
    </row>
    <row r="6633" spans="1:4" hidden="1" x14ac:dyDescent="0.25">
      <c r="A6633" t="s">
        <v>1880</v>
      </c>
      <c r="B6633">
        <v>28</v>
      </c>
      <c r="C6633" t="s">
        <v>358</v>
      </c>
      <c r="D6633" t="s">
        <v>72</v>
      </c>
    </row>
    <row r="6634" spans="1:4" hidden="1" x14ac:dyDescent="0.25">
      <c r="A6634" t="s">
        <v>1880</v>
      </c>
      <c r="B6634">
        <v>29</v>
      </c>
      <c r="C6634" t="s">
        <v>1852</v>
      </c>
      <c r="D6634" t="s">
        <v>1884</v>
      </c>
    </row>
    <row r="6635" spans="1:4" hidden="1" x14ac:dyDescent="0.25">
      <c r="A6635" t="s">
        <v>1880</v>
      </c>
      <c r="B6635">
        <v>30</v>
      </c>
      <c r="C6635" t="s">
        <v>1679</v>
      </c>
      <c r="D6635" t="s">
        <v>574</v>
      </c>
    </row>
    <row r="6636" spans="1:4" hidden="1" x14ac:dyDescent="0.25">
      <c r="A6636" t="s">
        <v>1880</v>
      </c>
      <c r="B6636">
        <v>31</v>
      </c>
      <c r="C6636" t="s">
        <v>1082</v>
      </c>
      <c r="D6636" t="s">
        <v>568</v>
      </c>
    </row>
    <row r="6637" spans="1:4" hidden="1" x14ac:dyDescent="0.25">
      <c r="A6637" t="s">
        <v>1880</v>
      </c>
      <c r="B6637">
        <v>32</v>
      </c>
      <c r="C6637" t="s">
        <v>1883</v>
      </c>
      <c r="D6637" t="s">
        <v>1882</v>
      </c>
    </row>
    <row r="6638" spans="1:4" hidden="1" x14ac:dyDescent="0.25">
      <c r="A6638" t="s">
        <v>1880</v>
      </c>
      <c r="B6638">
        <v>33</v>
      </c>
      <c r="C6638" t="s">
        <v>730</v>
      </c>
      <c r="D6638" t="s">
        <v>1881</v>
      </c>
    </row>
    <row r="6639" spans="1:4" hidden="1" x14ac:dyDescent="0.25">
      <c r="A6639" t="s">
        <v>1880</v>
      </c>
      <c r="B6639">
        <v>34</v>
      </c>
      <c r="C6639" t="s">
        <v>887</v>
      </c>
      <c r="D6639" t="s">
        <v>250</v>
      </c>
    </row>
    <row r="6640" spans="1:4" hidden="1" x14ac:dyDescent="0.25">
      <c r="A6640" t="s">
        <v>1868</v>
      </c>
      <c r="B6640">
        <v>1</v>
      </c>
      <c r="C6640" t="s">
        <v>396</v>
      </c>
      <c r="D6640" t="s">
        <v>118</v>
      </c>
    </row>
    <row r="6641" spans="1:4" hidden="1" x14ac:dyDescent="0.25">
      <c r="A6641" t="s">
        <v>1868</v>
      </c>
      <c r="B6641">
        <v>2</v>
      </c>
      <c r="C6641" t="s">
        <v>1078</v>
      </c>
      <c r="D6641" t="s">
        <v>1077</v>
      </c>
    </row>
    <row r="6642" spans="1:4" hidden="1" x14ac:dyDescent="0.25">
      <c r="A6642" t="s">
        <v>1868</v>
      </c>
      <c r="B6642">
        <v>3</v>
      </c>
      <c r="C6642" t="s">
        <v>295</v>
      </c>
      <c r="D6642" t="s">
        <v>10</v>
      </c>
    </row>
    <row r="6643" spans="1:4" hidden="1" x14ac:dyDescent="0.25">
      <c r="A6643" t="s">
        <v>1868</v>
      </c>
      <c r="B6643">
        <v>4</v>
      </c>
      <c r="C6643" t="s">
        <v>1374</v>
      </c>
      <c r="D6643" t="s">
        <v>1879</v>
      </c>
    </row>
    <row r="6644" spans="1:4" hidden="1" x14ac:dyDescent="0.25">
      <c r="A6644" t="s">
        <v>1868</v>
      </c>
      <c r="B6644">
        <v>5</v>
      </c>
      <c r="C6644" t="s">
        <v>978</v>
      </c>
      <c r="D6644" t="s">
        <v>1878</v>
      </c>
    </row>
    <row r="6645" spans="1:4" hidden="1" x14ac:dyDescent="0.25">
      <c r="A6645" t="s">
        <v>1868</v>
      </c>
      <c r="B6645">
        <v>6</v>
      </c>
      <c r="C6645" t="s">
        <v>1376</v>
      </c>
      <c r="D6645" t="s">
        <v>433</v>
      </c>
    </row>
    <row r="6646" spans="1:4" hidden="1" x14ac:dyDescent="0.25">
      <c r="A6646" t="s">
        <v>1868</v>
      </c>
      <c r="B6646">
        <v>7</v>
      </c>
      <c r="C6646" t="s">
        <v>1378</v>
      </c>
      <c r="D6646" t="s">
        <v>1877</v>
      </c>
    </row>
    <row r="6647" spans="1:4" hidden="1" x14ac:dyDescent="0.25">
      <c r="A6647" t="s">
        <v>1868</v>
      </c>
      <c r="B6647">
        <v>8</v>
      </c>
      <c r="C6647" t="s">
        <v>1380</v>
      </c>
      <c r="D6647" t="s">
        <v>1876</v>
      </c>
    </row>
    <row r="6648" spans="1:4" hidden="1" x14ac:dyDescent="0.25">
      <c r="A6648" t="s">
        <v>1868</v>
      </c>
      <c r="B6648">
        <v>9</v>
      </c>
      <c r="C6648" t="s">
        <v>1875</v>
      </c>
      <c r="D6648" t="s">
        <v>1874</v>
      </c>
    </row>
    <row r="6649" spans="1:4" hidden="1" x14ac:dyDescent="0.25">
      <c r="A6649" t="s">
        <v>1868</v>
      </c>
      <c r="B6649">
        <v>10</v>
      </c>
      <c r="C6649" t="s">
        <v>996</v>
      </c>
      <c r="D6649" t="s">
        <v>1873</v>
      </c>
    </row>
    <row r="6650" spans="1:4" hidden="1" x14ac:dyDescent="0.25">
      <c r="A6650" t="s">
        <v>1868</v>
      </c>
      <c r="B6650">
        <v>11</v>
      </c>
      <c r="C6650" t="s">
        <v>1250</v>
      </c>
      <c r="D6650" t="s">
        <v>1249</v>
      </c>
    </row>
    <row r="6651" spans="1:4" hidden="1" x14ac:dyDescent="0.25">
      <c r="A6651" t="s">
        <v>1868</v>
      </c>
      <c r="B6651">
        <v>12</v>
      </c>
      <c r="C6651" t="s">
        <v>1872</v>
      </c>
      <c r="D6651" t="s">
        <v>1871</v>
      </c>
    </row>
    <row r="6652" spans="1:4" hidden="1" x14ac:dyDescent="0.25">
      <c r="A6652" t="s">
        <v>1868</v>
      </c>
      <c r="B6652">
        <v>13</v>
      </c>
      <c r="C6652" t="s">
        <v>1818</v>
      </c>
      <c r="D6652" t="s">
        <v>1870</v>
      </c>
    </row>
    <row r="6653" spans="1:4" hidden="1" x14ac:dyDescent="0.25">
      <c r="A6653" t="s">
        <v>1868</v>
      </c>
      <c r="B6653">
        <v>14</v>
      </c>
      <c r="C6653" t="s">
        <v>455</v>
      </c>
      <c r="D6653" t="s">
        <v>1869</v>
      </c>
    </row>
    <row r="6654" spans="1:4" hidden="1" x14ac:dyDescent="0.25">
      <c r="A6654" t="s">
        <v>1868</v>
      </c>
      <c r="B6654">
        <v>15</v>
      </c>
      <c r="C6654" t="s">
        <v>316</v>
      </c>
      <c r="D6654" t="s">
        <v>106</v>
      </c>
    </row>
    <row r="6655" spans="1:4" hidden="1" x14ac:dyDescent="0.25">
      <c r="A6655" t="s">
        <v>1861</v>
      </c>
      <c r="B6655">
        <v>1</v>
      </c>
      <c r="C6655" t="s">
        <v>295</v>
      </c>
      <c r="D6655" t="s">
        <v>10</v>
      </c>
    </row>
    <row r="6656" spans="1:4" hidden="1" x14ac:dyDescent="0.25">
      <c r="A6656" t="s">
        <v>1861</v>
      </c>
      <c r="B6656">
        <v>2</v>
      </c>
      <c r="C6656" t="s">
        <v>928</v>
      </c>
      <c r="D6656" t="s">
        <v>1316</v>
      </c>
    </row>
    <row r="6657" spans="1:4" hidden="1" x14ac:dyDescent="0.25">
      <c r="A6657" t="s">
        <v>1861</v>
      </c>
      <c r="B6657">
        <v>3</v>
      </c>
      <c r="C6657" t="s">
        <v>926</v>
      </c>
      <c r="D6657" t="s">
        <v>535</v>
      </c>
    </row>
    <row r="6658" spans="1:4" hidden="1" x14ac:dyDescent="0.25">
      <c r="A6658" t="s">
        <v>1861</v>
      </c>
      <c r="B6658">
        <v>4</v>
      </c>
      <c r="C6658" t="s">
        <v>925</v>
      </c>
      <c r="D6658" t="s">
        <v>924</v>
      </c>
    </row>
    <row r="6659" spans="1:4" hidden="1" x14ac:dyDescent="0.25">
      <c r="A6659" t="s">
        <v>1861</v>
      </c>
      <c r="B6659">
        <v>5</v>
      </c>
      <c r="C6659" t="s">
        <v>923</v>
      </c>
      <c r="D6659" t="s">
        <v>407</v>
      </c>
    </row>
    <row r="6660" spans="1:4" hidden="1" x14ac:dyDescent="0.25">
      <c r="A6660" t="s">
        <v>1861</v>
      </c>
      <c r="B6660">
        <v>6</v>
      </c>
      <c r="C6660" t="s">
        <v>387</v>
      </c>
      <c r="D6660" t="s">
        <v>386</v>
      </c>
    </row>
    <row r="6661" spans="1:4" hidden="1" x14ac:dyDescent="0.25">
      <c r="A6661" t="s">
        <v>1861</v>
      </c>
      <c r="B6661">
        <v>7</v>
      </c>
      <c r="C6661" t="s">
        <v>922</v>
      </c>
      <c r="D6661" t="s">
        <v>921</v>
      </c>
    </row>
    <row r="6662" spans="1:4" hidden="1" x14ac:dyDescent="0.25">
      <c r="A6662" t="s">
        <v>1861</v>
      </c>
      <c r="B6662">
        <v>8</v>
      </c>
      <c r="C6662" t="s">
        <v>316</v>
      </c>
      <c r="D6662" t="s">
        <v>106</v>
      </c>
    </row>
    <row r="6663" spans="1:4" hidden="1" x14ac:dyDescent="0.25">
      <c r="A6663" t="s">
        <v>1861</v>
      </c>
      <c r="B6663">
        <v>9</v>
      </c>
      <c r="C6663" t="s">
        <v>1604</v>
      </c>
      <c r="D6663" t="s">
        <v>1867</v>
      </c>
    </row>
    <row r="6664" spans="1:4" hidden="1" x14ac:dyDescent="0.25">
      <c r="A6664" t="s">
        <v>1861</v>
      </c>
      <c r="B6664">
        <v>10</v>
      </c>
      <c r="C6664" t="s">
        <v>994</v>
      </c>
      <c r="D6664" t="s">
        <v>1866</v>
      </c>
    </row>
    <row r="6665" spans="1:4" hidden="1" x14ac:dyDescent="0.25">
      <c r="A6665" t="s">
        <v>1861</v>
      </c>
      <c r="B6665">
        <v>11</v>
      </c>
      <c r="C6665" t="s">
        <v>992</v>
      </c>
      <c r="D6665" t="s">
        <v>991</v>
      </c>
    </row>
    <row r="6666" spans="1:4" hidden="1" x14ac:dyDescent="0.25">
      <c r="A6666" t="s">
        <v>1861</v>
      </c>
      <c r="B6666">
        <v>12</v>
      </c>
      <c r="C6666" t="s">
        <v>944</v>
      </c>
      <c r="D6666" t="s">
        <v>1865</v>
      </c>
    </row>
    <row r="6667" spans="1:4" hidden="1" x14ac:dyDescent="0.25">
      <c r="A6667" t="s">
        <v>1861</v>
      </c>
      <c r="B6667">
        <v>13</v>
      </c>
      <c r="C6667" t="s">
        <v>1864</v>
      </c>
      <c r="D6667" t="s">
        <v>1863</v>
      </c>
    </row>
    <row r="6668" spans="1:4" hidden="1" x14ac:dyDescent="0.25">
      <c r="A6668" t="s">
        <v>1861</v>
      </c>
      <c r="B6668">
        <v>14</v>
      </c>
      <c r="C6668" t="s">
        <v>954</v>
      </c>
      <c r="D6668" t="s">
        <v>1862</v>
      </c>
    </row>
    <row r="6669" spans="1:4" hidden="1" x14ac:dyDescent="0.25">
      <c r="A6669" t="s">
        <v>1861</v>
      </c>
      <c r="B6669">
        <v>15</v>
      </c>
      <c r="C6669" t="s">
        <v>1227</v>
      </c>
      <c r="D6669" t="s">
        <v>249</v>
      </c>
    </row>
    <row r="6670" spans="1:4" hidden="1" x14ac:dyDescent="0.25">
      <c r="A6670" t="s">
        <v>1857</v>
      </c>
      <c r="B6670">
        <v>1</v>
      </c>
      <c r="C6670" t="s">
        <v>295</v>
      </c>
      <c r="D6670" t="s">
        <v>10</v>
      </c>
    </row>
    <row r="6671" spans="1:4" hidden="1" x14ac:dyDescent="0.25">
      <c r="A6671" t="s">
        <v>1857</v>
      </c>
      <c r="B6671">
        <v>2</v>
      </c>
      <c r="C6671" t="s">
        <v>1067</v>
      </c>
      <c r="D6671" t="s">
        <v>1234</v>
      </c>
    </row>
    <row r="6672" spans="1:4" hidden="1" x14ac:dyDescent="0.25">
      <c r="A6672" t="s">
        <v>1857</v>
      </c>
      <c r="B6672">
        <v>3</v>
      </c>
      <c r="C6672" t="s">
        <v>999</v>
      </c>
      <c r="D6672" t="s">
        <v>596</v>
      </c>
    </row>
    <row r="6673" spans="1:4" hidden="1" x14ac:dyDescent="0.25">
      <c r="A6673" t="s">
        <v>1857</v>
      </c>
      <c r="B6673">
        <v>4</v>
      </c>
      <c r="C6673" t="s">
        <v>1000</v>
      </c>
      <c r="D6673" t="s">
        <v>70</v>
      </c>
    </row>
    <row r="6674" spans="1:4" hidden="1" x14ac:dyDescent="0.25">
      <c r="A6674" t="s">
        <v>1857</v>
      </c>
      <c r="B6674">
        <v>5</v>
      </c>
      <c r="C6674" t="s">
        <v>1193</v>
      </c>
      <c r="D6674" t="s">
        <v>593</v>
      </c>
    </row>
    <row r="6675" spans="1:4" hidden="1" x14ac:dyDescent="0.25">
      <c r="A6675" t="s">
        <v>1857</v>
      </c>
      <c r="B6675">
        <v>6</v>
      </c>
      <c r="C6675" t="s">
        <v>1192</v>
      </c>
      <c r="D6675" t="s">
        <v>592</v>
      </c>
    </row>
    <row r="6676" spans="1:4" hidden="1" x14ac:dyDescent="0.25">
      <c r="A6676" t="s">
        <v>1857</v>
      </c>
      <c r="B6676">
        <v>7</v>
      </c>
      <c r="C6676" t="s">
        <v>970</v>
      </c>
      <c r="D6676" t="s">
        <v>504</v>
      </c>
    </row>
    <row r="6677" spans="1:4" hidden="1" x14ac:dyDescent="0.25">
      <c r="A6677" t="s">
        <v>1857</v>
      </c>
      <c r="B6677">
        <v>8</v>
      </c>
      <c r="C6677" t="s">
        <v>533</v>
      </c>
      <c r="D6677" t="s">
        <v>590</v>
      </c>
    </row>
    <row r="6678" spans="1:4" hidden="1" x14ac:dyDescent="0.25">
      <c r="A6678" t="s">
        <v>1857</v>
      </c>
      <c r="B6678">
        <v>9</v>
      </c>
      <c r="C6678" t="s">
        <v>1341</v>
      </c>
      <c r="D6678" t="s">
        <v>116</v>
      </c>
    </row>
    <row r="6679" spans="1:4" hidden="1" x14ac:dyDescent="0.25">
      <c r="A6679" t="s">
        <v>1857</v>
      </c>
      <c r="B6679">
        <v>10</v>
      </c>
      <c r="C6679" t="s">
        <v>730</v>
      </c>
      <c r="D6679" t="s">
        <v>509</v>
      </c>
    </row>
    <row r="6680" spans="1:4" hidden="1" x14ac:dyDescent="0.25">
      <c r="A6680" t="s">
        <v>1857</v>
      </c>
      <c r="B6680">
        <v>11</v>
      </c>
      <c r="C6680" t="s">
        <v>512</v>
      </c>
      <c r="D6680" t="s">
        <v>511</v>
      </c>
    </row>
    <row r="6681" spans="1:4" hidden="1" x14ac:dyDescent="0.25">
      <c r="A6681" t="s">
        <v>1857</v>
      </c>
      <c r="B6681">
        <v>12</v>
      </c>
      <c r="C6681" t="s">
        <v>1046</v>
      </c>
      <c r="D6681" t="s">
        <v>935</v>
      </c>
    </row>
    <row r="6682" spans="1:4" hidden="1" x14ac:dyDescent="0.25">
      <c r="A6682" t="s">
        <v>1857</v>
      </c>
      <c r="B6682">
        <v>13</v>
      </c>
      <c r="C6682" t="s">
        <v>1190</v>
      </c>
      <c r="D6682" t="s">
        <v>587</v>
      </c>
    </row>
    <row r="6683" spans="1:4" hidden="1" x14ac:dyDescent="0.25">
      <c r="A6683" t="s">
        <v>1857</v>
      </c>
      <c r="B6683">
        <v>14</v>
      </c>
      <c r="C6683" t="s">
        <v>907</v>
      </c>
      <c r="D6683" t="s">
        <v>150</v>
      </c>
    </row>
    <row r="6684" spans="1:4" hidden="1" x14ac:dyDescent="0.25">
      <c r="A6684" t="s">
        <v>1857</v>
      </c>
      <c r="B6684">
        <v>15</v>
      </c>
      <c r="C6684" t="s">
        <v>1348</v>
      </c>
      <c r="D6684" t="s">
        <v>584</v>
      </c>
    </row>
    <row r="6685" spans="1:4" hidden="1" x14ac:dyDescent="0.25">
      <c r="A6685" t="s">
        <v>1857</v>
      </c>
      <c r="B6685">
        <v>16</v>
      </c>
      <c r="C6685" t="s">
        <v>583</v>
      </c>
      <c r="D6685" t="s">
        <v>582</v>
      </c>
    </row>
    <row r="6686" spans="1:4" hidden="1" x14ac:dyDescent="0.25">
      <c r="A6686" t="s">
        <v>1857</v>
      </c>
      <c r="B6686">
        <v>17</v>
      </c>
      <c r="C6686" t="s">
        <v>643</v>
      </c>
      <c r="D6686" t="s">
        <v>1860</v>
      </c>
    </row>
    <row r="6687" spans="1:4" hidden="1" x14ac:dyDescent="0.25">
      <c r="A6687" t="s">
        <v>1857</v>
      </c>
      <c r="B6687">
        <v>18</v>
      </c>
      <c r="C6687" t="s">
        <v>1859</v>
      </c>
      <c r="D6687" t="s">
        <v>1346</v>
      </c>
    </row>
    <row r="6688" spans="1:4" hidden="1" x14ac:dyDescent="0.25">
      <c r="A6688" t="s">
        <v>1857</v>
      </c>
      <c r="B6688">
        <v>19</v>
      </c>
      <c r="C6688" t="s">
        <v>1858</v>
      </c>
      <c r="D6688" t="s">
        <v>251</v>
      </c>
    </row>
    <row r="6689" spans="1:4" hidden="1" x14ac:dyDescent="0.25">
      <c r="A6689" t="s">
        <v>1857</v>
      </c>
      <c r="B6689">
        <v>20</v>
      </c>
      <c r="C6689" t="s">
        <v>1409</v>
      </c>
      <c r="D6689" t="s">
        <v>234</v>
      </c>
    </row>
    <row r="6690" spans="1:4" hidden="1" x14ac:dyDescent="0.25">
      <c r="A6690" t="s">
        <v>1857</v>
      </c>
      <c r="B6690">
        <v>21</v>
      </c>
      <c r="C6690" t="s">
        <v>1856</v>
      </c>
      <c r="D6690" t="s">
        <v>248</v>
      </c>
    </row>
    <row r="6691" spans="1:4" hidden="1" x14ac:dyDescent="0.25">
      <c r="A6691" t="s">
        <v>1854</v>
      </c>
      <c r="B6691">
        <v>1</v>
      </c>
      <c r="C6691" t="s">
        <v>295</v>
      </c>
      <c r="D6691" t="s">
        <v>10</v>
      </c>
    </row>
    <row r="6692" spans="1:4" hidden="1" x14ac:dyDescent="0.25">
      <c r="A6692" t="s">
        <v>1854</v>
      </c>
      <c r="B6692">
        <v>2</v>
      </c>
      <c r="C6692" t="s">
        <v>1067</v>
      </c>
      <c r="D6692" t="s">
        <v>1234</v>
      </c>
    </row>
    <row r="6693" spans="1:4" hidden="1" x14ac:dyDescent="0.25">
      <c r="A6693" t="s">
        <v>1854</v>
      </c>
      <c r="B6693">
        <v>3</v>
      </c>
      <c r="C6693" t="s">
        <v>999</v>
      </c>
      <c r="D6693" t="s">
        <v>596</v>
      </c>
    </row>
    <row r="6694" spans="1:4" hidden="1" x14ac:dyDescent="0.25">
      <c r="A6694" t="s">
        <v>1854</v>
      </c>
      <c r="B6694">
        <v>4</v>
      </c>
      <c r="C6694" t="s">
        <v>1000</v>
      </c>
      <c r="D6694" t="s">
        <v>70</v>
      </c>
    </row>
    <row r="6695" spans="1:4" hidden="1" x14ac:dyDescent="0.25">
      <c r="A6695" t="s">
        <v>1854</v>
      </c>
      <c r="B6695">
        <v>5</v>
      </c>
      <c r="C6695" t="s">
        <v>1193</v>
      </c>
      <c r="D6695" t="s">
        <v>593</v>
      </c>
    </row>
    <row r="6696" spans="1:4" hidden="1" x14ac:dyDescent="0.25">
      <c r="A6696" t="s">
        <v>1854</v>
      </c>
      <c r="B6696">
        <v>6</v>
      </c>
      <c r="C6696" t="s">
        <v>1192</v>
      </c>
      <c r="D6696" t="s">
        <v>592</v>
      </c>
    </row>
    <row r="6697" spans="1:4" hidden="1" x14ac:dyDescent="0.25">
      <c r="A6697" t="s">
        <v>1854</v>
      </c>
      <c r="B6697">
        <v>7</v>
      </c>
      <c r="C6697" t="s">
        <v>970</v>
      </c>
      <c r="D6697" t="s">
        <v>504</v>
      </c>
    </row>
    <row r="6698" spans="1:4" hidden="1" x14ac:dyDescent="0.25">
      <c r="A6698" t="s">
        <v>1854</v>
      </c>
      <c r="B6698">
        <v>8</v>
      </c>
      <c r="C6698" t="s">
        <v>533</v>
      </c>
      <c r="D6698" t="s">
        <v>590</v>
      </c>
    </row>
    <row r="6699" spans="1:4" hidden="1" x14ac:dyDescent="0.25">
      <c r="A6699" t="s">
        <v>1854</v>
      </c>
      <c r="B6699">
        <v>9</v>
      </c>
      <c r="C6699" t="s">
        <v>1341</v>
      </c>
      <c r="D6699" t="s">
        <v>116</v>
      </c>
    </row>
    <row r="6700" spans="1:4" hidden="1" x14ac:dyDescent="0.25">
      <c r="A6700" t="s">
        <v>1854</v>
      </c>
      <c r="B6700">
        <v>10</v>
      </c>
      <c r="C6700" t="s">
        <v>730</v>
      </c>
      <c r="D6700" t="s">
        <v>509</v>
      </c>
    </row>
    <row r="6701" spans="1:4" hidden="1" x14ac:dyDescent="0.25">
      <c r="A6701" t="s">
        <v>1854</v>
      </c>
      <c r="B6701">
        <v>11</v>
      </c>
      <c r="C6701" t="s">
        <v>512</v>
      </c>
      <c r="D6701" t="s">
        <v>511</v>
      </c>
    </row>
    <row r="6702" spans="1:4" hidden="1" x14ac:dyDescent="0.25">
      <c r="A6702" t="s">
        <v>1854</v>
      </c>
      <c r="B6702">
        <v>12</v>
      </c>
      <c r="C6702" t="s">
        <v>1046</v>
      </c>
      <c r="D6702" t="s">
        <v>935</v>
      </c>
    </row>
    <row r="6703" spans="1:4" hidden="1" x14ac:dyDescent="0.25">
      <c r="A6703" t="s">
        <v>1854</v>
      </c>
      <c r="B6703">
        <v>13</v>
      </c>
      <c r="C6703" t="s">
        <v>1190</v>
      </c>
      <c r="D6703" t="s">
        <v>587</v>
      </c>
    </row>
    <row r="6704" spans="1:4" hidden="1" x14ac:dyDescent="0.25">
      <c r="A6704" t="s">
        <v>1854</v>
      </c>
      <c r="B6704">
        <v>14</v>
      </c>
      <c r="C6704" t="s">
        <v>907</v>
      </c>
      <c r="D6704" t="s">
        <v>150</v>
      </c>
    </row>
    <row r="6705" spans="1:4" hidden="1" x14ac:dyDescent="0.25">
      <c r="A6705" t="s">
        <v>1854</v>
      </c>
      <c r="B6705">
        <v>15</v>
      </c>
      <c r="C6705" t="s">
        <v>1348</v>
      </c>
      <c r="D6705" t="s">
        <v>584</v>
      </c>
    </row>
    <row r="6706" spans="1:4" hidden="1" x14ac:dyDescent="0.25">
      <c r="A6706" t="s">
        <v>1854</v>
      </c>
      <c r="B6706">
        <v>16</v>
      </c>
      <c r="C6706" t="s">
        <v>583</v>
      </c>
      <c r="D6706" t="s">
        <v>582</v>
      </c>
    </row>
    <row r="6707" spans="1:4" hidden="1" x14ac:dyDescent="0.25">
      <c r="A6707" t="s">
        <v>1854</v>
      </c>
      <c r="B6707">
        <v>17</v>
      </c>
      <c r="C6707" t="s">
        <v>974</v>
      </c>
      <c r="D6707" t="s">
        <v>1829</v>
      </c>
    </row>
    <row r="6708" spans="1:4" hidden="1" x14ac:dyDescent="0.25">
      <c r="A6708" t="s">
        <v>1854</v>
      </c>
      <c r="B6708">
        <v>18</v>
      </c>
      <c r="C6708" t="s">
        <v>902</v>
      </c>
      <c r="D6708" t="s">
        <v>579</v>
      </c>
    </row>
    <row r="6709" spans="1:4" hidden="1" x14ac:dyDescent="0.25">
      <c r="A6709" t="s">
        <v>1854</v>
      </c>
      <c r="B6709">
        <v>19</v>
      </c>
      <c r="C6709" t="s">
        <v>901</v>
      </c>
      <c r="D6709" t="s">
        <v>900</v>
      </c>
    </row>
    <row r="6710" spans="1:4" hidden="1" x14ac:dyDescent="0.25">
      <c r="A6710" t="s">
        <v>1854</v>
      </c>
      <c r="B6710">
        <v>20</v>
      </c>
      <c r="C6710" t="s">
        <v>899</v>
      </c>
      <c r="D6710" t="s">
        <v>898</v>
      </c>
    </row>
    <row r="6711" spans="1:4" hidden="1" x14ac:dyDescent="0.25">
      <c r="A6711" t="s">
        <v>1854</v>
      </c>
      <c r="B6711">
        <v>21</v>
      </c>
      <c r="C6711" t="s">
        <v>358</v>
      </c>
      <c r="D6711" t="s">
        <v>72</v>
      </c>
    </row>
    <row r="6712" spans="1:4" hidden="1" x14ac:dyDescent="0.25">
      <c r="A6712" t="s">
        <v>1854</v>
      </c>
      <c r="B6712">
        <v>22</v>
      </c>
      <c r="C6712" t="s">
        <v>992</v>
      </c>
      <c r="D6712" t="s">
        <v>1855</v>
      </c>
    </row>
    <row r="6713" spans="1:4" hidden="1" x14ac:dyDescent="0.25">
      <c r="A6713" t="s">
        <v>1854</v>
      </c>
      <c r="B6713">
        <v>23</v>
      </c>
      <c r="C6713" t="s">
        <v>1254</v>
      </c>
      <c r="D6713" t="s">
        <v>640</v>
      </c>
    </row>
    <row r="6714" spans="1:4" hidden="1" x14ac:dyDescent="0.25">
      <c r="A6714" t="s">
        <v>1854</v>
      </c>
      <c r="B6714">
        <v>24</v>
      </c>
      <c r="C6714" t="s">
        <v>638</v>
      </c>
      <c r="D6714" t="s">
        <v>42</v>
      </c>
    </row>
    <row r="6715" spans="1:4" hidden="1" x14ac:dyDescent="0.25">
      <c r="A6715" t="s">
        <v>1848</v>
      </c>
      <c r="B6715">
        <v>0</v>
      </c>
      <c r="C6715" t="s">
        <v>396</v>
      </c>
      <c r="D6715" t="s">
        <v>118</v>
      </c>
    </row>
    <row r="6716" spans="1:4" hidden="1" x14ac:dyDescent="0.25">
      <c r="A6716" t="s">
        <v>1848</v>
      </c>
      <c r="B6716">
        <v>0</v>
      </c>
      <c r="C6716" t="s">
        <v>1078</v>
      </c>
      <c r="D6716" t="s">
        <v>1077</v>
      </c>
    </row>
    <row r="6717" spans="1:4" hidden="1" x14ac:dyDescent="0.25">
      <c r="A6717" t="s">
        <v>1848</v>
      </c>
      <c r="B6717">
        <v>1</v>
      </c>
      <c r="C6717" t="s">
        <v>295</v>
      </c>
      <c r="D6717" t="s">
        <v>10</v>
      </c>
    </row>
    <row r="6718" spans="1:4" hidden="1" x14ac:dyDescent="0.25">
      <c r="A6718" t="s">
        <v>1848</v>
      </c>
      <c r="B6718">
        <v>2</v>
      </c>
      <c r="C6718" t="s">
        <v>1067</v>
      </c>
      <c r="D6718" t="s">
        <v>1234</v>
      </c>
    </row>
    <row r="6719" spans="1:4" hidden="1" x14ac:dyDescent="0.25">
      <c r="A6719" t="s">
        <v>1848</v>
      </c>
      <c r="B6719">
        <v>3</v>
      </c>
      <c r="C6719" t="s">
        <v>999</v>
      </c>
      <c r="D6719" t="s">
        <v>596</v>
      </c>
    </row>
    <row r="6720" spans="1:4" hidden="1" x14ac:dyDescent="0.25">
      <c r="A6720" t="s">
        <v>1848</v>
      </c>
      <c r="B6720">
        <v>4</v>
      </c>
      <c r="C6720" t="s">
        <v>1000</v>
      </c>
      <c r="D6720" t="s">
        <v>70</v>
      </c>
    </row>
    <row r="6721" spans="1:4" hidden="1" x14ac:dyDescent="0.25">
      <c r="A6721" t="s">
        <v>1848</v>
      </c>
      <c r="B6721">
        <v>5</v>
      </c>
      <c r="C6721" t="s">
        <v>1193</v>
      </c>
      <c r="D6721" t="s">
        <v>593</v>
      </c>
    </row>
    <row r="6722" spans="1:4" hidden="1" x14ac:dyDescent="0.25">
      <c r="A6722" t="s">
        <v>1848</v>
      </c>
      <c r="B6722">
        <v>6</v>
      </c>
      <c r="C6722" t="s">
        <v>1192</v>
      </c>
      <c r="D6722" t="s">
        <v>592</v>
      </c>
    </row>
    <row r="6723" spans="1:4" hidden="1" x14ac:dyDescent="0.25">
      <c r="A6723" t="s">
        <v>1848</v>
      </c>
      <c r="B6723">
        <v>7</v>
      </c>
      <c r="C6723" t="s">
        <v>970</v>
      </c>
      <c r="D6723" t="s">
        <v>504</v>
      </c>
    </row>
    <row r="6724" spans="1:4" hidden="1" x14ac:dyDescent="0.25">
      <c r="A6724" t="s">
        <v>1848</v>
      </c>
      <c r="B6724">
        <v>8</v>
      </c>
      <c r="C6724" t="s">
        <v>533</v>
      </c>
      <c r="D6724" t="s">
        <v>590</v>
      </c>
    </row>
    <row r="6725" spans="1:4" hidden="1" x14ac:dyDescent="0.25">
      <c r="A6725" t="s">
        <v>1848</v>
      </c>
      <c r="B6725">
        <v>9</v>
      </c>
      <c r="C6725" t="s">
        <v>1341</v>
      </c>
      <c r="D6725" t="s">
        <v>116</v>
      </c>
    </row>
    <row r="6726" spans="1:4" hidden="1" x14ac:dyDescent="0.25">
      <c r="A6726" t="s">
        <v>1848</v>
      </c>
      <c r="B6726">
        <v>10</v>
      </c>
      <c r="C6726" t="s">
        <v>730</v>
      </c>
      <c r="D6726" t="s">
        <v>509</v>
      </c>
    </row>
    <row r="6727" spans="1:4" hidden="1" x14ac:dyDescent="0.25">
      <c r="A6727" t="s">
        <v>1848</v>
      </c>
      <c r="B6727">
        <v>11</v>
      </c>
      <c r="C6727" t="s">
        <v>512</v>
      </c>
      <c r="D6727" t="s">
        <v>511</v>
      </c>
    </row>
    <row r="6728" spans="1:4" hidden="1" x14ac:dyDescent="0.25">
      <c r="A6728" t="s">
        <v>1848</v>
      </c>
      <c r="B6728">
        <v>12</v>
      </c>
      <c r="C6728" t="s">
        <v>1046</v>
      </c>
      <c r="D6728" t="s">
        <v>935</v>
      </c>
    </row>
    <row r="6729" spans="1:4" hidden="1" x14ac:dyDescent="0.25">
      <c r="A6729" t="s">
        <v>1848</v>
      </c>
      <c r="B6729">
        <v>13</v>
      </c>
      <c r="C6729" t="s">
        <v>1190</v>
      </c>
      <c r="D6729" t="s">
        <v>587</v>
      </c>
    </row>
    <row r="6730" spans="1:4" hidden="1" x14ac:dyDescent="0.25">
      <c r="A6730" t="s">
        <v>1848</v>
      </c>
      <c r="B6730">
        <v>14</v>
      </c>
      <c r="C6730" t="s">
        <v>907</v>
      </c>
      <c r="D6730" t="s">
        <v>150</v>
      </c>
    </row>
    <row r="6731" spans="1:4" hidden="1" x14ac:dyDescent="0.25">
      <c r="A6731" t="s">
        <v>1848</v>
      </c>
      <c r="B6731">
        <v>15</v>
      </c>
      <c r="C6731" t="s">
        <v>1348</v>
      </c>
      <c r="D6731" t="s">
        <v>584</v>
      </c>
    </row>
    <row r="6732" spans="1:4" hidden="1" x14ac:dyDescent="0.25">
      <c r="A6732" t="s">
        <v>1848</v>
      </c>
      <c r="B6732">
        <v>16</v>
      </c>
      <c r="C6732" t="s">
        <v>583</v>
      </c>
      <c r="D6732" t="s">
        <v>582</v>
      </c>
    </row>
    <row r="6733" spans="1:4" hidden="1" x14ac:dyDescent="0.25">
      <c r="A6733" t="s">
        <v>1848</v>
      </c>
      <c r="B6733">
        <v>17</v>
      </c>
      <c r="C6733" t="s">
        <v>974</v>
      </c>
      <c r="D6733" t="s">
        <v>1829</v>
      </c>
    </row>
    <row r="6734" spans="1:4" hidden="1" x14ac:dyDescent="0.25">
      <c r="A6734" t="s">
        <v>1848</v>
      </c>
      <c r="B6734">
        <v>18</v>
      </c>
      <c r="C6734" t="s">
        <v>902</v>
      </c>
      <c r="D6734" t="s">
        <v>579</v>
      </c>
    </row>
    <row r="6735" spans="1:4" hidden="1" x14ac:dyDescent="0.25">
      <c r="A6735" t="s">
        <v>1848</v>
      </c>
      <c r="B6735">
        <v>19</v>
      </c>
      <c r="C6735" t="s">
        <v>901</v>
      </c>
      <c r="D6735" t="s">
        <v>900</v>
      </c>
    </row>
    <row r="6736" spans="1:4" hidden="1" x14ac:dyDescent="0.25">
      <c r="A6736" t="s">
        <v>1848</v>
      </c>
      <c r="B6736">
        <v>20</v>
      </c>
      <c r="C6736" t="s">
        <v>899</v>
      </c>
      <c r="D6736" t="s">
        <v>1853</v>
      </c>
    </row>
    <row r="6737" spans="1:4" hidden="1" x14ac:dyDescent="0.25">
      <c r="A6737" t="s">
        <v>1848</v>
      </c>
      <c r="B6737">
        <v>21</v>
      </c>
      <c r="C6737" t="s">
        <v>358</v>
      </c>
      <c r="D6737" t="s">
        <v>72</v>
      </c>
    </row>
    <row r="6738" spans="1:4" hidden="1" x14ac:dyDescent="0.25">
      <c r="A6738" t="s">
        <v>1848</v>
      </c>
      <c r="B6738">
        <v>22</v>
      </c>
      <c r="C6738" t="s">
        <v>1852</v>
      </c>
      <c r="D6738" t="s">
        <v>575</v>
      </c>
    </row>
    <row r="6739" spans="1:4" hidden="1" x14ac:dyDescent="0.25">
      <c r="A6739" t="s">
        <v>1848</v>
      </c>
      <c r="B6739">
        <v>23</v>
      </c>
      <c r="C6739" t="s">
        <v>896</v>
      </c>
      <c r="D6739" t="s">
        <v>1851</v>
      </c>
    </row>
    <row r="6740" spans="1:4" hidden="1" x14ac:dyDescent="0.25">
      <c r="A6740" t="s">
        <v>1848</v>
      </c>
      <c r="B6740">
        <v>24</v>
      </c>
      <c r="C6740" t="s">
        <v>1850</v>
      </c>
      <c r="D6740" t="s">
        <v>1849</v>
      </c>
    </row>
    <row r="6741" spans="1:4" hidden="1" x14ac:dyDescent="0.25">
      <c r="A6741" t="s">
        <v>1848</v>
      </c>
      <c r="B6741">
        <v>25</v>
      </c>
      <c r="C6741" t="s">
        <v>1011</v>
      </c>
      <c r="D6741" t="s">
        <v>247</v>
      </c>
    </row>
    <row r="6742" spans="1:4" hidden="1" x14ac:dyDescent="0.25">
      <c r="A6742" t="s">
        <v>1844</v>
      </c>
      <c r="B6742">
        <v>1</v>
      </c>
      <c r="C6742" t="s">
        <v>295</v>
      </c>
      <c r="D6742" t="s">
        <v>10</v>
      </c>
    </row>
    <row r="6743" spans="1:4" hidden="1" x14ac:dyDescent="0.25">
      <c r="A6743" t="s">
        <v>1844</v>
      </c>
      <c r="B6743">
        <v>2</v>
      </c>
      <c r="C6743" t="s">
        <v>1067</v>
      </c>
      <c r="D6743" t="s">
        <v>1234</v>
      </c>
    </row>
    <row r="6744" spans="1:4" hidden="1" x14ac:dyDescent="0.25">
      <c r="A6744" t="s">
        <v>1844</v>
      </c>
      <c r="B6744">
        <v>3</v>
      </c>
      <c r="C6744" t="s">
        <v>999</v>
      </c>
      <c r="D6744" t="s">
        <v>596</v>
      </c>
    </row>
    <row r="6745" spans="1:4" hidden="1" x14ac:dyDescent="0.25">
      <c r="A6745" t="s">
        <v>1844</v>
      </c>
      <c r="B6745">
        <v>4</v>
      </c>
      <c r="C6745" t="s">
        <v>1000</v>
      </c>
      <c r="D6745" t="s">
        <v>70</v>
      </c>
    </row>
    <row r="6746" spans="1:4" hidden="1" x14ac:dyDescent="0.25">
      <c r="A6746" t="s">
        <v>1844</v>
      </c>
      <c r="B6746">
        <v>5</v>
      </c>
      <c r="C6746" t="s">
        <v>1193</v>
      </c>
      <c r="D6746" t="s">
        <v>593</v>
      </c>
    </row>
    <row r="6747" spans="1:4" hidden="1" x14ac:dyDescent="0.25">
      <c r="A6747" t="s">
        <v>1844</v>
      </c>
      <c r="B6747">
        <v>6</v>
      </c>
      <c r="C6747" t="s">
        <v>1192</v>
      </c>
      <c r="D6747" t="s">
        <v>592</v>
      </c>
    </row>
    <row r="6748" spans="1:4" hidden="1" x14ac:dyDescent="0.25">
      <c r="A6748" t="s">
        <v>1844</v>
      </c>
      <c r="B6748">
        <v>7</v>
      </c>
      <c r="C6748" t="s">
        <v>970</v>
      </c>
      <c r="D6748" t="s">
        <v>504</v>
      </c>
    </row>
    <row r="6749" spans="1:4" hidden="1" x14ac:dyDescent="0.25">
      <c r="A6749" t="s">
        <v>1844</v>
      </c>
      <c r="B6749">
        <v>8</v>
      </c>
      <c r="C6749" t="s">
        <v>533</v>
      </c>
      <c r="D6749" t="s">
        <v>590</v>
      </c>
    </row>
    <row r="6750" spans="1:4" hidden="1" x14ac:dyDescent="0.25">
      <c r="A6750" t="s">
        <v>1844</v>
      </c>
      <c r="B6750">
        <v>9</v>
      </c>
      <c r="C6750" t="s">
        <v>1341</v>
      </c>
      <c r="D6750" t="s">
        <v>116</v>
      </c>
    </row>
    <row r="6751" spans="1:4" hidden="1" x14ac:dyDescent="0.25">
      <c r="A6751" t="s">
        <v>1844</v>
      </c>
      <c r="B6751">
        <v>10</v>
      </c>
      <c r="C6751" t="s">
        <v>730</v>
      </c>
      <c r="D6751" t="s">
        <v>509</v>
      </c>
    </row>
    <row r="6752" spans="1:4" hidden="1" x14ac:dyDescent="0.25">
      <c r="A6752" t="s">
        <v>1844</v>
      </c>
      <c r="B6752">
        <v>11</v>
      </c>
      <c r="C6752" t="s">
        <v>512</v>
      </c>
      <c r="D6752" t="s">
        <v>511</v>
      </c>
    </row>
    <row r="6753" spans="1:4" hidden="1" x14ac:dyDescent="0.25">
      <c r="A6753" t="s">
        <v>1844</v>
      </c>
      <c r="B6753">
        <v>12</v>
      </c>
      <c r="C6753" t="s">
        <v>1046</v>
      </c>
      <c r="D6753" t="s">
        <v>935</v>
      </c>
    </row>
    <row r="6754" spans="1:4" hidden="1" x14ac:dyDescent="0.25">
      <c r="A6754" t="s">
        <v>1844</v>
      </c>
      <c r="B6754">
        <v>13</v>
      </c>
      <c r="C6754" t="s">
        <v>1190</v>
      </c>
      <c r="D6754" t="s">
        <v>587</v>
      </c>
    </row>
    <row r="6755" spans="1:4" hidden="1" x14ac:dyDescent="0.25">
      <c r="A6755" t="s">
        <v>1844</v>
      </c>
      <c r="B6755">
        <v>14</v>
      </c>
      <c r="C6755" t="s">
        <v>907</v>
      </c>
      <c r="D6755" t="s">
        <v>150</v>
      </c>
    </row>
    <row r="6756" spans="1:4" hidden="1" x14ac:dyDescent="0.25">
      <c r="A6756" t="s">
        <v>1844</v>
      </c>
      <c r="B6756">
        <v>15</v>
      </c>
      <c r="C6756" t="s">
        <v>1348</v>
      </c>
      <c r="D6756" t="s">
        <v>584</v>
      </c>
    </row>
    <row r="6757" spans="1:4" hidden="1" x14ac:dyDescent="0.25">
      <c r="A6757" t="s">
        <v>1844</v>
      </c>
      <c r="B6757">
        <v>16</v>
      </c>
      <c r="C6757" t="s">
        <v>583</v>
      </c>
      <c r="D6757" t="s">
        <v>582</v>
      </c>
    </row>
    <row r="6758" spans="1:4" hidden="1" x14ac:dyDescent="0.25">
      <c r="A6758" t="s">
        <v>1844</v>
      </c>
      <c r="B6758">
        <v>17</v>
      </c>
      <c r="C6758" t="s">
        <v>974</v>
      </c>
      <c r="D6758" t="s">
        <v>1829</v>
      </c>
    </row>
    <row r="6759" spans="1:4" hidden="1" x14ac:dyDescent="0.25">
      <c r="A6759" t="s">
        <v>1844</v>
      </c>
      <c r="B6759">
        <v>18</v>
      </c>
      <c r="C6759" t="s">
        <v>902</v>
      </c>
      <c r="D6759" t="s">
        <v>579</v>
      </c>
    </row>
    <row r="6760" spans="1:4" hidden="1" x14ac:dyDescent="0.25">
      <c r="A6760" t="s">
        <v>1844</v>
      </c>
      <c r="B6760">
        <v>19</v>
      </c>
      <c r="C6760" t="s">
        <v>901</v>
      </c>
      <c r="D6760" t="s">
        <v>900</v>
      </c>
    </row>
    <row r="6761" spans="1:4" hidden="1" x14ac:dyDescent="0.25">
      <c r="A6761" t="s">
        <v>1844</v>
      </c>
      <c r="B6761">
        <v>20</v>
      </c>
      <c r="C6761" t="s">
        <v>899</v>
      </c>
      <c r="D6761" t="s">
        <v>898</v>
      </c>
    </row>
    <row r="6762" spans="1:4" hidden="1" x14ac:dyDescent="0.25">
      <c r="A6762" t="s">
        <v>1844</v>
      </c>
      <c r="B6762">
        <v>21</v>
      </c>
      <c r="C6762" t="s">
        <v>358</v>
      </c>
      <c r="D6762" t="s">
        <v>72</v>
      </c>
    </row>
    <row r="6763" spans="1:4" hidden="1" x14ac:dyDescent="0.25">
      <c r="A6763" t="s">
        <v>1844</v>
      </c>
      <c r="B6763">
        <v>22</v>
      </c>
      <c r="C6763" t="s">
        <v>1847</v>
      </c>
      <c r="D6763" t="s">
        <v>1343</v>
      </c>
    </row>
    <row r="6764" spans="1:4" hidden="1" x14ac:dyDescent="0.25">
      <c r="A6764" t="s">
        <v>1844</v>
      </c>
      <c r="B6764">
        <v>23</v>
      </c>
      <c r="C6764" t="s">
        <v>961</v>
      </c>
      <c r="D6764" t="s">
        <v>1344</v>
      </c>
    </row>
    <row r="6765" spans="1:4" hidden="1" x14ac:dyDescent="0.25">
      <c r="A6765" t="s">
        <v>1844</v>
      </c>
      <c r="B6765">
        <v>24</v>
      </c>
      <c r="C6765" t="s">
        <v>1846</v>
      </c>
      <c r="D6765" t="s">
        <v>1845</v>
      </c>
    </row>
    <row r="6766" spans="1:4" hidden="1" x14ac:dyDescent="0.25">
      <c r="A6766" t="s">
        <v>1844</v>
      </c>
      <c r="B6766">
        <v>25</v>
      </c>
      <c r="C6766" t="s">
        <v>1085</v>
      </c>
      <c r="D6766" t="s">
        <v>1084</v>
      </c>
    </row>
    <row r="6767" spans="1:4" hidden="1" x14ac:dyDescent="0.25">
      <c r="A6767" t="s">
        <v>1844</v>
      </c>
      <c r="B6767">
        <v>26</v>
      </c>
      <c r="C6767" t="s">
        <v>1409</v>
      </c>
      <c r="D6767" t="s">
        <v>234</v>
      </c>
    </row>
    <row r="6768" spans="1:4" hidden="1" x14ac:dyDescent="0.25">
      <c r="A6768" t="s">
        <v>1836</v>
      </c>
      <c r="B6768">
        <v>1</v>
      </c>
      <c r="C6768" t="s">
        <v>1843</v>
      </c>
      <c r="D6768" t="s">
        <v>245</v>
      </c>
    </row>
    <row r="6769" spans="1:4" hidden="1" x14ac:dyDescent="0.25">
      <c r="A6769" t="s">
        <v>1836</v>
      </c>
      <c r="B6769">
        <v>2</v>
      </c>
      <c r="C6769" t="s">
        <v>396</v>
      </c>
      <c r="D6769" t="s">
        <v>118</v>
      </c>
    </row>
    <row r="6770" spans="1:4" hidden="1" x14ac:dyDescent="0.25">
      <c r="A6770" t="s">
        <v>1836</v>
      </c>
      <c r="B6770">
        <v>3</v>
      </c>
      <c r="C6770" t="s">
        <v>1078</v>
      </c>
      <c r="D6770" t="s">
        <v>1077</v>
      </c>
    </row>
    <row r="6771" spans="1:4" hidden="1" x14ac:dyDescent="0.25">
      <c r="A6771" t="s">
        <v>1836</v>
      </c>
      <c r="B6771">
        <v>4</v>
      </c>
      <c r="C6771" t="s">
        <v>295</v>
      </c>
      <c r="D6771" t="s">
        <v>10</v>
      </c>
    </row>
    <row r="6772" spans="1:4" hidden="1" x14ac:dyDescent="0.25">
      <c r="A6772" t="s">
        <v>1836</v>
      </c>
      <c r="B6772">
        <v>5</v>
      </c>
      <c r="C6772" t="s">
        <v>998</v>
      </c>
      <c r="D6772" t="s">
        <v>1842</v>
      </c>
    </row>
    <row r="6773" spans="1:4" hidden="1" x14ac:dyDescent="0.25">
      <c r="A6773" t="s">
        <v>1836</v>
      </c>
      <c r="B6773">
        <v>6</v>
      </c>
      <c r="C6773" t="s">
        <v>999</v>
      </c>
      <c r="D6773" t="s">
        <v>596</v>
      </c>
    </row>
    <row r="6774" spans="1:4" hidden="1" x14ac:dyDescent="0.25">
      <c r="A6774" t="s">
        <v>1836</v>
      </c>
      <c r="B6774">
        <v>7</v>
      </c>
      <c r="C6774" t="s">
        <v>1000</v>
      </c>
      <c r="D6774" t="s">
        <v>70</v>
      </c>
    </row>
    <row r="6775" spans="1:4" hidden="1" x14ac:dyDescent="0.25">
      <c r="A6775" t="s">
        <v>1836</v>
      </c>
      <c r="B6775">
        <v>8</v>
      </c>
      <c r="C6775" t="s">
        <v>594</v>
      </c>
      <c r="D6775" t="s">
        <v>593</v>
      </c>
    </row>
    <row r="6776" spans="1:4" hidden="1" x14ac:dyDescent="0.25">
      <c r="A6776" t="s">
        <v>1836</v>
      </c>
      <c r="B6776">
        <v>9</v>
      </c>
      <c r="C6776" t="s">
        <v>534</v>
      </c>
      <c r="D6776" t="s">
        <v>592</v>
      </c>
    </row>
    <row r="6777" spans="1:4" hidden="1" x14ac:dyDescent="0.25">
      <c r="A6777" t="s">
        <v>1836</v>
      </c>
      <c r="B6777">
        <v>10</v>
      </c>
      <c r="C6777" t="s">
        <v>505</v>
      </c>
      <c r="D6777" t="s">
        <v>504</v>
      </c>
    </row>
    <row r="6778" spans="1:4" hidden="1" x14ac:dyDescent="0.25">
      <c r="A6778" t="s">
        <v>1836</v>
      </c>
      <c r="B6778">
        <v>11</v>
      </c>
      <c r="C6778" t="s">
        <v>507</v>
      </c>
      <c r="D6778" t="s">
        <v>590</v>
      </c>
    </row>
    <row r="6779" spans="1:4" hidden="1" x14ac:dyDescent="0.25">
      <c r="A6779" t="s">
        <v>1836</v>
      </c>
      <c r="B6779">
        <v>12</v>
      </c>
      <c r="C6779" t="s">
        <v>508</v>
      </c>
      <c r="D6779" t="s">
        <v>116</v>
      </c>
    </row>
    <row r="6780" spans="1:4" hidden="1" x14ac:dyDescent="0.25">
      <c r="A6780" t="s">
        <v>1836</v>
      </c>
      <c r="B6780">
        <v>13</v>
      </c>
      <c r="C6780" t="s">
        <v>589</v>
      </c>
      <c r="D6780" t="s">
        <v>509</v>
      </c>
    </row>
    <row r="6781" spans="1:4" hidden="1" x14ac:dyDescent="0.25">
      <c r="A6781" t="s">
        <v>1836</v>
      </c>
      <c r="B6781">
        <v>14</v>
      </c>
      <c r="C6781" t="s">
        <v>485</v>
      </c>
      <c r="D6781" t="s">
        <v>511</v>
      </c>
    </row>
    <row r="6782" spans="1:4" hidden="1" x14ac:dyDescent="0.25">
      <c r="A6782" t="s">
        <v>1836</v>
      </c>
      <c r="B6782">
        <v>15</v>
      </c>
      <c r="C6782" t="s">
        <v>514</v>
      </c>
      <c r="D6782" t="s">
        <v>935</v>
      </c>
    </row>
    <row r="6783" spans="1:4" hidden="1" x14ac:dyDescent="0.25">
      <c r="A6783" t="s">
        <v>1836</v>
      </c>
      <c r="B6783">
        <v>16</v>
      </c>
      <c r="C6783" t="s">
        <v>588</v>
      </c>
      <c r="D6783" t="s">
        <v>587</v>
      </c>
    </row>
    <row r="6784" spans="1:4" hidden="1" x14ac:dyDescent="0.25">
      <c r="A6784" t="s">
        <v>1836</v>
      </c>
      <c r="B6784">
        <v>17</v>
      </c>
      <c r="C6784" t="s">
        <v>367</v>
      </c>
      <c r="D6784" t="s">
        <v>150</v>
      </c>
    </row>
    <row r="6785" spans="1:4" hidden="1" x14ac:dyDescent="0.25">
      <c r="A6785" t="s">
        <v>1836</v>
      </c>
      <c r="B6785">
        <v>18</v>
      </c>
      <c r="C6785" t="s">
        <v>1841</v>
      </c>
      <c r="D6785" t="s">
        <v>1664</v>
      </c>
    </row>
    <row r="6786" spans="1:4" hidden="1" x14ac:dyDescent="0.25">
      <c r="A6786" t="s">
        <v>1836</v>
      </c>
      <c r="B6786">
        <v>19</v>
      </c>
      <c r="C6786" t="s">
        <v>1626</v>
      </c>
      <c r="D6786" t="s">
        <v>253</v>
      </c>
    </row>
    <row r="6787" spans="1:4" hidden="1" x14ac:dyDescent="0.25">
      <c r="A6787" t="s">
        <v>1836</v>
      </c>
      <c r="B6787">
        <v>20</v>
      </c>
      <c r="C6787" t="s">
        <v>238</v>
      </c>
      <c r="D6787" t="s">
        <v>243</v>
      </c>
    </row>
    <row r="6788" spans="1:4" hidden="1" x14ac:dyDescent="0.25">
      <c r="A6788" t="s">
        <v>1836</v>
      </c>
      <c r="B6788">
        <v>21</v>
      </c>
      <c r="C6788" t="s">
        <v>1840</v>
      </c>
      <c r="D6788" t="s">
        <v>1839</v>
      </c>
    </row>
    <row r="6789" spans="1:4" hidden="1" x14ac:dyDescent="0.25">
      <c r="A6789" t="s">
        <v>1836</v>
      </c>
      <c r="B6789">
        <v>22</v>
      </c>
      <c r="C6789" t="s">
        <v>1838</v>
      </c>
      <c r="D6789" t="s">
        <v>1660</v>
      </c>
    </row>
    <row r="6790" spans="1:4" hidden="1" x14ac:dyDescent="0.25">
      <c r="A6790" t="s">
        <v>1836</v>
      </c>
      <c r="B6790">
        <v>23</v>
      </c>
      <c r="C6790" t="s">
        <v>314</v>
      </c>
      <c r="D6790" t="s">
        <v>1837</v>
      </c>
    </row>
    <row r="6791" spans="1:4" hidden="1" x14ac:dyDescent="0.25">
      <c r="A6791" t="s">
        <v>1836</v>
      </c>
      <c r="B6791">
        <v>24</v>
      </c>
      <c r="C6791" t="s">
        <v>1835</v>
      </c>
      <c r="D6791" t="s">
        <v>145</v>
      </c>
    </row>
    <row r="6792" spans="1:4" hidden="1" x14ac:dyDescent="0.25">
      <c r="A6792" t="s">
        <v>1830</v>
      </c>
      <c r="B6792">
        <v>1</v>
      </c>
      <c r="C6792" t="s">
        <v>295</v>
      </c>
      <c r="D6792" t="s">
        <v>10</v>
      </c>
    </row>
    <row r="6793" spans="1:4" hidden="1" x14ac:dyDescent="0.25">
      <c r="A6793" t="s">
        <v>1830</v>
      </c>
      <c r="B6793">
        <v>2</v>
      </c>
      <c r="C6793" t="s">
        <v>928</v>
      </c>
      <c r="D6793" t="s">
        <v>464</v>
      </c>
    </row>
    <row r="6794" spans="1:4" hidden="1" x14ac:dyDescent="0.25">
      <c r="A6794" t="s">
        <v>1830</v>
      </c>
      <c r="B6794">
        <v>3</v>
      </c>
      <c r="C6794" t="s">
        <v>926</v>
      </c>
      <c r="D6794" t="s">
        <v>535</v>
      </c>
    </row>
    <row r="6795" spans="1:4" hidden="1" x14ac:dyDescent="0.25">
      <c r="A6795" t="s">
        <v>1830</v>
      </c>
      <c r="B6795">
        <v>4</v>
      </c>
      <c r="C6795" t="s">
        <v>925</v>
      </c>
      <c r="D6795" t="s">
        <v>924</v>
      </c>
    </row>
    <row r="6796" spans="1:4" hidden="1" x14ac:dyDescent="0.25">
      <c r="A6796" t="s">
        <v>1830</v>
      </c>
      <c r="B6796">
        <v>5</v>
      </c>
      <c r="C6796" t="s">
        <v>923</v>
      </c>
      <c r="D6796" t="s">
        <v>407</v>
      </c>
    </row>
    <row r="6797" spans="1:4" hidden="1" x14ac:dyDescent="0.25">
      <c r="A6797" t="s">
        <v>1830</v>
      </c>
      <c r="B6797">
        <v>6</v>
      </c>
      <c r="C6797" t="s">
        <v>387</v>
      </c>
      <c r="D6797" t="s">
        <v>386</v>
      </c>
    </row>
    <row r="6798" spans="1:4" hidden="1" x14ac:dyDescent="0.25">
      <c r="A6798" t="s">
        <v>1830</v>
      </c>
      <c r="B6798">
        <v>7</v>
      </c>
      <c r="C6798" t="s">
        <v>922</v>
      </c>
      <c r="D6798" t="s">
        <v>921</v>
      </c>
    </row>
    <row r="6799" spans="1:4" hidden="1" x14ac:dyDescent="0.25">
      <c r="A6799" t="s">
        <v>1830</v>
      </c>
      <c r="B6799">
        <v>8</v>
      </c>
      <c r="C6799" t="s">
        <v>316</v>
      </c>
      <c r="D6799" t="s">
        <v>106</v>
      </c>
    </row>
    <row r="6800" spans="1:4" hidden="1" x14ac:dyDescent="0.25">
      <c r="A6800" t="s">
        <v>1830</v>
      </c>
      <c r="B6800">
        <v>9</v>
      </c>
      <c r="C6800" t="s">
        <v>881</v>
      </c>
      <c r="D6800" t="s">
        <v>920</v>
      </c>
    </row>
    <row r="6801" spans="1:4" hidden="1" x14ac:dyDescent="0.25">
      <c r="A6801" t="s">
        <v>1830</v>
      </c>
      <c r="B6801">
        <v>10</v>
      </c>
      <c r="C6801" t="s">
        <v>919</v>
      </c>
      <c r="D6801" t="s">
        <v>380</v>
      </c>
    </row>
    <row r="6802" spans="1:4" hidden="1" x14ac:dyDescent="0.25">
      <c r="A6802" t="s">
        <v>1830</v>
      </c>
      <c r="B6802">
        <v>11</v>
      </c>
      <c r="C6802" t="s">
        <v>315</v>
      </c>
      <c r="D6802" t="s">
        <v>221</v>
      </c>
    </row>
    <row r="6803" spans="1:4" hidden="1" x14ac:dyDescent="0.25">
      <c r="A6803" t="s">
        <v>1830</v>
      </c>
      <c r="B6803">
        <v>12</v>
      </c>
      <c r="C6803" t="s">
        <v>533</v>
      </c>
      <c r="D6803" t="s">
        <v>918</v>
      </c>
    </row>
    <row r="6804" spans="1:4" hidden="1" x14ac:dyDescent="0.25">
      <c r="A6804" t="s">
        <v>1830</v>
      </c>
      <c r="B6804">
        <v>13</v>
      </c>
      <c r="C6804" t="s">
        <v>917</v>
      </c>
      <c r="D6804" t="s">
        <v>530</v>
      </c>
    </row>
    <row r="6805" spans="1:4" hidden="1" x14ac:dyDescent="0.25">
      <c r="A6805" t="s">
        <v>1830</v>
      </c>
      <c r="B6805">
        <v>14</v>
      </c>
      <c r="C6805" t="s">
        <v>916</v>
      </c>
      <c r="D6805" t="s">
        <v>915</v>
      </c>
    </row>
    <row r="6806" spans="1:4" hidden="1" x14ac:dyDescent="0.25">
      <c r="A6806" t="s">
        <v>1830</v>
      </c>
      <c r="B6806">
        <v>15</v>
      </c>
      <c r="C6806" t="s">
        <v>914</v>
      </c>
      <c r="D6806" t="s">
        <v>878</v>
      </c>
    </row>
    <row r="6807" spans="1:4" hidden="1" x14ac:dyDescent="0.25">
      <c r="A6807" t="s">
        <v>1830</v>
      </c>
      <c r="B6807">
        <v>16</v>
      </c>
      <c r="C6807" t="s">
        <v>913</v>
      </c>
      <c r="D6807" t="s">
        <v>912</v>
      </c>
    </row>
    <row r="6808" spans="1:4" hidden="1" x14ac:dyDescent="0.25">
      <c r="A6808" t="s">
        <v>1830</v>
      </c>
      <c r="B6808">
        <v>17</v>
      </c>
      <c r="C6808" t="s">
        <v>1834</v>
      </c>
      <c r="D6808" t="s">
        <v>1833</v>
      </c>
    </row>
    <row r="6809" spans="1:4" hidden="1" x14ac:dyDescent="0.25">
      <c r="A6809" t="s">
        <v>1830</v>
      </c>
      <c r="B6809">
        <v>18</v>
      </c>
      <c r="C6809" t="s">
        <v>730</v>
      </c>
      <c r="D6809" t="s">
        <v>1832</v>
      </c>
    </row>
    <row r="6810" spans="1:4" hidden="1" x14ac:dyDescent="0.25">
      <c r="A6810" t="s">
        <v>1830</v>
      </c>
      <c r="B6810">
        <v>19</v>
      </c>
      <c r="C6810" t="s">
        <v>1602</v>
      </c>
      <c r="D6810" t="s">
        <v>1601</v>
      </c>
    </row>
    <row r="6811" spans="1:4" hidden="1" x14ac:dyDescent="0.25">
      <c r="A6811" t="s">
        <v>1830</v>
      </c>
      <c r="B6811">
        <v>20</v>
      </c>
      <c r="C6811" t="s">
        <v>1573</v>
      </c>
      <c r="D6811" t="s">
        <v>551</v>
      </c>
    </row>
    <row r="6812" spans="1:4" hidden="1" x14ac:dyDescent="0.25">
      <c r="A6812" t="s">
        <v>1830</v>
      </c>
      <c r="B6812">
        <v>21</v>
      </c>
      <c r="C6812" t="s">
        <v>1795</v>
      </c>
      <c r="D6812" t="s">
        <v>1831</v>
      </c>
    </row>
    <row r="6813" spans="1:4" hidden="1" x14ac:dyDescent="0.25">
      <c r="A6813" t="s">
        <v>1830</v>
      </c>
      <c r="B6813">
        <v>22</v>
      </c>
      <c r="C6813" t="s">
        <v>43</v>
      </c>
      <c r="D6813" t="s">
        <v>43</v>
      </c>
    </row>
    <row r="6814" spans="1:4" hidden="1" x14ac:dyDescent="0.25">
      <c r="A6814" t="s">
        <v>1823</v>
      </c>
      <c r="B6814">
        <v>1</v>
      </c>
      <c r="C6814" t="s">
        <v>295</v>
      </c>
      <c r="D6814" t="s">
        <v>10</v>
      </c>
    </row>
    <row r="6815" spans="1:4" hidden="1" x14ac:dyDescent="0.25">
      <c r="A6815" t="s">
        <v>1823</v>
      </c>
      <c r="B6815">
        <v>2</v>
      </c>
      <c r="C6815" t="s">
        <v>1067</v>
      </c>
      <c r="D6815" t="s">
        <v>1234</v>
      </c>
    </row>
    <row r="6816" spans="1:4" hidden="1" x14ac:dyDescent="0.25">
      <c r="A6816" t="s">
        <v>1823</v>
      </c>
      <c r="B6816">
        <v>3</v>
      </c>
      <c r="C6816" t="s">
        <v>999</v>
      </c>
      <c r="D6816" t="s">
        <v>596</v>
      </c>
    </row>
    <row r="6817" spans="1:4" hidden="1" x14ac:dyDescent="0.25">
      <c r="A6817" t="s">
        <v>1823</v>
      </c>
      <c r="B6817">
        <v>4</v>
      </c>
      <c r="C6817" t="s">
        <v>1000</v>
      </c>
      <c r="D6817" t="s">
        <v>70</v>
      </c>
    </row>
    <row r="6818" spans="1:4" hidden="1" x14ac:dyDescent="0.25">
      <c r="A6818" t="s">
        <v>1823</v>
      </c>
      <c r="B6818">
        <v>5</v>
      </c>
      <c r="C6818" t="s">
        <v>1193</v>
      </c>
      <c r="D6818" t="s">
        <v>593</v>
      </c>
    </row>
    <row r="6819" spans="1:4" hidden="1" x14ac:dyDescent="0.25">
      <c r="A6819" t="s">
        <v>1823</v>
      </c>
      <c r="B6819">
        <v>6</v>
      </c>
      <c r="C6819" t="s">
        <v>1192</v>
      </c>
      <c r="D6819" t="s">
        <v>592</v>
      </c>
    </row>
    <row r="6820" spans="1:4" hidden="1" x14ac:dyDescent="0.25">
      <c r="A6820" t="s">
        <v>1823</v>
      </c>
      <c r="B6820">
        <v>7</v>
      </c>
      <c r="C6820" t="s">
        <v>970</v>
      </c>
      <c r="D6820" t="s">
        <v>504</v>
      </c>
    </row>
    <row r="6821" spans="1:4" hidden="1" x14ac:dyDescent="0.25">
      <c r="A6821" t="s">
        <v>1823</v>
      </c>
      <c r="B6821">
        <v>8</v>
      </c>
      <c r="C6821" t="s">
        <v>533</v>
      </c>
      <c r="D6821" t="s">
        <v>590</v>
      </c>
    </row>
    <row r="6822" spans="1:4" hidden="1" x14ac:dyDescent="0.25">
      <c r="A6822" t="s">
        <v>1823</v>
      </c>
      <c r="B6822">
        <v>9</v>
      </c>
      <c r="C6822" t="s">
        <v>1341</v>
      </c>
      <c r="D6822" t="s">
        <v>116</v>
      </c>
    </row>
    <row r="6823" spans="1:4" hidden="1" x14ac:dyDescent="0.25">
      <c r="A6823" t="s">
        <v>1823</v>
      </c>
      <c r="B6823">
        <v>10</v>
      </c>
      <c r="C6823" t="s">
        <v>730</v>
      </c>
      <c r="D6823" t="s">
        <v>509</v>
      </c>
    </row>
    <row r="6824" spans="1:4" hidden="1" x14ac:dyDescent="0.25">
      <c r="A6824" t="s">
        <v>1823</v>
      </c>
      <c r="B6824">
        <v>11</v>
      </c>
      <c r="C6824" t="s">
        <v>512</v>
      </c>
      <c r="D6824" t="s">
        <v>511</v>
      </c>
    </row>
    <row r="6825" spans="1:4" hidden="1" x14ac:dyDescent="0.25">
      <c r="A6825" t="s">
        <v>1823</v>
      </c>
      <c r="B6825">
        <v>12</v>
      </c>
      <c r="C6825" t="s">
        <v>1046</v>
      </c>
      <c r="D6825" t="s">
        <v>935</v>
      </c>
    </row>
    <row r="6826" spans="1:4" hidden="1" x14ac:dyDescent="0.25">
      <c r="A6826" t="s">
        <v>1823</v>
      </c>
      <c r="B6826">
        <v>13</v>
      </c>
      <c r="C6826" t="s">
        <v>1190</v>
      </c>
      <c r="D6826" t="s">
        <v>587</v>
      </c>
    </row>
    <row r="6827" spans="1:4" hidden="1" x14ac:dyDescent="0.25">
      <c r="A6827" t="s">
        <v>1823</v>
      </c>
      <c r="B6827">
        <v>14</v>
      </c>
      <c r="C6827" t="s">
        <v>907</v>
      </c>
      <c r="D6827" t="s">
        <v>150</v>
      </c>
    </row>
    <row r="6828" spans="1:4" hidden="1" x14ac:dyDescent="0.25">
      <c r="A6828" t="s">
        <v>1823</v>
      </c>
      <c r="B6828">
        <v>15</v>
      </c>
      <c r="C6828" t="s">
        <v>1348</v>
      </c>
      <c r="D6828" t="s">
        <v>584</v>
      </c>
    </row>
    <row r="6829" spans="1:4" hidden="1" x14ac:dyDescent="0.25">
      <c r="A6829" t="s">
        <v>1823</v>
      </c>
      <c r="B6829">
        <v>16</v>
      </c>
      <c r="C6829" t="s">
        <v>583</v>
      </c>
      <c r="D6829" t="s">
        <v>582</v>
      </c>
    </row>
    <row r="6830" spans="1:4" hidden="1" x14ac:dyDescent="0.25">
      <c r="A6830" t="s">
        <v>1823</v>
      </c>
      <c r="B6830">
        <v>17</v>
      </c>
      <c r="C6830" t="s">
        <v>974</v>
      </c>
      <c r="D6830" t="s">
        <v>1829</v>
      </c>
    </row>
    <row r="6831" spans="1:4" hidden="1" x14ac:dyDescent="0.25">
      <c r="A6831" t="s">
        <v>1823</v>
      </c>
      <c r="B6831">
        <v>18</v>
      </c>
      <c r="C6831" t="s">
        <v>902</v>
      </c>
      <c r="D6831" t="s">
        <v>579</v>
      </c>
    </row>
    <row r="6832" spans="1:4" hidden="1" x14ac:dyDescent="0.25">
      <c r="A6832" t="s">
        <v>1823</v>
      </c>
      <c r="B6832">
        <v>19</v>
      </c>
      <c r="C6832" t="s">
        <v>901</v>
      </c>
      <c r="D6832" t="s">
        <v>900</v>
      </c>
    </row>
    <row r="6833" spans="1:4" hidden="1" x14ac:dyDescent="0.25">
      <c r="A6833" t="s">
        <v>1823</v>
      </c>
      <c r="B6833">
        <v>20</v>
      </c>
      <c r="C6833" t="s">
        <v>899</v>
      </c>
      <c r="D6833" t="s">
        <v>898</v>
      </c>
    </row>
    <row r="6834" spans="1:4" hidden="1" x14ac:dyDescent="0.25">
      <c r="A6834" t="s">
        <v>1823</v>
      </c>
      <c r="B6834">
        <v>21</v>
      </c>
      <c r="C6834" t="s">
        <v>358</v>
      </c>
      <c r="D6834" t="s">
        <v>72</v>
      </c>
    </row>
    <row r="6835" spans="1:4" hidden="1" x14ac:dyDescent="0.25">
      <c r="A6835" t="s">
        <v>1823</v>
      </c>
      <c r="B6835">
        <v>22</v>
      </c>
      <c r="C6835" t="s">
        <v>1828</v>
      </c>
      <c r="D6835" t="s">
        <v>1827</v>
      </c>
    </row>
    <row r="6836" spans="1:4" hidden="1" x14ac:dyDescent="0.25">
      <c r="A6836" t="s">
        <v>1823</v>
      </c>
      <c r="B6836">
        <v>23</v>
      </c>
      <c r="C6836" t="s">
        <v>358</v>
      </c>
      <c r="D6836" t="s">
        <v>1826</v>
      </c>
    </row>
    <row r="6837" spans="1:4" hidden="1" x14ac:dyDescent="0.25">
      <c r="A6837" t="s">
        <v>1823</v>
      </c>
      <c r="B6837">
        <v>24</v>
      </c>
      <c r="C6837" t="s">
        <v>1054</v>
      </c>
      <c r="D6837" t="s">
        <v>1053</v>
      </c>
    </row>
    <row r="6838" spans="1:4" hidden="1" x14ac:dyDescent="0.25">
      <c r="A6838" t="s">
        <v>1823</v>
      </c>
      <c r="B6838">
        <v>25</v>
      </c>
      <c r="C6838" t="s">
        <v>1825</v>
      </c>
      <c r="D6838" t="s">
        <v>1824</v>
      </c>
    </row>
    <row r="6839" spans="1:4" hidden="1" x14ac:dyDescent="0.25">
      <c r="A6839" t="s">
        <v>1823</v>
      </c>
      <c r="B6839">
        <v>26</v>
      </c>
      <c r="C6839" t="s">
        <v>1822</v>
      </c>
      <c r="D6839" t="s">
        <v>244</v>
      </c>
    </row>
    <row r="6840" spans="1:4" hidden="1" x14ac:dyDescent="0.25">
      <c r="A6840" t="s">
        <v>1815</v>
      </c>
      <c r="B6840">
        <v>1</v>
      </c>
      <c r="C6840" t="s">
        <v>396</v>
      </c>
      <c r="D6840" t="s">
        <v>118</v>
      </c>
    </row>
    <row r="6841" spans="1:4" hidden="1" x14ac:dyDescent="0.25">
      <c r="A6841" t="s">
        <v>1815</v>
      </c>
      <c r="B6841">
        <v>2</v>
      </c>
      <c r="C6841" t="s">
        <v>295</v>
      </c>
      <c r="D6841" t="s">
        <v>10</v>
      </c>
    </row>
    <row r="6842" spans="1:4" hidden="1" x14ac:dyDescent="0.25">
      <c r="A6842" t="s">
        <v>1815</v>
      </c>
      <c r="B6842">
        <v>3</v>
      </c>
      <c r="C6842" t="s">
        <v>928</v>
      </c>
      <c r="D6842" t="s">
        <v>927</v>
      </c>
    </row>
    <row r="6843" spans="1:4" hidden="1" x14ac:dyDescent="0.25">
      <c r="A6843" t="s">
        <v>1815</v>
      </c>
      <c r="B6843">
        <v>4</v>
      </c>
      <c r="C6843" t="s">
        <v>926</v>
      </c>
      <c r="D6843" t="s">
        <v>535</v>
      </c>
    </row>
    <row r="6844" spans="1:4" hidden="1" x14ac:dyDescent="0.25">
      <c r="A6844" t="s">
        <v>1815</v>
      </c>
      <c r="B6844">
        <v>5</v>
      </c>
      <c r="C6844" t="s">
        <v>925</v>
      </c>
      <c r="D6844" t="s">
        <v>924</v>
      </c>
    </row>
    <row r="6845" spans="1:4" hidden="1" x14ac:dyDescent="0.25">
      <c r="A6845" t="s">
        <v>1815</v>
      </c>
      <c r="B6845">
        <v>6</v>
      </c>
      <c r="C6845" t="s">
        <v>923</v>
      </c>
      <c r="D6845" t="s">
        <v>407</v>
      </c>
    </row>
    <row r="6846" spans="1:4" hidden="1" x14ac:dyDescent="0.25">
      <c r="A6846" t="s">
        <v>1815</v>
      </c>
      <c r="B6846">
        <v>7</v>
      </c>
      <c r="C6846" t="s">
        <v>387</v>
      </c>
      <c r="D6846" t="s">
        <v>386</v>
      </c>
    </row>
    <row r="6847" spans="1:4" hidden="1" x14ac:dyDescent="0.25">
      <c r="A6847" t="s">
        <v>1815</v>
      </c>
      <c r="B6847">
        <v>8</v>
      </c>
      <c r="C6847" t="s">
        <v>922</v>
      </c>
      <c r="D6847" t="s">
        <v>921</v>
      </c>
    </row>
    <row r="6848" spans="1:4" hidden="1" x14ac:dyDescent="0.25">
      <c r="A6848" t="s">
        <v>1815</v>
      </c>
      <c r="B6848">
        <v>9</v>
      </c>
      <c r="C6848" t="s">
        <v>316</v>
      </c>
      <c r="D6848" t="s">
        <v>106</v>
      </c>
    </row>
    <row r="6849" spans="1:4" hidden="1" x14ac:dyDescent="0.25">
      <c r="A6849" t="s">
        <v>1815</v>
      </c>
      <c r="B6849">
        <v>10</v>
      </c>
      <c r="C6849" t="s">
        <v>881</v>
      </c>
      <c r="D6849" t="s">
        <v>920</v>
      </c>
    </row>
    <row r="6850" spans="1:4" hidden="1" x14ac:dyDescent="0.25">
      <c r="A6850" t="s">
        <v>1815</v>
      </c>
      <c r="B6850">
        <v>11</v>
      </c>
      <c r="C6850" t="s">
        <v>1287</v>
      </c>
      <c r="D6850" t="s">
        <v>1309</v>
      </c>
    </row>
    <row r="6851" spans="1:4" hidden="1" x14ac:dyDescent="0.25">
      <c r="A6851" t="s">
        <v>1815</v>
      </c>
      <c r="B6851">
        <v>12</v>
      </c>
      <c r="C6851" t="s">
        <v>1368</v>
      </c>
      <c r="D6851" t="s">
        <v>1367</v>
      </c>
    </row>
    <row r="6852" spans="1:4" hidden="1" x14ac:dyDescent="0.25">
      <c r="A6852" t="s">
        <v>1815</v>
      </c>
      <c r="B6852">
        <v>13</v>
      </c>
      <c r="C6852" t="s">
        <v>1197</v>
      </c>
      <c r="D6852" t="s">
        <v>427</v>
      </c>
    </row>
    <row r="6853" spans="1:4" hidden="1" x14ac:dyDescent="0.25">
      <c r="A6853" t="s">
        <v>1815</v>
      </c>
      <c r="B6853">
        <v>14</v>
      </c>
      <c r="C6853" t="s">
        <v>1365</v>
      </c>
      <c r="D6853" t="s">
        <v>115</v>
      </c>
    </row>
    <row r="6854" spans="1:4" hidden="1" x14ac:dyDescent="0.25">
      <c r="A6854" t="s">
        <v>1815</v>
      </c>
      <c r="B6854">
        <v>15</v>
      </c>
      <c r="C6854" t="s">
        <v>1008</v>
      </c>
      <c r="D6854" t="s">
        <v>1364</v>
      </c>
    </row>
    <row r="6855" spans="1:4" hidden="1" x14ac:dyDescent="0.25">
      <c r="A6855" t="s">
        <v>1815</v>
      </c>
      <c r="B6855">
        <v>16</v>
      </c>
      <c r="C6855" t="s">
        <v>1821</v>
      </c>
      <c r="D6855" t="s">
        <v>139</v>
      </c>
    </row>
    <row r="6856" spans="1:4" hidden="1" x14ac:dyDescent="0.25">
      <c r="A6856" t="s">
        <v>1815</v>
      </c>
      <c r="B6856">
        <v>17</v>
      </c>
      <c r="C6856" t="s">
        <v>1820</v>
      </c>
      <c r="D6856" t="s">
        <v>1320</v>
      </c>
    </row>
    <row r="6857" spans="1:4" hidden="1" x14ac:dyDescent="0.25">
      <c r="A6857" t="s">
        <v>1815</v>
      </c>
      <c r="B6857">
        <v>18</v>
      </c>
      <c r="C6857" t="s">
        <v>790</v>
      </c>
      <c r="D6857" t="s">
        <v>1819</v>
      </c>
    </row>
    <row r="6858" spans="1:4" hidden="1" x14ac:dyDescent="0.25">
      <c r="A6858" t="s">
        <v>1815</v>
      </c>
      <c r="B6858">
        <v>19</v>
      </c>
      <c r="C6858" t="s">
        <v>1319</v>
      </c>
      <c r="D6858" t="s">
        <v>228</v>
      </c>
    </row>
    <row r="6859" spans="1:4" hidden="1" x14ac:dyDescent="0.25">
      <c r="A6859" t="s">
        <v>1815</v>
      </c>
      <c r="B6859">
        <v>20</v>
      </c>
      <c r="C6859" t="s">
        <v>352</v>
      </c>
      <c r="D6859" t="s">
        <v>236</v>
      </c>
    </row>
    <row r="6860" spans="1:4" hidden="1" x14ac:dyDescent="0.25">
      <c r="A6860" t="s">
        <v>1815</v>
      </c>
      <c r="B6860">
        <v>21</v>
      </c>
      <c r="C6860" t="s">
        <v>1818</v>
      </c>
      <c r="D6860" t="s">
        <v>1817</v>
      </c>
    </row>
    <row r="6861" spans="1:4" hidden="1" x14ac:dyDescent="0.25">
      <c r="A6861" t="s">
        <v>1815</v>
      </c>
      <c r="B6861">
        <v>22</v>
      </c>
      <c r="C6861" t="s">
        <v>1753</v>
      </c>
      <c r="D6861" t="s">
        <v>1816</v>
      </c>
    </row>
    <row r="6862" spans="1:4" hidden="1" x14ac:dyDescent="0.25">
      <c r="A6862" t="s">
        <v>1815</v>
      </c>
      <c r="B6862">
        <v>23</v>
      </c>
      <c r="C6862" t="s">
        <v>1814</v>
      </c>
      <c r="D6862" t="s">
        <v>243</v>
      </c>
    </row>
    <row r="6863" spans="1:4" hidden="1" x14ac:dyDescent="0.25">
      <c r="A6863" t="s">
        <v>1791</v>
      </c>
      <c r="B6863">
        <v>1</v>
      </c>
      <c r="C6863" t="s">
        <v>295</v>
      </c>
      <c r="D6863" t="s">
        <v>10</v>
      </c>
    </row>
    <row r="6864" spans="1:4" hidden="1" x14ac:dyDescent="0.25">
      <c r="A6864" t="s">
        <v>1791</v>
      </c>
      <c r="B6864">
        <v>2</v>
      </c>
      <c r="C6864" t="s">
        <v>1067</v>
      </c>
      <c r="D6864" t="s">
        <v>1234</v>
      </c>
    </row>
    <row r="6865" spans="1:4" hidden="1" x14ac:dyDescent="0.25">
      <c r="A6865" t="s">
        <v>1791</v>
      </c>
      <c r="B6865">
        <v>3</v>
      </c>
      <c r="C6865" t="s">
        <v>999</v>
      </c>
      <c r="D6865" t="s">
        <v>596</v>
      </c>
    </row>
    <row r="6866" spans="1:4" hidden="1" x14ac:dyDescent="0.25">
      <c r="A6866" t="s">
        <v>1791</v>
      </c>
      <c r="B6866">
        <v>4</v>
      </c>
      <c r="C6866" t="s">
        <v>1000</v>
      </c>
      <c r="D6866" t="s">
        <v>70</v>
      </c>
    </row>
    <row r="6867" spans="1:4" hidden="1" x14ac:dyDescent="0.25">
      <c r="A6867" t="s">
        <v>1791</v>
      </c>
      <c r="B6867">
        <v>5</v>
      </c>
      <c r="C6867" t="s">
        <v>1233</v>
      </c>
      <c r="D6867" t="s">
        <v>593</v>
      </c>
    </row>
    <row r="6868" spans="1:4" hidden="1" x14ac:dyDescent="0.25">
      <c r="A6868" t="s">
        <v>1791</v>
      </c>
      <c r="B6868">
        <v>6</v>
      </c>
      <c r="C6868" t="s">
        <v>1192</v>
      </c>
      <c r="D6868" t="s">
        <v>592</v>
      </c>
    </row>
    <row r="6869" spans="1:4" hidden="1" x14ac:dyDescent="0.25">
      <c r="A6869" t="s">
        <v>1791</v>
      </c>
      <c r="B6869">
        <v>7</v>
      </c>
      <c r="C6869" t="s">
        <v>970</v>
      </c>
      <c r="D6869" t="s">
        <v>504</v>
      </c>
    </row>
    <row r="6870" spans="1:4" hidden="1" x14ac:dyDescent="0.25">
      <c r="A6870" t="s">
        <v>1791</v>
      </c>
      <c r="B6870">
        <v>8</v>
      </c>
      <c r="C6870" t="s">
        <v>533</v>
      </c>
      <c r="D6870" t="s">
        <v>590</v>
      </c>
    </row>
    <row r="6871" spans="1:4" hidden="1" x14ac:dyDescent="0.25">
      <c r="A6871" t="s">
        <v>1791</v>
      </c>
      <c r="B6871">
        <v>9</v>
      </c>
      <c r="C6871" t="s">
        <v>1341</v>
      </c>
      <c r="D6871" t="s">
        <v>116</v>
      </c>
    </row>
    <row r="6872" spans="1:4" hidden="1" x14ac:dyDescent="0.25">
      <c r="A6872" t="s">
        <v>1791</v>
      </c>
      <c r="B6872">
        <v>10</v>
      </c>
      <c r="C6872" t="s">
        <v>1813</v>
      </c>
      <c r="D6872" t="s">
        <v>1812</v>
      </c>
    </row>
    <row r="6873" spans="1:4" hidden="1" x14ac:dyDescent="0.25">
      <c r="A6873" t="s">
        <v>1791</v>
      </c>
      <c r="B6873">
        <v>11</v>
      </c>
      <c r="C6873" t="s">
        <v>607</v>
      </c>
      <c r="D6873" t="s">
        <v>1811</v>
      </c>
    </row>
    <row r="6874" spans="1:4" hidden="1" x14ac:dyDescent="0.25">
      <c r="A6874" t="s">
        <v>1791</v>
      </c>
      <c r="B6874">
        <v>12</v>
      </c>
      <c r="C6874" t="s">
        <v>1810</v>
      </c>
      <c r="D6874" t="s">
        <v>1809</v>
      </c>
    </row>
    <row r="6875" spans="1:4" hidden="1" x14ac:dyDescent="0.25">
      <c r="A6875" t="s">
        <v>1791</v>
      </c>
      <c r="B6875">
        <v>13</v>
      </c>
      <c r="C6875" t="s">
        <v>1808</v>
      </c>
      <c r="D6875" t="s">
        <v>1807</v>
      </c>
    </row>
    <row r="6876" spans="1:4" hidden="1" x14ac:dyDescent="0.25">
      <c r="A6876" t="s">
        <v>1791</v>
      </c>
      <c r="B6876">
        <v>14</v>
      </c>
      <c r="C6876" t="s">
        <v>1806</v>
      </c>
      <c r="D6876" t="s">
        <v>1805</v>
      </c>
    </row>
    <row r="6877" spans="1:4" hidden="1" x14ac:dyDescent="0.25">
      <c r="A6877" t="s">
        <v>1791</v>
      </c>
      <c r="B6877">
        <v>15</v>
      </c>
      <c r="C6877" t="s">
        <v>1804</v>
      </c>
      <c r="D6877" t="s">
        <v>1803</v>
      </c>
    </row>
    <row r="6878" spans="1:4" hidden="1" x14ac:dyDescent="0.25">
      <c r="A6878" t="s">
        <v>1791</v>
      </c>
      <c r="B6878">
        <v>16</v>
      </c>
      <c r="C6878" t="s">
        <v>1802</v>
      </c>
      <c r="D6878" t="s">
        <v>298</v>
      </c>
    </row>
    <row r="6879" spans="1:4" hidden="1" x14ac:dyDescent="0.25">
      <c r="A6879" t="s">
        <v>1791</v>
      </c>
      <c r="B6879">
        <v>17</v>
      </c>
      <c r="C6879" t="s">
        <v>1137</v>
      </c>
      <c r="D6879" t="s">
        <v>144</v>
      </c>
    </row>
    <row r="6880" spans="1:4" hidden="1" x14ac:dyDescent="0.25">
      <c r="A6880" t="s">
        <v>1791</v>
      </c>
      <c r="B6880">
        <v>18</v>
      </c>
      <c r="C6880" t="s">
        <v>1140</v>
      </c>
      <c r="D6880" t="s">
        <v>1801</v>
      </c>
    </row>
    <row r="6881" spans="1:4" hidden="1" x14ac:dyDescent="0.25">
      <c r="A6881" t="s">
        <v>1791</v>
      </c>
      <c r="B6881">
        <v>19</v>
      </c>
      <c r="C6881" t="s">
        <v>1800</v>
      </c>
      <c r="D6881" t="s">
        <v>1799</v>
      </c>
    </row>
    <row r="6882" spans="1:4" hidden="1" x14ac:dyDescent="0.25">
      <c r="A6882" t="s">
        <v>1791</v>
      </c>
      <c r="B6882">
        <v>20</v>
      </c>
      <c r="C6882" t="s">
        <v>1798</v>
      </c>
      <c r="D6882" t="s">
        <v>1797</v>
      </c>
    </row>
    <row r="6883" spans="1:4" hidden="1" x14ac:dyDescent="0.25">
      <c r="A6883" t="s">
        <v>1791</v>
      </c>
      <c r="B6883">
        <v>21</v>
      </c>
      <c r="C6883" t="s">
        <v>238</v>
      </c>
      <c r="D6883" t="s">
        <v>243</v>
      </c>
    </row>
    <row r="6884" spans="1:4" hidden="1" x14ac:dyDescent="0.25">
      <c r="A6884" t="s">
        <v>1791</v>
      </c>
      <c r="B6884">
        <v>22</v>
      </c>
      <c r="C6884" t="s">
        <v>481</v>
      </c>
      <c r="D6884" t="s">
        <v>1796</v>
      </c>
    </row>
    <row r="6885" spans="1:4" hidden="1" x14ac:dyDescent="0.25">
      <c r="A6885" t="s">
        <v>1791</v>
      </c>
      <c r="B6885">
        <v>23</v>
      </c>
      <c r="C6885" t="s">
        <v>1795</v>
      </c>
      <c r="D6885" t="s">
        <v>1794</v>
      </c>
    </row>
    <row r="6886" spans="1:4" hidden="1" x14ac:dyDescent="0.25">
      <c r="A6886" t="s">
        <v>1791</v>
      </c>
      <c r="B6886">
        <v>24</v>
      </c>
      <c r="C6886" t="s">
        <v>1793</v>
      </c>
      <c r="D6886" t="s">
        <v>1148</v>
      </c>
    </row>
    <row r="6887" spans="1:4" hidden="1" x14ac:dyDescent="0.25">
      <c r="A6887" t="s">
        <v>1791</v>
      </c>
      <c r="B6887">
        <v>25</v>
      </c>
      <c r="C6887" t="s">
        <v>1792</v>
      </c>
      <c r="D6887" t="s">
        <v>1150</v>
      </c>
    </row>
    <row r="6888" spans="1:4" hidden="1" x14ac:dyDescent="0.25">
      <c r="A6888" t="s">
        <v>1791</v>
      </c>
      <c r="B6888">
        <v>26</v>
      </c>
      <c r="C6888" t="s">
        <v>492</v>
      </c>
      <c r="D6888" t="s">
        <v>26</v>
      </c>
    </row>
    <row r="6889" spans="1:4" hidden="1" x14ac:dyDescent="0.25">
      <c r="A6889" t="s">
        <v>1789</v>
      </c>
      <c r="B6889">
        <v>1</v>
      </c>
      <c r="C6889" t="s">
        <v>295</v>
      </c>
      <c r="D6889" t="s">
        <v>10</v>
      </c>
    </row>
    <row r="6890" spans="1:4" hidden="1" x14ac:dyDescent="0.25">
      <c r="A6890" t="s">
        <v>1789</v>
      </c>
      <c r="B6890">
        <v>8</v>
      </c>
      <c r="C6890" t="s">
        <v>344</v>
      </c>
      <c r="D6890" t="s">
        <v>8</v>
      </c>
    </row>
    <row r="6891" spans="1:4" hidden="1" x14ac:dyDescent="0.25">
      <c r="A6891" t="s">
        <v>1789</v>
      </c>
      <c r="B6891">
        <v>17</v>
      </c>
      <c r="C6891" t="s">
        <v>1788</v>
      </c>
      <c r="D6891" t="s">
        <v>17</v>
      </c>
    </row>
    <row r="6892" spans="1:4" hidden="1" x14ac:dyDescent="0.25">
      <c r="A6892" t="s">
        <v>1789</v>
      </c>
      <c r="B6892">
        <v>23</v>
      </c>
      <c r="C6892" t="s">
        <v>1573</v>
      </c>
      <c r="D6892" t="s">
        <v>1785</v>
      </c>
    </row>
    <row r="6893" spans="1:4" hidden="1" x14ac:dyDescent="0.25">
      <c r="A6893" t="s">
        <v>1789</v>
      </c>
      <c r="B6893">
        <v>26</v>
      </c>
      <c r="C6893" t="s">
        <v>655</v>
      </c>
      <c r="D6893" t="s">
        <v>7</v>
      </c>
    </row>
    <row r="6894" spans="1:4" hidden="1" x14ac:dyDescent="0.25">
      <c r="A6894" t="s">
        <v>1789</v>
      </c>
      <c r="B6894">
        <v>31</v>
      </c>
      <c r="C6894" t="s">
        <v>1784</v>
      </c>
      <c r="D6894" t="s">
        <v>1783</v>
      </c>
    </row>
    <row r="6895" spans="1:4" hidden="1" x14ac:dyDescent="0.25">
      <c r="A6895" t="s">
        <v>1789</v>
      </c>
      <c r="B6895">
        <v>37</v>
      </c>
      <c r="C6895" t="s">
        <v>1591</v>
      </c>
      <c r="D6895" t="s">
        <v>1782</v>
      </c>
    </row>
    <row r="6896" spans="1:4" hidden="1" x14ac:dyDescent="0.25">
      <c r="A6896" t="s">
        <v>1789</v>
      </c>
      <c r="B6896">
        <v>41</v>
      </c>
      <c r="C6896" t="s">
        <v>1781</v>
      </c>
      <c r="D6896" t="s">
        <v>1780</v>
      </c>
    </row>
    <row r="6897" spans="1:4" hidden="1" x14ac:dyDescent="0.25">
      <c r="A6897" t="s">
        <v>1789</v>
      </c>
      <c r="B6897">
        <v>46</v>
      </c>
      <c r="C6897" t="s">
        <v>1779</v>
      </c>
      <c r="D6897" t="s">
        <v>1778</v>
      </c>
    </row>
    <row r="6898" spans="1:4" hidden="1" x14ac:dyDescent="0.25">
      <c r="A6898" t="s">
        <v>1789</v>
      </c>
      <c r="B6898">
        <v>52</v>
      </c>
      <c r="C6898" t="s">
        <v>1777</v>
      </c>
      <c r="D6898" t="s">
        <v>1776</v>
      </c>
    </row>
    <row r="6899" spans="1:4" hidden="1" x14ac:dyDescent="0.25">
      <c r="A6899" t="s">
        <v>1789</v>
      </c>
      <c r="B6899">
        <v>54</v>
      </c>
      <c r="C6899" t="s">
        <v>1775</v>
      </c>
      <c r="D6899" t="s">
        <v>1774</v>
      </c>
    </row>
    <row r="6900" spans="1:4" hidden="1" x14ac:dyDescent="0.25">
      <c r="A6900" t="s">
        <v>1789</v>
      </c>
      <c r="B6900">
        <v>56</v>
      </c>
      <c r="C6900" t="s">
        <v>1773</v>
      </c>
      <c r="D6900" t="s">
        <v>1772</v>
      </c>
    </row>
    <row r="6901" spans="1:4" hidden="1" x14ac:dyDescent="0.25">
      <c r="A6901" t="s">
        <v>1789</v>
      </c>
      <c r="B6901">
        <v>67</v>
      </c>
      <c r="C6901" t="s">
        <v>1771</v>
      </c>
      <c r="D6901" t="s">
        <v>1770</v>
      </c>
    </row>
    <row r="6902" spans="1:4" hidden="1" x14ac:dyDescent="0.25">
      <c r="A6902" t="s">
        <v>1789</v>
      </c>
      <c r="B6902">
        <v>70</v>
      </c>
      <c r="C6902" t="s">
        <v>1769</v>
      </c>
      <c r="D6902" t="s">
        <v>1768</v>
      </c>
    </row>
    <row r="6903" spans="1:4" hidden="1" x14ac:dyDescent="0.25">
      <c r="A6903" t="s">
        <v>1789</v>
      </c>
      <c r="B6903">
        <v>74</v>
      </c>
      <c r="C6903" t="s">
        <v>1767</v>
      </c>
      <c r="D6903" t="s">
        <v>1766</v>
      </c>
    </row>
    <row r="6904" spans="1:4" hidden="1" x14ac:dyDescent="0.25">
      <c r="A6904" t="s">
        <v>1789</v>
      </c>
      <c r="B6904">
        <v>78</v>
      </c>
      <c r="C6904" t="s">
        <v>1765</v>
      </c>
      <c r="D6904" t="s">
        <v>1764</v>
      </c>
    </row>
    <row r="6905" spans="1:4" hidden="1" x14ac:dyDescent="0.25">
      <c r="A6905" t="s">
        <v>1789</v>
      </c>
      <c r="B6905">
        <v>79</v>
      </c>
      <c r="C6905" t="s">
        <v>1763</v>
      </c>
      <c r="D6905" t="s">
        <v>1762</v>
      </c>
    </row>
    <row r="6906" spans="1:4" hidden="1" x14ac:dyDescent="0.25">
      <c r="A6906" t="s">
        <v>1789</v>
      </c>
      <c r="B6906">
        <v>84</v>
      </c>
      <c r="C6906" t="s">
        <v>1761</v>
      </c>
      <c r="D6906" t="s">
        <v>1790</v>
      </c>
    </row>
    <row r="6907" spans="1:4" hidden="1" x14ac:dyDescent="0.25">
      <c r="A6907" t="s">
        <v>1789</v>
      </c>
      <c r="B6907">
        <v>87</v>
      </c>
      <c r="C6907" t="s">
        <v>1759</v>
      </c>
      <c r="D6907" t="s">
        <v>1758</v>
      </c>
    </row>
    <row r="6908" spans="1:4" hidden="1" x14ac:dyDescent="0.25">
      <c r="A6908" t="s">
        <v>1789</v>
      </c>
      <c r="B6908">
        <v>92</v>
      </c>
      <c r="C6908" t="s">
        <v>1757</v>
      </c>
      <c r="D6908" t="s">
        <v>1756</v>
      </c>
    </row>
    <row r="6909" spans="1:4" hidden="1" x14ac:dyDescent="0.25">
      <c r="A6909" t="s">
        <v>1789</v>
      </c>
      <c r="B6909">
        <v>94</v>
      </c>
      <c r="C6909" t="s">
        <v>1755</v>
      </c>
      <c r="D6909" t="s">
        <v>1754</v>
      </c>
    </row>
    <row r="6910" spans="1:4" hidden="1" x14ac:dyDescent="0.25">
      <c r="A6910" t="s">
        <v>1789</v>
      </c>
      <c r="B6910">
        <v>97</v>
      </c>
      <c r="C6910" t="s">
        <v>1753</v>
      </c>
      <c r="D6910" t="s">
        <v>1752</v>
      </c>
    </row>
    <row r="6911" spans="1:4" hidden="1" x14ac:dyDescent="0.25">
      <c r="A6911" t="s">
        <v>1789</v>
      </c>
      <c r="B6911">
        <v>102</v>
      </c>
      <c r="C6911" t="s">
        <v>1568</v>
      </c>
      <c r="D6911" t="s">
        <v>1751</v>
      </c>
    </row>
    <row r="6912" spans="1:4" hidden="1" x14ac:dyDescent="0.25">
      <c r="A6912" t="s">
        <v>1789</v>
      </c>
      <c r="B6912">
        <v>103</v>
      </c>
      <c r="C6912" t="s">
        <v>1750</v>
      </c>
      <c r="D6912" t="s">
        <v>1749</v>
      </c>
    </row>
    <row r="6913" spans="1:4" hidden="1" x14ac:dyDescent="0.25">
      <c r="A6913" t="s">
        <v>1789</v>
      </c>
      <c r="B6913">
        <v>106</v>
      </c>
      <c r="C6913" t="s">
        <v>1747</v>
      </c>
      <c r="D6913" t="s">
        <v>242</v>
      </c>
    </row>
    <row r="6914" spans="1:4" hidden="1" x14ac:dyDescent="0.25">
      <c r="A6914" t="s">
        <v>1748</v>
      </c>
      <c r="B6914">
        <v>1</v>
      </c>
      <c r="C6914" t="s">
        <v>295</v>
      </c>
      <c r="D6914" t="s">
        <v>10</v>
      </c>
    </row>
    <row r="6915" spans="1:4" hidden="1" x14ac:dyDescent="0.25">
      <c r="A6915" t="s">
        <v>1748</v>
      </c>
      <c r="B6915">
        <v>2</v>
      </c>
      <c r="C6915" t="s">
        <v>1353</v>
      </c>
      <c r="D6915" t="s">
        <v>1350</v>
      </c>
    </row>
    <row r="6916" spans="1:4" hidden="1" x14ac:dyDescent="0.25">
      <c r="A6916" t="s">
        <v>1748</v>
      </c>
      <c r="B6916">
        <v>3</v>
      </c>
      <c r="C6916" t="s">
        <v>1261</v>
      </c>
      <c r="D6916" t="s">
        <v>1260</v>
      </c>
    </row>
    <row r="6917" spans="1:4" hidden="1" x14ac:dyDescent="0.25">
      <c r="A6917" t="s">
        <v>1748</v>
      </c>
      <c r="B6917">
        <v>4</v>
      </c>
      <c r="C6917" t="s">
        <v>1052</v>
      </c>
      <c r="D6917" t="s">
        <v>140</v>
      </c>
    </row>
    <row r="6918" spans="1:4" hidden="1" x14ac:dyDescent="0.25">
      <c r="A6918" t="s">
        <v>1748</v>
      </c>
      <c r="B6918">
        <v>5</v>
      </c>
      <c r="C6918" t="s">
        <v>344</v>
      </c>
      <c r="D6918" t="s">
        <v>8</v>
      </c>
    </row>
    <row r="6919" spans="1:4" hidden="1" x14ac:dyDescent="0.25">
      <c r="A6919" t="s">
        <v>1748</v>
      </c>
      <c r="B6919">
        <v>6</v>
      </c>
      <c r="C6919" t="s">
        <v>1193</v>
      </c>
      <c r="D6919" t="s">
        <v>66</v>
      </c>
    </row>
    <row r="6920" spans="1:4" hidden="1" x14ac:dyDescent="0.25">
      <c r="A6920" t="s">
        <v>1748</v>
      </c>
      <c r="B6920">
        <v>7</v>
      </c>
      <c r="C6920" t="s">
        <v>1788</v>
      </c>
      <c r="D6920" t="s">
        <v>17</v>
      </c>
    </row>
    <row r="6921" spans="1:4" hidden="1" x14ac:dyDescent="0.25">
      <c r="A6921" t="s">
        <v>1748</v>
      </c>
      <c r="B6921">
        <v>8</v>
      </c>
      <c r="C6921" t="s">
        <v>1787</v>
      </c>
      <c r="D6921" t="s">
        <v>1786</v>
      </c>
    </row>
    <row r="6922" spans="1:4" hidden="1" x14ac:dyDescent="0.25">
      <c r="A6922" t="s">
        <v>1748</v>
      </c>
      <c r="B6922">
        <v>9</v>
      </c>
      <c r="C6922" t="s">
        <v>1573</v>
      </c>
      <c r="D6922" t="s">
        <v>1785</v>
      </c>
    </row>
    <row r="6923" spans="1:4" hidden="1" x14ac:dyDescent="0.25">
      <c r="A6923" t="s">
        <v>1748</v>
      </c>
      <c r="B6923">
        <v>10</v>
      </c>
      <c r="C6923" t="s">
        <v>655</v>
      </c>
      <c r="D6923" t="s">
        <v>7</v>
      </c>
    </row>
    <row r="6924" spans="1:4" hidden="1" x14ac:dyDescent="0.25">
      <c r="A6924" t="s">
        <v>1748</v>
      </c>
      <c r="B6924">
        <v>11</v>
      </c>
      <c r="C6924" t="s">
        <v>1784</v>
      </c>
      <c r="D6924" t="s">
        <v>1783</v>
      </c>
    </row>
    <row r="6925" spans="1:4" hidden="1" x14ac:dyDescent="0.25">
      <c r="A6925" t="s">
        <v>1748</v>
      </c>
      <c r="B6925">
        <v>12</v>
      </c>
      <c r="C6925" t="s">
        <v>1591</v>
      </c>
      <c r="D6925" t="s">
        <v>1782</v>
      </c>
    </row>
    <row r="6926" spans="1:4" hidden="1" x14ac:dyDescent="0.25">
      <c r="A6926" t="s">
        <v>1748</v>
      </c>
      <c r="B6926">
        <v>13</v>
      </c>
      <c r="C6926" t="s">
        <v>1781</v>
      </c>
      <c r="D6926" t="s">
        <v>1780</v>
      </c>
    </row>
    <row r="6927" spans="1:4" hidden="1" x14ac:dyDescent="0.25">
      <c r="A6927" t="s">
        <v>1748</v>
      </c>
      <c r="B6927">
        <v>14</v>
      </c>
      <c r="C6927" t="s">
        <v>1779</v>
      </c>
      <c r="D6927" t="s">
        <v>1778</v>
      </c>
    </row>
    <row r="6928" spans="1:4" hidden="1" x14ac:dyDescent="0.25">
      <c r="A6928" t="s">
        <v>1748</v>
      </c>
      <c r="B6928">
        <v>15</v>
      </c>
      <c r="C6928" t="s">
        <v>1777</v>
      </c>
      <c r="D6928" t="s">
        <v>1776</v>
      </c>
    </row>
    <row r="6929" spans="1:4" hidden="1" x14ac:dyDescent="0.25">
      <c r="A6929" t="s">
        <v>1748</v>
      </c>
      <c r="B6929">
        <v>16</v>
      </c>
      <c r="C6929" t="s">
        <v>1775</v>
      </c>
      <c r="D6929" t="s">
        <v>1774</v>
      </c>
    </row>
    <row r="6930" spans="1:4" hidden="1" x14ac:dyDescent="0.25">
      <c r="A6930" t="s">
        <v>1748</v>
      </c>
      <c r="B6930">
        <v>17</v>
      </c>
      <c r="C6930" t="s">
        <v>1773</v>
      </c>
      <c r="D6930" t="s">
        <v>1772</v>
      </c>
    </row>
    <row r="6931" spans="1:4" hidden="1" x14ac:dyDescent="0.25">
      <c r="A6931" t="s">
        <v>1748</v>
      </c>
      <c r="B6931">
        <v>18</v>
      </c>
      <c r="C6931" t="s">
        <v>1771</v>
      </c>
      <c r="D6931" t="s">
        <v>1770</v>
      </c>
    </row>
    <row r="6932" spans="1:4" hidden="1" x14ac:dyDescent="0.25">
      <c r="A6932" t="s">
        <v>1748</v>
      </c>
      <c r="B6932">
        <v>19</v>
      </c>
      <c r="C6932" t="s">
        <v>1769</v>
      </c>
      <c r="D6932" t="s">
        <v>1768</v>
      </c>
    </row>
    <row r="6933" spans="1:4" hidden="1" x14ac:dyDescent="0.25">
      <c r="A6933" t="s">
        <v>1748</v>
      </c>
      <c r="B6933">
        <v>20</v>
      </c>
      <c r="C6933" t="s">
        <v>1767</v>
      </c>
      <c r="D6933" t="s">
        <v>1766</v>
      </c>
    </row>
    <row r="6934" spans="1:4" hidden="1" x14ac:dyDescent="0.25">
      <c r="A6934" t="s">
        <v>1748</v>
      </c>
      <c r="B6934">
        <v>21</v>
      </c>
      <c r="C6934" t="s">
        <v>1765</v>
      </c>
      <c r="D6934" t="s">
        <v>1764</v>
      </c>
    </row>
    <row r="6935" spans="1:4" hidden="1" x14ac:dyDescent="0.25">
      <c r="A6935" t="s">
        <v>1748</v>
      </c>
      <c r="B6935">
        <v>22</v>
      </c>
      <c r="C6935" t="s">
        <v>1763</v>
      </c>
      <c r="D6935" t="s">
        <v>1762</v>
      </c>
    </row>
    <row r="6936" spans="1:4" hidden="1" x14ac:dyDescent="0.25">
      <c r="A6936" t="s">
        <v>1748</v>
      </c>
      <c r="B6936">
        <v>23</v>
      </c>
      <c r="C6936" t="s">
        <v>1761</v>
      </c>
      <c r="D6936" t="s">
        <v>1760</v>
      </c>
    </row>
    <row r="6937" spans="1:4" hidden="1" x14ac:dyDescent="0.25">
      <c r="A6937" t="s">
        <v>1748</v>
      </c>
      <c r="B6937">
        <v>24</v>
      </c>
      <c r="C6937" t="s">
        <v>1759</v>
      </c>
      <c r="D6937" t="s">
        <v>1758</v>
      </c>
    </row>
    <row r="6938" spans="1:4" hidden="1" x14ac:dyDescent="0.25">
      <c r="A6938" t="s">
        <v>1748</v>
      </c>
      <c r="B6938">
        <v>25</v>
      </c>
      <c r="C6938" t="s">
        <v>1757</v>
      </c>
      <c r="D6938" t="s">
        <v>1756</v>
      </c>
    </row>
    <row r="6939" spans="1:4" hidden="1" x14ac:dyDescent="0.25">
      <c r="A6939" t="s">
        <v>1748</v>
      </c>
      <c r="B6939">
        <v>26</v>
      </c>
      <c r="C6939" t="s">
        <v>1755</v>
      </c>
      <c r="D6939" t="s">
        <v>1754</v>
      </c>
    </row>
    <row r="6940" spans="1:4" hidden="1" x14ac:dyDescent="0.25">
      <c r="A6940" t="s">
        <v>1748</v>
      </c>
      <c r="B6940">
        <v>27</v>
      </c>
      <c r="C6940" t="s">
        <v>1753</v>
      </c>
      <c r="D6940" t="s">
        <v>1752</v>
      </c>
    </row>
    <row r="6941" spans="1:4" hidden="1" x14ac:dyDescent="0.25">
      <c r="A6941" t="s">
        <v>1748</v>
      </c>
      <c r="B6941">
        <v>28</v>
      </c>
      <c r="C6941" t="s">
        <v>1568</v>
      </c>
      <c r="D6941" t="s">
        <v>1751</v>
      </c>
    </row>
    <row r="6942" spans="1:4" hidden="1" x14ac:dyDescent="0.25">
      <c r="A6942" t="s">
        <v>1748</v>
      </c>
      <c r="B6942">
        <v>29</v>
      </c>
      <c r="C6942" t="s">
        <v>1750</v>
      </c>
      <c r="D6942" t="s">
        <v>1749</v>
      </c>
    </row>
    <row r="6943" spans="1:4" hidden="1" x14ac:dyDescent="0.25">
      <c r="A6943" t="s">
        <v>1748</v>
      </c>
      <c r="B6943">
        <v>30</v>
      </c>
      <c r="C6943" t="s">
        <v>1747</v>
      </c>
      <c r="D6943" t="s">
        <v>242</v>
      </c>
    </row>
    <row r="6944" spans="1:4" hidden="1" x14ac:dyDescent="0.25">
      <c r="A6944" t="s">
        <v>1719</v>
      </c>
      <c r="B6944">
        <v>1</v>
      </c>
      <c r="C6944" t="s">
        <v>295</v>
      </c>
      <c r="D6944" t="s">
        <v>10</v>
      </c>
    </row>
    <row r="6945" spans="1:4" hidden="1" x14ac:dyDescent="0.25">
      <c r="A6945" t="s">
        <v>1719</v>
      </c>
      <c r="B6945">
        <v>2</v>
      </c>
      <c r="C6945" t="s">
        <v>1000</v>
      </c>
      <c r="D6945" t="s">
        <v>70</v>
      </c>
    </row>
    <row r="6946" spans="1:4" hidden="1" x14ac:dyDescent="0.25">
      <c r="A6946" t="s">
        <v>1719</v>
      </c>
      <c r="B6946">
        <v>3</v>
      </c>
      <c r="C6946" t="s">
        <v>970</v>
      </c>
      <c r="D6946" t="s">
        <v>504</v>
      </c>
    </row>
    <row r="6947" spans="1:4" hidden="1" x14ac:dyDescent="0.25">
      <c r="A6947" t="s">
        <v>1719</v>
      </c>
      <c r="B6947">
        <v>4</v>
      </c>
      <c r="C6947" t="s">
        <v>761</v>
      </c>
      <c r="D6947" t="s">
        <v>498</v>
      </c>
    </row>
    <row r="6948" spans="1:4" hidden="1" x14ac:dyDescent="0.25">
      <c r="A6948" t="s">
        <v>1719</v>
      </c>
      <c r="B6948">
        <v>5</v>
      </c>
      <c r="C6948" t="s">
        <v>492</v>
      </c>
      <c r="D6948" t="s">
        <v>26</v>
      </c>
    </row>
    <row r="6949" spans="1:4" hidden="1" x14ac:dyDescent="0.25">
      <c r="A6949" t="s">
        <v>1719</v>
      </c>
      <c r="B6949">
        <v>6</v>
      </c>
      <c r="C6949" t="s">
        <v>1688</v>
      </c>
      <c r="D6949" t="s">
        <v>1687</v>
      </c>
    </row>
    <row r="6950" spans="1:4" hidden="1" x14ac:dyDescent="0.25">
      <c r="A6950" t="s">
        <v>1719</v>
      </c>
      <c r="B6950">
        <v>7</v>
      </c>
      <c r="C6950" t="s">
        <v>1686</v>
      </c>
      <c r="D6950" t="s">
        <v>1685</v>
      </c>
    </row>
    <row r="6951" spans="1:4" hidden="1" x14ac:dyDescent="0.25">
      <c r="A6951" t="s">
        <v>1719</v>
      </c>
      <c r="B6951">
        <v>8</v>
      </c>
      <c r="C6951" t="s">
        <v>1684</v>
      </c>
      <c r="D6951" t="s">
        <v>1433</v>
      </c>
    </row>
    <row r="6952" spans="1:4" hidden="1" x14ac:dyDescent="0.25">
      <c r="A6952" t="s">
        <v>1719</v>
      </c>
      <c r="B6952">
        <v>9</v>
      </c>
      <c r="C6952" t="s">
        <v>1432</v>
      </c>
      <c r="D6952" t="s">
        <v>57</v>
      </c>
    </row>
    <row r="6953" spans="1:4" hidden="1" x14ac:dyDescent="0.25">
      <c r="A6953" t="s">
        <v>1719</v>
      </c>
      <c r="B6953">
        <v>10</v>
      </c>
      <c r="C6953" t="s">
        <v>1573</v>
      </c>
      <c r="D6953" t="s">
        <v>551</v>
      </c>
    </row>
    <row r="6954" spans="1:4" hidden="1" x14ac:dyDescent="0.25">
      <c r="A6954" t="s">
        <v>1719</v>
      </c>
      <c r="B6954">
        <v>11</v>
      </c>
      <c r="C6954" t="s">
        <v>1412</v>
      </c>
      <c r="D6954" t="s">
        <v>1431</v>
      </c>
    </row>
    <row r="6955" spans="1:4" hidden="1" x14ac:dyDescent="0.25">
      <c r="A6955" t="s">
        <v>1719</v>
      </c>
      <c r="B6955">
        <v>12</v>
      </c>
      <c r="C6955" t="s">
        <v>1683</v>
      </c>
      <c r="D6955" t="s">
        <v>1682</v>
      </c>
    </row>
    <row r="6956" spans="1:4" hidden="1" x14ac:dyDescent="0.25">
      <c r="A6956" t="s">
        <v>1719</v>
      </c>
      <c r="B6956">
        <v>13</v>
      </c>
      <c r="C6956" t="s">
        <v>1528</v>
      </c>
      <c r="D6956" t="s">
        <v>1427</v>
      </c>
    </row>
    <row r="6957" spans="1:4" hidden="1" x14ac:dyDescent="0.25">
      <c r="A6957" t="s">
        <v>1719</v>
      </c>
      <c r="B6957">
        <v>14</v>
      </c>
      <c r="C6957" t="s">
        <v>1746</v>
      </c>
      <c r="D6957" t="s">
        <v>1425</v>
      </c>
    </row>
    <row r="6958" spans="1:4" hidden="1" x14ac:dyDescent="0.25">
      <c r="A6958" t="s">
        <v>1719</v>
      </c>
      <c r="B6958">
        <v>15</v>
      </c>
      <c r="C6958" t="s">
        <v>1424</v>
      </c>
      <c r="D6958" t="s">
        <v>1423</v>
      </c>
    </row>
    <row r="6959" spans="1:4" hidden="1" x14ac:dyDescent="0.25">
      <c r="A6959" t="s">
        <v>1719</v>
      </c>
      <c r="B6959">
        <v>16</v>
      </c>
      <c r="C6959" t="s">
        <v>1422</v>
      </c>
      <c r="D6959" t="s">
        <v>1421</v>
      </c>
    </row>
    <row r="6960" spans="1:4" hidden="1" x14ac:dyDescent="0.25">
      <c r="A6960" t="s">
        <v>1719</v>
      </c>
      <c r="B6960">
        <v>17</v>
      </c>
      <c r="C6960" t="s">
        <v>1419</v>
      </c>
      <c r="D6960" t="s">
        <v>1745</v>
      </c>
    </row>
    <row r="6961" spans="1:4" hidden="1" x14ac:dyDescent="0.25">
      <c r="A6961" t="s">
        <v>1719</v>
      </c>
      <c r="B6961">
        <v>18</v>
      </c>
      <c r="C6961" t="s">
        <v>1649</v>
      </c>
      <c r="D6961" t="s">
        <v>54</v>
      </c>
    </row>
    <row r="6962" spans="1:4" hidden="1" x14ac:dyDescent="0.25">
      <c r="A6962" t="s">
        <v>1719</v>
      </c>
      <c r="B6962">
        <v>19</v>
      </c>
      <c r="C6962" t="s">
        <v>1744</v>
      </c>
      <c r="D6962" t="s">
        <v>1743</v>
      </c>
    </row>
    <row r="6963" spans="1:4" hidden="1" x14ac:dyDescent="0.25">
      <c r="A6963" t="s">
        <v>1719</v>
      </c>
      <c r="B6963">
        <v>20</v>
      </c>
      <c r="C6963" t="s">
        <v>1742</v>
      </c>
      <c r="D6963" t="s">
        <v>1741</v>
      </c>
    </row>
    <row r="6964" spans="1:4" hidden="1" x14ac:dyDescent="0.25">
      <c r="A6964" t="s">
        <v>1719</v>
      </c>
      <c r="B6964">
        <v>21</v>
      </c>
      <c r="C6964" t="s">
        <v>902</v>
      </c>
      <c r="D6964" t="s">
        <v>1740</v>
      </c>
    </row>
    <row r="6965" spans="1:4" hidden="1" x14ac:dyDescent="0.25">
      <c r="A6965" t="s">
        <v>1719</v>
      </c>
      <c r="B6965">
        <v>22</v>
      </c>
      <c r="C6965" t="s">
        <v>1739</v>
      </c>
      <c r="D6965" t="s">
        <v>1738</v>
      </c>
    </row>
    <row r="6966" spans="1:4" hidden="1" x14ac:dyDescent="0.25">
      <c r="A6966" t="s">
        <v>1719</v>
      </c>
      <c r="B6966">
        <v>23</v>
      </c>
      <c r="C6966" t="s">
        <v>315</v>
      </c>
      <c r="D6966" t="s">
        <v>1737</v>
      </c>
    </row>
    <row r="6967" spans="1:4" hidden="1" x14ac:dyDescent="0.25">
      <c r="A6967" t="s">
        <v>1719</v>
      </c>
      <c r="B6967">
        <v>24</v>
      </c>
      <c r="C6967" t="s">
        <v>1736</v>
      </c>
      <c r="D6967" t="s">
        <v>1735</v>
      </c>
    </row>
    <row r="6968" spans="1:4" hidden="1" x14ac:dyDescent="0.25">
      <c r="A6968" t="s">
        <v>1719</v>
      </c>
      <c r="B6968">
        <v>25</v>
      </c>
      <c r="C6968" t="s">
        <v>1734</v>
      </c>
      <c r="D6968" t="s">
        <v>1733</v>
      </c>
    </row>
    <row r="6969" spans="1:4" hidden="1" x14ac:dyDescent="0.25">
      <c r="A6969" t="s">
        <v>1719</v>
      </c>
      <c r="B6969">
        <v>26</v>
      </c>
      <c r="C6969" t="s">
        <v>610</v>
      </c>
      <c r="D6969" t="s">
        <v>1732</v>
      </c>
    </row>
    <row r="6970" spans="1:4" hidden="1" x14ac:dyDescent="0.25">
      <c r="A6970" t="s">
        <v>1719</v>
      </c>
      <c r="B6970">
        <v>27</v>
      </c>
      <c r="C6970" t="s">
        <v>1109</v>
      </c>
      <c r="D6970" t="s">
        <v>1731</v>
      </c>
    </row>
    <row r="6971" spans="1:4" hidden="1" x14ac:dyDescent="0.25">
      <c r="A6971" t="s">
        <v>1719</v>
      </c>
      <c r="B6971">
        <v>28</v>
      </c>
      <c r="C6971" t="s">
        <v>1730</v>
      </c>
      <c r="D6971" t="s">
        <v>1729</v>
      </c>
    </row>
    <row r="6972" spans="1:4" hidden="1" x14ac:dyDescent="0.25">
      <c r="A6972" t="s">
        <v>1719</v>
      </c>
      <c r="B6972">
        <v>29</v>
      </c>
      <c r="C6972" t="s">
        <v>1728</v>
      </c>
      <c r="D6972" t="s">
        <v>1727</v>
      </c>
    </row>
    <row r="6973" spans="1:4" hidden="1" x14ac:dyDescent="0.25">
      <c r="A6973" t="s">
        <v>1719</v>
      </c>
      <c r="B6973">
        <v>30</v>
      </c>
      <c r="C6973" t="s">
        <v>1726</v>
      </c>
      <c r="D6973" t="s">
        <v>1725</v>
      </c>
    </row>
    <row r="6974" spans="1:4" hidden="1" x14ac:dyDescent="0.25">
      <c r="A6974" t="s">
        <v>1719</v>
      </c>
      <c r="B6974">
        <v>31</v>
      </c>
      <c r="C6974" t="s">
        <v>1724</v>
      </c>
      <c r="D6974" t="s">
        <v>1723</v>
      </c>
    </row>
    <row r="6975" spans="1:4" hidden="1" x14ac:dyDescent="0.25">
      <c r="A6975" t="s">
        <v>1719</v>
      </c>
      <c r="B6975">
        <v>32</v>
      </c>
      <c r="C6975" t="s">
        <v>1103</v>
      </c>
      <c r="D6975" t="s">
        <v>1720</v>
      </c>
    </row>
    <row r="6976" spans="1:4" hidden="1" x14ac:dyDescent="0.25">
      <c r="A6976" t="s">
        <v>1719</v>
      </c>
      <c r="B6976">
        <v>33</v>
      </c>
      <c r="C6976" t="s">
        <v>1722</v>
      </c>
      <c r="D6976" t="s">
        <v>1721</v>
      </c>
    </row>
    <row r="6977" spans="1:4" hidden="1" x14ac:dyDescent="0.25">
      <c r="A6977" t="s">
        <v>1719</v>
      </c>
      <c r="B6977">
        <v>34</v>
      </c>
      <c r="C6977" t="s">
        <v>1103</v>
      </c>
      <c r="D6977" t="s">
        <v>1720</v>
      </c>
    </row>
    <row r="6978" spans="1:4" hidden="1" x14ac:dyDescent="0.25">
      <c r="A6978" t="s">
        <v>1719</v>
      </c>
      <c r="B6978">
        <v>35</v>
      </c>
      <c r="C6978" t="s">
        <v>1718</v>
      </c>
      <c r="D6978" t="s">
        <v>241</v>
      </c>
    </row>
    <row r="6979" spans="1:4" hidden="1" x14ac:dyDescent="0.25">
      <c r="A6979" t="s">
        <v>1703</v>
      </c>
      <c r="B6979">
        <v>1</v>
      </c>
      <c r="C6979" t="s">
        <v>295</v>
      </c>
      <c r="D6979" t="s">
        <v>10</v>
      </c>
    </row>
    <row r="6980" spans="1:4" hidden="1" x14ac:dyDescent="0.25">
      <c r="A6980" t="s">
        <v>1703</v>
      </c>
      <c r="B6980">
        <v>2</v>
      </c>
      <c r="C6980" t="s">
        <v>928</v>
      </c>
      <c r="D6980" t="s">
        <v>464</v>
      </c>
    </row>
    <row r="6981" spans="1:4" hidden="1" x14ac:dyDescent="0.25">
      <c r="A6981" t="s">
        <v>1703</v>
      </c>
      <c r="B6981">
        <v>3</v>
      </c>
      <c r="C6981" t="s">
        <v>914</v>
      </c>
      <c r="D6981" t="s">
        <v>535</v>
      </c>
    </row>
    <row r="6982" spans="1:4" hidden="1" x14ac:dyDescent="0.25">
      <c r="A6982" t="s">
        <v>1703</v>
      </c>
      <c r="B6982">
        <v>3</v>
      </c>
      <c r="C6982" t="s">
        <v>914</v>
      </c>
      <c r="D6982" t="s">
        <v>1717</v>
      </c>
    </row>
    <row r="6983" spans="1:4" hidden="1" x14ac:dyDescent="0.25">
      <c r="A6983" t="s">
        <v>1703</v>
      </c>
      <c r="B6983">
        <v>4</v>
      </c>
      <c r="C6983" t="s">
        <v>925</v>
      </c>
      <c r="D6983" t="s">
        <v>924</v>
      </c>
    </row>
    <row r="6984" spans="1:4" hidden="1" x14ac:dyDescent="0.25">
      <c r="A6984" t="s">
        <v>1703</v>
      </c>
      <c r="B6984">
        <v>5</v>
      </c>
      <c r="C6984" t="s">
        <v>923</v>
      </c>
      <c r="D6984" t="s">
        <v>407</v>
      </c>
    </row>
    <row r="6985" spans="1:4" hidden="1" x14ac:dyDescent="0.25">
      <c r="A6985" t="s">
        <v>1703</v>
      </c>
      <c r="B6985">
        <v>6</v>
      </c>
      <c r="C6985" t="s">
        <v>387</v>
      </c>
      <c r="D6985" t="s">
        <v>386</v>
      </c>
    </row>
    <row r="6986" spans="1:4" hidden="1" x14ac:dyDescent="0.25">
      <c r="A6986" t="s">
        <v>1703</v>
      </c>
      <c r="B6986">
        <v>7</v>
      </c>
      <c r="C6986" t="s">
        <v>922</v>
      </c>
      <c r="D6986" t="s">
        <v>921</v>
      </c>
    </row>
    <row r="6987" spans="1:4" hidden="1" x14ac:dyDescent="0.25">
      <c r="A6987" t="s">
        <v>1703</v>
      </c>
      <c r="B6987">
        <v>8</v>
      </c>
      <c r="C6987" t="s">
        <v>316</v>
      </c>
      <c r="D6987" t="s">
        <v>106</v>
      </c>
    </row>
    <row r="6988" spans="1:4" hidden="1" x14ac:dyDescent="0.25">
      <c r="A6988" t="s">
        <v>1703</v>
      </c>
      <c r="B6988">
        <v>9</v>
      </c>
      <c r="C6988" t="s">
        <v>881</v>
      </c>
      <c r="D6988" t="s">
        <v>382</v>
      </c>
    </row>
    <row r="6989" spans="1:4" hidden="1" x14ac:dyDescent="0.25">
      <c r="A6989" t="s">
        <v>1703</v>
      </c>
      <c r="B6989">
        <v>10</v>
      </c>
      <c r="C6989" t="s">
        <v>919</v>
      </c>
      <c r="D6989" t="s">
        <v>380</v>
      </c>
    </row>
    <row r="6990" spans="1:4" hidden="1" x14ac:dyDescent="0.25">
      <c r="A6990" t="s">
        <v>1703</v>
      </c>
      <c r="B6990">
        <v>11</v>
      </c>
      <c r="C6990" t="s">
        <v>452</v>
      </c>
      <c r="D6990" t="s">
        <v>378</v>
      </c>
    </row>
    <row r="6991" spans="1:4" hidden="1" x14ac:dyDescent="0.25">
      <c r="A6991" t="s">
        <v>1703</v>
      </c>
      <c r="B6991">
        <v>12</v>
      </c>
      <c r="C6991" t="s">
        <v>1339</v>
      </c>
      <c r="D6991" t="s">
        <v>739</v>
      </c>
    </row>
    <row r="6992" spans="1:4" hidden="1" x14ac:dyDescent="0.25">
      <c r="A6992" t="s">
        <v>1703</v>
      </c>
      <c r="B6992">
        <v>13</v>
      </c>
      <c r="C6992" t="s">
        <v>1001</v>
      </c>
      <c r="D6992" t="s">
        <v>374</v>
      </c>
    </row>
    <row r="6993" spans="1:4" hidden="1" x14ac:dyDescent="0.25">
      <c r="A6993" t="s">
        <v>1703</v>
      </c>
      <c r="B6993">
        <v>14</v>
      </c>
      <c r="C6993" t="s">
        <v>1716</v>
      </c>
      <c r="D6993" t="s">
        <v>755</v>
      </c>
    </row>
    <row r="6994" spans="1:4" hidden="1" x14ac:dyDescent="0.25">
      <c r="A6994" t="s">
        <v>1703</v>
      </c>
      <c r="B6994">
        <v>15</v>
      </c>
      <c r="C6994" t="s">
        <v>358</v>
      </c>
      <c r="D6994" t="s">
        <v>615</v>
      </c>
    </row>
    <row r="6995" spans="1:4" hidden="1" x14ac:dyDescent="0.25">
      <c r="A6995" t="s">
        <v>1703</v>
      </c>
      <c r="B6995">
        <v>16</v>
      </c>
      <c r="C6995" t="s">
        <v>621</v>
      </c>
      <c r="D6995" t="s">
        <v>617</v>
      </c>
    </row>
    <row r="6996" spans="1:4" hidden="1" x14ac:dyDescent="0.25">
      <c r="A6996" t="s">
        <v>1703</v>
      </c>
      <c r="B6996">
        <v>17</v>
      </c>
      <c r="C6996" t="s">
        <v>620</v>
      </c>
      <c r="D6996" t="s">
        <v>129</v>
      </c>
    </row>
    <row r="6997" spans="1:4" hidden="1" x14ac:dyDescent="0.25">
      <c r="A6997" t="s">
        <v>1703</v>
      </c>
      <c r="B6997">
        <v>18</v>
      </c>
      <c r="C6997" t="s">
        <v>1573</v>
      </c>
      <c r="D6997" t="s">
        <v>1715</v>
      </c>
    </row>
    <row r="6998" spans="1:4" hidden="1" x14ac:dyDescent="0.25">
      <c r="A6998" t="s">
        <v>1703</v>
      </c>
      <c r="B6998">
        <v>19</v>
      </c>
      <c r="C6998" t="s">
        <v>887</v>
      </c>
      <c r="D6998" t="s">
        <v>1714</v>
      </c>
    </row>
    <row r="6999" spans="1:4" hidden="1" x14ac:dyDescent="0.25">
      <c r="A6999" t="s">
        <v>1703</v>
      </c>
      <c r="B6999">
        <v>20</v>
      </c>
      <c r="C6999" t="s">
        <v>1713</v>
      </c>
      <c r="D6999" t="s">
        <v>1712</v>
      </c>
    </row>
    <row r="7000" spans="1:4" hidden="1" x14ac:dyDescent="0.25">
      <c r="A7000" t="s">
        <v>1703</v>
      </c>
      <c r="B7000">
        <v>21</v>
      </c>
      <c r="C7000" t="s">
        <v>1711</v>
      </c>
      <c r="D7000" t="s">
        <v>1710</v>
      </c>
    </row>
    <row r="7001" spans="1:4" hidden="1" x14ac:dyDescent="0.25">
      <c r="A7001" t="s">
        <v>1703</v>
      </c>
      <c r="B7001">
        <v>22</v>
      </c>
      <c r="C7001" t="s">
        <v>1185</v>
      </c>
      <c r="D7001" t="s">
        <v>1709</v>
      </c>
    </row>
    <row r="7002" spans="1:4" hidden="1" x14ac:dyDescent="0.25">
      <c r="A7002" t="s">
        <v>1703</v>
      </c>
      <c r="B7002">
        <v>23</v>
      </c>
      <c r="C7002" t="s">
        <v>1708</v>
      </c>
      <c r="D7002" t="s">
        <v>1707</v>
      </c>
    </row>
    <row r="7003" spans="1:4" hidden="1" x14ac:dyDescent="0.25">
      <c r="A7003" t="s">
        <v>1703</v>
      </c>
      <c r="B7003">
        <v>24</v>
      </c>
      <c r="C7003" t="s">
        <v>838</v>
      </c>
      <c r="D7003" t="s">
        <v>1706</v>
      </c>
    </row>
    <row r="7004" spans="1:4" hidden="1" x14ac:dyDescent="0.25">
      <c r="A7004" t="s">
        <v>1703</v>
      </c>
      <c r="B7004">
        <v>25</v>
      </c>
      <c r="C7004" t="s">
        <v>1705</v>
      </c>
      <c r="D7004" t="s">
        <v>1704</v>
      </c>
    </row>
    <row r="7005" spans="1:4" hidden="1" x14ac:dyDescent="0.25">
      <c r="A7005" t="s">
        <v>1703</v>
      </c>
      <c r="B7005">
        <v>26</v>
      </c>
      <c r="C7005" t="s">
        <v>1283</v>
      </c>
      <c r="D7005" t="s">
        <v>1501</v>
      </c>
    </row>
    <row r="7006" spans="1:4" hidden="1" x14ac:dyDescent="0.25">
      <c r="A7006" t="s">
        <v>1703</v>
      </c>
      <c r="B7006">
        <v>27</v>
      </c>
      <c r="C7006" t="s">
        <v>734</v>
      </c>
      <c r="D7006" t="s">
        <v>240</v>
      </c>
    </row>
    <row r="7007" spans="1:4" hidden="1" x14ac:dyDescent="0.25">
      <c r="A7007" t="s">
        <v>1702</v>
      </c>
      <c r="B7007">
        <v>1</v>
      </c>
      <c r="C7007" t="s">
        <v>295</v>
      </c>
      <c r="D7007" t="s">
        <v>10</v>
      </c>
    </row>
    <row r="7008" spans="1:4" hidden="1" x14ac:dyDescent="0.25">
      <c r="A7008" t="s">
        <v>1702</v>
      </c>
      <c r="B7008">
        <v>2</v>
      </c>
      <c r="C7008" t="s">
        <v>928</v>
      </c>
      <c r="D7008" t="s">
        <v>1669</v>
      </c>
    </row>
    <row r="7009" spans="1:4" hidden="1" x14ac:dyDescent="0.25">
      <c r="A7009" t="s">
        <v>1702</v>
      </c>
      <c r="B7009">
        <v>3</v>
      </c>
      <c r="C7009" t="s">
        <v>914</v>
      </c>
      <c r="D7009" t="s">
        <v>1668</v>
      </c>
    </row>
    <row r="7010" spans="1:4" hidden="1" x14ac:dyDescent="0.25">
      <c r="A7010" t="s">
        <v>1702</v>
      </c>
      <c r="B7010">
        <v>4</v>
      </c>
      <c r="C7010" t="s">
        <v>923</v>
      </c>
      <c r="D7010" t="s">
        <v>407</v>
      </c>
    </row>
    <row r="7011" spans="1:4" hidden="1" x14ac:dyDescent="0.25">
      <c r="A7011" t="s">
        <v>1702</v>
      </c>
      <c r="B7011">
        <v>5</v>
      </c>
      <c r="C7011" t="s">
        <v>455</v>
      </c>
      <c r="D7011" t="s">
        <v>1667</v>
      </c>
    </row>
    <row r="7012" spans="1:4" hidden="1" x14ac:dyDescent="0.25">
      <c r="A7012" t="s">
        <v>1702</v>
      </c>
      <c r="B7012">
        <v>6</v>
      </c>
      <c r="C7012" t="s">
        <v>316</v>
      </c>
      <c r="D7012" t="s">
        <v>106</v>
      </c>
    </row>
    <row r="7013" spans="1:4" hidden="1" x14ac:dyDescent="0.25">
      <c r="A7013" t="s">
        <v>1702</v>
      </c>
      <c r="B7013">
        <v>7</v>
      </c>
      <c r="C7013" t="s">
        <v>919</v>
      </c>
      <c r="D7013" t="s">
        <v>380</v>
      </c>
    </row>
    <row r="7014" spans="1:4" hidden="1" x14ac:dyDescent="0.25">
      <c r="A7014" t="s">
        <v>1702</v>
      </c>
      <c r="B7014">
        <v>8</v>
      </c>
      <c r="C7014" t="s">
        <v>533</v>
      </c>
      <c r="D7014" t="s">
        <v>1666</v>
      </c>
    </row>
    <row r="7015" spans="1:4" hidden="1" x14ac:dyDescent="0.25">
      <c r="A7015" t="s">
        <v>1702</v>
      </c>
      <c r="B7015">
        <v>9</v>
      </c>
      <c r="C7015" t="s">
        <v>525</v>
      </c>
      <c r="D7015" t="s">
        <v>524</v>
      </c>
    </row>
    <row r="7016" spans="1:4" hidden="1" x14ac:dyDescent="0.25">
      <c r="A7016" t="s">
        <v>1702</v>
      </c>
      <c r="B7016">
        <v>10</v>
      </c>
      <c r="C7016" t="s">
        <v>911</v>
      </c>
      <c r="D7016" t="s">
        <v>522</v>
      </c>
    </row>
    <row r="7017" spans="1:4" hidden="1" x14ac:dyDescent="0.25">
      <c r="A7017" t="s">
        <v>1702</v>
      </c>
      <c r="B7017">
        <v>11</v>
      </c>
      <c r="C7017" t="s">
        <v>411</v>
      </c>
      <c r="D7017" t="s">
        <v>47</v>
      </c>
    </row>
    <row r="7018" spans="1:4" hidden="1" x14ac:dyDescent="0.25">
      <c r="A7018" t="s">
        <v>1702</v>
      </c>
      <c r="B7018">
        <v>12</v>
      </c>
      <c r="C7018" t="s">
        <v>907</v>
      </c>
      <c r="D7018" t="s">
        <v>150</v>
      </c>
    </row>
    <row r="7019" spans="1:4" hidden="1" x14ac:dyDescent="0.25">
      <c r="A7019" t="s">
        <v>1702</v>
      </c>
      <c r="B7019">
        <v>13</v>
      </c>
      <c r="C7019" t="s">
        <v>1665</v>
      </c>
      <c r="D7019" t="s">
        <v>1664</v>
      </c>
    </row>
    <row r="7020" spans="1:4" hidden="1" x14ac:dyDescent="0.25">
      <c r="A7020" t="s">
        <v>1702</v>
      </c>
      <c r="B7020">
        <v>14</v>
      </c>
      <c r="C7020" t="s">
        <v>1663</v>
      </c>
      <c r="D7020" t="s">
        <v>243</v>
      </c>
    </row>
    <row r="7021" spans="1:4" hidden="1" x14ac:dyDescent="0.25">
      <c r="A7021" t="s">
        <v>1702</v>
      </c>
      <c r="B7021">
        <v>15</v>
      </c>
      <c r="C7021" t="s">
        <v>1662</v>
      </c>
      <c r="D7021" t="s">
        <v>894</v>
      </c>
    </row>
    <row r="7022" spans="1:4" hidden="1" x14ac:dyDescent="0.25">
      <c r="A7022" t="s">
        <v>1702</v>
      </c>
      <c r="B7022">
        <v>16</v>
      </c>
      <c r="C7022" t="s">
        <v>1573</v>
      </c>
      <c r="D7022" t="s">
        <v>1661</v>
      </c>
    </row>
    <row r="7023" spans="1:4" hidden="1" x14ac:dyDescent="0.25">
      <c r="A7023" t="s">
        <v>1702</v>
      </c>
      <c r="B7023">
        <v>17</v>
      </c>
      <c r="C7023" t="s">
        <v>1079</v>
      </c>
      <c r="D7023" t="s">
        <v>1660</v>
      </c>
    </row>
    <row r="7024" spans="1:4" hidden="1" x14ac:dyDescent="0.25">
      <c r="A7024" t="s">
        <v>1702</v>
      </c>
      <c r="B7024">
        <v>18</v>
      </c>
      <c r="C7024" t="s">
        <v>1283</v>
      </c>
      <c r="D7024" t="s">
        <v>1659</v>
      </c>
    </row>
    <row r="7025" spans="1:4" hidden="1" x14ac:dyDescent="0.25">
      <c r="A7025" t="s">
        <v>1702</v>
      </c>
      <c r="B7025">
        <v>19</v>
      </c>
      <c r="C7025" t="s">
        <v>1658</v>
      </c>
      <c r="D7025" t="s">
        <v>1657</v>
      </c>
    </row>
    <row r="7026" spans="1:4" hidden="1" x14ac:dyDescent="0.25">
      <c r="A7026" t="s">
        <v>1702</v>
      </c>
      <c r="B7026">
        <v>20</v>
      </c>
      <c r="C7026" t="s">
        <v>1376</v>
      </c>
      <c r="D7026" t="s">
        <v>1656</v>
      </c>
    </row>
    <row r="7027" spans="1:4" hidden="1" x14ac:dyDescent="0.25">
      <c r="A7027" t="s">
        <v>1702</v>
      </c>
      <c r="B7027">
        <v>21</v>
      </c>
      <c r="C7027" t="s">
        <v>1655</v>
      </c>
      <c r="D7027" t="s">
        <v>1654</v>
      </c>
    </row>
    <row r="7028" spans="1:4" hidden="1" x14ac:dyDescent="0.25">
      <c r="A7028" t="s">
        <v>1702</v>
      </c>
      <c r="B7028">
        <v>22</v>
      </c>
      <c r="C7028" t="s">
        <v>1653</v>
      </c>
      <c r="D7028" t="s">
        <v>1652</v>
      </c>
    </row>
    <row r="7029" spans="1:4" hidden="1" x14ac:dyDescent="0.25">
      <c r="A7029" t="s">
        <v>1702</v>
      </c>
      <c r="B7029">
        <v>23</v>
      </c>
      <c r="C7029" t="s">
        <v>826</v>
      </c>
      <c r="D7029" t="s">
        <v>1420</v>
      </c>
    </row>
    <row r="7030" spans="1:4" hidden="1" x14ac:dyDescent="0.25">
      <c r="A7030" t="s">
        <v>1702</v>
      </c>
      <c r="B7030">
        <v>24</v>
      </c>
      <c r="C7030" t="s">
        <v>1651</v>
      </c>
      <c r="D7030" t="s">
        <v>1650</v>
      </c>
    </row>
    <row r="7031" spans="1:4" hidden="1" x14ac:dyDescent="0.25">
      <c r="A7031" t="s">
        <v>1702</v>
      </c>
      <c r="B7031">
        <v>25</v>
      </c>
      <c r="C7031" t="s">
        <v>1649</v>
      </c>
      <c r="D7031" t="s">
        <v>52</v>
      </c>
    </row>
    <row r="7032" spans="1:4" hidden="1" x14ac:dyDescent="0.25">
      <c r="A7032" t="s">
        <v>1689</v>
      </c>
      <c r="B7032">
        <v>0</v>
      </c>
      <c r="C7032" t="s">
        <v>732</v>
      </c>
      <c r="D7032" t="s">
        <v>731</v>
      </c>
    </row>
    <row r="7033" spans="1:4" hidden="1" x14ac:dyDescent="0.25">
      <c r="A7033" t="s">
        <v>1689</v>
      </c>
      <c r="B7033">
        <v>1</v>
      </c>
      <c r="C7033" t="s">
        <v>295</v>
      </c>
      <c r="D7033" t="s">
        <v>10</v>
      </c>
    </row>
    <row r="7034" spans="1:4" hidden="1" x14ac:dyDescent="0.25">
      <c r="A7034" t="s">
        <v>1689</v>
      </c>
      <c r="B7034">
        <v>2</v>
      </c>
      <c r="C7034" t="s">
        <v>926</v>
      </c>
      <c r="D7034" t="s">
        <v>535</v>
      </c>
    </row>
    <row r="7035" spans="1:4" hidden="1" x14ac:dyDescent="0.25">
      <c r="A7035" t="s">
        <v>1689</v>
      </c>
      <c r="B7035">
        <v>2</v>
      </c>
      <c r="C7035" t="s">
        <v>926</v>
      </c>
      <c r="D7035" t="s">
        <v>1701</v>
      </c>
    </row>
    <row r="7036" spans="1:4" hidden="1" x14ac:dyDescent="0.25">
      <c r="A7036" t="s">
        <v>1689</v>
      </c>
      <c r="B7036">
        <v>3</v>
      </c>
      <c r="C7036" t="s">
        <v>925</v>
      </c>
      <c r="D7036" t="s">
        <v>924</v>
      </c>
    </row>
    <row r="7037" spans="1:4" hidden="1" x14ac:dyDescent="0.25">
      <c r="A7037" t="s">
        <v>1689</v>
      </c>
      <c r="B7037">
        <v>4</v>
      </c>
      <c r="C7037" t="s">
        <v>316</v>
      </c>
      <c r="D7037" t="s">
        <v>106</v>
      </c>
    </row>
    <row r="7038" spans="1:4" hidden="1" x14ac:dyDescent="0.25">
      <c r="A7038" t="s">
        <v>1689</v>
      </c>
      <c r="B7038">
        <v>5</v>
      </c>
      <c r="C7038" t="s">
        <v>919</v>
      </c>
      <c r="D7038" t="s">
        <v>380</v>
      </c>
    </row>
    <row r="7039" spans="1:4" hidden="1" x14ac:dyDescent="0.25">
      <c r="A7039" t="s">
        <v>1689</v>
      </c>
      <c r="B7039">
        <v>6</v>
      </c>
      <c r="C7039" t="s">
        <v>1700</v>
      </c>
      <c r="D7039" t="s">
        <v>1699</v>
      </c>
    </row>
    <row r="7040" spans="1:4" hidden="1" x14ac:dyDescent="0.25">
      <c r="A7040" t="s">
        <v>1689</v>
      </c>
      <c r="B7040">
        <v>7</v>
      </c>
      <c r="C7040" t="s">
        <v>620</v>
      </c>
      <c r="D7040" t="s">
        <v>129</v>
      </c>
    </row>
    <row r="7041" spans="1:4" hidden="1" x14ac:dyDescent="0.25">
      <c r="A7041" t="s">
        <v>1689</v>
      </c>
      <c r="B7041">
        <v>8</v>
      </c>
      <c r="C7041" t="s">
        <v>1698</v>
      </c>
      <c r="D7041" t="s">
        <v>1697</v>
      </c>
    </row>
    <row r="7042" spans="1:4" hidden="1" x14ac:dyDescent="0.25">
      <c r="A7042" t="s">
        <v>1689</v>
      </c>
      <c r="B7042">
        <v>9</v>
      </c>
      <c r="C7042" t="s">
        <v>1696</v>
      </c>
      <c r="D7042" t="s">
        <v>735</v>
      </c>
    </row>
    <row r="7043" spans="1:4" hidden="1" x14ac:dyDescent="0.25">
      <c r="A7043" t="s">
        <v>1689</v>
      </c>
      <c r="B7043">
        <v>10</v>
      </c>
      <c r="C7043" t="s">
        <v>734</v>
      </c>
      <c r="D7043" t="s">
        <v>240</v>
      </c>
    </row>
    <row r="7044" spans="1:4" hidden="1" x14ac:dyDescent="0.25">
      <c r="A7044" t="s">
        <v>1689</v>
      </c>
      <c r="B7044">
        <v>11</v>
      </c>
      <c r="C7044" t="s">
        <v>733</v>
      </c>
      <c r="D7044" t="s">
        <v>1695</v>
      </c>
    </row>
    <row r="7045" spans="1:4" hidden="1" x14ac:dyDescent="0.25">
      <c r="A7045" t="s">
        <v>1689</v>
      </c>
      <c r="B7045">
        <v>12</v>
      </c>
      <c r="C7045" t="s">
        <v>730</v>
      </c>
      <c r="D7045" t="s">
        <v>729</v>
      </c>
    </row>
    <row r="7046" spans="1:4" hidden="1" x14ac:dyDescent="0.25">
      <c r="A7046" t="s">
        <v>1689</v>
      </c>
      <c r="B7046">
        <v>13</v>
      </c>
      <c r="C7046" t="s">
        <v>492</v>
      </c>
      <c r="D7046" t="s">
        <v>1564</v>
      </c>
    </row>
    <row r="7047" spans="1:4" hidden="1" x14ac:dyDescent="0.25">
      <c r="A7047" t="s">
        <v>1689</v>
      </c>
      <c r="B7047">
        <v>14</v>
      </c>
      <c r="C7047" t="s">
        <v>728</v>
      </c>
      <c r="D7047" t="s">
        <v>1563</v>
      </c>
    </row>
    <row r="7048" spans="1:4" hidden="1" x14ac:dyDescent="0.25">
      <c r="A7048" t="s">
        <v>1689</v>
      </c>
      <c r="B7048">
        <v>15</v>
      </c>
      <c r="C7048" t="s">
        <v>726</v>
      </c>
      <c r="D7048" t="s">
        <v>725</v>
      </c>
    </row>
    <row r="7049" spans="1:4" hidden="1" x14ac:dyDescent="0.25">
      <c r="A7049" t="s">
        <v>1689</v>
      </c>
      <c r="B7049">
        <v>16</v>
      </c>
      <c r="C7049" t="s">
        <v>1694</v>
      </c>
      <c r="D7049" t="s">
        <v>723</v>
      </c>
    </row>
    <row r="7050" spans="1:4" hidden="1" x14ac:dyDescent="0.25">
      <c r="A7050" t="s">
        <v>1689</v>
      </c>
      <c r="B7050">
        <v>17</v>
      </c>
      <c r="C7050" t="s">
        <v>896</v>
      </c>
      <c r="D7050" t="s">
        <v>721</v>
      </c>
    </row>
    <row r="7051" spans="1:4" hidden="1" x14ac:dyDescent="0.25">
      <c r="A7051" t="s">
        <v>1689</v>
      </c>
      <c r="B7051">
        <v>18</v>
      </c>
      <c r="C7051" t="s">
        <v>1556</v>
      </c>
      <c r="D7051" t="s">
        <v>1555</v>
      </c>
    </row>
    <row r="7052" spans="1:4" hidden="1" x14ac:dyDescent="0.25">
      <c r="A7052" t="s">
        <v>1689</v>
      </c>
      <c r="B7052">
        <v>19</v>
      </c>
      <c r="C7052" t="s">
        <v>1693</v>
      </c>
      <c r="D7052" t="s">
        <v>717</v>
      </c>
    </row>
    <row r="7053" spans="1:4" hidden="1" x14ac:dyDescent="0.25">
      <c r="A7053" t="s">
        <v>1689</v>
      </c>
      <c r="B7053">
        <v>20</v>
      </c>
      <c r="C7053" t="s">
        <v>1692</v>
      </c>
      <c r="D7053" t="s">
        <v>715</v>
      </c>
    </row>
    <row r="7054" spans="1:4" hidden="1" x14ac:dyDescent="0.25">
      <c r="A7054" t="s">
        <v>1689</v>
      </c>
      <c r="B7054">
        <v>21</v>
      </c>
      <c r="C7054" t="s">
        <v>1691</v>
      </c>
      <c r="D7054" t="s">
        <v>1690</v>
      </c>
    </row>
    <row r="7055" spans="1:4" hidden="1" x14ac:dyDescent="0.25">
      <c r="A7055" t="s">
        <v>1689</v>
      </c>
      <c r="B7055">
        <v>22</v>
      </c>
      <c r="C7055" t="s">
        <v>712</v>
      </c>
      <c r="D7055" t="s">
        <v>711</v>
      </c>
    </row>
    <row r="7056" spans="1:4" hidden="1" x14ac:dyDescent="0.25">
      <c r="A7056" t="s">
        <v>1689</v>
      </c>
      <c r="B7056">
        <v>23</v>
      </c>
      <c r="C7056" t="s">
        <v>1422</v>
      </c>
      <c r="D7056" t="s">
        <v>44</v>
      </c>
    </row>
    <row r="7057" spans="1:4" hidden="1" x14ac:dyDescent="0.25">
      <c r="A7057" t="s">
        <v>1670</v>
      </c>
      <c r="B7057">
        <v>1</v>
      </c>
      <c r="C7057" t="s">
        <v>295</v>
      </c>
      <c r="D7057" t="s">
        <v>10</v>
      </c>
    </row>
    <row r="7058" spans="1:4" hidden="1" x14ac:dyDescent="0.25">
      <c r="A7058" t="s">
        <v>1670</v>
      </c>
      <c r="B7058">
        <v>2</v>
      </c>
      <c r="C7058" t="s">
        <v>1000</v>
      </c>
      <c r="D7058" t="s">
        <v>70</v>
      </c>
    </row>
    <row r="7059" spans="1:4" hidden="1" x14ac:dyDescent="0.25">
      <c r="A7059" t="s">
        <v>1670</v>
      </c>
      <c r="B7059">
        <v>3</v>
      </c>
      <c r="C7059" t="s">
        <v>970</v>
      </c>
      <c r="D7059" t="s">
        <v>504</v>
      </c>
    </row>
    <row r="7060" spans="1:4" hidden="1" x14ac:dyDescent="0.25">
      <c r="A7060" t="s">
        <v>1670</v>
      </c>
      <c r="B7060">
        <v>4</v>
      </c>
      <c r="C7060" t="s">
        <v>761</v>
      </c>
      <c r="D7060" t="s">
        <v>498</v>
      </c>
    </row>
    <row r="7061" spans="1:4" hidden="1" x14ac:dyDescent="0.25">
      <c r="A7061" t="s">
        <v>1670</v>
      </c>
      <c r="B7061">
        <v>5</v>
      </c>
      <c r="C7061" t="s">
        <v>492</v>
      </c>
      <c r="D7061" t="s">
        <v>26</v>
      </c>
    </row>
    <row r="7062" spans="1:4" hidden="1" x14ac:dyDescent="0.25">
      <c r="A7062" t="s">
        <v>1670</v>
      </c>
      <c r="B7062">
        <v>6</v>
      </c>
      <c r="C7062" t="s">
        <v>1688</v>
      </c>
      <c r="D7062" t="s">
        <v>1687</v>
      </c>
    </row>
    <row r="7063" spans="1:4" hidden="1" x14ac:dyDescent="0.25">
      <c r="A7063" t="s">
        <v>1670</v>
      </c>
      <c r="B7063">
        <v>7</v>
      </c>
      <c r="C7063" t="s">
        <v>1686</v>
      </c>
      <c r="D7063" t="s">
        <v>1685</v>
      </c>
    </row>
    <row r="7064" spans="1:4" hidden="1" x14ac:dyDescent="0.25">
      <c r="A7064" t="s">
        <v>1670</v>
      </c>
      <c r="B7064">
        <v>8</v>
      </c>
      <c r="C7064" t="s">
        <v>1684</v>
      </c>
      <c r="D7064" t="s">
        <v>1433</v>
      </c>
    </row>
    <row r="7065" spans="1:4" hidden="1" x14ac:dyDescent="0.25">
      <c r="A7065" t="s">
        <v>1670</v>
      </c>
      <c r="B7065">
        <v>9</v>
      </c>
      <c r="C7065" t="s">
        <v>1432</v>
      </c>
      <c r="D7065" t="s">
        <v>57</v>
      </c>
    </row>
    <row r="7066" spans="1:4" hidden="1" x14ac:dyDescent="0.25">
      <c r="A7066" t="s">
        <v>1670</v>
      </c>
      <c r="B7066">
        <v>10</v>
      </c>
      <c r="C7066" t="s">
        <v>1573</v>
      </c>
      <c r="D7066" t="s">
        <v>551</v>
      </c>
    </row>
    <row r="7067" spans="1:4" hidden="1" x14ac:dyDescent="0.25">
      <c r="A7067" t="s">
        <v>1670</v>
      </c>
      <c r="B7067">
        <v>11</v>
      </c>
      <c r="C7067" t="s">
        <v>1638</v>
      </c>
      <c r="D7067" t="s">
        <v>1431</v>
      </c>
    </row>
    <row r="7068" spans="1:4" hidden="1" x14ac:dyDescent="0.25">
      <c r="A7068" t="s">
        <v>1670</v>
      </c>
      <c r="B7068">
        <v>12</v>
      </c>
      <c r="C7068" t="s">
        <v>1683</v>
      </c>
      <c r="D7068" t="s">
        <v>1682</v>
      </c>
    </row>
    <row r="7069" spans="1:4" hidden="1" x14ac:dyDescent="0.25">
      <c r="A7069" t="s">
        <v>1670</v>
      </c>
      <c r="B7069">
        <v>13</v>
      </c>
      <c r="C7069" t="s">
        <v>1528</v>
      </c>
      <c r="D7069" t="s">
        <v>1427</v>
      </c>
    </row>
    <row r="7070" spans="1:4" hidden="1" x14ac:dyDescent="0.25">
      <c r="A7070" t="s">
        <v>1670</v>
      </c>
      <c r="B7070">
        <v>14</v>
      </c>
      <c r="C7070" t="s">
        <v>1681</v>
      </c>
      <c r="D7070" t="s">
        <v>1680</v>
      </c>
    </row>
    <row r="7071" spans="1:4" hidden="1" x14ac:dyDescent="0.25">
      <c r="A7071" t="s">
        <v>1670</v>
      </c>
      <c r="B7071">
        <v>15</v>
      </c>
      <c r="C7071" t="s">
        <v>1679</v>
      </c>
      <c r="D7071" t="s">
        <v>1678</v>
      </c>
    </row>
    <row r="7072" spans="1:4" hidden="1" x14ac:dyDescent="0.25">
      <c r="A7072" t="s">
        <v>1670</v>
      </c>
      <c r="B7072">
        <v>16</v>
      </c>
      <c r="C7072" t="s">
        <v>1677</v>
      </c>
      <c r="D7072" t="s">
        <v>1676</v>
      </c>
    </row>
    <row r="7073" spans="1:4" hidden="1" x14ac:dyDescent="0.25">
      <c r="A7073" t="s">
        <v>1670</v>
      </c>
      <c r="B7073">
        <v>17</v>
      </c>
      <c r="C7073" t="s">
        <v>1675</v>
      </c>
      <c r="D7073" t="s">
        <v>1674</v>
      </c>
    </row>
    <row r="7074" spans="1:4" hidden="1" x14ac:dyDescent="0.25">
      <c r="A7074" t="s">
        <v>1670</v>
      </c>
      <c r="B7074">
        <v>18</v>
      </c>
      <c r="C7074" t="s">
        <v>1673</v>
      </c>
      <c r="D7074" t="s">
        <v>1672</v>
      </c>
    </row>
    <row r="7075" spans="1:4" hidden="1" x14ac:dyDescent="0.25">
      <c r="A7075" t="s">
        <v>1670</v>
      </c>
      <c r="B7075">
        <v>19</v>
      </c>
      <c r="C7075" t="s">
        <v>790</v>
      </c>
      <c r="D7075" t="s">
        <v>1671</v>
      </c>
    </row>
    <row r="7076" spans="1:4" hidden="1" x14ac:dyDescent="0.25">
      <c r="A7076" t="s">
        <v>1670</v>
      </c>
      <c r="B7076">
        <v>20</v>
      </c>
      <c r="C7076" t="s">
        <v>352</v>
      </c>
      <c r="D7076" t="s">
        <v>84</v>
      </c>
    </row>
    <row r="7077" spans="1:4" hidden="1" x14ac:dyDescent="0.25">
      <c r="A7077" t="s">
        <v>1639</v>
      </c>
      <c r="B7077">
        <v>1</v>
      </c>
      <c r="C7077" t="s">
        <v>295</v>
      </c>
      <c r="D7077" t="s">
        <v>10</v>
      </c>
    </row>
    <row r="7078" spans="1:4" hidden="1" x14ac:dyDescent="0.25">
      <c r="A7078" t="s">
        <v>1639</v>
      </c>
      <c r="B7078">
        <v>2</v>
      </c>
      <c r="C7078" t="s">
        <v>928</v>
      </c>
      <c r="D7078" t="s">
        <v>1669</v>
      </c>
    </row>
    <row r="7079" spans="1:4" hidden="1" x14ac:dyDescent="0.25">
      <c r="A7079" t="s">
        <v>1639</v>
      </c>
      <c r="B7079">
        <v>3</v>
      </c>
      <c r="C7079" t="s">
        <v>914</v>
      </c>
      <c r="D7079" t="s">
        <v>1668</v>
      </c>
    </row>
    <row r="7080" spans="1:4" hidden="1" x14ac:dyDescent="0.25">
      <c r="A7080" t="s">
        <v>1639</v>
      </c>
      <c r="B7080">
        <v>4</v>
      </c>
      <c r="C7080" t="s">
        <v>923</v>
      </c>
      <c r="D7080" t="s">
        <v>407</v>
      </c>
    </row>
    <row r="7081" spans="1:4" hidden="1" x14ac:dyDescent="0.25">
      <c r="A7081" t="s">
        <v>1639</v>
      </c>
      <c r="B7081">
        <v>5</v>
      </c>
      <c r="C7081" t="s">
        <v>455</v>
      </c>
      <c r="D7081" t="s">
        <v>1667</v>
      </c>
    </row>
    <row r="7082" spans="1:4" hidden="1" x14ac:dyDescent="0.25">
      <c r="A7082" t="s">
        <v>1639</v>
      </c>
      <c r="B7082">
        <v>6</v>
      </c>
      <c r="C7082" t="s">
        <v>316</v>
      </c>
      <c r="D7082" t="s">
        <v>106</v>
      </c>
    </row>
    <row r="7083" spans="1:4" hidden="1" x14ac:dyDescent="0.25">
      <c r="A7083" t="s">
        <v>1639</v>
      </c>
      <c r="B7083">
        <v>7</v>
      </c>
      <c r="C7083" t="s">
        <v>919</v>
      </c>
      <c r="D7083" t="s">
        <v>380</v>
      </c>
    </row>
    <row r="7084" spans="1:4" hidden="1" x14ac:dyDescent="0.25">
      <c r="A7084" t="s">
        <v>1639</v>
      </c>
      <c r="B7084">
        <v>8</v>
      </c>
      <c r="C7084" t="s">
        <v>533</v>
      </c>
      <c r="D7084" t="s">
        <v>1666</v>
      </c>
    </row>
    <row r="7085" spans="1:4" hidden="1" x14ac:dyDescent="0.25">
      <c r="A7085" t="s">
        <v>1639</v>
      </c>
      <c r="B7085">
        <v>9</v>
      </c>
      <c r="C7085" t="s">
        <v>525</v>
      </c>
      <c r="D7085" t="s">
        <v>524</v>
      </c>
    </row>
    <row r="7086" spans="1:4" hidden="1" x14ac:dyDescent="0.25">
      <c r="A7086" t="s">
        <v>1639</v>
      </c>
      <c r="B7086">
        <v>10</v>
      </c>
      <c r="C7086" t="s">
        <v>911</v>
      </c>
      <c r="D7086" t="s">
        <v>522</v>
      </c>
    </row>
    <row r="7087" spans="1:4" hidden="1" x14ac:dyDescent="0.25">
      <c r="A7087" t="s">
        <v>1639</v>
      </c>
      <c r="B7087">
        <v>11</v>
      </c>
      <c r="C7087" t="s">
        <v>411</v>
      </c>
      <c r="D7087" t="s">
        <v>47</v>
      </c>
    </row>
    <row r="7088" spans="1:4" hidden="1" x14ac:dyDescent="0.25">
      <c r="A7088" t="s">
        <v>1639</v>
      </c>
      <c r="B7088">
        <v>12</v>
      </c>
      <c r="C7088" t="s">
        <v>907</v>
      </c>
      <c r="D7088" t="s">
        <v>150</v>
      </c>
    </row>
    <row r="7089" spans="1:4" hidden="1" x14ac:dyDescent="0.25">
      <c r="A7089" t="s">
        <v>1639</v>
      </c>
      <c r="B7089">
        <v>13</v>
      </c>
      <c r="C7089" t="s">
        <v>1665</v>
      </c>
      <c r="D7089" t="s">
        <v>1664</v>
      </c>
    </row>
    <row r="7090" spans="1:4" hidden="1" x14ac:dyDescent="0.25">
      <c r="A7090" t="s">
        <v>1639</v>
      </c>
      <c r="B7090">
        <v>14</v>
      </c>
      <c r="C7090" t="s">
        <v>1663</v>
      </c>
      <c r="D7090" t="s">
        <v>243</v>
      </c>
    </row>
    <row r="7091" spans="1:4" hidden="1" x14ac:dyDescent="0.25">
      <c r="A7091" t="s">
        <v>1639</v>
      </c>
      <c r="B7091">
        <v>15</v>
      </c>
      <c r="C7091" t="s">
        <v>1662</v>
      </c>
      <c r="D7091" t="s">
        <v>894</v>
      </c>
    </row>
    <row r="7092" spans="1:4" hidden="1" x14ac:dyDescent="0.25">
      <c r="A7092" t="s">
        <v>1639</v>
      </c>
      <c r="B7092">
        <v>16</v>
      </c>
      <c r="C7092" t="s">
        <v>1573</v>
      </c>
      <c r="D7092" t="s">
        <v>1661</v>
      </c>
    </row>
    <row r="7093" spans="1:4" hidden="1" x14ac:dyDescent="0.25">
      <c r="A7093" t="s">
        <v>1639</v>
      </c>
      <c r="B7093">
        <v>17</v>
      </c>
      <c r="C7093" t="s">
        <v>1079</v>
      </c>
      <c r="D7093" t="s">
        <v>1660</v>
      </c>
    </row>
    <row r="7094" spans="1:4" hidden="1" x14ac:dyDescent="0.25">
      <c r="A7094" t="s">
        <v>1639</v>
      </c>
      <c r="B7094">
        <v>18</v>
      </c>
      <c r="C7094" t="s">
        <v>1283</v>
      </c>
      <c r="D7094" t="s">
        <v>1659</v>
      </c>
    </row>
    <row r="7095" spans="1:4" hidden="1" x14ac:dyDescent="0.25">
      <c r="A7095" t="s">
        <v>1639</v>
      </c>
      <c r="B7095">
        <v>19</v>
      </c>
      <c r="C7095" t="s">
        <v>1658</v>
      </c>
      <c r="D7095" t="s">
        <v>1657</v>
      </c>
    </row>
    <row r="7096" spans="1:4" hidden="1" x14ac:dyDescent="0.25">
      <c r="A7096" t="s">
        <v>1639</v>
      </c>
      <c r="B7096">
        <v>20</v>
      </c>
      <c r="C7096" t="s">
        <v>1376</v>
      </c>
      <c r="D7096" t="s">
        <v>1656</v>
      </c>
    </row>
    <row r="7097" spans="1:4" hidden="1" x14ac:dyDescent="0.25">
      <c r="A7097" t="s">
        <v>1639</v>
      </c>
      <c r="B7097">
        <v>21</v>
      </c>
      <c r="C7097" t="s">
        <v>1655</v>
      </c>
      <c r="D7097" t="s">
        <v>1654</v>
      </c>
    </row>
    <row r="7098" spans="1:4" hidden="1" x14ac:dyDescent="0.25">
      <c r="A7098" t="s">
        <v>1639</v>
      </c>
      <c r="B7098">
        <v>22</v>
      </c>
      <c r="C7098" t="s">
        <v>1653</v>
      </c>
      <c r="D7098" t="s">
        <v>1652</v>
      </c>
    </row>
    <row r="7099" spans="1:4" hidden="1" x14ac:dyDescent="0.25">
      <c r="A7099" t="s">
        <v>1639</v>
      </c>
      <c r="B7099">
        <v>23</v>
      </c>
      <c r="C7099" t="s">
        <v>826</v>
      </c>
      <c r="D7099" t="s">
        <v>1420</v>
      </c>
    </row>
    <row r="7100" spans="1:4" hidden="1" x14ac:dyDescent="0.25">
      <c r="A7100" t="s">
        <v>1639</v>
      </c>
      <c r="B7100">
        <v>24</v>
      </c>
      <c r="C7100" t="s">
        <v>1651</v>
      </c>
      <c r="D7100" t="s">
        <v>1650</v>
      </c>
    </row>
    <row r="7101" spans="1:4" hidden="1" x14ac:dyDescent="0.25">
      <c r="A7101" t="s">
        <v>1639</v>
      </c>
      <c r="B7101">
        <v>25</v>
      </c>
      <c r="C7101" t="s">
        <v>1649</v>
      </c>
      <c r="D7101" t="s">
        <v>52</v>
      </c>
    </row>
    <row r="7102" spans="1:4" hidden="1" x14ac:dyDescent="0.25">
      <c r="A7102" t="s">
        <v>1639</v>
      </c>
      <c r="B7102">
        <v>26</v>
      </c>
      <c r="C7102" t="s">
        <v>1648</v>
      </c>
      <c r="D7102" t="s">
        <v>1647</v>
      </c>
    </row>
    <row r="7103" spans="1:4" hidden="1" x14ac:dyDescent="0.25">
      <c r="A7103" t="s">
        <v>1639</v>
      </c>
      <c r="B7103">
        <v>27</v>
      </c>
      <c r="C7103" t="s">
        <v>1646</v>
      </c>
      <c r="D7103" t="s">
        <v>1645</v>
      </c>
    </row>
    <row r="7104" spans="1:4" hidden="1" x14ac:dyDescent="0.25">
      <c r="A7104" t="s">
        <v>1639</v>
      </c>
      <c r="B7104">
        <v>28</v>
      </c>
      <c r="C7104" t="s">
        <v>1644</v>
      </c>
      <c r="D7104" t="s">
        <v>1643</v>
      </c>
    </row>
    <row r="7105" spans="1:4" hidden="1" x14ac:dyDescent="0.25">
      <c r="A7105" t="s">
        <v>1639</v>
      </c>
      <c r="B7105">
        <v>29</v>
      </c>
      <c r="C7105" t="s">
        <v>774</v>
      </c>
      <c r="D7105" t="s">
        <v>1642</v>
      </c>
    </row>
    <row r="7106" spans="1:4" hidden="1" x14ac:dyDescent="0.25">
      <c r="A7106" t="s">
        <v>1639</v>
      </c>
      <c r="B7106">
        <v>30</v>
      </c>
      <c r="C7106" t="s">
        <v>1641</v>
      </c>
      <c r="D7106" t="s">
        <v>1640</v>
      </c>
    </row>
    <row r="7107" spans="1:4" hidden="1" x14ac:dyDescent="0.25">
      <c r="A7107" t="s">
        <v>1639</v>
      </c>
      <c r="B7107">
        <v>31</v>
      </c>
      <c r="C7107" t="s">
        <v>1203</v>
      </c>
      <c r="D7107" t="s">
        <v>239</v>
      </c>
    </row>
    <row r="7108" spans="1:4" hidden="1" x14ac:dyDescent="0.25">
      <c r="A7108" t="s">
        <v>1614</v>
      </c>
      <c r="B7108">
        <v>1</v>
      </c>
      <c r="C7108" t="s">
        <v>295</v>
      </c>
      <c r="D7108" t="s">
        <v>10</v>
      </c>
    </row>
    <row r="7109" spans="1:4" hidden="1" x14ac:dyDescent="0.25">
      <c r="A7109" t="s">
        <v>1614</v>
      </c>
      <c r="B7109">
        <v>2</v>
      </c>
      <c r="C7109" t="s">
        <v>928</v>
      </c>
      <c r="D7109" t="s">
        <v>464</v>
      </c>
    </row>
    <row r="7110" spans="1:4" hidden="1" x14ac:dyDescent="0.25">
      <c r="A7110" t="s">
        <v>1614</v>
      </c>
      <c r="B7110">
        <v>3</v>
      </c>
      <c r="C7110" t="s">
        <v>926</v>
      </c>
      <c r="D7110" t="s">
        <v>955</v>
      </c>
    </row>
    <row r="7111" spans="1:4" hidden="1" x14ac:dyDescent="0.25">
      <c r="A7111" t="s">
        <v>1614</v>
      </c>
      <c r="B7111">
        <v>3</v>
      </c>
      <c r="C7111" t="s">
        <v>926</v>
      </c>
      <c r="D7111" t="s">
        <v>535</v>
      </c>
    </row>
    <row r="7112" spans="1:4" hidden="1" x14ac:dyDescent="0.25">
      <c r="A7112" t="s">
        <v>1614</v>
      </c>
      <c r="B7112">
        <v>4</v>
      </c>
      <c r="C7112" t="s">
        <v>925</v>
      </c>
      <c r="D7112" t="s">
        <v>924</v>
      </c>
    </row>
    <row r="7113" spans="1:4" hidden="1" x14ac:dyDescent="0.25">
      <c r="A7113" t="s">
        <v>1614</v>
      </c>
      <c r="B7113">
        <v>5</v>
      </c>
      <c r="C7113" t="s">
        <v>923</v>
      </c>
      <c r="D7113" t="s">
        <v>407</v>
      </c>
    </row>
    <row r="7114" spans="1:4" hidden="1" x14ac:dyDescent="0.25">
      <c r="A7114" t="s">
        <v>1614</v>
      </c>
      <c r="B7114">
        <v>6</v>
      </c>
      <c r="C7114" t="s">
        <v>387</v>
      </c>
      <c r="D7114" t="s">
        <v>386</v>
      </c>
    </row>
    <row r="7115" spans="1:4" hidden="1" x14ac:dyDescent="0.25">
      <c r="A7115" t="s">
        <v>1614</v>
      </c>
      <c r="B7115">
        <v>7</v>
      </c>
      <c r="C7115" t="s">
        <v>922</v>
      </c>
      <c r="D7115" t="s">
        <v>921</v>
      </c>
    </row>
    <row r="7116" spans="1:4" hidden="1" x14ac:dyDescent="0.25">
      <c r="A7116" t="s">
        <v>1614</v>
      </c>
      <c r="B7116">
        <v>8</v>
      </c>
      <c r="C7116" t="s">
        <v>316</v>
      </c>
      <c r="D7116" t="s">
        <v>106</v>
      </c>
    </row>
    <row r="7117" spans="1:4" hidden="1" x14ac:dyDescent="0.25">
      <c r="A7117" t="s">
        <v>1614</v>
      </c>
      <c r="B7117">
        <v>9</v>
      </c>
      <c r="C7117" t="s">
        <v>881</v>
      </c>
      <c r="D7117" t="s">
        <v>920</v>
      </c>
    </row>
    <row r="7118" spans="1:4" hidden="1" x14ac:dyDescent="0.25">
      <c r="A7118" t="s">
        <v>1614</v>
      </c>
      <c r="B7118">
        <v>10</v>
      </c>
      <c r="C7118" t="s">
        <v>919</v>
      </c>
      <c r="D7118" t="s">
        <v>380</v>
      </c>
    </row>
    <row r="7119" spans="1:4" hidden="1" x14ac:dyDescent="0.25">
      <c r="A7119" t="s">
        <v>1614</v>
      </c>
      <c r="B7119">
        <v>11</v>
      </c>
      <c r="C7119" t="s">
        <v>315</v>
      </c>
      <c r="D7119" t="s">
        <v>221</v>
      </c>
    </row>
    <row r="7120" spans="1:4" hidden="1" x14ac:dyDescent="0.25">
      <c r="A7120" t="s">
        <v>1614</v>
      </c>
      <c r="B7120">
        <v>12</v>
      </c>
      <c r="C7120" t="s">
        <v>533</v>
      </c>
      <c r="D7120" t="s">
        <v>918</v>
      </c>
    </row>
    <row r="7121" spans="1:4" hidden="1" x14ac:dyDescent="0.25">
      <c r="A7121" t="s">
        <v>1614</v>
      </c>
      <c r="B7121">
        <v>13</v>
      </c>
      <c r="C7121" t="s">
        <v>917</v>
      </c>
      <c r="D7121" t="s">
        <v>530</v>
      </c>
    </row>
    <row r="7122" spans="1:4" hidden="1" x14ac:dyDescent="0.25">
      <c r="A7122" t="s">
        <v>1614</v>
      </c>
      <c r="B7122">
        <v>14</v>
      </c>
      <c r="C7122" t="s">
        <v>916</v>
      </c>
      <c r="D7122" t="s">
        <v>915</v>
      </c>
    </row>
    <row r="7123" spans="1:4" hidden="1" x14ac:dyDescent="0.25">
      <c r="A7123" t="s">
        <v>1614</v>
      </c>
      <c r="B7123">
        <v>15</v>
      </c>
      <c r="C7123" t="s">
        <v>1638</v>
      </c>
      <c r="D7123" t="s">
        <v>524</v>
      </c>
    </row>
    <row r="7124" spans="1:4" hidden="1" x14ac:dyDescent="0.25">
      <c r="A7124" t="s">
        <v>1614</v>
      </c>
      <c r="B7124">
        <v>16</v>
      </c>
      <c r="C7124" t="s">
        <v>556</v>
      </c>
      <c r="D7124" t="s">
        <v>257</v>
      </c>
    </row>
    <row r="7125" spans="1:4" hidden="1" x14ac:dyDescent="0.25">
      <c r="A7125" t="s">
        <v>1614</v>
      </c>
      <c r="B7125">
        <v>17</v>
      </c>
      <c r="C7125" t="s">
        <v>1637</v>
      </c>
      <c r="D7125" t="s">
        <v>555</v>
      </c>
    </row>
    <row r="7126" spans="1:4" hidden="1" x14ac:dyDescent="0.25">
      <c r="A7126" t="s">
        <v>1614</v>
      </c>
      <c r="B7126">
        <v>18</v>
      </c>
      <c r="C7126" t="s">
        <v>1602</v>
      </c>
      <c r="D7126" t="s">
        <v>1601</v>
      </c>
    </row>
    <row r="7127" spans="1:4" hidden="1" x14ac:dyDescent="0.25">
      <c r="A7127" t="s">
        <v>1614</v>
      </c>
      <c r="B7127">
        <v>19</v>
      </c>
      <c r="C7127" t="s">
        <v>1573</v>
      </c>
      <c r="D7127" t="s">
        <v>551</v>
      </c>
    </row>
    <row r="7128" spans="1:4" hidden="1" x14ac:dyDescent="0.25">
      <c r="A7128" t="s">
        <v>1614</v>
      </c>
      <c r="B7128">
        <v>20</v>
      </c>
      <c r="C7128" t="s">
        <v>923</v>
      </c>
      <c r="D7128" t="s">
        <v>1636</v>
      </c>
    </row>
    <row r="7129" spans="1:4" hidden="1" x14ac:dyDescent="0.25">
      <c r="A7129" t="s">
        <v>1614</v>
      </c>
      <c r="B7129">
        <v>21</v>
      </c>
      <c r="C7129" t="s">
        <v>1635</v>
      </c>
      <c r="D7129" t="s">
        <v>1634</v>
      </c>
    </row>
    <row r="7130" spans="1:4" hidden="1" x14ac:dyDescent="0.25">
      <c r="A7130" t="s">
        <v>1614</v>
      </c>
      <c r="B7130">
        <v>22</v>
      </c>
      <c r="C7130" t="s">
        <v>1633</v>
      </c>
      <c r="D7130" t="s">
        <v>1632</v>
      </c>
    </row>
    <row r="7131" spans="1:4" hidden="1" x14ac:dyDescent="0.25">
      <c r="A7131" t="s">
        <v>1614</v>
      </c>
      <c r="B7131">
        <v>23</v>
      </c>
      <c r="C7131" t="s">
        <v>1631</v>
      </c>
      <c r="D7131" t="s">
        <v>1630</v>
      </c>
    </row>
    <row r="7132" spans="1:4" hidden="1" x14ac:dyDescent="0.25">
      <c r="A7132" t="s">
        <v>1614</v>
      </c>
      <c r="B7132">
        <v>24</v>
      </c>
      <c r="C7132" t="s">
        <v>449</v>
      </c>
      <c r="D7132" t="s">
        <v>1629</v>
      </c>
    </row>
    <row r="7133" spans="1:4" hidden="1" x14ac:dyDescent="0.25">
      <c r="A7133" t="s">
        <v>1614</v>
      </c>
      <c r="B7133">
        <v>25</v>
      </c>
      <c r="C7133" t="s">
        <v>1628</v>
      </c>
      <c r="D7133" t="s">
        <v>1627</v>
      </c>
    </row>
    <row r="7134" spans="1:4" hidden="1" x14ac:dyDescent="0.25">
      <c r="A7134" t="s">
        <v>1614</v>
      </c>
      <c r="B7134">
        <v>26</v>
      </c>
      <c r="C7134" t="s">
        <v>1626</v>
      </c>
      <c r="D7134" t="s">
        <v>1625</v>
      </c>
    </row>
    <row r="7135" spans="1:4" hidden="1" x14ac:dyDescent="0.25">
      <c r="A7135" t="s">
        <v>1614</v>
      </c>
      <c r="B7135">
        <v>27</v>
      </c>
      <c r="C7135" t="s">
        <v>1624</v>
      </c>
      <c r="D7135" t="s">
        <v>1623</v>
      </c>
    </row>
    <row r="7136" spans="1:4" hidden="1" x14ac:dyDescent="0.25">
      <c r="A7136" t="s">
        <v>1614</v>
      </c>
      <c r="B7136">
        <v>28</v>
      </c>
      <c r="C7136" t="s">
        <v>1622</v>
      </c>
      <c r="D7136" t="s">
        <v>1621</v>
      </c>
    </row>
    <row r="7137" spans="1:4" hidden="1" x14ac:dyDescent="0.25">
      <c r="A7137" t="s">
        <v>1614</v>
      </c>
      <c r="B7137">
        <v>29</v>
      </c>
      <c r="C7137" t="s">
        <v>734</v>
      </c>
      <c r="D7137" t="s">
        <v>240</v>
      </c>
    </row>
    <row r="7138" spans="1:4" hidden="1" x14ac:dyDescent="0.25">
      <c r="A7138" t="s">
        <v>1614</v>
      </c>
      <c r="B7138">
        <v>30</v>
      </c>
      <c r="C7138" t="s">
        <v>1620</v>
      </c>
      <c r="D7138" t="s">
        <v>1619</v>
      </c>
    </row>
    <row r="7139" spans="1:4" hidden="1" x14ac:dyDescent="0.25">
      <c r="A7139" t="s">
        <v>1614</v>
      </c>
      <c r="B7139">
        <v>31</v>
      </c>
      <c r="C7139" t="s">
        <v>1618</v>
      </c>
      <c r="D7139" t="s">
        <v>1617</v>
      </c>
    </row>
    <row r="7140" spans="1:4" hidden="1" x14ac:dyDescent="0.25">
      <c r="A7140" t="s">
        <v>1614</v>
      </c>
      <c r="B7140">
        <v>32</v>
      </c>
      <c r="C7140" t="s">
        <v>1616</v>
      </c>
      <c r="D7140" t="s">
        <v>1615</v>
      </c>
    </row>
    <row r="7141" spans="1:4" hidden="1" x14ac:dyDescent="0.25">
      <c r="A7141" t="s">
        <v>1614</v>
      </c>
      <c r="B7141">
        <v>33</v>
      </c>
      <c r="C7141" t="s">
        <v>1613</v>
      </c>
      <c r="D7141" t="s">
        <v>58</v>
      </c>
    </row>
    <row r="7142" spans="1:4" hidden="1" x14ac:dyDescent="0.25">
      <c r="A7142" t="s">
        <v>1585</v>
      </c>
      <c r="B7142">
        <v>1</v>
      </c>
      <c r="C7142" t="s">
        <v>295</v>
      </c>
      <c r="D7142" t="s">
        <v>14</v>
      </c>
    </row>
    <row r="7143" spans="1:4" hidden="1" x14ac:dyDescent="0.25">
      <c r="A7143" t="s">
        <v>1585</v>
      </c>
      <c r="B7143">
        <v>2</v>
      </c>
      <c r="C7143" t="s">
        <v>928</v>
      </c>
      <c r="D7143" t="s">
        <v>464</v>
      </c>
    </row>
    <row r="7144" spans="1:4" hidden="1" x14ac:dyDescent="0.25">
      <c r="A7144" t="s">
        <v>1585</v>
      </c>
      <c r="B7144">
        <v>3</v>
      </c>
      <c r="C7144" t="s">
        <v>463</v>
      </c>
      <c r="D7144" t="s">
        <v>1612</v>
      </c>
    </row>
    <row r="7145" spans="1:4" hidden="1" x14ac:dyDescent="0.25">
      <c r="A7145" t="s">
        <v>1585</v>
      </c>
      <c r="B7145">
        <v>4</v>
      </c>
      <c r="C7145" t="s">
        <v>637</v>
      </c>
      <c r="D7145" t="s">
        <v>1611</v>
      </c>
    </row>
    <row r="7146" spans="1:4" hidden="1" x14ac:dyDescent="0.25">
      <c r="A7146" t="s">
        <v>1585</v>
      </c>
      <c r="B7146">
        <v>5</v>
      </c>
      <c r="C7146" t="s">
        <v>389</v>
      </c>
      <c r="D7146" t="s">
        <v>407</v>
      </c>
    </row>
    <row r="7147" spans="1:4" hidden="1" x14ac:dyDescent="0.25">
      <c r="A7147" t="s">
        <v>1585</v>
      </c>
      <c r="B7147">
        <v>6</v>
      </c>
      <c r="C7147" t="s">
        <v>455</v>
      </c>
      <c r="D7147" t="s">
        <v>1610</v>
      </c>
    </row>
    <row r="7148" spans="1:4" hidden="1" x14ac:dyDescent="0.25">
      <c r="A7148" t="s">
        <v>1585</v>
      </c>
      <c r="B7148">
        <v>7</v>
      </c>
      <c r="C7148" t="s">
        <v>1407</v>
      </c>
      <c r="D7148" t="s">
        <v>384</v>
      </c>
    </row>
    <row r="7149" spans="1:4" hidden="1" x14ac:dyDescent="0.25">
      <c r="A7149" t="s">
        <v>1585</v>
      </c>
      <c r="B7149">
        <v>8</v>
      </c>
      <c r="C7149" t="s">
        <v>316</v>
      </c>
      <c r="D7149" t="s">
        <v>106</v>
      </c>
    </row>
    <row r="7150" spans="1:4" hidden="1" x14ac:dyDescent="0.25">
      <c r="A7150" t="s">
        <v>1585</v>
      </c>
      <c r="B7150">
        <v>9</v>
      </c>
      <c r="C7150" t="s">
        <v>881</v>
      </c>
      <c r="D7150" t="s">
        <v>382</v>
      </c>
    </row>
    <row r="7151" spans="1:4" hidden="1" x14ac:dyDescent="0.25">
      <c r="A7151" t="s">
        <v>1585</v>
      </c>
      <c r="B7151">
        <v>10</v>
      </c>
      <c r="C7151" t="s">
        <v>453</v>
      </c>
      <c r="D7151" t="s">
        <v>380</v>
      </c>
    </row>
    <row r="7152" spans="1:4" hidden="1" x14ac:dyDescent="0.25">
      <c r="A7152" t="s">
        <v>1585</v>
      </c>
      <c r="B7152">
        <v>11</v>
      </c>
      <c r="C7152" t="s">
        <v>315</v>
      </c>
      <c r="D7152" t="s">
        <v>221</v>
      </c>
    </row>
    <row r="7153" spans="1:4" hidden="1" x14ac:dyDescent="0.25">
      <c r="A7153" t="s">
        <v>1585</v>
      </c>
      <c r="B7153">
        <v>12</v>
      </c>
      <c r="C7153" t="s">
        <v>560</v>
      </c>
      <c r="D7153" t="s">
        <v>1609</v>
      </c>
    </row>
    <row r="7154" spans="1:4" hidden="1" x14ac:dyDescent="0.25">
      <c r="A7154" t="s">
        <v>1585</v>
      </c>
      <c r="B7154">
        <v>13</v>
      </c>
      <c r="C7154" t="s">
        <v>880</v>
      </c>
      <c r="D7154" t="s">
        <v>530</v>
      </c>
    </row>
    <row r="7155" spans="1:4" hidden="1" x14ac:dyDescent="0.25">
      <c r="A7155" t="s">
        <v>1585</v>
      </c>
      <c r="B7155">
        <v>14</v>
      </c>
      <c r="C7155" t="s">
        <v>1608</v>
      </c>
      <c r="D7155" t="s">
        <v>1607</v>
      </c>
    </row>
    <row r="7156" spans="1:4" hidden="1" x14ac:dyDescent="0.25">
      <c r="A7156" t="s">
        <v>1585</v>
      </c>
      <c r="B7156">
        <v>15</v>
      </c>
      <c r="C7156" t="s">
        <v>1606</v>
      </c>
      <c r="D7156" t="s">
        <v>912</v>
      </c>
    </row>
    <row r="7157" spans="1:4" hidden="1" x14ac:dyDescent="0.25">
      <c r="A7157" t="s">
        <v>1585</v>
      </c>
      <c r="B7157">
        <v>16</v>
      </c>
      <c r="C7157" t="s">
        <v>1605</v>
      </c>
      <c r="D7157" t="s">
        <v>257</v>
      </c>
    </row>
    <row r="7158" spans="1:4" hidden="1" x14ac:dyDescent="0.25">
      <c r="A7158" t="s">
        <v>1585</v>
      </c>
      <c r="B7158">
        <v>17</v>
      </c>
      <c r="C7158" t="s">
        <v>1604</v>
      </c>
      <c r="D7158" t="s">
        <v>555</v>
      </c>
    </row>
    <row r="7159" spans="1:4" hidden="1" x14ac:dyDescent="0.25">
      <c r="A7159" t="s">
        <v>1585</v>
      </c>
      <c r="B7159">
        <v>18</v>
      </c>
      <c r="C7159" t="s">
        <v>554</v>
      </c>
      <c r="D7159" t="s">
        <v>1603</v>
      </c>
    </row>
    <row r="7160" spans="1:4" hidden="1" x14ac:dyDescent="0.25">
      <c r="A7160" t="s">
        <v>1585</v>
      </c>
      <c r="B7160">
        <v>19</v>
      </c>
      <c r="C7160" t="s">
        <v>1573</v>
      </c>
      <c r="D7160" t="s">
        <v>551</v>
      </c>
    </row>
    <row r="7161" spans="1:4" hidden="1" x14ac:dyDescent="0.25">
      <c r="A7161" t="s">
        <v>1585</v>
      </c>
      <c r="B7161">
        <v>20</v>
      </c>
      <c r="C7161" t="s">
        <v>1602</v>
      </c>
      <c r="D7161" t="s">
        <v>1601</v>
      </c>
    </row>
    <row r="7162" spans="1:4" hidden="1" x14ac:dyDescent="0.25">
      <c r="A7162" t="s">
        <v>1585</v>
      </c>
      <c r="B7162">
        <v>21</v>
      </c>
      <c r="C7162" t="s">
        <v>548</v>
      </c>
      <c r="D7162" t="s">
        <v>547</v>
      </c>
    </row>
    <row r="7163" spans="1:4" hidden="1" x14ac:dyDescent="0.25">
      <c r="A7163" t="s">
        <v>1585</v>
      </c>
      <c r="B7163">
        <v>22</v>
      </c>
      <c r="C7163" t="s">
        <v>1600</v>
      </c>
      <c r="D7163" t="s">
        <v>1599</v>
      </c>
    </row>
    <row r="7164" spans="1:4" hidden="1" x14ac:dyDescent="0.25">
      <c r="A7164" t="s">
        <v>1585</v>
      </c>
      <c r="B7164">
        <v>23</v>
      </c>
      <c r="C7164" t="s">
        <v>1598</v>
      </c>
      <c r="D7164" t="s">
        <v>1597</v>
      </c>
    </row>
    <row r="7165" spans="1:4" hidden="1" x14ac:dyDescent="0.25">
      <c r="A7165" t="s">
        <v>1585</v>
      </c>
      <c r="B7165">
        <v>24</v>
      </c>
      <c r="C7165" t="s">
        <v>537</v>
      </c>
      <c r="D7165" t="s">
        <v>1596</v>
      </c>
    </row>
    <row r="7166" spans="1:4" hidden="1" x14ac:dyDescent="0.25">
      <c r="A7166" t="s">
        <v>1585</v>
      </c>
      <c r="B7166">
        <v>25</v>
      </c>
      <c r="C7166" t="s">
        <v>1595</v>
      </c>
      <c r="D7166" t="s">
        <v>1594</v>
      </c>
    </row>
    <row r="7167" spans="1:4" hidden="1" x14ac:dyDescent="0.25">
      <c r="A7167" t="s">
        <v>1585</v>
      </c>
      <c r="B7167">
        <v>26</v>
      </c>
      <c r="C7167" t="s">
        <v>1321</v>
      </c>
      <c r="D7167" t="s">
        <v>1593</v>
      </c>
    </row>
    <row r="7168" spans="1:4" hidden="1" x14ac:dyDescent="0.25">
      <c r="A7168" t="s">
        <v>1585</v>
      </c>
      <c r="B7168">
        <v>27</v>
      </c>
      <c r="C7168" t="s">
        <v>1332</v>
      </c>
      <c r="D7168" t="s">
        <v>1592</v>
      </c>
    </row>
    <row r="7169" spans="1:4" hidden="1" x14ac:dyDescent="0.25">
      <c r="A7169" t="s">
        <v>1585</v>
      </c>
      <c r="B7169">
        <v>28</v>
      </c>
      <c r="C7169" t="s">
        <v>1591</v>
      </c>
      <c r="D7169" t="s">
        <v>1590</v>
      </c>
    </row>
    <row r="7170" spans="1:4" hidden="1" x14ac:dyDescent="0.25">
      <c r="A7170" t="s">
        <v>1585</v>
      </c>
      <c r="B7170">
        <v>29</v>
      </c>
      <c r="C7170" t="s">
        <v>1556</v>
      </c>
      <c r="D7170" t="s">
        <v>1589</v>
      </c>
    </row>
    <row r="7171" spans="1:4" hidden="1" x14ac:dyDescent="0.25">
      <c r="A7171" t="s">
        <v>1585</v>
      </c>
      <c r="B7171">
        <v>30</v>
      </c>
      <c r="C7171" t="s">
        <v>1588</v>
      </c>
      <c r="D7171" t="s">
        <v>1587</v>
      </c>
    </row>
    <row r="7172" spans="1:4" hidden="1" x14ac:dyDescent="0.25">
      <c r="A7172" t="s">
        <v>1585</v>
      </c>
      <c r="B7172">
        <v>31</v>
      </c>
      <c r="C7172" t="s">
        <v>1586</v>
      </c>
      <c r="D7172" t="s">
        <v>161</v>
      </c>
    </row>
    <row r="7173" spans="1:4" hidden="1" x14ac:dyDescent="0.25">
      <c r="A7173" t="s">
        <v>1585</v>
      </c>
      <c r="B7173">
        <v>32</v>
      </c>
      <c r="C7173" t="s">
        <v>238</v>
      </c>
      <c r="D7173" t="s">
        <v>238</v>
      </c>
    </row>
    <row r="7174" spans="1:4" hidden="1" x14ac:dyDescent="0.25">
      <c r="A7174" t="s">
        <v>1570</v>
      </c>
      <c r="B7174">
        <v>1</v>
      </c>
      <c r="C7174" t="s">
        <v>1441</v>
      </c>
      <c r="D7174" t="s">
        <v>14</v>
      </c>
    </row>
    <row r="7175" spans="1:4" hidden="1" x14ac:dyDescent="0.25">
      <c r="A7175" t="s">
        <v>1570</v>
      </c>
      <c r="B7175">
        <v>2</v>
      </c>
      <c r="C7175" t="s">
        <v>886</v>
      </c>
      <c r="D7175" t="s">
        <v>142</v>
      </c>
    </row>
    <row r="7176" spans="1:4" hidden="1" x14ac:dyDescent="0.25">
      <c r="A7176" t="s">
        <v>1570</v>
      </c>
      <c r="B7176">
        <v>3</v>
      </c>
      <c r="C7176" t="s">
        <v>1265</v>
      </c>
      <c r="D7176" t="s">
        <v>1264</v>
      </c>
    </row>
    <row r="7177" spans="1:4" hidden="1" x14ac:dyDescent="0.25">
      <c r="A7177" t="s">
        <v>1570</v>
      </c>
      <c r="B7177">
        <v>4</v>
      </c>
      <c r="C7177" t="s">
        <v>1584</v>
      </c>
      <c r="D7177" t="s">
        <v>1260</v>
      </c>
    </row>
    <row r="7178" spans="1:4" hidden="1" x14ac:dyDescent="0.25">
      <c r="A7178" t="s">
        <v>1570</v>
      </c>
      <c r="B7178">
        <v>5</v>
      </c>
      <c r="C7178" t="s">
        <v>1395</v>
      </c>
      <c r="D7178" t="s">
        <v>1049</v>
      </c>
    </row>
    <row r="7179" spans="1:4" hidden="1" x14ac:dyDescent="0.25">
      <c r="A7179" t="s">
        <v>1570</v>
      </c>
      <c r="B7179">
        <v>6</v>
      </c>
      <c r="C7179" t="s">
        <v>1046</v>
      </c>
      <c r="D7179" t="s">
        <v>1045</v>
      </c>
    </row>
    <row r="7180" spans="1:4" hidden="1" x14ac:dyDescent="0.25">
      <c r="A7180" t="s">
        <v>1570</v>
      </c>
      <c r="B7180">
        <v>7</v>
      </c>
      <c r="C7180" t="s">
        <v>911</v>
      </c>
      <c r="D7180" t="s">
        <v>8</v>
      </c>
    </row>
    <row r="7181" spans="1:4" hidden="1" x14ac:dyDescent="0.25">
      <c r="A7181" t="s">
        <v>1570</v>
      </c>
      <c r="B7181">
        <v>8</v>
      </c>
      <c r="C7181" t="s">
        <v>1583</v>
      </c>
      <c r="D7181" t="s">
        <v>66</v>
      </c>
    </row>
    <row r="7182" spans="1:4" hidden="1" x14ac:dyDescent="0.25">
      <c r="A7182" t="s">
        <v>1570</v>
      </c>
      <c r="B7182">
        <v>9</v>
      </c>
      <c r="C7182" t="s">
        <v>1582</v>
      </c>
      <c r="D7182" t="s">
        <v>685</v>
      </c>
    </row>
    <row r="7183" spans="1:4" hidden="1" x14ac:dyDescent="0.25">
      <c r="A7183" t="s">
        <v>1570</v>
      </c>
      <c r="B7183">
        <v>10</v>
      </c>
      <c r="C7183" t="s">
        <v>1384</v>
      </c>
      <c r="D7183" t="s">
        <v>17</v>
      </c>
    </row>
    <row r="7184" spans="1:4" hidden="1" x14ac:dyDescent="0.25">
      <c r="A7184" t="s">
        <v>1570</v>
      </c>
      <c r="B7184">
        <v>11</v>
      </c>
      <c r="C7184" t="s">
        <v>672</v>
      </c>
      <c r="D7184" t="s">
        <v>671</v>
      </c>
    </row>
    <row r="7185" spans="1:4" hidden="1" x14ac:dyDescent="0.25">
      <c r="A7185" t="s">
        <v>1570</v>
      </c>
      <c r="B7185">
        <v>12</v>
      </c>
      <c r="C7185" t="s">
        <v>457</v>
      </c>
      <c r="D7185" t="s">
        <v>1581</v>
      </c>
    </row>
    <row r="7186" spans="1:4" hidden="1" x14ac:dyDescent="0.25">
      <c r="A7186" t="s">
        <v>1570</v>
      </c>
      <c r="B7186">
        <v>13</v>
      </c>
      <c r="C7186" t="s">
        <v>1580</v>
      </c>
      <c r="D7186" t="s">
        <v>1579</v>
      </c>
    </row>
    <row r="7187" spans="1:4" hidden="1" x14ac:dyDescent="0.25">
      <c r="A7187" t="s">
        <v>1570</v>
      </c>
      <c r="B7187">
        <v>14</v>
      </c>
      <c r="C7187" t="s">
        <v>1578</v>
      </c>
      <c r="D7187" t="s">
        <v>1577</v>
      </c>
    </row>
    <row r="7188" spans="1:4" hidden="1" x14ac:dyDescent="0.25">
      <c r="A7188" t="s">
        <v>1570</v>
      </c>
      <c r="B7188">
        <v>15</v>
      </c>
      <c r="C7188" t="s">
        <v>1576</v>
      </c>
      <c r="D7188" t="s">
        <v>73</v>
      </c>
    </row>
    <row r="7189" spans="1:4" hidden="1" x14ac:dyDescent="0.25">
      <c r="A7189" t="s">
        <v>1570</v>
      </c>
      <c r="B7189">
        <v>16</v>
      </c>
      <c r="C7189" t="s">
        <v>1575</v>
      </c>
      <c r="D7189" t="s">
        <v>1574</v>
      </c>
    </row>
    <row r="7190" spans="1:4" hidden="1" x14ac:dyDescent="0.25">
      <c r="A7190" t="s">
        <v>1570</v>
      </c>
      <c r="B7190">
        <v>17</v>
      </c>
      <c r="C7190" t="s">
        <v>1573</v>
      </c>
      <c r="D7190" t="s">
        <v>1572</v>
      </c>
    </row>
    <row r="7191" spans="1:4" hidden="1" x14ac:dyDescent="0.25">
      <c r="A7191" t="s">
        <v>1570</v>
      </c>
      <c r="B7191">
        <v>18</v>
      </c>
      <c r="C7191" t="s">
        <v>660</v>
      </c>
      <c r="D7191" t="s">
        <v>659</v>
      </c>
    </row>
    <row r="7192" spans="1:4" hidden="1" x14ac:dyDescent="0.25">
      <c r="A7192" t="s">
        <v>1570</v>
      </c>
      <c r="B7192">
        <v>19</v>
      </c>
      <c r="C7192" t="s">
        <v>1571</v>
      </c>
      <c r="D7192" t="s">
        <v>657</v>
      </c>
    </row>
    <row r="7193" spans="1:4" hidden="1" x14ac:dyDescent="0.25">
      <c r="A7193" t="s">
        <v>1570</v>
      </c>
      <c r="B7193">
        <v>20</v>
      </c>
      <c r="C7193" t="s">
        <v>655</v>
      </c>
      <c r="D7193" t="s">
        <v>7</v>
      </c>
    </row>
    <row r="7194" spans="1:4" hidden="1" x14ac:dyDescent="0.25">
      <c r="A7194" t="s">
        <v>1526</v>
      </c>
      <c r="B7194">
        <v>1</v>
      </c>
      <c r="C7194" t="s">
        <v>295</v>
      </c>
      <c r="D7194" t="s">
        <v>10</v>
      </c>
    </row>
    <row r="7195" spans="1:4" hidden="1" x14ac:dyDescent="0.25">
      <c r="A7195" t="s">
        <v>1526</v>
      </c>
      <c r="B7195">
        <v>2</v>
      </c>
      <c r="C7195" t="s">
        <v>393</v>
      </c>
      <c r="D7195" t="s">
        <v>392</v>
      </c>
    </row>
    <row r="7196" spans="1:4" hidden="1" x14ac:dyDescent="0.25">
      <c r="A7196" t="s">
        <v>1526</v>
      </c>
      <c r="B7196">
        <v>3</v>
      </c>
      <c r="C7196" t="s">
        <v>391</v>
      </c>
      <c r="D7196" t="s">
        <v>390</v>
      </c>
    </row>
    <row r="7197" spans="1:4" hidden="1" x14ac:dyDescent="0.25">
      <c r="A7197" t="s">
        <v>1526</v>
      </c>
      <c r="B7197">
        <v>4</v>
      </c>
      <c r="C7197" t="s">
        <v>316</v>
      </c>
      <c r="D7197" t="s">
        <v>106</v>
      </c>
    </row>
    <row r="7198" spans="1:4" hidden="1" x14ac:dyDescent="0.25">
      <c r="A7198" t="s">
        <v>1526</v>
      </c>
      <c r="B7198">
        <v>5</v>
      </c>
      <c r="C7198" t="s">
        <v>453</v>
      </c>
      <c r="D7198" t="s">
        <v>380</v>
      </c>
    </row>
    <row r="7199" spans="1:4" hidden="1" x14ac:dyDescent="0.25">
      <c r="A7199" t="s">
        <v>1526</v>
      </c>
      <c r="B7199">
        <v>6</v>
      </c>
      <c r="C7199" t="s">
        <v>377</v>
      </c>
      <c r="D7199" t="s">
        <v>739</v>
      </c>
    </row>
    <row r="7200" spans="1:4" hidden="1" x14ac:dyDescent="0.25">
      <c r="A7200" t="s">
        <v>1526</v>
      </c>
      <c r="B7200">
        <v>7</v>
      </c>
      <c r="C7200" t="s">
        <v>620</v>
      </c>
      <c r="D7200" t="s">
        <v>129</v>
      </c>
    </row>
    <row r="7201" spans="1:4" hidden="1" x14ac:dyDescent="0.25">
      <c r="A7201" t="s">
        <v>1526</v>
      </c>
      <c r="B7201">
        <v>8</v>
      </c>
      <c r="C7201" t="s">
        <v>1113</v>
      </c>
      <c r="D7201" t="s">
        <v>1569</v>
      </c>
    </row>
    <row r="7202" spans="1:4" hidden="1" x14ac:dyDescent="0.25">
      <c r="A7202" t="s">
        <v>1526</v>
      </c>
      <c r="B7202">
        <v>9</v>
      </c>
      <c r="C7202" t="s">
        <v>1568</v>
      </c>
      <c r="D7202" t="s">
        <v>735</v>
      </c>
    </row>
    <row r="7203" spans="1:4" hidden="1" x14ac:dyDescent="0.25">
      <c r="A7203" t="s">
        <v>1526</v>
      </c>
      <c r="B7203">
        <v>10</v>
      </c>
      <c r="C7203" t="s">
        <v>734</v>
      </c>
      <c r="D7203" t="s">
        <v>240</v>
      </c>
    </row>
    <row r="7204" spans="1:4" hidden="1" x14ac:dyDescent="0.25">
      <c r="A7204" t="s">
        <v>1526</v>
      </c>
      <c r="B7204">
        <v>11</v>
      </c>
      <c r="C7204" t="s">
        <v>733</v>
      </c>
      <c r="D7204" t="s">
        <v>58</v>
      </c>
    </row>
    <row r="7205" spans="1:4" hidden="1" x14ac:dyDescent="0.25">
      <c r="A7205" t="s">
        <v>1526</v>
      </c>
      <c r="B7205">
        <v>12</v>
      </c>
      <c r="C7205" t="s">
        <v>1567</v>
      </c>
      <c r="D7205" t="s">
        <v>1566</v>
      </c>
    </row>
    <row r="7206" spans="1:4" hidden="1" x14ac:dyDescent="0.25">
      <c r="A7206" t="s">
        <v>1526</v>
      </c>
      <c r="B7206">
        <v>13</v>
      </c>
      <c r="C7206" t="s">
        <v>732</v>
      </c>
      <c r="D7206" t="s">
        <v>1565</v>
      </c>
    </row>
    <row r="7207" spans="1:4" hidden="1" x14ac:dyDescent="0.25">
      <c r="A7207" t="s">
        <v>1526</v>
      </c>
      <c r="B7207">
        <v>14</v>
      </c>
      <c r="C7207" t="s">
        <v>588</v>
      </c>
      <c r="D7207" t="s">
        <v>729</v>
      </c>
    </row>
    <row r="7208" spans="1:4" hidden="1" x14ac:dyDescent="0.25">
      <c r="A7208" t="s">
        <v>1526</v>
      </c>
      <c r="B7208">
        <v>15</v>
      </c>
      <c r="C7208" t="s">
        <v>842</v>
      </c>
      <c r="D7208" t="s">
        <v>1564</v>
      </c>
    </row>
    <row r="7209" spans="1:4" hidden="1" x14ac:dyDescent="0.25">
      <c r="A7209" t="s">
        <v>1526</v>
      </c>
      <c r="B7209">
        <v>16</v>
      </c>
      <c r="C7209" t="s">
        <v>728</v>
      </c>
      <c r="D7209" t="s">
        <v>1563</v>
      </c>
    </row>
    <row r="7210" spans="1:4" hidden="1" x14ac:dyDescent="0.25">
      <c r="A7210" t="s">
        <v>1526</v>
      </c>
      <c r="B7210">
        <v>17</v>
      </c>
      <c r="C7210" t="s">
        <v>726</v>
      </c>
      <c r="D7210" t="s">
        <v>725</v>
      </c>
    </row>
    <row r="7211" spans="1:4" hidden="1" x14ac:dyDescent="0.25">
      <c r="A7211" t="s">
        <v>1526</v>
      </c>
      <c r="B7211">
        <v>18</v>
      </c>
      <c r="C7211" t="s">
        <v>1562</v>
      </c>
      <c r="D7211" t="s">
        <v>1561</v>
      </c>
    </row>
    <row r="7212" spans="1:4" hidden="1" x14ac:dyDescent="0.25">
      <c r="A7212" t="s">
        <v>1526</v>
      </c>
      <c r="B7212">
        <v>19</v>
      </c>
      <c r="C7212" t="s">
        <v>1560</v>
      </c>
      <c r="D7212" t="s">
        <v>1559</v>
      </c>
    </row>
    <row r="7213" spans="1:4" hidden="1" x14ac:dyDescent="0.25">
      <c r="A7213" t="s">
        <v>1526</v>
      </c>
      <c r="B7213">
        <v>20</v>
      </c>
      <c r="C7213" t="s">
        <v>1558</v>
      </c>
      <c r="D7213" t="s">
        <v>1557</v>
      </c>
    </row>
    <row r="7214" spans="1:4" hidden="1" x14ac:dyDescent="0.25">
      <c r="A7214" t="s">
        <v>1526</v>
      </c>
      <c r="B7214">
        <v>21</v>
      </c>
      <c r="C7214" t="s">
        <v>556</v>
      </c>
      <c r="D7214" t="s">
        <v>721</v>
      </c>
    </row>
    <row r="7215" spans="1:4" hidden="1" x14ac:dyDescent="0.25">
      <c r="A7215" t="s">
        <v>1526</v>
      </c>
      <c r="B7215">
        <v>22</v>
      </c>
      <c r="C7215" t="s">
        <v>1556</v>
      </c>
      <c r="D7215" t="s">
        <v>1555</v>
      </c>
    </row>
    <row r="7216" spans="1:4" hidden="1" x14ac:dyDescent="0.25">
      <c r="A7216" t="s">
        <v>1526</v>
      </c>
      <c r="B7216">
        <v>23</v>
      </c>
      <c r="C7216" t="s">
        <v>1554</v>
      </c>
      <c r="D7216" t="s">
        <v>1553</v>
      </c>
    </row>
    <row r="7217" spans="1:4" hidden="1" x14ac:dyDescent="0.25">
      <c r="A7217" t="s">
        <v>1526</v>
      </c>
      <c r="B7217">
        <v>24</v>
      </c>
      <c r="C7217" t="s">
        <v>1552</v>
      </c>
      <c r="D7217" t="s">
        <v>1551</v>
      </c>
    </row>
    <row r="7218" spans="1:4" hidden="1" x14ac:dyDescent="0.25">
      <c r="A7218" t="s">
        <v>1526</v>
      </c>
      <c r="B7218">
        <v>25</v>
      </c>
      <c r="C7218" t="s">
        <v>1550</v>
      </c>
      <c r="D7218" t="s">
        <v>1549</v>
      </c>
    </row>
    <row r="7219" spans="1:4" hidden="1" x14ac:dyDescent="0.25">
      <c r="A7219" t="s">
        <v>1526</v>
      </c>
      <c r="B7219">
        <v>26</v>
      </c>
      <c r="C7219" t="s">
        <v>1548</v>
      </c>
      <c r="D7219" t="s">
        <v>1547</v>
      </c>
    </row>
    <row r="7220" spans="1:4" hidden="1" x14ac:dyDescent="0.25">
      <c r="A7220" t="s">
        <v>1526</v>
      </c>
      <c r="B7220">
        <v>27</v>
      </c>
      <c r="C7220" t="s">
        <v>621</v>
      </c>
      <c r="D7220" t="s">
        <v>1546</v>
      </c>
    </row>
    <row r="7221" spans="1:4" hidden="1" x14ac:dyDescent="0.25">
      <c r="A7221" t="s">
        <v>1526</v>
      </c>
      <c r="B7221">
        <v>28</v>
      </c>
      <c r="C7221" t="s">
        <v>492</v>
      </c>
      <c r="D7221" t="s">
        <v>1545</v>
      </c>
    </row>
    <row r="7222" spans="1:4" hidden="1" x14ac:dyDescent="0.25">
      <c r="A7222" t="s">
        <v>1526</v>
      </c>
      <c r="B7222">
        <v>29</v>
      </c>
      <c r="C7222" t="s">
        <v>1544</v>
      </c>
      <c r="D7222" t="s">
        <v>1543</v>
      </c>
    </row>
    <row r="7223" spans="1:4" hidden="1" x14ac:dyDescent="0.25">
      <c r="A7223" t="s">
        <v>1526</v>
      </c>
      <c r="B7223">
        <v>30</v>
      </c>
      <c r="C7223" t="s">
        <v>1542</v>
      </c>
      <c r="D7223" t="s">
        <v>1541</v>
      </c>
    </row>
    <row r="7224" spans="1:4" hidden="1" x14ac:dyDescent="0.25">
      <c r="A7224" t="s">
        <v>1526</v>
      </c>
      <c r="B7224">
        <v>31</v>
      </c>
      <c r="C7224" t="s">
        <v>1540</v>
      </c>
      <c r="D7224" t="s">
        <v>1539</v>
      </c>
    </row>
    <row r="7225" spans="1:4" hidden="1" x14ac:dyDescent="0.25">
      <c r="A7225" t="s">
        <v>1526</v>
      </c>
      <c r="B7225">
        <v>32</v>
      </c>
      <c r="C7225" t="s">
        <v>1538</v>
      </c>
      <c r="D7225" t="s">
        <v>1537</v>
      </c>
    </row>
    <row r="7226" spans="1:4" hidden="1" x14ac:dyDescent="0.25">
      <c r="A7226" t="s">
        <v>1526</v>
      </c>
      <c r="B7226">
        <v>33</v>
      </c>
      <c r="C7226" t="s">
        <v>1536</v>
      </c>
      <c r="D7226" t="s">
        <v>1535</v>
      </c>
    </row>
    <row r="7227" spans="1:4" hidden="1" x14ac:dyDescent="0.25">
      <c r="A7227" t="s">
        <v>1526</v>
      </c>
      <c r="B7227">
        <v>34</v>
      </c>
      <c r="C7227" t="s">
        <v>1534</v>
      </c>
      <c r="D7227" t="s">
        <v>1533</v>
      </c>
    </row>
    <row r="7228" spans="1:4" hidden="1" x14ac:dyDescent="0.25">
      <c r="A7228" t="s">
        <v>1526</v>
      </c>
      <c r="B7228">
        <v>35</v>
      </c>
      <c r="C7228" t="s">
        <v>1085</v>
      </c>
      <c r="D7228" t="s">
        <v>1532</v>
      </c>
    </row>
    <row r="7229" spans="1:4" hidden="1" x14ac:dyDescent="0.25">
      <c r="A7229" t="s">
        <v>1526</v>
      </c>
      <c r="B7229">
        <v>36</v>
      </c>
      <c r="C7229" t="s">
        <v>1531</v>
      </c>
      <c r="D7229" t="s">
        <v>1530</v>
      </c>
    </row>
    <row r="7230" spans="1:4" hidden="1" x14ac:dyDescent="0.25">
      <c r="A7230" t="s">
        <v>1526</v>
      </c>
      <c r="B7230">
        <v>37</v>
      </c>
      <c r="C7230" t="s">
        <v>813</v>
      </c>
      <c r="D7230" t="s">
        <v>1529</v>
      </c>
    </row>
    <row r="7231" spans="1:4" hidden="1" x14ac:dyDescent="0.25">
      <c r="A7231" t="s">
        <v>1526</v>
      </c>
      <c r="B7231">
        <v>38</v>
      </c>
      <c r="C7231" t="s">
        <v>1528</v>
      </c>
      <c r="D7231" t="s">
        <v>1527</v>
      </c>
    </row>
    <row r="7232" spans="1:4" hidden="1" x14ac:dyDescent="0.25">
      <c r="A7232" t="s">
        <v>1526</v>
      </c>
      <c r="B7232">
        <v>39</v>
      </c>
      <c r="C7232" t="s">
        <v>1525</v>
      </c>
      <c r="D7232" t="s">
        <v>237</v>
      </c>
    </row>
    <row r="7233" spans="1:4" ht="32.25" hidden="1" customHeight="1" x14ac:dyDescent="0.25">
      <c r="A7233" t="s">
        <v>1516</v>
      </c>
      <c r="B7233">
        <v>1</v>
      </c>
      <c r="C7233" t="s">
        <v>295</v>
      </c>
      <c r="D7233" t="s">
        <v>14</v>
      </c>
    </row>
    <row r="7234" spans="1:4" hidden="1" x14ac:dyDescent="0.25">
      <c r="A7234" t="s">
        <v>1516</v>
      </c>
      <c r="B7234">
        <v>2</v>
      </c>
      <c r="C7234" t="s">
        <v>1405</v>
      </c>
      <c r="D7234" t="s">
        <v>1404</v>
      </c>
    </row>
    <row r="7235" spans="1:4" hidden="1" x14ac:dyDescent="0.25">
      <c r="A7235" t="s">
        <v>1516</v>
      </c>
      <c r="B7235">
        <v>3</v>
      </c>
      <c r="C7235" t="s">
        <v>886</v>
      </c>
      <c r="D7235" t="s">
        <v>142</v>
      </c>
    </row>
    <row r="7236" spans="1:4" hidden="1" x14ac:dyDescent="0.25">
      <c r="A7236" t="s">
        <v>1516</v>
      </c>
      <c r="B7236">
        <v>4</v>
      </c>
      <c r="C7236" t="s">
        <v>1352</v>
      </c>
      <c r="D7236" t="s">
        <v>1270</v>
      </c>
    </row>
    <row r="7237" spans="1:4" hidden="1" x14ac:dyDescent="0.25">
      <c r="A7237" t="s">
        <v>1516</v>
      </c>
      <c r="B7237">
        <v>5</v>
      </c>
      <c r="C7237" t="s">
        <v>1269</v>
      </c>
      <c r="D7237" t="s">
        <v>1524</v>
      </c>
    </row>
    <row r="7238" spans="1:4" hidden="1" x14ac:dyDescent="0.25">
      <c r="A7238" t="s">
        <v>1516</v>
      </c>
      <c r="B7238">
        <v>6</v>
      </c>
      <c r="C7238" t="s">
        <v>1523</v>
      </c>
      <c r="D7238" t="s">
        <v>1266</v>
      </c>
    </row>
    <row r="7239" spans="1:4" hidden="1" x14ac:dyDescent="0.25">
      <c r="A7239" t="s">
        <v>1516</v>
      </c>
      <c r="B7239">
        <v>7</v>
      </c>
      <c r="C7239" t="s">
        <v>1265</v>
      </c>
      <c r="D7239" t="s">
        <v>1264</v>
      </c>
    </row>
    <row r="7240" spans="1:4" hidden="1" x14ac:dyDescent="0.25">
      <c r="A7240" t="s">
        <v>1516</v>
      </c>
      <c r="B7240">
        <v>8</v>
      </c>
      <c r="C7240" t="s">
        <v>1522</v>
      </c>
      <c r="D7240" t="s">
        <v>1399</v>
      </c>
    </row>
    <row r="7241" spans="1:4" hidden="1" x14ac:dyDescent="0.25">
      <c r="A7241" t="s">
        <v>1516</v>
      </c>
      <c r="B7241">
        <v>9</v>
      </c>
      <c r="C7241" t="s">
        <v>1261</v>
      </c>
      <c r="D7241" t="s">
        <v>1260</v>
      </c>
    </row>
    <row r="7242" spans="1:4" hidden="1" x14ac:dyDescent="0.25">
      <c r="A7242" t="s">
        <v>1516</v>
      </c>
      <c r="B7242">
        <v>10</v>
      </c>
      <c r="C7242" t="s">
        <v>1521</v>
      </c>
      <c r="D7242" t="s">
        <v>1520</v>
      </c>
    </row>
    <row r="7243" spans="1:4" hidden="1" x14ac:dyDescent="0.25">
      <c r="A7243" t="s">
        <v>1516</v>
      </c>
      <c r="B7243">
        <v>11</v>
      </c>
      <c r="C7243" t="s">
        <v>1052</v>
      </c>
      <c r="D7243" t="s">
        <v>140</v>
      </c>
    </row>
    <row r="7244" spans="1:4" hidden="1" x14ac:dyDescent="0.25">
      <c r="A7244" t="s">
        <v>1516</v>
      </c>
      <c r="B7244">
        <v>12</v>
      </c>
      <c r="C7244" t="s">
        <v>1519</v>
      </c>
      <c r="D7244" t="s">
        <v>1050</v>
      </c>
    </row>
    <row r="7245" spans="1:4" hidden="1" x14ac:dyDescent="0.25">
      <c r="A7245" t="s">
        <v>1516</v>
      </c>
      <c r="B7245">
        <v>13</v>
      </c>
      <c r="C7245" t="s">
        <v>1395</v>
      </c>
      <c r="D7245" t="s">
        <v>1049</v>
      </c>
    </row>
    <row r="7246" spans="1:4" hidden="1" x14ac:dyDescent="0.25">
      <c r="A7246" t="s">
        <v>1516</v>
      </c>
      <c r="B7246">
        <v>14</v>
      </c>
      <c r="C7246" t="s">
        <v>1365</v>
      </c>
      <c r="D7246" t="s">
        <v>1518</v>
      </c>
    </row>
    <row r="7247" spans="1:4" hidden="1" x14ac:dyDescent="0.25">
      <c r="A7247" t="s">
        <v>1516</v>
      </c>
      <c r="B7247">
        <v>15</v>
      </c>
      <c r="C7247" t="s">
        <v>1400</v>
      </c>
      <c r="D7247" t="s">
        <v>1517</v>
      </c>
    </row>
    <row r="7248" spans="1:4" hidden="1" x14ac:dyDescent="0.25">
      <c r="A7248" t="s">
        <v>1516</v>
      </c>
      <c r="B7248">
        <v>16</v>
      </c>
      <c r="C7248" t="s">
        <v>1046</v>
      </c>
      <c r="D7248" t="s">
        <v>1045</v>
      </c>
    </row>
    <row r="7249" spans="1:4" hidden="1" x14ac:dyDescent="0.25">
      <c r="A7249" t="s">
        <v>1516</v>
      </c>
      <c r="B7249">
        <v>17</v>
      </c>
      <c r="C7249" t="s">
        <v>344</v>
      </c>
      <c r="D7249" t="s">
        <v>8</v>
      </c>
    </row>
    <row r="7250" spans="1:4" hidden="1" x14ac:dyDescent="0.25">
      <c r="A7250" t="s">
        <v>1503</v>
      </c>
      <c r="B7250">
        <v>1</v>
      </c>
      <c r="C7250" t="s">
        <v>295</v>
      </c>
      <c r="D7250" t="s">
        <v>10</v>
      </c>
    </row>
    <row r="7251" spans="1:4" hidden="1" x14ac:dyDescent="0.25">
      <c r="A7251" t="s">
        <v>1503</v>
      </c>
      <c r="B7251">
        <v>2</v>
      </c>
      <c r="C7251" t="s">
        <v>1272</v>
      </c>
      <c r="D7251" t="s">
        <v>1271</v>
      </c>
    </row>
    <row r="7252" spans="1:4" hidden="1" x14ac:dyDescent="0.25">
      <c r="A7252" t="s">
        <v>1503</v>
      </c>
      <c r="B7252">
        <v>3</v>
      </c>
      <c r="C7252" t="s">
        <v>886</v>
      </c>
      <c r="D7252" t="s">
        <v>142</v>
      </c>
    </row>
    <row r="7253" spans="1:4" hidden="1" x14ac:dyDescent="0.25">
      <c r="A7253" t="s">
        <v>1503</v>
      </c>
      <c r="B7253">
        <v>4</v>
      </c>
      <c r="C7253" t="s">
        <v>1008</v>
      </c>
      <c r="D7253" t="s">
        <v>1515</v>
      </c>
    </row>
    <row r="7254" spans="1:4" hidden="1" x14ac:dyDescent="0.25">
      <c r="A7254" t="s">
        <v>1503</v>
      </c>
      <c r="B7254">
        <v>5</v>
      </c>
      <c r="C7254" t="s">
        <v>1269</v>
      </c>
      <c r="D7254" t="s">
        <v>1268</v>
      </c>
    </row>
    <row r="7255" spans="1:4" hidden="1" x14ac:dyDescent="0.25">
      <c r="A7255" t="s">
        <v>1503</v>
      </c>
      <c r="B7255">
        <v>6</v>
      </c>
      <c r="C7255" t="s">
        <v>1514</v>
      </c>
      <c r="D7255" t="s">
        <v>1266</v>
      </c>
    </row>
    <row r="7256" spans="1:4" hidden="1" x14ac:dyDescent="0.25">
      <c r="A7256" t="s">
        <v>1503</v>
      </c>
      <c r="B7256">
        <v>7</v>
      </c>
      <c r="C7256" t="s">
        <v>1265</v>
      </c>
      <c r="D7256" t="s">
        <v>1264</v>
      </c>
    </row>
    <row r="7257" spans="1:4" hidden="1" x14ac:dyDescent="0.25">
      <c r="A7257" t="s">
        <v>1503</v>
      </c>
      <c r="B7257">
        <v>8</v>
      </c>
      <c r="C7257" t="s">
        <v>1263</v>
      </c>
      <c r="D7257" t="s">
        <v>1262</v>
      </c>
    </row>
    <row r="7258" spans="1:4" hidden="1" x14ac:dyDescent="0.25">
      <c r="A7258" t="s">
        <v>1503</v>
      </c>
      <c r="B7258">
        <v>9</v>
      </c>
      <c r="C7258" t="s">
        <v>1261</v>
      </c>
      <c r="D7258" t="s">
        <v>1260</v>
      </c>
    </row>
    <row r="7259" spans="1:4" hidden="1" x14ac:dyDescent="0.25">
      <c r="A7259" t="s">
        <v>1503</v>
      </c>
      <c r="B7259">
        <v>10</v>
      </c>
      <c r="C7259" t="s">
        <v>1513</v>
      </c>
      <c r="D7259" t="s">
        <v>1512</v>
      </c>
    </row>
    <row r="7260" spans="1:4" hidden="1" x14ac:dyDescent="0.25">
      <c r="A7260" t="s">
        <v>1503</v>
      </c>
      <c r="B7260">
        <v>11</v>
      </c>
      <c r="C7260" t="s">
        <v>576</v>
      </c>
      <c r="D7260" t="s">
        <v>1511</v>
      </c>
    </row>
    <row r="7261" spans="1:4" hidden="1" x14ac:dyDescent="0.25">
      <c r="A7261" t="s">
        <v>1503</v>
      </c>
      <c r="B7261">
        <v>12</v>
      </c>
      <c r="C7261" t="s">
        <v>1510</v>
      </c>
      <c r="D7261" t="s">
        <v>1509</v>
      </c>
    </row>
    <row r="7262" spans="1:4" hidden="1" x14ac:dyDescent="0.25">
      <c r="A7262" t="s">
        <v>1503</v>
      </c>
      <c r="B7262">
        <v>13</v>
      </c>
      <c r="C7262" t="s">
        <v>1508</v>
      </c>
      <c r="D7262" t="s">
        <v>1507</v>
      </c>
    </row>
    <row r="7263" spans="1:4" hidden="1" x14ac:dyDescent="0.25">
      <c r="A7263" t="s">
        <v>1503</v>
      </c>
      <c r="B7263">
        <v>14</v>
      </c>
      <c r="C7263" t="s">
        <v>1506</v>
      </c>
      <c r="D7263" t="s">
        <v>1505</v>
      </c>
    </row>
    <row r="7264" spans="1:4" hidden="1" x14ac:dyDescent="0.25">
      <c r="A7264" t="s">
        <v>1503</v>
      </c>
      <c r="B7264">
        <v>15</v>
      </c>
      <c r="C7264" t="s">
        <v>1504</v>
      </c>
      <c r="D7264" t="s">
        <v>71</v>
      </c>
    </row>
    <row r="7265" spans="1:4" hidden="1" x14ac:dyDescent="0.25">
      <c r="A7265" t="s">
        <v>1503</v>
      </c>
      <c r="B7265">
        <v>16</v>
      </c>
      <c r="C7265" t="s">
        <v>1252</v>
      </c>
      <c r="D7265" t="s">
        <v>1251</v>
      </c>
    </row>
    <row r="7266" spans="1:4" hidden="1" x14ac:dyDescent="0.25">
      <c r="A7266" t="s">
        <v>1503</v>
      </c>
      <c r="B7266">
        <v>17</v>
      </c>
      <c r="C7266" t="s">
        <v>1250</v>
      </c>
      <c r="D7266" t="s">
        <v>1249</v>
      </c>
    </row>
    <row r="7267" spans="1:4" hidden="1" x14ac:dyDescent="0.25">
      <c r="A7267" t="s">
        <v>1503</v>
      </c>
      <c r="B7267">
        <v>18</v>
      </c>
      <c r="C7267" t="s">
        <v>1248</v>
      </c>
      <c r="D7267" t="s">
        <v>1247</v>
      </c>
    </row>
    <row r="7268" spans="1:4" hidden="1" x14ac:dyDescent="0.25">
      <c r="A7268" t="s">
        <v>1503</v>
      </c>
      <c r="B7268">
        <v>19</v>
      </c>
      <c r="C7268" t="s">
        <v>1245</v>
      </c>
      <c r="D7268" t="s">
        <v>4</v>
      </c>
    </row>
    <row r="7269" spans="1:4" hidden="1" x14ac:dyDescent="0.25">
      <c r="A7269" t="s">
        <v>1498</v>
      </c>
      <c r="B7269">
        <v>1</v>
      </c>
      <c r="C7269" t="s">
        <v>295</v>
      </c>
      <c r="D7269" t="s">
        <v>14</v>
      </c>
    </row>
    <row r="7270" spans="1:4" hidden="1" x14ac:dyDescent="0.25">
      <c r="A7270" t="s">
        <v>1498</v>
      </c>
      <c r="B7270">
        <v>2</v>
      </c>
      <c r="C7270" t="s">
        <v>1480</v>
      </c>
      <c r="D7270" t="s">
        <v>1234</v>
      </c>
    </row>
    <row r="7271" spans="1:4" hidden="1" x14ac:dyDescent="0.25">
      <c r="A7271" t="s">
        <v>1498</v>
      </c>
      <c r="B7271">
        <v>3</v>
      </c>
      <c r="C7271" t="s">
        <v>999</v>
      </c>
      <c r="D7271" t="s">
        <v>596</v>
      </c>
    </row>
    <row r="7272" spans="1:4" hidden="1" x14ac:dyDescent="0.25">
      <c r="A7272" t="s">
        <v>1498</v>
      </c>
      <c r="B7272">
        <v>4</v>
      </c>
      <c r="C7272" t="s">
        <v>1000</v>
      </c>
      <c r="D7272" t="s">
        <v>70</v>
      </c>
    </row>
    <row r="7273" spans="1:4" hidden="1" x14ac:dyDescent="0.25">
      <c r="A7273" t="s">
        <v>1498</v>
      </c>
      <c r="B7273">
        <v>5</v>
      </c>
      <c r="C7273" t="s">
        <v>1079</v>
      </c>
      <c r="D7273" t="s">
        <v>593</v>
      </c>
    </row>
    <row r="7274" spans="1:4" hidden="1" x14ac:dyDescent="0.25">
      <c r="A7274" t="s">
        <v>1498</v>
      </c>
      <c r="B7274">
        <v>6</v>
      </c>
      <c r="C7274" t="s">
        <v>591</v>
      </c>
      <c r="D7274" t="s">
        <v>504</v>
      </c>
    </row>
    <row r="7275" spans="1:4" hidden="1" x14ac:dyDescent="0.25">
      <c r="A7275" t="s">
        <v>1498</v>
      </c>
      <c r="B7275">
        <v>7</v>
      </c>
      <c r="C7275" t="s">
        <v>1479</v>
      </c>
      <c r="D7275" t="s">
        <v>502</v>
      </c>
    </row>
    <row r="7276" spans="1:4" hidden="1" x14ac:dyDescent="0.25">
      <c r="A7276" t="s">
        <v>1498</v>
      </c>
      <c r="B7276">
        <v>8</v>
      </c>
      <c r="C7276" t="s">
        <v>761</v>
      </c>
      <c r="D7276" t="s">
        <v>500</v>
      </c>
    </row>
    <row r="7277" spans="1:4" hidden="1" x14ac:dyDescent="0.25">
      <c r="A7277" t="s">
        <v>1498</v>
      </c>
      <c r="B7277">
        <v>9</v>
      </c>
      <c r="C7277" t="s">
        <v>1043</v>
      </c>
      <c r="D7277" t="s">
        <v>1032</v>
      </c>
    </row>
    <row r="7278" spans="1:4" hidden="1" x14ac:dyDescent="0.25">
      <c r="A7278" t="s">
        <v>1498</v>
      </c>
      <c r="B7278">
        <v>10</v>
      </c>
      <c r="C7278" t="s">
        <v>1478</v>
      </c>
      <c r="D7278" t="s">
        <v>205</v>
      </c>
    </row>
    <row r="7279" spans="1:4" hidden="1" x14ac:dyDescent="0.25">
      <c r="A7279" t="s">
        <v>1498</v>
      </c>
      <c r="B7279">
        <v>11</v>
      </c>
      <c r="C7279" t="s">
        <v>492</v>
      </c>
      <c r="D7279" t="s">
        <v>26</v>
      </c>
    </row>
    <row r="7280" spans="1:4" hidden="1" x14ac:dyDescent="0.25">
      <c r="A7280" t="s">
        <v>1498</v>
      </c>
      <c r="B7280">
        <v>12</v>
      </c>
      <c r="C7280" t="s">
        <v>1108</v>
      </c>
      <c r="D7280" t="s">
        <v>490</v>
      </c>
    </row>
    <row r="7281" spans="1:4" hidden="1" x14ac:dyDescent="0.25">
      <c r="A7281" t="s">
        <v>1498</v>
      </c>
      <c r="B7281">
        <v>13</v>
      </c>
      <c r="C7281" t="s">
        <v>1029</v>
      </c>
      <c r="D7281" t="s">
        <v>1477</v>
      </c>
    </row>
    <row r="7282" spans="1:4" hidden="1" x14ac:dyDescent="0.25">
      <c r="A7282" t="s">
        <v>1498</v>
      </c>
      <c r="B7282">
        <v>14</v>
      </c>
      <c r="C7282" t="s">
        <v>1027</v>
      </c>
      <c r="D7282" t="s">
        <v>1476</v>
      </c>
    </row>
    <row r="7283" spans="1:4" hidden="1" x14ac:dyDescent="0.25">
      <c r="A7283" t="s">
        <v>1498</v>
      </c>
      <c r="B7283">
        <v>15</v>
      </c>
      <c r="C7283" t="s">
        <v>1475</v>
      </c>
      <c r="D7283" t="s">
        <v>1474</v>
      </c>
    </row>
    <row r="7284" spans="1:4" hidden="1" x14ac:dyDescent="0.25">
      <c r="A7284" t="s">
        <v>1498</v>
      </c>
      <c r="B7284">
        <v>16</v>
      </c>
      <c r="C7284" t="s">
        <v>1269</v>
      </c>
      <c r="D7284" t="s">
        <v>46</v>
      </c>
    </row>
    <row r="7285" spans="1:4" hidden="1" x14ac:dyDescent="0.25">
      <c r="A7285" t="s">
        <v>1498</v>
      </c>
      <c r="B7285">
        <v>17</v>
      </c>
      <c r="C7285" t="s">
        <v>1473</v>
      </c>
      <c r="D7285" t="s">
        <v>1253</v>
      </c>
    </row>
    <row r="7286" spans="1:4" hidden="1" x14ac:dyDescent="0.25">
      <c r="A7286" t="s">
        <v>1498</v>
      </c>
      <c r="B7286">
        <v>18</v>
      </c>
      <c r="C7286" t="s">
        <v>1472</v>
      </c>
      <c r="D7286" t="s">
        <v>1471</v>
      </c>
    </row>
    <row r="7287" spans="1:4" hidden="1" x14ac:dyDescent="0.25">
      <c r="A7287" t="s">
        <v>1498</v>
      </c>
      <c r="B7287">
        <v>19</v>
      </c>
      <c r="C7287" t="s">
        <v>1470</v>
      </c>
      <c r="D7287" t="s">
        <v>1469</v>
      </c>
    </row>
    <row r="7288" spans="1:4" hidden="1" x14ac:dyDescent="0.25">
      <c r="A7288" t="s">
        <v>1498</v>
      </c>
      <c r="B7288">
        <v>20</v>
      </c>
      <c r="C7288" t="s">
        <v>1468</v>
      </c>
      <c r="D7288" t="s">
        <v>1467</v>
      </c>
    </row>
    <row r="7289" spans="1:4" hidden="1" x14ac:dyDescent="0.25">
      <c r="A7289" t="s">
        <v>1498</v>
      </c>
      <c r="B7289">
        <v>21</v>
      </c>
      <c r="C7289" t="s">
        <v>1466</v>
      </c>
      <c r="D7289" t="s">
        <v>1465</v>
      </c>
    </row>
    <row r="7290" spans="1:4" hidden="1" x14ac:dyDescent="0.25">
      <c r="A7290" t="s">
        <v>1498</v>
      </c>
      <c r="B7290">
        <v>22</v>
      </c>
      <c r="C7290" t="s">
        <v>1463</v>
      </c>
      <c r="D7290" t="s">
        <v>117</v>
      </c>
    </row>
    <row r="7291" spans="1:4" hidden="1" x14ac:dyDescent="0.25">
      <c r="A7291" t="s">
        <v>1498</v>
      </c>
      <c r="B7291">
        <v>23</v>
      </c>
      <c r="C7291" t="s">
        <v>554</v>
      </c>
      <c r="D7291" t="s">
        <v>1502</v>
      </c>
    </row>
    <row r="7292" spans="1:4" hidden="1" x14ac:dyDescent="0.25">
      <c r="A7292" t="s">
        <v>1498</v>
      </c>
      <c r="B7292">
        <v>24</v>
      </c>
      <c r="C7292" t="s">
        <v>1283</v>
      </c>
      <c r="D7292" t="s">
        <v>1501</v>
      </c>
    </row>
    <row r="7293" spans="1:4" hidden="1" x14ac:dyDescent="0.25">
      <c r="A7293" t="s">
        <v>1498</v>
      </c>
      <c r="B7293">
        <v>25</v>
      </c>
      <c r="C7293" t="s">
        <v>1500</v>
      </c>
      <c r="D7293" t="s">
        <v>1499</v>
      </c>
    </row>
    <row r="7294" spans="1:4" hidden="1" x14ac:dyDescent="0.25">
      <c r="A7294" t="s">
        <v>1498</v>
      </c>
      <c r="B7294">
        <v>26</v>
      </c>
      <c r="C7294" t="s">
        <v>1497</v>
      </c>
      <c r="D7294" t="s">
        <v>39</v>
      </c>
    </row>
    <row r="7295" spans="1:4" hidden="1" x14ac:dyDescent="0.25">
      <c r="A7295" t="s">
        <v>1495</v>
      </c>
      <c r="B7295">
        <v>1</v>
      </c>
      <c r="C7295" t="s">
        <v>316</v>
      </c>
      <c r="D7295" t="s">
        <v>106</v>
      </c>
    </row>
    <row r="7296" spans="1:4" hidden="1" x14ac:dyDescent="0.25">
      <c r="A7296" t="s">
        <v>1495</v>
      </c>
      <c r="B7296">
        <v>2</v>
      </c>
      <c r="C7296" t="s">
        <v>607</v>
      </c>
      <c r="D7296" t="s">
        <v>1496</v>
      </c>
    </row>
    <row r="7297" spans="1:4" hidden="1" x14ac:dyDescent="0.25">
      <c r="A7297" t="s">
        <v>1495</v>
      </c>
      <c r="B7297">
        <v>3</v>
      </c>
      <c r="C7297" t="s">
        <v>316</v>
      </c>
      <c r="D7297" t="s">
        <v>106</v>
      </c>
    </row>
    <row r="7298" spans="1:4" hidden="1" x14ac:dyDescent="0.25">
      <c r="A7298" t="s">
        <v>1485</v>
      </c>
      <c r="B7298">
        <v>1</v>
      </c>
      <c r="C7298" t="s">
        <v>295</v>
      </c>
      <c r="D7298" t="s">
        <v>10</v>
      </c>
    </row>
    <row r="7299" spans="1:4" hidden="1" x14ac:dyDescent="0.25">
      <c r="A7299" t="s">
        <v>1485</v>
      </c>
      <c r="B7299">
        <v>2</v>
      </c>
      <c r="C7299" t="s">
        <v>1119</v>
      </c>
      <c r="D7299" t="s">
        <v>1494</v>
      </c>
    </row>
    <row r="7300" spans="1:4" hidden="1" x14ac:dyDescent="0.25">
      <c r="A7300" t="s">
        <v>1485</v>
      </c>
      <c r="B7300">
        <v>3</v>
      </c>
      <c r="C7300" t="s">
        <v>886</v>
      </c>
      <c r="D7300" t="s">
        <v>142</v>
      </c>
    </row>
    <row r="7301" spans="1:4" hidden="1" x14ac:dyDescent="0.25">
      <c r="A7301" t="s">
        <v>1485</v>
      </c>
      <c r="B7301">
        <v>4</v>
      </c>
      <c r="C7301" t="s">
        <v>1493</v>
      </c>
      <c r="D7301" t="s">
        <v>1492</v>
      </c>
    </row>
    <row r="7302" spans="1:4" hidden="1" x14ac:dyDescent="0.25">
      <c r="A7302" t="s">
        <v>1485</v>
      </c>
      <c r="B7302">
        <v>5</v>
      </c>
      <c r="C7302" t="s">
        <v>1269</v>
      </c>
      <c r="D7302" t="s">
        <v>1491</v>
      </c>
    </row>
    <row r="7303" spans="1:4" hidden="1" x14ac:dyDescent="0.25">
      <c r="A7303" t="s">
        <v>1485</v>
      </c>
      <c r="B7303">
        <v>6</v>
      </c>
      <c r="C7303" t="s">
        <v>1258</v>
      </c>
      <c r="D7303" t="s">
        <v>1490</v>
      </c>
    </row>
    <row r="7304" spans="1:4" hidden="1" x14ac:dyDescent="0.25">
      <c r="A7304" t="s">
        <v>1485</v>
      </c>
      <c r="B7304">
        <v>7</v>
      </c>
      <c r="C7304" t="s">
        <v>1489</v>
      </c>
      <c r="D7304" t="s">
        <v>1266</v>
      </c>
    </row>
    <row r="7305" spans="1:4" hidden="1" x14ac:dyDescent="0.25">
      <c r="A7305" t="s">
        <v>1485</v>
      </c>
      <c r="B7305">
        <v>8</v>
      </c>
      <c r="C7305" t="s">
        <v>1265</v>
      </c>
      <c r="D7305" t="s">
        <v>1264</v>
      </c>
    </row>
    <row r="7306" spans="1:4" hidden="1" x14ac:dyDescent="0.25">
      <c r="A7306" t="s">
        <v>1485</v>
      </c>
      <c r="B7306">
        <v>9</v>
      </c>
      <c r="C7306" t="s">
        <v>1400</v>
      </c>
      <c r="D7306" t="s">
        <v>1399</v>
      </c>
    </row>
    <row r="7307" spans="1:4" hidden="1" x14ac:dyDescent="0.25">
      <c r="A7307" t="s">
        <v>1485</v>
      </c>
      <c r="B7307">
        <v>10</v>
      </c>
      <c r="C7307" t="s">
        <v>1261</v>
      </c>
      <c r="D7307" t="s">
        <v>1260</v>
      </c>
    </row>
    <row r="7308" spans="1:4" hidden="1" x14ac:dyDescent="0.25">
      <c r="A7308" t="s">
        <v>1485</v>
      </c>
      <c r="B7308">
        <v>11</v>
      </c>
      <c r="C7308" t="s">
        <v>1488</v>
      </c>
      <c r="D7308" t="s">
        <v>1487</v>
      </c>
    </row>
    <row r="7309" spans="1:4" hidden="1" x14ac:dyDescent="0.25">
      <c r="A7309" t="s">
        <v>1485</v>
      </c>
      <c r="B7309">
        <v>12</v>
      </c>
      <c r="C7309" t="s">
        <v>612</v>
      </c>
      <c r="D7309" t="s">
        <v>1486</v>
      </c>
    </row>
    <row r="7310" spans="1:4" hidden="1" x14ac:dyDescent="0.25">
      <c r="A7310" t="s">
        <v>1485</v>
      </c>
      <c r="B7310">
        <v>13</v>
      </c>
      <c r="C7310" t="s">
        <v>1052</v>
      </c>
      <c r="D7310" t="s">
        <v>140</v>
      </c>
    </row>
    <row r="7311" spans="1:4" hidden="1" x14ac:dyDescent="0.25">
      <c r="A7311" t="s">
        <v>1482</v>
      </c>
      <c r="B7311">
        <v>1</v>
      </c>
      <c r="C7311" t="s">
        <v>295</v>
      </c>
      <c r="D7311" t="s">
        <v>10</v>
      </c>
    </row>
    <row r="7312" spans="1:4" hidden="1" x14ac:dyDescent="0.25">
      <c r="A7312" t="s">
        <v>1482</v>
      </c>
      <c r="B7312">
        <v>2</v>
      </c>
      <c r="C7312" t="s">
        <v>1272</v>
      </c>
      <c r="D7312" t="s">
        <v>1271</v>
      </c>
    </row>
    <row r="7313" spans="1:4" hidden="1" x14ac:dyDescent="0.25">
      <c r="A7313" t="s">
        <v>1482</v>
      </c>
      <c r="B7313">
        <v>3</v>
      </c>
      <c r="C7313" t="s">
        <v>886</v>
      </c>
      <c r="D7313" t="s">
        <v>142</v>
      </c>
    </row>
    <row r="7314" spans="1:4" hidden="1" x14ac:dyDescent="0.25">
      <c r="A7314" t="s">
        <v>1482</v>
      </c>
      <c r="B7314">
        <v>4</v>
      </c>
      <c r="C7314" t="s">
        <v>1008</v>
      </c>
      <c r="D7314" t="s">
        <v>1270</v>
      </c>
    </row>
    <row r="7315" spans="1:4" hidden="1" x14ac:dyDescent="0.25">
      <c r="A7315" t="s">
        <v>1482</v>
      </c>
      <c r="B7315">
        <v>5</v>
      </c>
      <c r="C7315" t="s">
        <v>1269</v>
      </c>
      <c r="D7315" t="s">
        <v>1268</v>
      </c>
    </row>
    <row r="7316" spans="1:4" hidden="1" x14ac:dyDescent="0.25">
      <c r="A7316" t="s">
        <v>1482</v>
      </c>
      <c r="B7316">
        <v>6</v>
      </c>
      <c r="C7316" t="s">
        <v>1267</v>
      </c>
      <c r="D7316" t="s">
        <v>1266</v>
      </c>
    </row>
    <row r="7317" spans="1:4" hidden="1" x14ac:dyDescent="0.25">
      <c r="A7317" t="s">
        <v>1482</v>
      </c>
      <c r="B7317">
        <v>7</v>
      </c>
      <c r="C7317" t="s">
        <v>1265</v>
      </c>
      <c r="D7317" t="s">
        <v>1264</v>
      </c>
    </row>
    <row r="7318" spans="1:4" hidden="1" x14ac:dyDescent="0.25">
      <c r="A7318" t="s">
        <v>1482</v>
      </c>
      <c r="B7318">
        <v>8</v>
      </c>
      <c r="C7318" t="s">
        <v>1263</v>
      </c>
      <c r="D7318" t="s">
        <v>1262</v>
      </c>
    </row>
    <row r="7319" spans="1:4" hidden="1" x14ac:dyDescent="0.25">
      <c r="A7319" t="s">
        <v>1482</v>
      </c>
      <c r="B7319">
        <v>9</v>
      </c>
      <c r="C7319" t="s">
        <v>1261</v>
      </c>
      <c r="D7319" t="s">
        <v>1260</v>
      </c>
    </row>
    <row r="7320" spans="1:4" hidden="1" x14ac:dyDescent="0.25">
      <c r="A7320" t="s">
        <v>1482</v>
      </c>
      <c r="B7320">
        <v>10</v>
      </c>
      <c r="C7320" t="s">
        <v>367</v>
      </c>
      <c r="D7320" t="s">
        <v>1259</v>
      </c>
    </row>
    <row r="7321" spans="1:4" hidden="1" x14ac:dyDescent="0.25">
      <c r="A7321" t="s">
        <v>1482</v>
      </c>
      <c r="B7321">
        <v>11</v>
      </c>
      <c r="C7321" t="s">
        <v>1484</v>
      </c>
      <c r="D7321" t="s">
        <v>1483</v>
      </c>
    </row>
    <row r="7322" spans="1:4" hidden="1" x14ac:dyDescent="0.25">
      <c r="A7322" t="s">
        <v>1482</v>
      </c>
      <c r="B7322">
        <v>12</v>
      </c>
      <c r="C7322" t="s">
        <v>1256</v>
      </c>
      <c r="D7322" t="s">
        <v>1255</v>
      </c>
    </row>
    <row r="7323" spans="1:4" hidden="1" x14ac:dyDescent="0.25">
      <c r="A7323" t="s">
        <v>1482</v>
      </c>
      <c r="B7323">
        <v>13</v>
      </c>
      <c r="C7323" t="s">
        <v>1254</v>
      </c>
      <c r="D7323" t="s">
        <v>1253</v>
      </c>
    </row>
    <row r="7324" spans="1:4" hidden="1" x14ac:dyDescent="0.25">
      <c r="A7324" t="s">
        <v>1482</v>
      </c>
      <c r="B7324">
        <v>14</v>
      </c>
      <c r="C7324" t="s">
        <v>1252</v>
      </c>
      <c r="D7324" t="s">
        <v>1251</v>
      </c>
    </row>
    <row r="7325" spans="1:4" hidden="1" x14ac:dyDescent="0.25">
      <c r="A7325" t="s">
        <v>1482</v>
      </c>
      <c r="B7325">
        <v>15</v>
      </c>
      <c r="C7325" t="s">
        <v>1250</v>
      </c>
      <c r="D7325" t="s">
        <v>1249</v>
      </c>
    </row>
    <row r="7326" spans="1:4" hidden="1" x14ac:dyDescent="0.25">
      <c r="A7326" t="s">
        <v>1482</v>
      </c>
      <c r="B7326">
        <v>16</v>
      </c>
      <c r="C7326" t="s">
        <v>1248</v>
      </c>
      <c r="D7326" t="s">
        <v>1247</v>
      </c>
    </row>
    <row r="7327" spans="1:4" hidden="1" x14ac:dyDescent="0.25">
      <c r="A7327" t="s">
        <v>1482</v>
      </c>
      <c r="B7327">
        <v>17</v>
      </c>
      <c r="C7327" t="s">
        <v>1245</v>
      </c>
      <c r="D7327" t="s">
        <v>4</v>
      </c>
    </row>
    <row r="7328" spans="1:4" hidden="1" x14ac:dyDescent="0.25">
      <c r="A7328" t="s">
        <v>1482</v>
      </c>
      <c r="B7328">
        <v>18</v>
      </c>
      <c r="C7328" t="s">
        <v>308</v>
      </c>
      <c r="D7328" t="s">
        <v>196</v>
      </c>
    </row>
    <row r="7329" spans="1:4" hidden="1" x14ac:dyDescent="0.25">
      <c r="A7329" t="s">
        <v>1482</v>
      </c>
      <c r="B7329">
        <v>19</v>
      </c>
      <c r="C7329" t="s">
        <v>1481</v>
      </c>
      <c r="D7329" t="s">
        <v>48</v>
      </c>
    </row>
    <row r="7330" spans="1:4" hidden="1" x14ac:dyDescent="0.25">
      <c r="A7330" t="s">
        <v>1464</v>
      </c>
      <c r="B7330">
        <v>1</v>
      </c>
      <c r="C7330" t="s">
        <v>295</v>
      </c>
      <c r="D7330" t="s">
        <v>14</v>
      </c>
    </row>
    <row r="7331" spans="1:4" hidden="1" x14ac:dyDescent="0.25">
      <c r="A7331" t="s">
        <v>1464</v>
      </c>
      <c r="B7331">
        <v>2</v>
      </c>
      <c r="C7331" t="s">
        <v>1480</v>
      </c>
      <c r="D7331" t="s">
        <v>1234</v>
      </c>
    </row>
    <row r="7332" spans="1:4" hidden="1" x14ac:dyDescent="0.25">
      <c r="A7332" t="s">
        <v>1464</v>
      </c>
      <c r="B7332">
        <v>3</v>
      </c>
      <c r="C7332" t="s">
        <v>999</v>
      </c>
      <c r="D7332" t="s">
        <v>596</v>
      </c>
    </row>
    <row r="7333" spans="1:4" hidden="1" x14ac:dyDescent="0.25">
      <c r="A7333" t="s">
        <v>1464</v>
      </c>
      <c r="B7333">
        <v>4</v>
      </c>
      <c r="C7333" t="s">
        <v>1000</v>
      </c>
      <c r="D7333" t="s">
        <v>70</v>
      </c>
    </row>
    <row r="7334" spans="1:4" hidden="1" x14ac:dyDescent="0.25">
      <c r="A7334" t="s">
        <v>1464</v>
      </c>
      <c r="B7334">
        <v>5</v>
      </c>
      <c r="C7334" t="s">
        <v>1079</v>
      </c>
      <c r="D7334" t="s">
        <v>593</v>
      </c>
    </row>
    <row r="7335" spans="1:4" hidden="1" x14ac:dyDescent="0.25">
      <c r="A7335" t="s">
        <v>1464</v>
      </c>
      <c r="B7335">
        <v>6</v>
      </c>
      <c r="C7335" t="s">
        <v>591</v>
      </c>
      <c r="D7335" t="s">
        <v>504</v>
      </c>
    </row>
    <row r="7336" spans="1:4" hidden="1" x14ac:dyDescent="0.25">
      <c r="A7336" t="s">
        <v>1464</v>
      </c>
      <c r="B7336">
        <v>7</v>
      </c>
      <c r="C7336" t="s">
        <v>1479</v>
      </c>
      <c r="D7336" t="s">
        <v>502</v>
      </c>
    </row>
    <row r="7337" spans="1:4" hidden="1" x14ac:dyDescent="0.25">
      <c r="A7337" t="s">
        <v>1464</v>
      </c>
      <c r="B7337">
        <v>8</v>
      </c>
      <c r="C7337" t="s">
        <v>761</v>
      </c>
      <c r="D7337" t="s">
        <v>500</v>
      </c>
    </row>
    <row r="7338" spans="1:4" hidden="1" x14ac:dyDescent="0.25">
      <c r="A7338" t="s">
        <v>1464</v>
      </c>
      <c r="B7338">
        <v>9</v>
      </c>
      <c r="C7338" t="s">
        <v>1043</v>
      </c>
      <c r="D7338" t="s">
        <v>1032</v>
      </c>
    </row>
    <row r="7339" spans="1:4" hidden="1" x14ac:dyDescent="0.25">
      <c r="A7339" t="s">
        <v>1464</v>
      </c>
      <c r="B7339">
        <v>10</v>
      </c>
      <c r="C7339" t="s">
        <v>1478</v>
      </c>
      <c r="D7339" t="s">
        <v>205</v>
      </c>
    </row>
    <row r="7340" spans="1:4" hidden="1" x14ac:dyDescent="0.25">
      <c r="A7340" t="s">
        <v>1464</v>
      </c>
      <c r="B7340">
        <v>11</v>
      </c>
      <c r="C7340" t="s">
        <v>492</v>
      </c>
      <c r="D7340" t="s">
        <v>26</v>
      </c>
    </row>
    <row r="7341" spans="1:4" hidden="1" x14ac:dyDescent="0.25">
      <c r="A7341" t="s">
        <v>1464</v>
      </c>
      <c r="B7341">
        <v>12</v>
      </c>
      <c r="C7341" t="s">
        <v>1108</v>
      </c>
      <c r="D7341" t="s">
        <v>490</v>
      </c>
    </row>
    <row r="7342" spans="1:4" hidden="1" x14ac:dyDescent="0.25">
      <c r="A7342" t="s">
        <v>1464</v>
      </c>
      <c r="B7342">
        <v>13</v>
      </c>
      <c r="C7342" t="s">
        <v>1029</v>
      </c>
      <c r="D7342" t="s">
        <v>1477</v>
      </c>
    </row>
    <row r="7343" spans="1:4" hidden="1" x14ac:dyDescent="0.25">
      <c r="A7343" t="s">
        <v>1464</v>
      </c>
      <c r="B7343">
        <v>14</v>
      </c>
      <c r="C7343" t="s">
        <v>1027</v>
      </c>
      <c r="D7343" t="s">
        <v>1476</v>
      </c>
    </row>
    <row r="7344" spans="1:4" hidden="1" x14ac:dyDescent="0.25">
      <c r="A7344" t="s">
        <v>1464</v>
      </c>
      <c r="B7344">
        <v>15</v>
      </c>
      <c r="C7344" t="s">
        <v>1475</v>
      </c>
      <c r="D7344" t="s">
        <v>1474</v>
      </c>
    </row>
    <row r="7345" spans="1:4" hidden="1" x14ac:dyDescent="0.25">
      <c r="A7345" t="s">
        <v>1464</v>
      </c>
      <c r="B7345">
        <v>16</v>
      </c>
      <c r="C7345" t="s">
        <v>1269</v>
      </c>
      <c r="D7345" t="s">
        <v>46</v>
      </c>
    </row>
    <row r="7346" spans="1:4" hidden="1" x14ac:dyDescent="0.25">
      <c r="A7346" t="s">
        <v>1464</v>
      </c>
      <c r="B7346">
        <v>17</v>
      </c>
      <c r="C7346" t="s">
        <v>1473</v>
      </c>
      <c r="D7346" t="s">
        <v>1253</v>
      </c>
    </row>
    <row r="7347" spans="1:4" hidden="1" x14ac:dyDescent="0.25">
      <c r="A7347" t="s">
        <v>1464</v>
      </c>
      <c r="B7347">
        <v>18</v>
      </c>
      <c r="C7347" t="s">
        <v>1472</v>
      </c>
      <c r="D7347" t="s">
        <v>1471</v>
      </c>
    </row>
    <row r="7348" spans="1:4" hidden="1" x14ac:dyDescent="0.25">
      <c r="A7348" t="s">
        <v>1464</v>
      </c>
      <c r="B7348">
        <v>19</v>
      </c>
      <c r="C7348" t="s">
        <v>1470</v>
      </c>
      <c r="D7348" t="s">
        <v>1469</v>
      </c>
    </row>
    <row r="7349" spans="1:4" hidden="1" x14ac:dyDescent="0.25">
      <c r="A7349" t="s">
        <v>1464</v>
      </c>
      <c r="B7349">
        <v>20</v>
      </c>
      <c r="C7349" t="s">
        <v>1468</v>
      </c>
      <c r="D7349" t="s">
        <v>1467</v>
      </c>
    </row>
    <row r="7350" spans="1:4" hidden="1" x14ac:dyDescent="0.25">
      <c r="A7350" t="s">
        <v>1464</v>
      </c>
      <c r="B7350">
        <v>21</v>
      </c>
      <c r="C7350" t="s">
        <v>1466</v>
      </c>
      <c r="D7350" t="s">
        <v>1465</v>
      </c>
    </row>
    <row r="7351" spans="1:4" hidden="1" x14ac:dyDescent="0.25">
      <c r="A7351" t="s">
        <v>1464</v>
      </c>
      <c r="B7351">
        <v>22</v>
      </c>
      <c r="C7351" t="s">
        <v>1463</v>
      </c>
      <c r="D7351" t="s">
        <v>117</v>
      </c>
    </row>
    <row r="7352" spans="1:4" hidden="1" x14ac:dyDescent="0.25">
      <c r="A7352" t="s">
        <v>1462</v>
      </c>
      <c r="B7352">
        <v>1</v>
      </c>
      <c r="C7352" t="s">
        <v>316</v>
      </c>
      <c r="D7352" t="s">
        <v>106</v>
      </c>
    </row>
    <row r="7353" spans="1:4" hidden="1" x14ac:dyDescent="0.25">
      <c r="A7353" t="s">
        <v>1462</v>
      </c>
      <c r="B7353">
        <v>2</v>
      </c>
      <c r="C7353" t="s">
        <v>295</v>
      </c>
      <c r="D7353" t="s">
        <v>10</v>
      </c>
    </row>
    <row r="7354" spans="1:4" hidden="1" x14ac:dyDescent="0.25">
      <c r="A7354" t="s">
        <v>1460</v>
      </c>
      <c r="B7354">
        <v>1</v>
      </c>
      <c r="C7354" t="s">
        <v>316</v>
      </c>
      <c r="D7354" t="s">
        <v>106</v>
      </c>
    </row>
    <row r="7355" spans="1:4" hidden="1" x14ac:dyDescent="0.25">
      <c r="A7355" t="s">
        <v>1460</v>
      </c>
      <c r="B7355">
        <v>2</v>
      </c>
      <c r="C7355" t="s">
        <v>970</v>
      </c>
      <c r="D7355" t="s">
        <v>1461</v>
      </c>
    </row>
    <row r="7356" spans="1:4" hidden="1" x14ac:dyDescent="0.25">
      <c r="A7356" t="s">
        <v>1460</v>
      </c>
      <c r="B7356">
        <v>3</v>
      </c>
      <c r="C7356" t="s">
        <v>316</v>
      </c>
      <c r="D7356" t="s">
        <v>106</v>
      </c>
    </row>
    <row r="7357" spans="1:4" hidden="1" x14ac:dyDescent="0.25">
      <c r="A7357" t="s">
        <v>1449</v>
      </c>
      <c r="B7357">
        <v>1</v>
      </c>
      <c r="C7357" t="s">
        <v>295</v>
      </c>
      <c r="D7357" t="s">
        <v>10</v>
      </c>
    </row>
    <row r="7358" spans="1:4" hidden="1" x14ac:dyDescent="0.25">
      <c r="A7358" t="s">
        <v>1449</v>
      </c>
      <c r="B7358">
        <v>2</v>
      </c>
      <c r="C7358" t="s">
        <v>410</v>
      </c>
      <c r="D7358" t="s">
        <v>1459</v>
      </c>
    </row>
    <row r="7359" spans="1:4" hidden="1" x14ac:dyDescent="0.25">
      <c r="A7359" t="s">
        <v>1449</v>
      </c>
      <c r="B7359">
        <v>3</v>
      </c>
      <c r="C7359" t="s">
        <v>393</v>
      </c>
      <c r="D7359" t="s">
        <v>535</v>
      </c>
    </row>
    <row r="7360" spans="1:4" hidden="1" x14ac:dyDescent="0.25">
      <c r="A7360" t="s">
        <v>1449</v>
      </c>
      <c r="B7360">
        <v>4</v>
      </c>
      <c r="C7360" t="s">
        <v>653</v>
      </c>
      <c r="D7360" t="s">
        <v>652</v>
      </c>
    </row>
    <row r="7361" spans="1:4" hidden="1" x14ac:dyDescent="0.25">
      <c r="A7361" t="s">
        <v>1449</v>
      </c>
      <c r="B7361">
        <v>5</v>
      </c>
      <c r="C7361" t="s">
        <v>1458</v>
      </c>
      <c r="D7361" t="s">
        <v>407</v>
      </c>
    </row>
    <row r="7362" spans="1:4" hidden="1" x14ac:dyDescent="0.25">
      <c r="A7362" t="s">
        <v>1449</v>
      </c>
      <c r="B7362">
        <v>6</v>
      </c>
      <c r="C7362" t="s">
        <v>387</v>
      </c>
      <c r="D7362" t="s">
        <v>386</v>
      </c>
    </row>
    <row r="7363" spans="1:4" hidden="1" x14ac:dyDescent="0.25">
      <c r="A7363" t="s">
        <v>1449</v>
      </c>
      <c r="B7363">
        <v>7</v>
      </c>
      <c r="C7363" t="s">
        <v>385</v>
      </c>
      <c r="D7363" t="s">
        <v>384</v>
      </c>
    </row>
    <row r="7364" spans="1:4" hidden="1" x14ac:dyDescent="0.25">
      <c r="A7364" t="s">
        <v>1449</v>
      </c>
      <c r="B7364">
        <v>8</v>
      </c>
      <c r="C7364" t="s">
        <v>316</v>
      </c>
      <c r="D7364" t="s">
        <v>106</v>
      </c>
    </row>
    <row r="7365" spans="1:4" hidden="1" x14ac:dyDescent="0.25">
      <c r="A7365" t="s">
        <v>1449</v>
      </c>
      <c r="B7365">
        <v>9</v>
      </c>
      <c r="C7365" t="s">
        <v>881</v>
      </c>
      <c r="D7365" t="s">
        <v>382</v>
      </c>
    </row>
    <row r="7366" spans="1:4" hidden="1" x14ac:dyDescent="0.25">
      <c r="A7366" t="s">
        <v>1449</v>
      </c>
      <c r="B7366">
        <v>10</v>
      </c>
      <c r="C7366" t="s">
        <v>453</v>
      </c>
      <c r="D7366" t="s">
        <v>380</v>
      </c>
    </row>
    <row r="7367" spans="1:4" hidden="1" x14ac:dyDescent="0.25">
      <c r="A7367" t="s">
        <v>1449</v>
      </c>
      <c r="B7367">
        <v>11</v>
      </c>
      <c r="C7367" t="s">
        <v>452</v>
      </c>
      <c r="D7367" t="s">
        <v>378</v>
      </c>
    </row>
    <row r="7368" spans="1:4" hidden="1" x14ac:dyDescent="0.25">
      <c r="A7368" t="s">
        <v>1449</v>
      </c>
      <c r="B7368">
        <v>12</v>
      </c>
      <c r="C7368" t="s">
        <v>451</v>
      </c>
      <c r="D7368" t="s">
        <v>739</v>
      </c>
    </row>
    <row r="7369" spans="1:4" hidden="1" x14ac:dyDescent="0.25">
      <c r="A7369" t="s">
        <v>1449</v>
      </c>
      <c r="B7369">
        <v>13</v>
      </c>
      <c r="C7369" t="s">
        <v>768</v>
      </c>
      <c r="D7369" t="s">
        <v>374</v>
      </c>
    </row>
    <row r="7370" spans="1:4" hidden="1" x14ac:dyDescent="0.25">
      <c r="A7370" t="s">
        <v>1449</v>
      </c>
      <c r="B7370">
        <v>14</v>
      </c>
      <c r="C7370" t="s">
        <v>449</v>
      </c>
      <c r="D7370" t="s">
        <v>755</v>
      </c>
    </row>
    <row r="7371" spans="1:4" hidden="1" x14ac:dyDescent="0.25">
      <c r="A7371" t="s">
        <v>1449</v>
      </c>
      <c r="B7371">
        <v>15</v>
      </c>
      <c r="C7371" t="s">
        <v>754</v>
      </c>
      <c r="D7371" t="s">
        <v>753</v>
      </c>
    </row>
    <row r="7372" spans="1:4" hidden="1" x14ac:dyDescent="0.25">
      <c r="A7372" t="s">
        <v>1449</v>
      </c>
      <c r="B7372">
        <v>16</v>
      </c>
      <c r="C7372" t="s">
        <v>621</v>
      </c>
      <c r="D7372" t="s">
        <v>617</v>
      </c>
    </row>
    <row r="7373" spans="1:4" hidden="1" x14ac:dyDescent="0.25">
      <c r="A7373" t="s">
        <v>1449</v>
      </c>
      <c r="B7373">
        <v>17</v>
      </c>
      <c r="C7373" t="s">
        <v>620</v>
      </c>
      <c r="D7373" t="s">
        <v>165</v>
      </c>
    </row>
    <row r="7374" spans="1:4" hidden="1" x14ac:dyDescent="0.25">
      <c r="A7374" t="s">
        <v>1449</v>
      </c>
      <c r="B7374">
        <v>18</v>
      </c>
      <c r="C7374" t="s">
        <v>752</v>
      </c>
      <c r="D7374" t="s">
        <v>751</v>
      </c>
    </row>
    <row r="7375" spans="1:4" hidden="1" x14ac:dyDescent="0.25">
      <c r="A7375" t="s">
        <v>1449</v>
      </c>
      <c r="B7375">
        <v>19</v>
      </c>
      <c r="C7375" t="s">
        <v>763</v>
      </c>
      <c r="D7375" t="s">
        <v>749</v>
      </c>
    </row>
    <row r="7376" spans="1:4" hidden="1" x14ac:dyDescent="0.25">
      <c r="A7376" t="s">
        <v>1449</v>
      </c>
      <c r="B7376">
        <v>20</v>
      </c>
      <c r="C7376" t="s">
        <v>748</v>
      </c>
      <c r="D7376" t="s">
        <v>1457</v>
      </c>
    </row>
    <row r="7377" spans="1:4" hidden="1" x14ac:dyDescent="0.25">
      <c r="A7377" t="s">
        <v>1449</v>
      </c>
      <c r="B7377">
        <v>20</v>
      </c>
      <c r="C7377" t="s">
        <v>748</v>
      </c>
      <c r="D7377" t="s">
        <v>747</v>
      </c>
    </row>
    <row r="7378" spans="1:4" hidden="1" x14ac:dyDescent="0.25">
      <c r="A7378" t="s">
        <v>1449</v>
      </c>
      <c r="B7378">
        <v>21</v>
      </c>
      <c r="C7378" t="s">
        <v>746</v>
      </c>
      <c r="D7378" t="s">
        <v>745</v>
      </c>
    </row>
    <row r="7379" spans="1:4" hidden="1" x14ac:dyDescent="0.25">
      <c r="A7379" t="s">
        <v>1449</v>
      </c>
      <c r="B7379">
        <v>22</v>
      </c>
      <c r="C7379" t="s">
        <v>736</v>
      </c>
      <c r="D7379" t="s">
        <v>735</v>
      </c>
    </row>
    <row r="7380" spans="1:4" hidden="1" x14ac:dyDescent="0.25">
      <c r="A7380" t="s">
        <v>1449</v>
      </c>
      <c r="B7380">
        <v>23</v>
      </c>
      <c r="C7380" t="s">
        <v>734</v>
      </c>
      <c r="D7380" t="s">
        <v>1456</v>
      </c>
    </row>
    <row r="7381" spans="1:4" hidden="1" x14ac:dyDescent="0.25">
      <c r="A7381" t="s">
        <v>1449</v>
      </c>
      <c r="B7381">
        <v>24</v>
      </c>
      <c r="C7381" t="s">
        <v>1455</v>
      </c>
      <c r="D7381" t="s">
        <v>1454</v>
      </c>
    </row>
    <row r="7382" spans="1:4" hidden="1" x14ac:dyDescent="0.25">
      <c r="A7382" t="s">
        <v>1449</v>
      </c>
      <c r="B7382">
        <v>25</v>
      </c>
      <c r="C7382" t="s">
        <v>1453</v>
      </c>
      <c r="D7382" t="s">
        <v>1452</v>
      </c>
    </row>
    <row r="7383" spans="1:4" hidden="1" x14ac:dyDescent="0.25">
      <c r="A7383" t="s">
        <v>1449</v>
      </c>
      <c r="B7383">
        <v>26</v>
      </c>
      <c r="C7383" t="s">
        <v>1451</v>
      </c>
      <c r="D7383" t="s">
        <v>1450</v>
      </c>
    </row>
    <row r="7384" spans="1:4" hidden="1" x14ac:dyDescent="0.25">
      <c r="A7384" t="s">
        <v>1449</v>
      </c>
      <c r="B7384">
        <v>27</v>
      </c>
      <c r="C7384" t="s">
        <v>733</v>
      </c>
      <c r="D7384" t="s">
        <v>58</v>
      </c>
    </row>
    <row r="7385" spans="1:4" hidden="1" x14ac:dyDescent="0.25">
      <c r="A7385" t="s">
        <v>1448</v>
      </c>
      <c r="B7385">
        <v>1</v>
      </c>
      <c r="C7385" t="s">
        <v>295</v>
      </c>
      <c r="D7385" t="s">
        <v>10</v>
      </c>
    </row>
    <row r="7386" spans="1:4" hidden="1" x14ac:dyDescent="0.25">
      <c r="A7386" t="s">
        <v>1448</v>
      </c>
      <c r="B7386">
        <v>2</v>
      </c>
      <c r="C7386" t="s">
        <v>928</v>
      </c>
      <c r="D7386" t="s">
        <v>927</v>
      </c>
    </row>
    <row r="7387" spans="1:4" hidden="1" x14ac:dyDescent="0.25">
      <c r="A7387" t="s">
        <v>1448</v>
      </c>
      <c r="B7387">
        <v>3</v>
      </c>
      <c r="C7387" t="s">
        <v>926</v>
      </c>
      <c r="D7387" t="s">
        <v>535</v>
      </c>
    </row>
    <row r="7388" spans="1:4" hidden="1" x14ac:dyDescent="0.25">
      <c r="A7388" t="s">
        <v>1448</v>
      </c>
      <c r="B7388">
        <v>4</v>
      </c>
      <c r="C7388" t="s">
        <v>925</v>
      </c>
      <c r="D7388" t="s">
        <v>924</v>
      </c>
    </row>
    <row r="7389" spans="1:4" hidden="1" x14ac:dyDescent="0.25">
      <c r="A7389" t="s">
        <v>1448</v>
      </c>
      <c r="B7389">
        <v>5</v>
      </c>
      <c r="C7389" t="s">
        <v>923</v>
      </c>
      <c r="D7389" t="s">
        <v>407</v>
      </c>
    </row>
    <row r="7390" spans="1:4" hidden="1" x14ac:dyDescent="0.25">
      <c r="A7390" t="s">
        <v>1448</v>
      </c>
      <c r="B7390">
        <v>6</v>
      </c>
      <c r="C7390" t="s">
        <v>387</v>
      </c>
      <c r="D7390" t="s">
        <v>386</v>
      </c>
    </row>
    <row r="7391" spans="1:4" hidden="1" x14ac:dyDescent="0.25">
      <c r="A7391" t="s">
        <v>1448</v>
      </c>
      <c r="B7391">
        <v>7</v>
      </c>
      <c r="C7391" t="s">
        <v>922</v>
      </c>
      <c r="D7391" t="s">
        <v>921</v>
      </c>
    </row>
    <row r="7392" spans="1:4" hidden="1" x14ac:dyDescent="0.25">
      <c r="A7392" t="s">
        <v>1448</v>
      </c>
      <c r="B7392">
        <v>8</v>
      </c>
      <c r="C7392" t="s">
        <v>316</v>
      </c>
      <c r="D7392" t="s">
        <v>106</v>
      </c>
    </row>
    <row r="7393" spans="1:4" hidden="1" x14ac:dyDescent="0.25">
      <c r="A7393" t="s">
        <v>1448</v>
      </c>
      <c r="B7393">
        <v>9</v>
      </c>
      <c r="C7393" t="s">
        <v>881</v>
      </c>
      <c r="D7393" t="s">
        <v>920</v>
      </c>
    </row>
    <row r="7394" spans="1:4" hidden="1" x14ac:dyDescent="0.25">
      <c r="A7394" t="s">
        <v>1448</v>
      </c>
      <c r="B7394">
        <v>10</v>
      </c>
      <c r="C7394" t="s">
        <v>919</v>
      </c>
      <c r="D7394" t="s">
        <v>380</v>
      </c>
    </row>
    <row r="7395" spans="1:4" hidden="1" x14ac:dyDescent="0.25">
      <c r="A7395" t="s">
        <v>1448</v>
      </c>
      <c r="B7395">
        <v>11</v>
      </c>
      <c r="C7395" t="s">
        <v>315</v>
      </c>
      <c r="D7395" t="s">
        <v>221</v>
      </c>
    </row>
    <row r="7396" spans="1:4" hidden="1" x14ac:dyDescent="0.25">
      <c r="A7396" t="s">
        <v>1448</v>
      </c>
      <c r="B7396">
        <v>12</v>
      </c>
      <c r="C7396" t="s">
        <v>533</v>
      </c>
      <c r="D7396" t="s">
        <v>918</v>
      </c>
    </row>
    <row r="7397" spans="1:4" hidden="1" x14ac:dyDescent="0.25">
      <c r="A7397" t="s">
        <v>1448</v>
      </c>
      <c r="B7397">
        <v>13</v>
      </c>
      <c r="C7397" t="s">
        <v>917</v>
      </c>
      <c r="D7397" t="s">
        <v>530</v>
      </c>
    </row>
    <row r="7398" spans="1:4" hidden="1" x14ac:dyDescent="0.25">
      <c r="A7398" t="s">
        <v>1448</v>
      </c>
      <c r="B7398">
        <v>14</v>
      </c>
      <c r="C7398" t="s">
        <v>916</v>
      </c>
      <c r="D7398" t="s">
        <v>915</v>
      </c>
    </row>
    <row r="7399" spans="1:4" hidden="1" x14ac:dyDescent="0.25">
      <c r="A7399" t="s">
        <v>1448</v>
      </c>
      <c r="B7399">
        <v>15</v>
      </c>
      <c r="C7399" t="s">
        <v>914</v>
      </c>
      <c r="D7399" t="s">
        <v>878</v>
      </c>
    </row>
    <row r="7400" spans="1:4" hidden="1" x14ac:dyDescent="0.25">
      <c r="A7400" t="s">
        <v>1448</v>
      </c>
      <c r="B7400">
        <v>16</v>
      </c>
      <c r="C7400" t="s">
        <v>913</v>
      </c>
      <c r="D7400" t="s">
        <v>912</v>
      </c>
    </row>
    <row r="7401" spans="1:4" hidden="1" x14ac:dyDescent="0.25">
      <c r="A7401" t="s">
        <v>1448</v>
      </c>
      <c r="B7401">
        <v>17</v>
      </c>
      <c r="C7401" t="s">
        <v>911</v>
      </c>
      <c r="D7401" t="s">
        <v>522</v>
      </c>
    </row>
    <row r="7402" spans="1:4" hidden="1" x14ac:dyDescent="0.25">
      <c r="A7402" t="s">
        <v>1448</v>
      </c>
      <c r="B7402">
        <v>18</v>
      </c>
      <c r="C7402" t="s">
        <v>910</v>
      </c>
      <c r="D7402" t="s">
        <v>521</v>
      </c>
    </row>
    <row r="7403" spans="1:4" hidden="1" x14ac:dyDescent="0.25">
      <c r="A7403" t="s">
        <v>1448</v>
      </c>
      <c r="B7403">
        <v>19</v>
      </c>
      <c r="C7403" t="s">
        <v>411</v>
      </c>
      <c r="D7403" t="s">
        <v>47</v>
      </c>
    </row>
    <row r="7404" spans="1:4" hidden="1" x14ac:dyDescent="0.25">
      <c r="A7404" t="s">
        <v>1448</v>
      </c>
      <c r="B7404">
        <v>20</v>
      </c>
      <c r="C7404" t="s">
        <v>909</v>
      </c>
      <c r="D7404" t="s">
        <v>908</v>
      </c>
    </row>
    <row r="7405" spans="1:4" hidden="1" x14ac:dyDescent="0.25">
      <c r="A7405" t="s">
        <v>1448</v>
      </c>
      <c r="B7405">
        <v>21</v>
      </c>
      <c r="C7405" t="s">
        <v>381</v>
      </c>
      <c r="D7405" t="s">
        <v>517</v>
      </c>
    </row>
    <row r="7406" spans="1:4" hidden="1" x14ac:dyDescent="0.25">
      <c r="A7406" t="s">
        <v>1448</v>
      </c>
      <c r="B7406">
        <v>22</v>
      </c>
      <c r="C7406" t="s">
        <v>907</v>
      </c>
      <c r="D7406" t="s">
        <v>150</v>
      </c>
    </row>
    <row r="7407" spans="1:4" hidden="1" x14ac:dyDescent="0.25">
      <c r="A7407" t="s">
        <v>1448</v>
      </c>
      <c r="B7407">
        <v>23</v>
      </c>
      <c r="C7407" t="s">
        <v>906</v>
      </c>
      <c r="D7407" t="s">
        <v>905</v>
      </c>
    </row>
    <row r="7408" spans="1:4" hidden="1" x14ac:dyDescent="0.25">
      <c r="A7408" t="s">
        <v>1448</v>
      </c>
      <c r="B7408">
        <v>24</v>
      </c>
      <c r="C7408" t="s">
        <v>583</v>
      </c>
      <c r="D7408" t="s">
        <v>582</v>
      </c>
    </row>
    <row r="7409" spans="1:4" hidden="1" x14ac:dyDescent="0.25">
      <c r="A7409" t="s">
        <v>1448</v>
      </c>
      <c r="B7409">
        <v>25</v>
      </c>
      <c r="C7409" t="s">
        <v>904</v>
      </c>
      <c r="D7409" t="s">
        <v>903</v>
      </c>
    </row>
    <row r="7410" spans="1:4" hidden="1" x14ac:dyDescent="0.25">
      <c r="A7410" t="s">
        <v>1448</v>
      </c>
      <c r="B7410">
        <v>26</v>
      </c>
      <c r="C7410" t="s">
        <v>902</v>
      </c>
      <c r="D7410" t="s">
        <v>579</v>
      </c>
    </row>
    <row r="7411" spans="1:4" hidden="1" x14ac:dyDescent="0.25">
      <c r="A7411" t="s">
        <v>1448</v>
      </c>
      <c r="B7411">
        <v>27</v>
      </c>
      <c r="C7411" t="s">
        <v>901</v>
      </c>
      <c r="D7411" t="s">
        <v>900</v>
      </c>
    </row>
    <row r="7412" spans="1:4" hidden="1" x14ac:dyDescent="0.25">
      <c r="A7412" t="s">
        <v>1448</v>
      </c>
      <c r="B7412">
        <v>28</v>
      </c>
      <c r="C7412" t="s">
        <v>899</v>
      </c>
      <c r="D7412" t="s">
        <v>898</v>
      </c>
    </row>
    <row r="7413" spans="1:4" hidden="1" x14ac:dyDescent="0.25">
      <c r="A7413" t="s">
        <v>1448</v>
      </c>
      <c r="B7413">
        <v>29</v>
      </c>
      <c r="C7413" t="s">
        <v>358</v>
      </c>
      <c r="D7413" t="s">
        <v>72</v>
      </c>
    </row>
    <row r="7414" spans="1:4" ht="30.75" hidden="1" customHeight="1" x14ac:dyDescent="0.25">
      <c r="A7414" t="s">
        <v>1442</v>
      </c>
      <c r="B7414">
        <v>1</v>
      </c>
      <c r="C7414" t="s">
        <v>295</v>
      </c>
      <c r="D7414" t="s">
        <v>10</v>
      </c>
    </row>
    <row r="7415" spans="1:4" hidden="1" x14ac:dyDescent="0.25">
      <c r="A7415" t="s">
        <v>1442</v>
      </c>
      <c r="B7415">
        <v>2</v>
      </c>
      <c r="C7415" t="s">
        <v>928</v>
      </c>
      <c r="D7415" t="s">
        <v>464</v>
      </c>
    </row>
    <row r="7416" spans="1:4" hidden="1" x14ac:dyDescent="0.25">
      <c r="A7416" t="s">
        <v>1442</v>
      </c>
      <c r="B7416">
        <v>3</v>
      </c>
      <c r="C7416" t="s">
        <v>926</v>
      </c>
      <c r="D7416" t="s">
        <v>535</v>
      </c>
    </row>
    <row r="7417" spans="1:4" hidden="1" x14ac:dyDescent="0.25">
      <c r="A7417" t="s">
        <v>1442</v>
      </c>
      <c r="B7417">
        <v>4</v>
      </c>
      <c r="C7417" t="s">
        <v>925</v>
      </c>
      <c r="D7417" t="s">
        <v>924</v>
      </c>
    </row>
    <row r="7418" spans="1:4" hidden="1" x14ac:dyDescent="0.25">
      <c r="A7418" t="s">
        <v>1442</v>
      </c>
      <c r="B7418">
        <v>5</v>
      </c>
      <c r="C7418" t="s">
        <v>923</v>
      </c>
      <c r="D7418" t="s">
        <v>407</v>
      </c>
    </row>
    <row r="7419" spans="1:4" hidden="1" x14ac:dyDescent="0.25">
      <c r="A7419" t="s">
        <v>1442</v>
      </c>
      <c r="B7419">
        <v>6</v>
      </c>
      <c r="C7419" t="s">
        <v>387</v>
      </c>
      <c r="D7419" t="s">
        <v>386</v>
      </c>
    </row>
    <row r="7420" spans="1:4" hidden="1" x14ac:dyDescent="0.25">
      <c r="A7420" t="s">
        <v>1442</v>
      </c>
      <c r="B7420">
        <v>7</v>
      </c>
      <c r="C7420" t="s">
        <v>922</v>
      </c>
      <c r="D7420" t="s">
        <v>921</v>
      </c>
    </row>
    <row r="7421" spans="1:4" hidden="1" x14ac:dyDescent="0.25">
      <c r="A7421" t="s">
        <v>1442</v>
      </c>
      <c r="B7421">
        <v>8</v>
      </c>
      <c r="C7421" t="s">
        <v>316</v>
      </c>
      <c r="D7421" t="s">
        <v>106</v>
      </c>
    </row>
    <row r="7422" spans="1:4" hidden="1" x14ac:dyDescent="0.25">
      <c r="A7422" t="s">
        <v>1442</v>
      </c>
      <c r="B7422">
        <v>9</v>
      </c>
      <c r="C7422" t="s">
        <v>881</v>
      </c>
      <c r="D7422" t="s">
        <v>920</v>
      </c>
    </row>
    <row r="7423" spans="1:4" hidden="1" x14ac:dyDescent="0.25">
      <c r="A7423" t="s">
        <v>1442</v>
      </c>
      <c r="B7423">
        <v>10</v>
      </c>
      <c r="C7423" t="s">
        <v>919</v>
      </c>
      <c r="D7423" t="s">
        <v>380</v>
      </c>
    </row>
    <row r="7424" spans="1:4" hidden="1" x14ac:dyDescent="0.25">
      <c r="A7424" t="s">
        <v>1442</v>
      </c>
      <c r="B7424">
        <v>11</v>
      </c>
      <c r="C7424" t="s">
        <v>1339</v>
      </c>
      <c r="D7424" t="s">
        <v>739</v>
      </c>
    </row>
    <row r="7425" spans="1:4" hidden="1" x14ac:dyDescent="0.25">
      <c r="A7425" t="s">
        <v>1442</v>
      </c>
      <c r="B7425">
        <v>12</v>
      </c>
      <c r="C7425" t="s">
        <v>1001</v>
      </c>
      <c r="D7425" t="s">
        <v>374</v>
      </c>
    </row>
    <row r="7426" spans="1:4" hidden="1" x14ac:dyDescent="0.25">
      <c r="A7426" t="s">
        <v>1442</v>
      </c>
      <c r="B7426">
        <v>13</v>
      </c>
      <c r="C7426" t="s">
        <v>449</v>
      </c>
      <c r="D7426" t="s">
        <v>372</v>
      </c>
    </row>
    <row r="7427" spans="1:4" hidden="1" x14ac:dyDescent="0.25">
      <c r="A7427" t="s">
        <v>1442</v>
      </c>
      <c r="B7427">
        <v>14</v>
      </c>
      <c r="C7427" t="s">
        <v>754</v>
      </c>
      <c r="D7427" t="s">
        <v>753</v>
      </c>
    </row>
    <row r="7428" spans="1:4" hidden="1" x14ac:dyDescent="0.25">
      <c r="A7428" t="s">
        <v>1442</v>
      </c>
      <c r="B7428">
        <v>15</v>
      </c>
      <c r="C7428" t="s">
        <v>1330</v>
      </c>
      <c r="D7428" t="s">
        <v>617</v>
      </c>
    </row>
    <row r="7429" spans="1:4" hidden="1" x14ac:dyDescent="0.25">
      <c r="A7429" t="s">
        <v>1442</v>
      </c>
      <c r="B7429">
        <v>16</v>
      </c>
      <c r="C7429" t="s">
        <v>764</v>
      </c>
      <c r="D7429" t="s">
        <v>129</v>
      </c>
    </row>
    <row r="7430" spans="1:4" hidden="1" x14ac:dyDescent="0.25">
      <c r="A7430" t="s">
        <v>1442</v>
      </c>
      <c r="B7430">
        <v>17</v>
      </c>
      <c r="C7430" t="s">
        <v>569</v>
      </c>
      <c r="D7430" t="s">
        <v>762</v>
      </c>
    </row>
    <row r="7431" spans="1:4" hidden="1" x14ac:dyDescent="0.25">
      <c r="A7431" t="s">
        <v>1442</v>
      </c>
      <c r="B7431">
        <v>18</v>
      </c>
      <c r="C7431" t="s">
        <v>761</v>
      </c>
      <c r="D7431" t="s">
        <v>760</v>
      </c>
    </row>
    <row r="7432" spans="1:4" hidden="1" x14ac:dyDescent="0.25">
      <c r="A7432" t="s">
        <v>1442</v>
      </c>
      <c r="B7432">
        <v>19</v>
      </c>
      <c r="C7432" t="s">
        <v>1447</v>
      </c>
      <c r="D7432" t="s">
        <v>759</v>
      </c>
    </row>
    <row r="7433" spans="1:4" hidden="1" x14ac:dyDescent="0.25">
      <c r="A7433" t="s">
        <v>1442</v>
      </c>
      <c r="B7433">
        <v>20</v>
      </c>
      <c r="C7433" t="s">
        <v>1446</v>
      </c>
      <c r="D7433" t="s">
        <v>1445</v>
      </c>
    </row>
    <row r="7434" spans="1:4" hidden="1" x14ac:dyDescent="0.25">
      <c r="A7434" t="s">
        <v>1442</v>
      </c>
      <c r="B7434">
        <v>21</v>
      </c>
      <c r="C7434" t="s">
        <v>1444</v>
      </c>
      <c r="D7434" t="s">
        <v>1443</v>
      </c>
    </row>
    <row r="7435" spans="1:4" hidden="1" x14ac:dyDescent="0.25">
      <c r="A7435" t="s">
        <v>1442</v>
      </c>
      <c r="B7435">
        <v>22</v>
      </c>
      <c r="C7435" t="s">
        <v>352</v>
      </c>
      <c r="D7435" t="s">
        <v>236</v>
      </c>
    </row>
    <row r="7436" spans="1:4" hidden="1" x14ac:dyDescent="0.25">
      <c r="A7436" t="s">
        <v>1417</v>
      </c>
      <c r="B7436">
        <v>1</v>
      </c>
      <c r="C7436" t="s">
        <v>1441</v>
      </c>
      <c r="D7436" t="s">
        <v>14</v>
      </c>
    </row>
    <row r="7437" spans="1:4" hidden="1" x14ac:dyDescent="0.25">
      <c r="A7437" t="s">
        <v>1417</v>
      </c>
      <c r="B7437">
        <v>2</v>
      </c>
      <c r="C7437" t="s">
        <v>1000</v>
      </c>
      <c r="D7437" t="s">
        <v>70</v>
      </c>
    </row>
    <row r="7438" spans="1:4" hidden="1" x14ac:dyDescent="0.25">
      <c r="A7438" t="s">
        <v>1417</v>
      </c>
      <c r="B7438">
        <v>3</v>
      </c>
      <c r="C7438" t="s">
        <v>1440</v>
      </c>
      <c r="D7438" t="s">
        <v>504</v>
      </c>
    </row>
    <row r="7439" spans="1:4" hidden="1" x14ac:dyDescent="0.25">
      <c r="A7439" t="s">
        <v>1417</v>
      </c>
      <c r="B7439">
        <v>4</v>
      </c>
      <c r="C7439" t="s">
        <v>761</v>
      </c>
      <c r="D7439" t="s">
        <v>498</v>
      </c>
    </row>
    <row r="7440" spans="1:4" hidden="1" x14ac:dyDescent="0.25">
      <c r="A7440" t="s">
        <v>1417</v>
      </c>
      <c r="B7440">
        <v>5</v>
      </c>
      <c r="C7440" t="s">
        <v>1439</v>
      </c>
      <c r="D7440" t="s">
        <v>26</v>
      </c>
    </row>
    <row r="7441" spans="1:4" hidden="1" x14ac:dyDescent="0.25">
      <c r="A7441" t="s">
        <v>1417</v>
      </c>
      <c r="B7441">
        <v>6</v>
      </c>
      <c r="C7441" t="s">
        <v>1438</v>
      </c>
      <c r="D7441" t="s">
        <v>1437</v>
      </c>
    </row>
    <row r="7442" spans="1:4" hidden="1" x14ac:dyDescent="0.25">
      <c r="A7442" t="s">
        <v>1417</v>
      </c>
      <c r="B7442">
        <v>7</v>
      </c>
      <c r="C7442" t="s">
        <v>1436</v>
      </c>
      <c r="D7442" t="s">
        <v>1435</v>
      </c>
    </row>
    <row r="7443" spans="1:4" hidden="1" x14ac:dyDescent="0.25">
      <c r="A7443" t="s">
        <v>1417</v>
      </c>
      <c r="B7443">
        <v>8</v>
      </c>
      <c r="C7443" t="s">
        <v>1434</v>
      </c>
      <c r="D7443" t="s">
        <v>1433</v>
      </c>
    </row>
    <row r="7444" spans="1:4" hidden="1" x14ac:dyDescent="0.25">
      <c r="A7444" t="s">
        <v>1417</v>
      </c>
      <c r="B7444">
        <v>9</v>
      </c>
      <c r="C7444" t="s">
        <v>1432</v>
      </c>
      <c r="D7444" t="s">
        <v>57</v>
      </c>
    </row>
    <row r="7445" spans="1:4" hidden="1" x14ac:dyDescent="0.25">
      <c r="A7445" t="s">
        <v>1417</v>
      </c>
      <c r="B7445">
        <v>10</v>
      </c>
      <c r="C7445" t="s">
        <v>438</v>
      </c>
      <c r="D7445" t="s">
        <v>551</v>
      </c>
    </row>
    <row r="7446" spans="1:4" hidden="1" x14ac:dyDescent="0.25">
      <c r="A7446" t="s">
        <v>1417</v>
      </c>
      <c r="B7446">
        <v>11</v>
      </c>
      <c r="C7446" t="s">
        <v>1412</v>
      </c>
      <c r="D7446" t="s">
        <v>1431</v>
      </c>
    </row>
    <row r="7447" spans="1:4" hidden="1" x14ac:dyDescent="0.25">
      <c r="A7447" t="s">
        <v>1417</v>
      </c>
      <c r="B7447">
        <v>12</v>
      </c>
      <c r="C7447" t="s">
        <v>1430</v>
      </c>
      <c r="D7447" t="s">
        <v>1429</v>
      </c>
    </row>
    <row r="7448" spans="1:4" hidden="1" x14ac:dyDescent="0.25">
      <c r="A7448" t="s">
        <v>1417</v>
      </c>
      <c r="B7448">
        <v>13</v>
      </c>
      <c r="C7448" t="s">
        <v>1428</v>
      </c>
      <c r="D7448" t="s">
        <v>1427</v>
      </c>
    </row>
    <row r="7449" spans="1:4" hidden="1" x14ac:dyDescent="0.25">
      <c r="A7449" t="s">
        <v>1417</v>
      </c>
      <c r="B7449">
        <v>14</v>
      </c>
      <c r="C7449" t="s">
        <v>1426</v>
      </c>
      <c r="D7449" t="s">
        <v>1425</v>
      </c>
    </row>
    <row r="7450" spans="1:4" hidden="1" x14ac:dyDescent="0.25">
      <c r="A7450" t="s">
        <v>1417</v>
      </c>
      <c r="B7450">
        <v>15</v>
      </c>
      <c r="C7450" t="s">
        <v>1424</v>
      </c>
      <c r="D7450" t="s">
        <v>1423</v>
      </c>
    </row>
    <row r="7451" spans="1:4" hidden="1" x14ac:dyDescent="0.25">
      <c r="A7451" t="s">
        <v>1417</v>
      </c>
      <c r="B7451">
        <v>16</v>
      </c>
      <c r="C7451" t="s">
        <v>1422</v>
      </c>
      <c r="D7451" t="s">
        <v>1421</v>
      </c>
    </row>
    <row r="7452" spans="1:4" hidden="1" x14ac:dyDescent="0.25">
      <c r="A7452" t="s">
        <v>1417</v>
      </c>
      <c r="B7452">
        <v>17</v>
      </c>
      <c r="C7452" t="s">
        <v>459</v>
      </c>
      <c r="D7452" t="s">
        <v>1420</v>
      </c>
    </row>
    <row r="7453" spans="1:4" hidden="1" x14ac:dyDescent="0.25">
      <c r="A7453" t="s">
        <v>1417</v>
      </c>
      <c r="B7453">
        <v>18</v>
      </c>
      <c r="C7453" t="s">
        <v>1419</v>
      </c>
      <c r="D7453" t="s">
        <v>1418</v>
      </c>
    </row>
    <row r="7454" spans="1:4" hidden="1" x14ac:dyDescent="0.25">
      <c r="A7454" t="s">
        <v>1417</v>
      </c>
      <c r="B7454">
        <v>19</v>
      </c>
      <c r="C7454" t="s">
        <v>1416</v>
      </c>
      <c r="D7454" t="s">
        <v>91</v>
      </c>
    </row>
    <row r="7455" spans="1:4" hidden="1" x14ac:dyDescent="0.25">
      <c r="A7455" t="s">
        <v>1413</v>
      </c>
      <c r="B7455">
        <v>1</v>
      </c>
      <c r="C7455" t="s">
        <v>316</v>
      </c>
      <c r="D7455" t="s">
        <v>106</v>
      </c>
    </row>
    <row r="7456" spans="1:4" hidden="1" x14ac:dyDescent="0.25">
      <c r="A7456" t="s">
        <v>1413</v>
      </c>
      <c r="B7456">
        <v>2</v>
      </c>
      <c r="C7456" t="s">
        <v>318</v>
      </c>
      <c r="D7456" t="s">
        <v>318</v>
      </c>
    </row>
    <row r="7457" spans="1:4" hidden="1" x14ac:dyDescent="0.25">
      <c r="A7457" t="s">
        <v>1413</v>
      </c>
      <c r="B7457">
        <v>3</v>
      </c>
      <c r="C7457" t="s">
        <v>961</v>
      </c>
      <c r="D7457" t="s">
        <v>1314</v>
      </c>
    </row>
    <row r="7458" spans="1:4" hidden="1" x14ac:dyDescent="0.25">
      <c r="A7458" t="s">
        <v>1413</v>
      </c>
      <c r="B7458">
        <v>4</v>
      </c>
      <c r="C7458" t="s">
        <v>1244</v>
      </c>
      <c r="D7458" t="s">
        <v>321</v>
      </c>
    </row>
    <row r="7459" spans="1:4" hidden="1" x14ac:dyDescent="0.25">
      <c r="A7459" t="s">
        <v>1413</v>
      </c>
      <c r="B7459">
        <v>5</v>
      </c>
      <c r="C7459" t="s">
        <v>1415</v>
      </c>
      <c r="D7459" t="s">
        <v>1414</v>
      </c>
    </row>
    <row r="7460" spans="1:4" hidden="1" x14ac:dyDescent="0.25">
      <c r="A7460" t="s">
        <v>1413</v>
      </c>
      <c r="B7460">
        <v>6</v>
      </c>
      <c r="C7460" t="s">
        <v>1243</v>
      </c>
      <c r="D7460" t="s">
        <v>1242</v>
      </c>
    </row>
    <row r="7461" spans="1:4" hidden="1" x14ac:dyDescent="0.25">
      <c r="A7461" t="s">
        <v>1413</v>
      </c>
      <c r="B7461">
        <v>7</v>
      </c>
      <c r="C7461" t="s">
        <v>328</v>
      </c>
      <c r="D7461" t="s">
        <v>327</v>
      </c>
    </row>
    <row r="7462" spans="1:4" hidden="1" x14ac:dyDescent="0.25">
      <c r="A7462" t="s">
        <v>1413</v>
      </c>
      <c r="B7462">
        <v>8</v>
      </c>
      <c r="C7462" t="s">
        <v>1241</v>
      </c>
      <c r="D7462" t="s">
        <v>329</v>
      </c>
    </row>
    <row r="7463" spans="1:4" hidden="1" x14ac:dyDescent="0.25">
      <c r="A7463" t="s">
        <v>1413</v>
      </c>
      <c r="B7463">
        <v>9</v>
      </c>
      <c r="C7463" t="s">
        <v>1412</v>
      </c>
      <c r="D7463" t="s">
        <v>235</v>
      </c>
    </row>
    <row r="7464" spans="1:4" hidden="1" x14ac:dyDescent="0.25">
      <c r="A7464" t="s">
        <v>1410</v>
      </c>
      <c r="B7464">
        <v>0</v>
      </c>
      <c r="C7464">
        <v>0</v>
      </c>
      <c r="D7464">
        <v>0</v>
      </c>
    </row>
    <row r="7465" spans="1:4" hidden="1" x14ac:dyDescent="0.25">
      <c r="A7465" t="s">
        <v>1410</v>
      </c>
      <c r="B7465">
        <v>1</v>
      </c>
      <c r="C7465" t="s">
        <v>295</v>
      </c>
      <c r="D7465" t="s">
        <v>10</v>
      </c>
    </row>
    <row r="7466" spans="1:4" hidden="1" x14ac:dyDescent="0.25">
      <c r="A7466" t="s">
        <v>1410</v>
      </c>
      <c r="B7466">
        <v>2</v>
      </c>
      <c r="C7466" t="s">
        <v>928</v>
      </c>
      <c r="D7466" t="s">
        <v>927</v>
      </c>
    </row>
    <row r="7467" spans="1:4" hidden="1" x14ac:dyDescent="0.25">
      <c r="A7467" t="s">
        <v>1410</v>
      </c>
      <c r="B7467">
        <v>3</v>
      </c>
      <c r="C7467" t="s">
        <v>926</v>
      </c>
      <c r="D7467" t="s">
        <v>535</v>
      </c>
    </row>
    <row r="7468" spans="1:4" hidden="1" x14ac:dyDescent="0.25">
      <c r="A7468" t="s">
        <v>1410</v>
      </c>
      <c r="B7468">
        <v>4</v>
      </c>
      <c r="C7468" t="s">
        <v>925</v>
      </c>
      <c r="D7468" t="s">
        <v>924</v>
      </c>
    </row>
    <row r="7469" spans="1:4" hidden="1" x14ac:dyDescent="0.25">
      <c r="A7469" t="s">
        <v>1410</v>
      </c>
      <c r="B7469">
        <v>5</v>
      </c>
      <c r="C7469" t="s">
        <v>923</v>
      </c>
      <c r="D7469" t="s">
        <v>407</v>
      </c>
    </row>
    <row r="7470" spans="1:4" hidden="1" x14ac:dyDescent="0.25">
      <c r="A7470" t="s">
        <v>1410</v>
      </c>
      <c r="B7470">
        <v>6</v>
      </c>
      <c r="C7470" t="s">
        <v>387</v>
      </c>
      <c r="D7470" t="s">
        <v>386</v>
      </c>
    </row>
    <row r="7471" spans="1:4" hidden="1" x14ac:dyDescent="0.25">
      <c r="A7471" t="s">
        <v>1410</v>
      </c>
      <c r="B7471">
        <v>7</v>
      </c>
      <c r="C7471" t="s">
        <v>922</v>
      </c>
      <c r="D7471" t="s">
        <v>921</v>
      </c>
    </row>
    <row r="7472" spans="1:4" hidden="1" x14ac:dyDescent="0.25">
      <c r="A7472" t="s">
        <v>1410</v>
      </c>
      <c r="B7472">
        <v>8</v>
      </c>
      <c r="C7472" t="s">
        <v>316</v>
      </c>
      <c r="D7472" t="s">
        <v>106</v>
      </c>
    </row>
    <row r="7473" spans="1:4" hidden="1" x14ac:dyDescent="0.25">
      <c r="A7473" t="s">
        <v>1410</v>
      </c>
      <c r="B7473">
        <v>9</v>
      </c>
      <c r="C7473" t="s">
        <v>881</v>
      </c>
      <c r="D7473" t="s">
        <v>920</v>
      </c>
    </row>
    <row r="7474" spans="1:4" hidden="1" x14ac:dyDescent="0.25">
      <c r="A7474" t="s">
        <v>1410</v>
      </c>
      <c r="B7474">
        <v>10</v>
      </c>
      <c r="C7474" t="s">
        <v>919</v>
      </c>
      <c r="D7474" t="s">
        <v>380</v>
      </c>
    </row>
    <row r="7475" spans="1:4" hidden="1" x14ac:dyDescent="0.25">
      <c r="A7475" t="s">
        <v>1410</v>
      </c>
      <c r="B7475">
        <v>11</v>
      </c>
      <c r="C7475" t="s">
        <v>315</v>
      </c>
      <c r="D7475" t="s">
        <v>221</v>
      </c>
    </row>
    <row r="7476" spans="1:4" hidden="1" x14ac:dyDescent="0.25">
      <c r="A7476" t="s">
        <v>1410</v>
      </c>
      <c r="B7476">
        <v>12</v>
      </c>
      <c r="C7476" t="s">
        <v>533</v>
      </c>
      <c r="D7476" t="s">
        <v>918</v>
      </c>
    </row>
    <row r="7477" spans="1:4" hidden="1" x14ac:dyDescent="0.25">
      <c r="A7477" t="s">
        <v>1410</v>
      </c>
      <c r="B7477">
        <v>13</v>
      </c>
      <c r="C7477" t="s">
        <v>917</v>
      </c>
      <c r="D7477" t="s">
        <v>530</v>
      </c>
    </row>
    <row r="7478" spans="1:4" hidden="1" x14ac:dyDescent="0.25">
      <c r="A7478" t="s">
        <v>1410</v>
      </c>
      <c r="B7478">
        <v>14</v>
      </c>
      <c r="C7478" t="s">
        <v>916</v>
      </c>
      <c r="D7478" t="s">
        <v>915</v>
      </c>
    </row>
    <row r="7479" spans="1:4" hidden="1" x14ac:dyDescent="0.25">
      <c r="A7479" t="s">
        <v>1410</v>
      </c>
      <c r="B7479">
        <v>15</v>
      </c>
      <c r="C7479" t="s">
        <v>914</v>
      </c>
      <c r="D7479" t="s">
        <v>878</v>
      </c>
    </row>
    <row r="7480" spans="1:4" hidden="1" x14ac:dyDescent="0.25">
      <c r="A7480" t="s">
        <v>1410</v>
      </c>
      <c r="B7480">
        <v>16</v>
      </c>
      <c r="C7480" t="s">
        <v>913</v>
      </c>
      <c r="D7480" t="s">
        <v>912</v>
      </c>
    </row>
    <row r="7481" spans="1:4" hidden="1" x14ac:dyDescent="0.25">
      <c r="A7481" t="s">
        <v>1410</v>
      </c>
      <c r="B7481">
        <v>17</v>
      </c>
      <c r="C7481" t="s">
        <v>911</v>
      </c>
      <c r="D7481" t="s">
        <v>522</v>
      </c>
    </row>
    <row r="7482" spans="1:4" hidden="1" x14ac:dyDescent="0.25">
      <c r="A7482" t="s">
        <v>1410</v>
      </c>
      <c r="B7482">
        <v>18</v>
      </c>
      <c r="C7482" t="s">
        <v>910</v>
      </c>
      <c r="D7482" t="s">
        <v>521</v>
      </c>
    </row>
    <row r="7483" spans="1:4" hidden="1" x14ac:dyDescent="0.25">
      <c r="A7483" t="s">
        <v>1410</v>
      </c>
      <c r="B7483">
        <v>19</v>
      </c>
      <c r="C7483" t="s">
        <v>411</v>
      </c>
      <c r="D7483" t="s">
        <v>47</v>
      </c>
    </row>
    <row r="7484" spans="1:4" hidden="1" x14ac:dyDescent="0.25">
      <c r="A7484" t="s">
        <v>1410</v>
      </c>
      <c r="B7484">
        <v>20</v>
      </c>
      <c r="C7484" t="s">
        <v>909</v>
      </c>
      <c r="D7484" t="s">
        <v>908</v>
      </c>
    </row>
    <row r="7485" spans="1:4" hidden="1" x14ac:dyDescent="0.25">
      <c r="A7485" t="s">
        <v>1410</v>
      </c>
      <c r="B7485">
        <v>21</v>
      </c>
      <c r="C7485" t="s">
        <v>907</v>
      </c>
      <c r="D7485" t="s">
        <v>150</v>
      </c>
    </row>
    <row r="7486" spans="1:4" hidden="1" x14ac:dyDescent="0.25">
      <c r="A7486" t="s">
        <v>1410</v>
      </c>
      <c r="B7486">
        <v>22</v>
      </c>
      <c r="C7486" t="s">
        <v>906</v>
      </c>
      <c r="D7486" t="s">
        <v>905</v>
      </c>
    </row>
    <row r="7487" spans="1:4" hidden="1" x14ac:dyDescent="0.25">
      <c r="A7487" t="s">
        <v>1410</v>
      </c>
      <c r="B7487">
        <v>23</v>
      </c>
      <c r="C7487" t="s">
        <v>583</v>
      </c>
      <c r="D7487" t="s">
        <v>582</v>
      </c>
    </row>
    <row r="7488" spans="1:4" hidden="1" x14ac:dyDescent="0.25">
      <c r="A7488" t="s">
        <v>1410</v>
      </c>
      <c r="B7488">
        <v>24</v>
      </c>
      <c r="C7488" t="s">
        <v>904</v>
      </c>
      <c r="D7488" t="s">
        <v>903</v>
      </c>
    </row>
    <row r="7489" spans="1:4" hidden="1" x14ac:dyDescent="0.25">
      <c r="A7489" t="s">
        <v>1410</v>
      </c>
      <c r="B7489">
        <v>25</v>
      </c>
      <c r="C7489" t="s">
        <v>1347</v>
      </c>
      <c r="D7489" t="s">
        <v>1411</v>
      </c>
    </row>
    <row r="7490" spans="1:4" hidden="1" x14ac:dyDescent="0.25">
      <c r="A7490" t="s">
        <v>1410</v>
      </c>
      <c r="B7490">
        <v>26</v>
      </c>
      <c r="C7490" t="s">
        <v>1409</v>
      </c>
      <c r="D7490" t="s">
        <v>234</v>
      </c>
    </row>
    <row r="7491" spans="1:4" hidden="1" x14ac:dyDescent="0.25">
      <c r="A7491" t="s">
        <v>1406</v>
      </c>
      <c r="B7491">
        <v>1</v>
      </c>
      <c r="C7491" t="s">
        <v>396</v>
      </c>
      <c r="D7491" t="s">
        <v>118</v>
      </c>
    </row>
    <row r="7492" spans="1:4" hidden="1" x14ac:dyDescent="0.25">
      <c r="A7492" t="s">
        <v>1406</v>
      </c>
      <c r="B7492">
        <v>2</v>
      </c>
      <c r="C7492" t="s">
        <v>1078</v>
      </c>
      <c r="D7492" t="s">
        <v>1077</v>
      </c>
    </row>
    <row r="7493" spans="1:4" hidden="1" x14ac:dyDescent="0.25">
      <c r="A7493" t="s">
        <v>1406</v>
      </c>
      <c r="B7493">
        <v>3</v>
      </c>
      <c r="C7493" t="s">
        <v>295</v>
      </c>
      <c r="D7493" t="s">
        <v>10</v>
      </c>
    </row>
    <row r="7494" spans="1:4" hidden="1" x14ac:dyDescent="0.25">
      <c r="A7494" t="s">
        <v>1406</v>
      </c>
      <c r="B7494">
        <v>4</v>
      </c>
      <c r="C7494" t="s">
        <v>410</v>
      </c>
      <c r="D7494" t="s">
        <v>654</v>
      </c>
    </row>
    <row r="7495" spans="1:4" hidden="1" x14ac:dyDescent="0.25">
      <c r="A7495" t="s">
        <v>1406</v>
      </c>
      <c r="B7495">
        <v>5</v>
      </c>
      <c r="C7495" t="s">
        <v>393</v>
      </c>
      <c r="D7495" t="s">
        <v>535</v>
      </c>
    </row>
    <row r="7496" spans="1:4" hidden="1" x14ac:dyDescent="0.25">
      <c r="A7496" t="s">
        <v>1406</v>
      </c>
      <c r="B7496">
        <v>6</v>
      </c>
      <c r="C7496" t="s">
        <v>391</v>
      </c>
      <c r="D7496" t="s">
        <v>390</v>
      </c>
    </row>
    <row r="7497" spans="1:4" hidden="1" x14ac:dyDescent="0.25">
      <c r="A7497" t="s">
        <v>1406</v>
      </c>
      <c r="B7497">
        <v>7</v>
      </c>
      <c r="C7497" t="s">
        <v>408</v>
      </c>
      <c r="D7497" t="s">
        <v>1408</v>
      </c>
    </row>
    <row r="7498" spans="1:4" hidden="1" x14ac:dyDescent="0.25">
      <c r="A7498" t="s">
        <v>1406</v>
      </c>
      <c r="B7498">
        <v>8</v>
      </c>
      <c r="C7498" t="s">
        <v>406</v>
      </c>
      <c r="D7498" t="s">
        <v>386</v>
      </c>
    </row>
    <row r="7499" spans="1:4" hidden="1" x14ac:dyDescent="0.25">
      <c r="A7499" t="s">
        <v>1406</v>
      </c>
      <c r="B7499">
        <v>9</v>
      </c>
      <c r="C7499" t="s">
        <v>1407</v>
      </c>
      <c r="D7499" t="s">
        <v>384</v>
      </c>
    </row>
    <row r="7500" spans="1:4" hidden="1" x14ac:dyDescent="0.25">
      <c r="A7500" t="s">
        <v>1406</v>
      </c>
      <c r="B7500">
        <v>10</v>
      </c>
      <c r="C7500" t="s">
        <v>316</v>
      </c>
      <c r="D7500" t="s">
        <v>106</v>
      </c>
    </row>
    <row r="7501" spans="1:4" hidden="1" x14ac:dyDescent="0.25">
      <c r="A7501" t="s">
        <v>1382</v>
      </c>
      <c r="B7501">
        <v>1</v>
      </c>
      <c r="C7501" t="s">
        <v>295</v>
      </c>
      <c r="D7501" t="s">
        <v>14</v>
      </c>
    </row>
    <row r="7502" spans="1:4" hidden="1" x14ac:dyDescent="0.25">
      <c r="A7502" t="s">
        <v>1382</v>
      </c>
      <c r="B7502">
        <v>2</v>
      </c>
      <c r="C7502" t="s">
        <v>1405</v>
      </c>
      <c r="D7502" t="s">
        <v>1404</v>
      </c>
    </row>
    <row r="7503" spans="1:4" hidden="1" x14ac:dyDescent="0.25">
      <c r="A7503" t="s">
        <v>1382</v>
      </c>
      <c r="B7503">
        <v>3</v>
      </c>
      <c r="C7503" t="s">
        <v>886</v>
      </c>
      <c r="D7503" t="s">
        <v>142</v>
      </c>
    </row>
    <row r="7504" spans="1:4" hidden="1" x14ac:dyDescent="0.25">
      <c r="A7504" t="s">
        <v>1382</v>
      </c>
      <c r="B7504">
        <v>4</v>
      </c>
      <c r="C7504" t="s">
        <v>1403</v>
      </c>
      <c r="D7504" t="s">
        <v>1270</v>
      </c>
    </row>
    <row r="7505" spans="1:4" hidden="1" x14ac:dyDescent="0.25">
      <c r="A7505" t="s">
        <v>1382</v>
      </c>
      <c r="B7505">
        <v>5</v>
      </c>
      <c r="C7505" t="s">
        <v>1402</v>
      </c>
      <c r="D7505" t="s">
        <v>1268</v>
      </c>
    </row>
    <row r="7506" spans="1:4" hidden="1" x14ac:dyDescent="0.25">
      <c r="A7506" t="s">
        <v>1382</v>
      </c>
      <c r="B7506">
        <v>6</v>
      </c>
      <c r="C7506" t="s">
        <v>1401</v>
      </c>
      <c r="D7506" t="s">
        <v>1266</v>
      </c>
    </row>
    <row r="7507" spans="1:4" hidden="1" x14ac:dyDescent="0.25">
      <c r="A7507" t="s">
        <v>1382</v>
      </c>
      <c r="B7507">
        <v>7</v>
      </c>
      <c r="C7507" t="s">
        <v>1265</v>
      </c>
      <c r="D7507" t="s">
        <v>1264</v>
      </c>
    </row>
    <row r="7508" spans="1:4" hidden="1" x14ac:dyDescent="0.25">
      <c r="A7508" t="s">
        <v>1382</v>
      </c>
      <c r="B7508">
        <v>8</v>
      </c>
      <c r="C7508" t="s">
        <v>1400</v>
      </c>
      <c r="D7508" t="s">
        <v>1399</v>
      </c>
    </row>
    <row r="7509" spans="1:4" hidden="1" x14ac:dyDescent="0.25">
      <c r="A7509" t="s">
        <v>1382</v>
      </c>
      <c r="B7509">
        <v>9</v>
      </c>
      <c r="C7509" t="s">
        <v>1261</v>
      </c>
      <c r="D7509" t="s">
        <v>1260</v>
      </c>
    </row>
    <row r="7510" spans="1:4" hidden="1" x14ac:dyDescent="0.25">
      <c r="A7510" t="s">
        <v>1382</v>
      </c>
      <c r="B7510">
        <v>10</v>
      </c>
      <c r="C7510" t="s">
        <v>1398</v>
      </c>
      <c r="D7510" t="s">
        <v>1397</v>
      </c>
    </row>
    <row r="7511" spans="1:4" hidden="1" x14ac:dyDescent="0.25">
      <c r="A7511" t="s">
        <v>1382</v>
      </c>
      <c r="B7511">
        <v>11</v>
      </c>
      <c r="C7511" t="s">
        <v>1052</v>
      </c>
      <c r="D7511" t="s">
        <v>140</v>
      </c>
    </row>
    <row r="7512" spans="1:4" hidden="1" x14ac:dyDescent="0.25">
      <c r="A7512" t="s">
        <v>1382</v>
      </c>
      <c r="B7512">
        <v>12</v>
      </c>
      <c r="C7512" t="s">
        <v>1051</v>
      </c>
      <c r="D7512" t="s">
        <v>1396</v>
      </c>
    </row>
    <row r="7513" spans="1:4" hidden="1" x14ac:dyDescent="0.25">
      <c r="A7513" t="s">
        <v>1382</v>
      </c>
      <c r="B7513">
        <v>13</v>
      </c>
      <c r="C7513" t="s">
        <v>1395</v>
      </c>
      <c r="D7513" t="s">
        <v>1049</v>
      </c>
    </row>
    <row r="7514" spans="1:4" hidden="1" x14ac:dyDescent="0.25">
      <c r="A7514" t="s">
        <v>1382</v>
      </c>
      <c r="B7514">
        <v>14</v>
      </c>
      <c r="C7514" t="s">
        <v>1394</v>
      </c>
      <c r="D7514" t="s">
        <v>1393</v>
      </c>
    </row>
    <row r="7515" spans="1:4" hidden="1" x14ac:dyDescent="0.25">
      <c r="A7515" t="s">
        <v>1382</v>
      </c>
      <c r="B7515">
        <v>15</v>
      </c>
      <c r="C7515" t="s">
        <v>1048</v>
      </c>
      <c r="D7515" t="s">
        <v>1392</v>
      </c>
    </row>
    <row r="7516" spans="1:4" hidden="1" x14ac:dyDescent="0.25">
      <c r="A7516" t="s">
        <v>1382</v>
      </c>
      <c r="B7516">
        <v>16</v>
      </c>
      <c r="C7516" t="s">
        <v>1391</v>
      </c>
      <c r="D7516" t="s">
        <v>1390</v>
      </c>
    </row>
    <row r="7517" spans="1:4" hidden="1" x14ac:dyDescent="0.25">
      <c r="A7517" t="s">
        <v>1382</v>
      </c>
      <c r="B7517">
        <v>17</v>
      </c>
      <c r="C7517" t="s">
        <v>344</v>
      </c>
      <c r="D7517" t="s">
        <v>8</v>
      </c>
    </row>
    <row r="7518" spans="1:4" hidden="1" x14ac:dyDescent="0.25">
      <c r="A7518" t="s">
        <v>1382</v>
      </c>
      <c r="B7518">
        <v>18</v>
      </c>
      <c r="C7518" t="s">
        <v>692</v>
      </c>
      <c r="D7518" t="s">
        <v>935</v>
      </c>
    </row>
    <row r="7519" spans="1:4" hidden="1" x14ac:dyDescent="0.25">
      <c r="A7519" t="s">
        <v>1382</v>
      </c>
      <c r="B7519">
        <v>19</v>
      </c>
      <c r="C7519" t="s">
        <v>1389</v>
      </c>
      <c r="D7519" t="s">
        <v>96</v>
      </c>
    </row>
    <row r="7520" spans="1:4" hidden="1" x14ac:dyDescent="0.25">
      <c r="A7520" t="s">
        <v>1382</v>
      </c>
      <c r="B7520">
        <v>20</v>
      </c>
      <c r="C7520" t="s">
        <v>1388</v>
      </c>
      <c r="D7520" t="s">
        <v>1387</v>
      </c>
    </row>
    <row r="7521" spans="1:4" hidden="1" x14ac:dyDescent="0.25">
      <c r="A7521" t="s">
        <v>1382</v>
      </c>
      <c r="B7521">
        <v>21</v>
      </c>
      <c r="C7521" t="s">
        <v>1386</v>
      </c>
      <c r="D7521" t="s">
        <v>1385</v>
      </c>
    </row>
    <row r="7522" spans="1:4" hidden="1" x14ac:dyDescent="0.25">
      <c r="A7522" t="s">
        <v>1382</v>
      </c>
      <c r="B7522">
        <v>22</v>
      </c>
      <c r="C7522" t="s">
        <v>1384</v>
      </c>
      <c r="D7522" t="s">
        <v>1383</v>
      </c>
    </row>
    <row r="7523" spans="1:4" hidden="1" x14ac:dyDescent="0.25">
      <c r="A7523" t="s">
        <v>1382</v>
      </c>
      <c r="B7523">
        <v>23</v>
      </c>
      <c r="C7523" t="s">
        <v>1381</v>
      </c>
      <c r="D7523" t="s">
        <v>233</v>
      </c>
    </row>
    <row r="7524" spans="1:4" hidden="1" x14ac:dyDescent="0.25">
      <c r="A7524" t="s">
        <v>1370</v>
      </c>
      <c r="B7524">
        <v>1</v>
      </c>
      <c r="C7524" t="s">
        <v>637</v>
      </c>
      <c r="D7524" t="s">
        <v>232</v>
      </c>
    </row>
    <row r="7525" spans="1:4" hidden="1" x14ac:dyDescent="0.25">
      <c r="A7525" t="s">
        <v>1370</v>
      </c>
      <c r="B7525">
        <v>2</v>
      </c>
      <c r="C7525" t="s">
        <v>1380</v>
      </c>
      <c r="D7525" t="s">
        <v>1379</v>
      </c>
    </row>
    <row r="7526" spans="1:4" hidden="1" x14ac:dyDescent="0.25">
      <c r="A7526" t="s">
        <v>1370</v>
      </c>
      <c r="B7526">
        <v>3</v>
      </c>
      <c r="C7526" t="s">
        <v>1378</v>
      </c>
      <c r="D7526" t="s">
        <v>1377</v>
      </c>
    </row>
    <row r="7527" spans="1:4" hidden="1" x14ac:dyDescent="0.25">
      <c r="A7527" t="s">
        <v>1370</v>
      </c>
      <c r="B7527">
        <v>4</v>
      </c>
      <c r="C7527" t="s">
        <v>1376</v>
      </c>
      <c r="D7527" t="s">
        <v>433</v>
      </c>
    </row>
    <row r="7528" spans="1:4" hidden="1" x14ac:dyDescent="0.25">
      <c r="A7528" t="s">
        <v>1370</v>
      </c>
      <c r="B7528">
        <v>5</v>
      </c>
      <c r="C7528" t="s">
        <v>978</v>
      </c>
      <c r="D7528" t="s">
        <v>1375</v>
      </c>
    </row>
    <row r="7529" spans="1:4" hidden="1" x14ac:dyDescent="0.25">
      <c r="A7529" t="s">
        <v>1370</v>
      </c>
      <c r="B7529">
        <v>6</v>
      </c>
      <c r="C7529" t="s">
        <v>1374</v>
      </c>
      <c r="D7529" t="s">
        <v>1373</v>
      </c>
    </row>
    <row r="7530" spans="1:4" hidden="1" x14ac:dyDescent="0.25">
      <c r="A7530" t="s">
        <v>1370</v>
      </c>
      <c r="B7530">
        <v>7</v>
      </c>
      <c r="C7530" t="s">
        <v>295</v>
      </c>
      <c r="D7530" t="s">
        <v>14</v>
      </c>
    </row>
    <row r="7531" spans="1:4" hidden="1" x14ac:dyDescent="0.25">
      <c r="A7531" t="s">
        <v>1370</v>
      </c>
      <c r="B7531">
        <v>8</v>
      </c>
      <c r="C7531" t="s">
        <v>1372</v>
      </c>
      <c r="D7531" t="s">
        <v>1371</v>
      </c>
    </row>
    <row r="7532" spans="1:4" hidden="1" x14ac:dyDescent="0.25">
      <c r="A7532" t="s">
        <v>1370</v>
      </c>
      <c r="B7532">
        <v>9</v>
      </c>
      <c r="C7532" t="s">
        <v>1369</v>
      </c>
      <c r="D7532" t="s">
        <v>148</v>
      </c>
    </row>
    <row r="7533" spans="1:4" hidden="1" x14ac:dyDescent="0.25">
      <c r="A7533" t="s">
        <v>1355</v>
      </c>
      <c r="B7533">
        <v>1</v>
      </c>
      <c r="C7533" t="s">
        <v>295</v>
      </c>
      <c r="D7533" t="s">
        <v>10</v>
      </c>
    </row>
    <row r="7534" spans="1:4" hidden="1" x14ac:dyDescent="0.25">
      <c r="A7534" t="s">
        <v>1355</v>
      </c>
      <c r="B7534">
        <v>2</v>
      </c>
      <c r="C7534" t="s">
        <v>928</v>
      </c>
      <c r="D7534" t="s">
        <v>464</v>
      </c>
    </row>
    <row r="7535" spans="1:4" hidden="1" x14ac:dyDescent="0.25">
      <c r="A7535" t="s">
        <v>1355</v>
      </c>
      <c r="B7535">
        <v>3</v>
      </c>
      <c r="C7535" t="s">
        <v>926</v>
      </c>
      <c r="D7535" t="s">
        <v>535</v>
      </c>
    </row>
    <row r="7536" spans="1:4" hidden="1" x14ac:dyDescent="0.25">
      <c r="A7536" t="s">
        <v>1355</v>
      </c>
      <c r="B7536">
        <v>4</v>
      </c>
      <c r="C7536" t="s">
        <v>925</v>
      </c>
      <c r="D7536" t="s">
        <v>924</v>
      </c>
    </row>
    <row r="7537" spans="1:4" hidden="1" x14ac:dyDescent="0.25">
      <c r="A7537" t="s">
        <v>1355</v>
      </c>
      <c r="B7537">
        <v>5</v>
      </c>
      <c r="C7537" t="s">
        <v>923</v>
      </c>
      <c r="D7537" t="s">
        <v>407</v>
      </c>
    </row>
    <row r="7538" spans="1:4" hidden="1" x14ac:dyDescent="0.25">
      <c r="A7538" t="s">
        <v>1355</v>
      </c>
      <c r="B7538">
        <v>6</v>
      </c>
      <c r="C7538" t="s">
        <v>387</v>
      </c>
      <c r="D7538" t="s">
        <v>386</v>
      </c>
    </row>
    <row r="7539" spans="1:4" hidden="1" x14ac:dyDescent="0.25">
      <c r="A7539" t="s">
        <v>1355</v>
      </c>
      <c r="B7539">
        <v>7</v>
      </c>
      <c r="C7539" t="s">
        <v>922</v>
      </c>
      <c r="D7539" t="s">
        <v>921</v>
      </c>
    </row>
    <row r="7540" spans="1:4" hidden="1" x14ac:dyDescent="0.25">
      <c r="A7540" t="s">
        <v>1355</v>
      </c>
      <c r="B7540">
        <v>8</v>
      </c>
      <c r="C7540" t="s">
        <v>316</v>
      </c>
      <c r="D7540" t="s">
        <v>106</v>
      </c>
    </row>
    <row r="7541" spans="1:4" hidden="1" x14ac:dyDescent="0.25">
      <c r="A7541" t="s">
        <v>1355</v>
      </c>
      <c r="B7541">
        <v>9</v>
      </c>
      <c r="C7541" t="s">
        <v>881</v>
      </c>
      <c r="D7541" t="s">
        <v>920</v>
      </c>
    </row>
    <row r="7542" spans="1:4" hidden="1" x14ac:dyDescent="0.25">
      <c r="A7542" t="s">
        <v>1355</v>
      </c>
      <c r="B7542">
        <v>10</v>
      </c>
      <c r="C7542" t="s">
        <v>1287</v>
      </c>
      <c r="D7542" t="s">
        <v>1286</v>
      </c>
    </row>
    <row r="7543" spans="1:4" hidden="1" x14ac:dyDescent="0.25">
      <c r="A7543" t="s">
        <v>1355</v>
      </c>
      <c r="B7543">
        <v>11</v>
      </c>
      <c r="C7543" t="s">
        <v>1368</v>
      </c>
      <c r="D7543" t="s">
        <v>1367</v>
      </c>
    </row>
    <row r="7544" spans="1:4" hidden="1" x14ac:dyDescent="0.25">
      <c r="A7544" t="s">
        <v>1355</v>
      </c>
      <c r="B7544">
        <v>12</v>
      </c>
      <c r="C7544" t="s">
        <v>1197</v>
      </c>
      <c r="D7544" t="s">
        <v>1366</v>
      </c>
    </row>
    <row r="7545" spans="1:4" hidden="1" x14ac:dyDescent="0.25">
      <c r="A7545" t="s">
        <v>1355</v>
      </c>
      <c r="B7545">
        <v>13</v>
      </c>
      <c r="C7545" t="s">
        <v>1365</v>
      </c>
      <c r="D7545" t="s">
        <v>115</v>
      </c>
    </row>
    <row r="7546" spans="1:4" hidden="1" x14ac:dyDescent="0.25">
      <c r="A7546" t="s">
        <v>1355</v>
      </c>
      <c r="B7546">
        <v>14</v>
      </c>
      <c r="C7546" t="s">
        <v>1008</v>
      </c>
      <c r="D7546" t="s">
        <v>1364</v>
      </c>
    </row>
    <row r="7547" spans="1:4" hidden="1" x14ac:dyDescent="0.25">
      <c r="A7547" t="s">
        <v>1355</v>
      </c>
      <c r="B7547">
        <v>15</v>
      </c>
      <c r="C7547" t="s">
        <v>1321</v>
      </c>
      <c r="D7547" t="s">
        <v>139</v>
      </c>
    </row>
    <row r="7548" spans="1:4" hidden="1" x14ac:dyDescent="0.25">
      <c r="A7548" t="s">
        <v>1355</v>
      </c>
      <c r="B7548">
        <v>16</v>
      </c>
      <c r="C7548" t="s">
        <v>1363</v>
      </c>
      <c r="D7548" t="s">
        <v>1362</v>
      </c>
    </row>
    <row r="7549" spans="1:4" hidden="1" x14ac:dyDescent="0.25">
      <c r="A7549" t="s">
        <v>1355</v>
      </c>
      <c r="B7549">
        <v>17</v>
      </c>
      <c r="C7549" t="s">
        <v>1361</v>
      </c>
      <c r="D7549" t="s">
        <v>1360</v>
      </c>
    </row>
    <row r="7550" spans="1:4" hidden="1" x14ac:dyDescent="0.25">
      <c r="A7550" t="s">
        <v>1355</v>
      </c>
      <c r="B7550">
        <v>18</v>
      </c>
      <c r="C7550" t="s">
        <v>826</v>
      </c>
      <c r="D7550" t="s">
        <v>1359</v>
      </c>
    </row>
    <row r="7551" spans="1:4" hidden="1" x14ac:dyDescent="0.25">
      <c r="A7551" t="s">
        <v>1355</v>
      </c>
      <c r="B7551">
        <v>19</v>
      </c>
      <c r="C7551" t="s">
        <v>733</v>
      </c>
      <c r="D7551" t="s">
        <v>804</v>
      </c>
    </row>
    <row r="7552" spans="1:4" hidden="1" x14ac:dyDescent="0.25">
      <c r="A7552" t="s">
        <v>1355</v>
      </c>
      <c r="B7552">
        <v>20</v>
      </c>
      <c r="C7552" t="s">
        <v>790</v>
      </c>
      <c r="D7552" t="s">
        <v>1358</v>
      </c>
    </row>
    <row r="7553" spans="1:4" hidden="1" x14ac:dyDescent="0.25">
      <c r="A7553" t="s">
        <v>1355</v>
      </c>
      <c r="B7553">
        <v>21</v>
      </c>
      <c r="C7553" t="s">
        <v>1357</v>
      </c>
      <c r="D7553" t="s">
        <v>800</v>
      </c>
    </row>
    <row r="7554" spans="1:4" hidden="1" x14ac:dyDescent="0.25">
      <c r="A7554" t="s">
        <v>1355</v>
      </c>
      <c r="B7554">
        <v>22</v>
      </c>
      <c r="C7554" t="s">
        <v>1356</v>
      </c>
      <c r="D7554" t="s">
        <v>798</v>
      </c>
    </row>
    <row r="7555" spans="1:4" hidden="1" x14ac:dyDescent="0.25">
      <c r="A7555" t="s">
        <v>1355</v>
      </c>
      <c r="B7555">
        <v>23</v>
      </c>
      <c r="C7555" t="s">
        <v>1354</v>
      </c>
      <c r="D7555" t="s">
        <v>214</v>
      </c>
    </row>
    <row r="7556" spans="1:4" hidden="1" x14ac:dyDescent="0.25">
      <c r="A7556" t="s">
        <v>1349</v>
      </c>
      <c r="B7556">
        <v>1</v>
      </c>
      <c r="C7556" t="s">
        <v>295</v>
      </c>
      <c r="D7556" t="s">
        <v>10</v>
      </c>
    </row>
    <row r="7557" spans="1:4" hidden="1" x14ac:dyDescent="0.25">
      <c r="A7557" t="s">
        <v>1349</v>
      </c>
      <c r="B7557">
        <v>2</v>
      </c>
      <c r="C7557" t="s">
        <v>1272</v>
      </c>
      <c r="D7557" t="s">
        <v>1271</v>
      </c>
    </row>
    <row r="7558" spans="1:4" hidden="1" x14ac:dyDescent="0.25">
      <c r="A7558" t="s">
        <v>1349</v>
      </c>
      <c r="B7558">
        <v>3</v>
      </c>
      <c r="C7558" t="s">
        <v>1353</v>
      </c>
      <c r="D7558" t="s">
        <v>1350</v>
      </c>
    </row>
    <row r="7559" spans="1:4" hidden="1" x14ac:dyDescent="0.25">
      <c r="A7559" t="s">
        <v>1349</v>
      </c>
      <c r="B7559">
        <v>4</v>
      </c>
      <c r="C7559" t="s">
        <v>1352</v>
      </c>
      <c r="D7559" t="s">
        <v>1351</v>
      </c>
    </row>
    <row r="7560" spans="1:4" hidden="1" x14ac:dyDescent="0.25">
      <c r="A7560" t="s">
        <v>1349</v>
      </c>
      <c r="B7560">
        <v>5</v>
      </c>
      <c r="C7560" t="s">
        <v>601</v>
      </c>
      <c r="D7560" t="s">
        <v>1350</v>
      </c>
    </row>
    <row r="7561" spans="1:4" hidden="1" x14ac:dyDescent="0.25">
      <c r="A7561" t="s">
        <v>1349</v>
      </c>
      <c r="B7561">
        <v>6</v>
      </c>
      <c r="C7561" t="s">
        <v>1272</v>
      </c>
      <c r="D7561" t="s">
        <v>1271</v>
      </c>
    </row>
    <row r="7562" spans="1:4" hidden="1" x14ac:dyDescent="0.25">
      <c r="A7562" t="s">
        <v>1349</v>
      </c>
      <c r="B7562">
        <v>7</v>
      </c>
      <c r="C7562" t="s">
        <v>295</v>
      </c>
      <c r="D7562" t="s">
        <v>10</v>
      </c>
    </row>
    <row r="7563" spans="1:4" hidden="1" x14ac:dyDescent="0.25">
      <c r="A7563" t="s">
        <v>1342</v>
      </c>
      <c r="B7563">
        <v>1</v>
      </c>
      <c r="C7563" t="s">
        <v>295</v>
      </c>
      <c r="D7563" t="s">
        <v>10</v>
      </c>
    </row>
    <row r="7564" spans="1:4" hidden="1" x14ac:dyDescent="0.25">
      <c r="A7564" t="s">
        <v>1342</v>
      </c>
      <c r="B7564">
        <v>2</v>
      </c>
      <c r="C7564" t="s">
        <v>1067</v>
      </c>
      <c r="D7564" t="s">
        <v>1234</v>
      </c>
    </row>
    <row r="7565" spans="1:4" hidden="1" x14ac:dyDescent="0.25">
      <c r="A7565" t="s">
        <v>1342</v>
      </c>
      <c r="B7565">
        <v>3</v>
      </c>
      <c r="C7565" t="s">
        <v>999</v>
      </c>
      <c r="D7565" t="s">
        <v>596</v>
      </c>
    </row>
    <row r="7566" spans="1:4" hidden="1" x14ac:dyDescent="0.25">
      <c r="A7566" t="s">
        <v>1342</v>
      </c>
      <c r="B7566">
        <v>4</v>
      </c>
      <c r="C7566" t="s">
        <v>1000</v>
      </c>
      <c r="D7566" t="s">
        <v>70</v>
      </c>
    </row>
    <row r="7567" spans="1:4" hidden="1" x14ac:dyDescent="0.25">
      <c r="A7567" t="s">
        <v>1342</v>
      </c>
      <c r="B7567">
        <v>5</v>
      </c>
      <c r="C7567" t="s">
        <v>1193</v>
      </c>
      <c r="D7567" t="s">
        <v>593</v>
      </c>
    </row>
    <row r="7568" spans="1:4" hidden="1" x14ac:dyDescent="0.25">
      <c r="A7568" t="s">
        <v>1342</v>
      </c>
      <c r="B7568">
        <v>6</v>
      </c>
      <c r="C7568" t="s">
        <v>1192</v>
      </c>
      <c r="D7568" t="s">
        <v>592</v>
      </c>
    </row>
    <row r="7569" spans="1:4" hidden="1" x14ac:dyDescent="0.25">
      <c r="A7569" t="s">
        <v>1342</v>
      </c>
      <c r="B7569">
        <v>7</v>
      </c>
      <c r="C7569" t="s">
        <v>970</v>
      </c>
      <c r="D7569" t="s">
        <v>504</v>
      </c>
    </row>
    <row r="7570" spans="1:4" hidden="1" x14ac:dyDescent="0.25">
      <c r="A7570" t="s">
        <v>1342</v>
      </c>
      <c r="B7570">
        <v>8</v>
      </c>
      <c r="C7570" t="s">
        <v>533</v>
      </c>
      <c r="D7570" t="s">
        <v>590</v>
      </c>
    </row>
    <row r="7571" spans="1:4" hidden="1" x14ac:dyDescent="0.25">
      <c r="A7571" t="s">
        <v>1342</v>
      </c>
      <c r="B7571">
        <v>9</v>
      </c>
      <c r="C7571" t="s">
        <v>1341</v>
      </c>
      <c r="D7571" t="s">
        <v>116</v>
      </c>
    </row>
    <row r="7572" spans="1:4" hidden="1" x14ac:dyDescent="0.25">
      <c r="A7572" t="s">
        <v>1342</v>
      </c>
      <c r="B7572">
        <v>10</v>
      </c>
      <c r="C7572" t="s">
        <v>730</v>
      </c>
      <c r="D7572" t="s">
        <v>509</v>
      </c>
    </row>
    <row r="7573" spans="1:4" hidden="1" x14ac:dyDescent="0.25">
      <c r="A7573" t="s">
        <v>1342</v>
      </c>
      <c r="B7573">
        <v>11</v>
      </c>
      <c r="C7573" t="s">
        <v>512</v>
      </c>
      <c r="D7573" t="s">
        <v>511</v>
      </c>
    </row>
    <row r="7574" spans="1:4" hidden="1" x14ac:dyDescent="0.25">
      <c r="A7574" t="s">
        <v>1342</v>
      </c>
      <c r="B7574">
        <v>12</v>
      </c>
      <c r="C7574" t="s">
        <v>1046</v>
      </c>
      <c r="D7574" t="s">
        <v>935</v>
      </c>
    </row>
    <row r="7575" spans="1:4" hidden="1" x14ac:dyDescent="0.25">
      <c r="A7575" t="s">
        <v>1342</v>
      </c>
      <c r="B7575">
        <v>13</v>
      </c>
      <c r="C7575" t="s">
        <v>1190</v>
      </c>
      <c r="D7575" t="s">
        <v>587</v>
      </c>
    </row>
    <row r="7576" spans="1:4" hidden="1" x14ac:dyDescent="0.25">
      <c r="A7576" t="s">
        <v>1342</v>
      </c>
      <c r="B7576">
        <v>14</v>
      </c>
      <c r="C7576" t="s">
        <v>907</v>
      </c>
      <c r="D7576" t="s">
        <v>150</v>
      </c>
    </row>
    <row r="7577" spans="1:4" hidden="1" x14ac:dyDescent="0.25">
      <c r="A7577" t="s">
        <v>1342</v>
      </c>
      <c r="B7577">
        <v>15</v>
      </c>
      <c r="C7577" t="s">
        <v>1348</v>
      </c>
      <c r="D7577" t="s">
        <v>584</v>
      </c>
    </row>
    <row r="7578" spans="1:4" hidden="1" x14ac:dyDescent="0.25">
      <c r="A7578" t="s">
        <v>1342</v>
      </c>
      <c r="B7578">
        <v>16</v>
      </c>
      <c r="C7578" t="s">
        <v>583</v>
      </c>
      <c r="D7578" t="s">
        <v>582</v>
      </c>
    </row>
    <row r="7579" spans="1:4" hidden="1" x14ac:dyDescent="0.25">
      <c r="A7579" t="s">
        <v>1342</v>
      </c>
      <c r="B7579">
        <v>17</v>
      </c>
      <c r="C7579" t="s">
        <v>581</v>
      </c>
      <c r="D7579" t="s">
        <v>580</v>
      </c>
    </row>
    <row r="7580" spans="1:4" hidden="1" x14ac:dyDescent="0.25">
      <c r="A7580" t="s">
        <v>1342</v>
      </c>
      <c r="B7580">
        <v>18</v>
      </c>
      <c r="C7580" t="s">
        <v>1347</v>
      </c>
      <c r="D7580" t="s">
        <v>1346</v>
      </c>
    </row>
    <row r="7581" spans="1:4" hidden="1" x14ac:dyDescent="0.25">
      <c r="A7581" t="s">
        <v>1342</v>
      </c>
      <c r="B7581">
        <v>19</v>
      </c>
      <c r="C7581" t="s">
        <v>1238</v>
      </c>
      <c r="D7581" t="s">
        <v>234</v>
      </c>
    </row>
    <row r="7582" spans="1:4" hidden="1" x14ac:dyDescent="0.25">
      <c r="A7582" t="s">
        <v>1342</v>
      </c>
      <c r="B7582">
        <v>20</v>
      </c>
      <c r="C7582" t="s">
        <v>1085</v>
      </c>
      <c r="D7582" t="s">
        <v>1084</v>
      </c>
    </row>
    <row r="7583" spans="1:4" hidden="1" x14ac:dyDescent="0.25">
      <c r="A7583" t="s">
        <v>1342</v>
      </c>
      <c r="B7583">
        <v>21</v>
      </c>
      <c r="C7583" t="s">
        <v>734</v>
      </c>
      <c r="D7583" t="s">
        <v>1086</v>
      </c>
    </row>
    <row r="7584" spans="1:4" hidden="1" x14ac:dyDescent="0.25">
      <c r="A7584" t="s">
        <v>1342</v>
      </c>
      <c r="B7584">
        <v>22</v>
      </c>
      <c r="C7584" t="s">
        <v>1345</v>
      </c>
      <c r="D7584" t="s">
        <v>1344</v>
      </c>
    </row>
    <row r="7585" spans="1:4" hidden="1" x14ac:dyDescent="0.25">
      <c r="A7585" t="s">
        <v>1342</v>
      </c>
      <c r="B7585">
        <v>23</v>
      </c>
      <c r="C7585" t="s">
        <v>1075</v>
      </c>
      <c r="D7585" t="s">
        <v>1343</v>
      </c>
    </row>
    <row r="7586" spans="1:4" hidden="1" x14ac:dyDescent="0.25">
      <c r="A7586" t="s">
        <v>1342</v>
      </c>
      <c r="B7586">
        <v>24</v>
      </c>
      <c r="C7586" t="s">
        <v>358</v>
      </c>
      <c r="D7586" t="s">
        <v>72</v>
      </c>
    </row>
    <row r="7587" spans="1:4" hidden="1" x14ac:dyDescent="0.25">
      <c r="A7587" t="s">
        <v>1340</v>
      </c>
      <c r="B7587">
        <v>1</v>
      </c>
      <c r="C7587" t="s">
        <v>295</v>
      </c>
      <c r="D7587" t="s">
        <v>10</v>
      </c>
    </row>
    <row r="7588" spans="1:4" hidden="1" x14ac:dyDescent="0.25">
      <c r="A7588" t="s">
        <v>1340</v>
      </c>
      <c r="B7588">
        <v>2</v>
      </c>
      <c r="C7588" t="s">
        <v>1067</v>
      </c>
      <c r="D7588" t="s">
        <v>1234</v>
      </c>
    </row>
    <row r="7589" spans="1:4" hidden="1" x14ac:dyDescent="0.25">
      <c r="A7589" t="s">
        <v>1340</v>
      </c>
      <c r="B7589">
        <v>3</v>
      </c>
      <c r="C7589" t="s">
        <v>999</v>
      </c>
      <c r="D7589" t="s">
        <v>596</v>
      </c>
    </row>
    <row r="7590" spans="1:4" hidden="1" x14ac:dyDescent="0.25">
      <c r="A7590" t="s">
        <v>1340</v>
      </c>
      <c r="B7590">
        <v>4</v>
      </c>
      <c r="C7590" t="s">
        <v>1000</v>
      </c>
      <c r="D7590" t="s">
        <v>70</v>
      </c>
    </row>
    <row r="7591" spans="1:4" hidden="1" x14ac:dyDescent="0.25">
      <c r="A7591" t="s">
        <v>1340</v>
      </c>
      <c r="B7591">
        <v>5</v>
      </c>
      <c r="C7591" t="s">
        <v>1193</v>
      </c>
      <c r="D7591" t="s">
        <v>593</v>
      </c>
    </row>
    <row r="7592" spans="1:4" hidden="1" x14ac:dyDescent="0.25">
      <c r="A7592" t="s">
        <v>1340</v>
      </c>
      <c r="B7592">
        <v>6</v>
      </c>
      <c r="C7592" t="s">
        <v>1192</v>
      </c>
      <c r="D7592" t="s">
        <v>592</v>
      </c>
    </row>
    <row r="7593" spans="1:4" hidden="1" x14ac:dyDescent="0.25">
      <c r="A7593" t="s">
        <v>1340</v>
      </c>
      <c r="B7593">
        <v>7</v>
      </c>
      <c r="C7593" t="s">
        <v>970</v>
      </c>
      <c r="D7593" t="s">
        <v>504</v>
      </c>
    </row>
    <row r="7594" spans="1:4" hidden="1" x14ac:dyDescent="0.25">
      <c r="A7594" t="s">
        <v>1340</v>
      </c>
      <c r="B7594">
        <v>8</v>
      </c>
      <c r="C7594" t="s">
        <v>533</v>
      </c>
      <c r="D7594" t="s">
        <v>590</v>
      </c>
    </row>
    <row r="7595" spans="1:4" hidden="1" x14ac:dyDescent="0.25">
      <c r="A7595" t="s">
        <v>1340</v>
      </c>
      <c r="B7595">
        <v>9</v>
      </c>
      <c r="C7595" t="s">
        <v>1341</v>
      </c>
      <c r="D7595" t="s">
        <v>116</v>
      </c>
    </row>
    <row r="7596" spans="1:4" hidden="1" x14ac:dyDescent="0.25">
      <c r="A7596" t="s">
        <v>1340</v>
      </c>
      <c r="B7596">
        <v>10</v>
      </c>
      <c r="C7596" t="s">
        <v>730</v>
      </c>
      <c r="D7596" t="s">
        <v>509</v>
      </c>
    </row>
    <row r="7597" spans="1:4" hidden="1" x14ac:dyDescent="0.25">
      <c r="A7597" t="s">
        <v>1340</v>
      </c>
      <c r="B7597">
        <v>11</v>
      </c>
      <c r="C7597" t="s">
        <v>512</v>
      </c>
      <c r="D7597" t="s">
        <v>511</v>
      </c>
    </row>
    <row r="7598" spans="1:4" hidden="1" x14ac:dyDescent="0.25">
      <c r="A7598" t="s">
        <v>1340</v>
      </c>
      <c r="B7598">
        <v>12</v>
      </c>
      <c r="C7598" t="s">
        <v>1046</v>
      </c>
      <c r="D7598" t="s">
        <v>935</v>
      </c>
    </row>
    <row r="7599" spans="1:4" hidden="1" x14ac:dyDescent="0.25">
      <c r="A7599" t="s">
        <v>1340</v>
      </c>
      <c r="B7599">
        <v>13</v>
      </c>
      <c r="C7599" t="s">
        <v>1190</v>
      </c>
      <c r="D7599" t="s">
        <v>587</v>
      </c>
    </row>
    <row r="7600" spans="1:4" hidden="1" x14ac:dyDescent="0.25">
      <c r="A7600" t="s">
        <v>1340</v>
      </c>
      <c r="B7600">
        <v>14</v>
      </c>
      <c r="C7600" t="s">
        <v>907</v>
      </c>
      <c r="D7600" t="s">
        <v>150</v>
      </c>
    </row>
    <row r="7601" spans="1:4" hidden="1" x14ac:dyDescent="0.25">
      <c r="A7601" t="s">
        <v>1318</v>
      </c>
      <c r="B7601">
        <v>1</v>
      </c>
      <c r="C7601" t="s">
        <v>295</v>
      </c>
      <c r="D7601" t="s">
        <v>10</v>
      </c>
    </row>
    <row r="7602" spans="1:4" hidden="1" x14ac:dyDescent="0.25">
      <c r="A7602" t="s">
        <v>1318</v>
      </c>
      <c r="B7602">
        <v>2</v>
      </c>
      <c r="C7602" t="s">
        <v>928</v>
      </c>
      <c r="D7602" t="s">
        <v>464</v>
      </c>
    </row>
    <row r="7603" spans="1:4" hidden="1" x14ac:dyDescent="0.25">
      <c r="A7603" t="s">
        <v>1318</v>
      </c>
      <c r="B7603">
        <v>3</v>
      </c>
      <c r="C7603" t="s">
        <v>926</v>
      </c>
      <c r="D7603" t="s">
        <v>535</v>
      </c>
    </row>
    <row r="7604" spans="1:4" hidden="1" x14ac:dyDescent="0.25">
      <c r="A7604" t="s">
        <v>1318</v>
      </c>
      <c r="B7604">
        <v>4</v>
      </c>
      <c r="C7604" t="s">
        <v>925</v>
      </c>
      <c r="D7604" t="s">
        <v>924</v>
      </c>
    </row>
    <row r="7605" spans="1:4" hidden="1" x14ac:dyDescent="0.25">
      <c r="A7605" t="s">
        <v>1318</v>
      </c>
      <c r="B7605">
        <v>5</v>
      </c>
      <c r="C7605" t="s">
        <v>923</v>
      </c>
      <c r="D7605" t="s">
        <v>407</v>
      </c>
    </row>
    <row r="7606" spans="1:4" hidden="1" x14ac:dyDescent="0.25">
      <c r="A7606" t="s">
        <v>1318</v>
      </c>
      <c r="B7606">
        <v>6</v>
      </c>
      <c r="C7606" t="s">
        <v>387</v>
      </c>
      <c r="D7606" t="s">
        <v>386</v>
      </c>
    </row>
    <row r="7607" spans="1:4" hidden="1" x14ac:dyDescent="0.25">
      <c r="A7607" t="s">
        <v>1318</v>
      </c>
      <c r="B7607">
        <v>7</v>
      </c>
      <c r="C7607" t="s">
        <v>922</v>
      </c>
      <c r="D7607" t="s">
        <v>921</v>
      </c>
    </row>
    <row r="7608" spans="1:4" hidden="1" x14ac:dyDescent="0.25">
      <c r="A7608" t="s">
        <v>1318</v>
      </c>
      <c r="B7608">
        <v>8</v>
      </c>
      <c r="C7608" t="s">
        <v>316</v>
      </c>
      <c r="D7608" t="s">
        <v>106</v>
      </c>
    </row>
    <row r="7609" spans="1:4" hidden="1" x14ac:dyDescent="0.25">
      <c r="A7609" t="s">
        <v>1318</v>
      </c>
      <c r="B7609">
        <v>9</v>
      </c>
      <c r="C7609" t="s">
        <v>881</v>
      </c>
      <c r="D7609" t="s">
        <v>920</v>
      </c>
    </row>
    <row r="7610" spans="1:4" hidden="1" x14ac:dyDescent="0.25">
      <c r="A7610" t="s">
        <v>1318</v>
      </c>
      <c r="B7610">
        <v>10</v>
      </c>
      <c r="C7610" t="s">
        <v>919</v>
      </c>
      <c r="D7610" t="s">
        <v>380</v>
      </c>
    </row>
    <row r="7611" spans="1:4" hidden="1" x14ac:dyDescent="0.25">
      <c r="A7611" t="s">
        <v>1318</v>
      </c>
      <c r="B7611">
        <v>11</v>
      </c>
      <c r="C7611" t="s">
        <v>452</v>
      </c>
      <c r="D7611" t="s">
        <v>378</v>
      </c>
    </row>
    <row r="7612" spans="1:4" hidden="1" x14ac:dyDescent="0.25">
      <c r="A7612" t="s">
        <v>1318</v>
      </c>
      <c r="B7612">
        <v>12</v>
      </c>
      <c r="C7612" t="s">
        <v>1339</v>
      </c>
      <c r="D7612" t="s">
        <v>739</v>
      </c>
    </row>
    <row r="7613" spans="1:4" hidden="1" x14ac:dyDescent="0.25">
      <c r="A7613" t="s">
        <v>1318</v>
      </c>
      <c r="B7613">
        <v>13</v>
      </c>
      <c r="C7613" t="s">
        <v>784</v>
      </c>
      <c r="D7613" t="s">
        <v>783</v>
      </c>
    </row>
    <row r="7614" spans="1:4" hidden="1" x14ac:dyDescent="0.25">
      <c r="A7614" t="s">
        <v>1318</v>
      </c>
      <c r="B7614">
        <v>14</v>
      </c>
      <c r="C7614" t="s">
        <v>1338</v>
      </c>
      <c r="D7614" t="s">
        <v>1337</v>
      </c>
    </row>
    <row r="7615" spans="1:4" hidden="1" x14ac:dyDescent="0.25">
      <c r="A7615" t="s">
        <v>1318</v>
      </c>
      <c r="B7615">
        <v>15</v>
      </c>
      <c r="C7615" t="s">
        <v>1336</v>
      </c>
      <c r="D7615" t="s">
        <v>1295</v>
      </c>
    </row>
    <row r="7616" spans="1:4" hidden="1" x14ac:dyDescent="0.25">
      <c r="A7616" t="s">
        <v>1318</v>
      </c>
      <c r="B7616">
        <v>16</v>
      </c>
      <c r="C7616" t="s">
        <v>1335</v>
      </c>
      <c r="D7616" t="s">
        <v>1334</v>
      </c>
    </row>
    <row r="7617" spans="1:4" hidden="1" x14ac:dyDescent="0.25">
      <c r="A7617" t="s">
        <v>1318</v>
      </c>
      <c r="B7617">
        <v>17</v>
      </c>
      <c r="C7617" t="s">
        <v>992</v>
      </c>
      <c r="D7617" t="s">
        <v>1333</v>
      </c>
    </row>
    <row r="7618" spans="1:4" hidden="1" x14ac:dyDescent="0.25">
      <c r="A7618" t="s">
        <v>1318</v>
      </c>
      <c r="B7618">
        <v>18</v>
      </c>
      <c r="C7618" t="s">
        <v>1332</v>
      </c>
      <c r="D7618" t="s">
        <v>766</v>
      </c>
    </row>
    <row r="7619" spans="1:4" hidden="1" x14ac:dyDescent="0.25">
      <c r="A7619" t="s">
        <v>1318</v>
      </c>
      <c r="B7619">
        <v>19</v>
      </c>
      <c r="C7619" t="s">
        <v>358</v>
      </c>
      <c r="D7619" t="s">
        <v>1331</v>
      </c>
    </row>
    <row r="7620" spans="1:4" hidden="1" x14ac:dyDescent="0.25">
      <c r="A7620" t="s">
        <v>1318</v>
      </c>
      <c r="B7620">
        <v>20</v>
      </c>
      <c r="C7620" t="s">
        <v>1330</v>
      </c>
      <c r="D7620" t="s">
        <v>617</v>
      </c>
    </row>
    <row r="7621" spans="1:4" hidden="1" x14ac:dyDescent="0.25">
      <c r="A7621" t="s">
        <v>1318</v>
      </c>
      <c r="B7621">
        <v>21</v>
      </c>
      <c r="C7621" t="s">
        <v>764</v>
      </c>
      <c r="D7621" t="s">
        <v>129</v>
      </c>
    </row>
    <row r="7622" spans="1:4" hidden="1" x14ac:dyDescent="0.25">
      <c r="A7622" t="s">
        <v>1318</v>
      </c>
      <c r="B7622">
        <v>22</v>
      </c>
      <c r="C7622" t="s">
        <v>1329</v>
      </c>
      <c r="D7622" t="s">
        <v>1328</v>
      </c>
    </row>
    <row r="7623" spans="1:4" hidden="1" x14ac:dyDescent="0.25">
      <c r="A7623" t="s">
        <v>1318</v>
      </c>
      <c r="B7623">
        <v>23</v>
      </c>
      <c r="C7623" t="s">
        <v>774</v>
      </c>
      <c r="D7623" t="s">
        <v>1327</v>
      </c>
    </row>
    <row r="7624" spans="1:4" hidden="1" x14ac:dyDescent="0.25">
      <c r="A7624" t="s">
        <v>1318</v>
      </c>
      <c r="B7624">
        <v>24</v>
      </c>
      <c r="C7624" t="s">
        <v>826</v>
      </c>
      <c r="D7624" t="s">
        <v>1326</v>
      </c>
    </row>
    <row r="7625" spans="1:4" hidden="1" x14ac:dyDescent="0.25">
      <c r="A7625" t="s">
        <v>1318</v>
      </c>
      <c r="B7625">
        <v>25</v>
      </c>
      <c r="C7625" t="s">
        <v>1325</v>
      </c>
      <c r="D7625" t="s">
        <v>1324</v>
      </c>
    </row>
    <row r="7626" spans="1:4" hidden="1" x14ac:dyDescent="0.25">
      <c r="A7626" t="s">
        <v>1318</v>
      </c>
      <c r="B7626">
        <v>26</v>
      </c>
      <c r="C7626" t="s">
        <v>1323</v>
      </c>
      <c r="D7626" t="s">
        <v>1322</v>
      </c>
    </row>
    <row r="7627" spans="1:4" hidden="1" x14ac:dyDescent="0.25">
      <c r="A7627" t="s">
        <v>1318</v>
      </c>
      <c r="B7627">
        <v>27</v>
      </c>
      <c r="C7627" t="s">
        <v>1321</v>
      </c>
      <c r="D7627" t="s">
        <v>1320</v>
      </c>
    </row>
    <row r="7628" spans="1:4" hidden="1" x14ac:dyDescent="0.25">
      <c r="A7628" t="s">
        <v>1318</v>
      </c>
      <c r="B7628">
        <v>28</v>
      </c>
      <c r="C7628" t="s">
        <v>1319</v>
      </c>
      <c r="D7628" t="s">
        <v>228</v>
      </c>
    </row>
    <row r="7629" spans="1:4" hidden="1" x14ac:dyDescent="0.25">
      <c r="A7629" t="s">
        <v>1318</v>
      </c>
      <c r="B7629">
        <v>29</v>
      </c>
      <c r="C7629" t="s">
        <v>1317</v>
      </c>
      <c r="D7629" t="s">
        <v>231</v>
      </c>
    </row>
    <row r="7630" spans="1:4" hidden="1" x14ac:dyDescent="0.25">
      <c r="A7630" t="s">
        <v>1315</v>
      </c>
      <c r="B7630">
        <v>1</v>
      </c>
      <c r="C7630" t="s">
        <v>295</v>
      </c>
      <c r="D7630" t="s">
        <v>10</v>
      </c>
    </row>
    <row r="7631" spans="1:4" hidden="1" x14ac:dyDescent="0.25">
      <c r="A7631" t="s">
        <v>1315</v>
      </c>
      <c r="B7631">
        <v>2</v>
      </c>
      <c r="C7631" t="s">
        <v>928</v>
      </c>
      <c r="D7631" t="s">
        <v>1316</v>
      </c>
    </row>
    <row r="7632" spans="1:4" hidden="1" x14ac:dyDescent="0.25">
      <c r="A7632" t="s">
        <v>1315</v>
      </c>
      <c r="B7632">
        <v>3</v>
      </c>
      <c r="C7632" t="s">
        <v>926</v>
      </c>
      <c r="D7632" t="s">
        <v>535</v>
      </c>
    </row>
    <row r="7633" spans="1:4" hidden="1" x14ac:dyDescent="0.25">
      <c r="A7633" t="s">
        <v>1315</v>
      </c>
      <c r="B7633">
        <v>4</v>
      </c>
      <c r="C7633" t="s">
        <v>925</v>
      </c>
      <c r="D7633" t="s">
        <v>924</v>
      </c>
    </row>
    <row r="7634" spans="1:4" hidden="1" x14ac:dyDescent="0.25">
      <c r="A7634" t="s">
        <v>1315</v>
      </c>
      <c r="B7634">
        <v>5</v>
      </c>
      <c r="C7634" t="s">
        <v>923</v>
      </c>
      <c r="D7634" t="s">
        <v>407</v>
      </c>
    </row>
    <row r="7635" spans="1:4" hidden="1" x14ac:dyDescent="0.25">
      <c r="A7635" t="s">
        <v>1315</v>
      </c>
      <c r="B7635">
        <v>6</v>
      </c>
      <c r="C7635" t="s">
        <v>387</v>
      </c>
      <c r="D7635" t="s">
        <v>386</v>
      </c>
    </row>
    <row r="7636" spans="1:4" hidden="1" x14ac:dyDescent="0.25">
      <c r="A7636" t="s">
        <v>1315</v>
      </c>
      <c r="B7636">
        <v>7</v>
      </c>
      <c r="C7636" t="s">
        <v>922</v>
      </c>
      <c r="D7636" t="s">
        <v>921</v>
      </c>
    </row>
    <row r="7637" spans="1:4" hidden="1" x14ac:dyDescent="0.25">
      <c r="A7637" t="s">
        <v>1315</v>
      </c>
      <c r="B7637">
        <v>8</v>
      </c>
      <c r="C7637" t="s">
        <v>316</v>
      </c>
      <c r="D7637" t="s">
        <v>106</v>
      </c>
    </row>
    <row r="7638" spans="1:4" hidden="1" x14ac:dyDescent="0.25">
      <c r="A7638" t="s">
        <v>1315</v>
      </c>
      <c r="B7638">
        <v>9</v>
      </c>
      <c r="C7638" t="s">
        <v>881</v>
      </c>
      <c r="D7638" t="s">
        <v>920</v>
      </c>
    </row>
    <row r="7639" spans="1:4" hidden="1" x14ac:dyDescent="0.25">
      <c r="A7639" t="s">
        <v>1315</v>
      </c>
      <c r="B7639">
        <v>10</v>
      </c>
      <c r="C7639" t="s">
        <v>919</v>
      </c>
      <c r="D7639" t="s">
        <v>380</v>
      </c>
    </row>
    <row r="7640" spans="1:4" hidden="1" x14ac:dyDescent="0.25">
      <c r="A7640" t="s">
        <v>1315</v>
      </c>
      <c r="B7640">
        <v>11</v>
      </c>
      <c r="C7640" t="s">
        <v>315</v>
      </c>
      <c r="D7640" t="s">
        <v>221</v>
      </c>
    </row>
    <row r="7641" spans="1:4" hidden="1" x14ac:dyDescent="0.25">
      <c r="A7641" t="s">
        <v>1315</v>
      </c>
      <c r="B7641">
        <v>12</v>
      </c>
      <c r="C7641" t="s">
        <v>533</v>
      </c>
      <c r="D7641" t="s">
        <v>918</v>
      </c>
    </row>
    <row r="7642" spans="1:4" hidden="1" x14ac:dyDescent="0.25">
      <c r="A7642" t="s">
        <v>1315</v>
      </c>
      <c r="B7642">
        <v>13</v>
      </c>
      <c r="C7642" t="s">
        <v>917</v>
      </c>
      <c r="D7642" t="s">
        <v>530</v>
      </c>
    </row>
    <row r="7643" spans="1:4" hidden="1" x14ac:dyDescent="0.25">
      <c r="A7643" t="s">
        <v>1315</v>
      </c>
      <c r="B7643">
        <v>14</v>
      </c>
      <c r="C7643" t="s">
        <v>916</v>
      </c>
      <c r="D7643" t="s">
        <v>915</v>
      </c>
    </row>
    <row r="7644" spans="1:4" hidden="1" x14ac:dyDescent="0.25">
      <c r="A7644" t="s">
        <v>1315</v>
      </c>
      <c r="B7644">
        <v>15</v>
      </c>
      <c r="C7644" t="s">
        <v>914</v>
      </c>
      <c r="D7644" t="s">
        <v>878</v>
      </c>
    </row>
    <row r="7645" spans="1:4" hidden="1" x14ac:dyDescent="0.25">
      <c r="A7645" t="s">
        <v>1315</v>
      </c>
      <c r="B7645">
        <v>16</v>
      </c>
      <c r="C7645" t="s">
        <v>913</v>
      </c>
      <c r="D7645" t="s">
        <v>912</v>
      </c>
    </row>
    <row r="7646" spans="1:4" hidden="1" x14ac:dyDescent="0.25">
      <c r="A7646" t="s">
        <v>1315</v>
      </c>
      <c r="B7646">
        <v>17</v>
      </c>
      <c r="C7646" t="s">
        <v>911</v>
      </c>
      <c r="D7646" t="s">
        <v>522</v>
      </c>
    </row>
    <row r="7647" spans="1:4" hidden="1" x14ac:dyDescent="0.25">
      <c r="A7647" t="s">
        <v>1315</v>
      </c>
      <c r="B7647">
        <v>18</v>
      </c>
      <c r="C7647" t="s">
        <v>411</v>
      </c>
      <c r="D7647" t="s">
        <v>47</v>
      </c>
    </row>
    <row r="7648" spans="1:4" hidden="1" x14ac:dyDescent="0.25">
      <c r="A7648" t="s">
        <v>1315</v>
      </c>
      <c r="B7648">
        <v>19</v>
      </c>
      <c r="C7648" t="s">
        <v>909</v>
      </c>
      <c r="D7648" t="s">
        <v>908</v>
      </c>
    </row>
    <row r="7649" spans="1:4" hidden="1" x14ac:dyDescent="0.25">
      <c r="A7649" t="s">
        <v>1315</v>
      </c>
      <c r="B7649">
        <v>20</v>
      </c>
      <c r="C7649" t="s">
        <v>907</v>
      </c>
      <c r="D7649" t="s">
        <v>150</v>
      </c>
    </row>
    <row r="7650" spans="1:4" hidden="1" x14ac:dyDescent="0.25">
      <c r="A7650" t="s">
        <v>1312</v>
      </c>
      <c r="B7650">
        <v>1</v>
      </c>
      <c r="C7650" t="s">
        <v>316</v>
      </c>
      <c r="D7650" t="s">
        <v>106</v>
      </c>
    </row>
    <row r="7651" spans="1:4" hidden="1" x14ac:dyDescent="0.25">
      <c r="A7651" t="s">
        <v>1312</v>
      </c>
      <c r="B7651">
        <v>2</v>
      </c>
      <c r="C7651" t="s">
        <v>318</v>
      </c>
      <c r="D7651" t="s">
        <v>318</v>
      </c>
    </row>
    <row r="7652" spans="1:4" hidden="1" x14ac:dyDescent="0.25">
      <c r="A7652" t="s">
        <v>1312</v>
      </c>
      <c r="B7652">
        <v>3</v>
      </c>
      <c r="C7652" t="s">
        <v>961</v>
      </c>
      <c r="D7652" t="s">
        <v>1314</v>
      </c>
    </row>
    <row r="7653" spans="1:4" hidden="1" x14ac:dyDescent="0.25">
      <c r="A7653" t="s">
        <v>1312</v>
      </c>
      <c r="B7653">
        <v>4</v>
      </c>
      <c r="C7653" t="s">
        <v>1244</v>
      </c>
      <c r="D7653" t="s">
        <v>321</v>
      </c>
    </row>
    <row r="7654" spans="1:4" hidden="1" x14ac:dyDescent="0.25">
      <c r="A7654" t="s">
        <v>1312</v>
      </c>
      <c r="B7654">
        <v>5</v>
      </c>
      <c r="C7654" t="s">
        <v>1011</v>
      </c>
      <c r="D7654" t="s">
        <v>323</v>
      </c>
    </row>
    <row r="7655" spans="1:4" hidden="1" x14ac:dyDescent="0.25">
      <c r="A7655" t="s">
        <v>1312</v>
      </c>
      <c r="B7655">
        <v>6</v>
      </c>
      <c r="C7655" t="s">
        <v>1243</v>
      </c>
      <c r="D7655" t="s">
        <v>1313</v>
      </c>
    </row>
    <row r="7656" spans="1:4" hidden="1" x14ac:dyDescent="0.25">
      <c r="A7656" t="s">
        <v>1312</v>
      </c>
      <c r="B7656">
        <v>7</v>
      </c>
      <c r="C7656" t="s">
        <v>328</v>
      </c>
      <c r="D7656" t="s">
        <v>327</v>
      </c>
    </row>
    <row r="7657" spans="1:4" hidden="1" x14ac:dyDescent="0.25">
      <c r="A7657" t="s">
        <v>1312</v>
      </c>
      <c r="B7657">
        <v>8</v>
      </c>
      <c r="C7657" t="s">
        <v>1311</v>
      </c>
      <c r="D7657" t="s">
        <v>230</v>
      </c>
    </row>
    <row r="7658" spans="1:4" hidden="1" x14ac:dyDescent="0.25">
      <c r="A7658" t="s">
        <v>1305</v>
      </c>
      <c r="B7658">
        <v>1</v>
      </c>
      <c r="C7658" t="s">
        <v>316</v>
      </c>
      <c r="D7658" t="s">
        <v>106</v>
      </c>
    </row>
    <row r="7659" spans="1:4" hidden="1" x14ac:dyDescent="0.25">
      <c r="A7659" t="s">
        <v>1305</v>
      </c>
      <c r="B7659">
        <v>2</v>
      </c>
      <c r="C7659" t="s">
        <v>881</v>
      </c>
      <c r="D7659" t="s">
        <v>382</v>
      </c>
    </row>
    <row r="7660" spans="1:4" hidden="1" x14ac:dyDescent="0.25">
      <c r="A7660" t="s">
        <v>1305</v>
      </c>
      <c r="B7660">
        <v>3</v>
      </c>
      <c r="C7660" t="s">
        <v>1310</v>
      </c>
      <c r="D7660" t="s">
        <v>1309</v>
      </c>
    </row>
    <row r="7661" spans="1:4" hidden="1" x14ac:dyDescent="0.25">
      <c r="A7661" t="s">
        <v>1305</v>
      </c>
      <c r="B7661">
        <v>4</v>
      </c>
      <c r="C7661" t="s">
        <v>1285</v>
      </c>
      <c r="D7661" t="s">
        <v>1308</v>
      </c>
    </row>
    <row r="7662" spans="1:4" hidden="1" x14ac:dyDescent="0.25">
      <c r="A7662" t="s">
        <v>1305</v>
      </c>
      <c r="B7662">
        <v>5</v>
      </c>
      <c r="C7662" t="s">
        <v>1283</v>
      </c>
      <c r="D7662" t="s">
        <v>1282</v>
      </c>
    </row>
    <row r="7663" spans="1:4" hidden="1" x14ac:dyDescent="0.25">
      <c r="A7663" t="s">
        <v>1305</v>
      </c>
      <c r="B7663">
        <v>6</v>
      </c>
      <c r="C7663" t="s">
        <v>842</v>
      </c>
      <c r="D7663" t="s">
        <v>1307</v>
      </c>
    </row>
    <row r="7664" spans="1:4" hidden="1" x14ac:dyDescent="0.25">
      <c r="A7664" t="s">
        <v>1305</v>
      </c>
      <c r="B7664">
        <v>7</v>
      </c>
      <c r="C7664" t="s">
        <v>318</v>
      </c>
      <c r="D7664" t="s">
        <v>1306</v>
      </c>
    </row>
    <row r="7665" spans="1:4" hidden="1" x14ac:dyDescent="0.25">
      <c r="A7665" t="s">
        <v>1305</v>
      </c>
      <c r="B7665">
        <v>8</v>
      </c>
      <c r="C7665" t="s">
        <v>1279</v>
      </c>
      <c r="D7665" t="s">
        <v>1278</v>
      </c>
    </row>
    <row r="7666" spans="1:4" hidden="1" x14ac:dyDescent="0.25">
      <c r="A7666" t="s">
        <v>1305</v>
      </c>
      <c r="B7666">
        <v>9</v>
      </c>
      <c r="C7666" t="s">
        <v>1276</v>
      </c>
      <c r="D7666" t="s">
        <v>227</v>
      </c>
    </row>
    <row r="7667" spans="1:4" hidden="1" x14ac:dyDescent="0.25">
      <c r="A7667" t="s">
        <v>1301</v>
      </c>
      <c r="B7667">
        <v>1</v>
      </c>
      <c r="C7667" t="s">
        <v>316</v>
      </c>
      <c r="D7667" t="s">
        <v>106</v>
      </c>
    </row>
    <row r="7668" spans="1:4" hidden="1" x14ac:dyDescent="0.25">
      <c r="A7668" t="s">
        <v>1301</v>
      </c>
      <c r="B7668">
        <v>2</v>
      </c>
      <c r="C7668" t="s">
        <v>318</v>
      </c>
      <c r="D7668" t="s">
        <v>318</v>
      </c>
    </row>
    <row r="7669" spans="1:4" hidden="1" x14ac:dyDescent="0.25">
      <c r="A7669" t="s">
        <v>1301</v>
      </c>
      <c r="B7669">
        <v>3</v>
      </c>
      <c r="C7669" t="s">
        <v>1304</v>
      </c>
      <c r="D7669" t="s">
        <v>1303</v>
      </c>
    </row>
    <row r="7670" spans="1:4" hidden="1" x14ac:dyDescent="0.25">
      <c r="A7670" t="s">
        <v>1301</v>
      </c>
      <c r="B7670">
        <v>4</v>
      </c>
      <c r="C7670" t="s">
        <v>322</v>
      </c>
      <c r="D7670" t="s">
        <v>321</v>
      </c>
    </row>
    <row r="7671" spans="1:4" hidden="1" x14ac:dyDescent="0.25">
      <c r="A7671" t="s">
        <v>1301</v>
      </c>
      <c r="B7671">
        <v>5</v>
      </c>
      <c r="C7671" t="s">
        <v>1011</v>
      </c>
      <c r="D7671" t="s">
        <v>323</v>
      </c>
    </row>
    <row r="7672" spans="1:4" hidden="1" x14ac:dyDescent="0.25">
      <c r="A7672" t="s">
        <v>1301</v>
      </c>
      <c r="B7672">
        <v>6</v>
      </c>
      <c r="C7672" t="s">
        <v>1243</v>
      </c>
      <c r="D7672" t="s">
        <v>1302</v>
      </c>
    </row>
    <row r="7673" spans="1:4" hidden="1" x14ac:dyDescent="0.25">
      <c r="A7673" t="s">
        <v>1301</v>
      </c>
      <c r="B7673">
        <v>7</v>
      </c>
      <c r="C7673" t="s">
        <v>328</v>
      </c>
      <c r="D7673" t="s">
        <v>327</v>
      </c>
    </row>
    <row r="7674" spans="1:4" hidden="1" x14ac:dyDescent="0.25">
      <c r="A7674" t="s">
        <v>1301</v>
      </c>
      <c r="B7674">
        <v>8</v>
      </c>
      <c r="C7674" t="s">
        <v>1241</v>
      </c>
      <c r="D7674" t="s">
        <v>329</v>
      </c>
    </row>
    <row r="7675" spans="1:4" hidden="1" x14ac:dyDescent="0.25">
      <c r="A7675" t="s">
        <v>1301</v>
      </c>
      <c r="B7675">
        <v>9</v>
      </c>
      <c r="C7675" t="s">
        <v>318</v>
      </c>
      <c r="D7675" t="s">
        <v>229</v>
      </c>
    </row>
    <row r="7676" spans="1:4" hidden="1" x14ac:dyDescent="0.25">
      <c r="A7676" t="s">
        <v>1288</v>
      </c>
      <c r="B7676">
        <v>1</v>
      </c>
      <c r="C7676" t="s">
        <v>295</v>
      </c>
      <c r="D7676" t="s">
        <v>10</v>
      </c>
    </row>
    <row r="7677" spans="1:4" hidden="1" x14ac:dyDescent="0.25">
      <c r="A7677" t="s">
        <v>1288</v>
      </c>
      <c r="B7677">
        <v>2</v>
      </c>
      <c r="C7677" t="s">
        <v>395</v>
      </c>
      <c r="D7677" t="s">
        <v>1300</v>
      </c>
    </row>
    <row r="7678" spans="1:4" hidden="1" x14ac:dyDescent="0.25">
      <c r="A7678" t="s">
        <v>1288</v>
      </c>
      <c r="B7678">
        <v>3</v>
      </c>
      <c r="C7678" t="s">
        <v>393</v>
      </c>
      <c r="D7678" t="s">
        <v>535</v>
      </c>
    </row>
    <row r="7679" spans="1:4" hidden="1" x14ac:dyDescent="0.25">
      <c r="A7679" t="s">
        <v>1288</v>
      </c>
      <c r="B7679">
        <v>4</v>
      </c>
      <c r="C7679" t="s">
        <v>391</v>
      </c>
      <c r="D7679" t="s">
        <v>390</v>
      </c>
    </row>
    <row r="7680" spans="1:4" hidden="1" x14ac:dyDescent="0.25">
      <c r="A7680" t="s">
        <v>1288</v>
      </c>
      <c r="B7680">
        <v>5</v>
      </c>
      <c r="C7680" t="s">
        <v>408</v>
      </c>
      <c r="D7680" t="s">
        <v>795</v>
      </c>
    </row>
    <row r="7681" spans="1:4" hidden="1" x14ac:dyDescent="0.25">
      <c r="A7681" t="s">
        <v>1288</v>
      </c>
      <c r="B7681">
        <v>6</v>
      </c>
      <c r="C7681" t="s">
        <v>406</v>
      </c>
      <c r="D7681" t="s">
        <v>386</v>
      </c>
    </row>
    <row r="7682" spans="1:4" hidden="1" x14ac:dyDescent="0.25">
      <c r="A7682" t="s">
        <v>1288</v>
      </c>
      <c r="B7682">
        <v>7</v>
      </c>
      <c r="C7682" t="s">
        <v>405</v>
      </c>
      <c r="D7682" t="s">
        <v>384</v>
      </c>
    </row>
    <row r="7683" spans="1:4" hidden="1" x14ac:dyDescent="0.25">
      <c r="A7683" t="s">
        <v>1288</v>
      </c>
      <c r="B7683">
        <v>8</v>
      </c>
      <c r="C7683" t="s">
        <v>316</v>
      </c>
      <c r="D7683" t="s">
        <v>106</v>
      </c>
    </row>
    <row r="7684" spans="1:4" hidden="1" x14ac:dyDescent="0.25">
      <c r="A7684" t="s">
        <v>1288</v>
      </c>
      <c r="B7684">
        <v>9</v>
      </c>
      <c r="C7684" t="s">
        <v>383</v>
      </c>
      <c r="D7684" t="s">
        <v>382</v>
      </c>
    </row>
    <row r="7685" spans="1:4" hidden="1" x14ac:dyDescent="0.25">
      <c r="A7685" t="s">
        <v>1288</v>
      </c>
      <c r="B7685">
        <v>10</v>
      </c>
      <c r="C7685" t="s">
        <v>453</v>
      </c>
      <c r="D7685" t="s">
        <v>380</v>
      </c>
    </row>
    <row r="7686" spans="1:4" hidden="1" x14ac:dyDescent="0.25">
      <c r="A7686" t="s">
        <v>1288</v>
      </c>
      <c r="B7686">
        <v>11</v>
      </c>
      <c r="C7686" t="s">
        <v>452</v>
      </c>
      <c r="D7686" t="s">
        <v>378</v>
      </c>
    </row>
    <row r="7687" spans="1:4" hidden="1" x14ac:dyDescent="0.25">
      <c r="A7687" t="s">
        <v>1288</v>
      </c>
      <c r="B7687">
        <v>12</v>
      </c>
      <c r="C7687" t="s">
        <v>377</v>
      </c>
      <c r="D7687" t="s">
        <v>739</v>
      </c>
    </row>
    <row r="7688" spans="1:4" hidden="1" x14ac:dyDescent="0.25">
      <c r="A7688" t="s">
        <v>1288</v>
      </c>
      <c r="B7688">
        <v>13</v>
      </c>
      <c r="C7688" t="s">
        <v>1299</v>
      </c>
      <c r="D7688" t="s">
        <v>1298</v>
      </c>
    </row>
    <row r="7689" spans="1:4" hidden="1" x14ac:dyDescent="0.25">
      <c r="A7689" t="s">
        <v>1288</v>
      </c>
      <c r="B7689">
        <v>14</v>
      </c>
      <c r="C7689" t="s">
        <v>784</v>
      </c>
      <c r="D7689" t="s">
        <v>783</v>
      </c>
    </row>
    <row r="7690" spans="1:4" hidden="1" x14ac:dyDescent="0.25">
      <c r="A7690" t="s">
        <v>1288</v>
      </c>
      <c r="B7690">
        <v>15</v>
      </c>
      <c r="C7690" t="s">
        <v>1037</v>
      </c>
      <c r="D7690" t="s">
        <v>1297</v>
      </c>
    </row>
    <row r="7691" spans="1:4" hidden="1" x14ac:dyDescent="0.25">
      <c r="A7691" t="s">
        <v>1288</v>
      </c>
      <c r="B7691">
        <v>16</v>
      </c>
      <c r="C7691" t="s">
        <v>1296</v>
      </c>
      <c r="D7691" t="s">
        <v>1295</v>
      </c>
    </row>
    <row r="7692" spans="1:4" hidden="1" x14ac:dyDescent="0.25">
      <c r="A7692" t="s">
        <v>1288</v>
      </c>
      <c r="B7692">
        <v>17</v>
      </c>
      <c r="C7692" t="s">
        <v>780</v>
      </c>
      <c r="D7692" t="s">
        <v>779</v>
      </c>
    </row>
    <row r="7693" spans="1:4" hidden="1" x14ac:dyDescent="0.25">
      <c r="A7693" t="s">
        <v>1288</v>
      </c>
      <c r="B7693">
        <v>18</v>
      </c>
      <c r="C7693" t="s">
        <v>1294</v>
      </c>
      <c r="D7693" t="s">
        <v>1293</v>
      </c>
    </row>
    <row r="7694" spans="1:4" hidden="1" x14ac:dyDescent="0.25">
      <c r="A7694" t="s">
        <v>1288</v>
      </c>
      <c r="B7694">
        <v>19</v>
      </c>
      <c r="C7694" t="s">
        <v>497</v>
      </c>
      <c r="D7694" t="s">
        <v>1292</v>
      </c>
    </row>
    <row r="7695" spans="1:4" hidden="1" x14ac:dyDescent="0.25">
      <c r="A7695" t="s">
        <v>1288</v>
      </c>
      <c r="B7695">
        <v>20</v>
      </c>
      <c r="C7695" t="s">
        <v>767</v>
      </c>
      <c r="D7695" t="s">
        <v>766</v>
      </c>
    </row>
    <row r="7696" spans="1:4" hidden="1" x14ac:dyDescent="0.25">
      <c r="A7696" t="s">
        <v>1288</v>
      </c>
      <c r="B7696">
        <v>21</v>
      </c>
      <c r="C7696" t="s">
        <v>1291</v>
      </c>
      <c r="D7696" t="s">
        <v>1290</v>
      </c>
    </row>
    <row r="7697" spans="1:4" hidden="1" x14ac:dyDescent="0.25">
      <c r="A7697" t="s">
        <v>1288</v>
      </c>
      <c r="B7697">
        <v>22</v>
      </c>
      <c r="C7697" t="s">
        <v>765</v>
      </c>
      <c r="D7697" t="s">
        <v>617</v>
      </c>
    </row>
    <row r="7698" spans="1:4" hidden="1" x14ac:dyDescent="0.25">
      <c r="A7698" t="s">
        <v>1288</v>
      </c>
      <c r="B7698">
        <v>23</v>
      </c>
      <c r="C7698" t="s">
        <v>764</v>
      </c>
      <c r="D7698" t="s">
        <v>129</v>
      </c>
    </row>
    <row r="7699" spans="1:4" hidden="1" x14ac:dyDescent="0.25">
      <c r="A7699" t="s">
        <v>1288</v>
      </c>
      <c r="B7699">
        <v>24</v>
      </c>
      <c r="C7699" t="s">
        <v>809</v>
      </c>
      <c r="D7699" t="s">
        <v>808</v>
      </c>
    </row>
    <row r="7700" spans="1:4" hidden="1" x14ac:dyDescent="0.25">
      <c r="A7700" t="s">
        <v>1288</v>
      </c>
      <c r="B7700">
        <v>25</v>
      </c>
      <c r="C7700" t="s">
        <v>334</v>
      </c>
      <c r="D7700" t="s">
        <v>807</v>
      </c>
    </row>
    <row r="7701" spans="1:4" hidden="1" x14ac:dyDescent="0.25">
      <c r="A7701" t="s">
        <v>1288</v>
      </c>
      <c r="B7701">
        <v>26</v>
      </c>
      <c r="C7701" t="s">
        <v>1289</v>
      </c>
      <c r="D7701" t="s">
        <v>806</v>
      </c>
    </row>
    <row r="7702" spans="1:4" hidden="1" x14ac:dyDescent="0.25">
      <c r="A7702" t="s">
        <v>1288</v>
      </c>
      <c r="B7702">
        <v>27</v>
      </c>
      <c r="C7702" t="s">
        <v>805</v>
      </c>
      <c r="D7702" t="s">
        <v>804</v>
      </c>
    </row>
    <row r="7703" spans="1:4" hidden="1" x14ac:dyDescent="0.25">
      <c r="A7703" t="s">
        <v>1288</v>
      </c>
      <c r="B7703">
        <v>28</v>
      </c>
      <c r="C7703" t="s">
        <v>691</v>
      </c>
      <c r="D7703" t="s">
        <v>802</v>
      </c>
    </row>
    <row r="7704" spans="1:4" hidden="1" x14ac:dyDescent="0.25">
      <c r="A7704" t="s">
        <v>1288</v>
      </c>
      <c r="B7704">
        <v>29</v>
      </c>
      <c r="C7704" t="s">
        <v>508</v>
      </c>
      <c r="D7704" t="s">
        <v>800</v>
      </c>
    </row>
    <row r="7705" spans="1:4" hidden="1" x14ac:dyDescent="0.25">
      <c r="A7705" t="s">
        <v>1288</v>
      </c>
      <c r="B7705">
        <v>30</v>
      </c>
      <c r="C7705" t="s">
        <v>799</v>
      </c>
      <c r="D7705" t="s">
        <v>798</v>
      </c>
    </row>
    <row r="7706" spans="1:4" hidden="1" x14ac:dyDescent="0.25">
      <c r="A7706" t="s">
        <v>1288</v>
      </c>
      <c r="B7706">
        <v>31</v>
      </c>
      <c r="C7706" t="s">
        <v>1128</v>
      </c>
      <c r="D7706" t="s">
        <v>228</v>
      </c>
    </row>
    <row r="7707" spans="1:4" hidden="1" x14ac:dyDescent="0.25">
      <c r="A7707" t="s">
        <v>1277</v>
      </c>
      <c r="B7707">
        <v>1</v>
      </c>
      <c r="C7707" t="s">
        <v>396</v>
      </c>
      <c r="D7707" t="s">
        <v>118</v>
      </c>
    </row>
    <row r="7708" spans="1:4" hidden="1" x14ac:dyDescent="0.25">
      <c r="A7708" t="s">
        <v>1277</v>
      </c>
      <c r="B7708">
        <v>2</v>
      </c>
      <c r="C7708" t="s">
        <v>1078</v>
      </c>
      <c r="D7708" t="s">
        <v>1077</v>
      </c>
    </row>
    <row r="7709" spans="1:4" hidden="1" x14ac:dyDescent="0.25">
      <c r="A7709" t="s">
        <v>1277</v>
      </c>
      <c r="B7709">
        <v>3</v>
      </c>
      <c r="C7709" t="s">
        <v>295</v>
      </c>
      <c r="D7709" t="s">
        <v>10</v>
      </c>
    </row>
    <row r="7710" spans="1:4" hidden="1" x14ac:dyDescent="0.25">
      <c r="A7710" t="s">
        <v>1277</v>
      </c>
      <c r="B7710">
        <v>4</v>
      </c>
      <c r="C7710" t="s">
        <v>928</v>
      </c>
      <c r="D7710" t="s">
        <v>927</v>
      </c>
    </row>
    <row r="7711" spans="1:4" hidden="1" x14ac:dyDescent="0.25">
      <c r="A7711" t="s">
        <v>1277</v>
      </c>
      <c r="B7711">
        <v>5</v>
      </c>
      <c r="C7711" t="s">
        <v>926</v>
      </c>
      <c r="D7711" t="s">
        <v>535</v>
      </c>
    </row>
    <row r="7712" spans="1:4" hidden="1" x14ac:dyDescent="0.25">
      <c r="A7712" t="s">
        <v>1277</v>
      </c>
      <c r="B7712">
        <v>6</v>
      </c>
      <c r="C7712" t="s">
        <v>925</v>
      </c>
      <c r="D7712" t="s">
        <v>924</v>
      </c>
    </row>
    <row r="7713" spans="1:4" hidden="1" x14ac:dyDescent="0.25">
      <c r="A7713" t="s">
        <v>1277</v>
      </c>
      <c r="B7713">
        <v>7</v>
      </c>
      <c r="C7713" t="s">
        <v>923</v>
      </c>
      <c r="D7713" t="s">
        <v>407</v>
      </c>
    </row>
    <row r="7714" spans="1:4" hidden="1" x14ac:dyDescent="0.25">
      <c r="A7714" t="s">
        <v>1277</v>
      </c>
      <c r="B7714">
        <v>8</v>
      </c>
      <c r="C7714" t="s">
        <v>387</v>
      </c>
      <c r="D7714" t="s">
        <v>386</v>
      </c>
    </row>
    <row r="7715" spans="1:4" hidden="1" x14ac:dyDescent="0.25">
      <c r="A7715" t="s">
        <v>1277</v>
      </c>
      <c r="B7715">
        <v>9</v>
      </c>
      <c r="C7715" t="s">
        <v>922</v>
      </c>
      <c r="D7715" t="s">
        <v>921</v>
      </c>
    </row>
    <row r="7716" spans="1:4" hidden="1" x14ac:dyDescent="0.25">
      <c r="A7716" t="s">
        <v>1277</v>
      </c>
      <c r="B7716">
        <v>10</v>
      </c>
      <c r="C7716" t="s">
        <v>316</v>
      </c>
      <c r="D7716" t="s">
        <v>106</v>
      </c>
    </row>
    <row r="7717" spans="1:4" hidden="1" x14ac:dyDescent="0.25">
      <c r="A7717" t="s">
        <v>1277</v>
      </c>
      <c r="B7717">
        <v>11</v>
      </c>
      <c r="C7717" t="s">
        <v>881</v>
      </c>
      <c r="D7717" t="s">
        <v>920</v>
      </c>
    </row>
    <row r="7718" spans="1:4" hidden="1" x14ac:dyDescent="0.25">
      <c r="A7718" t="s">
        <v>1277</v>
      </c>
      <c r="B7718">
        <v>12</v>
      </c>
      <c r="C7718" t="s">
        <v>1287</v>
      </c>
      <c r="D7718" t="s">
        <v>1286</v>
      </c>
    </row>
    <row r="7719" spans="1:4" hidden="1" x14ac:dyDescent="0.25">
      <c r="A7719" t="s">
        <v>1277</v>
      </c>
      <c r="B7719">
        <v>13</v>
      </c>
      <c r="C7719" t="s">
        <v>1285</v>
      </c>
      <c r="D7719" t="s">
        <v>1284</v>
      </c>
    </row>
    <row r="7720" spans="1:4" hidden="1" x14ac:dyDescent="0.25">
      <c r="A7720" t="s">
        <v>1277</v>
      </c>
      <c r="B7720">
        <v>14</v>
      </c>
      <c r="C7720" t="s">
        <v>1283</v>
      </c>
      <c r="D7720" t="s">
        <v>1282</v>
      </c>
    </row>
    <row r="7721" spans="1:4" hidden="1" x14ac:dyDescent="0.25">
      <c r="A7721" t="s">
        <v>1277</v>
      </c>
      <c r="B7721">
        <v>15</v>
      </c>
      <c r="C7721" t="s">
        <v>842</v>
      </c>
      <c r="D7721" t="s">
        <v>1281</v>
      </c>
    </row>
    <row r="7722" spans="1:4" hidden="1" x14ac:dyDescent="0.25">
      <c r="A7722" t="s">
        <v>1277</v>
      </c>
      <c r="B7722">
        <v>16</v>
      </c>
      <c r="C7722" t="s">
        <v>318</v>
      </c>
      <c r="D7722" t="s">
        <v>1280</v>
      </c>
    </row>
    <row r="7723" spans="1:4" hidden="1" x14ac:dyDescent="0.25">
      <c r="A7723" t="s">
        <v>1277</v>
      </c>
      <c r="B7723">
        <v>17</v>
      </c>
      <c r="C7723" t="s">
        <v>1279</v>
      </c>
      <c r="D7723" t="s">
        <v>1278</v>
      </c>
    </row>
    <row r="7724" spans="1:4" hidden="1" x14ac:dyDescent="0.25">
      <c r="A7724" t="s">
        <v>1277</v>
      </c>
      <c r="B7724">
        <v>18</v>
      </c>
      <c r="C7724" t="s">
        <v>1276</v>
      </c>
      <c r="D7724" t="s">
        <v>227</v>
      </c>
    </row>
    <row r="7725" spans="1:4" hidden="1" x14ac:dyDescent="0.25">
      <c r="A7725" t="s">
        <v>1275</v>
      </c>
      <c r="B7725">
        <v>1</v>
      </c>
      <c r="C7725" t="s">
        <v>295</v>
      </c>
      <c r="D7725" t="s">
        <v>10</v>
      </c>
    </row>
    <row r="7726" spans="1:4" hidden="1" x14ac:dyDescent="0.25">
      <c r="A7726" t="s">
        <v>1275</v>
      </c>
      <c r="B7726">
        <v>2</v>
      </c>
      <c r="C7726" t="s">
        <v>1274</v>
      </c>
      <c r="D7726" t="s">
        <v>155</v>
      </c>
    </row>
    <row r="7727" spans="1:4" hidden="1" x14ac:dyDescent="0.25">
      <c r="A7727" t="s">
        <v>1273</v>
      </c>
      <c r="B7727">
        <v>1</v>
      </c>
      <c r="C7727" t="s">
        <v>411</v>
      </c>
      <c r="D7727" t="s">
        <v>47</v>
      </c>
    </row>
    <row r="7728" spans="1:4" hidden="1" x14ac:dyDescent="0.25">
      <c r="A7728" t="s">
        <v>1273</v>
      </c>
      <c r="B7728">
        <v>2</v>
      </c>
      <c r="C7728" t="s">
        <v>869</v>
      </c>
      <c r="D7728" t="s">
        <v>977</v>
      </c>
    </row>
    <row r="7729" spans="1:4" hidden="1" x14ac:dyDescent="0.25">
      <c r="A7729" t="s">
        <v>1273</v>
      </c>
      <c r="B7729">
        <v>3</v>
      </c>
      <c r="C7729" t="s">
        <v>976</v>
      </c>
      <c r="D7729" t="s">
        <v>415</v>
      </c>
    </row>
    <row r="7730" spans="1:4" hidden="1" x14ac:dyDescent="0.25">
      <c r="A7730" t="s">
        <v>1273</v>
      </c>
      <c r="B7730">
        <v>4</v>
      </c>
      <c r="C7730" t="s">
        <v>581</v>
      </c>
      <c r="D7730" t="s">
        <v>1123</v>
      </c>
    </row>
    <row r="7731" spans="1:4" hidden="1" x14ac:dyDescent="0.25">
      <c r="A7731" t="s">
        <v>1273</v>
      </c>
      <c r="B7731">
        <v>5</v>
      </c>
      <c r="C7731" t="s">
        <v>952</v>
      </c>
      <c r="D7731" t="s">
        <v>417</v>
      </c>
    </row>
    <row r="7732" spans="1:4" hidden="1" x14ac:dyDescent="0.25">
      <c r="A7732" t="s">
        <v>1273</v>
      </c>
      <c r="B7732">
        <v>6</v>
      </c>
      <c r="C7732" t="s">
        <v>907</v>
      </c>
      <c r="D7732" t="s">
        <v>226</v>
      </c>
    </row>
    <row r="7733" spans="1:4" hidden="1" x14ac:dyDescent="0.25">
      <c r="A7733" t="s">
        <v>1246</v>
      </c>
      <c r="B7733">
        <v>1</v>
      </c>
      <c r="C7733" t="s">
        <v>295</v>
      </c>
      <c r="D7733" t="s">
        <v>10</v>
      </c>
    </row>
    <row r="7734" spans="1:4" hidden="1" x14ac:dyDescent="0.25">
      <c r="A7734" t="s">
        <v>1246</v>
      </c>
      <c r="B7734">
        <v>2</v>
      </c>
      <c r="C7734" t="s">
        <v>1272</v>
      </c>
      <c r="D7734" t="s">
        <v>1271</v>
      </c>
    </row>
    <row r="7735" spans="1:4" hidden="1" x14ac:dyDescent="0.25">
      <c r="A7735" t="s">
        <v>1246</v>
      </c>
      <c r="B7735">
        <v>3</v>
      </c>
      <c r="C7735" t="s">
        <v>886</v>
      </c>
      <c r="D7735" t="s">
        <v>142</v>
      </c>
    </row>
    <row r="7736" spans="1:4" hidden="1" x14ac:dyDescent="0.25">
      <c r="A7736" t="s">
        <v>1246</v>
      </c>
      <c r="B7736">
        <v>4</v>
      </c>
      <c r="C7736" t="s">
        <v>1008</v>
      </c>
      <c r="D7736" t="s">
        <v>1270</v>
      </c>
    </row>
    <row r="7737" spans="1:4" hidden="1" x14ac:dyDescent="0.25">
      <c r="A7737" t="s">
        <v>1246</v>
      </c>
      <c r="B7737">
        <v>5</v>
      </c>
      <c r="C7737" t="s">
        <v>1269</v>
      </c>
      <c r="D7737" t="s">
        <v>1268</v>
      </c>
    </row>
    <row r="7738" spans="1:4" hidden="1" x14ac:dyDescent="0.25">
      <c r="A7738" t="s">
        <v>1246</v>
      </c>
      <c r="B7738">
        <v>6</v>
      </c>
      <c r="C7738" t="s">
        <v>1267</v>
      </c>
      <c r="D7738" t="s">
        <v>1266</v>
      </c>
    </row>
    <row r="7739" spans="1:4" hidden="1" x14ac:dyDescent="0.25">
      <c r="A7739" t="s">
        <v>1246</v>
      </c>
      <c r="B7739">
        <v>7</v>
      </c>
      <c r="C7739" t="s">
        <v>1265</v>
      </c>
      <c r="D7739" t="s">
        <v>1264</v>
      </c>
    </row>
    <row r="7740" spans="1:4" hidden="1" x14ac:dyDescent="0.25">
      <c r="A7740" t="s">
        <v>1246</v>
      </c>
      <c r="B7740">
        <v>8</v>
      </c>
      <c r="C7740" t="s">
        <v>1263</v>
      </c>
      <c r="D7740" t="s">
        <v>1262</v>
      </c>
    </row>
    <row r="7741" spans="1:4" hidden="1" x14ac:dyDescent="0.25">
      <c r="A7741" t="s">
        <v>1246</v>
      </c>
      <c r="B7741">
        <v>9</v>
      </c>
      <c r="C7741" t="s">
        <v>1261</v>
      </c>
      <c r="D7741" t="s">
        <v>1260</v>
      </c>
    </row>
    <row r="7742" spans="1:4" hidden="1" x14ac:dyDescent="0.25">
      <c r="A7742" t="s">
        <v>1246</v>
      </c>
      <c r="B7742">
        <v>10</v>
      </c>
      <c r="C7742" t="s">
        <v>367</v>
      </c>
      <c r="D7742" t="s">
        <v>1259</v>
      </c>
    </row>
    <row r="7743" spans="1:4" hidden="1" x14ac:dyDescent="0.25">
      <c r="A7743" t="s">
        <v>1246</v>
      </c>
      <c r="B7743">
        <v>11</v>
      </c>
      <c r="C7743" t="s">
        <v>1258</v>
      </c>
      <c r="D7743" t="s">
        <v>1257</v>
      </c>
    </row>
    <row r="7744" spans="1:4" hidden="1" x14ac:dyDescent="0.25">
      <c r="A7744" t="s">
        <v>1246</v>
      </c>
      <c r="B7744">
        <v>12</v>
      </c>
      <c r="C7744" t="s">
        <v>1256</v>
      </c>
      <c r="D7744" t="s">
        <v>1255</v>
      </c>
    </row>
    <row r="7745" spans="1:4" hidden="1" x14ac:dyDescent="0.25">
      <c r="A7745" t="s">
        <v>1246</v>
      </c>
      <c r="B7745">
        <v>13</v>
      </c>
      <c r="C7745" t="s">
        <v>1254</v>
      </c>
      <c r="D7745" t="s">
        <v>1253</v>
      </c>
    </row>
    <row r="7746" spans="1:4" hidden="1" x14ac:dyDescent="0.25">
      <c r="A7746" t="s">
        <v>1246</v>
      </c>
      <c r="B7746">
        <v>14</v>
      </c>
      <c r="C7746" t="s">
        <v>1252</v>
      </c>
      <c r="D7746" t="s">
        <v>1251</v>
      </c>
    </row>
    <row r="7747" spans="1:4" hidden="1" x14ac:dyDescent="0.25">
      <c r="A7747" t="s">
        <v>1246</v>
      </c>
      <c r="B7747">
        <v>15</v>
      </c>
      <c r="C7747" t="s">
        <v>1250</v>
      </c>
      <c r="D7747" t="s">
        <v>1249</v>
      </c>
    </row>
    <row r="7748" spans="1:4" hidden="1" x14ac:dyDescent="0.25">
      <c r="A7748" t="s">
        <v>1246</v>
      </c>
      <c r="B7748">
        <v>16</v>
      </c>
      <c r="C7748" t="s">
        <v>1248</v>
      </c>
      <c r="D7748" t="s">
        <v>1247</v>
      </c>
    </row>
    <row r="7749" spans="1:4" hidden="1" x14ac:dyDescent="0.25">
      <c r="A7749" t="s">
        <v>1246</v>
      </c>
      <c r="B7749">
        <v>17</v>
      </c>
      <c r="C7749" t="s">
        <v>1245</v>
      </c>
      <c r="D7749" t="s">
        <v>4</v>
      </c>
    </row>
    <row r="7750" spans="1:4" hidden="1" x14ac:dyDescent="0.25">
      <c r="A7750" t="s">
        <v>1239</v>
      </c>
      <c r="B7750">
        <v>1</v>
      </c>
      <c r="C7750" t="s">
        <v>316</v>
      </c>
      <c r="D7750" t="s">
        <v>106</v>
      </c>
    </row>
    <row r="7751" spans="1:4" hidden="1" x14ac:dyDescent="0.25">
      <c r="A7751" t="s">
        <v>1239</v>
      </c>
      <c r="B7751">
        <v>2</v>
      </c>
      <c r="C7751" t="s">
        <v>318</v>
      </c>
      <c r="D7751" t="s">
        <v>318</v>
      </c>
    </row>
    <row r="7752" spans="1:4" hidden="1" x14ac:dyDescent="0.25">
      <c r="A7752" t="s">
        <v>1239</v>
      </c>
      <c r="B7752">
        <v>3</v>
      </c>
      <c r="C7752" t="s">
        <v>961</v>
      </c>
      <c r="D7752" t="s">
        <v>319</v>
      </c>
    </row>
    <row r="7753" spans="1:4" hidden="1" x14ac:dyDescent="0.25">
      <c r="A7753" t="s">
        <v>1239</v>
      </c>
      <c r="B7753">
        <v>4</v>
      </c>
      <c r="C7753" t="s">
        <v>1244</v>
      </c>
      <c r="D7753" t="s">
        <v>321</v>
      </c>
    </row>
    <row r="7754" spans="1:4" hidden="1" x14ac:dyDescent="0.25">
      <c r="A7754" t="s">
        <v>1239</v>
      </c>
      <c r="B7754">
        <v>5</v>
      </c>
      <c r="C7754" t="s">
        <v>1011</v>
      </c>
      <c r="D7754" t="s">
        <v>323</v>
      </c>
    </row>
    <row r="7755" spans="1:4" hidden="1" x14ac:dyDescent="0.25">
      <c r="A7755" t="s">
        <v>1239</v>
      </c>
      <c r="B7755">
        <v>6</v>
      </c>
      <c r="C7755" t="s">
        <v>1243</v>
      </c>
      <c r="D7755" t="s">
        <v>1242</v>
      </c>
    </row>
    <row r="7756" spans="1:4" hidden="1" x14ac:dyDescent="0.25">
      <c r="A7756" t="s">
        <v>1239</v>
      </c>
      <c r="B7756">
        <v>7</v>
      </c>
      <c r="C7756" t="s">
        <v>328</v>
      </c>
      <c r="D7756" t="s">
        <v>327</v>
      </c>
    </row>
    <row r="7757" spans="1:4" hidden="1" x14ac:dyDescent="0.25">
      <c r="A7757" t="s">
        <v>1239</v>
      </c>
      <c r="B7757">
        <v>8</v>
      </c>
      <c r="C7757" t="s">
        <v>1241</v>
      </c>
      <c r="D7757" t="s">
        <v>1240</v>
      </c>
    </row>
    <row r="7758" spans="1:4" hidden="1" x14ac:dyDescent="0.25">
      <c r="A7758" t="s">
        <v>1239</v>
      </c>
      <c r="B7758">
        <v>9</v>
      </c>
      <c r="C7758" t="s">
        <v>1238</v>
      </c>
      <c r="D7758" t="s">
        <v>225</v>
      </c>
    </row>
    <row r="7759" spans="1:4" hidden="1" x14ac:dyDescent="0.25">
      <c r="A7759" t="s">
        <v>1236</v>
      </c>
      <c r="B7759">
        <v>1</v>
      </c>
      <c r="C7759" t="s">
        <v>295</v>
      </c>
      <c r="D7759" t="s">
        <v>10</v>
      </c>
    </row>
    <row r="7760" spans="1:4" hidden="1" x14ac:dyDescent="0.25">
      <c r="A7760" t="s">
        <v>1236</v>
      </c>
      <c r="B7760">
        <v>2</v>
      </c>
      <c r="C7760" t="s">
        <v>928</v>
      </c>
      <c r="D7760" t="s">
        <v>927</v>
      </c>
    </row>
    <row r="7761" spans="1:4" hidden="1" x14ac:dyDescent="0.25">
      <c r="A7761" t="s">
        <v>1236</v>
      </c>
      <c r="B7761">
        <v>3</v>
      </c>
      <c r="C7761" t="s">
        <v>926</v>
      </c>
      <c r="D7761" t="s">
        <v>535</v>
      </c>
    </row>
    <row r="7762" spans="1:4" hidden="1" x14ac:dyDescent="0.25">
      <c r="A7762" t="s">
        <v>1236</v>
      </c>
      <c r="B7762">
        <v>4</v>
      </c>
      <c r="C7762" t="s">
        <v>925</v>
      </c>
      <c r="D7762" t="s">
        <v>924</v>
      </c>
    </row>
    <row r="7763" spans="1:4" hidden="1" x14ac:dyDescent="0.25">
      <c r="A7763" t="s">
        <v>1236</v>
      </c>
      <c r="B7763">
        <v>5</v>
      </c>
      <c r="C7763" t="s">
        <v>923</v>
      </c>
      <c r="D7763" t="s">
        <v>407</v>
      </c>
    </row>
    <row r="7764" spans="1:4" hidden="1" x14ac:dyDescent="0.25">
      <c r="A7764" t="s">
        <v>1236</v>
      </c>
      <c r="B7764">
        <v>6</v>
      </c>
      <c r="C7764" t="s">
        <v>387</v>
      </c>
      <c r="D7764" t="s">
        <v>386</v>
      </c>
    </row>
    <row r="7765" spans="1:4" hidden="1" x14ac:dyDescent="0.25">
      <c r="A7765" t="s">
        <v>1236</v>
      </c>
      <c r="B7765">
        <v>7</v>
      </c>
      <c r="C7765" t="s">
        <v>922</v>
      </c>
      <c r="D7765" t="s">
        <v>921</v>
      </c>
    </row>
    <row r="7766" spans="1:4" hidden="1" x14ac:dyDescent="0.25">
      <c r="A7766" t="s">
        <v>1236</v>
      </c>
      <c r="B7766">
        <v>8</v>
      </c>
      <c r="C7766" t="s">
        <v>316</v>
      </c>
      <c r="D7766" t="s">
        <v>106</v>
      </c>
    </row>
    <row r="7767" spans="1:4" hidden="1" x14ac:dyDescent="0.25">
      <c r="A7767" t="s">
        <v>1236</v>
      </c>
      <c r="B7767">
        <v>9</v>
      </c>
      <c r="C7767" t="s">
        <v>881</v>
      </c>
      <c r="D7767" t="s">
        <v>920</v>
      </c>
    </row>
    <row r="7768" spans="1:4" hidden="1" x14ac:dyDescent="0.25">
      <c r="A7768" t="s">
        <v>1236</v>
      </c>
      <c r="B7768">
        <v>10</v>
      </c>
      <c r="C7768" t="s">
        <v>919</v>
      </c>
      <c r="D7768" t="s">
        <v>380</v>
      </c>
    </row>
    <row r="7769" spans="1:4" hidden="1" x14ac:dyDescent="0.25">
      <c r="A7769" t="s">
        <v>1236</v>
      </c>
      <c r="B7769">
        <v>11</v>
      </c>
      <c r="C7769" t="s">
        <v>315</v>
      </c>
      <c r="D7769" t="s">
        <v>221</v>
      </c>
    </row>
    <row r="7770" spans="1:4" hidden="1" x14ac:dyDescent="0.25">
      <c r="A7770" t="s">
        <v>1236</v>
      </c>
      <c r="B7770">
        <v>12</v>
      </c>
      <c r="C7770" t="s">
        <v>533</v>
      </c>
      <c r="D7770" t="s">
        <v>918</v>
      </c>
    </row>
    <row r="7771" spans="1:4" hidden="1" x14ac:dyDescent="0.25">
      <c r="A7771" t="s">
        <v>1236</v>
      </c>
      <c r="B7771">
        <v>13</v>
      </c>
      <c r="C7771" t="s">
        <v>917</v>
      </c>
      <c r="D7771" t="s">
        <v>530</v>
      </c>
    </row>
    <row r="7772" spans="1:4" hidden="1" x14ac:dyDescent="0.25">
      <c r="A7772" t="s">
        <v>1236</v>
      </c>
      <c r="B7772">
        <v>14</v>
      </c>
      <c r="C7772" t="s">
        <v>916</v>
      </c>
      <c r="D7772" t="s">
        <v>915</v>
      </c>
    </row>
    <row r="7773" spans="1:4" hidden="1" x14ac:dyDescent="0.25">
      <c r="A7773" t="s">
        <v>1236</v>
      </c>
      <c r="B7773">
        <v>15</v>
      </c>
      <c r="C7773" t="s">
        <v>914</v>
      </c>
      <c r="D7773" t="s">
        <v>878</v>
      </c>
    </row>
    <row r="7774" spans="1:4" hidden="1" x14ac:dyDescent="0.25">
      <c r="A7774" t="s">
        <v>1236</v>
      </c>
      <c r="B7774">
        <v>16</v>
      </c>
      <c r="C7774" t="s">
        <v>913</v>
      </c>
      <c r="D7774" t="s">
        <v>912</v>
      </c>
    </row>
    <row r="7775" spans="1:4" hidden="1" x14ac:dyDescent="0.25">
      <c r="A7775" t="s">
        <v>1236</v>
      </c>
      <c r="B7775">
        <v>17</v>
      </c>
      <c r="C7775" t="s">
        <v>911</v>
      </c>
      <c r="D7775" t="s">
        <v>522</v>
      </c>
    </row>
    <row r="7776" spans="1:4" hidden="1" x14ac:dyDescent="0.25">
      <c r="A7776" t="s">
        <v>1236</v>
      </c>
      <c r="B7776">
        <v>18</v>
      </c>
      <c r="C7776" t="s">
        <v>910</v>
      </c>
      <c r="D7776" t="s">
        <v>521</v>
      </c>
    </row>
    <row r="7777" spans="1:4" hidden="1" x14ac:dyDescent="0.25">
      <c r="A7777" t="s">
        <v>1236</v>
      </c>
      <c r="B7777">
        <v>19</v>
      </c>
      <c r="C7777" t="s">
        <v>411</v>
      </c>
      <c r="D7777" t="s">
        <v>47</v>
      </c>
    </row>
    <row r="7778" spans="1:4" hidden="1" x14ac:dyDescent="0.25">
      <c r="A7778" t="s">
        <v>1236</v>
      </c>
      <c r="B7778">
        <v>20</v>
      </c>
      <c r="C7778" t="s">
        <v>909</v>
      </c>
      <c r="D7778" t="s">
        <v>908</v>
      </c>
    </row>
    <row r="7779" spans="1:4" hidden="1" x14ac:dyDescent="0.25">
      <c r="A7779" t="s">
        <v>1236</v>
      </c>
      <c r="B7779">
        <v>21</v>
      </c>
      <c r="C7779" t="s">
        <v>907</v>
      </c>
      <c r="D7779" t="s">
        <v>150</v>
      </c>
    </row>
    <row r="7780" spans="1:4" hidden="1" x14ac:dyDescent="0.25">
      <c r="A7780" t="s">
        <v>1236</v>
      </c>
      <c r="B7780">
        <v>22</v>
      </c>
      <c r="C7780" t="s">
        <v>906</v>
      </c>
      <c r="D7780" t="s">
        <v>905</v>
      </c>
    </row>
    <row r="7781" spans="1:4" hidden="1" x14ac:dyDescent="0.25">
      <c r="A7781" t="s">
        <v>1236</v>
      </c>
      <c r="B7781">
        <v>23</v>
      </c>
      <c r="C7781" t="s">
        <v>583</v>
      </c>
      <c r="D7781" t="s">
        <v>582</v>
      </c>
    </row>
    <row r="7782" spans="1:4" hidden="1" x14ac:dyDescent="0.25">
      <c r="A7782" t="s">
        <v>1236</v>
      </c>
      <c r="B7782">
        <v>24</v>
      </c>
      <c r="C7782" t="s">
        <v>904</v>
      </c>
      <c r="D7782" t="s">
        <v>903</v>
      </c>
    </row>
    <row r="7783" spans="1:4" hidden="1" x14ac:dyDescent="0.25">
      <c r="A7783" t="s">
        <v>1236</v>
      </c>
      <c r="B7783">
        <v>25</v>
      </c>
      <c r="C7783" t="s">
        <v>902</v>
      </c>
      <c r="D7783" t="s">
        <v>579</v>
      </c>
    </row>
    <row r="7784" spans="1:4" hidden="1" x14ac:dyDescent="0.25">
      <c r="A7784" t="s">
        <v>1236</v>
      </c>
      <c r="B7784">
        <v>26</v>
      </c>
      <c r="C7784" t="s">
        <v>901</v>
      </c>
      <c r="D7784" t="s">
        <v>900</v>
      </c>
    </row>
    <row r="7785" spans="1:4" hidden="1" x14ac:dyDescent="0.25">
      <c r="A7785" t="s">
        <v>1236</v>
      </c>
      <c r="B7785">
        <v>27</v>
      </c>
      <c r="C7785" t="s">
        <v>1007</v>
      </c>
      <c r="D7785" t="s">
        <v>898</v>
      </c>
    </row>
    <row r="7786" spans="1:4" hidden="1" x14ac:dyDescent="0.25">
      <c r="A7786" t="s">
        <v>1236</v>
      </c>
      <c r="B7786">
        <v>28</v>
      </c>
      <c r="C7786" t="s">
        <v>358</v>
      </c>
      <c r="D7786" t="s">
        <v>72</v>
      </c>
    </row>
    <row r="7787" spans="1:4" hidden="1" x14ac:dyDescent="0.25">
      <c r="A7787" t="s">
        <v>1236</v>
      </c>
      <c r="B7787">
        <v>29</v>
      </c>
      <c r="C7787" t="s">
        <v>1075</v>
      </c>
      <c r="D7787" t="s">
        <v>1237</v>
      </c>
    </row>
    <row r="7788" spans="1:4" hidden="1" x14ac:dyDescent="0.25">
      <c r="A7788" t="s">
        <v>1236</v>
      </c>
      <c r="B7788">
        <v>30</v>
      </c>
      <c r="C7788" t="s">
        <v>1073</v>
      </c>
      <c r="D7788" t="s">
        <v>1072</v>
      </c>
    </row>
    <row r="7789" spans="1:4" hidden="1" x14ac:dyDescent="0.25">
      <c r="A7789" t="s">
        <v>1236</v>
      </c>
      <c r="B7789">
        <v>31</v>
      </c>
      <c r="C7789" t="s">
        <v>1071</v>
      </c>
      <c r="D7789" t="s">
        <v>1070</v>
      </c>
    </row>
    <row r="7790" spans="1:4" hidden="1" x14ac:dyDescent="0.25">
      <c r="A7790" t="s">
        <v>1236</v>
      </c>
      <c r="B7790">
        <v>32</v>
      </c>
      <c r="C7790" t="s">
        <v>1235</v>
      </c>
      <c r="D7790" t="s">
        <v>223</v>
      </c>
    </row>
    <row r="7791" spans="1:4" ht="27" hidden="1" customHeight="1" x14ac:dyDescent="0.25">
      <c r="A7791" t="s">
        <v>1225</v>
      </c>
      <c r="B7791">
        <v>1</v>
      </c>
      <c r="C7791" t="s">
        <v>295</v>
      </c>
      <c r="D7791" t="s">
        <v>10</v>
      </c>
    </row>
    <row r="7792" spans="1:4" hidden="1" x14ac:dyDescent="0.25">
      <c r="A7792" t="s">
        <v>1225</v>
      </c>
      <c r="B7792">
        <v>2</v>
      </c>
      <c r="C7792" t="s">
        <v>1067</v>
      </c>
      <c r="D7792" t="s">
        <v>1234</v>
      </c>
    </row>
    <row r="7793" spans="1:4" hidden="1" x14ac:dyDescent="0.25">
      <c r="A7793" t="s">
        <v>1225</v>
      </c>
      <c r="B7793">
        <v>3</v>
      </c>
      <c r="C7793" t="s">
        <v>999</v>
      </c>
      <c r="D7793" t="s">
        <v>596</v>
      </c>
    </row>
    <row r="7794" spans="1:4" hidden="1" x14ac:dyDescent="0.25">
      <c r="A7794" t="s">
        <v>1225</v>
      </c>
      <c r="B7794">
        <v>4</v>
      </c>
      <c r="C7794" t="s">
        <v>1000</v>
      </c>
      <c r="D7794" t="s">
        <v>70</v>
      </c>
    </row>
    <row r="7795" spans="1:4" hidden="1" x14ac:dyDescent="0.25">
      <c r="A7795" t="s">
        <v>1225</v>
      </c>
      <c r="B7795">
        <v>5</v>
      </c>
      <c r="C7795" t="s">
        <v>1233</v>
      </c>
      <c r="D7795" t="s">
        <v>593</v>
      </c>
    </row>
    <row r="7796" spans="1:4" hidden="1" x14ac:dyDescent="0.25">
      <c r="A7796" t="s">
        <v>1225</v>
      </c>
      <c r="B7796">
        <v>6</v>
      </c>
      <c r="C7796" t="s">
        <v>1232</v>
      </c>
      <c r="D7796" t="s">
        <v>592</v>
      </c>
    </row>
    <row r="7797" spans="1:4" hidden="1" x14ac:dyDescent="0.25">
      <c r="A7797" t="s">
        <v>1225</v>
      </c>
      <c r="B7797">
        <v>7</v>
      </c>
      <c r="C7797" t="s">
        <v>970</v>
      </c>
      <c r="D7797" t="s">
        <v>504</v>
      </c>
    </row>
    <row r="7798" spans="1:4" hidden="1" x14ac:dyDescent="0.25">
      <c r="A7798" t="s">
        <v>1225</v>
      </c>
      <c r="B7798">
        <v>8</v>
      </c>
      <c r="C7798" t="s">
        <v>933</v>
      </c>
      <c r="D7798" t="s">
        <v>502</v>
      </c>
    </row>
    <row r="7799" spans="1:4" hidden="1" x14ac:dyDescent="0.25">
      <c r="A7799" t="s">
        <v>1225</v>
      </c>
      <c r="B7799">
        <v>9</v>
      </c>
      <c r="C7799" t="s">
        <v>761</v>
      </c>
      <c r="D7799" t="s">
        <v>500</v>
      </c>
    </row>
    <row r="7800" spans="1:4" hidden="1" x14ac:dyDescent="0.25">
      <c r="A7800" t="s">
        <v>1225</v>
      </c>
      <c r="B7800">
        <v>10</v>
      </c>
      <c r="C7800" t="s">
        <v>1231</v>
      </c>
      <c r="D7800" t="s">
        <v>1230</v>
      </c>
    </row>
    <row r="7801" spans="1:4" hidden="1" x14ac:dyDescent="0.25">
      <c r="A7801" t="s">
        <v>1225</v>
      </c>
      <c r="B7801">
        <v>11</v>
      </c>
      <c r="C7801" t="s">
        <v>1229</v>
      </c>
      <c r="D7801" t="s">
        <v>1228</v>
      </c>
    </row>
    <row r="7802" spans="1:4" hidden="1" x14ac:dyDescent="0.25">
      <c r="A7802" t="s">
        <v>1225</v>
      </c>
      <c r="B7802">
        <v>12</v>
      </c>
      <c r="C7802" t="s">
        <v>1227</v>
      </c>
      <c r="D7802" t="s">
        <v>494</v>
      </c>
    </row>
    <row r="7803" spans="1:4" hidden="1" x14ac:dyDescent="0.25">
      <c r="A7803" t="s">
        <v>1225</v>
      </c>
      <c r="B7803">
        <v>13</v>
      </c>
      <c r="C7803" t="s">
        <v>1226</v>
      </c>
      <c r="D7803" t="s">
        <v>205</v>
      </c>
    </row>
    <row r="7804" spans="1:4" hidden="1" x14ac:dyDescent="0.25">
      <c r="A7804" t="s">
        <v>1225</v>
      </c>
      <c r="B7804">
        <v>14</v>
      </c>
      <c r="C7804" t="s">
        <v>492</v>
      </c>
      <c r="D7804" t="s">
        <v>26</v>
      </c>
    </row>
    <row r="7805" spans="1:4" hidden="1" x14ac:dyDescent="0.25">
      <c r="A7805" t="s">
        <v>1211</v>
      </c>
      <c r="B7805">
        <v>1</v>
      </c>
      <c r="C7805" t="s">
        <v>315</v>
      </c>
      <c r="D7805" t="s">
        <v>222</v>
      </c>
    </row>
    <row r="7806" spans="1:4" hidden="1" x14ac:dyDescent="0.25">
      <c r="A7806" t="s">
        <v>1211</v>
      </c>
      <c r="B7806">
        <v>2</v>
      </c>
      <c r="C7806" t="s">
        <v>1224</v>
      </c>
      <c r="D7806" t="s">
        <v>313</v>
      </c>
    </row>
    <row r="7807" spans="1:4" hidden="1" x14ac:dyDescent="0.25">
      <c r="A7807" t="s">
        <v>1211</v>
      </c>
      <c r="B7807">
        <v>3</v>
      </c>
      <c r="C7807" t="s">
        <v>1202</v>
      </c>
      <c r="D7807" t="s">
        <v>1223</v>
      </c>
    </row>
    <row r="7808" spans="1:4" hidden="1" x14ac:dyDescent="0.25">
      <c r="A7808" t="s">
        <v>1211</v>
      </c>
      <c r="B7808">
        <v>4</v>
      </c>
      <c r="C7808" t="s">
        <v>1185</v>
      </c>
      <c r="D7808" t="s">
        <v>1222</v>
      </c>
    </row>
    <row r="7809" spans="1:4" hidden="1" x14ac:dyDescent="0.25">
      <c r="A7809" t="s">
        <v>1211</v>
      </c>
      <c r="B7809">
        <v>5</v>
      </c>
      <c r="C7809" t="s">
        <v>835</v>
      </c>
      <c r="D7809" t="s">
        <v>1221</v>
      </c>
    </row>
    <row r="7810" spans="1:4" hidden="1" x14ac:dyDescent="0.25">
      <c r="A7810" t="s">
        <v>1211</v>
      </c>
      <c r="B7810">
        <v>6</v>
      </c>
      <c r="C7810" t="s">
        <v>1220</v>
      </c>
      <c r="D7810" t="s">
        <v>1219</v>
      </c>
    </row>
    <row r="7811" spans="1:4" hidden="1" x14ac:dyDescent="0.25">
      <c r="A7811" t="s">
        <v>1211</v>
      </c>
      <c r="B7811">
        <v>7</v>
      </c>
      <c r="C7811" t="s">
        <v>1218</v>
      </c>
      <c r="D7811" t="s">
        <v>1217</v>
      </c>
    </row>
    <row r="7812" spans="1:4" hidden="1" x14ac:dyDescent="0.25">
      <c r="A7812" t="s">
        <v>1211</v>
      </c>
      <c r="B7812">
        <v>8</v>
      </c>
      <c r="C7812" t="s">
        <v>1216</v>
      </c>
      <c r="D7812" t="s">
        <v>1215</v>
      </c>
    </row>
    <row r="7813" spans="1:4" hidden="1" x14ac:dyDescent="0.25">
      <c r="A7813" t="s">
        <v>1211</v>
      </c>
      <c r="B7813">
        <v>9</v>
      </c>
      <c r="C7813" t="s">
        <v>316</v>
      </c>
      <c r="D7813" t="s">
        <v>106</v>
      </c>
    </row>
    <row r="7814" spans="1:4" hidden="1" x14ac:dyDescent="0.25">
      <c r="A7814" t="s">
        <v>1211</v>
      </c>
      <c r="B7814">
        <v>10</v>
      </c>
      <c r="C7814" t="s">
        <v>914</v>
      </c>
      <c r="D7814" t="s">
        <v>968</v>
      </c>
    </row>
    <row r="7815" spans="1:4" hidden="1" x14ac:dyDescent="0.25">
      <c r="A7815" t="s">
        <v>1211</v>
      </c>
      <c r="B7815">
        <v>11</v>
      </c>
      <c r="C7815" t="s">
        <v>1214</v>
      </c>
      <c r="D7815" t="s">
        <v>386</v>
      </c>
    </row>
    <row r="7816" spans="1:4" hidden="1" x14ac:dyDescent="0.25">
      <c r="A7816" t="s">
        <v>1211</v>
      </c>
      <c r="B7816">
        <v>12</v>
      </c>
      <c r="C7816" t="s">
        <v>923</v>
      </c>
      <c r="D7816" t="s">
        <v>407</v>
      </c>
    </row>
    <row r="7817" spans="1:4" hidden="1" x14ac:dyDescent="0.25">
      <c r="A7817" t="s">
        <v>1211</v>
      </c>
      <c r="B7817">
        <v>13</v>
      </c>
      <c r="C7817" t="s">
        <v>925</v>
      </c>
      <c r="D7817" t="s">
        <v>924</v>
      </c>
    </row>
    <row r="7818" spans="1:4" hidden="1" x14ac:dyDescent="0.25">
      <c r="A7818" t="s">
        <v>1211</v>
      </c>
      <c r="B7818">
        <v>14</v>
      </c>
      <c r="C7818" t="s">
        <v>926</v>
      </c>
      <c r="D7818" t="s">
        <v>1213</v>
      </c>
    </row>
    <row r="7819" spans="1:4" hidden="1" x14ac:dyDescent="0.25">
      <c r="A7819" t="s">
        <v>1211</v>
      </c>
      <c r="B7819">
        <v>15</v>
      </c>
      <c r="C7819" t="s">
        <v>928</v>
      </c>
      <c r="D7819" t="s">
        <v>1212</v>
      </c>
    </row>
    <row r="7820" spans="1:4" hidden="1" x14ac:dyDescent="0.25">
      <c r="A7820" t="s">
        <v>1211</v>
      </c>
      <c r="B7820">
        <v>16</v>
      </c>
      <c r="C7820" t="s">
        <v>295</v>
      </c>
      <c r="D7820" t="s">
        <v>10</v>
      </c>
    </row>
    <row r="7821" spans="1:4" hidden="1" x14ac:dyDescent="0.25">
      <c r="A7821" t="s">
        <v>1204</v>
      </c>
      <c r="B7821">
        <v>1</v>
      </c>
      <c r="C7821" t="s">
        <v>411</v>
      </c>
      <c r="D7821" t="s">
        <v>47</v>
      </c>
    </row>
    <row r="7822" spans="1:4" hidden="1" x14ac:dyDescent="0.25">
      <c r="A7822" t="s">
        <v>1204</v>
      </c>
      <c r="B7822">
        <v>2</v>
      </c>
      <c r="C7822" t="s">
        <v>1205</v>
      </c>
      <c r="D7822" t="s">
        <v>846</v>
      </c>
    </row>
    <row r="7823" spans="1:4" hidden="1" x14ac:dyDescent="0.25">
      <c r="A7823" t="s">
        <v>1204</v>
      </c>
      <c r="B7823">
        <v>3</v>
      </c>
      <c r="C7823" t="s">
        <v>1210</v>
      </c>
      <c r="D7823" t="s">
        <v>1209</v>
      </c>
    </row>
    <row r="7824" spans="1:4" hidden="1" x14ac:dyDescent="0.25">
      <c r="A7824" t="s">
        <v>1204</v>
      </c>
      <c r="B7824">
        <v>4</v>
      </c>
      <c r="C7824" t="s">
        <v>850</v>
      </c>
      <c r="D7824" t="s">
        <v>1208</v>
      </c>
    </row>
    <row r="7825" spans="1:4" hidden="1" x14ac:dyDescent="0.25">
      <c r="A7825" t="s">
        <v>1204</v>
      </c>
      <c r="B7825">
        <v>5</v>
      </c>
      <c r="C7825" t="s">
        <v>1207</v>
      </c>
      <c r="D7825" t="s">
        <v>1206</v>
      </c>
    </row>
    <row r="7826" spans="1:4" hidden="1" x14ac:dyDescent="0.25">
      <c r="A7826" t="s">
        <v>1204</v>
      </c>
      <c r="B7826">
        <v>6</v>
      </c>
      <c r="C7826" t="s">
        <v>1205</v>
      </c>
      <c r="D7826" t="s">
        <v>846</v>
      </c>
    </row>
    <row r="7827" spans="1:4" hidden="1" x14ac:dyDescent="0.25">
      <c r="A7827" t="s">
        <v>1204</v>
      </c>
      <c r="B7827">
        <v>7</v>
      </c>
      <c r="C7827" t="s">
        <v>411</v>
      </c>
      <c r="D7827" t="s">
        <v>47</v>
      </c>
    </row>
    <row r="7828" spans="1:4" hidden="1" x14ac:dyDescent="0.25">
      <c r="A7828" t="s">
        <v>1201</v>
      </c>
      <c r="B7828">
        <v>1</v>
      </c>
      <c r="C7828" t="s">
        <v>411</v>
      </c>
      <c r="D7828" t="s">
        <v>47</v>
      </c>
    </row>
    <row r="7829" spans="1:4" hidden="1" x14ac:dyDescent="0.25">
      <c r="A7829" t="s">
        <v>1201</v>
      </c>
      <c r="B7829">
        <v>2</v>
      </c>
      <c r="C7829" t="s">
        <v>869</v>
      </c>
      <c r="D7829" t="s">
        <v>468</v>
      </c>
    </row>
    <row r="7830" spans="1:4" hidden="1" x14ac:dyDescent="0.25">
      <c r="A7830" t="s">
        <v>1201</v>
      </c>
      <c r="B7830">
        <v>3</v>
      </c>
      <c r="C7830" t="s">
        <v>976</v>
      </c>
      <c r="D7830" t="s">
        <v>986</v>
      </c>
    </row>
    <row r="7831" spans="1:4" hidden="1" x14ac:dyDescent="0.25">
      <c r="A7831" t="s">
        <v>1201</v>
      </c>
      <c r="B7831">
        <v>4</v>
      </c>
      <c r="C7831" t="s">
        <v>985</v>
      </c>
      <c r="D7831" t="s">
        <v>822</v>
      </c>
    </row>
    <row r="7832" spans="1:4" hidden="1" x14ac:dyDescent="0.25">
      <c r="A7832" t="s">
        <v>1201</v>
      </c>
      <c r="B7832">
        <v>5</v>
      </c>
      <c r="C7832" t="s">
        <v>984</v>
      </c>
      <c r="D7832" t="s">
        <v>983</v>
      </c>
    </row>
    <row r="7833" spans="1:4" hidden="1" x14ac:dyDescent="0.25">
      <c r="A7833" t="s">
        <v>1201</v>
      </c>
      <c r="B7833">
        <v>6</v>
      </c>
      <c r="C7833" t="s">
        <v>982</v>
      </c>
      <c r="D7833" t="s">
        <v>823</v>
      </c>
    </row>
    <row r="7834" spans="1:4" hidden="1" x14ac:dyDescent="0.25">
      <c r="A7834" t="s">
        <v>1201</v>
      </c>
      <c r="B7834">
        <v>7</v>
      </c>
      <c r="C7834" t="s">
        <v>1203</v>
      </c>
      <c r="D7834" t="s">
        <v>307</v>
      </c>
    </row>
    <row r="7835" spans="1:4" hidden="1" x14ac:dyDescent="0.25">
      <c r="A7835" t="s">
        <v>1201</v>
      </c>
      <c r="B7835">
        <v>8</v>
      </c>
      <c r="C7835" t="s">
        <v>308</v>
      </c>
      <c r="D7835" t="s">
        <v>309</v>
      </c>
    </row>
    <row r="7836" spans="1:4" hidden="1" x14ac:dyDescent="0.25">
      <c r="A7836" t="s">
        <v>1201</v>
      </c>
      <c r="B7836">
        <v>9</v>
      </c>
      <c r="C7836" t="s">
        <v>1202</v>
      </c>
      <c r="D7836" t="s">
        <v>311</v>
      </c>
    </row>
    <row r="7837" spans="1:4" hidden="1" x14ac:dyDescent="0.25">
      <c r="A7837" t="s">
        <v>1201</v>
      </c>
      <c r="B7837">
        <v>10</v>
      </c>
      <c r="C7837" t="s">
        <v>1195</v>
      </c>
      <c r="D7837" t="s">
        <v>313</v>
      </c>
    </row>
    <row r="7838" spans="1:4" hidden="1" x14ac:dyDescent="0.25">
      <c r="A7838" t="s">
        <v>1201</v>
      </c>
      <c r="B7838">
        <v>11</v>
      </c>
      <c r="C7838" t="s">
        <v>315</v>
      </c>
      <c r="D7838" t="s">
        <v>221</v>
      </c>
    </row>
    <row r="7839" spans="1:4" hidden="1" x14ac:dyDescent="0.25">
      <c r="A7839" t="s">
        <v>1194</v>
      </c>
      <c r="B7839">
        <v>1</v>
      </c>
      <c r="C7839" t="s">
        <v>315</v>
      </c>
      <c r="D7839" t="s">
        <v>221</v>
      </c>
    </row>
    <row r="7840" spans="1:4" hidden="1" x14ac:dyDescent="0.25">
      <c r="A7840" t="s">
        <v>1194</v>
      </c>
      <c r="B7840">
        <v>2</v>
      </c>
      <c r="C7840" t="s">
        <v>1200</v>
      </c>
      <c r="D7840" t="s">
        <v>1199</v>
      </c>
    </row>
    <row r="7841" spans="1:4" hidden="1" x14ac:dyDescent="0.25">
      <c r="A7841" t="s">
        <v>1194</v>
      </c>
      <c r="B7841">
        <v>3</v>
      </c>
      <c r="C7841" t="s">
        <v>341</v>
      </c>
      <c r="D7841" t="s">
        <v>1198</v>
      </c>
    </row>
    <row r="7842" spans="1:4" hidden="1" x14ac:dyDescent="0.25">
      <c r="A7842" t="s">
        <v>1194</v>
      </c>
      <c r="B7842">
        <v>4</v>
      </c>
      <c r="C7842" t="s">
        <v>1180</v>
      </c>
      <c r="D7842" t="s">
        <v>829</v>
      </c>
    </row>
    <row r="7843" spans="1:4" hidden="1" x14ac:dyDescent="0.25">
      <c r="A7843" t="s">
        <v>1194</v>
      </c>
      <c r="B7843">
        <v>5</v>
      </c>
      <c r="C7843" t="s">
        <v>1187</v>
      </c>
      <c r="D7843" t="s">
        <v>827</v>
      </c>
    </row>
    <row r="7844" spans="1:4" hidden="1" x14ac:dyDescent="0.25">
      <c r="A7844" t="s">
        <v>1194</v>
      </c>
      <c r="B7844">
        <v>6</v>
      </c>
      <c r="C7844" t="s">
        <v>1185</v>
      </c>
      <c r="D7844" t="s">
        <v>825</v>
      </c>
    </row>
    <row r="7845" spans="1:4" hidden="1" x14ac:dyDescent="0.25">
      <c r="A7845" t="s">
        <v>1194</v>
      </c>
      <c r="B7845">
        <v>7</v>
      </c>
      <c r="C7845" t="s">
        <v>1197</v>
      </c>
      <c r="D7845" t="s">
        <v>309</v>
      </c>
    </row>
    <row r="7846" spans="1:4" hidden="1" x14ac:dyDescent="0.25">
      <c r="A7846" t="s">
        <v>1194</v>
      </c>
      <c r="B7846">
        <v>8</v>
      </c>
      <c r="C7846" t="s">
        <v>1196</v>
      </c>
      <c r="D7846" t="s">
        <v>311</v>
      </c>
    </row>
    <row r="7847" spans="1:4" hidden="1" x14ac:dyDescent="0.25">
      <c r="A7847" t="s">
        <v>1194</v>
      </c>
      <c r="B7847">
        <v>9</v>
      </c>
      <c r="C7847" t="s">
        <v>1195</v>
      </c>
      <c r="D7847" t="s">
        <v>313</v>
      </c>
    </row>
    <row r="7848" spans="1:4" hidden="1" x14ac:dyDescent="0.25">
      <c r="A7848" t="s">
        <v>1194</v>
      </c>
      <c r="B7848">
        <v>10</v>
      </c>
      <c r="C7848" t="s">
        <v>315</v>
      </c>
      <c r="D7848" t="s">
        <v>221</v>
      </c>
    </row>
    <row r="7849" spans="1:4" hidden="1" x14ac:dyDescent="0.25">
      <c r="A7849" t="s">
        <v>1189</v>
      </c>
      <c r="B7849">
        <v>1</v>
      </c>
      <c r="C7849" t="s">
        <v>295</v>
      </c>
      <c r="D7849" t="s">
        <v>10</v>
      </c>
    </row>
    <row r="7850" spans="1:4" hidden="1" x14ac:dyDescent="0.25">
      <c r="A7850" t="s">
        <v>1189</v>
      </c>
      <c r="B7850">
        <v>2</v>
      </c>
      <c r="C7850" t="s">
        <v>998</v>
      </c>
      <c r="D7850" t="s">
        <v>598</v>
      </c>
    </row>
    <row r="7851" spans="1:4" hidden="1" x14ac:dyDescent="0.25">
      <c r="A7851" t="s">
        <v>1189</v>
      </c>
      <c r="B7851">
        <v>3</v>
      </c>
      <c r="C7851" t="s">
        <v>999</v>
      </c>
      <c r="D7851" t="s">
        <v>596</v>
      </c>
    </row>
    <row r="7852" spans="1:4" hidden="1" x14ac:dyDescent="0.25">
      <c r="A7852" t="s">
        <v>1189</v>
      </c>
      <c r="B7852">
        <v>4</v>
      </c>
      <c r="C7852" t="s">
        <v>1000</v>
      </c>
      <c r="D7852" t="s">
        <v>70</v>
      </c>
    </row>
    <row r="7853" spans="1:4" hidden="1" x14ac:dyDescent="0.25">
      <c r="A7853" t="s">
        <v>1189</v>
      </c>
      <c r="B7853">
        <v>5</v>
      </c>
      <c r="C7853" t="s">
        <v>1193</v>
      </c>
      <c r="D7853" t="s">
        <v>593</v>
      </c>
    </row>
    <row r="7854" spans="1:4" hidden="1" x14ac:dyDescent="0.25">
      <c r="A7854" t="s">
        <v>1189</v>
      </c>
      <c r="B7854">
        <v>6</v>
      </c>
      <c r="C7854" t="s">
        <v>1192</v>
      </c>
      <c r="D7854" t="s">
        <v>592</v>
      </c>
    </row>
    <row r="7855" spans="1:4" hidden="1" x14ac:dyDescent="0.25">
      <c r="A7855" t="s">
        <v>1189</v>
      </c>
      <c r="B7855">
        <v>7</v>
      </c>
      <c r="C7855" t="s">
        <v>970</v>
      </c>
      <c r="D7855" t="s">
        <v>504</v>
      </c>
    </row>
    <row r="7856" spans="1:4" hidden="1" x14ac:dyDescent="0.25">
      <c r="A7856" t="s">
        <v>1189</v>
      </c>
      <c r="B7856">
        <v>8</v>
      </c>
      <c r="C7856" t="s">
        <v>934</v>
      </c>
      <c r="D7856" t="s">
        <v>506</v>
      </c>
    </row>
    <row r="7857" spans="1:4" hidden="1" x14ac:dyDescent="0.25">
      <c r="A7857" t="s">
        <v>1189</v>
      </c>
      <c r="B7857">
        <v>9</v>
      </c>
      <c r="C7857" t="s">
        <v>322</v>
      </c>
      <c r="D7857" t="s">
        <v>116</v>
      </c>
    </row>
    <row r="7858" spans="1:4" hidden="1" x14ac:dyDescent="0.25">
      <c r="A7858" t="s">
        <v>1189</v>
      </c>
      <c r="B7858">
        <v>10</v>
      </c>
      <c r="C7858" t="s">
        <v>761</v>
      </c>
      <c r="D7858" t="s">
        <v>1191</v>
      </c>
    </row>
    <row r="7859" spans="1:4" hidden="1" x14ac:dyDescent="0.25">
      <c r="A7859" t="s">
        <v>1189</v>
      </c>
      <c r="B7859">
        <v>11</v>
      </c>
      <c r="C7859" t="s">
        <v>512</v>
      </c>
      <c r="D7859" t="s">
        <v>511</v>
      </c>
    </row>
    <row r="7860" spans="1:4" hidden="1" x14ac:dyDescent="0.25">
      <c r="A7860" t="s">
        <v>1189</v>
      </c>
      <c r="B7860">
        <v>12</v>
      </c>
      <c r="C7860" t="s">
        <v>1046</v>
      </c>
      <c r="D7860" t="s">
        <v>935</v>
      </c>
    </row>
    <row r="7861" spans="1:4" hidden="1" x14ac:dyDescent="0.25">
      <c r="A7861" t="s">
        <v>1189</v>
      </c>
      <c r="B7861">
        <v>13</v>
      </c>
      <c r="C7861" t="s">
        <v>1190</v>
      </c>
      <c r="D7861" t="s">
        <v>587</v>
      </c>
    </row>
    <row r="7862" spans="1:4" hidden="1" x14ac:dyDescent="0.25">
      <c r="A7862" t="s">
        <v>1189</v>
      </c>
      <c r="B7862">
        <v>14</v>
      </c>
      <c r="C7862" t="s">
        <v>907</v>
      </c>
      <c r="D7862" t="s">
        <v>150</v>
      </c>
    </row>
    <row r="7863" spans="1:4" hidden="1" x14ac:dyDescent="0.25">
      <c r="A7863" t="s">
        <v>1189</v>
      </c>
      <c r="B7863">
        <v>15</v>
      </c>
      <c r="C7863" t="s">
        <v>909</v>
      </c>
      <c r="D7863" t="s">
        <v>1035</v>
      </c>
    </row>
    <row r="7864" spans="1:4" hidden="1" x14ac:dyDescent="0.25">
      <c r="A7864" t="s">
        <v>1189</v>
      </c>
      <c r="B7864">
        <v>16</v>
      </c>
      <c r="C7864" t="s">
        <v>411</v>
      </c>
      <c r="D7864" t="s">
        <v>47</v>
      </c>
    </row>
    <row r="7865" spans="1:4" hidden="1" x14ac:dyDescent="0.25">
      <c r="A7865" t="s">
        <v>1178</v>
      </c>
      <c r="B7865">
        <v>1</v>
      </c>
      <c r="C7865" t="s">
        <v>315</v>
      </c>
      <c r="D7865" t="s">
        <v>221</v>
      </c>
    </row>
    <row r="7866" spans="1:4" hidden="1" x14ac:dyDescent="0.25">
      <c r="A7866" t="s">
        <v>1178</v>
      </c>
      <c r="B7866">
        <v>2</v>
      </c>
      <c r="C7866" t="s">
        <v>1188</v>
      </c>
      <c r="D7866" t="s">
        <v>831</v>
      </c>
    </row>
    <row r="7867" spans="1:4" hidden="1" x14ac:dyDescent="0.25">
      <c r="A7867" t="s">
        <v>1178</v>
      </c>
      <c r="B7867">
        <v>3</v>
      </c>
      <c r="C7867" t="s">
        <v>238</v>
      </c>
      <c r="D7867" t="s">
        <v>836</v>
      </c>
    </row>
    <row r="7868" spans="1:4" hidden="1" x14ac:dyDescent="0.25">
      <c r="A7868" t="s">
        <v>1178</v>
      </c>
      <c r="B7868">
        <v>4</v>
      </c>
      <c r="C7868" t="s">
        <v>1180</v>
      </c>
      <c r="D7868" t="s">
        <v>829</v>
      </c>
    </row>
    <row r="7869" spans="1:4" hidden="1" x14ac:dyDescent="0.25">
      <c r="A7869" t="s">
        <v>1178</v>
      </c>
      <c r="B7869">
        <v>5</v>
      </c>
      <c r="C7869" t="s">
        <v>1187</v>
      </c>
      <c r="D7869" t="s">
        <v>1186</v>
      </c>
    </row>
    <row r="7870" spans="1:4" hidden="1" x14ac:dyDescent="0.25">
      <c r="A7870" t="s">
        <v>1178</v>
      </c>
      <c r="B7870">
        <v>6</v>
      </c>
      <c r="C7870" t="s">
        <v>1185</v>
      </c>
      <c r="D7870" t="s">
        <v>1184</v>
      </c>
    </row>
    <row r="7871" spans="1:4" hidden="1" x14ac:dyDescent="0.25">
      <c r="A7871" t="s">
        <v>1178</v>
      </c>
      <c r="B7871">
        <v>7</v>
      </c>
      <c r="C7871" t="s">
        <v>308</v>
      </c>
      <c r="D7871" t="s">
        <v>1183</v>
      </c>
    </row>
    <row r="7872" spans="1:4" hidden="1" x14ac:dyDescent="0.25">
      <c r="A7872" t="s">
        <v>1178</v>
      </c>
      <c r="B7872">
        <v>8</v>
      </c>
      <c r="C7872" t="s">
        <v>764</v>
      </c>
      <c r="D7872" t="s">
        <v>1182</v>
      </c>
    </row>
    <row r="7873" spans="1:4" hidden="1" x14ac:dyDescent="0.25">
      <c r="A7873" t="s">
        <v>1178</v>
      </c>
      <c r="B7873">
        <v>9</v>
      </c>
      <c r="C7873" t="s">
        <v>835</v>
      </c>
      <c r="D7873" t="s">
        <v>1181</v>
      </c>
    </row>
    <row r="7874" spans="1:4" hidden="1" x14ac:dyDescent="0.25">
      <c r="A7874" t="s">
        <v>1178</v>
      </c>
      <c r="B7874">
        <v>10</v>
      </c>
      <c r="C7874" t="s">
        <v>1180</v>
      </c>
      <c r="D7874" t="s">
        <v>829</v>
      </c>
    </row>
    <row r="7875" spans="1:4" hidden="1" x14ac:dyDescent="0.25">
      <c r="A7875" t="s">
        <v>1178</v>
      </c>
      <c r="B7875">
        <v>11</v>
      </c>
      <c r="C7875" t="s">
        <v>238</v>
      </c>
      <c r="D7875" t="s">
        <v>836</v>
      </c>
    </row>
    <row r="7876" spans="1:4" hidden="1" x14ac:dyDescent="0.25">
      <c r="A7876" t="s">
        <v>1178</v>
      </c>
      <c r="B7876">
        <v>12</v>
      </c>
      <c r="C7876" t="s">
        <v>1179</v>
      </c>
      <c r="D7876" t="s">
        <v>831</v>
      </c>
    </row>
    <row r="7877" spans="1:4" hidden="1" x14ac:dyDescent="0.25">
      <c r="A7877" t="s">
        <v>1178</v>
      </c>
      <c r="B7877">
        <v>13</v>
      </c>
      <c r="C7877" t="s">
        <v>315</v>
      </c>
      <c r="D7877" t="s">
        <v>221</v>
      </c>
    </row>
    <row r="7878" spans="1:4" hidden="1" x14ac:dyDescent="0.25">
      <c r="A7878" t="s">
        <v>1174</v>
      </c>
      <c r="B7878">
        <v>1</v>
      </c>
      <c r="C7878" t="s">
        <v>295</v>
      </c>
      <c r="D7878" t="s">
        <v>10</v>
      </c>
    </row>
    <row r="7879" spans="1:4" hidden="1" x14ac:dyDescent="0.25">
      <c r="A7879" t="s">
        <v>1174</v>
      </c>
      <c r="B7879">
        <v>2</v>
      </c>
      <c r="C7879" t="s">
        <v>928</v>
      </c>
      <c r="D7879" t="s">
        <v>927</v>
      </c>
    </row>
    <row r="7880" spans="1:4" hidden="1" x14ac:dyDescent="0.25">
      <c r="A7880" t="s">
        <v>1174</v>
      </c>
      <c r="B7880">
        <v>3</v>
      </c>
      <c r="C7880" t="s">
        <v>926</v>
      </c>
      <c r="D7880" t="s">
        <v>535</v>
      </c>
    </row>
    <row r="7881" spans="1:4" hidden="1" x14ac:dyDescent="0.25">
      <c r="A7881" t="s">
        <v>1174</v>
      </c>
      <c r="B7881">
        <v>4</v>
      </c>
      <c r="C7881" t="s">
        <v>925</v>
      </c>
      <c r="D7881" t="s">
        <v>924</v>
      </c>
    </row>
    <row r="7882" spans="1:4" hidden="1" x14ac:dyDescent="0.25">
      <c r="A7882" t="s">
        <v>1174</v>
      </c>
      <c r="B7882">
        <v>5</v>
      </c>
      <c r="C7882" t="s">
        <v>923</v>
      </c>
      <c r="D7882" t="s">
        <v>407</v>
      </c>
    </row>
    <row r="7883" spans="1:4" hidden="1" x14ac:dyDescent="0.25">
      <c r="A7883" t="s">
        <v>1174</v>
      </c>
      <c r="B7883">
        <v>6</v>
      </c>
      <c r="C7883" t="s">
        <v>387</v>
      </c>
      <c r="D7883" t="s">
        <v>386</v>
      </c>
    </row>
    <row r="7884" spans="1:4" hidden="1" x14ac:dyDescent="0.25">
      <c r="A7884" t="s">
        <v>1174</v>
      </c>
      <c r="B7884">
        <v>7</v>
      </c>
      <c r="C7884" t="s">
        <v>922</v>
      </c>
      <c r="D7884" t="s">
        <v>921</v>
      </c>
    </row>
    <row r="7885" spans="1:4" hidden="1" x14ac:dyDescent="0.25">
      <c r="A7885" t="s">
        <v>1174</v>
      </c>
      <c r="B7885">
        <v>8</v>
      </c>
      <c r="C7885" t="s">
        <v>316</v>
      </c>
      <c r="D7885" t="s">
        <v>106</v>
      </c>
    </row>
    <row r="7886" spans="1:4" hidden="1" x14ac:dyDescent="0.25">
      <c r="A7886" t="s">
        <v>1174</v>
      </c>
      <c r="B7886">
        <v>9</v>
      </c>
      <c r="C7886" t="s">
        <v>881</v>
      </c>
      <c r="D7886" t="s">
        <v>920</v>
      </c>
    </row>
    <row r="7887" spans="1:4" hidden="1" x14ac:dyDescent="0.25">
      <c r="A7887" t="s">
        <v>1174</v>
      </c>
      <c r="B7887">
        <v>10</v>
      </c>
      <c r="C7887" t="s">
        <v>919</v>
      </c>
      <c r="D7887" t="s">
        <v>380</v>
      </c>
    </row>
    <row r="7888" spans="1:4" hidden="1" x14ac:dyDescent="0.25">
      <c r="A7888" t="s">
        <v>1174</v>
      </c>
      <c r="B7888">
        <v>11</v>
      </c>
      <c r="C7888" t="s">
        <v>315</v>
      </c>
      <c r="D7888" t="s">
        <v>221</v>
      </c>
    </row>
    <row r="7889" spans="1:4" hidden="1" x14ac:dyDescent="0.25">
      <c r="A7889" t="s">
        <v>1174</v>
      </c>
      <c r="B7889">
        <v>12</v>
      </c>
      <c r="C7889" t="s">
        <v>533</v>
      </c>
      <c r="D7889" t="s">
        <v>918</v>
      </c>
    </row>
    <row r="7890" spans="1:4" hidden="1" x14ac:dyDescent="0.25">
      <c r="A7890" t="s">
        <v>1174</v>
      </c>
      <c r="B7890">
        <v>13</v>
      </c>
      <c r="C7890" t="s">
        <v>917</v>
      </c>
      <c r="D7890" t="s">
        <v>530</v>
      </c>
    </row>
    <row r="7891" spans="1:4" hidden="1" x14ac:dyDescent="0.25">
      <c r="A7891" t="s">
        <v>1174</v>
      </c>
      <c r="B7891">
        <v>14</v>
      </c>
      <c r="C7891" t="s">
        <v>916</v>
      </c>
      <c r="D7891" t="s">
        <v>915</v>
      </c>
    </row>
    <row r="7892" spans="1:4" hidden="1" x14ac:dyDescent="0.25">
      <c r="A7892" t="s">
        <v>1174</v>
      </c>
      <c r="B7892">
        <v>15</v>
      </c>
      <c r="C7892" t="s">
        <v>914</v>
      </c>
      <c r="D7892" t="s">
        <v>878</v>
      </c>
    </row>
    <row r="7893" spans="1:4" hidden="1" x14ac:dyDescent="0.25">
      <c r="A7893" t="s">
        <v>1174</v>
      </c>
      <c r="B7893">
        <v>16</v>
      </c>
      <c r="C7893" t="s">
        <v>913</v>
      </c>
      <c r="D7893" t="s">
        <v>912</v>
      </c>
    </row>
    <row r="7894" spans="1:4" hidden="1" x14ac:dyDescent="0.25">
      <c r="A7894" t="s">
        <v>1174</v>
      </c>
      <c r="B7894">
        <v>17</v>
      </c>
      <c r="C7894" t="s">
        <v>911</v>
      </c>
      <c r="D7894" t="s">
        <v>522</v>
      </c>
    </row>
    <row r="7895" spans="1:4" hidden="1" x14ac:dyDescent="0.25">
      <c r="A7895" t="s">
        <v>1174</v>
      </c>
      <c r="B7895">
        <v>18</v>
      </c>
      <c r="C7895" t="s">
        <v>910</v>
      </c>
      <c r="D7895" t="s">
        <v>521</v>
      </c>
    </row>
    <row r="7896" spans="1:4" hidden="1" x14ac:dyDescent="0.25">
      <c r="A7896" t="s">
        <v>1174</v>
      </c>
      <c r="B7896">
        <v>19</v>
      </c>
      <c r="C7896" t="s">
        <v>411</v>
      </c>
      <c r="D7896" t="s">
        <v>47</v>
      </c>
    </row>
    <row r="7897" spans="1:4" hidden="1" x14ac:dyDescent="0.25">
      <c r="A7897" t="s">
        <v>1174</v>
      </c>
      <c r="B7897">
        <v>20</v>
      </c>
      <c r="C7897" t="s">
        <v>909</v>
      </c>
      <c r="D7897" t="s">
        <v>908</v>
      </c>
    </row>
    <row r="7898" spans="1:4" hidden="1" x14ac:dyDescent="0.25">
      <c r="A7898" t="s">
        <v>1174</v>
      </c>
      <c r="B7898">
        <v>21</v>
      </c>
      <c r="C7898" t="s">
        <v>1177</v>
      </c>
      <c r="D7898" t="s">
        <v>517</v>
      </c>
    </row>
    <row r="7899" spans="1:4" hidden="1" x14ac:dyDescent="0.25">
      <c r="A7899" t="s">
        <v>1174</v>
      </c>
      <c r="B7899">
        <v>22</v>
      </c>
      <c r="C7899" t="s">
        <v>907</v>
      </c>
      <c r="D7899" t="s">
        <v>150</v>
      </c>
    </row>
    <row r="7900" spans="1:4" hidden="1" x14ac:dyDescent="0.25">
      <c r="A7900" t="s">
        <v>1174</v>
      </c>
      <c r="B7900">
        <v>23</v>
      </c>
      <c r="C7900" t="s">
        <v>906</v>
      </c>
      <c r="D7900" t="s">
        <v>905</v>
      </c>
    </row>
    <row r="7901" spans="1:4" hidden="1" x14ac:dyDescent="0.25">
      <c r="A7901" t="s">
        <v>1174</v>
      </c>
      <c r="B7901">
        <v>24</v>
      </c>
      <c r="C7901" t="s">
        <v>583</v>
      </c>
      <c r="D7901" t="s">
        <v>582</v>
      </c>
    </row>
    <row r="7902" spans="1:4" hidden="1" x14ac:dyDescent="0.25">
      <c r="A7902" t="s">
        <v>1174</v>
      </c>
      <c r="B7902">
        <v>25</v>
      </c>
      <c r="C7902" t="s">
        <v>904</v>
      </c>
      <c r="D7902" t="s">
        <v>903</v>
      </c>
    </row>
    <row r="7903" spans="1:4" hidden="1" x14ac:dyDescent="0.25">
      <c r="A7903" t="s">
        <v>1174</v>
      </c>
      <c r="B7903">
        <v>26</v>
      </c>
      <c r="C7903" t="s">
        <v>902</v>
      </c>
      <c r="D7903" t="s">
        <v>579</v>
      </c>
    </row>
    <row r="7904" spans="1:4" hidden="1" x14ac:dyDescent="0.25">
      <c r="A7904" t="s">
        <v>1174</v>
      </c>
      <c r="B7904">
        <v>27</v>
      </c>
      <c r="C7904" t="s">
        <v>901</v>
      </c>
      <c r="D7904" t="s">
        <v>900</v>
      </c>
    </row>
    <row r="7905" spans="1:4" hidden="1" x14ac:dyDescent="0.25">
      <c r="A7905" t="s">
        <v>1174</v>
      </c>
      <c r="B7905">
        <v>28</v>
      </c>
      <c r="C7905" t="s">
        <v>1007</v>
      </c>
      <c r="D7905" t="s">
        <v>898</v>
      </c>
    </row>
    <row r="7906" spans="1:4" hidden="1" x14ac:dyDescent="0.25">
      <c r="A7906" t="s">
        <v>1174</v>
      </c>
      <c r="B7906">
        <v>29</v>
      </c>
      <c r="C7906" t="s">
        <v>358</v>
      </c>
      <c r="D7906" t="s">
        <v>72</v>
      </c>
    </row>
    <row r="7907" spans="1:4" hidden="1" x14ac:dyDescent="0.25">
      <c r="A7907" t="s">
        <v>1174</v>
      </c>
      <c r="B7907">
        <v>30</v>
      </c>
      <c r="C7907" t="s">
        <v>1008</v>
      </c>
      <c r="D7907" t="s">
        <v>1176</v>
      </c>
    </row>
    <row r="7908" spans="1:4" hidden="1" x14ac:dyDescent="0.25">
      <c r="A7908" t="s">
        <v>1174</v>
      </c>
      <c r="B7908">
        <v>31</v>
      </c>
      <c r="C7908" t="s">
        <v>1101</v>
      </c>
      <c r="D7908" t="s">
        <v>1100</v>
      </c>
    </row>
    <row r="7909" spans="1:4" hidden="1" x14ac:dyDescent="0.25">
      <c r="A7909" t="s">
        <v>1174</v>
      </c>
      <c r="B7909">
        <v>32</v>
      </c>
      <c r="C7909" t="s">
        <v>1175</v>
      </c>
      <c r="D7909" t="s">
        <v>1053</v>
      </c>
    </row>
    <row r="7910" spans="1:4" hidden="1" x14ac:dyDescent="0.25">
      <c r="A7910" t="s">
        <v>1174</v>
      </c>
      <c r="B7910">
        <v>33</v>
      </c>
      <c r="C7910" t="s">
        <v>1004</v>
      </c>
      <c r="D7910" t="s">
        <v>220</v>
      </c>
    </row>
    <row r="7911" spans="1:4" hidden="1" x14ac:dyDescent="0.25">
      <c r="A7911" t="s">
        <v>1168</v>
      </c>
      <c r="B7911">
        <v>1</v>
      </c>
      <c r="C7911" t="s">
        <v>358</v>
      </c>
      <c r="D7911" t="s">
        <v>72</v>
      </c>
    </row>
    <row r="7912" spans="1:4" hidden="1" x14ac:dyDescent="0.25">
      <c r="A7912" t="s">
        <v>1168</v>
      </c>
      <c r="B7912">
        <v>2</v>
      </c>
      <c r="C7912" t="s">
        <v>1075</v>
      </c>
      <c r="D7912" t="s">
        <v>1074</v>
      </c>
    </row>
    <row r="7913" spans="1:4" hidden="1" x14ac:dyDescent="0.25">
      <c r="A7913" t="s">
        <v>1168</v>
      </c>
      <c r="B7913">
        <v>3</v>
      </c>
      <c r="C7913" t="s">
        <v>1073</v>
      </c>
      <c r="D7913" t="s">
        <v>1072</v>
      </c>
    </row>
    <row r="7914" spans="1:4" hidden="1" x14ac:dyDescent="0.25">
      <c r="A7914" t="s">
        <v>1168</v>
      </c>
      <c r="B7914">
        <v>4</v>
      </c>
      <c r="C7914" t="s">
        <v>1071</v>
      </c>
      <c r="D7914" t="s">
        <v>1070</v>
      </c>
    </row>
    <row r="7915" spans="1:4" hidden="1" x14ac:dyDescent="0.25">
      <c r="A7915" t="s">
        <v>1168</v>
      </c>
      <c r="B7915">
        <v>5</v>
      </c>
      <c r="C7915" t="s">
        <v>1068</v>
      </c>
      <c r="D7915" t="s">
        <v>1173</v>
      </c>
    </row>
    <row r="7916" spans="1:4" hidden="1" x14ac:dyDescent="0.25">
      <c r="A7916" t="s">
        <v>1168</v>
      </c>
      <c r="B7916">
        <v>6</v>
      </c>
      <c r="C7916" t="s">
        <v>1172</v>
      </c>
      <c r="D7916" t="s">
        <v>1171</v>
      </c>
    </row>
    <row r="7917" spans="1:4" hidden="1" x14ac:dyDescent="0.25">
      <c r="A7917" t="s">
        <v>1168</v>
      </c>
      <c r="B7917">
        <v>7</v>
      </c>
      <c r="C7917" t="s">
        <v>341</v>
      </c>
      <c r="D7917" t="s">
        <v>1010</v>
      </c>
    </row>
    <row r="7918" spans="1:4" hidden="1" x14ac:dyDescent="0.25">
      <c r="A7918" t="s">
        <v>1168</v>
      </c>
      <c r="B7918">
        <v>8</v>
      </c>
      <c r="C7918" t="s">
        <v>1170</v>
      </c>
      <c r="D7918" t="s">
        <v>1169</v>
      </c>
    </row>
    <row r="7919" spans="1:4" hidden="1" x14ac:dyDescent="0.25">
      <c r="A7919" t="s">
        <v>1168</v>
      </c>
      <c r="B7919">
        <v>9</v>
      </c>
      <c r="C7919" t="s">
        <v>1167</v>
      </c>
      <c r="D7919" t="s">
        <v>219</v>
      </c>
    </row>
    <row r="7920" spans="1:4" hidden="1" x14ac:dyDescent="0.25">
      <c r="A7920" t="s">
        <v>1160</v>
      </c>
      <c r="B7920">
        <v>1</v>
      </c>
      <c r="C7920" t="s">
        <v>1003</v>
      </c>
      <c r="D7920" t="s">
        <v>292</v>
      </c>
    </row>
    <row r="7921" spans="1:4" hidden="1" x14ac:dyDescent="0.25">
      <c r="A7921" t="s">
        <v>1160</v>
      </c>
      <c r="B7921">
        <v>2</v>
      </c>
      <c r="C7921" t="s">
        <v>1166</v>
      </c>
      <c r="D7921" t="s">
        <v>1165</v>
      </c>
    </row>
    <row r="7922" spans="1:4" hidden="1" x14ac:dyDescent="0.25">
      <c r="A7922" t="s">
        <v>1160</v>
      </c>
      <c r="B7922">
        <v>3</v>
      </c>
      <c r="C7922" t="s">
        <v>588</v>
      </c>
      <c r="D7922" t="s">
        <v>587</v>
      </c>
    </row>
    <row r="7923" spans="1:4" hidden="1" x14ac:dyDescent="0.25">
      <c r="A7923" t="s">
        <v>1160</v>
      </c>
      <c r="B7923">
        <v>4</v>
      </c>
      <c r="C7923" t="s">
        <v>692</v>
      </c>
      <c r="D7923" t="s">
        <v>513</v>
      </c>
    </row>
    <row r="7924" spans="1:4" hidden="1" x14ac:dyDescent="0.25">
      <c r="A7924" t="s">
        <v>1160</v>
      </c>
      <c r="B7924">
        <v>5</v>
      </c>
      <c r="C7924" t="s">
        <v>512</v>
      </c>
      <c r="D7924" t="s">
        <v>511</v>
      </c>
    </row>
    <row r="7925" spans="1:4" hidden="1" x14ac:dyDescent="0.25">
      <c r="A7925" t="s">
        <v>1160</v>
      </c>
      <c r="B7925">
        <v>6</v>
      </c>
      <c r="C7925" t="s">
        <v>322</v>
      </c>
      <c r="D7925" t="s">
        <v>116</v>
      </c>
    </row>
    <row r="7926" spans="1:4" hidden="1" x14ac:dyDescent="0.25">
      <c r="A7926" t="s">
        <v>1160</v>
      </c>
      <c r="B7926">
        <v>7</v>
      </c>
      <c r="C7926" t="s">
        <v>1164</v>
      </c>
      <c r="D7926" t="s">
        <v>1163</v>
      </c>
    </row>
    <row r="7927" spans="1:4" hidden="1" x14ac:dyDescent="0.25">
      <c r="A7927" t="s">
        <v>1160</v>
      </c>
      <c r="B7927">
        <v>8</v>
      </c>
      <c r="C7927" t="s">
        <v>1162</v>
      </c>
      <c r="D7927" t="s">
        <v>1161</v>
      </c>
    </row>
    <row r="7928" spans="1:4" hidden="1" x14ac:dyDescent="0.25">
      <c r="A7928" t="s">
        <v>1160</v>
      </c>
      <c r="B7928">
        <v>9</v>
      </c>
      <c r="C7928" t="s">
        <v>238</v>
      </c>
      <c r="D7928" t="s">
        <v>243</v>
      </c>
    </row>
    <row r="7929" spans="1:4" hidden="1" x14ac:dyDescent="0.25">
      <c r="A7929" t="s">
        <v>1156</v>
      </c>
      <c r="B7929">
        <v>1</v>
      </c>
      <c r="C7929" t="s">
        <v>358</v>
      </c>
      <c r="D7929" t="s">
        <v>72</v>
      </c>
    </row>
    <row r="7930" spans="1:4" hidden="1" x14ac:dyDescent="0.25">
      <c r="A7930" t="s">
        <v>1156</v>
      </c>
      <c r="B7930">
        <v>2</v>
      </c>
      <c r="C7930" t="s">
        <v>1159</v>
      </c>
      <c r="D7930" t="s">
        <v>1118</v>
      </c>
    </row>
    <row r="7931" spans="1:4" hidden="1" x14ac:dyDescent="0.25">
      <c r="A7931" t="s">
        <v>1156</v>
      </c>
      <c r="B7931">
        <v>3</v>
      </c>
      <c r="C7931" t="s">
        <v>896</v>
      </c>
      <c r="D7931" t="s">
        <v>1117</v>
      </c>
    </row>
    <row r="7932" spans="1:4" hidden="1" x14ac:dyDescent="0.25">
      <c r="A7932" t="s">
        <v>1156</v>
      </c>
      <c r="B7932">
        <v>4</v>
      </c>
      <c r="C7932" t="s">
        <v>573</v>
      </c>
      <c r="D7932" t="s">
        <v>572</v>
      </c>
    </row>
    <row r="7933" spans="1:4" hidden="1" x14ac:dyDescent="0.25">
      <c r="A7933" t="s">
        <v>1156</v>
      </c>
      <c r="B7933">
        <v>5</v>
      </c>
      <c r="C7933" t="s">
        <v>1158</v>
      </c>
      <c r="D7933" t="s">
        <v>1157</v>
      </c>
    </row>
    <row r="7934" spans="1:4" hidden="1" x14ac:dyDescent="0.25">
      <c r="A7934" t="s">
        <v>1156</v>
      </c>
      <c r="B7934">
        <v>6</v>
      </c>
      <c r="C7934" t="s">
        <v>1155</v>
      </c>
      <c r="D7934" t="s">
        <v>291</v>
      </c>
    </row>
    <row r="7935" spans="1:4" hidden="1" x14ac:dyDescent="0.25">
      <c r="A7935" t="s">
        <v>1154</v>
      </c>
      <c r="B7935">
        <v>1</v>
      </c>
      <c r="C7935" t="s">
        <v>295</v>
      </c>
      <c r="D7935" t="s">
        <v>10</v>
      </c>
    </row>
    <row r="7936" spans="1:4" hidden="1" x14ac:dyDescent="0.25">
      <c r="A7936" t="s">
        <v>1154</v>
      </c>
      <c r="B7936">
        <v>2</v>
      </c>
      <c r="C7936" t="s">
        <v>395</v>
      </c>
      <c r="D7936" t="s">
        <v>464</v>
      </c>
    </row>
    <row r="7937" spans="1:4" hidden="1" x14ac:dyDescent="0.25">
      <c r="A7937" t="s">
        <v>1154</v>
      </c>
      <c r="B7937">
        <v>3</v>
      </c>
      <c r="C7937" t="s">
        <v>1153</v>
      </c>
      <c r="D7937" t="s">
        <v>290</v>
      </c>
    </row>
    <row r="7938" spans="1:4" hidden="1" x14ac:dyDescent="0.25">
      <c r="A7938" t="s">
        <v>1152</v>
      </c>
      <c r="B7938">
        <v>1</v>
      </c>
      <c r="C7938" t="s">
        <v>492</v>
      </c>
      <c r="D7938" t="s">
        <v>26</v>
      </c>
    </row>
    <row r="7939" spans="1:4" hidden="1" x14ac:dyDescent="0.25">
      <c r="A7939" t="s">
        <v>1152</v>
      </c>
      <c r="B7939">
        <v>2</v>
      </c>
      <c r="C7939" t="s">
        <v>573</v>
      </c>
      <c r="D7939" t="s">
        <v>1030</v>
      </c>
    </row>
    <row r="7940" spans="1:4" hidden="1" x14ac:dyDescent="0.25">
      <c r="A7940" t="s">
        <v>1152</v>
      </c>
      <c r="B7940">
        <v>3</v>
      </c>
      <c r="C7940" t="s">
        <v>1108</v>
      </c>
      <c r="D7940" t="s">
        <v>490</v>
      </c>
    </row>
    <row r="7941" spans="1:4" hidden="1" x14ac:dyDescent="0.25">
      <c r="A7941" t="s">
        <v>1152</v>
      </c>
      <c r="B7941">
        <v>4</v>
      </c>
      <c r="C7941" t="s">
        <v>586</v>
      </c>
      <c r="D7941" t="s">
        <v>1106</v>
      </c>
    </row>
    <row r="7942" spans="1:4" hidden="1" x14ac:dyDescent="0.25">
      <c r="A7942" t="s">
        <v>1152</v>
      </c>
      <c r="B7942">
        <v>5</v>
      </c>
      <c r="C7942" t="s">
        <v>1061</v>
      </c>
      <c r="D7942" t="s">
        <v>486</v>
      </c>
    </row>
    <row r="7943" spans="1:4" hidden="1" x14ac:dyDescent="0.25">
      <c r="A7943" t="s">
        <v>1152</v>
      </c>
      <c r="B7943">
        <v>6</v>
      </c>
      <c r="C7943" t="s">
        <v>1060</v>
      </c>
      <c r="D7943" t="s">
        <v>1059</v>
      </c>
    </row>
    <row r="7944" spans="1:4" hidden="1" x14ac:dyDescent="0.25">
      <c r="A7944" t="s">
        <v>1152</v>
      </c>
      <c r="B7944">
        <v>7</v>
      </c>
      <c r="C7944" t="s">
        <v>1058</v>
      </c>
      <c r="D7944" t="s">
        <v>1057</v>
      </c>
    </row>
    <row r="7945" spans="1:4" hidden="1" x14ac:dyDescent="0.25">
      <c r="A7945" t="s">
        <v>1152</v>
      </c>
      <c r="B7945">
        <v>8</v>
      </c>
      <c r="C7945" t="s">
        <v>1056</v>
      </c>
      <c r="D7945" t="s">
        <v>1055</v>
      </c>
    </row>
    <row r="7946" spans="1:4" hidden="1" x14ac:dyDescent="0.25">
      <c r="A7946" t="s">
        <v>1152</v>
      </c>
      <c r="B7946">
        <v>9</v>
      </c>
      <c r="C7946" t="s">
        <v>1054</v>
      </c>
      <c r="D7946" t="s">
        <v>1053</v>
      </c>
    </row>
    <row r="7947" spans="1:4" hidden="1" x14ac:dyDescent="0.25">
      <c r="A7947" t="s">
        <v>1152</v>
      </c>
      <c r="B7947">
        <v>10</v>
      </c>
      <c r="C7947" t="s">
        <v>1052</v>
      </c>
      <c r="D7947" t="s">
        <v>140</v>
      </c>
    </row>
    <row r="7948" spans="1:4" hidden="1" x14ac:dyDescent="0.25">
      <c r="A7948" t="s">
        <v>1152</v>
      </c>
      <c r="B7948">
        <v>11</v>
      </c>
      <c r="C7948" t="s">
        <v>914</v>
      </c>
      <c r="D7948" t="s">
        <v>95</v>
      </c>
    </row>
    <row r="7949" spans="1:4" hidden="1" x14ac:dyDescent="0.25">
      <c r="A7949" t="s">
        <v>1138</v>
      </c>
      <c r="B7949">
        <v>1</v>
      </c>
      <c r="C7949" t="s">
        <v>492</v>
      </c>
      <c r="D7949" t="s">
        <v>26</v>
      </c>
    </row>
    <row r="7950" spans="1:4" hidden="1" x14ac:dyDescent="0.25">
      <c r="A7950" t="s">
        <v>1138</v>
      </c>
      <c r="B7950">
        <v>2</v>
      </c>
      <c r="C7950" t="s">
        <v>1151</v>
      </c>
      <c r="D7950" t="s">
        <v>1150</v>
      </c>
    </row>
    <row r="7951" spans="1:4" hidden="1" x14ac:dyDescent="0.25">
      <c r="A7951" t="s">
        <v>1138</v>
      </c>
      <c r="B7951">
        <v>3</v>
      </c>
      <c r="C7951" t="s">
        <v>1149</v>
      </c>
      <c r="D7951" t="s">
        <v>1148</v>
      </c>
    </row>
    <row r="7952" spans="1:4" hidden="1" x14ac:dyDescent="0.25">
      <c r="A7952" t="s">
        <v>1138</v>
      </c>
      <c r="B7952">
        <v>4</v>
      </c>
      <c r="C7952" t="s">
        <v>1147</v>
      </c>
      <c r="D7952" t="s">
        <v>1146</v>
      </c>
    </row>
    <row r="7953" spans="1:4" hidden="1" x14ac:dyDescent="0.25">
      <c r="A7953" t="s">
        <v>1138</v>
      </c>
      <c r="B7953">
        <v>5</v>
      </c>
      <c r="C7953" t="s">
        <v>481</v>
      </c>
      <c r="D7953" t="s">
        <v>1145</v>
      </c>
    </row>
    <row r="7954" spans="1:4" hidden="1" x14ac:dyDescent="0.25">
      <c r="A7954" t="s">
        <v>1138</v>
      </c>
      <c r="B7954">
        <v>6</v>
      </c>
      <c r="C7954" t="s">
        <v>238</v>
      </c>
      <c r="D7954" t="s">
        <v>243</v>
      </c>
    </row>
    <row r="7955" spans="1:4" hidden="1" x14ac:dyDescent="0.25">
      <c r="A7955" t="s">
        <v>1138</v>
      </c>
      <c r="B7955">
        <v>7</v>
      </c>
      <c r="C7955" t="s">
        <v>1144</v>
      </c>
      <c r="D7955" t="s">
        <v>1143</v>
      </c>
    </row>
    <row r="7956" spans="1:4" hidden="1" x14ac:dyDescent="0.25">
      <c r="A7956" t="s">
        <v>1138</v>
      </c>
      <c r="B7956">
        <v>8</v>
      </c>
      <c r="C7956" t="s">
        <v>1142</v>
      </c>
      <c r="D7956" t="s">
        <v>1141</v>
      </c>
    </row>
    <row r="7957" spans="1:4" hidden="1" x14ac:dyDescent="0.25">
      <c r="A7957" t="s">
        <v>1138</v>
      </c>
      <c r="B7957">
        <v>9</v>
      </c>
      <c r="C7957" t="s">
        <v>1140</v>
      </c>
      <c r="D7957" t="s">
        <v>1139</v>
      </c>
    </row>
    <row r="7958" spans="1:4" hidden="1" x14ac:dyDescent="0.25">
      <c r="A7958" t="s">
        <v>1138</v>
      </c>
      <c r="B7958">
        <v>10</v>
      </c>
      <c r="C7958" t="s">
        <v>1137</v>
      </c>
      <c r="D7958" t="s">
        <v>289</v>
      </c>
    </row>
    <row r="7959" spans="1:4" hidden="1" x14ac:dyDescent="0.25">
      <c r="A7959" t="s">
        <v>1136</v>
      </c>
      <c r="B7959">
        <v>1</v>
      </c>
      <c r="C7959" t="s">
        <v>358</v>
      </c>
      <c r="D7959" t="s">
        <v>72</v>
      </c>
    </row>
    <row r="7960" spans="1:4" hidden="1" x14ac:dyDescent="0.25">
      <c r="A7960" t="s">
        <v>1136</v>
      </c>
      <c r="B7960">
        <v>2</v>
      </c>
      <c r="C7960" t="s">
        <v>567</v>
      </c>
      <c r="D7960" t="s">
        <v>288</v>
      </c>
    </row>
    <row r="7961" spans="1:4" hidden="1" x14ac:dyDescent="0.25">
      <c r="A7961" t="s">
        <v>1126</v>
      </c>
      <c r="B7961">
        <v>1</v>
      </c>
      <c r="C7961" t="s">
        <v>295</v>
      </c>
      <c r="D7961" t="s">
        <v>10</v>
      </c>
    </row>
    <row r="7962" spans="1:4" hidden="1" x14ac:dyDescent="0.25">
      <c r="A7962" t="s">
        <v>1126</v>
      </c>
      <c r="B7962">
        <v>2</v>
      </c>
      <c r="C7962" t="s">
        <v>395</v>
      </c>
      <c r="D7962" t="s">
        <v>1135</v>
      </c>
    </row>
    <row r="7963" spans="1:4" hidden="1" x14ac:dyDescent="0.25">
      <c r="A7963" t="s">
        <v>1126</v>
      </c>
      <c r="B7963">
        <v>3</v>
      </c>
      <c r="C7963" t="s">
        <v>393</v>
      </c>
      <c r="D7963" t="s">
        <v>535</v>
      </c>
    </row>
    <row r="7964" spans="1:4" hidden="1" x14ac:dyDescent="0.25">
      <c r="A7964" t="s">
        <v>1126</v>
      </c>
      <c r="B7964">
        <v>4</v>
      </c>
      <c r="C7964" t="s">
        <v>653</v>
      </c>
      <c r="D7964" t="s">
        <v>652</v>
      </c>
    </row>
    <row r="7965" spans="1:4" hidden="1" x14ac:dyDescent="0.25">
      <c r="A7965" t="s">
        <v>1126</v>
      </c>
      <c r="B7965">
        <v>5</v>
      </c>
      <c r="C7965" t="s">
        <v>408</v>
      </c>
      <c r="D7965" t="s">
        <v>388</v>
      </c>
    </row>
    <row r="7966" spans="1:4" hidden="1" x14ac:dyDescent="0.25">
      <c r="A7966" t="s">
        <v>1126</v>
      </c>
      <c r="B7966">
        <v>6</v>
      </c>
      <c r="C7966" t="s">
        <v>406</v>
      </c>
      <c r="D7966" t="s">
        <v>386</v>
      </c>
    </row>
    <row r="7967" spans="1:4" hidden="1" x14ac:dyDescent="0.25">
      <c r="A7967" t="s">
        <v>1126</v>
      </c>
      <c r="B7967">
        <v>7</v>
      </c>
      <c r="C7967" t="s">
        <v>405</v>
      </c>
      <c r="D7967" t="s">
        <v>384</v>
      </c>
    </row>
    <row r="7968" spans="1:4" hidden="1" x14ac:dyDescent="0.25">
      <c r="A7968" t="s">
        <v>1126</v>
      </c>
      <c r="B7968">
        <v>8</v>
      </c>
      <c r="C7968" t="s">
        <v>316</v>
      </c>
      <c r="D7968" t="s">
        <v>106</v>
      </c>
    </row>
    <row r="7969" spans="1:4" hidden="1" x14ac:dyDescent="0.25">
      <c r="A7969" t="s">
        <v>1126</v>
      </c>
      <c r="B7969">
        <v>9</v>
      </c>
      <c r="C7969" t="s">
        <v>383</v>
      </c>
      <c r="D7969" t="s">
        <v>382</v>
      </c>
    </row>
    <row r="7970" spans="1:4" hidden="1" x14ac:dyDescent="0.25">
      <c r="A7970" t="s">
        <v>1126</v>
      </c>
      <c r="B7970">
        <v>10</v>
      </c>
      <c r="C7970" t="s">
        <v>1134</v>
      </c>
      <c r="D7970" t="s">
        <v>380</v>
      </c>
    </row>
    <row r="7971" spans="1:4" hidden="1" x14ac:dyDescent="0.25">
      <c r="A7971" t="s">
        <v>1126</v>
      </c>
      <c r="B7971">
        <v>11</v>
      </c>
      <c r="C7971" t="s">
        <v>315</v>
      </c>
      <c r="D7971" t="s">
        <v>221</v>
      </c>
    </row>
    <row r="7972" spans="1:4" hidden="1" x14ac:dyDescent="0.25">
      <c r="A7972" t="s">
        <v>1126</v>
      </c>
      <c r="B7972">
        <v>12</v>
      </c>
      <c r="C7972" t="s">
        <v>533</v>
      </c>
      <c r="D7972" t="s">
        <v>650</v>
      </c>
    </row>
    <row r="7973" spans="1:4" hidden="1" x14ac:dyDescent="0.25">
      <c r="A7973" t="s">
        <v>1126</v>
      </c>
      <c r="B7973">
        <v>13</v>
      </c>
      <c r="C7973" t="s">
        <v>880</v>
      </c>
      <c r="D7973" t="s">
        <v>530</v>
      </c>
    </row>
    <row r="7974" spans="1:4" hidden="1" x14ac:dyDescent="0.25">
      <c r="A7974" t="s">
        <v>1126</v>
      </c>
      <c r="B7974">
        <v>14</v>
      </c>
      <c r="C7974" t="s">
        <v>1133</v>
      </c>
      <c r="D7974" t="s">
        <v>1132</v>
      </c>
    </row>
    <row r="7975" spans="1:4" hidden="1" x14ac:dyDescent="0.25">
      <c r="A7975" t="s">
        <v>1126</v>
      </c>
      <c r="B7975">
        <v>15</v>
      </c>
      <c r="C7975" t="s">
        <v>648</v>
      </c>
      <c r="D7975" t="s">
        <v>1131</v>
      </c>
    </row>
    <row r="7976" spans="1:4" hidden="1" x14ac:dyDescent="0.25">
      <c r="A7976" t="s">
        <v>1126</v>
      </c>
      <c r="B7976">
        <v>16</v>
      </c>
      <c r="C7976" t="s">
        <v>525</v>
      </c>
      <c r="D7976" t="s">
        <v>524</v>
      </c>
    </row>
    <row r="7977" spans="1:4" hidden="1" x14ac:dyDescent="0.25">
      <c r="A7977" t="s">
        <v>1126</v>
      </c>
      <c r="B7977">
        <v>17</v>
      </c>
      <c r="C7977" t="s">
        <v>523</v>
      </c>
      <c r="D7977" t="s">
        <v>522</v>
      </c>
    </row>
    <row r="7978" spans="1:4" hidden="1" x14ac:dyDescent="0.25">
      <c r="A7978" t="s">
        <v>1126</v>
      </c>
      <c r="B7978">
        <v>18</v>
      </c>
      <c r="C7978" t="s">
        <v>411</v>
      </c>
      <c r="D7978" t="s">
        <v>47</v>
      </c>
    </row>
    <row r="7979" spans="1:4" hidden="1" x14ac:dyDescent="0.25">
      <c r="A7979" t="s">
        <v>1126</v>
      </c>
      <c r="B7979">
        <v>19</v>
      </c>
      <c r="C7979" t="s">
        <v>646</v>
      </c>
      <c r="D7979" t="s">
        <v>1130</v>
      </c>
    </row>
    <row r="7980" spans="1:4" hidden="1" x14ac:dyDescent="0.25">
      <c r="A7980" t="s">
        <v>1126</v>
      </c>
      <c r="B7980">
        <v>20</v>
      </c>
      <c r="C7980" t="s">
        <v>381</v>
      </c>
      <c r="D7980" t="s">
        <v>1129</v>
      </c>
    </row>
    <row r="7981" spans="1:4" hidden="1" x14ac:dyDescent="0.25">
      <c r="A7981" t="s">
        <v>1126</v>
      </c>
      <c r="B7981">
        <v>21</v>
      </c>
      <c r="C7981" t="s">
        <v>586</v>
      </c>
      <c r="D7981" t="s">
        <v>150</v>
      </c>
    </row>
    <row r="7982" spans="1:4" hidden="1" x14ac:dyDescent="0.25">
      <c r="A7982" t="s">
        <v>1126</v>
      </c>
      <c r="B7982">
        <v>22</v>
      </c>
      <c r="C7982" t="s">
        <v>585</v>
      </c>
      <c r="D7982" t="s">
        <v>584</v>
      </c>
    </row>
    <row r="7983" spans="1:4" hidden="1" x14ac:dyDescent="0.25">
      <c r="A7983" t="s">
        <v>1126</v>
      </c>
      <c r="B7983">
        <v>23</v>
      </c>
      <c r="C7983" t="s">
        <v>583</v>
      </c>
      <c r="D7983" t="s">
        <v>582</v>
      </c>
    </row>
    <row r="7984" spans="1:4" hidden="1" x14ac:dyDescent="0.25">
      <c r="A7984" t="s">
        <v>1126</v>
      </c>
      <c r="B7984">
        <v>24</v>
      </c>
      <c r="C7984" t="s">
        <v>974</v>
      </c>
      <c r="D7984" t="s">
        <v>1080</v>
      </c>
    </row>
    <row r="7985" spans="1:4" hidden="1" x14ac:dyDescent="0.25">
      <c r="A7985" t="s">
        <v>1126</v>
      </c>
      <c r="B7985">
        <v>25</v>
      </c>
      <c r="C7985" t="s">
        <v>1082</v>
      </c>
      <c r="D7985" t="s">
        <v>1081</v>
      </c>
    </row>
    <row r="7986" spans="1:4" hidden="1" x14ac:dyDescent="0.25">
      <c r="A7986" t="s">
        <v>1126</v>
      </c>
      <c r="B7986">
        <v>26</v>
      </c>
      <c r="C7986" t="s">
        <v>1128</v>
      </c>
      <c r="D7986" t="s">
        <v>1127</v>
      </c>
    </row>
    <row r="7987" spans="1:4" hidden="1" x14ac:dyDescent="0.25">
      <c r="A7987" t="s">
        <v>1126</v>
      </c>
      <c r="B7987">
        <v>27</v>
      </c>
      <c r="C7987" t="s">
        <v>1085</v>
      </c>
      <c r="D7987" t="s">
        <v>1084</v>
      </c>
    </row>
    <row r="7988" spans="1:4" hidden="1" x14ac:dyDescent="0.25">
      <c r="A7988" t="s">
        <v>1126</v>
      </c>
      <c r="B7988">
        <v>28</v>
      </c>
      <c r="C7988" t="s">
        <v>1121</v>
      </c>
      <c r="D7988" t="s">
        <v>1086</v>
      </c>
    </row>
    <row r="7989" spans="1:4" hidden="1" x14ac:dyDescent="0.25">
      <c r="A7989" t="s">
        <v>1126</v>
      </c>
      <c r="B7989">
        <v>29</v>
      </c>
      <c r="C7989" t="s">
        <v>1071</v>
      </c>
      <c r="D7989" t="s">
        <v>1070</v>
      </c>
    </row>
    <row r="7990" spans="1:4" hidden="1" x14ac:dyDescent="0.25">
      <c r="A7990" t="s">
        <v>1126</v>
      </c>
      <c r="B7990">
        <v>30</v>
      </c>
      <c r="C7990" t="s">
        <v>1073</v>
      </c>
      <c r="D7990" t="s">
        <v>1072</v>
      </c>
    </row>
    <row r="7991" spans="1:4" hidden="1" x14ac:dyDescent="0.25">
      <c r="A7991" t="s">
        <v>1126</v>
      </c>
      <c r="B7991">
        <v>31</v>
      </c>
      <c r="C7991" t="s">
        <v>1075</v>
      </c>
      <c r="D7991" t="s">
        <v>1074</v>
      </c>
    </row>
    <row r="7992" spans="1:4" hidden="1" x14ac:dyDescent="0.25">
      <c r="A7992" t="s">
        <v>1126</v>
      </c>
      <c r="B7992">
        <v>32</v>
      </c>
      <c r="C7992" t="s">
        <v>358</v>
      </c>
      <c r="D7992" t="s">
        <v>72</v>
      </c>
    </row>
    <row r="7993" spans="1:4" hidden="1" x14ac:dyDescent="0.25">
      <c r="A7993" t="s">
        <v>1126</v>
      </c>
      <c r="B7993">
        <v>33</v>
      </c>
      <c r="C7993" t="s">
        <v>1008</v>
      </c>
      <c r="D7993" t="s">
        <v>143</v>
      </c>
    </row>
    <row r="7994" spans="1:4" hidden="1" x14ac:dyDescent="0.25">
      <c r="A7994" t="s">
        <v>1126</v>
      </c>
      <c r="B7994">
        <v>34</v>
      </c>
      <c r="C7994" t="s">
        <v>1101</v>
      </c>
      <c r="D7994" t="s">
        <v>1100</v>
      </c>
    </row>
    <row r="7995" spans="1:4" hidden="1" x14ac:dyDescent="0.25">
      <c r="A7995" t="s">
        <v>1126</v>
      </c>
      <c r="B7995">
        <v>35</v>
      </c>
      <c r="C7995" t="s">
        <v>1054</v>
      </c>
      <c r="D7995" t="s">
        <v>1053</v>
      </c>
    </row>
    <row r="7996" spans="1:4" hidden="1" x14ac:dyDescent="0.25">
      <c r="A7996" t="s">
        <v>1126</v>
      </c>
      <c r="B7996">
        <v>36</v>
      </c>
      <c r="C7996" t="s">
        <v>1004</v>
      </c>
      <c r="D7996" t="s">
        <v>287</v>
      </c>
    </row>
    <row r="7997" spans="1:4" hidden="1" x14ac:dyDescent="0.25">
      <c r="A7997" t="s">
        <v>1122</v>
      </c>
      <c r="B7997">
        <v>1</v>
      </c>
      <c r="C7997" t="s">
        <v>411</v>
      </c>
      <c r="D7997" t="s">
        <v>47</v>
      </c>
    </row>
    <row r="7998" spans="1:4" hidden="1" x14ac:dyDescent="0.25">
      <c r="A7998" t="s">
        <v>1122</v>
      </c>
      <c r="B7998">
        <v>2</v>
      </c>
      <c r="C7998" t="s">
        <v>869</v>
      </c>
      <c r="D7998" t="s">
        <v>468</v>
      </c>
    </row>
    <row r="7999" spans="1:4" hidden="1" x14ac:dyDescent="0.25">
      <c r="A7999" t="s">
        <v>1122</v>
      </c>
      <c r="B7999">
        <v>3</v>
      </c>
      <c r="C7999" t="s">
        <v>870</v>
      </c>
      <c r="D7999" t="s">
        <v>415</v>
      </c>
    </row>
    <row r="8000" spans="1:4" hidden="1" x14ac:dyDescent="0.25">
      <c r="A8000" t="s">
        <v>1122</v>
      </c>
      <c r="B8000">
        <v>4</v>
      </c>
      <c r="C8000" t="s">
        <v>1124</v>
      </c>
      <c r="D8000" t="s">
        <v>1123</v>
      </c>
    </row>
    <row r="8001" spans="1:4" hidden="1" x14ac:dyDescent="0.25">
      <c r="A8001" t="s">
        <v>1122</v>
      </c>
      <c r="B8001">
        <v>5</v>
      </c>
      <c r="C8001" t="s">
        <v>750</v>
      </c>
      <c r="D8001" t="s">
        <v>1125</v>
      </c>
    </row>
    <row r="8002" spans="1:4" hidden="1" x14ac:dyDescent="0.25">
      <c r="A8002" t="s">
        <v>1122</v>
      </c>
      <c r="B8002">
        <v>6</v>
      </c>
      <c r="C8002" t="s">
        <v>1107</v>
      </c>
      <c r="D8002" t="s">
        <v>283</v>
      </c>
    </row>
    <row r="8003" spans="1:4" hidden="1" x14ac:dyDescent="0.25">
      <c r="A8003" t="s">
        <v>1122</v>
      </c>
      <c r="B8003">
        <v>7</v>
      </c>
      <c r="C8003" t="s">
        <v>750</v>
      </c>
      <c r="D8003" t="s">
        <v>417</v>
      </c>
    </row>
    <row r="8004" spans="1:4" hidden="1" x14ac:dyDescent="0.25">
      <c r="A8004" t="s">
        <v>1122</v>
      </c>
      <c r="B8004">
        <v>8</v>
      </c>
      <c r="C8004" t="s">
        <v>1124</v>
      </c>
      <c r="D8004" t="s">
        <v>1123</v>
      </c>
    </row>
    <row r="8005" spans="1:4" hidden="1" x14ac:dyDescent="0.25">
      <c r="A8005" t="s">
        <v>1122</v>
      </c>
      <c r="B8005">
        <v>9</v>
      </c>
      <c r="C8005" t="s">
        <v>870</v>
      </c>
      <c r="D8005" t="s">
        <v>415</v>
      </c>
    </row>
    <row r="8006" spans="1:4" hidden="1" x14ac:dyDescent="0.25">
      <c r="A8006" t="s">
        <v>1122</v>
      </c>
      <c r="B8006">
        <v>10</v>
      </c>
      <c r="C8006" t="s">
        <v>869</v>
      </c>
      <c r="D8006" t="s">
        <v>468</v>
      </c>
    </row>
    <row r="8007" spans="1:4" hidden="1" x14ac:dyDescent="0.25">
      <c r="A8007" t="s">
        <v>1122</v>
      </c>
      <c r="B8007">
        <v>11</v>
      </c>
      <c r="C8007" t="s">
        <v>411</v>
      </c>
      <c r="D8007" t="s">
        <v>47</v>
      </c>
    </row>
    <row r="8008" spans="1:4" hidden="1" x14ac:dyDescent="0.25">
      <c r="A8008" t="s">
        <v>1120</v>
      </c>
      <c r="B8008">
        <v>1</v>
      </c>
      <c r="C8008" t="s">
        <v>358</v>
      </c>
      <c r="D8008" t="s">
        <v>72</v>
      </c>
    </row>
    <row r="8009" spans="1:4" hidden="1" x14ac:dyDescent="0.25">
      <c r="A8009" t="s">
        <v>1120</v>
      </c>
      <c r="B8009">
        <v>2</v>
      </c>
      <c r="C8009" t="s">
        <v>1075</v>
      </c>
      <c r="D8009" t="s">
        <v>1074</v>
      </c>
    </row>
    <row r="8010" spans="1:4" hidden="1" x14ac:dyDescent="0.25">
      <c r="A8010" t="s">
        <v>1120</v>
      </c>
      <c r="B8010">
        <v>3</v>
      </c>
      <c r="C8010" t="s">
        <v>1073</v>
      </c>
      <c r="D8010" t="s">
        <v>1072</v>
      </c>
    </row>
    <row r="8011" spans="1:4" hidden="1" x14ac:dyDescent="0.25">
      <c r="A8011" t="s">
        <v>1120</v>
      </c>
      <c r="B8011">
        <v>4</v>
      </c>
      <c r="C8011" t="s">
        <v>1121</v>
      </c>
      <c r="D8011" t="s">
        <v>1086</v>
      </c>
    </row>
    <row r="8012" spans="1:4" hidden="1" x14ac:dyDescent="0.25">
      <c r="A8012" t="s">
        <v>1120</v>
      </c>
      <c r="B8012">
        <v>5</v>
      </c>
      <c r="C8012" t="s">
        <v>1085</v>
      </c>
      <c r="D8012" t="s">
        <v>1084</v>
      </c>
    </row>
    <row r="8013" spans="1:4" hidden="1" x14ac:dyDescent="0.25">
      <c r="A8013" t="s">
        <v>1120</v>
      </c>
      <c r="B8013">
        <v>6</v>
      </c>
      <c r="C8013" t="s">
        <v>567</v>
      </c>
      <c r="D8013" t="s">
        <v>286</v>
      </c>
    </row>
    <row r="8014" spans="1:4" hidden="1" x14ac:dyDescent="0.25">
      <c r="A8014" t="s">
        <v>1114</v>
      </c>
      <c r="B8014">
        <v>1</v>
      </c>
      <c r="C8014" t="s">
        <v>358</v>
      </c>
      <c r="D8014" t="s">
        <v>72</v>
      </c>
    </row>
    <row r="8015" spans="1:4" hidden="1" x14ac:dyDescent="0.25">
      <c r="A8015" t="s">
        <v>1114</v>
      </c>
      <c r="B8015">
        <v>2</v>
      </c>
      <c r="C8015" t="s">
        <v>1119</v>
      </c>
      <c r="D8015" t="s">
        <v>1118</v>
      </c>
    </row>
    <row r="8016" spans="1:4" hidden="1" x14ac:dyDescent="0.25">
      <c r="A8016" t="s">
        <v>1114</v>
      </c>
      <c r="B8016">
        <v>3</v>
      </c>
      <c r="C8016" t="s">
        <v>896</v>
      </c>
      <c r="D8016" t="s">
        <v>1117</v>
      </c>
    </row>
    <row r="8017" spans="1:4" hidden="1" x14ac:dyDescent="0.25">
      <c r="A8017" t="s">
        <v>1114</v>
      </c>
      <c r="B8017">
        <v>4</v>
      </c>
      <c r="C8017" t="s">
        <v>573</v>
      </c>
      <c r="D8017" t="s">
        <v>572</v>
      </c>
    </row>
    <row r="8018" spans="1:4" hidden="1" x14ac:dyDescent="0.25">
      <c r="A8018" t="s">
        <v>1114</v>
      </c>
      <c r="B8018">
        <v>5</v>
      </c>
      <c r="C8018" t="s">
        <v>1116</v>
      </c>
      <c r="D8018" t="s">
        <v>894</v>
      </c>
    </row>
    <row r="8019" spans="1:4" hidden="1" x14ac:dyDescent="0.25">
      <c r="A8019" t="s">
        <v>1114</v>
      </c>
      <c r="B8019">
        <v>6</v>
      </c>
      <c r="C8019" t="s">
        <v>893</v>
      </c>
      <c r="D8019" t="s">
        <v>1115</v>
      </c>
    </row>
    <row r="8020" spans="1:4" hidden="1" x14ac:dyDescent="0.25">
      <c r="A8020" t="s">
        <v>1114</v>
      </c>
      <c r="B8020">
        <v>7</v>
      </c>
      <c r="C8020" t="s">
        <v>601</v>
      </c>
      <c r="D8020" t="s">
        <v>891</v>
      </c>
    </row>
    <row r="8021" spans="1:4" hidden="1" x14ac:dyDescent="0.25">
      <c r="A8021" t="s">
        <v>1114</v>
      </c>
      <c r="B8021">
        <v>8</v>
      </c>
      <c r="C8021" t="s">
        <v>730</v>
      </c>
      <c r="D8021" t="s">
        <v>889</v>
      </c>
    </row>
    <row r="8022" spans="1:4" hidden="1" x14ac:dyDescent="0.25">
      <c r="A8022" t="s">
        <v>1114</v>
      </c>
      <c r="B8022">
        <v>9</v>
      </c>
      <c r="C8022" t="s">
        <v>1113</v>
      </c>
      <c r="D8022" t="s">
        <v>250</v>
      </c>
    </row>
    <row r="8023" spans="1:4" hidden="1" x14ac:dyDescent="0.25">
      <c r="A8023" t="s">
        <v>1110</v>
      </c>
      <c r="B8023">
        <v>1</v>
      </c>
      <c r="C8023" t="s">
        <v>295</v>
      </c>
      <c r="D8023" t="s">
        <v>10</v>
      </c>
    </row>
    <row r="8024" spans="1:4" hidden="1" x14ac:dyDescent="0.25">
      <c r="A8024" t="s">
        <v>1110</v>
      </c>
      <c r="B8024">
        <v>2</v>
      </c>
      <c r="C8024" t="s">
        <v>410</v>
      </c>
      <c r="D8024" t="s">
        <v>394</v>
      </c>
    </row>
    <row r="8025" spans="1:4" hidden="1" x14ac:dyDescent="0.25">
      <c r="A8025" t="s">
        <v>1110</v>
      </c>
      <c r="B8025">
        <v>3</v>
      </c>
      <c r="C8025" t="s">
        <v>393</v>
      </c>
      <c r="D8025" t="s">
        <v>535</v>
      </c>
    </row>
    <row r="8026" spans="1:4" hidden="1" x14ac:dyDescent="0.25">
      <c r="A8026" t="s">
        <v>1110</v>
      </c>
      <c r="B8026">
        <v>4</v>
      </c>
      <c r="C8026" t="s">
        <v>653</v>
      </c>
      <c r="D8026" t="s">
        <v>652</v>
      </c>
    </row>
    <row r="8027" spans="1:4" hidden="1" x14ac:dyDescent="0.25">
      <c r="A8027" t="s">
        <v>1110</v>
      </c>
      <c r="B8027">
        <v>5</v>
      </c>
      <c r="C8027" t="s">
        <v>408</v>
      </c>
      <c r="D8027" t="s">
        <v>388</v>
      </c>
    </row>
    <row r="8028" spans="1:4" hidden="1" x14ac:dyDescent="0.25">
      <c r="A8028" t="s">
        <v>1110</v>
      </c>
      <c r="B8028">
        <v>6</v>
      </c>
      <c r="C8028" t="s">
        <v>406</v>
      </c>
      <c r="D8028" t="s">
        <v>386</v>
      </c>
    </row>
    <row r="8029" spans="1:4" hidden="1" x14ac:dyDescent="0.25">
      <c r="A8029" t="s">
        <v>1110</v>
      </c>
      <c r="B8029">
        <v>7</v>
      </c>
      <c r="C8029" t="s">
        <v>405</v>
      </c>
      <c r="D8029" t="s">
        <v>384</v>
      </c>
    </row>
    <row r="8030" spans="1:4" hidden="1" x14ac:dyDescent="0.25">
      <c r="A8030" t="s">
        <v>1110</v>
      </c>
      <c r="B8030">
        <v>8</v>
      </c>
      <c r="C8030" t="s">
        <v>316</v>
      </c>
      <c r="D8030" t="s">
        <v>106</v>
      </c>
    </row>
    <row r="8031" spans="1:4" hidden="1" x14ac:dyDescent="0.25">
      <c r="A8031" t="s">
        <v>1110</v>
      </c>
      <c r="B8031">
        <v>9</v>
      </c>
      <c r="C8031" t="s">
        <v>383</v>
      </c>
      <c r="D8031" t="s">
        <v>382</v>
      </c>
    </row>
    <row r="8032" spans="1:4" hidden="1" x14ac:dyDescent="0.25">
      <c r="A8032" t="s">
        <v>1110</v>
      </c>
      <c r="B8032">
        <v>10</v>
      </c>
      <c r="C8032" t="s">
        <v>453</v>
      </c>
      <c r="D8032" t="s">
        <v>380</v>
      </c>
    </row>
    <row r="8033" spans="1:4" hidden="1" x14ac:dyDescent="0.25">
      <c r="A8033" t="s">
        <v>1110</v>
      </c>
      <c r="B8033">
        <v>11</v>
      </c>
      <c r="C8033" t="s">
        <v>315</v>
      </c>
      <c r="D8033" t="s">
        <v>221</v>
      </c>
    </row>
    <row r="8034" spans="1:4" hidden="1" x14ac:dyDescent="0.25">
      <c r="A8034" t="s">
        <v>1110</v>
      </c>
      <c r="B8034">
        <v>12</v>
      </c>
      <c r="C8034" t="s">
        <v>533</v>
      </c>
      <c r="D8034" t="s">
        <v>650</v>
      </c>
    </row>
    <row r="8035" spans="1:4" hidden="1" x14ac:dyDescent="0.25">
      <c r="A8035" t="s">
        <v>1110</v>
      </c>
      <c r="B8035">
        <v>13</v>
      </c>
      <c r="C8035" t="s">
        <v>880</v>
      </c>
      <c r="D8035" t="s">
        <v>1112</v>
      </c>
    </row>
    <row r="8036" spans="1:4" hidden="1" x14ac:dyDescent="0.25">
      <c r="A8036" t="s">
        <v>1110</v>
      </c>
      <c r="B8036">
        <v>14</v>
      </c>
      <c r="C8036" t="s">
        <v>646</v>
      </c>
      <c r="D8036" t="s">
        <v>649</v>
      </c>
    </row>
    <row r="8037" spans="1:4" hidden="1" x14ac:dyDescent="0.25">
      <c r="A8037" t="s">
        <v>1110</v>
      </c>
      <c r="B8037">
        <v>15</v>
      </c>
      <c r="C8037" t="s">
        <v>648</v>
      </c>
      <c r="D8037" t="s">
        <v>647</v>
      </c>
    </row>
    <row r="8038" spans="1:4" hidden="1" x14ac:dyDescent="0.25">
      <c r="A8038" t="s">
        <v>1110</v>
      </c>
      <c r="B8038">
        <v>16</v>
      </c>
      <c r="C8038" t="s">
        <v>525</v>
      </c>
      <c r="D8038" t="s">
        <v>524</v>
      </c>
    </row>
    <row r="8039" spans="1:4" hidden="1" x14ac:dyDescent="0.25">
      <c r="A8039" t="s">
        <v>1110</v>
      </c>
      <c r="B8039">
        <v>17</v>
      </c>
      <c r="C8039" t="s">
        <v>523</v>
      </c>
      <c r="D8039" t="s">
        <v>522</v>
      </c>
    </row>
    <row r="8040" spans="1:4" hidden="1" x14ac:dyDescent="0.25">
      <c r="A8040" t="s">
        <v>1110</v>
      </c>
      <c r="B8040">
        <v>18</v>
      </c>
      <c r="C8040" t="s">
        <v>411</v>
      </c>
      <c r="D8040" t="s">
        <v>47</v>
      </c>
    </row>
    <row r="8041" spans="1:4" hidden="1" x14ac:dyDescent="0.25">
      <c r="A8041" t="s">
        <v>1110</v>
      </c>
      <c r="B8041">
        <v>19</v>
      </c>
      <c r="C8041" t="s">
        <v>646</v>
      </c>
      <c r="D8041" t="s">
        <v>1111</v>
      </c>
    </row>
    <row r="8042" spans="1:4" hidden="1" x14ac:dyDescent="0.25">
      <c r="A8042" t="s">
        <v>1110</v>
      </c>
      <c r="B8042">
        <v>20</v>
      </c>
      <c r="C8042" t="s">
        <v>381</v>
      </c>
      <c r="D8042" t="s">
        <v>517</v>
      </c>
    </row>
    <row r="8043" spans="1:4" hidden="1" x14ac:dyDescent="0.25">
      <c r="A8043" t="s">
        <v>1110</v>
      </c>
      <c r="B8043">
        <v>21</v>
      </c>
      <c r="C8043" t="s">
        <v>1039</v>
      </c>
      <c r="D8043" t="s">
        <v>150</v>
      </c>
    </row>
    <row r="8044" spans="1:4" hidden="1" x14ac:dyDescent="0.25">
      <c r="A8044" t="s">
        <v>1110</v>
      </c>
      <c r="B8044">
        <v>22</v>
      </c>
      <c r="C8044" t="s">
        <v>585</v>
      </c>
      <c r="D8044" t="s">
        <v>584</v>
      </c>
    </row>
    <row r="8045" spans="1:4" hidden="1" x14ac:dyDescent="0.25">
      <c r="A8045" t="s">
        <v>1110</v>
      </c>
      <c r="B8045">
        <v>23</v>
      </c>
      <c r="C8045" t="s">
        <v>583</v>
      </c>
      <c r="D8045" t="s">
        <v>582</v>
      </c>
    </row>
    <row r="8046" spans="1:4" hidden="1" x14ac:dyDescent="0.25">
      <c r="A8046" t="s">
        <v>1110</v>
      </c>
      <c r="B8046">
        <v>24</v>
      </c>
      <c r="C8046" t="s">
        <v>974</v>
      </c>
      <c r="D8046" t="s">
        <v>1080</v>
      </c>
    </row>
    <row r="8047" spans="1:4" hidden="1" x14ac:dyDescent="0.25">
      <c r="A8047" t="s">
        <v>1110</v>
      </c>
      <c r="B8047">
        <v>25</v>
      </c>
      <c r="C8047" t="s">
        <v>902</v>
      </c>
      <c r="D8047" t="s">
        <v>579</v>
      </c>
    </row>
    <row r="8048" spans="1:4" hidden="1" x14ac:dyDescent="0.25">
      <c r="A8048" t="s">
        <v>1110</v>
      </c>
      <c r="B8048">
        <v>26</v>
      </c>
      <c r="C8048" t="s">
        <v>901</v>
      </c>
      <c r="D8048" t="s">
        <v>577</v>
      </c>
    </row>
    <row r="8049" spans="1:4" hidden="1" x14ac:dyDescent="0.25">
      <c r="A8049" t="s">
        <v>1110</v>
      </c>
      <c r="B8049">
        <v>27</v>
      </c>
      <c r="C8049" t="s">
        <v>1007</v>
      </c>
      <c r="D8049" t="s">
        <v>898</v>
      </c>
    </row>
    <row r="8050" spans="1:4" hidden="1" x14ac:dyDescent="0.25">
      <c r="A8050" t="s">
        <v>1110</v>
      </c>
      <c r="B8050">
        <v>28</v>
      </c>
      <c r="C8050" t="s">
        <v>358</v>
      </c>
      <c r="D8050" t="s">
        <v>72</v>
      </c>
    </row>
    <row r="8051" spans="1:4" hidden="1" x14ac:dyDescent="0.25">
      <c r="A8051" t="s">
        <v>1104</v>
      </c>
      <c r="B8051">
        <v>1</v>
      </c>
      <c r="C8051" t="s">
        <v>492</v>
      </c>
      <c r="D8051" t="s">
        <v>26</v>
      </c>
    </row>
    <row r="8052" spans="1:4" hidden="1" x14ac:dyDescent="0.25">
      <c r="A8052" t="s">
        <v>1104</v>
      </c>
      <c r="B8052">
        <v>2</v>
      </c>
      <c r="C8052" t="s">
        <v>1109</v>
      </c>
      <c r="D8052" t="s">
        <v>1030</v>
      </c>
    </row>
    <row r="8053" spans="1:4" hidden="1" x14ac:dyDescent="0.25">
      <c r="A8053" t="s">
        <v>1104</v>
      </c>
      <c r="B8053">
        <v>3</v>
      </c>
      <c r="C8053" t="s">
        <v>1108</v>
      </c>
      <c r="D8053" t="s">
        <v>490</v>
      </c>
    </row>
    <row r="8054" spans="1:4" hidden="1" x14ac:dyDescent="0.25">
      <c r="A8054" t="s">
        <v>1104</v>
      </c>
      <c r="B8054">
        <v>4</v>
      </c>
      <c r="C8054" t="s">
        <v>1107</v>
      </c>
      <c r="D8054" t="s">
        <v>1106</v>
      </c>
    </row>
    <row r="8055" spans="1:4" hidden="1" x14ac:dyDescent="0.25">
      <c r="A8055" t="s">
        <v>1104</v>
      </c>
      <c r="B8055">
        <v>5</v>
      </c>
      <c r="C8055" t="s">
        <v>1061</v>
      </c>
      <c r="D8055" t="s">
        <v>486</v>
      </c>
    </row>
    <row r="8056" spans="1:4" hidden="1" x14ac:dyDescent="0.25">
      <c r="A8056" t="s">
        <v>1104</v>
      </c>
      <c r="B8056">
        <v>6</v>
      </c>
      <c r="C8056" t="s">
        <v>1060</v>
      </c>
      <c r="D8056" t="s">
        <v>1059</v>
      </c>
    </row>
    <row r="8057" spans="1:4" hidden="1" x14ac:dyDescent="0.25">
      <c r="A8057" t="s">
        <v>1104</v>
      </c>
      <c r="B8057">
        <v>7</v>
      </c>
      <c r="C8057" t="s">
        <v>1058</v>
      </c>
      <c r="D8057" t="s">
        <v>1057</v>
      </c>
    </row>
    <row r="8058" spans="1:4" hidden="1" x14ac:dyDescent="0.25">
      <c r="A8058" t="s">
        <v>1104</v>
      </c>
      <c r="B8058">
        <v>8</v>
      </c>
      <c r="C8058" t="s">
        <v>1056</v>
      </c>
      <c r="D8058" t="s">
        <v>1055</v>
      </c>
    </row>
    <row r="8059" spans="1:4" hidden="1" x14ac:dyDescent="0.25">
      <c r="A8059" t="s">
        <v>1104</v>
      </c>
      <c r="B8059">
        <v>9</v>
      </c>
      <c r="C8059" t="s">
        <v>1054</v>
      </c>
      <c r="D8059" t="s">
        <v>1053</v>
      </c>
    </row>
    <row r="8060" spans="1:4" hidden="1" x14ac:dyDescent="0.25">
      <c r="A8060" t="s">
        <v>1104</v>
      </c>
      <c r="B8060">
        <v>10</v>
      </c>
      <c r="C8060" t="s">
        <v>1052</v>
      </c>
      <c r="D8060" t="s">
        <v>140</v>
      </c>
    </row>
    <row r="8061" spans="1:4" hidden="1" x14ac:dyDescent="0.25">
      <c r="A8061" t="s">
        <v>1104</v>
      </c>
      <c r="B8061">
        <v>11</v>
      </c>
      <c r="C8061" t="s">
        <v>914</v>
      </c>
      <c r="D8061" t="s">
        <v>95</v>
      </c>
    </row>
    <row r="8062" spans="1:4" hidden="1" x14ac:dyDescent="0.25">
      <c r="A8062" t="s">
        <v>1104</v>
      </c>
      <c r="B8062">
        <v>12</v>
      </c>
      <c r="C8062" t="s">
        <v>1052</v>
      </c>
      <c r="D8062" t="s">
        <v>140</v>
      </c>
    </row>
    <row r="8063" spans="1:4" hidden="1" x14ac:dyDescent="0.25">
      <c r="A8063" t="s">
        <v>1104</v>
      </c>
      <c r="B8063">
        <v>13</v>
      </c>
      <c r="C8063" t="s">
        <v>1051</v>
      </c>
      <c r="D8063" t="s">
        <v>1050</v>
      </c>
    </row>
    <row r="8064" spans="1:4" hidden="1" x14ac:dyDescent="0.25">
      <c r="A8064" t="s">
        <v>1104</v>
      </c>
      <c r="B8064">
        <v>14</v>
      </c>
      <c r="C8064" t="s">
        <v>299</v>
      </c>
      <c r="D8064" t="s">
        <v>1049</v>
      </c>
    </row>
    <row r="8065" spans="1:4" hidden="1" x14ac:dyDescent="0.25">
      <c r="A8065" t="s">
        <v>1104</v>
      </c>
      <c r="B8065">
        <v>15</v>
      </c>
      <c r="C8065" t="s">
        <v>1048</v>
      </c>
      <c r="D8065" t="s">
        <v>1105</v>
      </c>
    </row>
    <row r="8066" spans="1:4" hidden="1" x14ac:dyDescent="0.25">
      <c r="A8066" t="s">
        <v>1104</v>
      </c>
      <c r="B8066">
        <v>16</v>
      </c>
      <c r="C8066" t="s">
        <v>1046</v>
      </c>
      <c r="D8066" t="s">
        <v>1045</v>
      </c>
    </row>
    <row r="8067" spans="1:4" hidden="1" x14ac:dyDescent="0.25">
      <c r="A8067" t="s">
        <v>1104</v>
      </c>
      <c r="B8067">
        <v>17</v>
      </c>
      <c r="C8067" t="s">
        <v>344</v>
      </c>
      <c r="D8067" t="s">
        <v>8</v>
      </c>
    </row>
    <row r="8068" spans="1:4" hidden="1" x14ac:dyDescent="0.25">
      <c r="A8068" t="s">
        <v>1099</v>
      </c>
      <c r="B8068">
        <v>1</v>
      </c>
      <c r="C8068" t="s">
        <v>358</v>
      </c>
      <c r="D8068" t="s">
        <v>72</v>
      </c>
    </row>
    <row r="8069" spans="1:4" hidden="1" x14ac:dyDescent="0.25">
      <c r="A8069" t="s">
        <v>1099</v>
      </c>
      <c r="B8069">
        <v>2</v>
      </c>
      <c r="C8069" t="s">
        <v>1103</v>
      </c>
      <c r="D8069" t="s">
        <v>1102</v>
      </c>
    </row>
    <row r="8070" spans="1:4" hidden="1" x14ac:dyDescent="0.25">
      <c r="A8070" t="s">
        <v>1099</v>
      </c>
      <c r="B8070">
        <v>3</v>
      </c>
      <c r="C8070" t="s">
        <v>1101</v>
      </c>
      <c r="D8070" t="s">
        <v>1100</v>
      </c>
    </row>
    <row r="8071" spans="1:4" hidden="1" x14ac:dyDescent="0.25">
      <c r="A8071" t="s">
        <v>1099</v>
      </c>
      <c r="B8071">
        <v>4</v>
      </c>
      <c r="C8071" t="s">
        <v>1054</v>
      </c>
      <c r="D8071" t="s">
        <v>1053</v>
      </c>
    </row>
    <row r="8072" spans="1:4" hidden="1" x14ac:dyDescent="0.25">
      <c r="A8072" t="s">
        <v>1099</v>
      </c>
      <c r="B8072">
        <v>5</v>
      </c>
      <c r="C8072" t="s">
        <v>1004</v>
      </c>
      <c r="D8072" t="s">
        <v>244</v>
      </c>
    </row>
    <row r="8073" spans="1:4" hidden="1" x14ac:dyDescent="0.25">
      <c r="A8073" t="s">
        <v>1098</v>
      </c>
      <c r="B8073">
        <v>1</v>
      </c>
      <c r="C8073" t="s">
        <v>358</v>
      </c>
      <c r="D8073" t="s">
        <v>72</v>
      </c>
    </row>
    <row r="8074" spans="1:4" hidden="1" x14ac:dyDescent="0.25">
      <c r="A8074" t="s">
        <v>1098</v>
      </c>
      <c r="B8074">
        <v>2</v>
      </c>
      <c r="C8074" t="s">
        <v>567</v>
      </c>
      <c r="D8074" t="s">
        <v>288</v>
      </c>
    </row>
    <row r="8075" spans="1:4" hidden="1" x14ac:dyDescent="0.25">
      <c r="A8075" t="s">
        <v>1098</v>
      </c>
      <c r="B8075">
        <v>3</v>
      </c>
      <c r="C8075" t="s">
        <v>641</v>
      </c>
      <c r="D8075" t="s">
        <v>640</v>
      </c>
    </row>
    <row r="8076" spans="1:4" hidden="1" x14ac:dyDescent="0.25">
      <c r="A8076" t="s">
        <v>1098</v>
      </c>
      <c r="B8076">
        <v>4</v>
      </c>
      <c r="C8076" t="s">
        <v>638</v>
      </c>
      <c r="D8076" t="s">
        <v>42</v>
      </c>
    </row>
    <row r="8077" spans="1:4" hidden="1" x14ac:dyDescent="0.25">
      <c r="A8077" t="s">
        <v>1094</v>
      </c>
      <c r="B8077">
        <v>1</v>
      </c>
      <c r="C8077" t="s">
        <v>295</v>
      </c>
      <c r="D8077" t="s">
        <v>10</v>
      </c>
    </row>
    <row r="8078" spans="1:4" hidden="1" x14ac:dyDescent="0.25">
      <c r="A8078" t="s">
        <v>1094</v>
      </c>
      <c r="B8078">
        <v>2</v>
      </c>
      <c r="C8078" t="s">
        <v>998</v>
      </c>
      <c r="D8078" t="s">
        <v>598</v>
      </c>
    </row>
    <row r="8079" spans="1:4" hidden="1" x14ac:dyDescent="0.25">
      <c r="A8079" t="s">
        <v>1094</v>
      </c>
      <c r="B8079">
        <v>3</v>
      </c>
      <c r="C8079" t="s">
        <v>999</v>
      </c>
      <c r="D8079" t="s">
        <v>596</v>
      </c>
    </row>
    <row r="8080" spans="1:4" hidden="1" x14ac:dyDescent="0.25">
      <c r="A8080" t="s">
        <v>1094</v>
      </c>
      <c r="B8080">
        <v>4</v>
      </c>
      <c r="C8080" t="s">
        <v>1000</v>
      </c>
      <c r="D8080" t="s">
        <v>70</v>
      </c>
    </row>
    <row r="8081" spans="1:4" hidden="1" x14ac:dyDescent="0.25">
      <c r="A8081" t="s">
        <v>1094</v>
      </c>
      <c r="B8081">
        <v>5</v>
      </c>
      <c r="C8081" t="s">
        <v>1079</v>
      </c>
      <c r="D8081" t="s">
        <v>593</v>
      </c>
    </row>
    <row r="8082" spans="1:4" hidden="1" x14ac:dyDescent="0.25">
      <c r="A8082" t="s">
        <v>1094</v>
      </c>
      <c r="B8082">
        <v>6</v>
      </c>
      <c r="C8082" t="s">
        <v>383</v>
      </c>
      <c r="D8082" t="s">
        <v>592</v>
      </c>
    </row>
    <row r="8083" spans="1:4" hidden="1" x14ac:dyDescent="0.25">
      <c r="A8083" t="s">
        <v>1094</v>
      </c>
      <c r="B8083">
        <v>7</v>
      </c>
      <c r="C8083" t="s">
        <v>591</v>
      </c>
      <c r="D8083" t="s">
        <v>504</v>
      </c>
    </row>
    <row r="8084" spans="1:4" hidden="1" x14ac:dyDescent="0.25">
      <c r="A8084" t="s">
        <v>1094</v>
      </c>
      <c r="B8084">
        <v>8</v>
      </c>
      <c r="C8084" t="s">
        <v>934</v>
      </c>
      <c r="D8084" t="s">
        <v>590</v>
      </c>
    </row>
    <row r="8085" spans="1:4" hidden="1" x14ac:dyDescent="0.25">
      <c r="A8085" t="s">
        <v>1094</v>
      </c>
      <c r="B8085">
        <v>9</v>
      </c>
      <c r="C8085" t="s">
        <v>322</v>
      </c>
      <c r="D8085" t="s">
        <v>116</v>
      </c>
    </row>
    <row r="8086" spans="1:4" hidden="1" x14ac:dyDescent="0.25">
      <c r="A8086" t="s">
        <v>1094</v>
      </c>
      <c r="B8086">
        <v>10</v>
      </c>
      <c r="C8086" t="s">
        <v>761</v>
      </c>
      <c r="D8086" t="s">
        <v>1097</v>
      </c>
    </row>
    <row r="8087" spans="1:4" hidden="1" x14ac:dyDescent="0.25">
      <c r="A8087" t="s">
        <v>1094</v>
      </c>
      <c r="B8087">
        <v>11</v>
      </c>
      <c r="C8087" t="s">
        <v>512</v>
      </c>
      <c r="D8087" t="s">
        <v>511</v>
      </c>
    </row>
    <row r="8088" spans="1:4" hidden="1" x14ac:dyDescent="0.25">
      <c r="A8088" t="s">
        <v>1094</v>
      </c>
      <c r="B8088">
        <v>12</v>
      </c>
      <c r="C8088" t="s">
        <v>692</v>
      </c>
      <c r="D8088" t="s">
        <v>935</v>
      </c>
    </row>
    <row r="8089" spans="1:4" hidden="1" x14ac:dyDescent="0.25">
      <c r="A8089" t="s">
        <v>1094</v>
      </c>
      <c r="B8089">
        <v>13</v>
      </c>
      <c r="C8089" t="s">
        <v>588</v>
      </c>
      <c r="D8089" t="s">
        <v>587</v>
      </c>
    </row>
    <row r="8090" spans="1:4" hidden="1" x14ac:dyDescent="0.25">
      <c r="A8090" t="s">
        <v>1094</v>
      </c>
      <c r="B8090">
        <v>14</v>
      </c>
      <c r="C8090" t="s">
        <v>1039</v>
      </c>
      <c r="D8090" t="s">
        <v>150</v>
      </c>
    </row>
    <row r="8091" spans="1:4" hidden="1" x14ac:dyDescent="0.25">
      <c r="A8091" t="s">
        <v>1094</v>
      </c>
      <c r="B8091">
        <v>15</v>
      </c>
      <c r="C8091" t="s">
        <v>1004</v>
      </c>
      <c r="D8091" t="s">
        <v>1096</v>
      </c>
    </row>
    <row r="8092" spans="1:4" hidden="1" x14ac:dyDescent="0.25">
      <c r="A8092" t="s">
        <v>1094</v>
      </c>
      <c r="B8092">
        <v>16</v>
      </c>
      <c r="C8092" t="s">
        <v>583</v>
      </c>
      <c r="D8092" t="s">
        <v>582</v>
      </c>
    </row>
    <row r="8093" spans="1:4" hidden="1" x14ac:dyDescent="0.25">
      <c r="A8093" t="s">
        <v>1094</v>
      </c>
      <c r="B8093">
        <v>17</v>
      </c>
      <c r="C8093" t="s">
        <v>974</v>
      </c>
      <c r="D8093" t="s">
        <v>1095</v>
      </c>
    </row>
    <row r="8094" spans="1:4" hidden="1" x14ac:dyDescent="0.25">
      <c r="A8094" t="s">
        <v>1094</v>
      </c>
      <c r="B8094">
        <v>18</v>
      </c>
      <c r="C8094" t="s">
        <v>902</v>
      </c>
      <c r="D8094" t="s">
        <v>579</v>
      </c>
    </row>
    <row r="8095" spans="1:4" hidden="1" x14ac:dyDescent="0.25">
      <c r="A8095" t="s">
        <v>1094</v>
      </c>
      <c r="B8095">
        <v>19</v>
      </c>
      <c r="C8095" t="s">
        <v>901</v>
      </c>
      <c r="D8095" t="s">
        <v>577</v>
      </c>
    </row>
    <row r="8096" spans="1:4" hidden="1" x14ac:dyDescent="0.25">
      <c r="A8096" t="s">
        <v>1094</v>
      </c>
      <c r="B8096">
        <v>20</v>
      </c>
      <c r="C8096" t="s">
        <v>1007</v>
      </c>
      <c r="D8096" t="s">
        <v>898</v>
      </c>
    </row>
    <row r="8097" spans="1:4" hidden="1" x14ac:dyDescent="0.25">
      <c r="A8097" t="s">
        <v>1094</v>
      </c>
      <c r="B8097">
        <v>21</v>
      </c>
      <c r="C8097" t="s">
        <v>358</v>
      </c>
      <c r="D8097" t="s">
        <v>72</v>
      </c>
    </row>
    <row r="8098" spans="1:4" hidden="1" x14ac:dyDescent="0.25">
      <c r="A8098" t="s">
        <v>1088</v>
      </c>
      <c r="B8098">
        <v>1</v>
      </c>
      <c r="C8098" t="s">
        <v>295</v>
      </c>
      <c r="D8098" t="s">
        <v>10</v>
      </c>
    </row>
    <row r="8099" spans="1:4" hidden="1" x14ac:dyDescent="0.25">
      <c r="A8099" t="s">
        <v>1088</v>
      </c>
      <c r="B8099">
        <v>2</v>
      </c>
      <c r="C8099" t="s">
        <v>475</v>
      </c>
      <c r="D8099" t="s">
        <v>427</v>
      </c>
    </row>
    <row r="8100" spans="1:4" hidden="1" x14ac:dyDescent="0.25">
      <c r="A8100" t="s">
        <v>1088</v>
      </c>
      <c r="B8100">
        <v>3</v>
      </c>
      <c r="C8100" t="s">
        <v>1093</v>
      </c>
      <c r="D8100" t="s">
        <v>1092</v>
      </c>
    </row>
    <row r="8101" spans="1:4" hidden="1" x14ac:dyDescent="0.25">
      <c r="A8101" t="s">
        <v>1088</v>
      </c>
      <c r="B8101">
        <v>4</v>
      </c>
      <c r="C8101" t="s">
        <v>1091</v>
      </c>
      <c r="D8101" t="s">
        <v>1090</v>
      </c>
    </row>
    <row r="8102" spans="1:4" hidden="1" x14ac:dyDescent="0.25">
      <c r="A8102" t="s">
        <v>1088</v>
      </c>
      <c r="B8102">
        <v>5</v>
      </c>
      <c r="C8102" t="s">
        <v>1089</v>
      </c>
      <c r="D8102" t="s">
        <v>173</v>
      </c>
    </row>
    <row r="8103" spans="1:4" hidden="1" x14ac:dyDescent="0.25">
      <c r="A8103" t="s">
        <v>1088</v>
      </c>
      <c r="B8103">
        <v>6</v>
      </c>
      <c r="C8103" t="s">
        <v>295</v>
      </c>
      <c r="D8103" t="s">
        <v>10</v>
      </c>
    </row>
    <row r="8104" spans="1:4" hidden="1" x14ac:dyDescent="0.25">
      <c r="A8104" t="s">
        <v>1076</v>
      </c>
      <c r="B8104">
        <v>1</v>
      </c>
      <c r="C8104" t="s">
        <v>358</v>
      </c>
      <c r="D8104" t="s">
        <v>72</v>
      </c>
    </row>
    <row r="8105" spans="1:4" hidden="1" x14ac:dyDescent="0.25">
      <c r="A8105" t="s">
        <v>1076</v>
      </c>
      <c r="B8105">
        <v>2</v>
      </c>
      <c r="C8105" t="s">
        <v>1075</v>
      </c>
      <c r="D8105" t="s">
        <v>1074</v>
      </c>
    </row>
    <row r="8106" spans="1:4" hidden="1" x14ac:dyDescent="0.25">
      <c r="A8106" t="s">
        <v>1076</v>
      </c>
      <c r="B8106">
        <v>3</v>
      </c>
      <c r="C8106" t="s">
        <v>1073</v>
      </c>
      <c r="D8106" t="s">
        <v>1072</v>
      </c>
    </row>
    <row r="8107" spans="1:4" hidden="1" x14ac:dyDescent="0.25">
      <c r="A8107" t="s">
        <v>1076</v>
      </c>
      <c r="B8107">
        <v>4</v>
      </c>
      <c r="C8107" t="s">
        <v>1087</v>
      </c>
      <c r="D8107" t="s">
        <v>1086</v>
      </c>
    </row>
    <row r="8108" spans="1:4" hidden="1" x14ac:dyDescent="0.25">
      <c r="A8108" t="s">
        <v>1076</v>
      </c>
      <c r="B8108">
        <v>5</v>
      </c>
      <c r="C8108" t="s">
        <v>1085</v>
      </c>
      <c r="D8108" t="s">
        <v>1084</v>
      </c>
    </row>
    <row r="8109" spans="1:4" hidden="1" x14ac:dyDescent="0.25">
      <c r="A8109" t="s">
        <v>1076</v>
      </c>
      <c r="B8109">
        <v>6</v>
      </c>
      <c r="C8109" t="s">
        <v>567</v>
      </c>
      <c r="D8109" t="s">
        <v>1083</v>
      </c>
    </row>
    <row r="8110" spans="1:4" hidden="1" x14ac:dyDescent="0.25">
      <c r="A8110" t="s">
        <v>1076</v>
      </c>
      <c r="B8110">
        <v>7</v>
      </c>
      <c r="C8110" t="s">
        <v>1082</v>
      </c>
      <c r="D8110" t="s">
        <v>1081</v>
      </c>
    </row>
    <row r="8111" spans="1:4" hidden="1" x14ac:dyDescent="0.25">
      <c r="A8111" t="s">
        <v>1076</v>
      </c>
      <c r="B8111">
        <v>8</v>
      </c>
      <c r="C8111" t="s">
        <v>974</v>
      </c>
      <c r="D8111" t="s">
        <v>1080</v>
      </c>
    </row>
    <row r="8112" spans="1:4" hidden="1" x14ac:dyDescent="0.25">
      <c r="A8112" t="s">
        <v>1076</v>
      </c>
      <c r="B8112">
        <v>9</v>
      </c>
      <c r="C8112" t="s">
        <v>583</v>
      </c>
      <c r="D8112" t="s">
        <v>582</v>
      </c>
    </row>
    <row r="8113" spans="1:4" hidden="1" x14ac:dyDescent="0.25">
      <c r="A8113" t="s">
        <v>1076</v>
      </c>
      <c r="B8113">
        <v>10</v>
      </c>
      <c r="C8113" t="s">
        <v>1004</v>
      </c>
      <c r="D8113" t="s">
        <v>584</v>
      </c>
    </row>
    <row r="8114" spans="1:4" hidden="1" x14ac:dyDescent="0.25">
      <c r="A8114" t="s">
        <v>1076</v>
      </c>
      <c r="B8114">
        <v>11</v>
      </c>
      <c r="C8114" t="s">
        <v>586</v>
      </c>
      <c r="D8114" t="s">
        <v>150</v>
      </c>
    </row>
    <row r="8115" spans="1:4" hidden="1" x14ac:dyDescent="0.25">
      <c r="A8115" t="s">
        <v>1076</v>
      </c>
      <c r="B8115">
        <v>12</v>
      </c>
      <c r="C8115" t="s">
        <v>588</v>
      </c>
      <c r="D8115" t="s">
        <v>587</v>
      </c>
    </row>
    <row r="8116" spans="1:4" hidden="1" x14ac:dyDescent="0.25">
      <c r="A8116" t="s">
        <v>1076</v>
      </c>
      <c r="B8116">
        <v>13</v>
      </c>
      <c r="C8116" t="s">
        <v>1046</v>
      </c>
      <c r="D8116" t="s">
        <v>935</v>
      </c>
    </row>
    <row r="8117" spans="1:4" hidden="1" x14ac:dyDescent="0.25">
      <c r="A8117" t="s">
        <v>1076</v>
      </c>
      <c r="B8117">
        <v>14</v>
      </c>
      <c r="C8117" t="s">
        <v>512</v>
      </c>
      <c r="D8117" t="s">
        <v>511</v>
      </c>
    </row>
    <row r="8118" spans="1:4" hidden="1" x14ac:dyDescent="0.25">
      <c r="A8118" t="s">
        <v>1076</v>
      </c>
      <c r="B8118">
        <v>15</v>
      </c>
      <c r="C8118" t="s">
        <v>589</v>
      </c>
      <c r="D8118" t="s">
        <v>509</v>
      </c>
    </row>
    <row r="8119" spans="1:4" hidden="1" x14ac:dyDescent="0.25">
      <c r="A8119" t="s">
        <v>1076</v>
      </c>
      <c r="B8119">
        <v>16</v>
      </c>
      <c r="C8119" t="s">
        <v>322</v>
      </c>
      <c r="D8119" t="s">
        <v>116</v>
      </c>
    </row>
    <row r="8120" spans="1:4" hidden="1" x14ac:dyDescent="0.25">
      <c r="A8120" t="s">
        <v>1076</v>
      </c>
      <c r="B8120">
        <v>17</v>
      </c>
      <c r="C8120" t="s">
        <v>934</v>
      </c>
      <c r="D8120" t="s">
        <v>590</v>
      </c>
    </row>
    <row r="8121" spans="1:4" hidden="1" x14ac:dyDescent="0.25">
      <c r="A8121" t="s">
        <v>1076</v>
      </c>
      <c r="B8121">
        <v>18</v>
      </c>
      <c r="C8121" t="s">
        <v>591</v>
      </c>
      <c r="D8121" t="s">
        <v>504</v>
      </c>
    </row>
    <row r="8122" spans="1:4" hidden="1" x14ac:dyDescent="0.25">
      <c r="A8122" t="s">
        <v>1076</v>
      </c>
      <c r="B8122">
        <v>19</v>
      </c>
      <c r="C8122" t="s">
        <v>383</v>
      </c>
      <c r="D8122" t="s">
        <v>592</v>
      </c>
    </row>
    <row r="8123" spans="1:4" hidden="1" x14ac:dyDescent="0.25">
      <c r="A8123" t="s">
        <v>1076</v>
      </c>
      <c r="B8123">
        <v>20</v>
      </c>
      <c r="C8123" t="s">
        <v>1079</v>
      </c>
      <c r="D8123" t="s">
        <v>593</v>
      </c>
    </row>
    <row r="8124" spans="1:4" hidden="1" x14ac:dyDescent="0.25">
      <c r="A8124" t="s">
        <v>1076</v>
      </c>
      <c r="B8124">
        <v>21</v>
      </c>
      <c r="C8124" t="s">
        <v>1000</v>
      </c>
      <c r="D8124" t="s">
        <v>70</v>
      </c>
    </row>
    <row r="8125" spans="1:4" hidden="1" x14ac:dyDescent="0.25">
      <c r="A8125" t="s">
        <v>1076</v>
      </c>
      <c r="B8125">
        <v>22</v>
      </c>
      <c r="C8125" t="s">
        <v>999</v>
      </c>
      <c r="D8125" t="s">
        <v>596</v>
      </c>
    </row>
    <row r="8126" spans="1:4" hidden="1" x14ac:dyDescent="0.25">
      <c r="A8126" t="s">
        <v>1076</v>
      </c>
      <c r="B8126">
        <v>23</v>
      </c>
      <c r="C8126" t="s">
        <v>998</v>
      </c>
      <c r="D8126" t="s">
        <v>598</v>
      </c>
    </row>
    <row r="8127" spans="1:4" hidden="1" x14ac:dyDescent="0.25">
      <c r="A8127" t="s">
        <v>1076</v>
      </c>
      <c r="B8127">
        <v>24</v>
      </c>
      <c r="C8127" t="s">
        <v>295</v>
      </c>
      <c r="D8127" t="s">
        <v>10</v>
      </c>
    </row>
    <row r="8128" spans="1:4" hidden="1" x14ac:dyDescent="0.25">
      <c r="A8128" t="s">
        <v>1076</v>
      </c>
      <c r="B8128">
        <v>25</v>
      </c>
      <c r="C8128" t="s">
        <v>1078</v>
      </c>
      <c r="D8128" t="s">
        <v>1077</v>
      </c>
    </row>
    <row r="8129" spans="1:4" hidden="1" x14ac:dyDescent="0.25">
      <c r="A8129" t="s">
        <v>1076</v>
      </c>
      <c r="B8129">
        <v>26</v>
      </c>
      <c r="C8129" t="s">
        <v>396</v>
      </c>
      <c r="D8129" t="s">
        <v>118</v>
      </c>
    </row>
    <row r="8130" spans="1:4" hidden="1" x14ac:dyDescent="0.25">
      <c r="A8130" t="s">
        <v>1069</v>
      </c>
      <c r="B8130">
        <v>1</v>
      </c>
      <c r="C8130" t="s">
        <v>358</v>
      </c>
      <c r="D8130" t="s">
        <v>72</v>
      </c>
    </row>
    <row r="8131" spans="1:4" hidden="1" x14ac:dyDescent="0.25">
      <c r="A8131" t="s">
        <v>1069</v>
      </c>
      <c r="B8131">
        <v>2</v>
      </c>
      <c r="C8131" t="s">
        <v>1075</v>
      </c>
      <c r="D8131" t="s">
        <v>1074</v>
      </c>
    </row>
    <row r="8132" spans="1:4" hidden="1" x14ac:dyDescent="0.25">
      <c r="A8132" t="s">
        <v>1069</v>
      </c>
      <c r="B8132">
        <v>3</v>
      </c>
      <c r="C8132" t="s">
        <v>1073</v>
      </c>
      <c r="D8132" t="s">
        <v>1072</v>
      </c>
    </row>
    <row r="8133" spans="1:4" hidden="1" x14ac:dyDescent="0.25">
      <c r="A8133" t="s">
        <v>1069</v>
      </c>
      <c r="B8133">
        <v>4</v>
      </c>
      <c r="C8133" t="s">
        <v>1071</v>
      </c>
      <c r="D8133" t="s">
        <v>1070</v>
      </c>
    </row>
    <row r="8134" spans="1:4" hidden="1" x14ac:dyDescent="0.25">
      <c r="A8134" t="s">
        <v>1069</v>
      </c>
      <c r="B8134">
        <v>5</v>
      </c>
      <c r="C8134" t="s">
        <v>1068</v>
      </c>
      <c r="D8134" t="s">
        <v>284</v>
      </c>
    </row>
    <row r="8135" spans="1:4" ht="29.25" hidden="1" customHeight="1" x14ac:dyDescent="0.25">
      <c r="A8135" t="s">
        <v>1044</v>
      </c>
      <c r="B8135">
        <v>1</v>
      </c>
      <c r="C8135" t="s">
        <v>295</v>
      </c>
      <c r="D8135" t="s">
        <v>10</v>
      </c>
    </row>
    <row r="8136" spans="1:4" hidden="1" x14ac:dyDescent="0.25">
      <c r="A8136" t="s">
        <v>1044</v>
      </c>
      <c r="B8136">
        <v>2</v>
      </c>
      <c r="C8136" t="s">
        <v>1067</v>
      </c>
      <c r="D8136" t="s">
        <v>598</v>
      </c>
    </row>
    <row r="8137" spans="1:4" hidden="1" x14ac:dyDescent="0.25">
      <c r="A8137" t="s">
        <v>1044</v>
      </c>
      <c r="B8137">
        <v>3</v>
      </c>
      <c r="C8137" t="s">
        <v>999</v>
      </c>
      <c r="D8137" t="s">
        <v>596</v>
      </c>
    </row>
    <row r="8138" spans="1:4" hidden="1" x14ac:dyDescent="0.25">
      <c r="A8138" t="s">
        <v>1044</v>
      </c>
      <c r="B8138">
        <v>4</v>
      </c>
      <c r="C8138" t="s">
        <v>1000</v>
      </c>
      <c r="D8138" t="s">
        <v>70</v>
      </c>
    </row>
    <row r="8139" spans="1:4" hidden="1" x14ac:dyDescent="0.25">
      <c r="A8139" t="s">
        <v>1044</v>
      </c>
      <c r="B8139">
        <v>5</v>
      </c>
      <c r="C8139" t="s">
        <v>757</v>
      </c>
      <c r="D8139" t="s">
        <v>1066</v>
      </c>
    </row>
    <row r="8140" spans="1:4" hidden="1" x14ac:dyDescent="0.25">
      <c r="A8140" t="s">
        <v>1044</v>
      </c>
      <c r="B8140">
        <v>6</v>
      </c>
      <c r="C8140" t="s">
        <v>383</v>
      </c>
      <c r="D8140" t="s">
        <v>592</v>
      </c>
    </row>
    <row r="8141" spans="1:4" hidden="1" x14ac:dyDescent="0.25">
      <c r="A8141" t="s">
        <v>1044</v>
      </c>
      <c r="B8141">
        <v>7</v>
      </c>
      <c r="C8141" t="s">
        <v>591</v>
      </c>
      <c r="D8141" t="s">
        <v>504</v>
      </c>
    </row>
    <row r="8142" spans="1:4" hidden="1" x14ac:dyDescent="0.25">
      <c r="A8142" t="s">
        <v>1044</v>
      </c>
      <c r="B8142">
        <v>8</v>
      </c>
      <c r="C8142" t="s">
        <v>933</v>
      </c>
      <c r="D8142" t="s">
        <v>502</v>
      </c>
    </row>
    <row r="8143" spans="1:4" hidden="1" x14ac:dyDescent="0.25">
      <c r="A8143" t="s">
        <v>1044</v>
      </c>
      <c r="B8143">
        <v>9</v>
      </c>
      <c r="C8143" t="s">
        <v>501</v>
      </c>
      <c r="D8143" t="s">
        <v>1065</v>
      </c>
    </row>
    <row r="8144" spans="1:4" hidden="1" x14ac:dyDescent="0.25">
      <c r="A8144" t="s">
        <v>1044</v>
      </c>
      <c r="B8144">
        <v>10</v>
      </c>
      <c r="C8144" t="s">
        <v>1064</v>
      </c>
      <c r="D8144" t="s">
        <v>498</v>
      </c>
    </row>
    <row r="8145" spans="1:4" hidden="1" x14ac:dyDescent="0.25">
      <c r="A8145" t="s">
        <v>1044</v>
      </c>
      <c r="B8145">
        <v>11</v>
      </c>
      <c r="C8145" t="s">
        <v>497</v>
      </c>
      <c r="D8145" t="s">
        <v>1063</v>
      </c>
    </row>
    <row r="8146" spans="1:4" hidden="1" x14ac:dyDescent="0.25">
      <c r="A8146" t="s">
        <v>1044</v>
      </c>
      <c r="B8146">
        <v>12</v>
      </c>
      <c r="C8146" t="s">
        <v>1031</v>
      </c>
      <c r="D8146" t="s">
        <v>494</v>
      </c>
    </row>
    <row r="8147" spans="1:4" hidden="1" x14ac:dyDescent="0.25">
      <c r="A8147" t="s">
        <v>1044</v>
      </c>
      <c r="B8147">
        <v>13</v>
      </c>
      <c r="C8147" t="s">
        <v>930</v>
      </c>
      <c r="D8147" t="s">
        <v>205</v>
      </c>
    </row>
    <row r="8148" spans="1:4" hidden="1" x14ac:dyDescent="0.25">
      <c r="A8148" t="s">
        <v>1044</v>
      </c>
      <c r="B8148">
        <v>14</v>
      </c>
      <c r="C8148" t="s">
        <v>492</v>
      </c>
      <c r="D8148" t="s">
        <v>26</v>
      </c>
    </row>
    <row r="8149" spans="1:4" hidden="1" x14ac:dyDescent="0.25">
      <c r="A8149" t="s">
        <v>1044</v>
      </c>
      <c r="B8149">
        <v>15</v>
      </c>
      <c r="C8149" t="s">
        <v>573</v>
      </c>
      <c r="D8149" t="s">
        <v>1030</v>
      </c>
    </row>
    <row r="8150" spans="1:4" hidden="1" x14ac:dyDescent="0.25">
      <c r="A8150" t="s">
        <v>1044</v>
      </c>
      <c r="B8150">
        <v>16</v>
      </c>
      <c r="C8150" t="s">
        <v>491</v>
      </c>
      <c r="D8150" t="s">
        <v>490</v>
      </c>
    </row>
    <row r="8151" spans="1:4" hidden="1" x14ac:dyDescent="0.25">
      <c r="A8151" t="s">
        <v>1044</v>
      </c>
      <c r="B8151">
        <v>17</v>
      </c>
      <c r="C8151" t="s">
        <v>1062</v>
      </c>
      <c r="D8151" t="s">
        <v>1028</v>
      </c>
    </row>
    <row r="8152" spans="1:4" hidden="1" x14ac:dyDescent="0.25">
      <c r="A8152" t="s">
        <v>1044</v>
      </c>
      <c r="B8152">
        <v>18</v>
      </c>
      <c r="C8152" t="s">
        <v>1061</v>
      </c>
      <c r="D8152" t="s">
        <v>486</v>
      </c>
    </row>
    <row r="8153" spans="1:4" hidden="1" x14ac:dyDescent="0.25">
      <c r="A8153" t="s">
        <v>1044</v>
      </c>
      <c r="B8153">
        <v>19</v>
      </c>
      <c r="C8153" t="s">
        <v>1060</v>
      </c>
      <c r="D8153" t="s">
        <v>1059</v>
      </c>
    </row>
    <row r="8154" spans="1:4" hidden="1" x14ac:dyDescent="0.25">
      <c r="A8154" t="s">
        <v>1044</v>
      </c>
      <c r="B8154">
        <v>20</v>
      </c>
      <c r="C8154" t="s">
        <v>1058</v>
      </c>
      <c r="D8154" t="s">
        <v>1057</v>
      </c>
    </row>
    <row r="8155" spans="1:4" hidden="1" x14ac:dyDescent="0.25">
      <c r="A8155" t="s">
        <v>1044</v>
      </c>
      <c r="B8155">
        <v>21</v>
      </c>
      <c r="C8155" t="s">
        <v>1056</v>
      </c>
      <c r="D8155" t="s">
        <v>1055</v>
      </c>
    </row>
    <row r="8156" spans="1:4" hidden="1" x14ac:dyDescent="0.25">
      <c r="A8156" t="s">
        <v>1044</v>
      </c>
      <c r="B8156">
        <v>22</v>
      </c>
      <c r="C8156" t="s">
        <v>1054</v>
      </c>
      <c r="D8156" t="s">
        <v>1053</v>
      </c>
    </row>
    <row r="8157" spans="1:4" hidden="1" x14ac:dyDescent="0.25">
      <c r="A8157" t="s">
        <v>1044</v>
      </c>
      <c r="B8157">
        <v>23</v>
      </c>
      <c r="C8157" t="s">
        <v>1052</v>
      </c>
      <c r="D8157" t="s">
        <v>140</v>
      </c>
    </row>
    <row r="8158" spans="1:4" hidden="1" x14ac:dyDescent="0.25">
      <c r="A8158" t="s">
        <v>1044</v>
      </c>
      <c r="B8158">
        <v>24</v>
      </c>
      <c r="C8158" t="s">
        <v>914</v>
      </c>
      <c r="D8158" t="s">
        <v>95</v>
      </c>
    </row>
    <row r="8159" spans="1:4" hidden="1" x14ac:dyDescent="0.25">
      <c r="A8159" t="s">
        <v>1044</v>
      </c>
      <c r="B8159">
        <v>25</v>
      </c>
      <c r="C8159" t="s">
        <v>1052</v>
      </c>
      <c r="D8159" t="s">
        <v>140</v>
      </c>
    </row>
    <row r="8160" spans="1:4" hidden="1" x14ac:dyDescent="0.25">
      <c r="A8160" t="s">
        <v>1044</v>
      </c>
      <c r="B8160">
        <v>26</v>
      </c>
      <c r="C8160" t="s">
        <v>1051</v>
      </c>
      <c r="D8160" t="s">
        <v>1050</v>
      </c>
    </row>
    <row r="8161" spans="1:4" hidden="1" x14ac:dyDescent="0.25">
      <c r="A8161" t="s">
        <v>1044</v>
      </c>
      <c r="B8161">
        <v>27</v>
      </c>
      <c r="C8161" t="s">
        <v>299</v>
      </c>
      <c r="D8161" t="s">
        <v>1049</v>
      </c>
    </row>
    <row r="8162" spans="1:4" hidden="1" x14ac:dyDescent="0.25">
      <c r="A8162" t="s">
        <v>1044</v>
      </c>
      <c r="B8162">
        <v>28</v>
      </c>
      <c r="C8162" t="s">
        <v>1048</v>
      </c>
      <c r="D8162" t="s">
        <v>1047</v>
      </c>
    </row>
    <row r="8163" spans="1:4" hidden="1" x14ac:dyDescent="0.25">
      <c r="A8163" t="s">
        <v>1044</v>
      </c>
      <c r="B8163">
        <v>29</v>
      </c>
      <c r="C8163" t="s">
        <v>1046</v>
      </c>
      <c r="D8163" t="s">
        <v>1045</v>
      </c>
    </row>
    <row r="8164" spans="1:4" hidden="1" x14ac:dyDescent="0.25">
      <c r="A8164" t="s">
        <v>1044</v>
      </c>
      <c r="B8164">
        <v>30</v>
      </c>
      <c r="C8164" t="s">
        <v>344</v>
      </c>
      <c r="D8164" t="s">
        <v>8</v>
      </c>
    </row>
    <row r="8165" spans="1:4" hidden="1" x14ac:dyDescent="0.25">
      <c r="A8165" t="s">
        <v>1034</v>
      </c>
      <c r="B8165">
        <v>1</v>
      </c>
      <c r="C8165" t="s">
        <v>492</v>
      </c>
      <c r="D8165" t="s">
        <v>26</v>
      </c>
    </row>
    <row r="8166" spans="1:4" hidden="1" x14ac:dyDescent="0.25">
      <c r="A8166" t="s">
        <v>1034</v>
      </c>
      <c r="B8166">
        <v>2</v>
      </c>
      <c r="C8166" t="s">
        <v>930</v>
      </c>
      <c r="D8166" t="s">
        <v>205</v>
      </c>
    </row>
    <row r="8167" spans="1:4" hidden="1" x14ac:dyDescent="0.25">
      <c r="A8167" t="s">
        <v>1034</v>
      </c>
      <c r="B8167">
        <v>3</v>
      </c>
      <c r="C8167" t="s">
        <v>1031</v>
      </c>
      <c r="D8167" t="s">
        <v>494</v>
      </c>
    </row>
    <row r="8168" spans="1:4" hidden="1" x14ac:dyDescent="0.25">
      <c r="A8168" t="s">
        <v>1034</v>
      </c>
      <c r="B8168">
        <v>4</v>
      </c>
      <c r="C8168" t="s">
        <v>1043</v>
      </c>
      <c r="D8168" t="s">
        <v>1042</v>
      </c>
    </row>
    <row r="8169" spans="1:4" hidden="1" x14ac:dyDescent="0.25">
      <c r="A8169" t="s">
        <v>1034</v>
      </c>
      <c r="B8169">
        <v>5</v>
      </c>
      <c r="C8169" t="s">
        <v>501</v>
      </c>
      <c r="D8169" t="s">
        <v>1041</v>
      </c>
    </row>
    <row r="8170" spans="1:4" hidden="1" x14ac:dyDescent="0.25">
      <c r="A8170" t="s">
        <v>1034</v>
      </c>
      <c r="B8170">
        <v>6</v>
      </c>
      <c r="C8170" t="s">
        <v>501</v>
      </c>
      <c r="D8170" t="s">
        <v>1040</v>
      </c>
    </row>
    <row r="8171" spans="1:4" hidden="1" x14ac:dyDescent="0.25">
      <c r="A8171" t="s">
        <v>1034</v>
      </c>
      <c r="B8171">
        <v>7</v>
      </c>
      <c r="C8171" t="s">
        <v>933</v>
      </c>
      <c r="D8171" t="s">
        <v>502</v>
      </c>
    </row>
    <row r="8172" spans="1:4" hidden="1" x14ac:dyDescent="0.25">
      <c r="A8172" t="s">
        <v>1034</v>
      </c>
      <c r="B8172">
        <v>8</v>
      </c>
      <c r="C8172" t="s">
        <v>591</v>
      </c>
      <c r="D8172" t="s">
        <v>504</v>
      </c>
    </row>
    <row r="8173" spans="1:4" hidden="1" x14ac:dyDescent="0.25">
      <c r="A8173" t="s">
        <v>1034</v>
      </c>
      <c r="B8173">
        <v>9</v>
      </c>
      <c r="C8173" t="s">
        <v>934</v>
      </c>
      <c r="D8173" t="s">
        <v>590</v>
      </c>
    </row>
    <row r="8174" spans="1:4" hidden="1" x14ac:dyDescent="0.25">
      <c r="A8174" t="s">
        <v>1034</v>
      </c>
      <c r="B8174">
        <v>10</v>
      </c>
      <c r="C8174" t="s">
        <v>322</v>
      </c>
      <c r="D8174" t="s">
        <v>116</v>
      </c>
    </row>
    <row r="8175" spans="1:4" hidden="1" x14ac:dyDescent="0.25">
      <c r="A8175" t="s">
        <v>1034</v>
      </c>
      <c r="B8175">
        <v>11</v>
      </c>
      <c r="C8175" t="s">
        <v>510</v>
      </c>
      <c r="D8175" t="s">
        <v>509</v>
      </c>
    </row>
    <row r="8176" spans="1:4" hidden="1" x14ac:dyDescent="0.25">
      <c r="A8176" t="s">
        <v>1034</v>
      </c>
      <c r="B8176">
        <v>12</v>
      </c>
      <c r="C8176" t="s">
        <v>512</v>
      </c>
      <c r="D8176" t="s">
        <v>511</v>
      </c>
    </row>
    <row r="8177" spans="1:4" hidden="1" x14ac:dyDescent="0.25">
      <c r="A8177" t="s">
        <v>1034</v>
      </c>
      <c r="B8177">
        <v>13</v>
      </c>
      <c r="C8177" t="s">
        <v>514</v>
      </c>
      <c r="D8177" t="s">
        <v>513</v>
      </c>
    </row>
    <row r="8178" spans="1:4" hidden="1" x14ac:dyDescent="0.25">
      <c r="A8178" t="s">
        <v>1034</v>
      </c>
      <c r="B8178">
        <v>14</v>
      </c>
      <c r="C8178" t="s">
        <v>588</v>
      </c>
      <c r="D8178" t="s">
        <v>587</v>
      </c>
    </row>
    <row r="8179" spans="1:4" hidden="1" x14ac:dyDescent="0.25">
      <c r="A8179" t="s">
        <v>1034</v>
      </c>
      <c r="B8179">
        <v>15</v>
      </c>
      <c r="C8179" t="s">
        <v>1039</v>
      </c>
      <c r="D8179" t="s">
        <v>150</v>
      </c>
    </row>
    <row r="8180" spans="1:4" hidden="1" x14ac:dyDescent="0.25">
      <c r="A8180" t="s">
        <v>1034</v>
      </c>
      <c r="B8180">
        <v>16</v>
      </c>
      <c r="C8180" t="s">
        <v>381</v>
      </c>
      <c r="D8180" t="s">
        <v>1038</v>
      </c>
    </row>
    <row r="8181" spans="1:4" hidden="1" x14ac:dyDescent="0.25">
      <c r="A8181" t="s">
        <v>1034</v>
      </c>
      <c r="B8181">
        <v>17</v>
      </c>
      <c r="C8181" t="s">
        <v>1037</v>
      </c>
      <c r="D8181" t="s">
        <v>1036</v>
      </c>
    </row>
    <row r="8182" spans="1:4" hidden="1" x14ac:dyDescent="0.25">
      <c r="A8182" t="s">
        <v>1034</v>
      </c>
      <c r="B8182">
        <v>18</v>
      </c>
      <c r="C8182" t="s">
        <v>648</v>
      </c>
      <c r="D8182" t="s">
        <v>1035</v>
      </c>
    </row>
    <row r="8183" spans="1:4" hidden="1" x14ac:dyDescent="0.25">
      <c r="A8183" t="s">
        <v>1034</v>
      </c>
      <c r="B8183">
        <v>19</v>
      </c>
      <c r="C8183" t="s">
        <v>411</v>
      </c>
      <c r="D8183" t="s">
        <v>47</v>
      </c>
    </row>
    <row r="8184" spans="1:4" ht="30" hidden="1" customHeight="1" x14ac:dyDescent="0.25">
      <c r="A8184" t="s">
        <v>1024</v>
      </c>
      <c r="B8184">
        <v>1</v>
      </c>
      <c r="C8184" t="s">
        <v>295</v>
      </c>
      <c r="D8184" t="s">
        <v>10</v>
      </c>
    </row>
    <row r="8185" spans="1:4" hidden="1" x14ac:dyDescent="0.25">
      <c r="A8185" t="s">
        <v>1024</v>
      </c>
      <c r="B8185">
        <v>2</v>
      </c>
      <c r="C8185" t="s">
        <v>998</v>
      </c>
      <c r="D8185" t="s">
        <v>598</v>
      </c>
    </row>
    <row r="8186" spans="1:4" hidden="1" x14ac:dyDescent="0.25">
      <c r="A8186" t="s">
        <v>1024</v>
      </c>
      <c r="B8186">
        <v>3</v>
      </c>
      <c r="C8186" t="s">
        <v>999</v>
      </c>
      <c r="D8186" t="s">
        <v>596</v>
      </c>
    </row>
    <row r="8187" spans="1:4" hidden="1" x14ac:dyDescent="0.25">
      <c r="A8187" t="s">
        <v>1024</v>
      </c>
      <c r="B8187">
        <v>4</v>
      </c>
      <c r="C8187" t="s">
        <v>1000</v>
      </c>
      <c r="D8187" t="s">
        <v>70</v>
      </c>
    </row>
    <row r="8188" spans="1:4" hidden="1" x14ac:dyDescent="0.25">
      <c r="A8188" t="s">
        <v>1024</v>
      </c>
      <c r="B8188">
        <v>5</v>
      </c>
      <c r="C8188" t="s">
        <v>594</v>
      </c>
      <c r="D8188" t="s">
        <v>593</v>
      </c>
    </row>
    <row r="8189" spans="1:4" hidden="1" x14ac:dyDescent="0.25">
      <c r="A8189" t="s">
        <v>1024</v>
      </c>
      <c r="B8189">
        <v>6</v>
      </c>
      <c r="C8189" t="s">
        <v>383</v>
      </c>
      <c r="D8189" t="s">
        <v>592</v>
      </c>
    </row>
    <row r="8190" spans="1:4" hidden="1" x14ac:dyDescent="0.25">
      <c r="A8190" t="s">
        <v>1024</v>
      </c>
      <c r="B8190">
        <v>7</v>
      </c>
      <c r="C8190" t="s">
        <v>591</v>
      </c>
      <c r="D8190" t="s">
        <v>504</v>
      </c>
    </row>
    <row r="8191" spans="1:4" hidden="1" x14ac:dyDescent="0.25">
      <c r="A8191" t="s">
        <v>1024</v>
      </c>
      <c r="B8191">
        <v>8</v>
      </c>
      <c r="C8191" t="s">
        <v>933</v>
      </c>
      <c r="D8191" t="s">
        <v>502</v>
      </c>
    </row>
    <row r="8192" spans="1:4" hidden="1" x14ac:dyDescent="0.25">
      <c r="A8192" t="s">
        <v>1024</v>
      </c>
      <c r="B8192">
        <v>9</v>
      </c>
      <c r="C8192" t="s">
        <v>501</v>
      </c>
      <c r="D8192" t="s">
        <v>500</v>
      </c>
    </row>
    <row r="8193" spans="1:4" hidden="1" x14ac:dyDescent="0.25">
      <c r="A8193" t="s">
        <v>1024</v>
      </c>
      <c r="B8193">
        <v>10</v>
      </c>
      <c r="C8193" t="s">
        <v>501</v>
      </c>
      <c r="D8193" t="s">
        <v>1033</v>
      </c>
    </row>
    <row r="8194" spans="1:4" hidden="1" x14ac:dyDescent="0.25">
      <c r="A8194" t="s">
        <v>1024</v>
      </c>
      <c r="B8194">
        <v>11</v>
      </c>
      <c r="C8194" t="s">
        <v>497</v>
      </c>
      <c r="D8194" t="s">
        <v>1032</v>
      </c>
    </row>
    <row r="8195" spans="1:4" hidden="1" x14ac:dyDescent="0.25">
      <c r="A8195" t="s">
        <v>1024</v>
      </c>
      <c r="B8195">
        <v>12</v>
      </c>
      <c r="C8195" t="s">
        <v>1031</v>
      </c>
      <c r="D8195" t="s">
        <v>494</v>
      </c>
    </row>
    <row r="8196" spans="1:4" hidden="1" x14ac:dyDescent="0.25">
      <c r="A8196" t="s">
        <v>1024</v>
      </c>
      <c r="B8196">
        <v>13</v>
      </c>
      <c r="C8196" t="s">
        <v>930</v>
      </c>
      <c r="D8196" t="s">
        <v>205</v>
      </c>
    </row>
    <row r="8197" spans="1:4" hidden="1" x14ac:dyDescent="0.25">
      <c r="A8197" t="s">
        <v>1024</v>
      </c>
      <c r="B8197">
        <v>14</v>
      </c>
      <c r="C8197" t="s">
        <v>492</v>
      </c>
      <c r="D8197" t="s">
        <v>26</v>
      </c>
    </row>
    <row r="8198" spans="1:4" hidden="1" x14ac:dyDescent="0.25">
      <c r="A8198" t="s">
        <v>1024</v>
      </c>
      <c r="B8198">
        <v>15</v>
      </c>
      <c r="C8198" t="s">
        <v>573</v>
      </c>
      <c r="D8198" t="s">
        <v>1030</v>
      </c>
    </row>
    <row r="8199" spans="1:4" hidden="1" x14ac:dyDescent="0.25">
      <c r="A8199" t="s">
        <v>1024</v>
      </c>
      <c r="B8199">
        <v>16</v>
      </c>
      <c r="C8199" t="s">
        <v>491</v>
      </c>
      <c r="D8199" t="s">
        <v>490</v>
      </c>
    </row>
    <row r="8200" spans="1:4" hidden="1" x14ac:dyDescent="0.25">
      <c r="A8200" t="s">
        <v>1024</v>
      </c>
      <c r="B8200">
        <v>17</v>
      </c>
      <c r="C8200" t="s">
        <v>1029</v>
      </c>
      <c r="D8200" t="s">
        <v>1028</v>
      </c>
    </row>
    <row r="8201" spans="1:4" hidden="1" x14ac:dyDescent="0.25">
      <c r="A8201" t="s">
        <v>1024</v>
      </c>
      <c r="B8201">
        <v>18</v>
      </c>
      <c r="C8201" t="s">
        <v>1027</v>
      </c>
      <c r="D8201" t="s">
        <v>486</v>
      </c>
    </row>
    <row r="8202" spans="1:4" hidden="1" x14ac:dyDescent="0.25">
      <c r="A8202" t="s">
        <v>1024</v>
      </c>
      <c r="B8202">
        <v>19</v>
      </c>
      <c r="C8202" t="s">
        <v>1026</v>
      </c>
      <c r="D8202" t="s">
        <v>1025</v>
      </c>
    </row>
    <row r="8203" spans="1:4" hidden="1" x14ac:dyDescent="0.25">
      <c r="A8203" t="s">
        <v>1024</v>
      </c>
      <c r="B8203">
        <v>20</v>
      </c>
      <c r="C8203" t="s">
        <v>344</v>
      </c>
      <c r="D8203" t="s">
        <v>8</v>
      </c>
    </row>
    <row r="8204" spans="1:4" hidden="1" x14ac:dyDescent="0.25">
      <c r="A8204" t="s">
        <v>1013</v>
      </c>
      <c r="B8204">
        <v>1</v>
      </c>
      <c r="C8204" t="s">
        <v>295</v>
      </c>
      <c r="D8204" t="s">
        <v>10</v>
      </c>
    </row>
    <row r="8205" spans="1:4" hidden="1" x14ac:dyDescent="0.25">
      <c r="A8205" t="s">
        <v>1013</v>
      </c>
      <c r="B8205">
        <v>2</v>
      </c>
      <c r="C8205" t="s">
        <v>410</v>
      </c>
      <c r="D8205" t="s">
        <v>1023</v>
      </c>
    </row>
    <row r="8206" spans="1:4" hidden="1" x14ac:dyDescent="0.25">
      <c r="A8206" t="s">
        <v>1013</v>
      </c>
      <c r="B8206">
        <v>3</v>
      </c>
      <c r="C8206" t="s">
        <v>393</v>
      </c>
      <c r="D8206" t="s">
        <v>535</v>
      </c>
    </row>
    <row r="8207" spans="1:4" hidden="1" x14ac:dyDescent="0.25">
      <c r="A8207" t="s">
        <v>1013</v>
      </c>
      <c r="B8207">
        <v>4</v>
      </c>
      <c r="C8207" t="s">
        <v>391</v>
      </c>
      <c r="D8207" t="s">
        <v>390</v>
      </c>
    </row>
    <row r="8208" spans="1:4" hidden="1" x14ac:dyDescent="0.25">
      <c r="A8208" t="s">
        <v>1013</v>
      </c>
      <c r="B8208">
        <v>5</v>
      </c>
      <c r="C8208" t="s">
        <v>389</v>
      </c>
      <c r="D8208" t="s">
        <v>795</v>
      </c>
    </row>
    <row r="8209" spans="1:4" hidden="1" x14ac:dyDescent="0.25">
      <c r="A8209" t="s">
        <v>1013</v>
      </c>
      <c r="B8209">
        <v>6</v>
      </c>
      <c r="C8209" t="s">
        <v>1022</v>
      </c>
      <c r="D8209" t="s">
        <v>386</v>
      </c>
    </row>
    <row r="8210" spans="1:4" hidden="1" x14ac:dyDescent="0.25">
      <c r="A8210" t="s">
        <v>1013</v>
      </c>
      <c r="B8210">
        <v>7</v>
      </c>
      <c r="C8210" t="s">
        <v>387</v>
      </c>
      <c r="D8210" t="s">
        <v>384</v>
      </c>
    </row>
    <row r="8211" spans="1:4" hidden="1" x14ac:dyDescent="0.25">
      <c r="A8211" t="s">
        <v>1013</v>
      </c>
      <c r="B8211">
        <v>8</v>
      </c>
      <c r="C8211" t="s">
        <v>316</v>
      </c>
      <c r="D8211" t="s">
        <v>106</v>
      </c>
    </row>
    <row r="8212" spans="1:4" hidden="1" x14ac:dyDescent="0.25">
      <c r="A8212" t="s">
        <v>1013</v>
      </c>
      <c r="B8212">
        <v>9</v>
      </c>
      <c r="C8212" t="s">
        <v>969</v>
      </c>
      <c r="D8212" t="s">
        <v>1021</v>
      </c>
    </row>
    <row r="8213" spans="1:4" hidden="1" x14ac:dyDescent="0.25">
      <c r="A8213" t="s">
        <v>1013</v>
      </c>
      <c r="B8213">
        <v>10</v>
      </c>
      <c r="C8213" t="s">
        <v>970</v>
      </c>
      <c r="D8213" t="s">
        <v>1020</v>
      </c>
    </row>
    <row r="8214" spans="1:4" hidden="1" x14ac:dyDescent="0.25">
      <c r="A8214" t="s">
        <v>1013</v>
      </c>
      <c r="B8214">
        <v>11</v>
      </c>
      <c r="C8214" t="s">
        <v>320</v>
      </c>
      <c r="D8214" t="s">
        <v>319</v>
      </c>
    </row>
    <row r="8215" spans="1:4" hidden="1" x14ac:dyDescent="0.25">
      <c r="A8215" t="s">
        <v>1013</v>
      </c>
      <c r="B8215">
        <v>12</v>
      </c>
      <c r="C8215" t="s">
        <v>322</v>
      </c>
      <c r="D8215" t="s">
        <v>321</v>
      </c>
    </row>
    <row r="8216" spans="1:4" hidden="1" x14ac:dyDescent="0.25">
      <c r="A8216" t="s">
        <v>1013</v>
      </c>
      <c r="B8216">
        <v>13</v>
      </c>
      <c r="C8216" t="s">
        <v>1019</v>
      </c>
      <c r="D8216" t="s">
        <v>1018</v>
      </c>
    </row>
    <row r="8217" spans="1:4" hidden="1" x14ac:dyDescent="0.25">
      <c r="A8217" t="s">
        <v>1013</v>
      </c>
      <c r="B8217">
        <v>14</v>
      </c>
      <c r="C8217" t="s">
        <v>1017</v>
      </c>
      <c r="D8217" t="s">
        <v>1016</v>
      </c>
    </row>
    <row r="8218" spans="1:4" hidden="1" x14ac:dyDescent="0.25">
      <c r="A8218" t="s">
        <v>1013</v>
      </c>
      <c r="B8218">
        <v>15</v>
      </c>
      <c r="C8218" t="s">
        <v>1015</v>
      </c>
      <c r="D8218" t="s">
        <v>1014</v>
      </c>
    </row>
    <row r="8219" spans="1:4" hidden="1" x14ac:dyDescent="0.25">
      <c r="A8219" t="s">
        <v>1013</v>
      </c>
      <c r="B8219">
        <v>16</v>
      </c>
      <c r="C8219" t="s">
        <v>328</v>
      </c>
      <c r="D8219" t="s">
        <v>327</v>
      </c>
    </row>
    <row r="8220" spans="1:4" hidden="1" x14ac:dyDescent="0.25">
      <c r="A8220" t="s">
        <v>1013</v>
      </c>
      <c r="B8220">
        <v>17</v>
      </c>
      <c r="C8220" t="s">
        <v>1012</v>
      </c>
      <c r="D8220" t="s">
        <v>246</v>
      </c>
    </row>
    <row r="8221" spans="1:4" hidden="1" x14ac:dyDescent="0.25">
      <c r="A8221" t="s">
        <v>997</v>
      </c>
      <c r="B8221">
        <v>1</v>
      </c>
      <c r="C8221" t="s">
        <v>1011</v>
      </c>
      <c r="D8221" t="s">
        <v>247</v>
      </c>
    </row>
    <row r="8222" spans="1:4" hidden="1" x14ac:dyDescent="0.25">
      <c r="A8222" t="s">
        <v>997</v>
      </c>
      <c r="B8222">
        <v>2</v>
      </c>
      <c r="C8222" t="s">
        <v>341</v>
      </c>
      <c r="D8222" t="s">
        <v>1010</v>
      </c>
    </row>
    <row r="8223" spans="1:4" hidden="1" x14ac:dyDescent="0.25">
      <c r="A8223" t="s">
        <v>997</v>
      </c>
      <c r="B8223">
        <v>3</v>
      </c>
      <c r="C8223" t="s">
        <v>1009</v>
      </c>
      <c r="D8223" t="s">
        <v>194</v>
      </c>
    </row>
    <row r="8224" spans="1:4" hidden="1" x14ac:dyDescent="0.25">
      <c r="A8224" t="s">
        <v>997</v>
      </c>
      <c r="B8224">
        <v>4</v>
      </c>
      <c r="C8224" t="s">
        <v>1008</v>
      </c>
      <c r="D8224" t="s">
        <v>143</v>
      </c>
    </row>
    <row r="8225" spans="1:4" hidden="1" x14ac:dyDescent="0.25">
      <c r="A8225" t="s">
        <v>997</v>
      </c>
      <c r="B8225">
        <v>5</v>
      </c>
      <c r="C8225" t="s">
        <v>358</v>
      </c>
      <c r="D8225" t="s">
        <v>72</v>
      </c>
    </row>
    <row r="8226" spans="1:4" hidden="1" x14ac:dyDescent="0.25">
      <c r="A8226" t="s">
        <v>997</v>
      </c>
      <c r="B8226">
        <v>6</v>
      </c>
      <c r="C8226" t="s">
        <v>1007</v>
      </c>
      <c r="D8226" t="s">
        <v>356</v>
      </c>
    </row>
    <row r="8227" spans="1:4" hidden="1" x14ac:dyDescent="0.25">
      <c r="A8227" t="s">
        <v>997</v>
      </c>
      <c r="B8227">
        <v>7</v>
      </c>
      <c r="C8227" t="s">
        <v>1006</v>
      </c>
      <c r="D8227" t="s">
        <v>577</v>
      </c>
    </row>
    <row r="8228" spans="1:4" hidden="1" x14ac:dyDescent="0.25">
      <c r="A8228" t="s">
        <v>997</v>
      </c>
      <c r="B8228">
        <v>8</v>
      </c>
      <c r="C8228" t="s">
        <v>902</v>
      </c>
      <c r="D8228" t="s">
        <v>579</v>
      </c>
    </row>
    <row r="8229" spans="1:4" hidden="1" x14ac:dyDescent="0.25">
      <c r="A8229" t="s">
        <v>997</v>
      </c>
      <c r="B8229">
        <v>9</v>
      </c>
      <c r="C8229" t="s">
        <v>643</v>
      </c>
      <c r="D8229" t="s">
        <v>1005</v>
      </c>
    </row>
    <row r="8230" spans="1:4" hidden="1" x14ac:dyDescent="0.25">
      <c r="A8230" t="s">
        <v>997</v>
      </c>
      <c r="B8230">
        <v>10</v>
      </c>
      <c r="C8230" t="s">
        <v>583</v>
      </c>
      <c r="D8230" t="s">
        <v>582</v>
      </c>
    </row>
    <row r="8231" spans="1:4" hidden="1" x14ac:dyDescent="0.25">
      <c r="A8231" t="s">
        <v>997</v>
      </c>
      <c r="B8231">
        <v>11</v>
      </c>
      <c r="C8231" t="s">
        <v>1004</v>
      </c>
      <c r="D8231" t="s">
        <v>584</v>
      </c>
    </row>
    <row r="8232" spans="1:4" hidden="1" x14ac:dyDescent="0.25">
      <c r="A8232" t="s">
        <v>997</v>
      </c>
      <c r="B8232">
        <v>12</v>
      </c>
      <c r="C8232" t="s">
        <v>1003</v>
      </c>
      <c r="D8232" t="s">
        <v>125</v>
      </c>
    </row>
    <row r="8233" spans="1:4" hidden="1" x14ac:dyDescent="0.25">
      <c r="A8233" t="s">
        <v>997</v>
      </c>
      <c r="B8233">
        <v>13</v>
      </c>
      <c r="C8233" t="s">
        <v>588</v>
      </c>
      <c r="D8233" t="s">
        <v>587</v>
      </c>
    </row>
    <row r="8234" spans="1:4" hidden="1" x14ac:dyDescent="0.25">
      <c r="A8234" t="s">
        <v>997</v>
      </c>
      <c r="B8234">
        <v>14</v>
      </c>
      <c r="C8234" t="s">
        <v>692</v>
      </c>
      <c r="D8234" t="s">
        <v>513</v>
      </c>
    </row>
    <row r="8235" spans="1:4" hidden="1" x14ac:dyDescent="0.25">
      <c r="A8235" t="s">
        <v>997</v>
      </c>
      <c r="B8235">
        <v>15</v>
      </c>
      <c r="C8235" t="s">
        <v>512</v>
      </c>
      <c r="D8235" t="s">
        <v>511</v>
      </c>
    </row>
    <row r="8236" spans="1:4" hidden="1" x14ac:dyDescent="0.25">
      <c r="A8236" t="s">
        <v>997</v>
      </c>
      <c r="B8236">
        <v>16</v>
      </c>
      <c r="C8236" t="s">
        <v>510</v>
      </c>
      <c r="D8236" t="s">
        <v>509</v>
      </c>
    </row>
    <row r="8237" spans="1:4" hidden="1" x14ac:dyDescent="0.25">
      <c r="A8237" t="s">
        <v>997</v>
      </c>
      <c r="B8237">
        <v>17</v>
      </c>
      <c r="C8237" t="s">
        <v>322</v>
      </c>
      <c r="D8237" t="s">
        <v>116</v>
      </c>
    </row>
    <row r="8238" spans="1:4" hidden="1" x14ac:dyDescent="0.25">
      <c r="A8238" t="s">
        <v>997</v>
      </c>
      <c r="B8238">
        <v>18</v>
      </c>
      <c r="C8238" t="s">
        <v>934</v>
      </c>
      <c r="D8238" t="s">
        <v>590</v>
      </c>
    </row>
    <row r="8239" spans="1:4" hidden="1" x14ac:dyDescent="0.25">
      <c r="A8239" t="s">
        <v>997</v>
      </c>
      <c r="B8239">
        <v>19</v>
      </c>
      <c r="C8239" t="s">
        <v>591</v>
      </c>
      <c r="D8239" t="s">
        <v>1002</v>
      </c>
    </row>
    <row r="8240" spans="1:4" hidden="1" x14ac:dyDescent="0.25">
      <c r="A8240" t="s">
        <v>997</v>
      </c>
      <c r="B8240">
        <v>20</v>
      </c>
      <c r="C8240" t="s">
        <v>1001</v>
      </c>
      <c r="D8240" t="s">
        <v>592</v>
      </c>
    </row>
    <row r="8241" spans="1:4" hidden="1" x14ac:dyDescent="0.25">
      <c r="A8241" t="s">
        <v>997</v>
      </c>
      <c r="B8241">
        <v>21</v>
      </c>
      <c r="C8241" t="s">
        <v>594</v>
      </c>
      <c r="D8241" t="s">
        <v>593</v>
      </c>
    </row>
    <row r="8242" spans="1:4" hidden="1" x14ac:dyDescent="0.25">
      <c r="A8242" t="s">
        <v>997</v>
      </c>
      <c r="B8242">
        <v>22</v>
      </c>
      <c r="C8242" t="s">
        <v>1000</v>
      </c>
      <c r="D8242" t="s">
        <v>70</v>
      </c>
    </row>
    <row r="8243" spans="1:4" hidden="1" x14ac:dyDescent="0.25">
      <c r="A8243" t="s">
        <v>997</v>
      </c>
      <c r="B8243">
        <v>23</v>
      </c>
      <c r="C8243" t="s">
        <v>999</v>
      </c>
      <c r="D8243" t="s">
        <v>596</v>
      </c>
    </row>
    <row r="8244" spans="1:4" hidden="1" x14ac:dyDescent="0.25">
      <c r="A8244" t="s">
        <v>997</v>
      </c>
      <c r="B8244">
        <v>24</v>
      </c>
      <c r="C8244" t="s">
        <v>998</v>
      </c>
      <c r="D8244" t="s">
        <v>598</v>
      </c>
    </row>
    <row r="8245" spans="1:4" hidden="1" x14ac:dyDescent="0.25">
      <c r="A8245" t="s">
        <v>997</v>
      </c>
      <c r="B8245">
        <v>25</v>
      </c>
      <c r="C8245" t="s">
        <v>295</v>
      </c>
      <c r="D8245" t="s">
        <v>10</v>
      </c>
    </row>
    <row r="8246" spans="1:4" hidden="1" x14ac:dyDescent="0.25">
      <c r="A8246" t="s">
        <v>988</v>
      </c>
      <c r="B8246">
        <v>1</v>
      </c>
      <c r="C8246" t="s">
        <v>316</v>
      </c>
      <c r="D8246" t="s">
        <v>106</v>
      </c>
    </row>
    <row r="8247" spans="1:4" hidden="1" x14ac:dyDescent="0.25">
      <c r="A8247" t="s">
        <v>988</v>
      </c>
      <c r="B8247">
        <v>2</v>
      </c>
      <c r="C8247" t="s">
        <v>996</v>
      </c>
      <c r="D8247" t="s">
        <v>995</v>
      </c>
    </row>
    <row r="8248" spans="1:4" hidden="1" x14ac:dyDescent="0.25">
      <c r="A8248" t="s">
        <v>988</v>
      </c>
      <c r="B8248">
        <v>3</v>
      </c>
      <c r="C8248" t="s">
        <v>994</v>
      </c>
      <c r="D8248" t="s">
        <v>993</v>
      </c>
    </row>
    <row r="8249" spans="1:4" hidden="1" x14ac:dyDescent="0.25">
      <c r="A8249" t="s">
        <v>988</v>
      </c>
      <c r="B8249">
        <v>4</v>
      </c>
      <c r="C8249" t="s">
        <v>992</v>
      </c>
      <c r="D8249" t="s">
        <v>991</v>
      </c>
    </row>
    <row r="8250" spans="1:4" hidden="1" x14ac:dyDescent="0.25">
      <c r="A8250" t="s">
        <v>988</v>
      </c>
      <c r="B8250">
        <v>5</v>
      </c>
      <c r="C8250" t="s">
        <v>944</v>
      </c>
      <c r="D8250" t="s">
        <v>943</v>
      </c>
    </row>
    <row r="8251" spans="1:4" hidden="1" x14ac:dyDescent="0.25">
      <c r="A8251" t="s">
        <v>988</v>
      </c>
      <c r="B8251">
        <v>6</v>
      </c>
      <c r="C8251" t="s">
        <v>487</v>
      </c>
      <c r="D8251" t="s">
        <v>990</v>
      </c>
    </row>
    <row r="8252" spans="1:4" hidden="1" x14ac:dyDescent="0.25">
      <c r="A8252" t="s">
        <v>988</v>
      </c>
      <c r="B8252">
        <v>7</v>
      </c>
      <c r="C8252" t="s">
        <v>314</v>
      </c>
      <c r="D8252" t="s">
        <v>989</v>
      </c>
    </row>
    <row r="8253" spans="1:4" hidden="1" x14ac:dyDescent="0.25">
      <c r="A8253" t="s">
        <v>988</v>
      </c>
      <c r="B8253">
        <v>8</v>
      </c>
      <c r="C8253" t="s">
        <v>987</v>
      </c>
      <c r="D8253" t="s">
        <v>136</v>
      </c>
    </row>
    <row r="8254" spans="1:4" hidden="1" x14ac:dyDescent="0.25">
      <c r="A8254" t="s">
        <v>979</v>
      </c>
      <c r="B8254">
        <v>1</v>
      </c>
      <c r="C8254" t="s">
        <v>411</v>
      </c>
      <c r="D8254" t="s">
        <v>47</v>
      </c>
    </row>
    <row r="8255" spans="1:4" hidden="1" x14ac:dyDescent="0.25">
      <c r="A8255" t="s">
        <v>979</v>
      </c>
      <c r="B8255">
        <v>2</v>
      </c>
      <c r="C8255" t="s">
        <v>869</v>
      </c>
      <c r="D8255" t="s">
        <v>468</v>
      </c>
    </row>
    <row r="8256" spans="1:4" hidden="1" x14ac:dyDescent="0.25">
      <c r="A8256" t="s">
        <v>979</v>
      </c>
      <c r="B8256">
        <v>3</v>
      </c>
      <c r="C8256" t="s">
        <v>976</v>
      </c>
      <c r="D8256" t="s">
        <v>986</v>
      </c>
    </row>
    <row r="8257" spans="1:4" hidden="1" x14ac:dyDescent="0.25">
      <c r="A8257" t="s">
        <v>979</v>
      </c>
      <c r="B8257">
        <v>4</v>
      </c>
      <c r="C8257" t="s">
        <v>985</v>
      </c>
      <c r="D8257" t="s">
        <v>822</v>
      </c>
    </row>
    <row r="8258" spans="1:4" hidden="1" x14ac:dyDescent="0.25">
      <c r="A8258" t="s">
        <v>979</v>
      </c>
      <c r="B8258">
        <v>5</v>
      </c>
      <c r="C8258" t="s">
        <v>984</v>
      </c>
      <c r="D8258" t="s">
        <v>983</v>
      </c>
    </row>
    <row r="8259" spans="1:4" hidden="1" x14ac:dyDescent="0.25">
      <c r="A8259" t="s">
        <v>979</v>
      </c>
      <c r="B8259">
        <v>6</v>
      </c>
      <c r="C8259" t="s">
        <v>982</v>
      </c>
      <c r="D8259" t="s">
        <v>823</v>
      </c>
    </row>
    <row r="8260" spans="1:4" hidden="1" x14ac:dyDescent="0.25">
      <c r="A8260" t="s">
        <v>979</v>
      </c>
      <c r="B8260">
        <v>7</v>
      </c>
      <c r="C8260" t="s">
        <v>981</v>
      </c>
      <c r="D8260" t="s">
        <v>980</v>
      </c>
    </row>
    <row r="8261" spans="1:4" hidden="1" x14ac:dyDescent="0.25">
      <c r="A8261" t="s">
        <v>979</v>
      </c>
      <c r="B8261">
        <v>8</v>
      </c>
      <c r="C8261" t="s">
        <v>840</v>
      </c>
      <c r="D8261" t="s">
        <v>255</v>
      </c>
    </row>
    <row r="8262" spans="1:4" hidden="1" x14ac:dyDescent="0.25">
      <c r="A8262" t="s">
        <v>972</v>
      </c>
      <c r="B8262">
        <v>1</v>
      </c>
      <c r="C8262" t="s">
        <v>295</v>
      </c>
      <c r="D8262" t="s">
        <v>10</v>
      </c>
    </row>
    <row r="8263" spans="1:4" hidden="1" x14ac:dyDescent="0.25">
      <c r="A8263" t="s">
        <v>972</v>
      </c>
      <c r="B8263">
        <v>2</v>
      </c>
      <c r="C8263" t="s">
        <v>928</v>
      </c>
      <c r="D8263" t="s">
        <v>927</v>
      </c>
    </row>
    <row r="8264" spans="1:4" hidden="1" x14ac:dyDescent="0.25">
      <c r="A8264" t="s">
        <v>972</v>
      </c>
      <c r="B8264">
        <v>3</v>
      </c>
      <c r="C8264" t="s">
        <v>926</v>
      </c>
      <c r="D8264" t="s">
        <v>535</v>
      </c>
    </row>
    <row r="8265" spans="1:4" hidden="1" x14ac:dyDescent="0.25">
      <c r="A8265" t="s">
        <v>972</v>
      </c>
      <c r="B8265">
        <v>4</v>
      </c>
      <c r="C8265" t="s">
        <v>925</v>
      </c>
      <c r="D8265" t="s">
        <v>924</v>
      </c>
    </row>
    <row r="8266" spans="1:4" hidden="1" x14ac:dyDescent="0.25">
      <c r="A8266" t="s">
        <v>972</v>
      </c>
      <c r="B8266">
        <v>5</v>
      </c>
      <c r="C8266" t="s">
        <v>923</v>
      </c>
      <c r="D8266" t="s">
        <v>407</v>
      </c>
    </row>
    <row r="8267" spans="1:4" hidden="1" x14ac:dyDescent="0.25">
      <c r="A8267" t="s">
        <v>972</v>
      </c>
      <c r="B8267">
        <v>6</v>
      </c>
      <c r="C8267" t="s">
        <v>387</v>
      </c>
      <c r="D8267" t="s">
        <v>386</v>
      </c>
    </row>
    <row r="8268" spans="1:4" hidden="1" x14ac:dyDescent="0.25">
      <c r="A8268" t="s">
        <v>972</v>
      </c>
      <c r="B8268">
        <v>7</v>
      </c>
      <c r="C8268" t="s">
        <v>922</v>
      </c>
      <c r="D8268" t="s">
        <v>921</v>
      </c>
    </row>
    <row r="8269" spans="1:4" hidden="1" x14ac:dyDescent="0.25">
      <c r="A8269" t="s">
        <v>972</v>
      </c>
      <c r="B8269">
        <v>8</v>
      </c>
      <c r="C8269" t="s">
        <v>316</v>
      </c>
      <c r="D8269" t="s">
        <v>106</v>
      </c>
    </row>
    <row r="8270" spans="1:4" hidden="1" x14ac:dyDescent="0.25">
      <c r="A8270" t="s">
        <v>972</v>
      </c>
      <c r="B8270">
        <v>9</v>
      </c>
      <c r="C8270" t="s">
        <v>881</v>
      </c>
      <c r="D8270" t="s">
        <v>920</v>
      </c>
    </row>
    <row r="8271" spans="1:4" hidden="1" x14ac:dyDescent="0.25">
      <c r="A8271" t="s">
        <v>972</v>
      </c>
      <c r="B8271">
        <v>10</v>
      </c>
      <c r="C8271" t="s">
        <v>919</v>
      </c>
      <c r="D8271" t="s">
        <v>380</v>
      </c>
    </row>
    <row r="8272" spans="1:4" hidden="1" x14ac:dyDescent="0.25">
      <c r="A8272" t="s">
        <v>972</v>
      </c>
      <c r="B8272">
        <v>11</v>
      </c>
      <c r="C8272" t="s">
        <v>315</v>
      </c>
      <c r="D8272" t="s">
        <v>221</v>
      </c>
    </row>
    <row r="8273" spans="1:4" hidden="1" x14ac:dyDescent="0.25">
      <c r="A8273" t="s">
        <v>972</v>
      </c>
      <c r="B8273">
        <v>12</v>
      </c>
      <c r="C8273" t="s">
        <v>533</v>
      </c>
      <c r="D8273" t="s">
        <v>918</v>
      </c>
    </row>
    <row r="8274" spans="1:4" hidden="1" x14ac:dyDescent="0.25">
      <c r="A8274" t="s">
        <v>972</v>
      </c>
      <c r="B8274">
        <v>13</v>
      </c>
      <c r="C8274" t="s">
        <v>917</v>
      </c>
      <c r="D8274" t="s">
        <v>530</v>
      </c>
    </row>
    <row r="8275" spans="1:4" hidden="1" x14ac:dyDescent="0.25">
      <c r="A8275" t="s">
        <v>972</v>
      </c>
      <c r="B8275">
        <v>14</v>
      </c>
      <c r="C8275" t="s">
        <v>916</v>
      </c>
      <c r="D8275" t="s">
        <v>915</v>
      </c>
    </row>
    <row r="8276" spans="1:4" hidden="1" x14ac:dyDescent="0.25">
      <c r="A8276" t="s">
        <v>972</v>
      </c>
      <c r="B8276">
        <v>15</v>
      </c>
      <c r="C8276" t="s">
        <v>914</v>
      </c>
      <c r="D8276" t="s">
        <v>878</v>
      </c>
    </row>
    <row r="8277" spans="1:4" hidden="1" x14ac:dyDescent="0.25">
      <c r="A8277" t="s">
        <v>972</v>
      </c>
      <c r="B8277">
        <v>16</v>
      </c>
      <c r="C8277" t="s">
        <v>913</v>
      </c>
      <c r="D8277" t="s">
        <v>912</v>
      </c>
    </row>
    <row r="8278" spans="1:4" hidden="1" x14ac:dyDescent="0.25">
      <c r="A8278" t="s">
        <v>972</v>
      </c>
      <c r="B8278">
        <v>17</v>
      </c>
      <c r="C8278" t="s">
        <v>911</v>
      </c>
      <c r="D8278" t="s">
        <v>522</v>
      </c>
    </row>
    <row r="8279" spans="1:4" hidden="1" x14ac:dyDescent="0.25">
      <c r="A8279" t="s">
        <v>972</v>
      </c>
      <c r="B8279">
        <v>18</v>
      </c>
      <c r="C8279" t="s">
        <v>978</v>
      </c>
      <c r="D8279" t="s">
        <v>521</v>
      </c>
    </row>
    <row r="8280" spans="1:4" hidden="1" x14ac:dyDescent="0.25">
      <c r="A8280" t="s">
        <v>972</v>
      </c>
      <c r="B8280">
        <v>19</v>
      </c>
      <c r="C8280" t="s">
        <v>411</v>
      </c>
      <c r="D8280" t="s">
        <v>47</v>
      </c>
    </row>
    <row r="8281" spans="1:4" hidden="1" x14ac:dyDescent="0.25">
      <c r="A8281" t="s">
        <v>972</v>
      </c>
      <c r="B8281">
        <v>20</v>
      </c>
      <c r="C8281" t="s">
        <v>869</v>
      </c>
      <c r="D8281" t="s">
        <v>977</v>
      </c>
    </row>
    <row r="8282" spans="1:4" hidden="1" x14ac:dyDescent="0.25">
      <c r="A8282" t="s">
        <v>972</v>
      </c>
      <c r="B8282">
        <v>21</v>
      </c>
      <c r="C8282" t="s">
        <v>976</v>
      </c>
      <c r="D8282" t="s">
        <v>975</v>
      </c>
    </row>
    <row r="8283" spans="1:4" hidden="1" x14ac:dyDescent="0.25">
      <c r="A8283" t="s">
        <v>972</v>
      </c>
      <c r="B8283">
        <v>22</v>
      </c>
      <c r="C8283" t="s">
        <v>974</v>
      </c>
      <c r="D8283" t="s">
        <v>973</v>
      </c>
    </row>
    <row r="8284" spans="1:4" hidden="1" x14ac:dyDescent="0.25">
      <c r="A8284" t="s">
        <v>972</v>
      </c>
      <c r="B8284">
        <v>23</v>
      </c>
      <c r="C8284" t="s">
        <v>952</v>
      </c>
      <c r="D8284" t="s">
        <v>417</v>
      </c>
    </row>
    <row r="8285" spans="1:4" hidden="1" x14ac:dyDescent="0.25">
      <c r="A8285" t="s">
        <v>972</v>
      </c>
      <c r="B8285">
        <v>24</v>
      </c>
      <c r="C8285" t="s">
        <v>971</v>
      </c>
      <c r="D8285" t="s">
        <v>283</v>
      </c>
    </row>
    <row r="8286" spans="1:4" hidden="1" x14ac:dyDescent="0.25">
      <c r="A8286" t="s">
        <v>962</v>
      </c>
      <c r="B8286">
        <v>1</v>
      </c>
      <c r="C8286" t="s">
        <v>970</v>
      </c>
      <c r="D8286" t="s">
        <v>282</v>
      </c>
    </row>
    <row r="8287" spans="1:4" hidden="1" x14ac:dyDescent="0.25">
      <c r="A8287" t="s">
        <v>962</v>
      </c>
      <c r="B8287">
        <v>2</v>
      </c>
      <c r="C8287" t="s">
        <v>316</v>
      </c>
      <c r="D8287" t="s">
        <v>106</v>
      </c>
    </row>
    <row r="8288" spans="1:4" hidden="1" x14ac:dyDescent="0.25">
      <c r="A8288" t="s">
        <v>962</v>
      </c>
      <c r="B8288">
        <v>3</v>
      </c>
      <c r="C8288" t="s">
        <v>969</v>
      </c>
      <c r="D8288" t="s">
        <v>968</v>
      </c>
    </row>
    <row r="8289" spans="1:4" hidden="1" x14ac:dyDescent="0.25">
      <c r="A8289" t="s">
        <v>962</v>
      </c>
      <c r="B8289">
        <v>4</v>
      </c>
      <c r="C8289" t="s">
        <v>387</v>
      </c>
      <c r="D8289" t="s">
        <v>386</v>
      </c>
    </row>
    <row r="8290" spans="1:4" hidden="1" x14ac:dyDescent="0.25">
      <c r="A8290" t="s">
        <v>962</v>
      </c>
      <c r="B8290">
        <v>5</v>
      </c>
      <c r="C8290" t="s">
        <v>967</v>
      </c>
      <c r="D8290" t="s">
        <v>407</v>
      </c>
    </row>
    <row r="8291" spans="1:4" hidden="1" x14ac:dyDescent="0.25">
      <c r="A8291" t="s">
        <v>962</v>
      </c>
      <c r="B8291">
        <v>6</v>
      </c>
      <c r="C8291" t="s">
        <v>966</v>
      </c>
      <c r="D8291" t="s">
        <v>390</v>
      </c>
    </row>
    <row r="8292" spans="1:4" hidden="1" x14ac:dyDescent="0.25">
      <c r="A8292" t="s">
        <v>962</v>
      </c>
      <c r="B8292">
        <v>7</v>
      </c>
      <c r="C8292" t="s">
        <v>965</v>
      </c>
      <c r="D8292" t="s">
        <v>964</v>
      </c>
    </row>
    <row r="8293" spans="1:4" hidden="1" x14ac:dyDescent="0.25">
      <c r="A8293" t="s">
        <v>962</v>
      </c>
      <c r="B8293">
        <v>8</v>
      </c>
      <c r="C8293" t="s">
        <v>465</v>
      </c>
      <c r="D8293" t="s">
        <v>963</v>
      </c>
    </row>
    <row r="8294" spans="1:4" hidden="1" x14ac:dyDescent="0.25">
      <c r="A8294" t="s">
        <v>962</v>
      </c>
      <c r="B8294">
        <v>9</v>
      </c>
      <c r="C8294" t="s">
        <v>295</v>
      </c>
      <c r="D8294" t="s">
        <v>14</v>
      </c>
    </row>
    <row r="8295" spans="1:4" hidden="1" x14ac:dyDescent="0.25">
      <c r="A8295" t="s">
        <v>953</v>
      </c>
      <c r="B8295">
        <v>1</v>
      </c>
      <c r="C8295" t="s">
        <v>295</v>
      </c>
      <c r="D8295" t="s">
        <v>10</v>
      </c>
    </row>
    <row r="8296" spans="1:4" hidden="1" x14ac:dyDescent="0.25">
      <c r="A8296" t="s">
        <v>953</v>
      </c>
      <c r="B8296">
        <v>2</v>
      </c>
      <c r="C8296" t="s">
        <v>961</v>
      </c>
      <c r="D8296" t="s">
        <v>960</v>
      </c>
    </row>
    <row r="8297" spans="1:4" hidden="1" x14ac:dyDescent="0.25">
      <c r="A8297" t="s">
        <v>953</v>
      </c>
      <c r="B8297">
        <v>3</v>
      </c>
      <c r="C8297" t="s">
        <v>434</v>
      </c>
      <c r="D8297" t="s">
        <v>433</v>
      </c>
    </row>
    <row r="8298" spans="1:4" hidden="1" x14ac:dyDescent="0.25">
      <c r="A8298" t="s">
        <v>953</v>
      </c>
      <c r="B8298">
        <v>4</v>
      </c>
      <c r="C8298" t="s">
        <v>959</v>
      </c>
      <c r="D8298" t="s">
        <v>958</v>
      </c>
    </row>
    <row r="8299" spans="1:4" hidden="1" x14ac:dyDescent="0.25">
      <c r="A8299" t="s">
        <v>953</v>
      </c>
      <c r="B8299">
        <v>5</v>
      </c>
      <c r="C8299" t="s">
        <v>957</v>
      </c>
      <c r="D8299" t="s">
        <v>956</v>
      </c>
    </row>
    <row r="8300" spans="1:4" hidden="1" x14ac:dyDescent="0.25">
      <c r="A8300" t="s">
        <v>953</v>
      </c>
      <c r="B8300">
        <v>6</v>
      </c>
      <c r="C8300" t="s">
        <v>926</v>
      </c>
      <c r="D8300" t="s">
        <v>955</v>
      </c>
    </row>
    <row r="8301" spans="1:4" hidden="1" x14ac:dyDescent="0.25">
      <c r="A8301" t="s">
        <v>953</v>
      </c>
      <c r="B8301">
        <v>7</v>
      </c>
      <c r="C8301" t="s">
        <v>925</v>
      </c>
      <c r="D8301" t="s">
        <v>924</v>
      </c>
    </row>
    <row r="8302" spans="1:4" hidden="1" x14ac:dyDescent="0.25">
      <c r="A8302" t="s">
        <v>953</v>
      </c>
      <c r="B8302">
        <v>8</v>
      </c>
      <c r="C8302" t="s">
        <v>637</v>
      </c>
      <c r="D8302" t="s">
        <v>407</v>
      </c>
    </row>
    <row r="8303" spans="1:4" hidden="1" x14ac:dyDescent="0.25">
      <c r="A8303" t="s">
        <v>953</v>
      </c>
      <c r="B8303">
        <v>9</v>
      </c>
      <c r="C8303" t="s">
        <v>954</v>
      </c>
      <c r="D8303" t="s">
        <v>386</v>
      </c>
    </row>
    <row r="8304" spans="1:4" hidden="1" x14ac:dyDescent="0.25">
      <c r="A8304" t="s">
        <v>953</v>
      </c>
      <c r="B8304">
        <v>10</v>
      </c>
      <c r="C8304" t="s">
        <v>914</v>
      </c>
      <c r="D8304" t="s">
        <v>384</v>
      </c>
    </row>
    <row r="8305" spans="1:4" hidden="1" x14ac:dyDescent="0.25">
      <c r="A8305" t="s">
        <v>953</v>
      </c>
      <c r="B8305">
        <v>11</v>
      </c>
      <c r="C8305" t="s">
        <v>316</v>
      </c>
      <c r="D8305" t="s">
        <v>106</v>
      </c>
    </row>
    <row r="8306" spans="1:4" hidden="1" x14ac:dyDescent="0.25">
      <c r="A8306" t="s">
        <v>946</v>
      </c>
      <c r="B8306">
        <v>1</v>
      </c>
      <c r="C8306" t="s">
        <v>316</v>
      </c>
      <c r="D8306" t="s">
        <v>106</v>
      </c>
    </row>
    <row r="8307" spans="1:4" hidden="1" x14ac:dyDescent="0.25">
      <c r="A8307" t="s">
        <v>946</v>
      </c>
      <c r="B8307">
        <v>2</v>
      </c>
      <c r="C8307" t="s">
        <v>952</v>
      </c>
      <c r="D8307" t="s">
        <v>951</v>
      </c>
    </row>
    <row r="8308" spans="1:4" hidden="1" x14ac:dyDescent="0.25">
      <c r="A8308" t="s">
        <v>946</v>
      </c>
      <c r="B8308">
        <v>3</v>
      </c>
      <c r="C8308" t="s">
        <v>950</v>
      </c>
      <c r="D8308" t="s">
        <v>949</v>
      </c>
    </row>
    <row r="8309" spans="1:4" hidden="1" x14ac:dyDescent="0.25">
      <c r="A8309" t="s">
        <v>946</v>
      </c>
      <c r="B8309">
        <v>4</v>
      </c>
      <c r="C8309" t="s">
        <v>948</v>
      </c>
      <c r="D8309" t="s">
        <v>947</v>
      </c>
    </row>
    <row r="8310" spans="1:4" hidden="1" x14ac:dyDescent="0.25">
      <c r="A8310" t="s">
        <v>946</v>
      </c>
      <c r="B8310">
        <v>5</v>
      </c>
      <c r="C8310" t="s">
        <v>945</v>
      </c>
      <c r="D8310" t="s">
        <v>281</v>
      </c>
    </row>
    <row r="8311" spans="1:4" hidden="1" x14ac:dyDescent="0.25">
      <c r="A8311" t="s">
        <v>929</v>
      </c>
      <c r="B8311">
        <v>1</v>
      </c>
      <c r="C8311" t="s">
        <v>840</v>
      </c>
      <c r="D8311" t="s">
        <v>109</v>
      </c>
    </row>
    <row r="8312" spans="1:4" hidden="1" x14ac:dyDescent="0.25">
      <c r="A8312" t="s">
        <v>929</v>
      </c>
      <c r="B8312">
        <v>2</v>
      </c>
      <c r="C8312" t="s">
        <v>944</v>
      </c>
      <c r="D8312" t="s">
        <v>943</v>
      </c>
    </row>
    <row r="8313" spans="1:4" hidden="1" x14ac:dyDescent="0.25">
      <c r="A8313" t="s">
        <v>929</v>
      </c>
      <c r="B8313">
        <v>3</v>
      </c>
      <c r="C8313" t="s">
        <v>942</v>
      </c>
      <c r="D8313" t="s">
        <v>941</v>
      </c>
    </row>
    <row r="8314" spans="1:4" hidden="1" x14ac:dyDescent="0.25">
      <c r="A8314" t="s">
        <v>929</v>
      </c>
      <c r="B8314">
        <v>4</v>
      </c>
      <c r="C8314" t="s">
        <v>940</v>
      </c>
      <c r="D8314" t="s">
        <v>939</v>
      </c>
    </row>
    <row r="8315" spans="1:4" hidden="1" x14ac:dyDescent="0.25">
      <c r="A8315" t="s">
        <v>929</v>
      </c>
      <c r="B8315">
        <v>5</v>
      </c>
      <c r="C8315" t="s">
        <v>375</v>
      </c>
      <c r="D8315" t="s">
        <v>938</v>
      </c>
    </row>
    <row r="8316" spans="1:4" hidden="1" x14ac:dyDescent="0.25">
      <c r="A8316" t="s">
        <v>929</v>
      </c>
      <c r="B8316">
        <v>6</v>
      </c>
      <c r="C8316" t="s">
        <v>937</v>
      </c>
      <c r="D8316" t="s">
        <v>47</v>
      </c>
    </row>
    <row r="8317" spans="1:4" hidden="1" x14ac:dyDescent="0.25">
      <c r="A8317" t="s">
        <v>929</v>
      </c>
      <c r="B8317">
        <v>7</v>
      </c>
      <c r="C8317" t="s">
        <v>646</v>
      </c>
      <c r="D8317" t="s">
        <v>908</v>
      </c>
    </row>
    <row r="8318" spans="1:4" hidden="1" x14ac:dyDescent="0.25">
      <c r="A8318" t="s">
        <v>929</v>
      </c>
      <c r="B8318">
        <v>8</v>
      </c>
      <c r="C8318" t="s">
        <v>381</v>
      </c>
      <c r="D8318" t="s">
        <v>517</v>
      </c>
    </row>
    <row r="8319" spans="1:4" hidden="1" x14ac:dyDescent="0.25">
      <c r="A8319" t="s">
        <v>929</v>
      </c>
      <c r="B8319">
        <v>9</v>
      </c>
      <c r="C8319" t="s">
        <v>936</v>
      </c>
      <c r="D8319" t="s">
        <v>292</v>
      </c>
    </row>
    <row r="8320" spans="1:4" hidden="1" x14ac:dyDescent="0.25">
      <c r="A8320" t="s">
        <v>929</v>
      </c>
      <c r="B8320">
        <v>10</v>
      </c>
      <c r="C8320" t="s">
        <v>588</v>
      </c>
      <c r="D8320" t="s">
        <v>587</v>
      </c>
    </row>
    <row r="8321" spans="1:4" hidden="1" x14ac:dyDescent="0.25">
      <c r="A8321" t="s">
        <v>929</v>
      </c>
      <c r="B8321">
        <v>11</v>
      </c>
      <c r="C8321" t="s">
        <v>514</v>
      </c>
      <c r="D8321" t="s">
        <v>935</v>
      </c>
    </row>
    <row r="8322" spans="1:4" hidden="1" x14ac:dyDescent="0.25">
      <c r="A8322" t="s">
        <v>929</v>
      </c>
      <c r="B8322">
        <v>12</v>
      </c>
      <c r="C8322" t="s">
        <v>512</v>
      </c>
      <c r="D8322" t="s">
        <v>511</v>
      </c>
    </row>
    <row r="8323" spans="1:4" hidden="1" x14ac:dyDescent="0.25">
      <c r="A8323" t="s">
        <v>929</v>
      </c>
      <c r="B8323">
        <v>13</v>
      </c>
      <c r="C8323" t="s">
        <v>510</v>
      </c>
      <c r="D8323" t="s">
        <v>509</v>
      </c>
    </row>
    <row r="8324" spans="1:4" hidden="1" x14ac:dyDescent="0.25">
      <c r="A8324" t="s">
        <v>929</v>
      </c>
      <c r="B8324">
        <v>14</v>
      </c>
      <c r="C8324" t="s">
        <v>322</v>
      </c>
      <c r="D8324" t="s">
        <v>116</v>
      </c>
    </row>
    <row r="8325" spans="1:4" hidden="1" x14ac:dyDescent="0.25">
      <c r="A8325" t="s">
        <v>929</v>
      </c>
      <c r="B8325">
        <v>15</v>
      </c>
      <c r="C8325" t="s">
        <v>934</v>
      </c>
      <c r="D8325" t="s">
        <v>590</v>
      </c>
    </row>
    <row r="8326" spans="1:4" hidden="1" x14ac:dyDescent="0.25">
      <c r="A8326" t="s">
        <v>929</v>
      </c>
      <c r="B8326">
        <v>16</v>
      </c>
      <c r="C8326" t="s">
        <v>505</v>
      </c>
      <c r="D8326" t="s">
        <v>504</v>
      </c>
    </row>
    <row r="8327" spans="1:4" hidden="1" x14ac:dyDescent="0.25">
      <c r="A8327" t="s">
        <v>929</v>
      </c>
      <c r="B8327">
        <v>17</v>
      </c>
      <c r="C8327" t="s">
        <v>933</v>
      </c>
      <c r="D8327" t="s">
        <v>502</v>
      </c>
    </row>
    <row r="8328" spans="1:4" hidden="1" x14ac:dyDescent="0.25">
      <c r="A8328" t="s">
        <v>929</v>
      </c>
      <c r="B8328">
        <v>18</v>
      </c>
      <c r="C8328" t="s">
        <v>501</v>
      </c>
      <c r="D8328" t="s">
        <v>500</v>
      </c>
    </row>
    <row r="8329" spans="1:4" hidden="1" x14ac:dyDescent="0.25">
      <c r="A8329" t="s">
        <v>929</v>
      </c>
      <c r="B8329">
        <v>19</v>
      </c>
      <c r="C8329" t="s">
        <v>932</v>
      </c>
      <c r="D8329" t="s">
        <v>498</v>
      </c>
    </row>
    <row r="8330" spans="1:4" hidden="1" x14ac:dyDescent="0.25">
      <c r="A8330" t="s">
        <v>929</v>
      </c>
      <c r="B8330">
        <v>20</v>
      </c>
      <c r="C8330" t="s">
        <v>931</v>
      </c>
      <c r="D8330" t="s">
        <v>496</v>
      </c>
    </row>
    <row r="8331" spans="1:4" hidden="1" x14ac:dyDescent="0.25">
      <c r="A8331" t="s">
        <v>929</v>
      </c>
      <c r="B8331">
        <v>21</v>
      </c>
      <c r="C8331" t="s">
        <v>495</v>
      </c>
      <c r="D8331" t="s">
        <v>494</v>
      </c>
    </row>
    <row r="8332" spans="1:4" hidden="1" x14ac:dyDescent="0.25">
      <c r="A8332" t="s">
        <v>929</v>
      </c>
      <c r="B8332">
        <v>22</v>
      </c>
      <c r="C8332" t="s">
        <v>930</v>
      </c>
      <c r="D8332" t="s">
        <v>205</v>
      </c>
    </row>
    <row r="8333" spans="1:4" hidden="1" x14ac:dyDescent="0.25">
      <c r="A8333" t="s">
        <v>929</v>
      </c>
      <c r="B8333">
        <v>23</v>
      </c>
      <c r="C8333" t="s">
        <v>492</v>
      </c>
      <c r="D8333" t="s">
        <v>26</v>
      </c>
    </row>
    <row r="8334" spans="1:4" hidden="1" x14ac:dyDescent="0.25">
      <c r="A8334" t="s">
        <v>888</v>
      </c>
      <c r="B8334">
        <v>1</v>
      </c>
      <c r="C8334" t="s">
        <v>295</v>
      </c>
      <c r="D8334" t="s">
        <v>10</v>
      </c>
    </row>
    <row r="8335" spans="1:4" hidden="1" x14ac:dyDescent="0.25">
      <c r="A8335" t="s">
        <v>888</v>
      </c>
      <c r="B8335">
        <v>2</v>
      </c>
      <c r="C8335" t="s">
        <v>928</v>
      </c>
      <c r="D8335" t="s">
        <v>927</v>
      </c>
    </row>
    <row r="8336" spans="1:4" hidden="1" x14ac:dyDescent="0.25">
      <c r="A8336" t="s">
        <v>888</v>
      </c>
      <c r="B8336">
        <v>3</v>
      </c>
      <c r="C8336" t="s">
        <v>926</v>
      </c>
      <c r="D8336" t="s">
        <v>535</v>
      </c>
    </row>
    <row r="8337" spans="1:4" hidden="1" x14ac:dyDescent="0.25">
      <c r="A8337" t="s">
        <v>888</v>
      </c>
      <c r="B8337">
        <v>4</v>
      </c>
      <c r="C8337" t="s">
        <v>925</v>
      </c>
      <c r="D8337" t="s">
        <v>924</v>
      </c>
    </row>
    <row r="8338" spans="1:4" hidden="1" x14ac:dyDescent="0.25">
      <c r="A8338" t="s">
        <v>888</v>
      </c>
      <c r="B8338">
        <v>5</v>
      </c>
      <c r="C8338" t="s">
        <v>923</v>
      </c>
      <c r="D8338" t="s">
        <v>407</v>
      </c>
    </row>
    <row r="8339" spans="1:4" hidden="1" x14ac:dyDescent="0.25">
      <c r="A8339" t="s">
        <v>888</v>
      </c>
      <c r="B8339">
        <v>6</v>
      </c>
      <c r="C8339" t="s">
        <v>387</v>
      </c>
      <c r="D8339" t="s">
        <v>386</v>
      </c>
    </row>
    <row r="8340" spans="1:4" hidden="1" x14ac:dyDescent="0.25">
      <c r="A8340" t="s">
        <v>888</v>
      </c>
      <c r="B8340">
        <v>7</v>
      </c>
      <c r="C8340" t="s">
        <v>922</v>
      </c>
      <c r="D8340" t="s">
        <v>921</v>
      </c>
    </row>
    <row r="8341" spans="1:4" hidden="1" x14ac:dyDescent="0.25">
      <c r="A8341" t="s">
        <v>888</v>
      </c>
      <c r="B8341">
        <v>8</v>
      </c>
      <c r="C8341" t="s">
        <v>316</v>
      </c>
      <c r="D8341" t="s">
        <v>106</v>
      </c>
    </row>
    <row r="8342" spans="1:4" hidden="1" x14ac:dyDescent="0.25">
      <c r="A8342" t="s">
        <v>888</v>
      </c>
      <c r="B8342">
        <v>9</v>
      </c>
      <c r="C8342" t="s">
        <v>881</v>
      </c>
      <c r="D8342" t="s">
        <v>920</v>
      </c>
    </row>
    <row r="8343" spans="1:4" hidden="1" x14ac:dyDescent="0.25">
      <c r="A8343" t="s">
        <v>888</v>
      </c>
      <c r="B8343">
        <v>10</v>
      </c>
      <c r="C8343" t="s">
        <v>919</v>
      </c>
      <c r="D8343" t="s">
        <v>380</v>
      </c>
    </row>
    <row r="8344" spans="1:4" hidden="1" x14ac:dyDescent="0.25">
      <c r="A8344" t="s">
        <v>888</v>
      </c>
      <c r="B8344">
        <v>11</v>
      </c>
      <c r="C8344" t="s">
        <v>315</v>
      </c>
      <c r="D8344" t="s">
        <v>221</v>
      </c>
    </row>
    <row r="8345" spans="1:4" hidden="1" x14ac:dyDescent="0.25">
      <c r="A8345" t="s">
        <v>888</v>
      </c>
      <c r="B8345">
        <v>12</v>
      </c>
      <c r="C8345" t="s">
        <v>533</v>
      </c>
      <c r="D8345" t="s">
        <v>918</v>
      </c>
    </row>
    <row r="8346" spans="1:4" hidden="1" x14ac:dyDescent="0.25">
      <c r="A8346" t="s">
        <v>888</v>
      </c>
      <c r="B8346">
        <v>13</v>
      </c>
      <c r="C8346" t="s">
        <v>917</v>
      </c>
      <c r="D8346" t="s">
        <v>530</v>
      </c>
    </row>
    <row r="8347" spans="1:4" hidden="1" x14ac:dyDescent="0.25">
      <c r="A8347" t="s">
        <v>888</v>
      </c>
      <c r="B8347">
        <v>14</v>
      </c>
      <c r="C8347" t="s">
        <v>916</v>
      </c>
      <c r="D8347" t="s">
        <v>915</v>
      </c>
    </row>
    <row r="8348" spans="1:4" hidden="1" x14ac:dyDescent="0.25">
      <c r="A8348" t="s">
        <v>888</v>
      </c>
      <c r="B8348">
        <v>15</v>
      </c>
      <c r="C8348" t="s">
        <v>914</v>
      </c>
      <c r="D8348" t="s">
        <v>878</v>
      </c>
    </row>
    <row r="8349" spans="1:4" hidden="1" x14ac:dyDescent="0.25">
      <c r="A8349" t="s">
        <v>888</v>
      </c>
      <c r="B8349">
        <v>16</v>
      </c>
      <c r="C8349" t="s">
        <v>913</v>
      </c>
      <c r="D8349" t="s">
        <v>912</v>
      </c>
    </row>
    <row r="8350" spans="1:4" hidden="1" x14ac:dyDescent="0.25">
      <c r="A8350" t="s">
        <v>888</v>
      </c>
      <c r="B8350">
        <v>17</v>
      </c>
      <c r="C8350" t="s">
        <v>911</v>
      </c>
      <c r="D8350" t="s">
        <v>522</v>
      </c>
    </row>
    <row r="8351" spans="1:4" hidden="1" x14ac:dyDescent="0.25">
      <c r="A8351" t="s">
        <v>888</v>
      </c>
      <c r="B8351">
        <v>18</v>
      </c>
      <c r="C8351" t="s">
        <v>910</v>
      </c>
      <c r="D8351" t="s">
        <v>521</v>
      </c>
    </row>
    <row r="8352" spans="1:4" hidden="1" x14ac:dyDescent="0.25">
      <c r="A8352" t="s">
        <v>888</v>
      </c>
      <c r="B8352">
        <v>19</v>
      </c>
      <c r="C8352" t="s">
        <v>411</v>
      </c>
      <c r="D8352" t="s">
        <v>47</v>
      </c>
    </row>
    <row r="8353" spans="1:4" hidden="1" x14ac:dyDescent="0.25">
      <c r="A8353" t="s">
        <v>888</v>
      </c>
      <c r="B8353">
        <v>20</v>
      </c>
      <c r="C8353" t="s">
        <v>909</v>
      </c>
      <c r="D8353" t="s">
        <v>908</v>
      </c>
    </row>
    <row r="8354" spans="1:4" hidden="1" x14ac:dyDescent="0.25">
      <c r="A8354" t="s">
        <v>888</v>
      </c>
      <c r="B8354">
        <v>21</v>
      </c>
      <c r="C8354" t="s">
        <v>381</v>
      </c>
      <c r="D8354" t="s">
        <v>517</v>
      </c>
    </row>
    <row r="8355" spans="1:4" hidden="1" x14ac:dyDescent="0.25">
      <c r="A8355" t="s">
        <v>888</v>
      </c>
      <c r="B8355">
        <v>22</v>
      </c>
      <c r="C8355" t="s">
        <v>907</v>
      </c>
      <c r="D8355" t="s">
        <v>150</v>
      </c>
    </row>
    <row r="8356" spans="1:4" hidden="1" x14ac:dyDescent="0.25">
      <c r="A8356" t="s">
        <v>888</v>
      </c>
      <c r="B8356">
        <v>23</v>
      </c>
      <c r="C8356" t="s">
        <v>906</v>
      </c>
      <c r="D8356" t="s">
        <v>905</v>
      </c>
    </row>
    <row r="8357" spans="1:4" hidden="1" x14ac:dyDescent="0.25">
      <c r="A8357" t="s">
        <v>888</v>
      </c>
      <c r="B8357">
        <v>24</v>
      </c>
      <c r="C8357" t="s">
        <v>583</v>
      </c>
      <c r="D8357" t="s">
        <v>582</v>
      </c>
    </row>
    <row r="8358" spans="1:4" hidden="1" x14ac:dyDescent="0.25">
      <c r="A8358" t="s">
        <v>888</v>
      </c>
      <c r="B8358">
        <v>25</v>
      </c>
      <c r="C8358" t="s">
        <v>904</v>
      </c>
      <c r="D8358" t="s">
        <v>903</v>
      </c>
    </row>
    <row r="8359" spans="1:4" hidden="1" x14ac:dyDescent="0.25">
      <c r="A8359" t="s">
        <v>888</v>
      </c>
      <c r="B8359">
        <v>26</v>
      </c>
      <c r="C8359" t="s">
        <v>902</v>
      </c>
      <c r="D8359" t="s">
        <v>579</v>
      </c>
    </row>
    <row r="8360" spans="1:4" hidden="1" x14ac:dyDescent="0.25">
      <c r="A8360" t="s">
        <v>888</v>
      </c>
      <c r="B8360">
        <v>27</v>
      </c>
      <c r="C8360" t="s">
        <v>901</v>
      </c>
      <c r="D8360" t="s">
        <v>900</v>
      </c>
    </row>
    <row r="8361" spans="1:4" hidden="1" x14ac:dyDescent="0.25">
      <c r="A8361" t="s">
        <v>888</v>
      </c>
      <c r="B8361">
        <v>28</v>
      </c>
      <c r="C8361" t="s">
        <v>899</v>
      </c>
      <c r="D8361" t="s">
        <v>898</v>
      </c>
    </row>
    <row r="8362" spans="1:4" hidden="1" x14ac:dyDescent="0.25">
      <c r="A8362" t="s">
        <v>888</v>
      </c>
      <c r="B8362">
        <v>29</v>
      </c>
      <c r="C8362" t="s">
        <v>358</v>
      </c>
      <c r="D8362" t="s">
        <v>72</v>
      </c>
    </row>
    <row r="8363" spans="1:4" hidden="1" x14ac:dyDescent="0.25">
      <c r="A8363" t="s">
        <v>888</v>
      </c>
      <c r="B8363">
        <v>30</v>
      </c>
      <c r="C8363" t="s">
        <v>897</v>
      </c>
      <c r="D8363" t="s">
        <v>575</v>
      </c>
    </row>
    <row r="8364" spans="1:4" hidden="1" x14ac:dyDescent="0.25">
      <c r="A8364" t="s">
        <v>888</v>
      </c>
      <c r="B8364">
        <v>31</v>
      </c>
      <c r="C8364" t="s">
        <v>896</v>
      </c>
      <c r="D8364" t="s">
        <v>895</v>
      </c>
    </row>
    <row r="8365" spans="1:4" hidden="1" x14ac:dyDescent="0.25">
      <c r="A8365" t="s">
        <v>888</v>
      </c>
      <c r="B8365">
        <v>32</v>
      </c>
      <c r="C8365" t="s">
        <v>573</v>
      </c>
      <c r="D8365" t="s">
        <v>572</v>
      </c>
    </row>
    <row r="8366" spans="1:4" hidden="1" x14ac:dyDescent="0.25">
      <c r="A8366" t="s">
        <v>888</v>
      </c>
      <c r="B8366">
        <v>33</v>
      </c>
      <c r="C8366" t="s">
        <v>571</v>
      </c>
      <c r="D8366" t="s">
        <v>894</v>
      </c>
    </row>
    <row r="8367" spans="1:4" hidden="1" x14ac:dyDescent="0.25">
      <c r="A8367" t="s">
        <v>888</v>
      </c>
      <c r="B8367">
        <v>34</v>
      </c>
      <c r="C8367" t="s">
        <v>893</v>
      </c>
      <c r="D8367" t="s">
        <v>892</v>
      </c>
    </row>
    <row r="8368" spans="1:4" hidden="1" x14ac:dyDescent="0.25">
      <c r="A8368" t="s">
        <v>888</v>
      </c>
      <c r="B8368">
        <v>35</v>
      </c>
      <c r="C8368" t="s">
        <v>601</v>
      </c>
      <c r="D8368" t="s">
        <v>891</v>
      </c>
    </row>
    <row r="8369" spans="1:4" hidden="1" x14ac:dyDescent="0.25">
      <c r="A8369" t="s">
        <v>888</v>
      </c>
      <c r="B8369">
        <v>36</v>
      </c>
      <c r="C8369" t="s">
        <v>890</v>
      </c>
      <c r="D8369" t="s">
        <v>889</v>
      </c>
    </row>
    <row r="8370" spans="1:4" hidden="1" x14ac:dyDescent="0.25">
      <c r="A8370" t="s">
        <v>888</v>
      </c>
      <c r="B8370">
        <v>37</v>
      </c>
      <c r="C8370" t="s">
        <v>887</v>
      </c>
      <c r="D8370" t="s">
        <v>250</v>
      </c>
    </row>
    <row r="8371" spans="1:4" hidden="1" x14ac:dyDescent="0.25">
      <c r="A8371" t="s">
        <v>883</v>
      </c>
      <c r="B8371">
        <v>1</v>
      </c>
      <c r="C8371" t="s">
        <v>295</v>
      </c>
      <c r="D8371" t="s">
        <v>10</v>
      </c>
    </row>
    <row r="8372" spans="1:4" hidden="1" x14ac:dyDescent="0.25">
      <c r="A8372" t="s">
        <v>883</v>
      </c>
      <c r="B8372">
        <v>2</v>
      </c>
      <c r="C8372" t="s">
        <v>886</v>
      </c>
      <c r="D8372" t="s">
        <v>886</v>
      </c>
    </row>
    <row r="8373" spans="1:4" hidden="1" x14ac:dyDescent="0.25">
      <c r="A8373" t="s">
        <v>883</v>
      </c>
      <c r="B8373">
        <v>3</v>
      </c>
      <c r="C8373" t="s">
        <v>885</v>
      </c>
      <c r="D8373" t="s">
        <v>884</v>
      </c>
    </row>
    <row r="8374" spans="1:4" hidden="1" x14ac:dyDescent="0.25">
      <c r="A8374" t="s">
        <v>883</v>
      </c>
      <c r="B8374">
        <v>4</v>
      </c>
      <c r="C8374" t="s">
        <v>882</v>
      </c>
      <c r="D8374" t="s">
        <v>279</v>
      </c>
    </row>
    <row r="8375" spans="1:4" hidden="1" x14ac:dyDescent="0.25">
      <c r="A8375" t="s">
        <v>874</v>
      </c>
      <c r="B8375">
        <v>1</v>
      </c>
      <c r="C8375" t="s">
        <v>316</v>
      </c>
      <c r="D8375" t="s">
        <v>106</v>
      </c>
    </row>
    <row r="8376" spans="1:4" hidden="1" x14ac:dyDescent="0.25">
      <c r="A8376" t="s">
        <v>874</v>
      </c>
      <c r="B8376">
        <v>2</v>
      </c>
      <c r="C8376" t="s">
        <v>881</v>
      </c>
      <c r="D8376" t="s">
        <v>382</v>
      </c>
    </row>
    <row r="8377" spans="1:4" hidden="1" x14ac:dyDescent="0.25">
      <c r="A8377" t="s">
        <v>874</v>
      </c>
      <c r="B8377">
        <v>3</v>
      </c>
      <c r="C8377" t="s">
        <v>381</v>
      </c>
      <c r="D8377" t="s">
        <v>380</v>
      </c>
    </row>
    <row r="8378" spans="1:4" hidden="1" x14ac:dyDescent="0.25">
      <c r="A8378" t="s">
        <v>874</v>
      </c>
      <c r="B8378">
        <v>4</v>
      </c>
      <c r="C8378" t="s">
        <v>315</v>
      </c>
      <c r="D8378" t="s">
        <v>221</v>
      </c>
    </row>
    <row r="8379" spans="1:4" hidden="1" x14ac:dyDescent="0.25">
      <c r="A8379" t="s">
        <v>874</v>
      </c>
      <c r="B8379">
        <v>5</v>
      </c>
      <c r="C8379" t="s">
        <v>533</v>
      </c>
      <c r="D8379" t="s">
        <v>650</v>
      </c>
    </row>
    <row r="8380" spans="1:4" hidden="1" x14ac:dyDescent="0.25">
      <c r="A8380" t="s">
        <v>874</v>
      </c>
      <c r="B8380">
        <v>6</v>
      </c>
      <c r="C8380" t="s">
        <v>880</v>
      </c>
      <c r="D8380" t="s">
        <v>530</v>
      </c>
    </row>
    <row r="8381" spans="1:4" hidden="1" x14ac:dyDescent="0.25">
      <c r="A8381" t="s">
        <v>874</v>
      </c>
      <c r="B8381">
        <v>7</v>
      </c>
      <c r="C8381" t="s">
        <v>646</v>
      </c>
      <c r="D8381" t="s">
        <v>879</v>
      </c>
    </row>
    <row r="8382" spans="1:4" hidden="1" x14ac:dyDescent="0.25">
      <c r="A8382" t="s">
        <v>874</v>
      </c>
      <c r="B8382">
        <v>8</v>
      </c>
      <c r="C8382" t="s">
        <v>648</v>
      </c>
      <c r="D8382" t="s">
        <v>878</v>
      </c>
    </row>
    <row r="8383" spans="1:4" hidden="1" x14ac:dyDescent="0.25">
      <c r="A8383" t="s">
        <v>874</v>
      </c>
      <c r="B8383">
        <v>9</v>
      </c>
      <c r="C8383" t="s">
        <v>525</v>
      </c>
      <c r="D8383" t="s">
        <v>875</v>
      </c>
    </row>
    <row r="8384" spans="1:4" hidden="1" x14ac:dyDescent="0.25">
      <c r="A8384" t="s">
        <v>874</v>
      </c>
      <c r="B8384">
        <v>10</v>
      </c>
      <c r="C8384" t="s">
        <v>877</v>
      </c>
      <c r="D8384" t="s">
        <v>876</v>
      </c>
    </row>
    <row r="8385" spans="1:6" hidden="1" x14ac:dyDescent="0.25">
      <c r="A8385" t="s">
        <v>874</v>
      </c>
      <c r="B8385">
        <v>11</v>
      </c>
      <c r="C8385" t="s">
        <v>525</v>
      </c>
      <c r="D8385" t="s">
        <v>875</v>
      </c>
    </row>
    <row r="8386" spans="1:6" hidden="1" x14ac:dyDescent="0.25">
      <c r="A8386" t="s">
        <v>874</v>
      </c>
      <c r="B8386">
        <v>12</v>
      </c>
      <c r="C8386" t="s">
        <v>523</v>
      </c>
      <c r="D8386" t="s">
        <v>522</v>
      </c>
    </row>
    <row r="8387" spans="1:6" hidden="1" x14ac:dyDescent="0.25">
      <c r="A8387" t="s">
        <v>874</v>
      </c>
      <c r="B8387">
        <v>13</v>
      </c>
      <c r="C8387" t="s">
        <v>49</v>
      </c>
      <c r="D8387" t="s">
        <v>521</v>
      </c>
    </row>
    <row r="8388" spans="1:6" hidden="1" x14ac:dyDescent="0.25">
      <c r="A8388" t="s">
        <v>874</v>
      </c>
      <c r="B8388">
        <v>14</v>
      </c>
      <c r="C8388" t="s">
        <v>411</v>
      </c>
      <c r="D8388" t="s">
        <v>47</v>
      </c>
    </row>
    <row r="8389" spans="1:6" hidden="1" x14ac:dyDescent="0.25">
      <c r="A8389" t="s">
        <v>868</v>
      </c>
      <c r="B8389">
        <v>1</v>
      </c>
      <c r="C8389" t="s">
        <v>295</v>
      </c>
      <c r="D8389" t="s">
        <v>10</v>
      </c>
      <c r="F8389" t="s">
        <v>5581</v>
      </c>
    </row>
    <row r="8390" spans="1:6" hidden="1" x14ac:dyDescent="0.25">
      <c r="A8390" t="s">
        <v>868</v>
      </c>
      <c r="B8390">
        <v>2</v>
      </c>
      <c r="C8390" t="s">
        <v>395</v>
      </c>
      <c r="D8390" t="s">
        <v>654</v>
      </c>
    </row>
    <row r="8391" spans="1:6" hidden="1" x14ac:dyDescent="0.25">
      <c r="A8391" t="s">
        <v>868</v>
      </c>
      <c r="B8391">
        <v>3</v>
      </c>
      <c r="C8391" t="s">
        <v>393</v>
      </c>
      <c r="D8391" t="s">
        <v>535</v>
      </c>
    </row>
    <row r="8392" spans="1:6" hidden="1" x14ac:dyDescent="0.25">
      <c r="A8392" t="s">
        <v>868</v>
      </c>
      <c r="B8392">
        <v>4</v>
      </c>
      <c r="C8392" t="s">
        <v>391</v>
      </c>
      <c r="D8392" t="s">
        <v>390</v>
      </c>
    </row>
    <row r="8393" spans="1:6" hidden="1" x14ac:dyDescent="0.25">
      <c r="A8393" t="s">
        <v>868</v>
      </c>
      <c r="B8393">
        <v>5</v>
      </c>
      <c r="C8393" t="s">
        <v>408</v>
      </c>
      <c r="D8393" t="s">
        <v>407</v>
      </c>
    </row>
    <row r="8394" spans="1:6" hidden="1" x14ac:dyDescent="0.25">
      <c r="A8394" t="s">
        <v>868</v>
      </c>
      <c r="B8394">
        <v>6</v>
      </c>
      <c r="C8394" t="s">
        <v>387</v>
      </c>
      <c r="D8394" t="s">
        <v>386</v>
      </c>
    </row>
    <row r="8395" spans="1:6" hidden="1" x14ac:dyDescent="0.25">
      <c r="A8395" t="s">
        <v>868</v>
      </c>
      <c r="B8395">
        <v>7</v>
      </c>
      <c r="C8395" t="s">
        <v>405</v>
      </c>
      <c r="D8395" t="s">
        <v>384</v>
      </c>
    </row>
    <row r="8396" spans="1:6" hidden="1" x14ac:dyDescent="0.25">
      <c r="A8396" t="s">
        <v>868</v>
      </c>
      <c r="B8396">
        <v>8</v>
      </c>
      <c r="C8396" t="s">
        <v>316</v>
      </c>
      <c r="D8396" t="s">
        <v>106</v>
      </c>
    </row>
    <row r="8397" spans="1:6" hidden="1" x14ac:dyDescent="0.25">
      <c r="A8397" t="s">
        <v>868</v>
      </c>
      <c r="B8397">
        <v>9</v>
      </c>
      <c r="C8397" t="s">
        <v>318</v>
      </c>
      <c r="D8397" t="s">
        <v>318</v>
      </c>
    </row>
    <row r="8398" spans="1:6" hidden="1" x14ac:dyDescent="0.25">
      <c r="A8398" t="s">
        <v>868</v>
      </c>
      <c r="B8398">
        <v>10</v>
      </c>
      <c r="C8398" t="s">
        <v>873</v>
      </c>
      <c r="D8398" t="s">
        <v>319</v>
      </c>
    </row>
    <row r="8399" spans="1:6" hidden="1" x14ac:dyDescent="0.25">
      <c r="A8399" t="s">
        <v>868</v>
      </c>
      <c r="B8399">
        <v>11</v>
      </c>
      <c r="C8399" t="s">
        <v>872</v>
      </c>
      <c r="D8399" t="s">
        <v>321</v>
      </c>
    </row>
    <row r="8400" spans="1:6" hidden="1" x14ac:dyDescent="0.25">
      <c r="A8400" t="s">
        <v>868</v>
      </c>
      <c r="B8400">
        <v>12</v>
      </c>
      <c r="C8400" t="s">
        <v>324</v>
      </c>
      <c r="D8400" t="s">
        <v>323</v>
      </c>
    </row>
    <row r="8401" spans="1:4" hidden="1" x14ac:dyDescent="0.25">
      <c r="A8401" t="s">
        <v>868</v>
      </c>
      <c r="B8401">
        <v>13</v>
      </c>
      <c r="C8401" t="s">
        <v>871</v>
      </c>
      <c r="D8401" t="s">
        <v>325</v>
      </c>
    </row>
    <row r="8402" spans="1:4" hidden="1" x14ac:dyDescent="0.25">
      <c r="A8402" t="s">
        <v>868</v>
      </c>
      <c r="B8402">
        <v>14</v>
      </c>
      <c r="C8402" t="s">
        <v>328</v>
      </c>
      <c r="D8402" t="s">
        <v>327</v>
      </c>
    </row>
    <row r="8403" spans="1:4" hidden="1" x14ac:dyDescent="0.25">
      <c r="A8403" t="s">
        <v>868</v>
      </c>
      <c r="B8403">
        <v>15</v>
      </c>
      <c r="C8403" t="s">
        <v>472</v>
      </c>
      <c r="D8403" t="s">
        <v>859</v>
      </c>
    </row>
    <row r="8404" spans="1:4" hidden="1" x14ac:dyDescent="0.25">
      <c r="A8404" t="s">
        <v>868</v>
      </c>
      <c r="B8404">
        <v>16</v>
      </c>
      <c r="C8404" t="s">
        <v>870</v>
      </c>
      <c r="D8404" t="s">
        <v>857</v>
      </c>
    </row>
    <row r="8405" spans="1:4" hidden="1" x14ac:dyDescent="0.25">
      <c r="A8405" t="s">
        <v>868</v>
      </c>
      <c r="B8405">
        <v>17</v>
      </c>
      <c r="C8405" t="s">
        <v>869</v>
      </c>
      <c r="D8405" t="s">
        <v>468</v>
      </c>
    </row>
    <row r="8406" spans="1:4" hidden="1" x14ac:dyDescent="0.25">
      <c r="A8406" t="s">
        <v>868</v>
      </c>
      <c r="B8406">
        <v>18</v>
      </c>
      <c r="C8406" t="s">
        <v>411</v>
      </c>
      <c r="D8406" t="s">
        <v>47</v>
      </c>
    </row>
    <row r="8407" spans="1:4" hidden="1" x14ac:dyDescent="0.25">
      <c r="A8407" t="s">
        <v>865</v>
      </c>
      <c r="B8407">
        <v>1</v>
      </c>
      <c r="C8407" t="s">
        <v>411</v>
      </c>
      <c r="D8407" t="s">
        <v>47</v>
      </c>
    </row>
    <row r="8408" spans="1:4" hidden="1" x14ac:dyDescent="0.25">
      <c r="A8408" t="s">
        <v>865</v>
      </c>
      <c r="B8408">
        <v>2</v>
      </c>
      <c r="C8408" t="s">
        <v>820</v>
      </c>
      <c r="D8408" t="s">
        <v>854</v>
      </c>
    </row>
    <row r="8409" spans="1:4" hidden="1" x14ac:dyDescent="0.25">
      <c r="A8409" t="s">
        <v>865</v>
      </c>
      <c r="B8409">
        <v>3</v>
      </c>
      <c r="C8409" t="s">
        <v>867</v>
      </c>
      <c r="D8409" t="s">
        <v>864</v>
      </c>
    </row>
    <row r="8410" spans="1:4" hidden="1" x14ac:dyDescent="0.25">
      <c r="A8410" t="s">
        <v>865</v>
      </c>
      <c r="B8410">
        <v>4</v>
      </c>
      <c r="C8410" t="s">
        <v>334</v>
      </c>
      <c r="D8410" t="s">
        <v>822</v>
      </c>
    </row>
    <row r="8411" spans="1:4" hidden="1" x14ac:dyDescent="0.25">
      <c r="A8411" t="s">
        <v>865</v>
      </c>
      <c r="B8411">
        <v>5</v>
      </c>
      <c r="C8411" t="s">
        <v>336</v>
      </c>
      <c r="D8411" t="s">
        <v>335</v>
      </c>
    </row>
    <row r="8412" spans="1:4" hidden="1" x14ac:dyDescent="0.25">
      <c r="A8412" t="s">
        <v>865</v>
      </c>
      <c r="B8412">
        <v>6</v>
      </c>
      <c r="C8412" t="s">
        <v>306</v>
      </c>
      <c r="D8412" t="s">
        <v>823</v>
      </c>
    </row>
    <row r="8413" spans="1:4" hidden="1" x14ac:dyDescent="0.25">
      <c r="A8413" t="s">
        <v>865</v>
      </c>
      <c r="B8413">
        <v>7</v>
      </c>
      <c r="C8413" t="s">
        <v>304</v>
      </c>
      <c r="D8413" t="s">
        <v>303</v>
      </c>
    </row>
    <row r="8414" spans="1:4" hidden="1" x14ac:dyDescent="0.25">
      <c r="A8414" t="s">
        <v>865</v>
      </c>
      <c r="B8414">
        <v>8</v>
      </c>
      <c r="C8414" t="s">
        <v>866</v>
      </c>
      <c r="D8414" t="s">
        <v>278</v>
      </c>
    </row>
    <row r="8415" spans="1:4" hidden="1" x14ac:dyDescent="0.25">
      <c r="A8415" t="s">
        <v>865</v>
      </c>
      <c r="B8415">
        <v>9</v>
      </c>
      <c r="C8415" t="s">
        <v>820</v>
      </c>
      <c r="D8415" t="s">
        <v>854</v>
      </c>
    </row>
    <row r="8416" spans="1:4" hidden="1" x14ac:dyDescent="0.25">
      <c r="A8416" t="s">
        <v>865</v>
      </c>
      <c r="B8416">
        <v>10</v>
      </c>
      <c r="C8416" t="s">
        <v>411</v>
      </c>
      <c r="D8416" t="s">
        <v>47</v>
      </c>
    </row>
    <row r="8417" spans="1:4" hidden="1" x14ac:dyDescent="0.25">
      <c r="A8417" t="s">
        <v>860</v>
      </c>
      <c r="B8417">
        <v>1</v>
      </c>
      <c r="C8417" t="s">
        <v>411</v>
      </c>
      <c r="D8417" t="s">
        <v>47</v>
      </c>
    </row>
    <row r="8418" spans="1:4" hidden="1" x14ac:dyDescent="0.25">
      <c r="A8418" t="s">
        <v>860</v>
      </c>
      <c r="B8418">
        <v>2</v>
      </c>
      <c r="C8418" t="s">
        <v>820</v>
      </c>
      <c r="D8418" t="s">
        <v>854</v>
      </c>
    </row>
    <row r="8419" spans="1:4" hidden="1" x14ac:dyDescent="0.25">
      <c r="A8419" t="s">
        <v>860</v>
      </c>
      <c r="B8419">
        <v>3</v>
      </c>
      <c r="C8419" t="s">
        <v>354</v>
      </c>
      <c r="D8419" t="s">
        <v>864</v>
      </c>
    </row>
    <row r="8420" spans="1:4" hidden="1" x14ac:dyDescent="0.25">
      <c r="A8420" t="s">
        <v>860</v>
      </c>
      <c r="B8420">
        <v>4</v>
      </c>
      <c r="C8420" t="s">
        <v>334</v>
      </c>
      <c r="D8420" t="s">
        <v>863</v>
      </c>
    </row>
    <row r="8421" spans="1:4" hidden="1" x14ac:dyDescent="0.25">
      <c r="A8421" t="s">
        <v>860</v>
      </c>
      <c r="B8421">
        <v>5</v>
      </c>
      <c r="C8421" t="s">
        <v>332</v>
      </c>
      <c r="D8421" t="s">
        <v>331</v>
      </c>
    </row>
    <row r="8422" spans="1:4" hidden="1" x14ac:dyDescent="0.25">
      <c r="A8422" t="s">
        <v>860</v>
      </c>
      <c r="B8422">
        <v>6</v>
      </c>
      <c r="C8422" t="s">
        <v>330</v>
      </c>
      <c r="D8422" t="s">
        <v>329</v>
      </c>
    </row>
    <row r="8423" spans="1:4" hidden="1" x14ac:dyDescent="0.25">
      <c r="A8423" t="s">
        <v>860</v>
      </c>
      <c r="B8423">
        <v>7</v>
      </c>
      <c r="C8423" t="s">
        <v>328</v>
      </c>
      <c r="D8423" t="s">
        <v>327</v>
      </c>
    </row>
    <row r="8424" spans="1:4" hidden="1" x14ac:dyDescent="0.25">
      <c r="A8424" t="s">
        <v>860</v>
      </c>
      <c r="B8424">
        <v>8</v>
      </c>
      <c r="C8424" t="s">
        <v>326</v>
      </c>
      <c r="D8424" t="s">
        <v>325</v>
      </c>
    </row>
    <row r="8425" spans="1:4" hidden="1" x14ac:dyDescent="0.25">
      <c r="A8425" t="s">
        <v>860</v>
      </c>
      <c r="B8425">
        <v>9</v>
      </c>
      <c r="C8425" t="s">
        <v>324</v>
      </c>
      <c r="D8425" t="s">
        <v>323</v>
      </c>
    </row>
    <row r="8426" spans="1:4" hidden="1" x14ac:dyDescent="0.25">
      <c r="A8426" t="s">
        <v>860</v>
      </c>
      <c r="B8426">
        <v>10</v>
      </c>
      <c r="C8426" t="s">
        <v>862</v>
      </c>
      <c r="D8426" t="s">
        <v>321</v>
      </c>
    </row>
    <row r="8427" spans="1:4" hidden="1" x14ac:dyDescent="0.25">
      <c r="A8427" t="s">
        <v>860</v>
      </c>
      <c r="B8427">
        <v>11</v>
      </c>
      <c r="C8427" t="s">
        <v>861</v>
      </c>
      <c r="D8427" t="s">
        <v>319</v>
      </c>
    </row>
    <row r="8428" spans="1:4" hidden="1" x14ac:dyDescent="0.25">
      <c r="A8428" t="s">
        <v>860</v>
      </c>
      <c r="B8428">
        <v>12</v>
      </c>
      <c r="C8428" t="s">
        <v>318</v>
      </c>
      <c r="D8428" t="s">
        <v>318</v>
      </c>
    </row>
    <row r="8429" spans="1:4" hidden="1" x14ac:dyDescent="0.25">
      <c r="A8429" t="s">
        <v>860</v>
      </c>
      <c r="B8429">
        <v>13</v>
      </c>
      <c r="C8429" t="s">
        <v>316</v>
      </c>
      <c r="D8429" t="s">
        <v>106</v>
      </c>
    </row>
    <row r="8430" spans="1:4" hidden="1" x14ac:dyDescent="0.25">
      <c r="A8430" t="s">
        <v>856</v>
      </c>
      <c r="B8430">
        <v>1</v>
      </c>
      <c r="C8430" t="s">
        <v>316</v>
      </c>
      <c r="D8430" t="s">
        <v>106</v>
      </c>
    </row>
    <row r="8431" spans="1:4" hidden="1" x14ac:dyDescent="0.25">
      <c r="A8431" t="s">
        <v>856</v>
      </c>
      <c r="B8431">
        <v>2</v>
      </c>
      <c r="C8431" t="s">
        <v>318</v>
      </c>
      <c r="D8431" t="s">
        <v>318</v>
      </c>
    </row>
    <row r="8432" spans="1:4" hidden="1" x14ac:dyDescent="0.25">
      <c r="A8432" t="s">
        <v>856</v>
      </c>
      <c r="B8432">
        <v>3</v>
      </c>
      <c r="C8432" t="s">
        <v>320</v>
      </c>
      <c r="D8432" t="s">
        <v>319</v>
      </c>
    </row>
    <row r="8433" spans="1:4" hidden="1" x14ac:dyDescent="0.25">
      <c r="A8433" t="s">
        <v>856</v>
      </c>
      <c r="B8433">
        <v>4</v>
      </c>
      <c r="C8433" t="s">
        <v>322</v>
      </c>
      <c r="D8433" t="s">
        <v>321</v>
      </c>
    </row>
    <row r="8434" spans="1:4" hidden="1" x14ac:dyDescent="0.25">
      <c r="A8434" t="s">
        <v>856</v>
      </c>
      <c r="B8434">
        <v>5</v>
      </c>
      <c r="C8434" t="s">
        <v>324</v>
      </c>
      <c r="D8434" t="s">
        <v>323</v>
      </c>
    </row>
    <row r="8435" spans="1:4" hidden="1" x14ac:dyDescent="0.25">
      <c r="A8435" t="s">
        <v>856</v>
      </c>
      <c r="B8435">
        <v>6</v>
      </c>
      <c r="C8435" t="s">
        <v>326</v>
      </c>
      <c r="D8435" t="s">
        <v>325</v>
      </c>
    </row>
    <row r="8436" spans="1:4" hidden="1" x14ac:dyDescent="0.25">
      <c r="A8436" t="s">
        <v>856</v>
      </c>
      <c r="B8436">
        <v>7</v>
      </c>
      <c r="C8436" t="s">
        <v>328</v>
      </c>
      <c r="D8436" t="s">
        <v>327</v>
      </c>
    </row>
    <row r="8437" spans="1:4" hidden="1" x14ac:dyDescent="0.25">
      <c r="A8437" t="s">
        <v>856</v>
      </c>
      <c r="B8437">
        <v>8</v>
      </c>
      <c r="C8437" t="s">
        <v>472</v>
      </c>
      <c r="D8437" t="s">
        <v>859</v>
      </c>
    </row>
    <row r="8438" spans="1:4" hidden="1" x14ac:dyDescent="0.25">
      <c r="A8438" t="s">
        <v>856</v>
      </c>
      <c r="B8438">
        <v>9</v>
      </c>
      <c r="C8438" t="s">
        <v>858</v>
      </c>
      <c r="D8438" t="s">
        <v>857</v>
      </c>
    </row>
    <row r="8439" spans="1:4" hidden="1" x14ac:dyDescent="0.25">
      <c r="A8439" t="s">
        <v>856</v>
      </c>
      <c r="B8439">
        <v>10</v>
      </c>
      <c r="C8439" t="s">
        <v>334</v>
      </c>
      <c r="D8439" t="s">
        <v>822</v>
      </c>
    </row>
    <row r="8440" spans="1:4" hidden="1" x14ac:dyDescent="0.25">
      <c r="A8440" t="s">
        <v>856</v>
      </c>
      <c r="B8440">
        <v>11</v>
      </c>
      <c r="C8440" t="s">
        <v>336</v>
      </c>
      <c r="D8440" t="s">
        <v>335</v>
      </c>
    </row>
    <row r="8441" spans="1:4" hidden="1" x14ac:dyDescent="0.25">
      <c r="A8441" t="s">
        <v>856</v>
      </c>
      <c r="B8441">
        <v>12</v>
      </c>
      <c r="C8441" t="s">
        <v>306</v>
      </c>
      <c r="D8441" t="s">
        <v>823</v>
      </c>
    </row>
    <row r="8442" spans="1:4" hidden="1" x14ac:dyDescent="0.25">
      <c r="A8442" t="s">
        <v>856</v>
      </c>
      <c r="B8442">
        <v>13</v>
      </c>
      <c r="C8442" t="s">
        <v>304</v>
      </c>
      <c r="D8442" t="s">
        <v>303</v>
      </c>
    </row>
    <row r="8443" spans="1:4" hidden="1" x14ac:dyDescent="0.25">
      <c r="A8443" t="s">
        <v>856</v>
      </c>
      <c r="B8443">
        <v>14</v>
      </c>
      <c r="C8443" t="s">
        <v>855</v>
      </c>
      <c r="D8443" t="s">
        <v>278</v>
      </c>
    </row>
    <row r="8444" spans="1:4" hidden="1" x14ac:dyDescent="0.25">
      <c r="A8444" t="s">
        <v>851</v>
      </c>
      <c r="B8444">
        <v>1</v>
      </c>
      <c r="C8444" t="s">
        <v>411</v>
      </c>
      <c r="D8444" t="s">
        <v>47</v>
      </c>
    </row>
    <row r="8445" spans="1:4" hidden="1" x14ac:dyDescent="0.25">
      <c r="A8445" t="s">
        <v>851</v>
      </c>
      <c r="B8445">
        <v>2</v>
      </c>
      <c r="C8445" t="s">
        <v>820</v>
      </c>
      <c r="D8445" t="s">
        <v>854</v>
      </c>
    </row>
    <row r="8446" spans="1:4" hidden="1" x14ac:dyDescent="0.25">
      <c r="A8446" t="s">
        <v>851</v>
      </c>
      <c r="B8446">
        <v>3</v>
      </c>
      <c r="C8446" t="s">
        <v>853</v>
      </c>
      <c r="D8446" t="s">
        <v>852</v>
      </c>
    </row>
    <row r="8447" spans="1:4" hidden="1" x14ac:dyDescent="0.25">
      <c r="A8447" t="s">
        <v>851</v>
      </c>
      <c r="B8447">
        <v>4</v>
      </c>
      <c r="C8447" t="s">
        <v>334</v>
      </c>
      <c r="D8447" t="s">
        <v>822</v>
      </c>
    </row>
    <row r="8448" spans="1:4" hidden="1" x14ac:dyDescent="0.25">
      <c r="A8448" t="s">
        <v>851</v>
      </c>
      <c r="B8448">
        <v>5</v>
      </c>
      <c r="C8448" t="s">
        <v>336</v>
      </c>
      <c r="D8448" t="s">
        <v>335</v>
      </c>
    </row>
    <row r="8449" spans="1:4" hidden="1" x14ac:dyDescent="0.25">
      <c r="A8449" t="s">
        <v>851</v>
      </c>
      <c r="B8449">
        <v>6</v>
      </c>
      <c r="C8449" t="s">
        <v>306</v>
      </c>
      <c r="D8449" t="s">
        <v>823</v>
      </c>
    </row>
    <row r="8450" spans="1:4" hidden="1" x14ac:dyDescent="0.25">
      <c r="A8450" t="s">
        <v>851</v>
      </c>
      <c r="B8450">
        <v>7</v>
      </c>
      <c r="C8450" t="s">
        <v>304</v>
      </c>
      <c r="D8450" t="s">
        <v>303</v>
      </c>
    </row>
    <row r="8451" spans="1:4" hidden="1" x14ac:dyDescent="0.25">
      <c r="A8451" t="s">
        <v>851</v>
      </c>
      <c r="B8451">
        <v>8</v>
      </c>
      <c r="C8451" t="s">
        <v>840</v>
      </c>
      <c r="D8451" t="s">
        <v>255</v>
      </c>
    </row>
    <row r="8452" spans="1:4" hidden="1" x14ac:dyDescent="0.25">
      <c r="A8452" t="s">
        <v>847</v>
      </c>
      <c r="B8452">
        <v>1</v>
      </c>
      <c r="C8452" t="s">
        <v>411</v>
      </c>
      <c r="D8452" t="s">
        <v>47</v>
      </c>
    </row>
    <row r="8453" spans="1:4" hidden="1" x14ac:dyDescent="0.25">
      <c r="A8453" t="s">
        <v>847</v>
      </c>
      <c r="B8453">
        <v>2</v>
      </c>
      <c r="C8453" t="s">
        <v>375</v>
      </c>
      <c r="D8453" t="s">
        <v>846</v>
      </c>
    </row>
    <row r="8454" spans="1:4" hidden="1" x14ac:dyDescent="0.25">
      <c r="A8454" t="s">
        <v>847</v>
      </c>
      <c r="B8454">
        <v>3</v>
      </c>
      <c r="C8454" t="s">
        <v>850</v>
      </c>
      <c r="D8454" t="s">
        <v>849</v>
      </c>
    </row>
    <row r="8455" spans="1:4" hidden="1" x14ac:dyDescent="0.25">
      <c r="A8455" t="s">
        <v>847</v>
      </c>
      <c r="B8455">
        <v>4</v>
      </c>
      <c r="C8455" t="s">
        <v>597</v>
      </c>
      <c r="D8455" t="s">
        <v>848</v>
      </c>
    </row>
    <row r="8456" spans="1:4" hidden="1" x14ac:dyDescent="0.25">
      <c r="A8456" t="s">
        <v>847</v>
      </c>
      <c r="B8456">
        <v>5</v>
      </c>
      <c r="C8456" t="s">
        <v>842</v>
      </c>
      <c r="D8456" t="s">
        <v>841</v>
      </c>
    </row>
    <row r="8457" spans="1:4" hidden="1" x14ac:dyDescent="0.25">
      <c r="A8457" t="s">
        <v>847</v>
      </c>
      <c r="B8457">
        <v>6</v>
      </c>
      <c r="C8457" t="s">
        <v>840</v>
      </c>
      <c r="D8457" t="s">
        <v>255</v>
      </c>
    </row>
    <row r="8458" spans="1:4" hidden="1" x14ac:dyDescent="0.25">
      <c r="A8458" t="s">
        <v>837</v>
      </c>
      <c r="B8458">
        <v>1</v>
      </c>
      <c r="C8458" t="s">
        <v>411</v>
      </c>
      <c r="D8458" t="s">
        <v>47</v>
      </c>
    </row>
    <row r="8459" spans="1:4" hidden="1" x14ac:dyDescent="0.25">
      <c r="A8459" t="s">
        <v>837</v>
      </c>
      <c r="B8459">
        <v>2</v>
      </c>
      <c r="C8459" t="s">
        <v>375</v>
      </c>
      <c r="D8459" t="s">
        <v>846</v>
      </c>
    </row>
    <row r="8460" spans="1:4" hidden="1" x14ac:dyDescent="0.25">
      <c r="A8460" t="s">
        <v>837</v>
      </c>
      <c r="B8460">
        <v>3</v>
      </c>
      <c r="C8460" t="s">
        <v>845</v>
      </c>
      <c r="D8460" t="s">
        <v>844</v>
      </c>
    </row>
    <row r="8461" spans="1:4" hidden="1" x14ac:dyDescent="0.25">
      <c r="A8461" t="s">
        <v>837</v>
      </c>
      <c r="B8461">
        <v>4</v>
      </c>
      <c r="C8461" t="s">
        <v>597</v>
      </c>
      <c r="D8461" t="s">
        <v>843</v>
      </c>
    </row>
    <row r="8462" spans="1:4" hidden="1" x14ac:dyDescent="0.25">
      <c r="A8462" t="s">
        <v>837</v>
      </c>
      <c r="B8462">
        <v>5</v>
      </c>
      <c r="C8462" t="s">
        <v>842</v>
      </c>
      <c r="D8462" t="s">
        <v>841</v>
      </c>
    </row>
    <row r="8463" spans="1:4" hidden="1" x14ac:dyDescent="0.25">
      <c r="A8463" t="s">
        <v>837</v>
      </c>
      <c r="B8463">
        <v>6</v>
      </c>
      <c r="C8463" t="s">
        <v>840</v>
      </c>
      <c r="D8463" t="s">
        <v>255</v>
      </c>
    </row>
    <row r="8464" spans="1:4" hidden="1" x14ac:dyDescent="0.25">
      <c r="A8464" t="s">
        <v>837</v>
      </c>
      <c r="B8464">
        <v>7</v>
      </c>
      <c r="C8464" t="s">
        <v>304</v>
      </c>
      <c r="D8464" t="s">
        <v>303</v>
      </c>
    </row>
    <row r="8465" spans="1:4" hidden="1" x14ac:dyDescent="0.25">
      <c r="A8465" t="s">
        <v>837</v>
      </c>
      <c r="B8465">
        <v>8</v>
      </c>
      <c r="C8465" t="s">
        <v>306</v>
      </c>
      <c r="D8465" t="s">
        <v>823</v>
      </c>
    </row>
    <row r="8466" spans="1:4" hidden="1" x14ac:dyDescent="0.25">
      <c r="A8466" t="s">
        <v>837</v>
      </c>
      <c r="B8466">
        <v>9</v>
      </c>
      <c r="C8466" t="s">
        <v>839</v>
      </c>
      <c r="D8466" t="s">
        <v>307</v>
      </c>
    </row>
    <row r="8467" spans="1:4" hidden="1" x14ac:dyDescent="0.25">
      <c r="A8467" t="s">
        <v>837</v>
      </c>
      <c r="B8467">
        <v>10</v>
      </c>
      <c r="C8467" t="s">
        <v>838</v>
      </c>
      <c r="D8467" t="s">
        <v>309</v>
      </c>
    </row>
    <row r="8468" spans="1:4" hidden="1" x14ac:dyDescent="0.25">
      <c r="A8468" t="s">
        <v>837</v>
      </c>
      <c r="B8468">
        <v>11</v>
      </c>
      <c r="C8468" t="s">
        <v>312</v>
      </c>
      <c r="D8468" t="s">
        <v>311</v>
      </c>
    </row>
    <row r="8469" spans="1:4" hidden="1" x14ac:dyDescent="0.25">
      <c r="A8469" t="s">
        <v>837</v>
      </c>
      <c r="B8469">
        <v>12</v>
      </c>
      <c r="C8469" t="s">
        <v>314</v>
      </c>
      <c r="D8469" t="s">
        <v>313</v>
      </c>
    </row>
    <row r="8470" spans="1:4" hidden="1" x14ac:dyDescent="0.25">
      <c r="A8470" t="s">
        <v>837</v>
      </c>
      <c r="B8470">
        <v>13</v>
      </c>
      <c r="C8470" t="s">
        <v>315</v>
      </c>
      <c r="D8470" t="s">
        <v>221</v>
      </c>
    </row>
    <row r="8471" spans="1:4" hidden="1" x14ac:dyDescent="0.25">
      <c r="A8471" t="s">
        <v>833</v>
      </c>
      <c r="B8471">
        <v>1</v>
      </c>
      <c r="C8471" t="s">
        <v>315</v>
      </c>
      <c r="D8471" t="s">
        <v>221</v>
      </c>
    </row>
    <row r="8472" spans="1:4" hidden="1" x14ac:dyDescent="0.25">
      <c r="A8472" t="s">
        <v>833</v>
      </c>
      <c r="B8472">
        <v>2</v>
      </c>
      <c r="C8472" t="s">
        <v>558</v>
      </c>
      <c r="D8472" t="s">
        <v>831</v>
      </c>
    </row>
    <row r="8473" spans="1:4" hidden="1" x14ac:dyDescent="0.25">
      <c r="A8473" t="s">
        <v>833</v>
      </c>
      <c r="B8473">
        <v>3</v>
      </c>
      <c r="C8473" t="s">
        <v>238</v>
      </c>
      <c r="D8473" t="s">
        <v>836</v>
      </c>
    </row>
    <row r="8474" spans="1:4" hidden="1" x14ac:dyDescent="0.25">
      <c r="A8474" t="s">
        <v>833</v>
      </c>
      <c r="B8474">
        <v>4</v>
      </c>
      <c r="C8474" t="s">
        <v>381</v>
      </c>
      <c r="D8474" t="s">
        <v>829</v>
      </c>
    </row>
    <row r="8475" spans="1:4" hidden="1" x14ac:dyDescent="0.25">
      <c r="A8475" t="s">
        <v>833</v>
      </c>
      <c r="B8475">
        <v>5</v>
      </c>
      <c r="C8475" t="s">
        <v>835</v>
      </c>
      <c r="D8475" t="s">
        <v>827</v>
      </c>
    </row>
    <row r="8476" spans="1:4" hidden="1" x14ac:dyDescent="0.25">
      <c r="A8476" t="s">
        <v>833</v>
      </c>
      <c r="B8476">
        <v>6</v>
      </c>
      <c r="C8476" t="s">
        <v>826</v>
      </c>
      <c r="D8476" t="s">
        <v>825</v>
      </c>
    </row>
    <row r="8477" spans="1:4" hidden="1" x14ac:dyDescent="0.25">
      <c r="A8477" t="s">
        <v>833</v>
      </c>
      <c r="B8477">
        <v>7</v>
      </c>
      <c r="C8477" t="s">
        <v>310</v>
      </c>
      <c r="D8477" t="s">
        <v>824</v>
      </c>
    </row>
    <row r="8478" spans="1:4" hidden="1" x14ac:dyDescent="0.25">
      <c r="A8478" t="s">
        <v>833</v>
      </c>
      <c r="B8478">
        <v>8</v>
      </c>
      <c r="C8478" t="s">
        <v>308</v>
      </c>
      <c r="D8478" t="s">
        <v>307</v>
      </c>
    </row>
    <row r="8479" spans="1:4" hidden="1" x14ac:dyDescent="0.25">
      <c r="A8479" t="s">
        <v>833</v>
      </c>
      <c r="B8479">
        <v>9</v>
      </c>
      <c r="C8479" t="s">
        <v>306</v>
      </c>
      <c r="D8479" t="s">
        <v>823</v>
      </c>
    </row>
    <row r="8480" spans="1:4" hidden="1" x14ac:dyDescent="0.25">
      <c r="A8480" t="s">
        <v>833</v>
      </c>
      <c r="B8480">
        <v>10</v>
      </c>
      <c r="C8480" t="s">
        <v>336</v>
      </c>
      <c r="D8480" t="s">
        <v>335</v>
      </c>
    </row>
    <row r="8481" spans="1:4" hidden="1" x14ac:dyDescent="0.25">
      <c r="A8481" t="s">
        <v>833</v>
      </c>
      <c r="B8481">
        <v>11</v>
      </c>
      <c r="C8481" t="s">
        <v>334</v>
      </c>
      <c r="D8481" t="s">
        <v>822</v>
      </c>
    </row>
    <row r="8482" spans="1:4" hidden="1" x14ac:dyDescent="0.25">
      <c r="A8482" t="s">
        <v>833</v>
      </c>
      <c r="B8482">
        <v>12</v>
      </c>
      <c r="C8482" t="s">
        <v>820</v>
      </c>
      <c r="D8482" t="s">
        <v>834</v>
      </c>
    </row>
    <row r="8483" spans="1:4" hidden="1" x14ac:dyDescent="0.25">
      <c r="A8483" t="s">
        <v>833</v>
      </c>
      <c r="B8483">
        <v>13</v>
      </c>
      <c r="C8483" t="s">
        <v>391</v>
      </c>
      <c r="D8483" t="s">
        <v>468</v>
      </c>
    </row>
    <row r="8484" spans="1:4" hidden="1" x14ac:dyDescent="0.25">
      <c r="A8484" t="s">
        <v>833</v>
      </c>
      <c r="B8484">
        <v>14</v>
      </c>
      <c r="C8484" t="s">
        <v>832</v>
      </c>
      <c r="D8484" t="s">
        <v>47</v>
      </c>
    </row>
    <row r="8485" spans="1:4" hidden="1" x14ac:dyDescent="0.25">
      <c r="A8485" t="s">
        <v>818</v>
      </c>
      <c r="B8485">
        <v>1</v>
      </c>
      <c r="C8485" t="s">
        <v>315</v>
      </c>
      <c r="D8485" t="s">
        <v>221</v>
      </c>
    </row>
    <row r="8486" spans="1:4" hidden="1" x14ac:dyDescent="0.25">
      <c r="A8486" t="s">
        <v>818</v>
      </c>
      <c r="B8486">
        <v>2</v>
      </c>
      <c r="C8486" t="s">
        <v>558</v>
      </c>
      <c r="D8486" t="s">
        <v>831</v>
      </c>
    </row>
    <row r="8487" spans="1:4" hidden="1" x14ac:dyDescent="0.25">
      <c r="A8487" t="s">
        <v>818</v>
      </c>
      <c r="B8487">
        <v>3</v>
      </c>
      <c r="C8487" t="s">
        <v>238</v>
      </c>
      <c r="D8487" t="s">
        <v>830</v>
      </c>
    </row>
    <row r="8488" spans="1:4" hidden="1" x14ac:dyDescent="0.25">
      <c r="A8488" t="s">
        <v>818</v>
      </c>
      <c r="B8488">
        <v>4</v>
      </c>
      <c r="C8488" t="s">
        <v>381</v>
      </c>
      <c r="D8488" t="s">
        <v>829</v>
      </c>
    </row>
    <row r="8489" spans="1:4" hidden="1" x14ac:dyDescent="0.25">
      <c r="A8489" t="s">
        <v>818</v>
      </c>
      <c r="B8489">
        <v>5</v>
      </c>
      <c r="C8489" t="s">
        <v>828</v>
      </c>
      <c r="D8489" t="s">
        <v>827</v>
      </c>
    </row>
    <row r="8490" spans="1:4" hidden="1" x14ac:dyDescent="0.25">
      <c r="A8490" t="s">
        <v>818</v>
      </c>
      <c r="B8490">
        <v>6</v>
      </c>
      <c r="C8490" t="s">
        <v>826</v>
      </c>
      <c r="D8490" t="s">
        <v>825</v>
      </c>
    </row>
    <row r="8491" spans="1:4" hidden="1" x14ac:dyDescent="0.25">
      <c r="A8491" t="s">
        <v>818</v>
      </c>
      <c r="B8491">
        <v>7</v>
      </c>
      <c r="C8491" t="s">
        <v>310</v>
      </c>
      <c r="D8491" t="s">
        <v>824</v>
      </c>
    </row>
    <row r="8492" spans="1:4" hidden="1" x14ac:dyDescent="0.25">
      <c r="A8492" t="s">
        <v>818</v>
      </c>
      <c r="B8492">
        <v>8</v>
      </c>
      <c r="C8492" t="s">
        <v>308</v>
      </c>
      <c r="D8492" t="s">
        <v>307</v>
      </c>
    </row>
    <row r="8493" spans="1:4" hidden="1" x14ac:dyDescent="0.25">
      <c r="A8493" t="s">
        <v>818</v>
      </c>
      <c r="B8493">
        <v>9</v>
      </c>
      <c r="C8493" t="s">
        <v>306</v>
      </c>
      <c r="D8493" t="s">
        <v>823</v>
      </c>
    </row>
    <row r="8494" spans="1:4" hidden="1" x14ac:dyDescent="0.25">
      <c r="A8494" t="s">
        <v>818</v>
      </c>
      <c r="B8494">
        <v>10</v>
      </c>
      <c r="C8494" t="s">
        <v>336</v>
      </c>
      <c r="D8494" t="s">
        <v>335</v>
      </c>
    </row>
    <row r="8495" spans="1:4" hidden="1" x14ac:dyDescent="0.25">
      <c r="A8495" t="s">
        <v>818</v>
      </c>
      <c r="B8495">
        <v>11</v>
      </c>
      <c r="C8495" t="s">
        <v>334</v>
      </c>
      <c r="D8495" t="s">
        <v>822</v>
      </c>
    </row>
    <row r="8496" spans="1:4" hidden="1" x14ac:dyDescent="0.25">
      <c r="A8496" t="s">
        <v>818</v>
      </c>
      <c r="B8496">
        <v>12</v>
      </c>
      <c r="C8496" t="s">
        <v>354</v>
      </c>
      <c r="D8496" t="s">
        <v>821</v>
      </c>
    </row>
    <row r="8497" spans="1:4" hidden="1" x14ac:dyDescent="0.25">
      <c r="A8497" t="s">
        <v>818</v>
      </c>
      <c r="B8497">
        <v>13</v>
      </c>
      <c r="C8497" t="s">
        <v>820</v>
      </c>
      <c r="D8497" t="s">
        <v>819</v>
      </c>
    </row>
    <row r="8498" spans="1:4" hidden="1" x14ac:dyDescent="0.25">
      <c r="A8498" t="s">
        <v>818</v>
      </c>
      <c r="B8498">
        <v>14</v>
      </c>
      <c r="C8498" t="s">
        <v>411</v>
      </c>
      <c r="D8498" t="s">
        <v>47</v>
      </c>
    </row>
    <row r="8499" spans="1:4" hidden="1" x14ac:dyDescent="0.25">
      <c r="A8499" t="s">
        <v>816</v>
      </c>
      <c r="B8499">
        <v>1</v>
      </c>
      <c r="C8499" t="s">
        <v>295</v>
      </c>
      <c r="D8499" t="s">
        <v>10</v>
      </c>
    </row>
    <row r="8500" spans="1:4" hidden="1" x14ac:dyDescent="0.25">
      <c r="A8500" t="s">
        <v>816</v>
      </c>
      <c r="B8500">
        <v>2</v>
      </c>
      <c r="C8500" t="s">
        <v>297</v>
      </c>
      <c r="D8500" t="s">
        <v>296</v>
      </c>
    </row>
    <row r="8501" spans="1:4" hidden="1" x14ac:dyDescent="0.25">
      <c r="A8501" t="s">
        <v>816</v>
      </c>
      <c r="B8501">
        <v>3</v>
      </c>
      <c r="C8501" t="s">
        <v>299</v>
      </c>
      <c r="D8501" t="s">
        <v>817</v>
      </c>
    </row>
    <row r="8502" spans="1:4" hidden="1" x14ac:dyDescent="0.25">
      <c r="A8502" t="s">
        <v>816</v>
      </c>
      <c r="B8502">
        <v>4</v>
      </c>
      <c r="C8502" t="s">
        <v>815</v>
      </c>
      <c r="D8502" t="s">
        <v>262</v>
      </c>
    </row>
    <row r="8503" spans="1:4" hidden="1" x14ac:dyDescent="0.25">
      <c r="A8503" t="s">
        <v>797</v>
      </c>
      <c r="B8503">
        <v>1</v>
      </c>
      <c r="C8503" t="s">
        <v>295</v>
      </c>
      <c r="D8503" t="s">
        <v>10</v>
      </c>
    </row>
    <row r="8504" spans="1:4" hidden="1" x14ac:dyDescent="0.25">
      <c r="A8504" t="s">
        <v>797</v>
      </c>
      <c r="B8504">
        <v>2</v>
      </c>
      <c r="C8504" t="s">
        <v>395</v>
      </c>
      <c r="D8504" t="s">
        <v>654</v>
      </c>
    </row>
    <row r="8505" spans="1:4" hidden="1" x14ac:dyDescent="0.25">
      <c r="A8505" t="s">
        <v>797</v>
      </c>
      <c r="B8505">
        <v>3</v>
      </c>
      <c r="C8505" t="s">
        <v>393</v>
      </c>
      <c r="D8505" t="s">
        <v>814</v>
      </c>
    </row>
    <row r="8506" spans="1:4" hidden="1" x14ac:dyDescent="0.25">
      <c r="A8506" t="s">
        <v>797</v>
      </c>
      <c r="B8506">
        <v>4</v>
      </c>
      <c r="C8506" t="s">
        <v>391</v>
      </c>
      <c r="D8506" t="s">
        <v>390</v>
      </c>
    </row>
    <row r="8507" spans="1:4" hidden="1" x14ac:dyDescent="0.25">
      <c r="A8507" t="s">
        <v>797</v>
      </c>
      <c r="B8507">
        <v>5</v>
      </c>
      <c r="C8507" t="s">
        <v>389</v>
      </c>
      <c r="D8507" t="s">
        <v>795</v>
      </c>
    </row>
    <row r="8508" spans="1:4" hidden="1" x14ac:dyDescent="0.25">
      <c r="A8508" t="s">
        <v>797</v>
      </c>
      <c r="B8508">
        <v>6</v>
      </c>
      <c r="C8508" t="s">
        <v>813</v>
      </c>
      <c r="D8508" t="s">
        <v>386</v>
      </c>
    </row>
    <row r="8509" spans="1:4" hidden="1" x14ac:dyDescent="0.25">
      <c r="A8509" t="s">
        <v>797</v>
      </c>
      <c r="B8509">
        <v>7</v>
      </c>
      <c r="C8509" t="s">
        <v>387</v>
      </c>
      <c r="D8509" t="s">
        <v>384</v>
      </c>
    </row>
    <row r="8510" spans="1:4" hidden="1" x14ac:dyDescent="0.25">
      <c r="A8510" t="s">
        <v>797</v>
      </c>
      <c r="B8510">
        <v>8</v>
      </c>
      <c r="C8510" t="s">
        <v>316</v>
      </c>
      <c r="D8510" t="s">
        <v>106</v>
      </c>
    </row>
    <row r="8511" spans="1:4" hidden="1" x14ac:dyDescent="0.25">
      <c r="A8511" t="s">
        <v>797</v>
      </c>
      <c r="B8511">
        <v>9</v>
      </c>
      <c r="C8511" t="s">
        <v>534</v>
      </c>
      <c r="D8511" t="s">
        <v>382</v>
      </c>
    </row>
    <row r="8512" spans="1:4" hidden="1" x14ac:dyDescent="0.25">
      <c r="A8512" t="s">
        <v>797</v>
      </c>
      <c r="B8512">
        <v>10</v>
      </c>
      <c r="C8512" t="s">
        <v>453</v>
      </c>
      <c r="D8512" t="s">
        <v>812</v>
      </c>
    </row>
    <row r="8513" spans="1:4" hidden="1" x14ac:dyDescent="0.25">
      <c r="A8513" t="s">
        <v>797</v>
      </c>
      <c r="B8513">
        <v>11</v>
      </c>
      <c r="C8513" t="s">
        <v>379</v>
      </c>
      <c r="D8513" t="s">
        <v>378</v>
      </c>
    </row>
    <row r="8514" spans="1:4" hidden="1" x14ac:dyDescent="0.25">
      <c r="A8514" t="s">
        <v>797</v>
      </c>
      <c r="B8514">
        <v>12</v>
      </c>
      <c r="C8514" t="s">
        <v>377</v>
      </c>
      <c r="D8514" t="s">
        <v>739</v>
      </c>
    </row>
    <row r="8515" spans="1:4" hidden="1" x14ac:dyDescent="0.25">
      <c r="A8515" t="s">
        <v>797</v>
      </c>
      <c r="B8515">
        <v>13</v>
      </c>
      <c r="C8515" t="s">
        <v>811</v>
      </c>
      <c r="D8515" t="s">
        <v>783</v>
      </c>
    </row>
    <row r="8516" spans="1:4" hidden="1" x14ac:dyDescent="0.25">
      <c r="A8516" t="s">
        <v>797</v>
      </c>
      <c r="B8516">
        <v>14</v>
      </c>
      <c r="C8516" t="s">
        <v>782</v>
      </c>
      <c r="D8516" t="s">
        <v>781</v>
      </c>
    </row>
    <row r="8517" spans="1:4" hidden="1" x14ac:dyDescent="0.25">
      <c r="A8517" t="s">
        <v>797</v>
      </c>
      <c r="B8517">
        <v>15</v>
      </c>
      <c r="C8517" t="s">
        <v>810</v>
      </c>
      <c r="D8517" t="s">
        <v>779</v>
      </c>
    </row>
    <row r="8518" spans="1:4" hidden="1" x14ac:dyDescent="0.25">
      <c r="A8518" t="s">
        <v>797</v>
      </c>
      <c r="B8518">
        <v>16</v>
      </c>
      <c r="C8518" t="s">
        <v>778</v>
      </c>
      <c r="D8518" t="s">
        <v>777</v>
      </c>
    </row>
    <row r="8519" spans="1:4" hidden="1" x14ac:dyDescent="0.25">
      <c r="A8519" t="s">
        <v>797</v>
      </c>
      <c r="B8519">
        <v>17</v>
      </c>
      <c r="C8519" t="s">
        <v>809</v>
      </c>
      <c r="D8519" t="s">
        <v>808</v>
      </c>
    </row>
    <row r="8520" spans="1:4" hidden="1" x14ac:dyDescent="0.25">
      <c r="A8520" t="s">
        <v>797</v>
      </c>
      <c r="B8520">
        <v>18</v>
      </c>
      <c r="C8520" t="s">
        <v>339</v>
      </c>
      <c r="D8520" t="s">
        <v>807</v>
      </c>
    </row>
    <row r="8521" spans="1:4" hidden="1" x14ac:dyDescent="0.25">
      <c r="A8521" t="s">
        <v>797</v>
      </c>
      <c r="B8521">
        <v>19</v>
      </c>
      <c r="C8521" t="s">
        <v>772</v>
      </c>
      <c r="D8521" t="s">
        <v>806</v>
      </c>
    </row>
    <row r="8522" spans="1:4" hidden="1" x14ac:dyDescent="0.25">
      <c r="A8522" t="s">
        <v>797</v>
      </c>
      <c r="B8522">
        <v>20</v>
      </c>
      <c r="C8522" t="s">
        <v>805</v>
      </c>
      <c r="D8522" t="s">
        <v>804</v>
      </c>
    </row>
    <row r="8523" spans="1:4" hidden="1" x14ac:dyDescent="0.25">
      <c r="A8523" t="s">
        <v>797</v>
      </c>
      <c r="B8523">
        <v>21</v>
      </c>
      <c r="C8523" t="s">
        <v>803</v>
      </c>
      <c r="D8523" t="s">
        <v>802</v>
      </c>
    </row>
    <row r="8524" spans="1:4" hidden="1" x14ac:dyDescent="0.25">
      <c r="A8524" t="s">
        <v>797</v>
      </c>
      <c r="B8524">
        <v>22</v>
      </c>
      <c r="C8524" t="s">
        <v>801</v>
      </c>
      <c r="D8524" t="s">
        <v>800</v>
      </c>
    </row>
    <row r="8525" spans="1:4" hidden="1" x14ac:dyDescent="0.25">
      <c r="A8525" t="s">
        <v>797</v>
      </c>
      <c r="B8525">
        <v>23</v>
      </c>
      <c r="C8525" t="s">
        <v>799</v>
      </c>
      <c r="D8525" t="s">
        <v>798</v>
      </c>
    </row>
    <row r="8526" spans="1:4" hidden="1" x14ac:dyDescent="0.25">
      <c r="A8526" t="s">
        <v>797</v>
      </c>
      <c r="B8526">
        <v>24</v>
      </c>
      <c r="C8526" t="s">
        <v>796</v>
      </c>
      <c r="D8526" t="s">
        <v>228</v>
      </c>
    </row>
    <row r="8527" spans="1:4" hidden="1" x14ac:dyDescent="0.25">
      <c r="A8527" t="s">
        <v>788</v>
      </c>
      <c r="B8527">
        <v>1</v>
      </c>
      <c r="C8527" t="s">
        <v>295</v>
      </c>
      <c r="D8527" t="s">
        <v>10</v>
      </c>
    </row>
    <row r="8528" spans="1:4" hidden="1" x14ac:dyDescent="0.25">
      <c r="A8528" t="s">
        <v>788</v>
      </c>
      <c r="B8528">
        <v>2</v>
      </c>
      <c r="C8528" t="s">
        <v>395</v>
      </c>
      <c r="D8528" t="s">
        <v>654</v>
      </c>
    </row>
    <row r="8529" spans="1:4" hidden="1" x14ac:dyDescent="0.25">
      <c r="A8529" t="s">
        <v>788</v>
      </c>
      <c r="B8529">
        <v>3</v>
      </c>
      <c r="C8529" t="s">
        <v>393</v>
      </c>
      <c r="D8529" t="s">
        <v>535</v>
      </c>
    </row>
    <row r="8530" spans="1:4" hidden="1" x14ac:dyDescent="0.25">
      <c r="A8530" t="s">
        <v>788</v>
      </c>
      <c r="B8530">
        <v>4</v>
      </c>
      <c r="C8530" t="s">
        <v>391</v>
      </c>
      <c r="D8530" t="s">
        <v>390</v>
      </c>
    </row>
    <row r="8531" spans="1:4" hidden="1" x14ac:dyDescent="0.25">
      <c r="A8531" t="s">
        <v>788</v>
      </c>
      <c r="B8531">
        <v>5</v>
      </c>
      <c r="C8531" t="s">
        <v>408</v>
      </c>
      <c r="D8531" t="s">
        <v>795</v>
      </c>
    </row>
    <row r="8532" spans="1:4" hidden="1" x14ac:dyDescent="0.25">
      <c r="A8532" t="s">
        <v>788</v>
      </c>
      <c r="B8532">
        <v>6</v>
      </c>
      <c r="C8532" t="s">
        <v>406</v>
      </c>
      <c r="D8532" t="s">
        <v>386</v>
      </c>
    </row>
    <row r="8533" spans="1:4" hidden="1" x14ac:dyDescent="0.25">
      <c r="A8533" t="s">
        <v>788</v>
      </c>
      <c r="B8533">
        <v>7</v>
      </c>
      <c r="C8533" t="s">
        <v>405</v>
      </c>
      <c r="D8533" t="s">
        <v>384</v>
      </c>
    </row>
    <row r="8534" spans="1:4" hidden="1" x14ac:dyDescent="0.25">
      <c r="A8534" t="s">
        <v>788</v>
      </c>
      <c r="B8534">
        <v>8</v>
      </c>
      <c r="C8534" t="s">
        <v>316</v>
      </c>
      <c r="D8534" t="s">
        <v>106</v>
      </c>
    </row>
    <row r="8535" spans="1:4" hidden="1" x14ac:dyDescent="0.25">
      <c r="A8535" t="s">
        <v>788</v>
      </c>
      <c r="B8535">
        <v>9</v>
      </c>
      <c r="C8535" t="s">
        <v>534</v>
      </c>
      <c r="D8535" t="s">
        <v>382</v>
      </c>
    </row>
    <row r="8536" spans="1:4" hidden="1" x14ac:dyDescent="0.25">
      <c r="A8536" t="s">
        <v>788</v>
      </c>
      <c r="B8536">
        <v>10</v>
      </c>
      <c r="C8536" t="s">
        <v>453</v>
      </c>
      <c r="D8536" t="s">
        <v>794</v>
      </c>
    </row>
    <row r="8537" spans="1:4" hidden="1" x14ac:dyDescent="0.25">
      <c r="A8537" t="s">
        <v>788</v>
      </c>
      <c r="B8537">
        <v>11</v>
      </c>
      <c r="C8537" t="s">
        <v>379</v>
      </c>
      <c r="D8537" t="s">
        <v>378</v>
      </c>
    </row>
    <row r="8538" spans="1:4" hidden="1" x14ac:dyDescent="0.25">
      <c r="A8538" t="s">
        <v>788</v>
      </c>
      <c r="B8538">
        <v>12</v>
      </c>
      <c r="C8538" t="s">
        <v>377</v>
      </c>
      <c r="D8538" t="s">
        <v>739</v>
      </c>
    </row>
    <row r="8539" spans="1:4" hidden="1" x14ac:dyDescent="0.25">
      <c r="A8539" t="s">
        <v>788</v>
      </c>
      <c r="B8539">
        <v>13</v>
      </c>
      <c r="C8539" t="s">
        <v>793</v>
      </c>
      <c r="D8539" t="s">
        <v>783</v>
      </c>
    </row>
    <row r="8540" spans="1:4" hidden="1" x14ac:dyDescent="0.25">
      <c r="A8540" t="s">
        <v>788</v>
      </c>
      <c r="B8540">
        <v>14</v>
      </c>
      <c r="C8540" t="s">
        <v>792</v>
      </c>
      <c r="D8540" t="s">
        <v>791</v>
      </c>
    </row>
    <row r="8541" spans="1:4" hidden="1" x14ac:dyDescent="0.25">
      <c r="A8541" t="s">
        <v>788</v>
      </c>
      <c r="B8541">
        <v>15</v>
      </c>
      <c r="C8541" t="s">
        <v>790</v>
      </c>
      <c r="D8541" t="s">
        <v>789</v>
      </c>
    </row>
    <row r="8542" spans="1:4" hidden="1" x14ac:dyDescent="0.25">
      <c r="A8542" t="s">
        <v>788</v>
      </c>
      <c r="B8542">
        <v>16</v>
      </c>
      <c r="C8542" t="s">
        <v>369</v>
      </c>
      <c r="D8542" t="s">
        <v>368</v>
      </c>
    </row>
    <row r="8543" spans="1:4" hidden="1" x14ac:dyDescent="0.25">
      <c r="A8543" t="s">
        <v>788</v>
      </c>
      <c r="B8543">
        <v>17</v>
      </c>
      <c r="C8543" t="s">
        <v>787</v>
      </c>
      <c r="D8543" t="s">
        <v>277</v>
      </c>
    </row>
    <row r="8544" spans="1:4" hidden="1" x14ac:dyDescent="0.25">
      <c r="A8544" t="s">
        <v>770</v>
      </c>
      <c r="B8544">
        <v>1</v>
      </c>
      <c r="C8544" t="s">
        <v>295</v>
      </c>
      <c r="D8544" t="s">
        <v>10</v>
      </c>
    </row>
    <row r="8545" spans="1:4" hidden="1" x14ac:dyDescent="0.25">
      <c r="A8545" t="s">
        <v>770</v>
      </c>
      <c r="B8545">
        <v>2</v>
      </c>
      <c r="C8545" t="s">
        <v>395</v>
      </c>
      <c r="D8545" t="s">
        <v>786</v>
      </c>
    </row>
    <row r="8546" spans="1:4" hidden="1" x14ac:dyDescent="0.25">
      <c r="A8546" t="s">
        <v>770</v>
      </c>
      <c r="B8546">
        <v>3</v>
      </c>
      <c r="C8546" t="s">
        <v>393</v>
      </c>
      <c r="D8546" t="s">
        <v>785</v>
      </c>
    </row>
    <row r="8547" spans="1:4" hidden="1" x14ac:dyDescent="0.25">
      <c r="A8547" t="s">
        <v>770</v>
      </c>
      <c r="B8547">
        <v>4</v>
      </c>
      <c r="C8547" t="s">
        <v>391</v>
      </c>
      <c r="D8547" t="s">
        <v>390</v>
      </c>
    </row>
    <row r="8548" spans="1:4" hidden="1" x14ac:dyDescent="0.25">
      <c r="A8548" t="s">
        <v>770</v>
      </c>
      <c r="B8548">
        <v>5</v>
      </c>
      <c r="C8548" t="s">
        <v>408</v>
      </c>
      <c r="D8548" t="s">
        <v>407</v>
      </c>
    </row>
    <row r="8549" spans="1:4" hidden="1" x14ac:dyDescent="0.25">
      <c r="A8549" t="s">
        <v>770</v>
      </c>
      <c r="B8549">
        <v>6</v>
      </c>
      <c r="C8549" t="s">
        <v>406</v>
      </c>
      <c r="D8549" t="s">
        <v>386</v>
      </c>
    </row>
    <row r="8550" spans="1:4" hidden="1" x14ac:dyDescent="0.25">
      <c r="A8550" t="s">
        <v>770</v>
      </c>
      <c r="B8550">
        <v>7</v>
      </c>
      <c r="C8550" t="s">
        <v>405</v>
      </c>
      <c r="D8550" t="s">
        <v>384</v>
      </c>
    </row>
    <row r="8551" spans="1:4" hidden="1" x14ac:dyDescent="0.25">
      <c r="A8551" t="s">
        <v>770</v>
      </c>
      <c r="B8551">
        <v>8</v>
      </c>
      <c r="C8551" t="s">
        <v>316</v>
      </c>
      <c r="D8551" t="s">
        <v>106</v>
      </c>
    </row>
    <row r="8552" spans="1:4" hidden="1" x14ac:dyDescent="0.25">
      <c r="A8552" t="s">
        <v>770</v>
      </c>
      <c r="B8552">
        <v>9</v>
      </c>
      <c r="C8552" t="s">
        <v>383</v>
      </c>
      <c r="D8552" t="s">
        <v>382</v>
      </c>
    </row>
    <row r="8553" spans="1:4" hidden="1" x14ac:dyDescent="0.25">
      <c r="A8553" t="s">
        <v>770</v>
      </c>
      <c r="B8553">
        <v>10</v>
      </c>
      <c r="C8553" t="s">
        <v>453</v>
      </c>
      <c r="D8553" t="s">
        <v>380</v>
      </c>
    </row>
    <row r="8554" spans="1:4" hidden="1" x14ac:dyDescent="0.25">
      <c r="A8554" t="s">
        <v>770</v>
      </c>
      <c r="B8554">
        <v>11</v>
      </c>
      <c r="C8554" t="s">
        <v>379</v>
      </c>
      <c r="D8554" t="s">
        <v>378</v>
      </c>
    </row>
    <row r="8555" spans="1:4" hidden="1" x14ac:dyDescent="0.25">
      <c r="A8555" t="s">
        <v>770</v>
      </c>
      <c r="B8555">
        <v>12</v>
      </c>
      <c r="C8555" t="s">
        <v>377</v>
      </c>
      <c r="D8555" t="s">
        <v>739</v>
      </c>
    </row>
    <row r="8556" spans="1:4" hidden="1" x14ac:dyDescent="0.25">
      <c r="A8556" t="s">
        <v>770</v>
      </c>
      <c r="B8556">
        <v>13</v>
      </c>
      <c r="C8556" t="s">
        <v>784</v>
      </c>
      <c r="D8556" t="s">
        <v>783</v>
      </c>
    </row>
    <row r="8557" spans="1:4" hidden="1" x14ac:dyDescent="0.25">
      <c r="A8557" t="s">
        <v>770</v>
      </c>
      <c r="B8557">
        <v>14</v>
      </c>
      <c r="C8557" t="s">
        <v>782</v>
      </c>
      <c r="D8557" t="s">
        <v>781</v>
      </c>
    </row>
    <row r="8558" spans="1:4" hidden="1" x14ac:dyDescent="0.25">
      <c r="A8558" t="s">
        <v>770</v>
      </c>
      <c r="B8558">
        <v>15</v>
      </c>
      <c r="C8558" t="s">
        <v>780</v>
      </c>
      <c r="D8558" t="s">
        <v>779</v>
      </c>
    </row>
    <row r="8559" spans="1:4" hidden="1" x14ac:dyDescent="0.25">
      <c r="A8559" t="s">
        <v>770</v>
      </c>
      <c r="B8559">
        <v>16</v>
      </c>
      <c r="C8559" t="s">
        <v>778</v>
      </c>
      <c r="D8559" t="s">
        <v>777</v>
      </c>
    </row>
    <row r="8560" spans="1:4" hidden="1" x14ac:dyDescent="0.25">
      <c r="A8560" t="s">
        <v>770</v>
      </c>
      <c r="B8560">
        <v>17</v>
      </c>
      <c r="C8560" t="s">
        <v>776</v>
      </c>
      <c r="D8560" t="s">
        <v>775</v>
      </c>
    </row>
    <row r="8561" spans="1:4" hidden="1" x14ac:dyDescent="0.25">
      <c r="A8561" t="s">
        <v>770</v>
      </c>
      <c r="B8561">
        <v>18</v>
      </c>
      <c r="C8561" t="s">
        <v>774</v>
      </c>
      <c r="D8561" t="s">
        <v>773</v>
      </c>
    </row>
    <row r="8562" spans="1:4" hidden="1" x14ac:dyDescent="0.25">
      <c r="A8562" t="s">
        <v>770</v>
      </c>
      <c r="B8562">
        <v>19</v>
      </c>
      <c r="C8562" t="s">
        <v>772</v>
      </c>
      <c r="D8562" t="s">
        <v>771</v>
      </c>
    </row>
    <row r="8563" spans="1:4" hidden="1" x14ac:dyDescent="0.25">
      <c r="A8563" t="s">
        <v>770</v>
      </c>
      <c r="B8563">
        <v>20</v>
      </c>
      <c r="C8563" t="s">
        <v>757</v>
      </c>
      <c r="D8563" t="s">
        <v>276</v>
      </c>
    </row>
    <row r="8564" spans="1:4" hidden="1" x14ac:dyDescent="0.25">
      <c r="A8564" t="s">
        <v>758</v>
      </c>
      <c r="B8564">
        <v>1</v>
      </c>
      <c r="C8564" t="s">
        <v>295</v>
      </c>
      <c r="D8564" t="s">
        <v>10</v>
      </c>
    </row>
    <row r="8565" spans="1:4" hidden="1" x14ac:dyDescent="0.25">
      <c r="A8565" t="s">
        <v>758</v>
      </c>
      <c r="B8565">
        <v>2</v>
      </c>
      <c r="C8565" t="s">
        <v>395</v>
      </c>
      <c r="D8565" t="s">
        <v>654</v>
      </c>
    </row>
    <row r="8566" spans="1:4" hidden="1" x14ac:dyDescent="0.25">
      <c r="A8566" t="s">
        <v>758</v>
      </c>
      <c r="B8566">
        <v>3</v>
      </c>
      <c r="C8566" t="s">
        <v>393</v>
      </c>
      <c r="D8566" t="s">
        <v>392</v>
      </c>
    </row>
    <row r="8567" spans="1:4" hidden="1" x14ac:dyDescent="0.25">
      <c r="A8567" t="s">
        <v>758</v>
      </c>
      <c r="B8567">
        <v>4</v>
      </c>
      <c r="C8567" t="s">
        <v>391</v>
      </c>
      <c r="D8567" t="s">
        <v>769</v>
      </c>
    </row>
    <row r="8568" spans="1:4" hidden="1" x14ac:dyDescent="0.25">
      <c r="A8568" t="s">
        <v>758</v>
      </c>
      <c r="B8568">
        <v>5</v>
      </c>
      <c r="C8568" t="s">
        <v>408</v>
      </c>
      <c r="D8568" t="s">
        <v>407</v>
      </c>
    </row>
    <row r="8569" spans="1:4" hidden="1" x14ac:dyDescent="0.25">
      <c r="A8569" t="s">
        <v>758</v>
      </c>
      <c r="B8569">
        <v>6</v>
      </c>
      <c r="C8569" t="s">
        <v>387</v>
      </c>
      <c r="D8569" t="s">
        <v>386</v>
      </c>
    </row>
    <row r="8570" spans="1:4" hidden="1" x14ac:dyDescent="0.25">
      <c r="A8570" t="s">
        <v>758</v>
      </c>
      <c r="B8570">
        <v>7</v>
      </c>
      <c r="C8570" t="s">
        <v>405</v>
      </c>
      <c r="D8570" t="s">
        <v>384</v>
      </c>
    </row>
    <row r="8571" spans="1:4" hidden="1" x14ac:dyDescent="0.25">
      <c r="A8571" t="s">
        <v>758</v>
      </c>
      <c r="B8571">
        <v>8</v>
      </c>
      <c r="C8571" t="s">
        <v>316</v>
      </c>
      <c r="D8571" t="s">
        <v>106</v>
      </c>
    </row>
    <row r="8572" spans="1:4" hidden="1" x14ac:dyDescent="0.25">
      <c r="A8572" t="s">
        <v>758</v>
      </c>
      <c r="B8572">
        <v>9</v>
      </c>
      <c r="C8572" t="s">
        <v>383</v>
      </c>
      <c r="D8572" t="s">
        <v>382</v>
      </c>
    </row>
    <row r="8573" spans="1:4" hidden="1" x14ac:dyDescent="0.25">
      <c r="A8573" t="s">
        <v>758</v>
      </c>
      <c r="B8573">
        <v>10</v>
      </c>
      <c r="C8573" t="s">
        <v>453</v>
      </c>
      <c r="D8573" t="s">
        <v>380</v>
      </c>
    </row>
    <row r="8574" spans="1:4" hidden="1" x14ac:dyDescent="0.25">
      <c r="A8574" t="s">
        <v>758</v>
      </c>
      <c r="B8574">
        <v>11</v>
      </c>
      <c r="C8574" t="s">
        <v>379</v>
      </c>
      <c r="D8574" t="s">
        <v>378</v>
      </c>
    </row>
    <row r="8575" spans="1:4" hidden="1" x14ac:dyDescent="0.25">
      <c r="A8575" t="s">
        <v>758</v>
      </c>
      <c r="B8575">
        <v>12</v>
      </c>
      <c r="C8575" t="s">
        <v>377</v>
      </c>
      <c r="D8575" t="s">
        <v>739</v>
      </c>
    </row>
    <row r="8576" spans="1:4" hidden="1" x14ac:dyDescent="0.25">
      <c r="A8576" t="s">
        <v>758</v>
      </c>
      <c r="B8576">
        <v>13</v>
      </c>
      <c r="C8576" t="s">
        <v>768</v>
      </c>
      <c r="D8576" t="s">
        <v>374</v>
      </c>
    </row>
    <row r="8577" spans="1:4" hidden="1" x14ac:dyDescent="0.25">
      <c r="A8577" t="s">
        <v>758</v>
      </c>
      <c r="B8577">
        <v>14</v>
      </c>
      <c r="C8577" t="s">
        <v>373</v>
      </c>
      <c r="D8577" t="s">
        <v>372</v>
      </c>
    </row>
    <row r="8578" spans="1:4" hidden="1" x14ac:dyDescent="0.25">
      <c r="A8578" t="s">
        <v>758</v>
      </c>
      <c r="B8578">
        <v>15</v>
      </c>
      <c r="C8578" t="s">
        <v>767</v>
      </c>
      <c r="D8578" t="s">
        <v>766</v>
      </c>
    </row>
    <row r="8579" spans="1:4" hidden="1" x14ac:dyDescent="0.25">
      <c r="A8579" t="s">
        <v>758</v>
      </c>
      <c r="B8579">
        <v>16</v>
      </c>
      <c r="C8579" t="s">
        <v>765</v>
      </c>
      <c r="D8579" t="s">
        <v>617</v>
      </c>
    </row>
    <row r="8580" spans="1:4" hidden="1" x14ac:dyDescent="0.25">
      <c r="A8580" t="s">
        <v>758</v>
      </c>
      <c r="B8580">
        <v>17</v>
      </c>
      <c r="C8580" t="s">
        <v>764</v>
      </c>
      <c r="D8580" t="s">
        <v>129</v>
      </c>
    </row>
    <row r="8581" spans="1:4" hidden="1" x14ac:dyDescent="0.25">
      <c r="A8581" t="s">
        <v>758</v>
      </c>
      <c r="B8581">
        <v>18</v>
      </c>
      <c r="C8581" t="s">
        <v>763</v>
      </c>
      <c r="D8581" t="s">
        <v>762</v>
      </c>
    </row>
    <row r="8582" spans="1:4" hidden="1" x14ac:dyDescent="0.25">
      <c r="A8582" t="s">
        <v>758</v>
      </c>
      <c r="B8582">
        <v>19</v>
      </c>
      <c r="C8582" t="s">
        <v>761</v>
      </c>
      <c r="D8582" t="s">
        <v>760</v>
      </c>
    </row>
    <row r="8583" spans="1:4" hidden="1" x14ac:dyDescent="0.25">
      <c r="A8583" t="s">
        <v>758</v>
      </c>
      <c r="B8583">
        <v>20</v>
      </c>
      <c r="C8583" t="s">
        <v>312</v>
      </c>
      <c r="D8583" t="s">
        <v>759</v>
      </c>
    </row>
    <row r="8584" spans="1:4" hidden="1" x14ac:dyDescent="0.25">
      <c r="A8584" t="s">
        <v>758</v>
      </c>
      <c r="B8584">
        <v>21</v>
      </c>
      <c r="C8584" t="s">
        <v>757</v>
      </c>
      <c r="D8584" t="s">
        <v>275</v>
      </c>
    </row>
    <row r="8585" spans="1:4" hidden="1" x14ac:dyDescent="0.25">
      <c r="A8585" t="s">
        <v>741</v>
      </c>
      <c r="B8585">
        <v>1</v>
      </c>
      <c r="C8585" t="s">
        <v>295</v>
      </c>
      <c r="D8585" t="s">
        <v>10</v>
      </c>
    </row>
    <row r="8586" spans="1:4" hidden="1" x14ac:dyDescent="0.25">
      <c r="A8586" t="s">
        <v>741</v>
      </c>
      <c r="B8586">
        <v>2</v>
      </c>
      <c r="C8586" t="s">
        <v>395</v>
      </c>
      <c r="D8586" t="s">
        <v>654</v>
      </c>
    </row>
    <row r="8587" spans="1:4" hidden="1" x14ac:dyDescent="0.25">
      <c r="A8587" t="s">
        <v>741</v>
      </c>
      <c r="B8587">
        <v>3</v>
      </c>
      <c r="C8587" t="s">
        <v>393</v>
      </c>
      <c r="D8587" t="s">
        <v>756</v>
      </c>
    </row>
    <row r="8588" spans="1:4" hidden="1" x14ac:dyDescent="0.25">
      <c r="A8588" t="s">
        <v>741</v>
      </c>
      <c r="B8588">
        <v>4</v>
      </c>
      <c r="C8588" t="s">
        <v>391</v>
      </c>
      <c r="D8588" t="s">
        <v>390</v>
      </c>
    </row>
    <row r="8589" spans="1:4" hidden="1" x14ac:dyDescent="0.25">
      <c r="A8589" t="s">
        <v>741</v>
      </c>
      <c r="B8589">
        <v>5</v>
      </c>
      <c r="C8589" t="s">
        <v>408</v>
      </c>
      <c r="D8589" t="s">
        <v>388</v>
      </c>
    </row>
    <row r="8590" spans="1:4" hidden="1" x14ac:dyDescent="0.25">
      <c r="A8590" t="s">
        <v>741</v>
      </c>
      <c r="B8590">
        <v>6</v>
      </c>
      <c r="C8590" t="s">
        <v>406</v>
      </c>
      <c r="D8590" t="s">
        <v>386</v>
      </c>
    </row>
    <row r="8591" spans="1:4" hidden="1" x14ac:dyDescent="0.25">
      <c r="A8591" t="s">
        <v>741</v>
      </c>
      <c r="B8591">
        <v>7</v>
      </c>
      <c r="C8591" t="s">
        <v>405</v>
      </c>
      <c r="D8591" t="s">
        <v>384</v>
      </c>
    </row>
    <row r="8592" spans="1:4" hidden="1" x14ac:dyDescent="0.25">
      <c r="A8592" t="s">
        <v>741</v>
      </c>
      <c r="B8592">
        <v>8</v>
      </c>
      <c r="C8592" t="s">
        <v>316</v>
      </c>
      <c r="D8592" t="s">
        <v>106</v>
      </c>
    </row>
    <row r="8593" spans="1:4" hidden="1" x14ac:dyDescent="0.25">
      <c r="A8593" t="s">
        <v>741</v>
      </c>
      <c r="B8593">
        <v>9</v>
      </c>
      <c r="C8593" t="s">
        <v>383</v>
      </c>
      <c r="D8593" t="s">
        <v>382</v>
      </c>
    </row>
    <row r="8594" spans="1:4" hidden="1" x14ac:dyDescent="0.25">
      <c r="A8594" t="s">
        <v>741</v>
      </c>
      <c r="B8594">
        <v>10</v>
      </c>
      <c r="C8594" t="s">
        <v>381</v>
      </c>
      <c r="D8594" t="s">
        <v>380</v>
      </c>
    </row>
    <row r="8595" spans="1:4" hidden="1" x14ac:dyDescent="0.25">
      <c r="A8595" t="s">
        <v>741</v>
      </c>
      <c r="B8595">
        <v>11</v>
      </c>
      <c r="C8595" t="s">
        <v>379</v>
      </c>
      <c r="D8595" t="s">
        <v>378</v>
      </c>
    </row>
    <row r="8596" spans="1:4" hidden="1" x14ac:dyDescent="0.25">
      <c r="A8596" t="s">
        <v>741</v>
      </c>
      <c r="B8596">
        <v>12</v>
      </c>
      <c r="C8596" t="s">
        <v>377</v>
      </c>
      <c r="D8596" t="s">
        <v>739</v>
      </c>
    </row>
    <row r="8597" spans="1:4" hidden="1" x14ac:dyDescent="0.25">
      <c r="A8597" t="s">
        <v>741</v>
      </c>
      <c r="B8597">
        <v>13</v>
      </c>
      <c r="C8597" t="s">
        <v>375</v>
      </c>
      <c r="D8597" t="s">
        <v>374</v>
      </c>
    </row>
    <row r="8598" spans="1:4" hidden="1" x14ac:dyDescent="0.25">
      <c r="A8598" t="s">
        <v>741</v>
      </c>
      <c r="B8598">
        <v>14</v>
      </c>
      <c r="C8598" t="s">
        <v>373</v>
      </c>
      <c r="D8598" t="s">
        <v>755</v>
      </c>
    </row>
    <row r="8599" spans="1:4" hidden="1" x14ac:dyDescent="0.25">
      <c r="A8599" t="s">
        <v>741</v>
      </c>
      <c r="B8599">
        <v>15</v>
      </c>
      <c r="C8599" t="s">
        <v>754</v>
      </c>
      <c r="D8599" t="s">
        <v>753</v>
      </c>
    </row>
    <row r="8600" spans="1:4" hidden="1" x14ac:dyDescent="0.25">
      <c r="A8600" t="s">
        <v>741</v>
      </c>
      <c r="B8600">
        <v>16</v>
      </c>
      <c r="C8600" t="s">
        <v>621</v>
      </c>
      <c r="D8600" t="s">
        <v>617</v>
      </c>
    </row>
    <row r="8601" spans="1:4" hidden="1" x14ac:dyDescent="0.25">
      <c r="A8601" t="s">
        <v>741</v>
      </c>
      <c r="B8601">
        <v>17</v>
      </c>
      <c r="C8601" t="s">
        <v>620</v>
      </c>
      <c r="D8601" t="s">
        <v>129</v>
      </c>
    </row>
    <row r="8602" spans="1:4" hidden="1" x14ac:dyDescent="0.25">
      <c r="A8602" t="s">
        <v>741</v>
      </c>
      <c r="B8602">
        <v>18</v>
      </c>
      <c r="C8602" t="s">
        <v>752</v>
      </c>
      <c r="D8602" t="s">
        <v>751</v>
      </c>
    </row>
    <row r="8603" spans="1:4" hidden="1" x14ac:dyDescent="0.25">
      <c r="A8603" t="s">
        <v>741</v>
      </c>
      <c r="B8603">
        <v>19</v>
      </c>
      <c r="C8603" t="s">
        <v>750</v>
      </c>
      <c r="D8603" t="s">
        <v>749</v>
      </c>
    </row>
    <row r="8604" spans="1:4" hidden="1" x14ac:dyDescent="0.25">
      <c r="A8604" t="s">
        <v>741</v>
      </c>
      <c r="B8604">
        <v>20</v>
      </c>
      <c r="C8604" t="s">
        <v>748</v>
      </c>
      <c r="D8604" t="s">
        <v>747</v>
      </c>
    </row>
    <row r="8605" spans="1:4" hidden="1" x14ac:dyDescent="0.25">
      <c r="A8605" t="s">
        <v>741</v>
      </c>
      <c r="B8605">
        <v>21</v>
      </c>
      <c r="C8605" t="s">
        <v>746</v>
      </c>
      <c r="D8605" t="s">
        <v>745</v>
      </c>
    </row>
    <row r="8606" spans="1:4" hidden="1" x14ac:dyDescent="0.25">
      <c r="A8606" t="s">
        <v>741</v>
      </c>
      <c r="B8606">
        <v>22</v>
      </c>
      <c r="C8606" t="s">
        <v>744</v>
      </c>
      <c r="D8606" t="s">
        <v>743</v>
      </c>
    </row>
    <row r="8607" spans="1:4" hidden="1" x14ac:dyDescent="0.25">
      <c r="A8607" t="s">
        <v>741</v>
      </c>
      <c r="B8607">
        <v>23</v>
      </c>
      <c r="C8607" t="s">
        <v>734</v>
      </c>
      <c r="D8607" t="s">
        <v>742</v>
      </c>
    </row>
    <row r="8608" spans="1:4" hidden="1" x14ac:dyDescent="0.25">
      <c r="A8608" t="s">
        <v>741</v>
      </c>
      <c r="B8608">
        <v>24</v>
      </c>
      <c r="C8608" t="s">
        <v>740</v>
      </c>
      <c r="D8608" t="s">
        <v>240</v>
      </c>
    </row>
    <row r="8609" spans="1:4" hidden="1" x14ac:dyDescent="0.25">
      <c r="A8609" t="s">
        <v>694</v>
      </c>
      <c r="B8609">
        <v>1</v>
      </c>
      <c r="C8609" t="s">
        <v>295</v>
      </c>
      <c r="D8609" t="s">
        <v>10</v>
      </c>
    </row>
    <row r="8610" spans="1:4" hidden="1" x14ac:dyDescent="0.25">
      <c r="A8610" t="s">
        <v>694</v>
      </c>
      <c r="B8610">
        <v>2</v>
      </c>
      <c r="C8610" t="s">
        <v>393</v>
      </c>
      <c r="D8610" t="s">
        <v>392</v>
      </c>
    </row>
    <row r="8611" spans="1:4" hidden="1" x14ac:dyDescent="0.25">
      <c r="A8611" t="s">
        <v>694</v>
      </c>
      <c r="B8611">
        <v>3</v>
      </c>
      <c r="C8611" t="s">
        <v>316</v>
      </c>
      <c r="D8611" t="s">
        <v>106</v>
      </c>
    </row>
    <row r="8612" spans="1:4" hidden="1" x14ac:dyDescent="0.25">
      <c r="A8612" t="s">
        <v>694</v>
      </c>
      <c r="B8612">
        <v>4</v>
      </c>
      <c r="C8612" t="s">
        <v>453</v>
      </c>
      <c r="D8612" t="s">
        <v>380</v>
      </c>
    </row>
    <row r="8613" spans="1:4" hidden="1" x14ac:dyDescent="0.25">
      <c r="A8613" t="s">
        <v>694</v>
      </c>
      <c r="B8613">
        <v>5</v>
      </c>
      <c r="C8613" t="s">
        <v>377</v>
      </c>
      <c r="D8613" t="s">
        <v>739</v>
      </c>
    </row>
    <row r="8614" spans="1:4" hidden="1" x14ac:dyDescent="0.25">
      <c r="A8614" t="s">
        <v>694</v>
      </c>
      <c r="B8614">
        <v>6</v>
      </c>
      <c r="C8614" t="s">
        <v>620</v>
      </c>
      <c r="D8614" t="s">
        <v>129</v>
      </c>
    </row>
    <row r="8615" spans="1:4" hidden="1" x14ac:dyDescent="0.25">
      <c r="A8615" t="s">
        <v>694</v>
      </c>
      <c r="B8615">
        <v>7</v>
      </c>
      <c r="C8615" t="s">
        <v>738</v>
      </c>
      <c r="D8615" t="s">
        <v>737</v>
      </c>
    </row>
    <row r="8616" spans="1:4" hidden="1" x14ac:dyDescent="0.25">
      <c r="A8616" t="s">
        <v>694</v>
      </c>
      <c r="B8616">
        <v>8</v>
      </c>
      <c r="C8616" t="s">
        <v>736</v>
      </c>
      <c r="D8616" t="s">
        <v>735</v>
      </c>
    </row>
    <row r="8617" spans="1:4" hidden="1" x14ac:dyDescent="0.25">
      <c r="A8617" t="s">
        <v>694</v>
      </c>
      <c r="B8617">
        <v>9</v>
      </c>
      <c r="C8617" t="s">
        <v>734</v>
      </c>
      <c r="D8617" t="s">
        <v>240</v>
      </c>
    </row>
    <row r="8618" spans="1:4" hidden="1" x14ac:dyDescent="0.25">
      <c r="A8618" t="s">
        <v>694</v>
      </c>
      <c r="B8618">
        <v>10</v>
      </c>
      <c r="C8618" t="s">
        <v>733</v>
      </c>
      <c r="D8618" t="s">
        <v>58</v>
      </c>
    </row>
    <row r="8619" spans="1:4" hidden="1" x14ac:dyDescent="0.25">
      <c r="A8619" t="s">
        <v>694</v>
      </c>
      <c r="B8619">
        <v>11</v>
      </c>
      <c r="C8619" t="s">
        <v>732</v>
      </c>
      <c r="D8619" t="s">
        <v>731</v>
      </c>
    </row>
    <row r="8620" spans="1:4" hidden="1" x14ac:dyDescent="0.25">
      <c r="A8620" t="s">
        <v>694</v>
      </c>
      <c r="B8620">
        <v>12</v>
      </c>
      <c r="C8620" t="s">
        <v>730</v>
      </c>
      <c r="D8620" t="s">
        <v>729</v>
      </c>
    </row>
    <row r="8621" spans="1:4" hidden="1" x14ac:dyDescent="0.25">
      <c r="A8621" t="s">
        <v>694</v>
      </c>
      <c r="B8621">
        <v>13</v>
      </c>
      <c r="C8621" t="s">
        <v>728</v>
      </c>
      <c r="D8621" t="s">
        <v>727</v>
      </c>
    </row>
    <row r="8622" spans="1:4" hidden="1" x14ac:dyDescent="0.25">
      <c r="A8622" t="s">
        <v>694</v>
      </c>
      <c r="B8622">
        <v>14</v>
      </c>
      <c r="C8622" t="s">
        <v>726</v>
      </c>
      <c r="D8622" t="s">
        <v>725</v>
      </c>
    </row>
    <row r="8623" spans="1:4" hidden="1" x14ac:dyDescent="0.25">
      <c r="A8623" t="s">
        <v>694</v>
      </c>
      <c r="B8623">
        <v>15</v>
      </c>
      <c r="C8623" t="s">
        <v>724</v>
      </c>
      <c r="D8623" t="s">
        <v>723</v>
      </c>
    </row>
    <row r="8624" spans="1:4" hidden="1" x14ac:dyDescent="0.25">
      <c r="A8624" t="s">
        <v>694</v>
      </c>
      <c r="B8624">
        <v>16</v>
      </c>
      <c r="C8624" t="s">
        <v>722</v>
      </c>
      <c r="D8624" t="s">
        <v>721</v>
      </c>
    </row>
    <row r="8625" spans="1:4" hidden="1" x14ac:dyDescent="0.25">
      <c r="A8625" t="s">
        <v>694</v>
      </c>
      <c r="B8625">
        <v>17</v>
      </c>
      <c r="C8625" t="s">
        <v>720</v>
      </c>
      <c r="D8625" t="s">
        <v>719</v>
      </c>
    </row>
    <row r="8626" spans="1:4" hidden="1" x14ac:dyDescent="0.25">
      <c r="A8626" t="s">
        <v>694</v>
      </c>
      <c r="B8626">
        <v>18</v>
      </c>
      <c r="C8626" t="s">
        <v>718</v>
      </c>
      <c r="D8626" t="s">
        <v>717</v>
      </c>
    </row>
    <row r="8627" spans="1:4" hidden="1" x14ac:dyDescent="0.25">
      <c r="A8627" t="s">
        <v>694</v>
      </c>
      <c r="B8627">
        <v>19</v>
      </c>
      <c r="C8627" t="s">
        <v>716</v>
      </c>
      <c r="D8627" t="s">
        <v>715</v>
      </c>
    </row>
    <row r="8628" spans="1:4" hidden="1" x14ac:dyDescent="0.25">
      <c r="A8628" t="s">
        <v>694</v>
      </c>
      <c r="B8628">
        <v>20</v>
      </c>
      <c r="C8628" t="s">
        <v>714</v>
      </c>
      <c r="D8628" t="s">
        <v>713</v>
      </c>
    </row>
    <row r="8629" spans="1:4" hidden="1" x14ac:dyDescent="0.25">
      <c r="A8629" t="s">
        <v>694</v>
      </c>
      <c r="B8629">
        <v>21</v>
      </c>
      <c r="C8629" t="s">
        <v>712</v>
      </c>
      <c r="D8629" t="s">
        <v>711</v>
      </c>
    </row>
    <row r="8630" spans="1:4" hidden="1" x14ac:dyDescent="0.25">
      <c r="A8630" t="s">
        <v>694</v>
      </c>
      <c r="B8630">
        <v>22</v>
      </c>
      <c r="C8630" t="s">
        <v>710</v>
      </c>
      <c r="D8630" t="s">
        <v>44</v>
      </c>
    </row>
    <row r="8631" spans="1:4" hidden="1" x14ac:dyDescent="0.25">
      <c r="A8631" t="s">
        <v>694</v>
      </c>
      <c r="B8631">
        <v>23</v>
      </c>
      <c r="C8631" t="s">
        <v>369</v>
      </c>
      <c r="D8631" t="s">
        <v>709</v>
      </c>
    </row>
    <row r="8632" spans="1:4" hidden="1" x14ac:dyDescent="0.25">
      <c r="A8632" t="s">
        <v>694</v>
      </c>
      <c r="B8632">
        <v>24</v>
      </c>
      <c r="C8632" t="s">
        <v>708</v>
      </c>
      <c r="D8632" t="s">
        <v>707</v>
      </c>
    </row>
    <row r="8633" spans="1:4" hidden="1" x14ac:dyDescent="0.25">
      <c r="A8633" t="s">
        <v>694</v>
      </c>
      <c r="B8633">
        <v>25</v>
      </c>
      <c r="C8633" t="s">
        <v>706</v>
      </c>
      <c r="D8633" t="s">
        <v>705</v>
      </c>
    </row>
    <row r="8634" spans="1:4" hidden="1" x14ac:dyDescent="0.25">
      <c r="A8634" t="s">
        <v>694</v>
      </c>
      <c r="B8634">
        <v>26</v>
      </c>
      <c r="C8634" t="s">
        <v>704</v>
      </c>
      <c r="D8634" t="s">
        <v>703</v>
      </c>
    </row>
    <row r="8635" spans="1:4" hidden="1" x14ac:dyDescent="0.25">
      <c r="A8635" t="s">
        <v>694</v>
      </c>
      <c r="B8635">
        <v>27</v>
      </c>
      <c r="C8635" t="s">
        <v>702</v>
      </c>
      <c r="D8635" t="s">
        <v>701</v>
      </c>
    </row>
    <row r="8636" spans="1:4" hidden="1" x14ac:dyDescent="0.25">
      <c r="A8636" t="s">
        <v>694</v>
      </c>
      <c r="B8636">
        <v>28</v>
      </c>
      <c r="C8636" t="s">
        <v>700</v>
      </c>
      <c r="D8636" t="s">
        <v>699</v>
      </c>
    </row>
    <row r="8637" spans="1:4" hidden="1" x14ac:dyDescent="0.25">
      <c r="A8637" t="s">
        <v>694</v>
      </c>
      <c r="B8637">
        <v>29</v>
      </c>
      <c r="C8637" t="s">
        <v>698</v>
      </c>
      <c r="D8637" t="s">
        <v>697</v>
      </c>
    </row>
    <row r="8638" spans="1:4" hidden="1" x14ac:dyDescent="0.25">
      <c r="A8638" t="s">
        <v>694</v>
      </c>
      <c r="B8638">
        <v>30</v>
      </c>
      <c r="C8638" t="s">
        <v>696</v>
      </c>
      <c r="D8638" t="s">
        <v>695</v>
      </c>
    </row>
    <row r="8639" spans="1:4" hidden="1" x14ac:dyDescent="0.25">
      <c r="A8639" t="s">
        <v>694</v>
      </c>
      <c r="B8639">
        <v>31</v>
      </c>
      <c r="C8639" t="s">
        <v>693</v>
      </c>
      <c r="D8639" t="s">
        <v>274</v>
      </c>
    </row>
    <row r="8640" spans="1:4" hidden="1" x14ac:dyDescent="0.25">
      <c r="A8640" t="s">
        <v>656</v>
      </c>
      <c r="B8640">
        <v>1</v>
      </c>
      <c r="C8640" t="s">
        <v>344</v>
      </c>
      <c r="D8640" t="s">
        <v>8</v>
      </c>
    </row>
    <row r="8641" spans="1:4" hidden="1" x14ac:dyDescent="0.25">
      <c r="A8641" t="s">
        <v>656</v>
      </c>
      <c r="B8641">
        <v>2</v>
      </c>
      <c r="C8641" t="s">
        <v>692</v>
      </c>
      <c r="D8641" t="s">
        <v>513</v>
      </c>
    </row>
    <row r="8642" spans="1:4" hidden="1" x14ac:dyDescent="0.25">
      <c r="A8642" t="s">
        <v>656</v>
      </c>
      <c r="B8642">
        <v>3</v>
      </c>
      <c r="C8642" t="s">
        <v>691</v>
      </c>
      <c r="D8642" t="s">
        <v>690</v>
      </c>
    </row>
    <row r="8643" spans="1:4" hidden="1" x14ac:dyDescent="0.25">
      <c r="A8643" t="s">
        <v>656</v>
      </c>
      <c r="B8643">
        <v>4</v>
      </c>
      <c r="C8643" t="s">
        <v>689</v>
      </c>
      <c r="D8643" t="s">
        <v>688</v>
      </c>
    </row>
    <row r="8644" spans="1:4" hidden="1" x14ac:dyDescent="0.25">
      <c r="A8644" t="s">
        <v>656</v>
      </c>
      <c r="B8644">
        <v>5</v>
      </c>
      <c r="C8644" t="s">
        <v>687</v>
      </c>
      <c r="D8644" t="s">
        <v>66</v>
      </c>
    </row>
    <row r="8645" spans="1:4" hidden="1" x14ac:dyDescent="0.25">
      <c r="A8645" t="s">
        <v>656</v>
      </c>
      <c r="B8645">
        <v>6</v>
      </c>
      <c r="C8645" t="s">
        <v>686</v>
      </c>
      <c r="D8645" t="s">
        <v>685</v>
      </c>
    </row>
    <row r="8646" spans="1:4" hidden="1" x14ac:dyDescent="0.25">
      <c r="A8646" t="s">
        <v>656</v>
      </c>
      <c r="B8646">
        <v>7</v>
      </c>
      <c r="C8646" t="s">
        <v>684</v>
      </c>
      <c r="D8646" t="s">
        <v>683</v>
      </c>
    </row>
    <row r="8647" spans="1:4" hidden="1" x14ac:dyDescent="0.25">
      <c r="A8647" t="s">
        <v>656</v>
      </c>
      <c r="B8647">
        <v>8</v>
      </c>
      <c r="C8647" t="s">
        <v>682</v>
      </c>
      <c r="D8647" t="s">
        <v>681</v>
      </c>
    </row>
    <row r="8648" spans="1:4" hidden="1" x14ac:dyDescent="0.25">
      <c r="A8648" t="s">
        <v>656</v>
      </c>
      <c r="B8648">
        <v>9</v>
      </c>
      <c r="C8648" t="s">
        <v>680</v>
      </c>
      <c r="D8648" t="s">
        <v>679</v>
      </c>
    </row>
    <row r="8649" spans="1:4" hidden="1" x14ac:dyDescent="0.25">
      <c r="A8649" t="s">
        <v>656</v>
      </c>
      <c r="B8649">
        <v>10</v>
      </c>
      <c r="C8649" t="s">
        <v>678</v>
      </c>
      <c r="D8649" t="s">
        <v>677</v>
      </c>
    </row>
    <row r="8650" spans="1:4" hidden="1" x14ac:dyDescent="0.25">
      <c r="A8650" t="s">
        <v>656</v>
      </c>
      <c r="B8650">
        <v>11</v>
      </c>
      <c r="C8650" t="s">
        <v>393</v>
      </c>
      <c r="D8650" t="s">
        <v>676</v>
      </c>
    </row>
    <row r="8651" spans="1:4" hidden="1" x14ac:dyDescent="0.25">
      <c r="A8651" t="s">
        <v>656</v>
      </c>
      <c r="B8651">
        <v>12</v>
      </c>
      <c r="C8651" t="s">
        <v>531</v>
      </c>
      <c r="D8651" t="s">
        <v>675</v>
      </c>
    </row>
    <row r="8652" spans="1:4" hidden="1" x14ac:dyDescent="0.25">
      <c r="A8652" t="s">
        <v>656</v>
      </c>
      <c r="B8652">
        <v>13</v>
      </c>
      <c r="C8652" t="s">
        <v>674</v>
      </c>
      <c r="D8652" t="s">
        <v>673</v>
      </c>
    </row>
    <row r="8653" spans="1:4" hidden="1" x14ac:dyDescent="0.25">
      <c r="A8653" t="s">
        <v>656</v>
      </c>
      <c r="B8653">
        <v>14</v>
      </c>
      <c r="C8653" t="s">
        <v>672</v>
      </c>
      <c r="D8653" t="s">
        <v>671</v>
      </c>
    </row>
    <row r="8654" spans="1:4" hidden="1" x14ac:dyDescent="0.25">
      <c r="A8654" t="s">
        <v>656</v>
      </c>
      <c r="B8654">
        <v>15</v>
      </c>
      <c r="C8654" t="s">
        <v>457</v>
      </c>
      <c r="D8654" t="s">
        <v>670</v>
      </c>
    </row>
    <row r="8655" spans="1:4" hidden="1" x14ac:dyDescent="0.25">
      <c r="A8655" t="s">
        <v>656</v>
      </c>
      <c r="B8655">
        <v>16</v>
      </c>
      <c r="C8655" t="s">
        <v>669</v>
      </c>
      <c r="D8655" t="s">
        <v>668</v>
      </c>
    </row>
    <row r="8656" spans="1:4" hidden="1" x14ac:dyDescent="0.25">
      <c r="A8656" t="s">
        <v>656</v>
      </c>
      <c r="B8656">
        <v>17</v>
      </c>
      <c r="C8656" t="s">
        <v>667</v>
      </c>
      <c r="D8656" t="s">
        <v>666</v>
      </c>
    </row>
    <row r="8657" spans="1:4" hidden="1" x14ac:dyDescent="0.25">
      <c r="A8657" t="s">
        <v>656</v>
      </c>
      <c r="B8657">
        <v>18</v>
      </c>
      <c r="C8657" t="s">
        <v>665</v>
      </c>
      <c r="D8657" t="s">
        <v>73</v>
      </c>
    </row>
    <row r="8658" spans="1:4" hidden="1" x14ac:dyDescent="0.25">
      <c r="A8658" t="s">
        <v>656</v>
      </c>
      <c r="B8658">
        <v>19</v>
      </c>
      <c r="C8658" t="s">
        <v>664</v>
      </c>
      <c r="D8658" t="s">
        <v>663</v>
      </c>
    </row>
    <row r="8659" spans="1:4" hidden="1" x14ac:dyDescent="0.25">
      <c r="A8659" t="s">
        <v>656</v>
      </c>
      <c r="B8659">
        <v>20</v>
      </c>
      <c r="C8659" t="s">
        <v>662</v>
      </c>
      <c r="D8659" t="s">
        <v>661</v>
      </c>
    </row>
    <row r="8660" spans="1:4" hidden="1" x14ac:dyDescent="0.25">
      <c r="A8660" t="s">
        <v>656</v>
      </c>
      <c r="B8660">
        <v>21</v>
      </c>
      <c r="C8660" t="s">
        <v>660</v>
      </c>
      <c r="D8660" t="s">
        <v>659</v>
      </c>
    </row>
    <row r="8661" spans="1:4" hidden="1" x14ac:dyDescent="0.25">
      <c r="A8661" t="s">
        <v>656</v>
      </c>
      <c r="B8661">
        <v>22</v>
      </c>
      <c r="C8661" t="s">
        <v>658</v>
      </c>
      <c r="D8661" t="s">
        <v>657</v>
      </c>
    </row>
    <row r="8662" spans="1:4" hidden="1" x14ac:dyDescent="0.25">
      <c r="A8662" t="s">
        <v>656</v>
      </c>
      <c r="B8662">
        <v>23</v>
      </c>
      <c r="C8662" t="s">
        <v>655</v>
      </c>
      <c r="D8662" t="s">
        <v>7</v>
      </c>
    </row>
    <row r="8663" spans="1:4" hidden="1" x14ac:dyDescent="0.25">
      <c r="A8663" t="s">
        <v>639</v>
      </c>
      <c r="B8663">
        <v>1</v>
      </c>
      <c r="C8663" t="s">
        <v>295</v>
      </c>
      <c r="D8663" t="s">
        <v>10</v>
      </c>
    </row>
    <row r="8664" spans="1:4" hidden="1" x14ac:dyDescent="0.25">
      <c r="A8664" t="s">
        <v>639</v>
      </c>
      <c r="B8664">
        <v>2</v>
      </c>
      <c r="C8664" t="s">
        <v>410</v>
      </c>
      <c r="D8664" t="s">
        <v>654</v>
      </c>
    </row>
    <row r="8665" spans="1:4" hidden="1" x14ac:dyDescent="0.25">
      <c r="A8665" t="s">
        <v>639</v>
      </c>
      <c r="B8665">
        <v>3</v>
      </c>
      <c r="C8665" t="s">
        <v>393</v>
      </c>
      <c r="D8665" t="s">
        <v>535</v>
      </c>
    </row>
    <row r="8666" spans="1:4" hidden="1" x14ac:dyDescent="0.25">
      <c r="A8666" t="s">
        <v>639</v>
      </c>
      <c r="B8666">
        <v>4</v>
      </c>
      <c r="C8666" t="s">
        <v>653</v>
      </c>
      <c r="D8666" t="s">
        <v>652</v>
      </c>
    </row>
    <row r="8667" spans="1:4" hidden="1" x14ac:dyDescent="0.25">
      <c r="A8667" t="s">
        <v>639</v>
      </c>
      <c r="B8667">
        <v>5</v>
      </c>
      <c r="C8667" t="s">
        <v>408</v>
      </c>
      <c r="D8667" t="s">
        <v>407</v>
      </c>
    </row>
    <row r="8668" spans="1:4" hidden="1" x14ac:dyDescent="0.25">
      <c r="A8668" t="s">
        <v>639</v>
      </c>
      <c r="B8668">
        <v>6</v>
      </c>
      <c r="C8668" t="s">
        <v>651</v>
      </c>
      <c r="D8668" t="s">
        <v>386</v>
      </c>
    </row>
    <row r="8669" spans="1:4" hidden="1" x14ac:dyDescent="0.25">
      <c r="A8669" t="s">
        <v>639</v>
      </c>
      <c r="B8669">
        <v>7</v>
      </c>
      <c r="C8669" t="s">
        <v>387</v>
      </c>
      <c r="D8669" t="s">
        <v>384</v>
      </c>
    </row>
    <row r="8670" spans="1:4" hidden="1" x14ac:dyDescent="0.25">
      <c r="A8670" t="s">
        <v>639</v>
      </c>
      <c r="B8670">
        <v>8</v>
      </c>
      <c r="C8670" t="s">
        <v>316</v>
      </c>
      <c r="D8670" t="s">
        <v>106</v>
      </c>
    </row>
    <row r="8671" spans="1:4" hidden="1" x14ac:dyDescent="0.25">
      <c r="A8671" t="s">
        <v>639</v>
      </c>
      <c r="B8671">
        <v>9</v>
      </c>
      <c r="C8671" t="s">
        <v>383</v>
      </c>
      <c r="D8671" t="s">
        <v>382</v>
      </c>
    </row>
    <row r="8672" spans="1:4" hidden="1" x14ac:dyDescent="0.25">
      <c r="A8672" t="s">
        <v>639</v>
      </c>
      <c r="B8672">
        <v>10</v>
      </c>
      <c r="C8672" t="s">
        <v>453</v>
      </c>
      <c r="D8672" t="s">
        <v>380</v>
      </c>
    </row>
    <row r="8673" spans="1:4" hidden="1" x14ac:dyDescent="0.25">
      <c r="A8673" t="s">
        <v>639</v>
      </c>
      <c r="B8673">
        <v>11</v>
      </c>
      <c r="C8673" t="s">
        <v>315</v>
      </c>
      <c r="D8673" t="s">
        <v>221</v>
      </c>
    </row>
    <row r="8674" spans="1:4" hidden="1" x14ac:dyDescent="0.25">
      <c r="A8674" t="s">
        <v>639</v>
      </c>
      <c r="B8674">
        <v>12</v>
      </c>
      <c r="C8674" t="s">
        <v>533</v>
      </c>
      <c r="D8674" t="s">
        <v>650</v>
      </c>
    </row>
    <row r="8675" spans="1:4" hidden="1" x14ac:dyDescent="0.25">
      <c r="A8675" t="s">
        <v>639</v>
      </c>
      <c r="B8675">
        <v>13</v>
      </c>
      <c r="C8675" t="s">
        <v>531</v>
      </c>
      <c r="D8675" t="s">
        <v>530</v>
      </c>
    </row>
    <row r="8676" spans="1:4" hidden="1" x14ac:dyDescent="0.25">
      <c r="A8676" t="s">
        <v>639</v>
      </c>
      <c r="B8676">
        <v>14</v>
      </c>
      <c r="C8676" t="s">
        <v>646</v>
      </c>
      <c r="D8676" t="s">
        <v>649</v>
      </c>
    </row>
    <row r="8677" spans="1:4" hidden="1" x14ac:dyDescent="0.25">
      <c r="A8677" t="s">
        <v>639</v>
      </c>
      <c r="B8677">
        <v>15</v>
      </c>
      <c r="C8677" t="s">
        <v>648</v>
      </c>
      <c r="D8677" t="s">
        <v>647</v>
      </c>
    </row>
    <row r="8678" spans="1:4" hidden="1" x14ac:dyDescent="0.25">
      <c r="A8678" t="s">
        <v>639</v>
      </c>
      <c r="B8678">
        <v>16</v>
      </c>
      <c r="C8678" t="s">
        <v>525</v>
      </c>
      <c r="D8678" t="s">
        <v>524</v>
      </c>
    </row>
    <row r="8679" spans="1:4" hidden="1" x14ac:dyDescent="0.25">
      <c r="A8679" t="s">
        <v>639</v>
      </c>
      <c r="B8679">
        <v>17</v>
      </c>
      <c r="C8679" t="s">
        <v>523</v>
      </c>
      <c r="D8679" t="s">
        <v>522</v>
      </c>
    </row>
    <row r="8680" spans="1:4" hidden="1" x14ac:dyDescent="0.25">
      <c r="A8680" t="s">
        <v>639</v>
      </c>
      <c r="B8680">
        <v>18</v>
      </c>
      <c r="C8680" t="s">
        <v>411</v>
      </c>
      <c r="D8680" t="s">
        <v>47</v>
      </c>
    </row>
    <row r="8681" spans="1:4" hidden="1" x14ac:dyDescent="0.25">
      <c r="A8681" t="s">
        <v>639</v>
      </c>
      <c r="B8681">
        <v>19</v>
      </c>
      <c r="C8681" t="s">
        <v>646</v>
      </c>
      <c r="D8681" t="s">
        <v>645</v>
      </c>
    </row>
    <row r="8682" spans="1:4" hidden="1" x14ac:dyDescent="0.25">
      <c r="A8682" t="s">
        <v>639</v>
      </c>
      <c r="B8682">
        <v>20</v>
      </c>
      <c r="C8682" t="s">
        <v>381</v>
      </c>
      <c r="D8682" t="s">
        <v>517</v>
      </c>
    </row>
    <row r="8683" spans="1:4" hidden="1" x14ac:dyDescent="0.25">
      <c r="A8683" t="s">
        <v>639</v>
      </c>
      <c r="B8683">
        <v>21</v>
      </c>
      <c r="C8683" t="s">
        <v>367</v>
      </c>
      <c r="D8683" t="s">
        <v>292</v>
      </c>
    </row>
    <row r="8684" spans="1:4" hidden="1" x14ac:dyDescent="0.25">
      <c r="A8684" t="s">
        <v>639</v>
      </c>
      <c r="B8684">
        <v>22</v>
      </c>
      <c r="C8684" t="s">
        <v>644</v>
      </c>
      <c r="D8684" t="s">
        <v>584</v>
      </c>
    </row>
    <row r="8685" spans="1:4" hidden="1" x14ac:dyDescent="0.25">
      <c r="A8685" t="s">
        <v>639</v>
      </c>
      <c r="B8685">
        <v>23</v>
      </c>
      <c r="C8685" t="s">
        <v>583</v>
      </c>
      <c r="D8685" t="s">
        <v>582</v>
      </c>
    </row>
    <row r="8686" spans="1:4" hidden="1" x14ac:dyDescent="0.25">
      <c r="A8686" t="s">
        <v>639</v>
      </c>
      <c r="B8686">
        <v>24</v>
      </c>
      <c r="C8686" t="s">
        <v>643</v>
      </c>
      <c r="D8686" t="s">
        <v>642</v>
      </c>
    </row>
    <row r="8687" spans="1:4" hidden="1" x14ac:dyDescent="0.25">
      <c r="A8687" t="s">
        <v>639</v>
      </c>
      <c r="B8687">
        <v>25</v>
      </c>
      <c r="C8687" t="s">
        <v>43</v>
      </c>
      <c r="D8687" t="s">
        <v>579</v>
      </c>
    </row>
    <row r="8688" spans="1:4" hidden="1" x14ac:dyDescent="0.25">
      <c r="A8688" t="s">
        <v>639</v>
      </c>
      <c r="B8688">
        <v>26</v>
      </c>
      <c r="C8688" t="s">
        <v>578</v>
      </c>
      <c r="D8688" t="s">
        <v>577</v>
      </c>
    </row>
    <row r="8689" spans="1:4" hidden="1" x14ac:dyDescent="0.25">
      <c r="A8689" t="s">
        <v>639</v>
      </c>
      <c r="B8689">
        <v>27</v>
      </c>
      <c r="C8689" t="s">
        <v>357</v>
      </c>
      <c r="D8689" t="s">
        <v>356</v>
      </c>
    </row>
    <row r="8690" spans="1:4" hidden="1" x14ac:dyDescent="0.25">
      <c r="A8690" t="s">
        <v>639</v>
      </c>
      <c r="B8690">
        <v>28</v>
      </c>
      <c r="C8690" t="s">
        <v>358</v>
      </c>
      <c r="D8690" t="s">
        <v>72</v>
      </c>
    </row>
    <row r="8691" spans="1:4" hidden="1" x14ac:dyDescent="0.25">
      <c r="A8691" t="s">
        <v>639</v>
      </c>
      <c r="B8691">
        <v>29</v>
      </c>
      <c r="C8691" t="s">
        <v>567</v>
      </c>
      <c r="D8691" t="s">
        <v>288</v>
      </c>
    </row>
    <row r="8692" spans="1:4" hidden="1" x14ac:dyDescent="0.25">
      <c r="A8692" t="s">
        <v>639</v>
      </c>
      <c r="B8692">
        <v>30</v>
      </c>
      <c r="C8692" t="s">
        <v>641</v>
      </c>
      <c r="D8692" t="s">
        <v>640</v>
      </c>
    </row>
    <row r="8693" spans="1:4" hidden="1" x14ac:dyDescent="0.25">
      <c r="A8693" t="s">
        <v>639</v>
      </c>
      <c r="B8693">
        <v>31</v>
      </c>
      <c r="C8693" t="s">
        <v>638</v>
      </c>
      <c r="D8693" t="s">
        <v>42</v>
      </c>
    </row>
    <row r="8694" spans="1:4" hidden="1" x14ac:dyDescent="0.25">
      <c r="A8694" t="s">
        <v>628</v>
      </c>
      <c r="B8694">
        <v>1</v>
      </c>
      <c r="C8694" t="s">
        <v>637</v>
      </c>
      <c r="D8694" t="s">
        <v>273</v>
      </c>
    </row>
    <row r="8695" spans="1:4" hidden="1" x14ac:dyDescent="0.25">
      <c r="A8695" t="s">
        <v>628</v>
      </c>
      <c r="B8695">
        <v>2</v>
      </c>
      <c r="C8695" t="s">
        <v>463</v>
      </c>
      <c r="D8695" t="s">
        <v>636</v>
      </c>
    </row>
    <row r="8696" spans="1:4" hidden="1" x14ac:dyDescent="0.25">
      <c r="A8696" t="s">
        <v>628</v>
      </c>
      <c r="B8696">
        <v>3</v>
      </c>
      <c r="C8696" t="s">
        <v>635</v>
      </c>
      <c r="D8696" t="s">
        <v>634</v>
      </c>
    </row>
    <row r="8697" spans="1:4" hidden="1" x14ac:dyDescent="0.25">
      <c r="A8697" t="s">
        <v>628</v>
      </c>
      <c r="B8697">
        <v>4</v>
      </c>
      <c r="C8697" t="s">
        <v>633</v>
      </c>
      <c r="D8697" t="s">
        <v>632</v>
      </c>
    </row>
    <row r="8698" spans="1:4" hidden="1" x14ac:dyDescent="0.25">
      <c r="A8698" t="s">
        <v>628</v>
      </c>
      <c r="B8698">
        <v>5</v>
      </c>
      <c r="C8698" t="s">
        <v>465</v>
      </c>
      <c r="D8698" t="s">
        <v>631</v>
      </c>
    </row>
    <row r="8699" spans="1:4" hidden="1" x14ac:dyDescent="0.25">
      <c r="A8699" t="s">
        <v>628</v>
      </c>
      <c r="B8699">
        <v>6</v>
      </c>
      <c r="C8699" t="s">
        <v>630</v>
      </c>
      <c r="D8699" t="s">
        <v>629</v>
      </c>
    </row>
    <row r="8700" spans="1:4" hidden="1" x14ac:dyDescent="0.25">
      <c r="A8700" t="s">
        <v>628</v>
      </c>
      <c r="B8700">
        <v>7</v>
      </c>
      <c r="C8700" t="s">
        <v>295</v>
      </c>
      <c r="D8700" t="s">
        <v>10</v>
      </c>
    </row>
    <row r="8701" spans="1:4" hidden="1" x14ac:dyDescent="0.25">
      <c r="A8701" t="s">
        <v>627</v>
      </c>
      <c r="B8701">
        <v>1</v>
      </c>
      <c r="C8701" t="s">
        <v>316</v>
      </c>
      <c r="D8701" t="s">
        <v>106</v>
      </c>
    </row>
    <row r="8702" spans="1:4" hidden="1" x14ac:dyDescent="0.25">
      <c r="A8702" t="s">
        <v>627</v>
      </c>
      <c r="B8702">
        <v>2</v>
      </c>
      <c r="C8702" t="s">
        <v>295</v>
      </c>
      <c r="D8702" t="s">
        <v>14</v>
      </c>
    </row>
    <row r="8703" spans="1:4" hidden="1" x14ac:dyDescent="0.25">
      <c r="A8703" t="s">
        <v>627</v>
      </c>
      <c r="B8703">
        <v>3</v>
      </c>
      <c r="C8703" t="s">
        <v>626</v>
      </c>
      <c r="D8703" t="s">
        <v>167</v>
      </c>
    </row>
    <row r="8704" spans="1:4" hidden="1" x14ac:dyDescent="0.25">
      <c r="A8704" t="s">
        <v>625</v>
      </c>
      <c r="B8704">
        <v>1</v>
      </c>
      <c r="C8704" t="s">
        <v>626</v>
      </c>
      <c r="D8704" t="s">
        <v>167</v>
      </c>
    </row>
    <row r="8705" spans="1:4" hidden="1" x14ac:dyDescent="0.25">
      <c r="A8705" t="s">
        <v>625</v>
      </c>
      <c r="B8705">
        <v>2</v>
      </c>
      <c r="C8705" t="s">
        <v>295</v>
      </c>
      <c r="D8705" t="s">
        <v>14</v>
      </c>
    </row>
    <row r="8706" spans="1:4" hidden="1" x14ac:dyDescent="0.25">
      <c r="A8706" t="s">
        <v>623</v>
      </c>
      <c r="B8706">
        <v>1</v>
      </c>
      <c r="C8706" t="s">
        <v>295</v>
      </c>
      <c r="D8706" t="s">
        <v>10</v>
      </c>
    </row>
    <row r="8707" spans="1:4" hidden="1" x14ac:dyDescent="0.25">
      <c r="A8707" t="s">
        <v>623</v>
      </c>
      <c r="B8707">
        <v>2</v>
      </c>
      <c r="C8707" t="s">
        <v>465</v>
      </c>
      <c r="D8707" t="s">
        <v>464</v>
      </c>
    </row>
    <row r="8708" spans="1:4" hidden="1" x14ac:dyDescent="0.25">
      <c r="A8708" t="s">
        <v>623</v>
      </c>
      <c r="B8708">
        <v>3</v>
      </c>
      <c r="C8708" t="s">
        <v>463</v>
      </c>
      <c r="D8708" t="s">
        <v>462</v>
      </c>
    </row>
    <row r="8709" spans="1:4" hidden="1" x14ac:dyDescent="0.25">
      <c r="A8709" t="s">
        <v>623</v>
      </c>
      <c r="B8709">
        <v>4</v>
      </c>
      <c r="C8709" t="s">
        <v>461</v>
      </c>
      <c r="D8709" t="s">
        <v>460</v>
      </c>
    </row>
    <row r="8710" spans="1:4" hidden="1" x14ac:dyDescent="0.25">
      <c r="A8710" t="s">
        <v>623</v>
      </c>
      <c r="B8710">
        <v>5</v>
      </c>
      <c r="C8710" t="s">
        <v>459</v>
      </c>
      <c r="D8710" t="s">
        <v>458</v>
      </c>
    </row>
    <row r="8711" spans="1:4" hidden="1" x14ac:dyDescent="0.25">
      <c r="A8711" t="s">
        <v>623</v>
      </c>
      <c r="B8711">
        <v>6</v>
      </c>
      <c r="C8711" t="s">
        <v>457</v>
      </c>
      <c r="D8711" t="s">
        <v>456</v>
      </c>
    </row>
    <row r="8712" spans="1:4" hidden="1" x14ac:dyDescent="0.25">
      <c r="A8712" t="s">
        <v>623</v>
      </c>
      <c r="B8712">
        <v>7</v>
      </c>
      <c r="C8712" t="s">
        <v>455</v>
      </c>
      <c r="D8712" t="s">
        <v>454</v>
      </c>
    </row>
    <row r="8713" spans="1:4" hidden="1" x14ac:dyDescent="0.25">
      <c r="A8713" t="s">
        <v>623</v>
      </c>
      <c r="B8713">
        <v>8</v>
      </c>
      <c r="C8713" t="s">
        <v>316</v>
      </c>
      <c r="D8713" t="s">
        <v>106</v>
      </c>
    </row>
    <row r="8714" spans="1:4" hidden="1" x14ac:dyDescent="0.25">
      <c r="A8714" t="s">
        <v>623</v>
      </c>
      <c r="B8714">
        <v>9</v>
      </c>
      <c r="C8714" t="s">
        <v>383</v>
      </c>
      <c r="D8714" t="s">
        <v>382</v>
      </c>
    </row>
    <row r="8715" spans="1:4" hidden="1" x14ac:dyDescent="0.25">
      <c r="A8715" t="s">
        <v>623</v>
      </c>
      <c r="B8715">
        <v>10</v>
      </c>
      <c r="C8715" t="s">
        <v>453</v>
      </c>
      <c r="D8715" t="s">
        <v>380</v>
      </c>
    </row>
    <row r="8716" spans="1:4" hidden="1" x14ac:dyDescent="0.25">
      <c r="A8716" t="s">
        <v>623</v>
      </c>
      <c r="B8716">
        <v>11</v>
      </c>
      <c r="C8716" t="s">
        <v>452</v>
      </c>
      <c r="D8716" t="s">
        <v>378</v>
      </c>
    </row>
    <row r="8717" spans="1:4" hidden="1" x14ac:dyDescent="0.25">
      <c r="A8717" t="s">
        <v>623</v>
      </c>
      <c r="B8717">
        <v>12</v>
      </c>
      <c r="C8717" t="s">
        <v>451</v>
      </c>
      <c r="D8717" t="s">
        <v>376</v>
      </c>
    </row>
    <row r="8718" spans="1:4" hidden="1" x14ac:dyDescent="0.25">
      <c r="A8718" t="s">
        <v>623</v>
      </c>
      <c r="B8718">
        <v>13</v>
      </c>
      <c r="C8718" t="s">
        <v>450</v>
      </c>
      <c r="D8718" t="s">
        <v>374</v>
      </c>
    </row>
    <row r="8719" spans="1:4" hidden="1" x14ac:dyDescent="0.25">
      <c r="A8719" t="s">
        <v>623</v>
      </c>
      <c r="B8719">
        <v>14</v>
      </c>
      <c r="C8719" t="s">
        <v>449</v>
      </c>
      <c r="D8719" t="s">
        <v>372</v>
      </c>
    </row>
    <row r="8720" spans="1:4" hidden="1" x14ac:dyDescent="0.25">
      <c r="A8720" t="s">
        <v>623</v>
      </c>
      <c r="B8720">
        <v>15</v>
      </c>
      <c r="C8720" t="s">
        <v>448</v>
      </c>
      <c r="D8720" t="s">
        <v>447</v>
      </c>
    </row>
    <row r="8721" spans="1:4" hidden="1" x14ac:dyDescent="0.25">
      <c r="A8721" t="s">
        <v>623</v>
      </c>
      <c r="B8721">
        <v>16</v>
      </c>
      <c r="C8721" t="s">
        <v>446</v>
      </c>
      <c r="D8721" t="s">
        <v>368</v>
      </c>
    </row>
    <row r="8722" spans="1:4" hidden="1" x14ac:dyDescent="0.25">
      <c r="A8722" t="s">
        <v>623</v>
      </c>
      <c r="B8722">
        <v>17</v>
      </c>
      <c r="C8722" t="s">
        <v>402</v>
      </c>
      <c r="D8722" t="s">
        <v>271</v>
      </c>
    </row>
    <row r="8723" spans="1:4" hidden="1" x14ac:dyDescent="0.25">
      <c r="A8723" t="s">
        <v>623</v>
      </c>
      <c r="B8723">
        <v>18</v>
      </c>
      <c r="C8723" t="s">
        <v>445</v>
      </c>
      <c r="D8723" t="s">
        <v>444</v>
      </c>
    </row>
    <row r="8724" spans="1:4" hidden="1" x14ac:dyDescent="0.25">
      <c r="A8724" t="s">
        <v>623</v>
      </c>
      <c r="B8724">
        <v>19</v>
      </c>
      <c r="C8724" t="s">
        <v>443</v>
      </c>
      <c r="D8724" t="s">
        <v>442</v>
      </c>
    </row>
    <row r="8725" spans="1:4" hidden="1" x14ac:dyDescent="0.25">
      <c r="A8725" t="s">
        <v>623</v>
      </c>
      <c r="B8725">
        <v>20</v>
      </c>
      <c r="C8725" t="s">
        <v>624</v>
      </c>
      <c r="D8725" t="s">
        <v>608</v>
      </c>
    </row>
    <row r="8726" spans="1:4" hidden="1" x14ac:dyDescent="0.25">
      <c r="A8726" t="s">
        <v>623</v>
      </c>
      <c r="B8726">
        <v>21</v>
      </c>
      <c r="C8726" t="s">
        <v>607</v>
      </c>
      <c r="D8726" t="s">
        <v>606</v>
      </c>
    </row>
    <row r="8727" spans="1:4" hidden="1" x14ac:dyDescent="0.25">
      <c r="A8727" t="s">
        <v>623</v>
      </c>
      <c r="B8727">
        <v>22</v>
      </c>
      <c r="C8727" t="s">
        <v>605</v>
      </c>
      <c r="D8727" t="s">
        <v>604</v>
      </c>
    </row>
    <row r="8728" spans="1:4" hidden="1" x14ac:dyDescent="0.25">
      <c r="A8728" t="s">
        <v>623</v>
      </c>
      <c r="B8728">
        <v>23</v>
      </c>
      <c r="C8728" t="s">
        <v>622</v>
      </c>
      <c r="D8728" t="s">
        <v>272</v>
      </c>
    </row>
    <row r="8729" spans="1:4" hidden="1" x14ac:dyDescent="0.25">
      <c r="A8729" t="s">
        <v>603</v>
      </c>
      <c r="B8729">
        <v>1</v>
      </c>
      <c r="C8729" t="s">
        <v>295</v>
      </c>
      <c r="D8729" t="s">
        <v>10</v>
      </c>
    </row>
    <row r="8730" spans="1:4" hidden="1" x14ac:dyDescent="0.25">
      <c r="A8730" t="s">
        <v>603</v>
      </c>
      <c r="B8730">
        <v>2</v>
      </c>
      <c r="C8730" t="s">
        <v>465</v>
      </c>
      <c r="D8730" t="s">
        <v>464</v>
      </c>
    </row>
    <row r="8731" spans="1:4" hidden="1" x14ac:dyDescent="0.25">
      <c r="A8731" t="s">
        <v>603</v>
      </c>
      <c r="B8731">
        <v>3</v>
      </c>
      <c r="C8731" t="s">
        <v>463</v>
      </c>
      <c r="D8731" t="s">
        <v>462</v>
      </c>
    </row>
    <row r="8732" spans="1:4" hidden="1" x14ac:dyDescent="0.25">
      <c r="A8732" t="s">
        <v>603</v>
      </c>
      <c r="B8732">
        <v>4</v>
      </c>
      <c r="C8732" t="s">
        <v>461</v>
      </c>
      <c r="D8732" t="s">
        <v>460</v>
      </c>
    </row>
    <row r="8733" spans="1:4" hidden="1" x14ac:dyDescent="0.25">
      <c r="A8733" t="s">
        <v>603</v>
      </c>
      <c r="B8733">
        <v>5</v>
      </c>
      <c r="C8733" t="s">
        <v>459</v>
      </c>
      <c r="D8733" t="s">
        <v>458</v>
      </c>
    </row>
    <row r="8734" spans="1:4" hidden="1" x14ac:dyDescent="0.25">
      <c r="A8734" t="s">
        <v>603</v>
      </c>
      <c r="B8734">
        <v>6</v>
      </c>
      <c r="C8734" t="s">
        <v>457</v>
      </c>
      <c r="D8734" t="s">
        <v>456</v>
      </c>
    </row>
    <row r="8735" spans="1:4" hidden="1" x14ac:dyDescent="0.25">
      <c r="A8735" t="s">
        <v>603</v>
      </c>
      <c r="B8735">
        <v>7</v>
      </c>
      <c r="C8735" t="s">
        <v>455</v>
      </c>
      <c r="D8735" t="s">
        <v>454</v>
      </c>
    </row>
    <row r="8736" spans="1:4" hidden="1" x14ac:dyDescent="0.25">
      <c r="A8736" t="s">
        <v>603</v>
      </c>
      <c r="B8736">
        <v>8</v>
      </c>
      <c r="C8736" t="s">
        <v>316</v>
      </c>
      <c r="D8736" t="s">
        <v>106</v>
      </c>
    </row>
    <row r="8737" spans="1:4" hidden="1" x14ac:dyDescent="0.25">
      <c r="A8737" t="s">
        <v>603</v>
      </c>
      <c r="B8737">
        <v>9</v>
      </c>
      <c r="C8737" t="s">
        <v>383</v>
      </c>
      <c r="D8737" t="s">
        <v>382</v>
      </c>
    </row>
    <row r="8738" spans="1:4" hidden="1" x14ac:dyDescent="0.25">
      <c r="A8738" t="s">
        <v>603</v>
      </c>
      <c r="B8738">
        <v>10</v>
      </c>
      <c r="C8738" t="s">
        <v>453</v>
      </c>
      <c r="D8738" t="s">
        <v>380</v>
      </c>
    </row>
    <row r="8739" spans="1:4" hidden="1" x14ac:dyDescent="0.25">
      <c r="A8739" t="s">
        <v>603</v>
      </c>
      <c r="B8739">
        <v>11</v>
      </c>
      <c r="C8739" t="s">
        <v>452</v>
      </c>
      <c r="D8739" t="s">
        <v>378</v>
      </c>
    </row>
    <row r="8740" spans="1:4" hidden="1" x14ac:dyDescent="0.25">
      <c r="A8740" t="s">
        <v>603</v>
      </c>
      <c r="B8740">
        <v>12</v>
      </c>
      <c r="C8740" t="s">
        <v>451</v>
      </c>
      <c r="D8740" t="s">
        <v>376</v>
      </c>
    </row>
    <row r="8741" spans="1:4" hidden="1" x14ac:dyDescent="0.25">
      <c r="A8741" t="s">
        <v>603</v>
      </c>
      <c r="B8741">
        <v>13</v>
      </c>
      <c r="C8741" t="s">
        <v>450</v>
      </c>
      <c r="D8741" t="s">
        <v>374</v>
      </c>
    </row>
    <row r="8742" spans="1:4" hidden="1" x14ac:dyDescent="0.25">
      <c r="A8742" t="s">
        <v>603</v>
      </c>
      <c r="B8742">
        <v>14</v>
      </c>
      <c r="C8742" t="s">
        <v>449</v>
      </c>
      <c r="D8742" t="s">
        <v>372</v>
      </c>
    </row>
    <row r="8743" spans="1:4" hidden="1" x14ac:dyDescent="0.25">
      <c r="A8743" t="s">
        <v>603</v>
      </c>
      <c r="B8743">
        <v>15</v>
      </c>
      <c r="C8743" t="s">
        <v>616</v>
      </c>
      <c r="D8743" t="s">
        <v>615</v>
      </c>
    </row>
    <row r="8744" spans="1:4" hidden="1" x14ac:dyDescent="0.25">
      <c r="A8744" t="s">
        <v>603</v>
      </c>
      <c r="B8744">
        <v>16</v>
      </c>
      <c r="C8744" t="s">
        <v>621</v>
      </c>
      <c r="D8744" t="s">
        <v>617</v>
      </c>
    </row>
    <row r="8745" spans="1:4" hidden="1" x14ac:dyDescent="0.25">
      <c r="A8745" t="s">
        <v>603</v>
      </c>
      <c r="B8745">
        <v>17</v>
      </c>
      <c r="C8745" t="s">
        <v>620</v>
      </c>
      <c r="D8745" t="s">
        <v>619</v>
      </c>
    </row>
    <row r="8746" spans="1:4" hidden="1" x14ac:dyDescent="0.25">
      <c r="A8746" t="s">
        <v>603</v>
      </c>
      <c r="B8746">
        <v>18</v>
      </c>
      <c r="C8746" t="s">
        <v>618</v>
      </c>
      <c r="D8746" t="s">
        <v>617</v>
      </c>
    </row>
    <row r="8747" spans="1:4" hidden="1" x14ac:dyDescent="0.25">
      <c r="A8747" t="s">
        <v>603</v>
      </c>
      <c r="B8747">
        <v>19</v>
      </c>
      <c r="C8747" t="s">
        <v>616</v>
      </c>
      <c r="D8747" t="s">
        <v>615</v>
      </c>
    </row>
    <row r="8748" spans="1:4" hidden="1" x14ac:dyDescent="0.25">
      <c r="A8748" t="s">
        <v>603</v>
      </c>
      <c r="B8748">
        <v>20</v>
      </c>
      <c r="C8748" t="s">
        <v>449</v>
      </c>
      <c r="D8748" t="s">
        <v>372</v>
      </c>
    </row>
    <row r="8749" spans="1:4" hidden="1" x14ac:dyDescent="0.25">
      <c r="A8749" t="s">
        <v>603</v>
      </c>
      <c r="B8749">
        <v>21</v>
      </c>
      <c r="C8749" t="s">
        <v>448</v>
      </c>
      <c r="D8749" t="s">
        <v>614</v>
      </c>
    </row>
    <row r="8750" spans="1:4" hidden="1" x14ac:dyDescent="0.25">
      <c r="A8750" t="s">
        <v>603</v>
      </c>
      <c r="B8750">
        <v>22</v>
      </c>
      <c r="C8750" t="s">
        <v>613</v>
      </c>
      <c r="D8750" t="s">
        <v>368</v>
      </c>
    </row>
    <row r="8751" spans="1:4" hidden="1" x14ac:dyDescent="0.25">
      <c r="A8751" t="s">
        <v>603</v>
      </c>
      <c r="B8751">
        <v>23</v>
      </c>
      <c r="C8751" t="s">
        <v>602</v>
      </c>
      <c r="D8751" t="s">
        <v>271</v>
      </c>
    </row>
    <row r="8752" spans="1:4" hidden="1" x14ac:dyDescent="0.25">
      <c r="A8752" t="s">
        <v>603</v>
      </c>
      <c r="B8752">
        <v>24</v>
      </c>
      <c r="C8752" t="s">
        <v>612</v>
      </c>
      <c r="D8752" t="s">
        <v>611</v>
      </c>
    </row>
    <row r="8753" spans="1:4" hidden="1" x14ac:dyDescent="0.25">
      <c r="A8753" t="s">
        <v>603</v>
      </c>
      <c r="B8753">
        <v>25</v>
      </c>
      <c r="C8753" t="s">
        <v>610</v>
      </c>
      <c r="D8753" t="s">
        <v>442</v>
      </c>
    </row>
    <row r="8754" spans="1:4" hidden="1" x14ac:dyDescent="0.25">
      <c r="A8754" t="s">
        <v>603</v>
      </c>
      <c r="B8754">
        <v>26</v>
      </c>
      <c r="C8754" t="s">
        <v>609</v>
      </c>
      <c r="D8754" t="s">
        <v>608</v>
      </c>
    </row>
    <row r="8755" spans="1:4" hidden="1" x14ac:dyDescent="0.25">
      <c r="A8755" t="s">
        <v>603</v>
      </c>
      <c r="B8755">
        <v>27</v>
      </c>
      <c r="C8755" t="s">
        <v>607</v>
      </c>
      <c r="D8755" t="s">
        <v>606</v>
      </c>
    </row>
    <row r="8756" spans="1:4" hidden="1" x14ac:dyDescent="0.25">
      <c r="A8756" t="s">
        <v>603</v>
      </c>
      <c r="B8756">
        <v>28</v>
      </c>
      <c r="C8756" t="s">
        <v>605</v>
      </c>
      <c r="D8756" t="s">
        <v>604</v>
      </c>
    </row>
    <row r="8757" spans="1:4" hidden="1" x14ac:dyDescent="0.25">
      <c r="A8757" t="s">
        <v>603</v>
      </c>
      <c r="B8757">
        <v>29</v>
      </c>
      <c r="C8757" t="s">
        <v>602</v>
      </c>
      <c r="D8757" t="s">
        <v>271</v>
      </c>
    </row>
    <row r="8758" spans="1:4" hidden="1" x14ac:dyDescent="0.25">
      <c r="A8758" t="s">
        <v>565</v>
      </c>
      <c r="B8758">
        <v>0</v>
      </c>
      <c r="C8758" t="s">
        <v>601</v>
      </c>
      <c r="D8758" t="s">
        <v>600</v>
      </c>
    </row>
    <row r="8759" spans="1:4" hidden="1" x14ac:dyDescent="0.25">
      <c r="A8759" t="s">
        <v>565</v>
      </c>
      <c r="B8759">
        <v>1</v>
      </c>
      <c r="C8759" t="s">
        <v>295</v>
      </c>
      <c r="D8759" t="s">
        <v>10</v>
      </c>
    </row>
    <row r="8760" spans="1:4" hidden="1" x14ac:dyDescent="0.25">
      <c r="A8760" t="s">
        <v>565</v>
      </c>
      <c r="B8760">
        <v>2</v>
      </c>
      <c r="C8760" t="s">
        <v>599</v>
      </c>
      <c r="D8760" t="s">
        <v>598</v>
      </c>
    </row>
    <row r="8761" spans="1:4" hidden="1" x14ac:dyDescent="0.25">
      <c r="A8761" t="s">
        <v>565</v>
      </c>
      <c r="B8761">
        <v>3</v>
      </c>
      <c r="C8761" t="s">
        <v>597</v>
      </c>
      <c r="D8761" t="s">
        <v>596</v>
      </c>
    </row>
    <row r="8762" spans="1:4" hidden="1" x14ac:dyDescent="0.25">
      <c r="A8762" t="s">
        <v>565</v>
      </c>
      <c r="B8762">
        <v>4</v>
      </c>
      <c r="C8762" t="s">
        <v>595</v>
      </c>
      <c r="D8762" t="s">
        <v>70</v>
      </c>
    </row>
    <row r="8763" spans="1:4" hidden="1" x14ac:dyDescent="0.25">
      <c r="A8763" t="s">
        <v>565</v>
      </c>
      <c r="B8763">
        <v>5</v>
      </c>
      <c r="C8763" t="s">
        <v>594</v>
      </c>
      <c r="D8763" t="s">
        <v>593</v>
      </c>
    </row>
    <row r="8764" spans="1:4" hidden="1" x14ac:dyDescent="0.25">
      <c r="A8764" t="s">
        <v>565</v>
      </c>
      <c r="B8764">
        <v>6</v>
      </c>
      <c r="C8764" t="s">
        <v>383</v>
      </c>
      <c r="D8764" t="s">
        <v>592</v>
      </c>
    </row>
    <row r="8765" spans="1:4" hidden="1" x14ac:dyDescent="0.25">
      <c r="A8765" t="s">
        <v>565</v>
      </c>
      <c r="B8765">
        <v>7</v>
      </c>
      <c r="C8765" t="s">
        <v>591</v>
      </c>
      <c r="D8765" t="s">
        <v>504</v>
      </c>
    </row>
    <row r="8766" spans="1:4" hidden="1" x14ac:dyDescent="0.25">
      <c r="A8766" t="s">
        <v>565</v>
      </c>
      <c r="B8766">
        <v>8</v>
      </c>
      <c r="C8766" t="s">
        <v>507</v>
      </c>
      <c r="D8766" t="s">
        <v>590</v>
      </c>
    </row>
    <row r="8767" spans="1:4" hidden="1" x14ac:dyDescent="0.25">
      <c r="A8767" t="s">
        <v>565</v>
      </c>
      <c r="B8767">
        <v>9</v>
      </c>
      <c r="C8767" t="s">
        <v>508</v>
      </c>
      <c r="D8767" t="s">
        <v>116</v>
      </c>
    </row>
    <row r="8768" spans="1:4" hidden="1" x14ac:dyDescent="0.25">
      <c r="A8768" t="s">
        <v>565</v>
      </c>
      <c r="B8768">
        <v>10</v>
      </c>
      <c r="C8768" t="s">
        <v>589</v>
      </c>
      <c r="D8768" t="s">
        <v>509</v>
      </c>
    </row>
    <row r="8769" spans="1:4" hidden="1" x14ac:dyDescent="0.25">
      <c r="A8769" t="s">
        <v>565</v>
      </c>
      <c r="B8769">
        <v>11</v>
      </c>
      <c r="C8769" t="s">
        <v>512</v>
      </c>
      <c r="D8769" t="s">
        <v>511</v>
      </c>
    </row>
    <row r="8770" spans="1:4" hidden="1" x14ac:dyDescent="0.25">
      <c r="A8770" t="s">
        <v>565</v>
      </c>
      <c r="B8770">
        <v>12</v>
      </c>
      <c r="C8770" t="s">
        <v>514</v>
      </c>
      <c r="D8770" t="s">
        <v>513</v>
      </c>
    </row>
    <row r="8771" spans="1:4" hidden="1" x14ac:dyDescent="0.25">
      <c r="A8771" t="s">
        <v>565</v>
      </c>
      <c r="B8771">
        <v>13</v>
      </c>
      <c r="C8771" t="s">
        <v>588</v>
      </c>
      <c r="D8771" t="s">
        <v>587</v>
      </c>
    </row>
    <row r="8772" spans="1:4" hidden="1" x14ac:dyDescent="0.25">
      <c r="A8772" t="s">
        <v>565</v>
      </c>
      <c r="B8772">
        <v>14</v>
      </c>
      <c r="C8772" t="s">
        <v>586</v>
      </c>
      <c r="D8772" t="s">
        <v>150</v>
      </c>
    </row>
    <row r="8773" spans="1:4" hidden="1" x14ac:dyDescent="0.25">
      <c r="A8773" t="s">
        <v>565</v>
      </c>
      <c r="B8773">
        <v>15</v>
      </c>
      <c r="C8773" t="s">
        <v>585</v>
      </c>
      <c r="D8773" t="s">
        <v>584</v>
      </c>
    </row>
    <row r="8774" spans="1:4" hidden="1" x14ac:dyDescent="0.25">
      <c r="A8774" t="s">
        <v>565</v>
      </c>
      <c r="B8774">
        <v>16</v>
      </c>
      <c r="C8774" t="s">
        <v>583</v>
      </c>
      <c r="D8774" t="s">
        <v>582</v>
      </c>
    </row>
    <row r="8775" spans="1:4" hidden="1" x14ac:dyDescent="0.25">
      <c r="A8775" t="s">
        <v>565</v>
      </c>
      <c r="B8775">
        <v>17</v>
      </c>
      <c r="C8775" t="s">
        <v>581</v>
      </c>
      <c r="D8775" t="s">
        <v>580</v>
      </c>
    </row>
    <row r="8776" spans="1:4" hidden="1" x14ac:dyDescent="0.25">
      <c r="A8776" t="s">
        <v>565</v>
      </c>
      <c r="B8776">
        <v>18</v>
      </c>
      <c r="C8776" t="s">
        <v>43</v>
      </c>
      <c r="D8776" t="s">
        <v>579</v>
      </c>
    </row>
    <row r="8777" spans="1:4" hidden="1" x14ac:dyDescent="0.25">
      <c r="A8777" t="s">
        <v>565</v>
      </c>
      <c r="B8777">
        <v>19</v>
      </c>
      <c r="C8777" t="s">
        <v>578</v>
      </c>
      <c r="D8777" t="s">
        <v>577</v>
      </c>
    </row>
    <row r="8778" spans="1:4" hidden="1" x14ac:dyDescent="0.25">
      <c r="A8778" t="s">
        <v>565</v>
      </c>
      <c r="B8778">
        <v>20</v>
      </c>
      <c r="C8778" t="s">
        <v>357</v>
      </c>
      <c r="D8778" t="s">
        <v>356</v>
      </c>
    </row>
    <row r="8779" spans="1:4" hidden="1" x14ac:dyDescent="0.25">
      <c r="A8779" t="s">
        <v>565</v>
      </c>
      <c r="B8779">
        <v>21</v>
      </c>
      <c r="C8779" t="s">
        <v>358</v>
      </c>
      <c r="D8779" t="s">
        <v>72</v>
      </c>
    </row>
    <row r="8780" spans="1:4" hidden="1" x14ac:dyDescent="0.25">
      <c r="A8780" t="s">
        <v>565</v>
      </c>
      <c r="B8780">
        <v>22</v>
      </c>
      <c r="C8780" t="s">
        <v>576</v>
      </c>
      <c r="D8780" t="s">
        <v>575</v>
      </c>
    </row>
    <row r="8781" spans="1:4" hidden="1" x14ac:dyDescent="0.25">
      <c r="A8781" t="s">
        <v>565</v>
      </c>
      <c r="B8781">
        <v>23</v>
      </c>
      <c r="C8781" t="s">
        <v>369</v>
      </c>
      <c r="D8781" t="s">
        <v>574</v>
      </c>
    </row>
    <row r="8782" spans="1:4" hidden="1" x14ac:dyDescent="0.25">
      <c r="A8782" t="s">
        <v>565</v>
      </c>
      <c r="B8782">
        <v>24</v>
      </c>
      <c r="C8782" t="s">
        <v>573</v>
      </c>
      <c r="D8782" t="s">
        <v>572</v>
      </c>
    </row>
    <row r="8783" spans="1:4" hidden="1" x14ac:dyDescent="0.25">
      <c r="A8783" t="s">
        <v>565</v>
      </c>
      <c r="B8783">
        <v>25</v>
      </c>
      <c r="C8783" t="s">
        <v>571</v>
      </c>
      <c r="D8783" t="s">
        <v>570</v>
      </c>
    </row>
    <row r="8784" spans="1:4" hidden="1" x14ac:dyDescent="0.25">
      <c r="A8784" t="s">
        <v>565</v>
      </c>
      <c r="B8784">
        <v>26</v>
      </c>
      <c r="C8784" t="s">
        <v>569</v>
      </c>
      <c r="D8784" t="s">
        <v>568</v>
      </c>
    </row>
    <row r="8785" spans="1:4" hidden="1" x14ac:dyDescent="0.25">
      <c r="A8785" t="s">
        <v>565</v>
      </c>
      <c r="B8785">
        <v>27</v>
      </c>
      <c r="C8785" t="s">
        <v>567</v>
      </c>
      <c r="D8785" t="s">
        <v>566</v>
      </c>
    </row>
    <row r="8786" spans="1:4" hidden="1" x14ac:dyDescent="0.25">
      <c r="A8786" t="s">
        <v>565</v>
      </c>
      <c r="B8786">
        <v>28</v>
      </c>
      <c r="C8786" t="s">
        <v>556</v>
      </c>
      <c r="D8786" t="s">
        <v>257</v>
      </c>
    </row>
    <row r="8787" spans="1:4" hidden="1" x14ac:dyDescent="0.25">
      <c r="A8787" t="s">
        <v>564</v>
      </c>
      <c r="B8787">
        <v>1</v>
      </c>
      <c r="C8787" t="s">
        <v>316</v>
      </c>
      <c r="D8787" t="s">
        <v>106</v>
      </c>
    </row>
    <row r="8788" spans="1:4" hidden="1" x14ac:dyDescent="0.25">
      <c r="A8788" t="s">
        <v>564</v>
      </c>
      <c r="B8788">
        <v>2</v>
      </c>
      <c r="C8788" t="s">
        <v>295</v>
      </c>
      <c r="D8788" t="s">
        <v>10</v>
      </c>
    </row>
    <row r="8789" spans="1:4" hidden="1" x14ac:dyDescent="0.25">
      <c r="A8789" t="s">
        <v>564</v>
      </c>
      <c r="B8789">
        <v>3</v>
      </c>
      <c r="C8789" t="s">
        <v>344</v>
      </c>
      <c r="D8789" t="s">
        <v>8</v>
      </c>
    </row>
    <row r="8790" spans="1:4" hidden="1" x14ac:dyDescent="0.25">
      <c r="A8790" t="s">
        <v>564</v>
      </c>
      <c r="B8790">
        <v>4</v>
      </c>
      <c r="C8790" t="s">
        <v>563</v>
      </c>
      <c r="D8790" t="s">
        <v>270</v>
      </c>
    </row>
    <row r="8791" spans="1:4" hidden="1" x14ac:dyDescent="0.25">
      <c r="A8791" t="s">
        <v>538</v>
      </c>
      <c r="B8791">
        <v>1</v>
      </c>
      <c r="C8791" t="s">
        <v>295</v>
      </c>
      <c r="D8791" t="s">
        <v>10</v>
      </c>
    </row>
    <row r="8792" spans="1:4" hidden="1" x14ac:dyDescent="0.25">
      <c r="A8792" t="s">
        <v>538</v>
      </c>
      <c r="B8792">
        <v>2</v>
      </c>
      <c r="C8792" t="s">
        <v>410</v>
      </c>
      <c r="D8792" t="s">
        <v>562</v>
      </c>
    </row>
    <row r="8793" spans="1:4" hidden="1" x14ac:dyDescent="0.25">
      <c r="A8793" t="s">
        <v>538</v>
      </c>
      <c r="B8793">
        <v>3</v>
      </c>
      <c r="C8793" t="s">
        <v>393</v>
      </c>
      <c r="D8793" t="s">
        <v>535</v>
      </c>
    </row>
    <row r="8794" spans="1:4" hidden="1" x14ac:dyDescent="0.25">
      <c r="A8794" t="s">
        <v>538</v>
      </c>
      <c r="B8794">
        <v>4</v>
      </c>
      <c r="C8794" t="s">
        <v>391</v>
      </c>
      <c r="D8794" t="s">
        <v>458</v>
      </c>
    </row>
    <row r="8795" spans="1:4" hidden="1" x14ac:dyDescent="0.25">
      <c r="A8795" t="s">
        <v>538</v>
      </c>
      <c r="B8795">
        <v>5</v>
      </c>
      <c r="C8795" t="s">
        <v>561</v>
      </c>
      <c r="D8795" t="s">
        <v>407</v>
      </c>
    </row>
    <row r="8796" spans="1:4" hidden="1" x14ac:dyDescent="0.25">
      <c r="A8796" t="s">
        <v>538</v>
      </c>
      <c r="B8796">
        <v>6</v>
      </c>
      <c r="C8796" t="s">
        <v>406</v>
      </c>
      <c r="D8796" t="s">
        <v>386</v>
      </c>
    </row>
    <row r="8797" spans="1:4" hidden="1" x14ac:dyDescent="0.25">
      <c r="A8797" t="s">
        <v>538</v>
      </c>
      <c r="B8797">
        <v>7</v>
      </c>
      <c r="C8797" t="s">
        <v>405</v>
      </c>
      <c r="D8797" t="s">
        <v>384</v>
      </c>
    </row>
    <row r="8798" spans="1:4" hidden="1" x14ac:dyDescent="0.25">
      <c r="A8798" t="s">
        <v>538</v>
      </c>
      <c r="B8798">
        <v>8</v>
      </c>
      <c r="C8798" t="s">
        <v>316</v>
      </c>
      <c r="D8798" t="s">
        <v>106</v>
      </c>
    </row>
    <row r="8799" spans="1:4" hidden="1" x14ac:dyDescent="0.25">
      <c r="A8799" t="s">
        <v>538</v>
      </c>
      <c r="B8799">
        <v>9</v>
      </c>
      <c r="C8799" t="s">
        <v>383</v>
      </c>
      <c r="D8799" t="s">
        <v>382</v>
      </c>
    </row>
    <row r="8800" spans="1:4" hidden="1" x14ac:dyDescent="0.25">
      <c r="A8800" t="s">
        <v>538</v>
      </c>
      <c r="B8800">
        <v>10</v>
      </c>
      <c r="C8800" t="s">
        <v>453</v>
      </c>
      <c r="D8800" t="s">
        <v>380</v>
      </c>
    </row>
    <row r="8801" spans="1:4" hidden="1" x14ac:dyDescent="0.25">
      <c r="A8801" t="s">
        <v>538</v>
      </c>
      <c r="B8801">
        <v>11</v>
      </c>
      <c r="C8801" t="s">
        <v>315</v>
      </c>
      <c r="D8801" t="s">
        <v>221</v>
      </c>
    </row>
    <row r="8802" spans="1:4" hidden="1" x14ac:dyDescent="0.25">
      <c r="A8802" t="s">
        <v>538</v>
      </c>
      <c r="B8802">
        <v>12</v>
      </c>
      <c r="C8802" t="s">
        <v>560</v>
      </c>
      <c r="D8802" t="s">
        <v>559</v>
      </c>
    </row>
    <row r="8803" spans="1:4" hidden="1" x14ac:dyDescent="0.25">
      <c r="A8803" t="s">
        <v>538</v>
      </c>
      <c r="B8803">
        <v>13</v>
      </c>
      <c r="C8803" t="s">
        <v>531</v>
      </c>
      <c r="D8803" t="s">
        <v>530</v>
      </c>
    </row>
    <row r="8804" spans="1:4" hidden="1" x14ac:dyDescent="0.25">
      <c r="A8804" t="s">
        <v>538</v>
      </c>
      <c r="B8804">
        <v>14</v>
      </c>
      <c r="C8804" t="s">
        <v>558</v>
      </c>
      <c r="D8804" t="s">
        <v>557</v>
      </c>
    </row>
    <row r="8805" spans="1:4" hidden="1" x14ac:dyDescent="0.25">
      <c r="A8805" t="s">
        <v>538</v>
      </c>
      <c r="B8805">
        <v>15</v>
      </c>
      <c r="C8805" t="s">
        <v>525</v>
      </c>
      <c r="D8805" t="s">
        <v>524</v>
      </c>
    </row>
    <row r="8806" spans="1:4" hidden="1" x14ac:dyDescent="0.25">
      <c r="A8806" t="s">
        <v>538</v>
      </c>
      <c r="B8806">
        <v>16</v>
      </c>
      <c r="C8806" t="s">
        <v>556</v>
      </c>
      <c r="D8806" t="s">
        <v>257</v>
      </c>
    </row>
    <row r="8807" spans="1:4" hidden="1" x14ac:dyDescent="0.25">
      <c r="A8807" t="s">
        <v>538</v>
      </c>
      <c r="B8807">
        <v>17</v>
      </c>
      <c r="C8807" t="s">
        <v>401</v>
      </c>
      <c r="D8807" t="s">
        <v>555</v>
      </c>
    </row>
    <row r="8808" spans="1:4" hidden="1" x14ac:dyDescent="0.25">
      <c r="A8808" t="s">
        <v>538</v>
      </c>
      <c r="B8808">
        <v>18</v>
      </c>
      <c r="C8808" t="s">
        <v>554</v>
      </c>
      <c r="D8808" t="s">
        <v>553</v>
      </c>
    </row>
    <row r="8809" spans="1:4" hidden="1" x14ac:dyDescent="0.25">
      <c r="A8809" t="s">
        <v>538</v>
      </c>
      <c r="B8809">
        <v>19</v>
      </c>
      <c r="C8809" t="s">
        <v>552</v>
      </c>
      <c r="D8809" t="s">
        <v>551</v>
      </c>
    </row>
    <row r="8810" spans="1:4" hidden="1" x14ac:dyDescent="0.25">
      <c r="A8810" t="s">
        <v>538</v>
      </c>
      <c r="B8810">
        <v>20</v>
      </c>
      <c r="C8810" t="s">
        <v>550</v>
      </c>
      <c r="D8810" t="s">
        <v>549</v>
      </c>
    </row>
    <row r="8811" spans="1:4" hidden="1" x14ac:dyDescent="0.25">
      <c r="A8811" t="s">
        <v>538</v>
      </c>
      <c r="B8811">
        <v>21</v>
      </c>
      <c r="C8811" t="s">
        <v>548</v>
      </c>
      <c r="D8811" t="s">
        <v>547</v>
      </c>
    </row>
    <row r="8812" spans="1:4" hidden="1" x14ac:dyDescent="0.25">
      <c r="A8812" t="s">
        <v>538</v>
      </c>
      <c r="B8812">
        <v>22</v>
      </c>
      <c r="C8812" t="s">
        <v>546</v>
      </c>
      <c r="D8812" t="s">
        <v>545</v>
      </c>
    </row>
    <row r="8813" spans="1:4" hidden="1" x14ac:dyDescent="0.25">
      <c r="A8813" t="s">
        <v>538</v>
      </c>
      <c r="B8813">
        <v>23</v>
      </c>
      <c r="C8813" t="s">
        <v>544</v>
      </c>
      <c r="D8813" t="s">
        <v>543</v>
      </c>
    </row>
    <row r="8814" spans="1:4" hidden="1" x14ac:dyDescent="0.25">
      <c r="A8814" t="s">
        <v>538</v>
      </c>
      <c r="B8814">
        <v>24</v>
      </c>
      <c r="C8814" t="s">
        <v>542</v>
      </c>
      <c r="D8814" t="s">
        <v>541</v>
      </c>
    </row>
    <row r="8815" spans="1:4" hidden="1" x14ac:dyDescent="0.25">
      <c r="A8815" t="s">
        <v>538</v>
      </c>
      <c r="B8815">
        <v>25</v>
      </c>
      <c r="C8815" t="s">
        <v>472</v>
      </c>
      <c r="D8815" t="s">
        <v>540</v>
      </c>
    </row>
    <row r="8816" spans="1:4" hidden="1" x14ac:dyDescent="0.25">
      <c r="A8816" t="s">
        <v>538</v>
      </c>
      <c r="B8816">
        <v>26</v>
      </c>
      <c r="C8816" t="s">
        <v>383</v>
      </c>
      <c r="D8816" t="s">
        <v>539</v>
      </c>
    </row>
    <row r="8817" spans="1:4" hidden="1" x14ac:dyDescent="0.25">
      <c r="A8817" t="s">
        <v>538</v>
      </c>
      <c r="B8817">
        <v>27</v>
      </c>
      <c r="C8817" t="s">
        <v>537</v>
      </c>
      <c r="D8817" t="s">
        <v>260</v>
      </c>
    </row>
    <row r="8818" spans="1:4" ht="28.5" hidden="1" customHeight="1" x14ac:dyDescent="0.25">
      <c r="A8818" t="s">
        <v>477</v>
      </c>
      <c r="B8818">
        <v>1</v>
      </c>
      <c r="C8818" t="s">
        <v>295</v>
      </c>
      <c r="D8818" t="s">
        <v>10</v>
      </c>
    </row>
    <row r="8819" spans="1:4" hidden="1" x14ac:dyDescent="0.25">
      <c r="A8819" t="s">
        <v>477</v>
      </c>
      <c r="B8819">
        <v>2</v>
      </c>
      <c r="C8819" t="s">
        <v>395</v>
      </c>
      <c r="D8819" t="s">
        <v>536</v>
      </c>
    </row>
    <row r="8820" spans="1:4" hidden="1" x14ac:dyDescent="0.25">
      <c r="A8820" t="s">
        <v>477</v>
      </c>
      <c r="B8820">
        <v>3</v>
      </c>
      <c r="C8820" t="s">
        <v>393</v>
      </c>
      <c r="D8820" t="s">
        <v>535</v>
      </c>
    </row>
    <row r="8821" spans="1:4" hidden="1" x14ac:dyDescent="0.25">
      <c r="A8821" t="s">
        <v>477</v>
      </c>
      <c r="B8821">
        <v>4</v>
      </c>
      <c r="C8821" t="s">
        <v>391</v>
      </c>
      <c r="D8821" t="s">
        <v>390</v>
      </c>
    </row>
    <row r="8822" spans="1:4" hidden="1" x14ac:dyDescent="0.25">
      <c r="A8822" t="s">
        <v>477</v>
      </c>
      <c r="B8822">
        <v>5</v>
      </c>
      <c r="C8822" t="s">
        <v>408</v>
      </c>
      <c r="D8822" t="s">
        <v>388</v>
      </c>
    </row>
    <row r="8823" spans="1:4" hidden="1" x14ac:dyDescent="0.25">
      <c r="A8823" t="s">
        <v>477</v>
      </c>
      <c r="B8823">
        <v>6</v>
      </c>
      <c r="C8823" t="s">
        <v>406</v>
      </c>
      <c r="D8823" t="s">
        <v>386</v>
      </c>
    </row>
    <row r="8824" spans="1:4" hidden="1" x14ac:dyDescent="0.25">
      <c r="A8824" t="s">
        <v>477</v>
      </c>
      <c r="B8824">
        <v>7</v>
      </c>
      <c r="C8824" t="s">
        <v>405</v>
      </c>
      <c r="D8824" t="s">
        <v>384</v>
      </c>
    </row>
    <row r="8825" spans="1:4" hidden="1" x14ac:dyDescent="0.25">
      <c r="A8825" t="s">
        <v>477</v>
      </c>
      <c r="B8825">
        <v>8</v>
      </c>
      <c r="C8825" t="s">
        <v>316</v>
      </c>
      <c r="D8825" t="s">
        <v>106</v>
      </c>
    </row>
    <row r="8826" spans="1:4" hidden="1" x14ac:dyDescent="0.25">
      <c r="A8826" t="s">
        <v>477</v>
      </c>
      <c r="B8826">
        <v>9</v>
      </c>
      <c r="C8826" t="s">
        <v>534</v>
      </c>
      <c r="D8826" t="s">
        <v>382</v>
      </c>
    </row>
    <row r="8827" spans="1:4" hidden="1" x14ac:dyDescent="0.25">
      <c r="A8827" t="s">
        <v>477</v>
      </c>
      <c r="B8827">
        <v>10</v>
      </c>
      <c r="C8827" t="s">
        <v>381</v>
      </c>
      <c r="D8827" t="s">
        <v>380</v>
      </c>
    </row>
    <row r="8828" spans="1:4" hidden="1" x14ac:dyDescent="0.25">
      <c r="A8828" t="s">
        <v>477</v>
      </c>
      <c r="B8828">
        <v>11</v>
      </c>
      <c r="C8828" t="s">
        <v>315</v>
      </c>
      <c r="D8828" t="s">
        <v>221</v>
      </c>
    </row>
    <row r="8829" spans="1:4" hidden="1" x14ac:dyDescent="0.25">
      <c r="A8829" t="s">
        <v>477</v>
      </c>
      <c r="B8829">
        <v>12</v>
      </c>
      <c r="C8829" t="s">
        <v>533</v>
      </c>
      <c r="D8829" t="s">
        <v>532</v>
      </c>
    </row>
    <row r="8830" spans="1:4" hidden="1" x14ac:dyDescent="0.25">
      <c r="A8830" t="s">
        <v>477</v>
      </c>
      <c r="B8830">
        <v>13</v>
      </c>
      <c r="C8830" t="s">
        <v>531</v>
      </c>
      <c r="D8830" t="s">
        <v>530</v>
      </c>
    </row>
    <row r="8831" spans="1:4" hidden="1" x14ac:dyDescent="0.25">
      <c r="A8831" t="s">
        <v>477</v>
      </c>
      <c r="B8831">
        <v>14</v>
      </c>
      <c r="C8831" t="s">
        <v>529</v>
      </c>
      <c r="D8831" t="s">
        <v>528</v>
      </c>
    </row>
    <row r="8832" spans="1:4" hidden="1" x14ac:dyDescent="0.25">
      <c r="A8832" t="s">
        <v>477</v>
      </c>
      <c r="B8832">
        <v>15</v>
      </c>
      <c r="C8832" t="s">
        <v>527</v>
      </c>
      <c r="D8832" t="s">
        <v>526</v>
      </c>
    </row>
    <row r="8833" spans="1:4" hidden="1" x14ac:dyDescent="0.25">
      <c r="A8833" t="s">
        <v>477</v>
      </c>
      <c r="B8833">
        <v>16</v>
      </c>
      <c r="C8833" t="s">
        <v>525</v>
      </c>
      <c r="D8833" t="s">
        <v>524</v>
      </c>
    </row>
    <row r="8834" spans="1:4" hidden="1" x14ac:dyDescent="0.25">
      <c r="A8834" t="s">
        <v>477</v>
      </c>
      <c r="B8834">
        <v>17</v>
      </c>
      <c r="C8834" t="s">
        <v>523</v>
      </c>
      <c r="D8834" t="s">
        <v>522</v>
      </c>
    </row>
    <row r="8835" spans="1:4" hidden="1" x14ac:dyDescent="0.25">
      <c r="A8835" t="s">
        <v>477</v>
      </c>
      <c r="B8835">
        <v>18</v>
      </c>
      <c r="C8835" t="s">
        <v>49</v>
      </c>
      <c r="D8835" t="s">
        <v>521</v>
      </c>
    </row>
    <row r="8836" spans="1:4" hidden="1" x14ac:dyDescent="0.25">
      <c r="A8836" t="s">
        <v>477</v>
      </c>
      <c r="B8836">
        <v>19</v>
      </c>
      <c r="C8836" t="s">
        <v>411</v>
      </c>
      <c r="D8836" t="s">
        <v>520</v>
      </c>
    </row>
    <row r="8837" spans="1:4" hidden="1" x14ac:dyDescent="0.25">
      <c r="A8837" t="s">
        <v>477</v>
      </c>
      <c r="B8837">
        <v>20</v>
      </c>
      <c r="C8837" t="s">
        <v>519</v>
      </c>
      <c r="D8837" t="s">
        <v>518</v>
      </c>
    </row>
    <row r="8838" spans="1:4" hidden="1" x14ac:dyDescent="0.25">
      <c r="A8838" t="s">
        <v>477</v>
      </c>
      <c r="B8838">
        <v>21</v>
      </c>
      <c r="C8838" t="s">
        <v>381</v>
      </c>
      <c r="D8838" t="s">
        <v>517</v>
      </c>
    </row>
    <row r="8839" spans="1:4" hidden="1" x14ac:dyDescent="0.25">
      <c r="A8839" t="s">
        <v>477</v>
      </c>
      <c r="B8839">
        <v>22</v>
      </c>
      <c r="C8839" t="s">
        <v>516</v>
      </c>
      <c r="D8839" t="s">
        <v>125</v>
      </c>
    </row>
    <row r="8840" spans="1:4" hidden="1" x14ac:dyDescent="0.25">
      <c r="A8840" t="s">
        <v>477</v>
      </c>
      <c r="B8840">
        <v>23</v>
      </c>
      <c r="C8840" t="s">
        <v>501</v>
      </c>
      <c r="D8840" t="s">
        <v>515</v>
      </c>
    </row>
    <row r="8841" spans="1:4" hidden="1" x14ac:dyDescent="0.25">
      <c r="A8841" t="s">
        <v>477</v>
      </c>
      <c r="B8841">
        <v>24</v>
      </c>
      <c r="C8841" t="s">
        <v>514</v>
      </c>
      <c r="D8841" t="s">
        <v>513</v>
      </c>
    </row>
    <row r="8842" spans="1:4" hidden="1" x14ac:dyDescent="0.25">
      <c r="A8842" t="s">
        <v>477</v>
      </c>
      <c r="B8842">
        <v>25</v>
      </c>
      <c r="C8842" t="s">
        <v>512</v>
      </c>
      <c r="D8842" t="s">
        <v>511</v>
      </c>
    </row>
    <row r="8843" spans="1:4" hidden="1" x14ac:dyDescent="0.25">
      <c r="A8843" t="s">
        <v>477</v>
      </c>
      <c r="B8843">
        <v>26</v>
      </c>
      <c r="C8843" t="s">
        <v>510</v>
      </c>
      <c r="D8843" t="s">
        <v>509</v>
      </c>
    </row>
    <row r="8844" spans="1:4" hidden="1" x14ac:dyDescent="0.25">
      <c r="A8844" t="s">
        <v>477</v>
      </c>
      <c r="B8844">
        <v>27</v>
      </c>
      <c r="C8844" t="s">
        <v>508</v>
      </c>
      <c r="D8844" t="s">
        <v>116</v>
      </c>
    </row>
    <row r="8845" spans="1:4" hidden="1" x14ac:dyDescent="0.25">
      <c r="A8845" t="s">
        <v>477</v>
      </c>
      <c r="B8845">
        <v>28</v>
      </c>
      <c r="C8845" t="s">
        <v>507</v>
      </c>
      <c r="D8845" t="s">
        <v>506</v>
      </c>
    </row>
    <row r="8846" spans="1:4" hidden="1" x14ac:dyDescent="0.25">
      <c r="A8846" t="s">
        <v>477</v>
      </c>
      <c r="B8846">
        <v>29</v>
      </c>
      <c r="C8846" t="s">
        <v>505</v>
      </c>
      <c r="D8846" t="s">
        <v>504</v>
      </c>
    </row>
    <row r="8847" spans="1:4" hidden="1" x14ac:dyDescent="0.25">
      <c r="A8847" t="s">
        <v>477</v>
      </c>
      <c r="B8847">
        <v>30</v>
      </c>
      <c r="C8847" t="s">
        <v>503</v>
      </c>
      <c r="D8847" t="s">
        <v>502</v>
      </c>
    </row>
    <row r="8848" spans="1:4" hidden="1" x14ac:dyDescent="0.25">
      <c r="A8848" t="s">
        <v>477</v>
      </c>
      <c r="B8848">
        <v>31</v>
      </c>
      <c r="C8848" t="s">
        <v>501</v>
      </c>
      <c r="D8848" t="s">
        <v>500</v>
      </c>
    </row>
    <row r="8849" spans="1:4" hidden="1" x14ac:dyDescent="0.25">
      <c r="A8849" t="s">
        <v>477</v>
      </c>
      <c r="B8849">
        <v>32</v>
      </c>
      <c r="C8849" t="s">
        <v>499</v>
      </c>
      <c r="D8849" t="s">
        <v>498</v>
      </c>
    </row>
    <row r="8850" spans="1:4" hidden="1" x14ac:dyDescent="0.25">
      <c r="A8850" t="s">
        <v>477</v>
      </c>
      <c r="B8850">
        <v>33</v>
      </c>
      <c r="C8850" t="s">
        <v>497</v>
      </c>
      <c r="D8850" t="s">
        <v>496</v>
      </c>
    </row>
    <row r="8851" spans="1:4" hidden="1" x14ac:dyDescent="0.25">
      <c r="A8851" t="s">
        <v>477</v>
      </c>
      <c r="B8851">
        <v>34</v>
      </c>
      <c r="C8851" t="s">
        <v>495</v>
      </c>
      <c r="D8851" t="s">
        <v>494</v>
      </c>
    </row>
    <row r="8852" spans="1:4" hidden="1" x14ac:dyDescent="0.25">
      <c r="A8852" t="s">
        <v>477</v>
      </c>
      <c r="B8852">
        <v>35</v>
      </c>
      <c r="C8852" t="s">
        <v>493</v>
      </c>
      <c r="D8852" t="s">
        <v>205</v>
      </c>
    </row>
    <row r="8853" spans="1:4" hidden="1" x14ac:dyDescent="0.25">
      <c r="A8853" t="s">
        <v>477</v>
      </c>
      <c r="B8853">
        <v>36</v>
      </c>
      <c r="C8853" t="s">
        <v>492</v>
      </c>
      <c r="D8853" t="s">
        <v>26</v>
      </c>
    </row>
    <row r="8854" spans="1:4" hidden="1" x14ac:dyDescent="0.25">
      <c r="A8854" t="s">
        <v>477</v>
      </c>
      <c r="B8854">
        <v>37</v>
      </c>
      <c r="C8854" t="s">
        <v>491</v>
      </c>
      <c r="D8854" t="s">
        <v>490</v>
      </c>
    </row>
    <row r="8855" spans="1:4" hidden="1" x14ac:dyDescent="0.25">
      <c r="A8855" t="s">
        <v>477</v>
      </c>
      <c r="B8855">
        <v>38</v>
      </c>
      <c r="C8855" t="s">
        <v>489</v>
      </c>
      <c r="D8855" t="s">
        <v>488</v>
      </c>
    </row>
    <row r="8856" spans="1:4" hidden="1" x14ac:dyDescent="0.25">
      <c r="A8856" t="s">
        <v>477</v>
      </c>
      <c r="B8856">
        <v>39</v>
      </c>
      <c r="C8856" t="s">
        <v>487</v>
      </c>
      <c r="D8856" t="s">
        <v>486</v>
      </c>
    </row>
    <row r="8857" spans="1:4" hidden="1" x14ac:dyDescent="0.25">
      <c r="A8857" t="s">
        <v>477</v>
      </c>
      <c r="B8857">
        <v>40</v>
      </c>
      <c r="C8857" t="s">
        <v>485</v>
      </c>
      <c r="D8857" t="s">
        <v>484</v>
      </c>
    </row>
    <row r="8858" spans="1:4" hidden="1" x14ac:dyDescent="0.25">
      <c r="A8858" t="s">
        <v>477</v>
      </c>
      <c r="B8858">
        <v>41</v>
      </c>
      <c r="C8858" t="s">
        <v>483</v>
      </c>
      <c r="D8858" t="s">
        <v>482</v>
      </c>
    </row>
    <row r="8859" spans="1:4" hidden="1" x14ac:dyDescent="0.25">
      <c r="A8859" t="s">
        <v>477</v>
      </c>
      <c r="B8859">
        <v>42</v>
      </c>
      <c r="C8859" t="s">
        <v>481</v>
      </c>
      <c r="D8859" t="s">
        <v>480</v>
      </c>
    </row>
    <row r="8860" spans="1:4" hidden="1" x14ac:dyDescent="0.25">
      <c r="A8860" t="s">
        <v>477</v>
      </c>
      <c r="B8860">
        <v>43</v>
      </c>
      <c r="C8860" t="s">
        <v>479</v>
      </c>
      <c r="D8860" t="s">
        <v>478</v>
      </c>
    </row>
    <row r="8861" spans="1:4" hidden="1" x14ac:dyDescent="0.25">
      <c r="A8861" t="s">
        <v>477</v>
      </c>
      <c r="B8861">
        <v>44</v>
      </c>
      <c r="C8861" t="s">
        <v>344</v>
      </c>
      <c r="D8861" t="s">
        <v>8</v>
      </c>
    </row>
    <row r="8862" spans="1:4" hidden="1" x14ac:dyDescent="0.25">
      <c r="A8862" t="s">
        <v>467</v>
      </c>
      <c r="B8862">
        <v>1</v>
      </c>
      <c r="C8862" t="s">
        <v>295</v>
      </c>
      <c r="D8862" t="s">
        <v>10</v>
      </c>
    </row>
    <row r="8863" spans="1:4" hidden="1" x14ac:dyDescent="0.25">
      <c r="A8863" t="s">
        <v>467</v>
      </c>
      <c r="B8863">
        <v>2</v>
      </c>
      <c r="C8863" t="s">
        <v>476</v>
      </c>
      <c r="D8863" t="s">
        <v>433</v>
      </c>
    </row>
    <row r="8864" spans="1:4" hidden="1" x14ac:dyDescent="0.25">
      <c r="A8864" t="s">
        <v>467</v>
      </c>
      <c r="B8864">
        <v>3</v>
      </c>
      <c r="C8864" t="s">
        <v>43</v>
      </c>
      <c r="D8864" t="s">
        <v>431</v>
      </c>
    </row>
    <row r="8865" spans="1:4" hidden="1" x14ac:dyDescent="0.25">
      <c r="A8865" t="s">
        <v>467</v>
      </c>
      <c r="B8865">
        <v>4</v>
      </c>
      <c r="C8865" t="s">
        <v>430</v>
      </c>
      <c r="D8865" t="s">
        <v>429</v>
      </c>
    </row>
    <row r="8866" spans="1:4" hidden="1" x14ac:dyDescent="0.25">
      <c r="A8866" t="s">
        <v>467</v>
      </c>
      <c r="B8866">
        <v>5</v>
      </c>
      <c r="C8866" t="s">
        <v>475</v>
      </c>
      <c r="D8866" t="s">
        <v>427</v>
      </c>
    </row>
    <row r="8867" spans="1:4" hidden="1" x14ac:dyDescent="0.25">
      <c r="A8867" t="s">
        <v>467</v>
      </c>
      <c r="B8867">
        <v>6</v>
      </c>
      <c r="C8867" t="s">
        <v>474</v>
      </c>
      <c r="D8867" t="s">
        <v>473</v>
      </c>
    </row>
    <row r="8868" spans="1:4" hidden="1" x14ac:dyDescent="0.25">
      <c r="A8868" t="s">
        <v>467</v>
      </c>
      <c r="B8868">
        <v>7</v>
      </c>
      <c r="C8868" t="s">
        <v>330</v>
      </c>
      <c r="D8868" t="s">
        <v>329</v>
      </c>
    </row>
    <row r="8869" spans="1:4" hidden="1" x14ac:dyDescent="0.25">
      <c r="A8869" t="s">
        <v>467</v>
      </c>
      <c r="B8869">
        <v>8</v>
      </c>
      <c r="C8869" t="s">
        <v>328</v>
      </c>
      <c r="D8869" t="s">
        <v>327</v>
      </c>
    </row>
    <row r="8870" spans="1:4" hidden="1" x14ac:dyDescent="0.25">
      <c r="A8870" t="s">
        <v>467</v>
      </c>
      <c r="B8870">
        <v>9</v>
      </c>
      <c r="C8870" t="s">
        <v>472</v>
      </c>
      <c r="D8870" t="s">
        <v>471</v>
      </c>
    </row>
    <row r="8871" spans="1:4" hidden="1" x14ac:dyDescent="0.25">
      <c r="A8871" t="s">
        <v>467</v>
      </c>
      <c r="B8871">
        <v>10</v>
      </c>
      <c r="C8871" t="s">
        <v>470</v>
      </c>
      <c r="D8871" t="s">
        <v>469</v>
      </c>
    </row>
    <row r="8872" spans="1:4" hidden="1" x14ac:dyDescent="0.25">
      <c r="A8872" t="s">
        <v>467</v>
      </c>
      <c r="B8872">
        <v>11</v>
      </c>
      <c r="C8872" t="s">
        <v>391</v>
      </c>
      <c r="D8872" t="s">
        <v>468</v>
      </c>
    </row>
    <row r="8873" spans="1:4" hidden="1" x14ac:dyDescent="0.25">
      <c r="A8873" t="s">
        <v>467</v>
      </c>
      <c r="B8873">
        <v>12</v>
      </c>
      <c r="C8873" t="s">
        <v>466</v>
      </c>
      <c r="D8873" t="s">
        <v>47</v>
      </c>
    </row>
    <row r="8874" spans="1:4" hidden="1" x14ac:dyDescent="0.25">
      <c r="A8874" t="s">
        <v>436</v>
      </c>
      <c r="B8874">
        <v>1</v>
      </c>
      <c r="C8874" t="s">
        <v>295</v>
      </c>
      <c r="D8874" t="s">
        <v>10</v>
      </c>
    </row>
    <row r="8875" spans="1:4" hidden="1" x14ac:dyDescent="0.25">
      <c r="A8875" t="s">
        <v>436</v>
      </c>
      <c r="B8875">
        <v>2</v>
      </c>
      <c r="C8875" t="s">
        <v>465</v>
      </c>
      <c r="D8875" t="s">
        <v>464</v>
      </c>
    </row>
    <row r="8876" spans="1:4" hidden="1" x14ac:dyDescent="0.25">
      <c r="A8876" t="s">
        <v>436</v>
      </c>
      <c r="B8876">
        <v>3</v>
      </c>
      <c r="C8876" t="s">
        <v>463</v>
      </c>
      <c r="D8876" t="s">
        <v>462</v>
      </c>
    </row>
    <row r="8877" spans="1:4" hidden="1" x14ac:dyDescent="0.25">
      <c r="A8877" t="s">
        <v>436</v>
      </c>
      <c r="B8877">
        <v>4</v>
      </c>
      <c r="C8877" t="s">
        <v>461</v>
      </c>
      <c r="D8877" t="s">
        <v>460</v>
      </c>
    </row>
    <row r="8878" spans="1:4" hidden="1" x14ac:dyDescent="0.25">
      <c r="A8878" t="s">
        <v>436</v>
      </c>
      <c r="B8878">
        <v>5</v>
      </c>
      <c r="C8878" t="s">
        <v>459</v>
      </c>
      <c r="D8878" t="s">
        <v>458</v>
      </c>
    </row>
    <row r="8879" spans="1:4" hidden="1" x14ac:dyDescent="0.25">
      <c r="A8879" t="s">
        <v>436</v>
      </c>
      <c r="B8879">
        <v>6</v>
      </c>
      <c r="C8879" t="s">
        <v>457</v>
      </c>
      <c r="D8879" t="s">
        <v>456</v>
      </c>
    </row>
    <row r="8880" spans="1:4" hidden="1" x14ac:dyDescent="0.25">
      <c r="A8880" t="s">
        <v>436</v>
      </c>
      <c r="B8880">
        <v>7</v>
      </c>
      <c r="C8880" t="s">
        <v>455</v>
      </c>
      <c r="D8880" t="s">
        <v>454</v>
      </c>
    </row>
    <row r="8881" spans="1:4" hidden="1" x14ac:dyDescent="0.25">
      <c r="A8881" t="s">
        <v>436</v>
      </c>
      <c r="B8881">
        <v>8</v>
      </c>
      <c r="C8881" t="s">
        <v>316</v>
      </c>
      <c r="D8881" t="s">
        <v>106</v>
      </c>
    </row>
    <row r="8882" spans="1:4" hidden="1" x14ac:dyDescent="0.25">
      <c r="A8882" t="s">
        <v>436</v>
      </c>
      <c r="B8882">
        <v>9</v>
      </c>
      <c r="C8882" t="s">
        <v>383</v>
      </c>
      <c r="D8882" t="s">
        <v>382</v>
      </c>
    </row>
    <row r="8883" spans="1:4" hidden="1" x14ac:dyDescent="0.25">
      <c r="A8883" t="s">
        <v>436</v>
      </c>
      <c r="B8883">
        <v>10</v>
      </c>
      <c r="C8883" t="s">
        <v>453</v>
      </c>
      <c r="D8883" t="s">
        <v>380</v>
      </c>
    </row>
    <row r="8884" spans="1:4" hidden="1" x14ac:dyDescent="0.25">
      <c r="A8884" t="s">
        <v>436</v>
      </c>
      <c r="B8884">
        <v>11</v>
      </c>
      <c r="C8884" t="s">
        <v>452</v>
      </c>
      <c r="D8884" t="s">
        <v>378</v>
      </c>
    </row>
    <row r="8885" spans="1:4" hidden="1" x14ac:dyDescent="0.25">
      <c r="A8885" t="s">
        <v>436</v>
      </c>
      <c r="B8885">
        <v>12</v>
      </c>
      <c r="C8885" t="s">
        <v>451</v>
      </c>
      <c r="D8885" t="s">
        <v>376</v>
      </c>
    </row>
    <row r="8886" spans="1:4" hidden="1" x14ac:dyDescent="0.25">
      <c r="A8886" t="s">
        <v>436</v>
      </c>
      <c r="B8886">
        <v>13</v>
      </c>
      <c r="C8886" t="s">
        <v>450</v>
      </c>
      <c r="D8886" t="s">
        <v>374</v>
      </c>
    </row>
    <row r="8887" spans="1:4" hidden="1" x14ac:dyDescent="0.25">
      <c r="A8887" t="s">
        <v>436</v>
      </c>
      <c r="B8887">
        <v>14</v>
      </c>
      <c r="C8887" t="s">
        <v>449</v>
      </c>
      <c r="D8887" t="s">
        <v>372</v>
      </c>
    </row>
    <row r="8888" spans="1:4" hidden="1" x14ac:dyDescent="0.25">
      <c r="A8888" t="s">
        <v>436</v>
      </c>
      <c r="B8888">
        <v>15</v>
      </c>
      <c r="C8888" t="s">
        <v>448</v>
      </c>
      <c r="D8888" t="s">
        <v>447</v>
      </c>
    </row>
    <row r="8889" spans="1:4" hidden="1" x14ac:dyDescent="0.25">
      <c r="A8889" t="s">
        <v>436</v>
      </c>
      <c r="B8889">
        <v>16</v>
      </c>
      <c r="C8889" t="s">
        <v>446</v>
      </c>
      <c r="D8889" t="s">
        <v>368</v>
      </c>
    </row>
    <row r="8890" spans="1:4" hidden="1" x14ac:dyDescent="0.25">
      <c r="A8890" t="s">
        <v>436</v>
      </c>
      <c r="B8890">
        <v>17</v>
      </c>
      <c r="C8890" t="s">
        <v>402</v>
      </c>
      <c r="D8890" t="s">
        <v>271</v>
      </c>
    </row>
    <row r="8891" spans="1:4" hidden="1" x14ac:dyDescent="0.25">
      <c r="A8891" t="s">
        <v>436</v>
      </c>
      <c r="B8891">
        <v>18</v>
      </c>
      <c r="C8891" t="s">
        <v>445</v>
      </c>
      <c r="D8891" t="s">
        <v>444</v>
      </c>
    </row>
    <row r="8892" spans="1:4" hidden="1" x14ac:dyDescent="0.25">
      <c r="A8892" t="s">
        <v>436</v>
      </c>
      <c r="B8892">
        <v>19</v>
      </c>
      <c r="C8892" t="s">
        <v>443</v>
      </c>
      <c r="D8892" t="s">
        <v>442</v>
      </c>
    </row>
    <row r="8893" spans="1:4" hidden="1" x14ac:dyDescent="0.25">
      <c r="A8893" t="s">
        <v>436</v>
      </c>
      <c r="B8893">
        <v>20</v>
      </c>
      <c r="C8893" t="s">
        <v>441</v>
      </c>
      <c r="D8893" t="s">
        <v>440</v>
      </c>
    </row>
    <row r="8894" spans="1:4" hidden="1" x14ac:dyDescent="0.25">
      <c r="A8894" t="s">
        <v>436</v>
      </c>
      <c r="B8894">
        <v>21</v>
      </c>
      <c r="C8894" t="s">
        <v>439</v>
      </c>
      <c r="D8894" t="s">
        <v>363</v>
      </c>
    </row>
    <row r="8895" spans="1:4" hidden="1" x14ac:dyDescent="0.25">
      <c r="A8895" t="s">
        <v>436</v>
      </c>
      <c r="B8895">
        <v>22</v>
      </c>
      <c r="C8895" t="s">
        <v>438</v>
      </c>
      <c r="D8895" t="s">
        <v>437</v>
      </c>
    </row>
    <row r="8896" spans="1:4" hidden="1" x14ac:dyDescent="0.25">
      <c r="A8896" t="s">
        <v>436</v>
      </c>
      <c r="B8896">
        <v>23</v>
      </c>
      <c r="C8896" t="s">
        <v>435</v>
      </c>
      <c r="D8896" t="s">
        <v>268</v>
      </c>
    </row>
    <row r="8897" spans="1:4" hidden="1" x14ac:dyDescent="0.25">
      <c r="A8897" t="s">
        <v>412</v>
      </c>
      <c r="B8897">
        <v>1</v>
      </c>
      <c r="C8897" t="s">
        <v>295</v>
      </c>
      <c r="D8897" t="s">
        <v>10</v>
      </c>
    </row>
    <row r="8898" spans="1:4" hidden="1" x14ac:dyDescent="0.25">
      <c r="A8898" t="s">
        <v>412</v>
      </c>
      <c r="B8898">
        <v>2</v>
      </c>
      <c r="C8898" t="s">
        <v>434</v>
      </c>
      <c r="D8898" t="s">
        <v>433</v>
      </c>
    </row>
    <row r="8899" spans="1:4" hidden="1" x14ac:dyDescent="0.25">
      <c r="A8899" t="s">
        <v>412</v>
      </c>
      <c r="B8899">
        <v>3</v>
      </c>
      <c r="C8899" t="s">
        <v>432</v>
      </c>
      <c r="D8899" t="s">
        <v>431</v>
      </c>
    </row>
    <row r="8900" spans="1:4" hidden="1" x14ac:dyDescent="0.25">
      <c r="A8900" t="s">
        <v>412</v>
      </c>
      <c r="B8900">
        <v>4</v>
      </c>
      <c r="C8900" t="s">
        <v>430</v>
      </c>
      <c r="D8900" t="s">
        <v>429</v>
      </c>
    </row>
    <row r="8901" spans="1:4" hidden="1" x14ac:dyDescent="0.25">
      <c r="A8901" t="s">
        <v>412</v>
      </c>
      <c r="B8901">
        <v>5</v>
      </c>
      <c r="C8901" t="s">
        <v>428</v>
      </c>
      <c r="D8901" t="s">
        <v>427</v>
      </c>
    </row>
    <row r="8902" spans="1:4" hidden="1" x14ac:dyDescent="0.25">
      <c r="A8902" t="s">
        <v>412</v>
      </c>
      <c r="B8902">
        <v>6</v>
      </c>
      <c r="C8902" t="s">
        <v>426</v>
      </c>
      <c r="D8902" t="s">
        <v>425</v>
      </c>
    </row>
    <row r="8903" spans="1:4" hidden="1" x14ac:dyDescent="0.25">
      <c r="A8903" t="s">
        <v>412</v>
      </c>
      <c r="B8903">
        <v>7</v>
      </c>
      <c r="C8903" t="s">
        <v>424</v>
      </c>
      <c r="D8903" t="s">
        <v>423</v>
      </c>
    </row>
    <row r="8904" spans="1:4" hidden="1" x14ac:dyDescent="0.25">
      <c r="A8904" t="s">
        <v>412</v>
      </c>
      <c r="B8904">
        <v>8</v>
      </c>
      <c r="C8904" t="s">
        <v>328</v>
      </c>
      <c r="D8904" t="s">
        <v>327</v>
      </c>
    </row>
    <row r="8905" spans="1:4" hidden="1" x14ac:dyDescent="0.25">
      <c r="A8905" t="s">
        <v>412</v>
      </c>
      <c r="B8905">
        <v>9</v>
      </c>
      <c r="C8905" t="s">
        <v>422</v>
      </c>
      <c r="D8905" t="s">
        <v>421</v>
      </c>
    </row>
    <row r="8906" spans="1:4" hidden="1" x14ac:dyDescent="0.25">
      <c r="A8906" t="s">
        <v>412</v>
      </c>
      <c r="B8906">
        <v>10</v>
      </c>
      <c r="C8906" t="s">
        <v>420</v>
      </c>
      <c r="D8906" t="s">
        <v>419</v>
      </c>
    </row>
    <row r="8907" spans="1:4" hidden="1" x14ac:dyDescent="0.25">
      <c r="A8907" t="s">
        <v>412</v>
      </c>
      <c r="B8907">
        <v>11</v>
      </c>
      <c r="C8907" t="s">
        <v>418</v>
      </c>
      <c r="D8907" t="s">
        <v>417</v>
      </c>
    </row>
    <row r="8908" spans="1:4" hidden="1" x14ac:dyDescent="0.25">
      <c r="A8908" t="s">
        <v>412</v>
      </c>
      <c r="B8908">
        <v>12</v>
      </c>
      <c r="C8908" t="s">
        <v>416</v>
      </c>
      <c r="D8908" t="s">
        <v>415</v>
      </c>
    </row>
    <row r="8909" spans="1:4" hidden="1" x14ac:dyDescent="0.25">
      <c r="A8909" t="s">
        <v>412</v>
      </c>
      <c r="B8909">
        <v>13</v>
      </c>
      <c r="C8909" t="s">
        <v>414</v>
      </c>
      <c r="D8909" t="s">
        <v>413</v>
      </c>
    </row>
    <row r="8910" spans="1:4" hidden="1" x14ac:dyDescent="0.25">
      <c r="A8910" t="s">
        <v>412</v>
      </c>
      <c r="B8910">
        <v>14</v>
      </c>
      <c r="C8910" t="s">
        <v>411</v>
      </c>
      <c r="D8910" t="s">
        <v>47</v>
      </c>
    </row>
    <row r="8911" spans="1:4" hidden="1" x14ac:dyDescent="0.25">
      <c r="A8911" t="s">
        <v>397</v>
      </c>
      <c r="B8911">
        <v>1</v>
      </c>
      <c r="C8911" t="s">
        <v>396</v>
      </c>
      <c r="D8911" t="s">
        <v>118</v>
      </c>
    </row>
    <row r="8912" spans="1:4" hidden="1" x14ac:dyDescent="0.25">
      <c r="A8912" t="s">
        <v>397</v>
      </c>
      <c r="B8912">
        <v>2</v>
      </c>
      <c r="C8912" t="s">
        <v>295</v>
      </c>
      <c r="D8912" t="s">
        <v>10</v>
      </c>
    </row>
    <row r="8913" spans="1:4" hidden="1" x14ac:dyDescent="0.25">
      <c r="A8913" t="s">
        <v>397</v>
      </c>
      <c r="B8913">
        <v>3</v>
      </c>
      <c r="C8913" t="s">
        <v>410</v>
      </c>
      <c r="D8913" t="s">
        <v>394</v>
      </c>
    </row>
    <row r="8914" spans="1:4" hidden="1" x14ac:dyDescent="0.25">
      <c r="A8914" t="s">
        <v>397</v>
      </c>
      <c r="B8914">
        <v>4</v>
      </c>
      <c r="C8914" t="s">
        <v>393</v>
      </c>
      <c r="D8914" t="s">
        <v>392</v>
      </c>
    </row>
    <row r="8915" spans="1:4" hidden="1" x14ac:dyDescent="0.25">
      <c r="A8915" t="s">
        <v>397</v>
      </c>
      <c r="B8915">
        <v>5</v>
      </c>
      <c r="C8915" t="s">
        <v>409</v>
      </c>
      <c r="D8915" t="s">
        <v>390</v>
      </c>
    </row>
    <row r="8916" spans="1:4" hidden="1" x14ac:dyDescent="0.25">
      <c r="A8916" t="s">
        <v>397</v>
      </c>
      <c r="B8916">
        <v>6</v>
      </c>
      <c r="C8916" t="s">
        <v>408</v>
      </c>
      <c r="D8916" t="s">
        <v>407</v>
      </c>
    </row>
    <row r="8917" spans="1:4" hidden="1" x14ac:dyDescent="0.25">
      <c r="A8917" t="s">
        <v>397</v>
      </c>
      <c r="B8917">
        <v>7</v>
      </c>
      <c r="C8917" t="s">
        <v>406</v>
      </c>
      <c r="D8917" t="s">
        <v>386</v>
      </c>
    </row>
    <row r="8918" spans="1:4" hidden="1" x14ac:dyDescent="0.25">
      <c r="A8918" t="s">
        <v>397</v>
      </c>
      <c r="B8918">
        <v>8</v>
      </c>
      <c r="C8918" t="s">
        <v>405</v>
      </c>
      <c r="D8918" t="s">
        <v>384</v>
      </c>
    </row>
    <row r="8919" spans="1:4" hidden="1" x14ac:dyDescent="0.25">
      <c r="A8919" t="s">
        <v>397</v>
      </c>
      <c r="B8919">
        <v>9</v>
      </c>
      <c r="C8919" t="s">
        <v>316</v>
      </c>
      <c r="D8919" t="s">
        <v>106</v>
      </c>
    </row>
    <row r="8920" spans="1:4" hidden="1" x14ac:dyDescent="0.25">
      <c r="A8920" t="s">
        <v>397</v>
      </c>
      <c r="B8920">
        <v>10</v>
      </c>
      <c r="C8920" t="s">
        <v>383</v>
      </c>
      <c r="D8920" t="s">
        <v>382</v>
      </c>
    </row>
    <row r="8921" spans="1:4" hidden="1" x14ac:dyDescent="0.25">
      <c r="A8921" t="s">
        <v>397</v>
      </c>
      <c r="B8921">
        <v>11</v>
      </c>
      <c r="C8921" t="s">
        <v>381</v>
      </c>
      <c r="D8921" t="s">
        <v>380</v>
      </c>
    </row>
    <row r="8922" spans="1:4" hidden="1" x14ac:dyDescent="0.25">
      <c r="A8922" t="s">
        <v>397</v>
      </c>
      <c r="B8922">
        <v>12</v>
      </c>
      <c r="C8922" t="s">
        <v>379</v>
      </c>
      <c r="D8922" t="s">
        <v>378</v>
      </c>
    </row>
    <row r="8923" spans="1:4" hidden="1" x14ac:dyDescent="0.25">
      <c r="A8923" t="s">
        <v>397</v>
      </c>
      <c r="B8923">
        <v>13</v>
      </c>
      <c r="C8923" t="s">
        <v>377</v>
      </c>
      <c r="D8923" t="s">
        <v>376</v>
      </c>
    </row>
    <row r="8924" spans="1:4" hidden="1" x14ac:dyDescent="0.25">
      <c r="A8924" t="s">
        <v>397</v>
      </c>
      <c r="B8924">
        <v>14</v>
      </c>
      <c r="C8924" t="s">
        <v>404</v>
      </c>
      <c r="D8924" t="s">
        <v>374</v>
      </c>
    </row>
    <row r="8925" spans="1:4" hidden="1" x14ac:dyDescent="0.25">
      <c r="A8925" t="s">
        <v>397</v>
      </c>
      <c r="B8925">
        <v>15</v>
      </c>
      <c r="C8925" t="s">
        <v>373</v>
      </c>
      <c r="D8925" t="s">
        <v>372</v>
      </c>
    </row>
    <row r="8926" spans="1:4" hidden="1" x14ac:dyDescent="0.25">
      <c r="A8926" t="s">
        <v>397</v>
      </c>
      <c r="B8926">
        <v>16</v>
      </c>
      <c r="C8926" t="s">
        <v>371</v>
      </c>
      <c r="D8926" t="s">
        <v>403</v>
      </c>
    </row>
    <row r="8927" spans="1:4" hidden="1" x14ac:dyDescent="0.25">
      <c r="A8927" t="s">
        <v>397</v>
      </c>
      <c r="B8927">
        <v>17</v>
      </c>
      <c r="C8927" t="s">
        <v>369</v>
      </c>
      <c r="D8927" t="s">
        <v>368</v>
      </c>
    </row>
    <row r="8928" spans="1:4" hidden="1" x14ac:dyDescent="0.25">
      <c r="A8928" t="s">
        <v>397</v>
      </c>
      <c r="B8928">
        <v>18</v>
      </c>
      <c r="C8928" t="s">
        <v>402</v>
      </c>
      <c r="D8928" t="s">
        <v>271</v>
      </c>
    </row>
    <row r="8929" spans="1:4" hidden="1" x14ac:dyDescent="0.25">
      <c r="A8929" t="s">
        <v>397</v>
      </c>
      <c r="B8929">
        <v>19</v>
      </c>
      <c r="C8929" t="s">
        <v>401</v>
      </c>
      <c r="D8929" t="s">
        <v>400</v>
      </c>
    </row>
    <row r="8930" spans="1:4" hidden="1" x14ac:dyDescent="0.25">
      <c r="A8930" t="s">
        <v>397</v>
      </c>
      <c r="B8930">
        <v>20</v>
      </c>
      <c r="C8930" t="s">
        <v>339</v>
      </c>
      <c r="D8930" t="s">
        <v>399</v>
      </c>
    </row>
    <row r="8931" spans="1:4" hidden="1" x14ac:dyDescent="0.25">
      <c r="A8931" t="s">
        <v>397</v>
      </c>
      <c r="B8931">
        <v>21</v>
      </c>
      <c r="C8931" t="s">
        <v>362</v>
      </c>
      <c r="D8931" t="s">
        <v>361</v>
      </c>
    </row>
    <row r="8932" spans="1:4" hidden="1" x14ac:dyDescent="0.25">
      <c r="A8932" t="s">
        <v>397</v>
      </c>
      <c r="B8932">
        <v>22</v>
      </c>
      <c r="C8932" t="s">
        <v>365</v>
      </c>
      <c r="D8932" t="s">
        <v>398</v>
      </c>
    </row>
    <row r="8933" spans="1:4" hidden="1" x14ac:dyDescent="0.25">
      <c r="A8933" t="s">
        <v>397</v>
      </c>
      <c r="B8933">
        <v>23</v>
      </c>
      <c r="C8933" t="s">
        <v>359</v>
      </c>
      <c r="D8933" t="s">
        <v>268</v>
      </c>
    </row>
    <row r="8934" spans="1:4" hidden="1" x14ac:dyDescent="0.25">
      <c r="A8934" t="s">
        <v>360</v>
      </c>
      <c r="B8934">
        <v>1</v>
      </c>
      <c r="C8934" t="s">
        <v>396</v>
      </c>
      <c r="D8934" t="s">
        <v>118</v>
      </c>
    </row>
    <row r="8935" spans="1:4" hidden="1" x14ac:dyDescent="0.25">
      <c r="A8935" t="s">
        <v>360</v>
      </c>
      <c r="B8935">
        <v>2</v>
      </c>
      <c r="C8935" t="s">
        <v>295</v>
      </c>
      <c r="D8935" t="s">
        <v>10</v>
      </c>
    </row>
    <row r="8936" spans="1:4" hidden="1" x14ac:dyDescent="0.25">
      <c r="A8936" t="s">
        <v>360</v>
      </c>
      <c r="B8936">
        <v>3</v>
      </c>
      <c r="C8936" t="s">
        <v>395</v>
      </c>
      <c r="D8936" t="s">
        <v>394</v>
      </c>
    </row>
    <row r="8937" spans="1:4" hidden="1" x14ac:dyDescent="0.25">
      <c r="A8937" t="s">
        <v>360</v>
      </c>
      <c r="B8937">
        <v>4</v>
      </c>
      <c r="C8937" t="s">
        <v>393</v>
      </c>
      <c r="D8937" t="s">
        <v>392</v>
      </c>
    </row>
    <row r="8938" spans="1:4" hidden="1" x14ac:dyDescent="0.25">
      <c r="A8938" t="s">
        <v>360</v>
      </c>
      <c r="B8938">
        <v>5</v>
      </c>
      <c r="C8938" t="s">
        <v>391</v>
      </c>
      <c r="D8938" t="s">
        <v>390</v>
      </c>
    </row>
    <row r="8939" spans="1:4" hidden="1" x14ac:dyDescent="0.25">
      <c r="A8939" t="s">
        <v>360</v>
      </c>
      <c r="B8939">
        <v>6</v>
      </c>
      <c r="C8939" t="s">
        <v>389</v>
      </c>
      <c r="D8939" t="s">
        <v>388</v>
      </c>
    </row>
    <row r="8940" spans="1:4" hidden="1" x14ac:dyDescent="0.25">
      <c r="A8940" t="s">
        <v>360</v>
      </c>
      <c r="B8940">
        <v>7</v>
      </c>
      <c r="C8940" t="s">
        <v>387</v>
      </c>
      <c r="D8940" t="s">
        <v>386</v>
      </c>
    </row>
    <row r="8941" spans="1:4" hidden="1" x14ac:dyDescent="0.25">
      <c r="A8941" t="s">
        <v>360</v>
      </c>
      <c r="B8941">
        <v>8</v>
      </c>
      <c r="C8941" t="s">
        <v>385</v>
      </c>
      <c r="D8941" t="s">
        <v>384</v>
      </c>
    </row>
    <row r="8942" spans="1:4" hidden="1" x14ac:dyDescent="0.25">
      <c r="A8942" t="s">
        <v>360</v>
      </c>
      <c r="B8942">
        <v>9</v>
      </c>
      <c r="C8942" t="s">
        <v>316</v>
      </c>
      <c r="D8942" t="s">
        <v>106</v>
      </c>
    </row>
    <row r="8943" spans="1:4" hidden="1" x14ac:dyDescent="0.25">
      <c r="A8943" t="s">
        <v>360</v>
      </c>
      <c r="B8943">
        <v>10</v>
      </c>
      <c r="C8943" t="s">
        <v>383</v>
      </c>
      <c r="D8943" t="s">
        <v>382</v>
      </c>
    </row>
    <row r="8944" spans="1:4" hidden="1" x14ac:dyDescent="0.25">
      <c r="A8944" t="s">
        <v>360</v>
      </c>
      <c r="B8944">
        <v>11</v>
      </c>
      <c r="C8944" t="s">
        <v>381</v>
      </c>
      <c r="D8944" t="s">
        <v>380</v>
      </c>
    </row>
    <row r="8945" spans="1:4" hidden="1" x14ac:dyDescent="0.25">
      <c r="A8945" t="s">
        <v>360</v>
      </c>
      <c r="B8945">
        <v>12</v>
      </c>
      <c r="C8945" t="s">
        <v>379</v>
      </c>
      <c r="D8945" t="s">
        <v>378</v>
      </c>
    </row>
    <row r="8946" spans="1:4" hidden="1" x14ac:dyDescent="0.25">
      <c r="A8946" t="s">
        <v>360</v>
      </c>
      <c r="B8946">
        <v>13</v>
      </c>
      <c r="C8946" t="s">
        <v>377</v>
      </c>
      <c r="D8946" t="s">
        <v>376</v>
      </c>
    </row>
    <row r="8947" spans="1:4" hidden="1" x14ac:dyDescent="0.25">
      <c r="A8947" t="s">
        <v>360</v>
      </c>
      <c r="B8947">
        <v>14</v>
      </c>
      <c r="C8947" t="s">
        <v>375</v>
      </c>
      <c r="D8947" t="s">
        <v>374</v>
      </c>
    </row>
    <row r="8948" spans="1:4" hidden="1" x14ac:dyDescent="0.25">
      <c r="A8948" t="s">
        <v>360</v>
      </c>
      <c r="B8948">
        <v>15</v>
      </c>
      <c r="C8948" t="s">
        <v>373</v>
      </c>
      <c r="D8948" t="s">
        <v>372</v>
      </c>
    </row>
    <row r="8949" spans="1:4" hidden="1" x14ac:dyDescent="0.25">
      <c r="A8949" t="s">
        <v>360</v>
      </c>
      <c r="B8949">
        <v>16</v>
      </c>
      <c r="C8949" t="s">
        <v>371</v>
      </c>
      <c r="D8949" t="s">
        <v>370</v>
      </c>
    </row>
    <row r="8950" spans="1:4" hidden="1" x14ac:dyDescent="0.25">
      <c r="A8950" t="s">
        <v>360</v>
      </c>
      <c r="B8950">
        <v>17</v>
      </c>
      <c r="C8950" t="s">
        <v>369</v>
      </c>
      <c r="D8950" t="s">
        <v>368</v>
      </c>
    </row>
    <row r="8951" spans="1:4" hidden="1" x14ac:dyDescent="0.25">
      <c r="A8951" t="s">
        <v>360</v>
      </c>
      <c r="B8951">
        <v>18</v>
      </c>
      <c r="C8951" t="s">
        <v>367</v>
      </c>
      <c r="D8951" t="s">
        <v>366</v>
      </c>
    </row>
    <row r="8952" spans="1:4" hidden="1" x14ac:dyDescent="0.25">
      <c r="A8952" t="s">
        <v>360</v>
      </c>
      <c r="B8952">
        <v>19</v>
      </c>
      <c r="C8952" t="s">
        <v>365</v>
      </c>
      <c r="D8952" t="s">
        <v>364</v>
      </c>
    </row>
    <row r="8953" spans="1:4" hidden="1" x14ac:dyDescent="0.25">
      <c r="A8953" t="s">
        <v>360</v>
      </c>
      <c r="B8953">
        <v>20</v>
      </c>
      <c r="C8953" t="s">
        <v>326</v>
      </c>
      <c r="D8953" t="s">
        <v>363</v>
      </c>
    </row>
    <row r="8954" spans="1:4" hidden="1" x14ac:dyDescent="0.25">
      <c r="A8954" t="s">
        <v>360</v>
      </c>
      <c r="B8954">
        <v>21</v>
      </c>
      <c r="C8954" t="s">
        <v>362</v>
      </c>
      <c r="D8954" t="s">
        <v>361</v>
      </c>
    </row>
    <row r="8955" spans="1:4" hidden="1" x14ac:dyDescent="0.25">
      <c r="A8955" t="s">
        <v>360</v>
      </c>
      <c r="B8955">
        <v>22</v>
      </c>
      <c r="C8955" t="s">
        <v>359</v>
      </c>
      <c r="D8955" t="s">
        <v>268</v>
      </c>
    </row>
    <row r="8956" spans="1:4" hidden="1" x14ac:dyDescent="0.25">
      <c r="A8956" t="s">
        <v>355</v>
      </c>
      <c r="B8956">
        <v>1</v>
      </c>
      <c r="C8956" t="s">
        <v>358</v>
      </c>
      <c r="D8956" t="s">
        <v>72</v>
      </c>
    </row>
    <row r="8957" spans="1:4" hidden="1" x14ac:dyDescent="0.25">
      <c r="A8957" t="s">
        <v>355</v>
      </c>
      <c r="B8957">
        <v>2</v>
      </c>
      <c r="C8957" t="s">
        <v>357</v>
      </c>
      <c r="D8957" t="s">
        <v>356</v>
      </c>
    </row>
    <row r="8958" spans="1:4" hidden="1" x14ac:dyDescent="0.25">
      <c r="A8958" t="s">
        <v>355</v>
      </c>
      <c r="B8958">
        <v>3</v>
      </c>
      <c r="C8958" t="s">
        <v>354</v>
      </c>
      <c r="D8958" t="s">
        <v>267</v>
      </c>
    </row>
    <row r="8959" spans="1:4" hidden="1" x14ac:dyDescent="0.25">
      <c r="A8959" t="s">
        <v>346</v>
      </c>
      <c r="B8959">
        <v>1</v>
      </c>
      <c r="C8959" t="s">
        <v>353</v>
      </c>
      <c r="D8959" t="s">
        <v>266</v>
      </c>
    </row>
    <row r="8960" spans="1:4" hidden="1" x14ac:dyDescent="0.25">
      <c r="A8960" t="s">
        <v>346</v>
      </c>
      <c r="B8960">
        <v>2</v>
      </c>
      <c r="C8960" t="s">
        <v>352</v>
      </c>
      <c r="D8960" t="s">
        <v>84</v>
      </c>
    </row>
    <row r="8961" spans="1:4" hidden="1" x14ac:dyDescent="0.25">
      <c r="A8961" t="s">
        <v>346</v>
      </c>
      <c r="B8961">
        <v>3</v>
      </c>
      <c r="C8961" t="s">
        <v>351</v>
      </c>
      <c r="D8961" t="s">
        <v>23</v>
      </c>
    </row>
    <row r="8962" spans="1:4" hidden="1" x14ac:dyDescent="0.25">
      <c r="A8962" t="s">
        <v>346</v>
      </c>
      <c r="B8962">
        <v>4</v>
      </c>
      <c r="C8962" t="s">
        <v>350</v>
      </c>
      <c r="D8962" t="s">
        <v>349</v>
      </c>
    </row>
    <row r="8963" spans="1:4" hidden="1" x14ac:dyDescent="0.25">
      <c r="A8963" t="s">
        <v>346</v>
      </c>
      <c r="B8963">
        <v>5</v>
      </c>
      <c r="C8963" t="s">
        <v>348</v>
      </c>
      <c r="D8963" t="s">
        <v>347</v>
      </c>
    </row>
    <row r="8964" spans="1:4" hidden="1" x14ac:dyDescent="0.25">
      <c r="A8964" t="s">
        <v>346</v>
      </c>
      <c r="B8964">
        <v>6</v>
      </c>
      <c r="C8964" t="s">
        <v>345</v>
      </c>
      <c r="D8964" t="s">
        <v>265</v>
      </c>
    </row>
    <row r="8965" spans="1:4" hidden="1" x14ac:dyDescent="0.25">
      <c r="A8965" t="s">
        <v>343</v>
      </c>
      <c r="B8965">
        <v>1</v>
      </c>
      <c r="C8965" t="s">
        <v>344</v>
      </c>
      <c r="D8965" t="s">
        <v>264</v>
      </c>
    </row>
    <row r="8966" spans="1:4" hidden="1" x14ac:dyDescent="0.25">
      <c r="A8966" t="s">
        <v>343</v>
      </c>
      <c r="B8966">
        <v>2</v>
      </c>
      <c r="C8966" t="s">
        <v>339</v>
      </c>
      <c r="D8966" t="s">
        <v>263</v>
      </c>
    </row>
    <row r="8967" spans="1:4" hidden="1" x14ac:dyDescent="0.25">
      <c r="A8967" t="s">
        <v>342</v>
      </c>
      <c r="B8967">
        <v>1</v>
      </c>
      <c r="C8967" t="s">
        <v>295</v>
      </c>
      <c r="D8967" t="s">
        <v>10</v>
      </c>
    </row>
    <row r="8968" spans="1:4" hidden="1" x14ac:dyDescent="0.25">
      <c r="A8968" t="s">
        <v>342</v>
      </c>
      <c r="B8968">
        <v>2</v>
      </c>
      <c r="C8968" t="s">
        <v>339</v>
      </c>
      <c r="D8968" t="s">
        <v>263</v>
      </c>
    </row>
    <row r="8969" spans="1:4" hidden="1" x14ac:dyDescent="0.25">
      <c r="A8969" t="s">
        <v>340</v>
      </c>
      <c r="B8969">
        <v>1</v>
      </c>
      <c r="C8969" t="s">
        <v>341</v>
      </c>
      <c r="D8969" t="s">
        <v>29</v>
      </c>
    </row>
    <row r="8970" spans="1:4" hidden="1" x14ac:dyDescent="0.25">
      <c r="A8970" t="s">
        <v>340</v>
      </c>
      <c r="B8970">
        <v>2</v>
      </c>
      <c r="C8970" t="s">
        <v>339</v>
      </c>
      <c r="D8970" t="s">
        <v>263</v>
      </c>
    </row>
    <row r="8971" spans="1:4" hidden="1" x14ac:dyDescent="0.25">
      <c r="A8971" t="s">
        <v>338</v>
      </c>
      <c r="B8971">
        <v>1</v>
      </c>
      <c r="C8971" t="s">
        <v>295</v>
      </c>
      <c r="D8971" t="s">
        <v>10</v>
      </c>
    </row>
    <row r="8972" spans="1:4" hidden="1" x14ac:dyDescent="0.25">
      <c r="A8972" t="s">
        <v>338</v>
      </c>
      <c r="B8972">
        <v>2</v>
      </c>
      <c r="C8972" t="s">
        <v>337</v>
      </c>
      <c r="D8972" t="s">
        <v>31</v>
      </c>
    </row>
    <row r="8973" spans="1:4" hidden="1" x14ac:dyDescent="0.25">
      <c r="A8973" t="s">
        <v>317</v>
      </c>
      <c r="B8973">
        <v>1</v>
      </c>
      <c r="C8973" t="s">
        <v>315</v>
      </c>
      <c r="D8973" t="s">
        <v>221</v>
      </c>
    </row>
    <row r="8974" spans="1:4" hidden="1" x14ac:dyDescent="0.25">
      <c r="A8974" t="s">
        <v>317</v>
      </c>
      <c r="B8974">
        <v>2</v>
      </c>
      <c r="C8974" t="s">
        <v>314</v>
      </c>
      <c r="D8974" t="s">
        <v>313</v>
      </c>
    </row>
    <row r="8975" spans="1:4" hidden="1" x14ac:dyDescent="0.25">
      <c r="A8975" t="s">
        <v>317</v>
      </c>
      <c r="B8975">
        <v>3</v>
      </c>
      <c r="C8975" t="s">
        <v>312</v>
      </c>
      <c r="D8975" t="s">
        <v>311</v>
      </c>
    </row>
    <row r="8976" spans="1:4" hidden="1" x14ac:dyDescent="0.25">
      <c r="A8976" t="s">
        <v>317</v>
      </c>
      <c r="B8976">
        <v>4</v>
      </c>
      <c r="C8976" t="s">
        <v>310</v>
      </c>
      <c r="D8976" t="s">
        <v>309</v>
      </c>
    </row>
    <row r="8977" spans="1:4" hidden="1" x14ac:dyDescent="0.25">
      <c r="A8977" t="s">
        <v>317</v>
      </c>
      <c r="B8977">
        <v>5</v>
      </c>
      <c r="C8977" t="s">
        <v>308</v>
      </c>
      <c r="D8977" t="s">
        <v>307</v>
      </c>
    </row>
    <row r="8978" spans="1:4" hidden="1" x14ac:dyDescent="0.25">
      <c r="A8978" t="s">
        <v>317</v>
      </c>
      <c r="B8978">
        <v>6</v>
      </c>
      <c r="C8978" t="s">
        <v>306</v>
      </c>
      <c r="D8978" t="s">
        <v>305</v>
      </c>
    </row>
    <row r="8979" spans="1:4" hidden="1" x14ac:dyDescent="0.25">
      <c r="A8979" t="s">
        <v>317</v>
      </c>
      <c r="B8979">
        <v>7</v>
      </c>
      <c r="C8979" t="s">
        <v>336</v>
      </c>
      <c r="D8979" t="s">
        <v>335</v>
      </c>
    </row>
    <row r="8980" spans="1:4" hidden="1" x14ac:dyDescent="0.25">
      <c r="A8980" t="s">
        <v>317</v>
      </c>
      <c r="B8980">
        <v>8</v>
      </c>
      <c r="C8980" t="s">
        <v>334</v>
      </c>
      <c r="D8980" t="s">
        <v>333</v>
      </c>
    </row>
    <row r="8981" spans="1:4" hidden="1" x14ac:dyDescent="0.25">
      <c r="A8981" t="s">
        <v>317</v>
      </c>
      <c r="B8981">
        <v>9</v>
      </c>
      <c r="C8981" t="s">
        <v>332</v>
      </c>
      <c r="D8981" t="s">
        <v>331</v>
      </c>
    </row>
    <row r="8982" spans="1:4" hidden="1" x14ac:dyDescent="0.25">
      <c r="A8982" t="s">
        <v>317</v>
      </c>
      <c r="B8982">
        <v>10</v>
      </c>
      <c r="C8982" t="s">
        <v>330</v>
      </c>
      <c r="D8982" t="s">
        <v>329</v>
      </c>
    </row>
    <row r="8983" spans="1:4" hidden="1" x14ac:dyDescent="0.25">
      <c r="A8983" t="s">
        <v>317</v>
      </c>
      <c r="B8983">
        <v>11</v>
      </c>
      <c r="C8983" t="s">
        <v>328</v>
      </c>
      <c r="D8983" t="s">
        <v>327</v>
      </c>
    </row>
    <row r="8984" spans="1:4" hidden="1" x14ac:dyDescent="0.25">
      <c r="A8984" t="s">
        <v>317</v>
      </c>
      <c r="B8984">
        <v>12</v>
      </c>
      <c r="C8984" t="s">
        <v>326</v>
      </c>
      <c r="D8984" t="s">
        <v>325</v>
      </c>
    </row>
    <row r="8985" spans="1:4" hidden="1" x14ac:dyDescent="0.25">
      <c r="A8985" t="s">
        <v>317</v>
      </c>
      <c r="B8985">
        <v>13</v>
      </c>
      <c r="C8985" t="s">
        <v>324</v>
      </c>
      <c r="D8985" t="s">
        <v>323</v>
      </c>
    </row>
    <row r="8986" spans="1:4" hidden="1" x14ac:dyDescent="0.25">
      <c r="A8986" t="s">
        <v>317</v>
      </c>
      <c r="B8986">
        <v>14</v>
      </c>
      <c r="C8986" t="s">
        <v>322</v>
      </c>
      <c r="D8986" t="s">
        <v>321</v>
      </c>
    </row>
    <row r="8987" spans="1:4" hidden="1" x14ac:dyDescent="0.25">
      <c r="A8987" t="s">
        <v>317</v>
      </c>
      <c r="B8987">
        <v>15</v>
      </c>
      <c r="C8987" t="s">
        <v>320</v>
      </c>
      <c r="D8987" t="s">
        <v>319</v>
      </c>
    </row>
    <row r="8988" spans="1:4" hidden="1" x14ac:dyDescent="0.25">
      <c r="A8988" t="s">
        <v>317</v>
      </c>
      <c r="B8988">
        <v>16</v>
      </c>
      <c r="C8988" t="s">
        <v>318</v>
      </c>
      <c r="D8988" t="s">
        <v>318</v>
      </c>
    </row>
    <row r="8989" spans="1:4" hidden="1" x14ac:dyDescent="0.25">
      <c r="A8989" t="s">
        <v>317</v>
      </c>
      <c r="B8989">
        <v>17</v>
      </c>
      <c r="C8989" t="s">
        <v>316</v>
      </c>
      <c r="D8989" t="s">
        <v>106</v>
      </c>
    </row>
    <row r="8990" spans="1:4" hidden="1" x14ac:dyDescent="0.25">
      <c r="A8990" t="s">
        <v>302</v>
      </c>
      <c r="B8990">
        <v>1</v>
      </c>
      <c r="C8990" t="s">
        <v>315</v>
      </c>
      <c r="D8990" t="s">
        <v>221</v>
      </c>
    </row>
    <row r="8991" spans="1:4" hidden="1" x14ac:dyDescent="0.25">
      <c r="A8991" t="s">
        <v>302</v>
      </c>
      <c r="B8991">
        <v>2</v>
      </c>
      <c r="C8991" t="s">
        <v>314</v>
      </c>
      <c r="D8991" t="s">
        <v>313</v>
      </c>
    </row>
    <row r="8992" spans="1:4" hidden="1" x14ac:dyDescent="0.25">
      <c r="A8992" t="s">
        <v>302</v>
      </c>
      <c r="B8992">
        <v>3</v>
      </c>
      <c r="C8992" t="s">
        <v>312</v>
      </c>
      <c r="D8992" t="s">
        <v>311</v>
      </c>
    </row>
    <row r="8993" spans="1:4" hidden="1" x14ac:dyDescent="0.25">
      <c r="A8993" t="s">
        <v>302</v>
      </c>
      <c r="B8993">
        <v>4</v>
      </c>
      <c r="C8993" t="s">
        <v>310</v>
      </c>
      <c r="D8993" t="s">
        <v>309</v>
      </c>
    </row>
    <row r="8994" spans="1:4" hidden="1" x14ac:dyDescent="0.25">
      <c r="A8994" t="s">
        <v>302</v>
      </c>
      <c r="B8994">
        <v>5</v>
      </c>
      <c r="C8994" t="s">
        <v>308</v>
      </c>
      <c r="D8994" t="s">
        <v>307</v>
      </c>
    </row>
    <row r="8995" spans="1:4" hidden="1" x14ac:dyDescent="0.25">
      <c r="A8995" t="s">
        <v>302</v>
      </c>
      <c r="B8995">
        <v>6</v>
      </c>
      <c r="C8995" t="s">
        <v>306</v>
      </c>
      <c r="D8995" t="s">
        <v>305</v>
      </c>
    </row>
    <row r="8996" spans="1:4" hidden="1" x14ac:dyDescent="0.25">
      <c r="A8996" t="s">
        <v>302</v>
      </c>
      <c r="B8996">
        <v>7</v>
      </c>
      <c r="C8996" t="s">
        <v>304</v>
      </c>
      <c r="D8996" t="s">
        <v>303</v>
      </c>
    </row>
    <row r="8997" spans="1:4" hidden="1" x14ac:dyDescent="0.25">
      <c r="A8997" t="s">
        <v>302</v>
      </c>
      <c r="B8997">
        <v>8</v>
      </c>
      <c r="C8997" t="s">
        <v>301</v>
      </c>
      <c r="D8997" t="s">
        <v>255</v>
      </c>
    </row>
    <row r="8998" spans="1:4" hidden="1" x14ac:dyDescent="0.25">
      <c r="A8998" t="s">
        <v>294</v>
      </c>
      <c r="B8998">
        <v>1</v>
      </c>
      <c r="C8998" t="s">
        <v>300</v>
      </c>
      <c r="D8998" t="s">
        <v>262</v>
      </c>
    </row>
    <row r="8999" spans="1:4" hidden="1" x14ac:dyDescent="0.25">
      <c r="A8999" t="s">
        <v>294</v>
      </c>
      <c r="B8999">
        <v>2</v>
      </c>
      <c r="C8999" t="s">
        <v>299</v>
      </c>
      <c r="D8999" t="s">
        <v>298</v>
      </c>
    </row>
    <row r="9000" spans="1:4" hidden="1" x14ac:dyDescent="0.25">
      <c r="A9000" t="s">
        <v>294</v>
      </c>
      <c r="B9000">
        <v>3</v>
      </c>
      <c r="C9000" t="s">
        <v>297</v>
      </c>
      <c r="D9000" t="s">
        <v>296</v>
      </c>
    </row>
    <row r="9001" spans="1:4" hidden="1" x14ac:dyDescent="0.25">
      <c r="A9001" t="s">
        <v>294</v>
      </c>
      <c r="B9001">
        <v>4</v>
      </c>
      <c r="C9001" t="s">
        <v>295</v>
      </c>
      <c r="D9001" t="s">
        <v>10</v>
      </c>
    </row>
    <row r="9002" spans="1:4" hidden="1" x14ac:dyDescent="0.25">
      <c r="A9002" t="s">
        <v>294</v>
      </c>
      <c r="B9002">
        <v>5</v>
      </c>
      <c r="C9002" t="s">
        <v>293</v>
      </c>
      <c r="D9002" t="s">
        <v>261</v>
      </c>
    </row>
  </sheetData>
  <autoFilter ref="A1:F9002">
    <filterColumn colId="0">
      <customFilters>
        <customFilter val="mrg*"/>
      </customFilters>
    </filterColumn>
  </autoFilter>
  <customSheetViews>
    <customSheetView guid="{315BA204-48F2-4892-8B1E-93B49A9BC4C4}" filter="1" showAutoFilter="1">
      <pane ySplit="1" topLeftCell="A3066" activePane="bottomLeft" state="frozen"/>
      <selection pane="bottomLeft" activeCell="E3079" sqref="E3079"/>
      <pageMargins left="0.7" right="0.7" top="0.75" bottom="0.75" header="0.3" footer="0.3"/>
      <autoFilter ref="A1:F9002">
        <filterColumn colId="0">
          <customFilters>
            <customFilter val="mrg*"/>
          </custom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3"/>
  <sheetViews>
    <sheetView topLeftCell="A55" workbookViewId="0">
      <pane ySplit="2" topLeftCell="A57" activePane="bottomLeft" state="frozen"/>
      <selection activeCell="A55" sqref="A55"/>
      <selection pane="bottomLeft" activeCell="U55" sqref="U55"/>
    </sheetView>
  </sheetViews>
  <sheetFormatPr defaultRowHeight="15" x14ac:dyDescent="0.25"/>
  <cols>
    <col min="1" max="1" width="6.140625" customWidth="1"/>
    <col min="5" max="5" width="9.140625" style="155"/>
    <col min="6" max="6" width="5.7109375" customWidth="1"/>
    <col min="7" max="7" width="5.42578125" style="47" customWidth="1"/>
    <col min="8" max="8" width="7.28515625" customWidth="1"/>
    <col min="9" max="9" width="6" customWidth="1"/>
    <col min="10" max="10" width="7.7109375" customWidth="1"/>
    <col min="11" max="11" width="4.5703125" customWidth="1"/>
    <col min="12" max="12" width="4.7109375" customWidth="1"/>
    <col min="13" max="13" width="6.140625" customWidth="1"/>
    <col min="14" max="14" width="6.42578125" customWidth="1"/>
    <col min="15" max="15" width="7" style="47" customWidth="1"/>
    <col min="16" max="17" width="6" customWidth="1"/>
    <col min="18" max="18" width="4.42578125" customWidth="1"/>
    <col min="19" max="19" width="5" customWidth="1"/>
    <col min="20" max="20" width="7.28515625" customWidth="1"/>
    <col min="21" max="21" width="7.7109375" style="4" customWidth="1"/>
    <col min="22" max="22" width="9.140625" style="4" customWidth="1"/>
    <col min="23" max="23" width="13.42578125" customWidth="1"/>
  </cols>
  <sheetData>
    <row r="1" spans="1:23" x14ac:dyDescent="0.25">
      <c r="A1" t="s">
        <v>5922</v>
      </c>
    </row>
    <row r="3" spans="1:23" x14ac:dyDescent="0.25">
      <c r="A3" s="1"/>
    </row>
    <row r="4" spans="1:23" x14ac:dyDescent="0.25">
      <c r="A4" s="1" t="s">
        <v>6122</v>
      </c>
    </row>
    <row r="5" spans="1:23" ht="45" x14ac:dyDescent="0.25">
      <c r="A5" s="708" t="s">
        <v>6017</v>
      </c>
      <c r="B5" s="710" t="s">
        <v>6018</v>
      </c>
      <c r="C5" s="712" t="s">
        <v>5783</v>
      </c>
      <c r="D5" s="712"/>
      <c r="E5" s="712"/>
      <c r="F5" s="713" t="s">
        <v>5784</v>
      </c>
      <c r="G5" s="157" t="s">
        <v>5785</v>
      </c>
      <c r="H5" s="715" t="s">
        <v>5786</v>
      </c>
      <c r="I5" s="716"/>
      <c r="J5" s="717"/>
      <c r="K5" s="718" t="s">
        <v>6019</v>
      </c>
      <c r="L5" s="719"/>
      <c r="M5" s="374" t="s">
        <v>6020</v>
      </c>
      <c r="N5" s="374" t="s">
        <v>6021</v>
      </c>
      <c r="O5" s="159" t="s">
        <v>5790</v>
      </c>
      <c r="P5" s="720" t="s">
        <v>5791</v>
      </c>
      <c r="Q5" s="721"/>
      <c r="R5" s="705" t="s">
        <v>5792</v>
      </c>
      <c r="S5" s="722"/>
      <c r="T5" s="656" t="s">
        <v>7757</v>
      </c>
      <c r="U5" s="235" t="s">
        <v>5783</v>
      </c>
      <c r="V5" s="235" t="s">
        <v>5736</v>
      </c>
      <c r="W5" s="616" t="s">
        <v>5933</v>
      </c>
    </row>
    <row r="6" spans="1:23" ht="15.75" thickBot="1" x14ac:dyDescent="0.3">
      <c r="A6" s="709"/>
      <c r="B6" s="711"/>
      <c r="C6" s="160" t="s">
        <v>5794</v>
      </c>
      <c r="D6" s="160"/>
      <c r="E6" s="161" t="s">
        <v>5795</v>
      </c>
      <c r="F6" s="714"/>
      <c r="G6" s="162" t="s">
        <v>5784</v>
      </c>
      <c r="H6" s="160" t="s">
        <v>5796</v>
      </c>
      <c r="I6" s="163"/>
      <c r="J6" s="160" t="s">
        <v>5797</v>
      </c>
      <c r="K6" s="164" t="s">
        <v>5937</v>
      </c>
      <c r="L6" s="164" t="s">
        <v>5936</v>
      </c>
      <c r="M6" s="160" t="s">
        <v>5800</v>
      </c>
      <c r="N6" s="160" t="s">
        <v>5800</v>
      </c>
      <c r="O6" s="165" t="s">
        <v>5784</v>
      </c>
      <c r="P6" s="166" t="s">
        <v>5798</v>
      </c>
      <c r="Q6" s="160" t="s">
        <v>5799</v>
      </c>
      <c r="R6" s="164" t="s">
        <v>5937</v>
      </c>
      <c r="S6" s="655" t="s">
        <v>5936</v>
      </c>
      <c r="T6" s="657"/>
      <c r="U6" s="659"/>
      <c r="V6" s="659"/>
      <c r="W6" s="658"/>
    </row>
    <row r="7" spans="1:23" ht="15.75" thickTop="1" x14ac:dyDescent="0.25">
      <c r="A7" s="153" t="s">
        <v>5816</v>
      </c>
      <c r="B7" s="122" t="s">
        <v>5866</v>
      </c>
      <c r="C7" s="128" t="s">
        <v>5833</v>
      </c>
      <c r="D7" s="173" t="s">
        <v>6022</v>
      </c>
      <c r="E7" s="125" t="s">
        <v>6025</v>
      </c>
      <c r="F7" s="122"/>
      <c r="G7" s="122">
        <v>6</v>
      </c>
      <c r="H7" s="174" t="s">
        <v>6061</v>
      </c>
      <c r="I7" s="173" t="s">
        <v>6022</v>
      </c>
      <c r="J7" s="174" t="s">
        <v>6026</v>
      </c>
      <c r="K7" s="153"/>
      <c r="L7" s="153"/>
      <c r="M7" s="153"/>
      <c r="N7" s="153"/>
      <c r="O7" s="122"/>
      <c r="P7" s="153"/>
      <c r="Q7" s="153"/>
      <c r="R7" s="153"/>
      <c r="S7" s="153"/>
      <c r="T7" s="214"/>
      <c r="U7" s="359"/>
      <c r="V7" s="359"/>
      <c r="W7" s="153"/>
    </row>
    <row r="8" spans="1:23" x14ac:dyDescent="0.25">
      <c r="A8" s="153"/>
      <c r="B8" s="153"/>
      <c r="C8" s="128" t="s">
        <v>295</v>
      </c>
      <c r="D8" s="128" t="s">
        <v>358</v>
      </c>
      <c r="E8" s="125" t="s">
        <v>257</v>
      </c>
      <c r="F8" s="122">
        <v>70</v>
      </c>
      <c r="G8" s="122"/>
      <c r="H8" s="174" t="s">
        <v>6062</v>
      </c>
      <c r="I8" s="173" t="s">
        <v>6022</v>
      </c>
      <c r="J8" s="174" t="s">
        <v>6059</v>
      </c>
      <c r="K8" s="153"/>
      <c r="L8" s="153"/>
      <c r="M8" s="153"/>
      <c r="N8" s="153"/>
      <c r="O8" s="122"/>
      <c r="P8" s="153"/>
      <c r="Q8" s="153"/>
      <c r="R8" s="153"/>
      <c r="S8" s="153"/>
      <c r="T8" s="153"/>
      <c r="U8" s="209"/>
      <c r="V8" s="209"/>
      <c r="W8" s="153"/>
    </row>
    <row r="9" spans="1:23" x14ac:dyDescent="0.25">
      <c r="A9" s="153"/>
      <c r="B9" s="153"/>
      <c r="C9" s="128" t="s">
        <v>257</v>
      </c>
      <c r="D9" s="173" t="s">
        <v>6022</v>
      </c>
      <c r="E9" s="125" t="s">
        <v>358</v>
      </c>
      <c r="F9" s="122">
        <v>16</v>
      </c>
      <c r="G9" s="122"/>
      <c r="H9" s="127">
        <v>11</v>
      </c>
      <c r="I9" s="173" t="s">
        <v>6022</v>
      </c>
      <c r="J9" s="127">
        <v>11.4</v>
      </c>
      <c r="K9" s="153"/>
      <c r="L9" s="153"/>
      <c r="M9" s="153"/>
      <c r="N9" s="153"/>
      <c r="O9" s="122"/>
      <c r="P9" s="153"/>
      <c r="Q9" s="153"/>
      <c r="R9" s="153"/>
      <c r="S9" s="153"/>
      <c r="T9" s="153"/>
      <c r="U9" s="209"/>
      <c r="V9" s="209"/>
      <c r="W9" s="153"/>
    </row>
    <row r="10" spans="1:23" x14ac:dyDescent="0.25">
      <c r="A10" s="153"/>
      <c r="B10" s="153"/>
      <c r="C10" s="128" t="s">
        <v>358</v>
      </c>
      <c r="D10" s="173" t="s">
        <v>6022</v>
      </c>
      <c r="E10" s="125" t="s">
        <v>257</v>
      </c>
      <c r="F10" s="122">
        <v>16</v>
      </c>
      <c r="G10" s="122"/>
      <c r="H10" s="127">
        <v>13.15</v>
      </c>
      <c r="I10" s="173" t="s">
        <v>6022</v>
      </c>
      <c r="J10" s="127">
        <v>14</v>
      </c>
      <c r="K10" s="153"/>
      <c r="L10" s="153"/>
      <c r="M10" s="153"/>
      <c r="N10" s="153"/>
      <c r="O10" s="122"/>
      <c r="P10" s="153"/>
      <c r="Q10" s="153"/>
      <c r="R10" s="153"/>
      <c r="S10" s="153"/>
      <c r="T10" s="153"/>
      <c r="U10" s="209"/>
      <c r="V10" s="209"/>
      <c r="W10" s="153"/>
    </row>
    <row r="11" spans="1:23" x14ac:dyDescent="0.25">
      <c r="A11" s="153"/>
      <c r="B11" s="153"/>
      <c r="C11" s="128" t="s">
        <v>257</v>
      </c>
      <c r="D11" s="128" t="s">
        <v>358</v>
      </c>
      <c r="E11" s="125" t="s">
        <v>295</v>
      </c>
      <c r="F11" s="122">
        <v>70</v>
      </c>
      <c r="G11" s="122"/>
      <c r="H11" s="127">
        <v>15.15</v>
      </c>
      <c r="I11" s="173" t="s">
        <v>6022</v>
      </c>
      <c r="J11" s="122">
        <v>17.149999999999999</v>
      </c>
      <c r="K11" s="153"/>
      <c r="L11" s="153"/>
      <c r="M11" s="153"/>
      <c r="N11" s="153"/>
      <c r="O11" s="122"/>
      <c r="P11" s="153"/>
      <c r="Q11" s="153"/>
      <c r="R11" s="153"/>
      <c r="S11" s="153"/>
      <c r="T11" s="153"/>
      <c r="U11" s="209"/>
      <c r="V11" s="209"/>
      <c r="W11" s="153"/>
    </row>
    <row r="12" spans="1:23" x14ac:dyDescent="0.25">
      <c r="A12" s="153"/>
      <c r="B12" s="153"/>
      <c r="C12" s="128" t="s">
        <v>6025</v>
      </c>
      <c r="D12" s="173" t="s">
        <v>6022</v>
      </c>
      <c r="E12" s="125" t="s">
        <v>5833</v>
      </c>
      <c r="F12" s="122"/>
      <c r="G12" s="122">
        <v>6</v>
      </c>
      <c r="H12" s="127">
        <v>17.2</v>
      </c>
      <c r="I12" s="173" t="s">
        <v>6022</v>
      </c>
      <c r="J12" s="127">
        <v>17.3</v>
      </c>
      <c r="K12" s="122">
        <v>1</v>
      </c>
      <c r="L12" s="122">
        <v>1</v>
      </c>
      <c r="M12" s="127">
        <v>11.1</v>
      </c>
      <c r="N12" s="174" t="s">
        <v>6031</v>
      </c>
      <c r="O12" s="122">
        <f>SUM(F8:F11)</f>
        <v>172</v>
      </c>
      <c r="P12" s="122"/>
      <c r="Q12" s="153"/>
      <c r="R12" s="153"/>
      <c r="S12" s="153"/>
      <c r="U12" s="209"/>
      <c r="V12" s="209"/>
      <c r="W12" s="147" t="s">
        <v>6069</v>
      </c>
    </row>
    <row r="13" spans="1:23" x14ac:dyDescent="0.25">
      <c r="A13" s="153"/>
      <c r="B13" s="153"/>
      <c r="C13" s="128"/>
      <c r="D13" s="122"/>
      <c r="E13" s="125"/>
      <c r="F13" s="153"/>
      <c r="G13" s="122"/>
      <c r="H13" s="153"/>
      <c r="I13" s="153"/>
      <c r="J13" s="153"/>
      <c r="K13" s="153"/>
      <c r="L13" s="153"/>
      <c r="M13" s="153"/>
      <c r="N13" s="153"/>
      <c r="O13" s="122"/>
      <c r="P13" s="153"/>
      <c r="Q13" s="153"/>
      <c r="R13" s="153"/>
      <c r="S13" s="153"/>
      <c r="T13" s="153"/>
      <c r="U13" s="209"/>
      <c r="V13" s="209"/>
      <c r="W13" s="153"/>
    </row>
    <row r="14" spans="1:23" x14ac:dyDescent="0.25">
      <c r="A14" s="122" t="s">
        <v>5816</v>
      </c>
      <c r="B14" s="122" t="s">
        <v>5900</v>
      </c>
      <c r="C14" s="197" t="s">
        <v>5833</v>
      </c>
      <c r="D14" s="173" t="s">
        <v>6022</v>
      </c>
      <c r="E14" s="125" t="s">
        <v>947</v>
      </c>
      <c r="F14" s="122"/>
      <c r="G14" s="122">
        <v>6</v>
      </c>
      <c r="H14" s="174" t="s">
        <v>6062</v>
      </c>
      <c r="I14" s="173" t="s">
        <v>6022</v>
      </c>
      <c r="J14" s="174" t="s">
        <v>6034</v>
      </c>
      <c r="K14" s="122"/>
      <c r="L14" s="122"/>
      <c r="M14" s="153"/>
      <c r="N14" s="153"/>
      <c r="O14" s="122"/>
      <c r="P14" s="153"/>
      <c r="Q14" s="153"/>
      <c r="R14" s="153"/>
      <c r="S14" s="153"/>
      <c r="T14" s="153"/>
      <c r="U14" s="209"/>
      <c r="V14" s="209"/>
      <c r="W14" s="153"/>
    </row>
    <row r="15" spans="1:23" x14ac:dyDescent="0.25">
      <c r="A15" s="153"/>
      <c r="B15" s="153"/>
      <c r="C15" s="197" t="s">
        <v>947</v>
      </c>
      <c r="D15" s="173" t="s">
        <v>6022</v>
      </c>
      <c r="E15" s="125" t="s">
        <v>316</v>
      </c>
      <c r="F15" s="122">
        <v>10</v>
      </c>
      <c r="G15" s="122"/>
      <c r="H15" s="174" t="s">
        <v>6027</v>
      </c>
      <c r="I15" s="173" t="s">
        <v>6022</v>
      </c>
      <c r="J15" s="174" t="s">
        <v>6042</v>
      </c>
      <c r="K15" s="122"/>
      <c r="L15" s="122"/>
      <c r="M15" s="153"/>
      <c r="N15" s="153"/>
      <c r="O15" s="122"/>
      <c r="P15" s="153"/>
      <c r="Q15" s="153"/>
      <c r="R15" s="153"/>
      <c r="S15" s="153"/>
      <c r="T15" s="153"/>
      <c r="U15" s="209"/>
      <c r="V15" s="209"/>
      <c r="W15" s="153"/>
    </row>
    <row r="16" spans="1:23" x14ac:dyDescent="0.25">
      <c r="A16" s="153"/>
      <c r="B16" s="153"/>
      <c r="C16" s="197" t="s">
        <v>316</v>
      </c>
      <c r="D16" s="173" t="s">
        <v>6022</v>
      </c>
      <c r="E16" s="125" t="s">
        <v>947</v>
      </c>
      <c r="F16" s="122">
        <v>10</v>
      </c>
      <c r="G16" s="122"/>
      <c r="H16" s="174" t="s">
        <v>6035</v>
      </c>
      <c r="I16" s="173" t="s">
        <v>6022</v>
      </c>
      <c r="J16" s="174" t="s">
        <v>6029</v>
      </c>
      <c r="K16" s="122"/>
      <c r="L16" s="122"/>
      <c r="M16" s="153"/>
      <c r="N16" s="153"/>
      <c r="O16" s="122"/>
      <c r="P16" s="153"/>
      <c r="Q16" s="153"/>
      <c r="R16" s="153"/>
      <c r="S16" s="153"/>
      <c r="T16" s="153"/>
      <c r="U16" s="209"/>
      <c r="V16" s="209"/>
      <c r="W16" s="153"/>
    </row>
    <row r="17" spans="1:23" x14ac:dyDescent="0.25">
      <c r="A17" s="153"/>
      <c r="B17" s="153"/>
      <c r="C17" s="197" t="s">
        <v>947</v>
      </c>
      <c r="D17" s="173" t="s">
        <v>6022</v>
      </c>
      <c r="E17" s="125" t="s">
        <v>316</v>
      </c>
      <c r="F17" s="122">
        <v>10</v>
      </c>
      <c r="G17" s="122"/>
      <c r="H17" s="174" t="s">
        <v>6040</v>
      </c>
      <c r="I17" s="173" t="s">
        <v>6022</v>
      </c>
      <c r="J17" s="174" t="s">
        <v>6043</v>
      </c>
      <c r="K17" s="122"/>
      <c r="L17" s="122"/>
      <c r="M17" s="153"/>
      <c r="N17" s="153"/>
      <c r="O17" s="122"/>
      <c r="P17" s="153"/>
      <c r="Q17" s="153"/>
      <c r="R17" s="153"/>
      <c r="S17" s="153"/>
      <c r="T17" s="153"/>
      <c r="U17" s="209"/>
      <c r="V17" s="209"/>
      <c r="W17" s="153"/>
    </row>
    <row r="18" spans="1:23" x14ac:dyDescent="0.25">
      <c r="A18" s="153"/>
      <c r="B18" s="153"/>
      <c r="C18" s="197" t="s">
        <v>316</v>
      </c>
      <c r="D18" s="173" t="s">
        <v>6022</v>
      </c>
      <c r="E18" s="125" t="s">
        <v>295</v>
      </c>
      <c r="F18" s="122">
        <v>12</v>
      </c>
      <c r="G18" s="122"/>
      <c r="H18" s="174" t="s">
        <v>6044</v>
      </c>
      <c r="I18" s="173" t="s">
        <v>6022</v>
      </c>
      <c r="J18" s="174" t="s">
        <v>6036</v>
      </c>
      <c r="K18" s="122"/>
      <c r="L18" s="122"/>
      <c r="M18" s="153"/>
      <c r="N18" s="153"/>
      <c r="O18" s="122"/>
      <c r="P18" s="153"/>
      <c r="Q18" s="153"/>
      <c r="R18" s="153"/>
      <c r="S18" s="153"/>
      <c r="T18" s="153"/>
      <c r="U18" s="209"/>
      <c r="V18" s="209"/>
      <c r="W18" s="153"/>
    </row>
    <row r="19" spans="1:23" x14ac:dyDescent="0.25">
      <c r="A19" s="153"/>
      <c r="B19" s="153"/>
      <c r="C19" s="197" t="s">
        <v>295</v>
      </c>
      <c r="D19" s="173" t="s">
        <v>6022</v>
      </c>
      <c r="E19" s="125" t="s">
        <v>316</v>
      </c>
      <c r="F19" s="122">
        <v>12</v>
      </c>
      <c r="G19" s="122"/>
      <c r="H19" s="174" t="s">
        <v>6038</v>
      </c>
      <c r="I19" s="173" t="s">
        <v>6022</v>
      </c>
      <c r="J19" s="174" t="s">
        <v>6083</v>
      </c>
      <c r="K19" s="122"/>
      <c r="L19" s="122"/>
      <c r="M19" s="153"/>
      <c r="N19" s="153"/>
      <c r="O19" s="122"/>
      <c r="P19" s="153"/>
      <c r="Q19" s="153"/>
      <c r="R19" s="153"/>
      <c r="S19" s="153"/>
      <c r="T19" s="153"/>
      <c r="U19" s="209"/>
      <c r="V19" s="209"/>
      <c r="W19" s="153"/>
    </row>
    <row r="20" spans="1:23" x14ac:dyDescent="0.25">
      <c r="A20" s="153"/>
      <c r="B20" s="153"/>
      <c r="C20" s="197" t="s">
        <v>316</v>
      </c>
      <c r="D20" s="173" t="s">
        <v>6022</v>
      </c>
      <c r="E20" s="125" t="s">
        <v>947</v>
      </c>
      <c r="F20" s="122">
        <v>10</v>
      </c>
      <c r="G20" s="122"/>
      <c r="H20" s="174" t="s">
        <v>6064</v>
      </c>
      <c r="I20" s="173" t="s">
        <v>6022</v>
      </c>
      <c r="J20" s="174" t="s">
        <v>6084</v>
      </c>
      <c r="K20" s="122"/>
      <c r="L20" s="122"/>
      <c r="M20" s="153"/>
      <c r="N20" s="153"/>
      <c r="O20" s="122"/>
      <c r="P20" s="153"/>
      <c r="Q20" s="153"/>
      <c r="R20" s="153"/>
      <c r="S20" s="153"/>
      <c r="T20" s="153"/>
      <c r="U20" s="209"/>
      <c r="V20" s="209"/>
      <c r="W20" s="153"/>
    </row>
    <row r="21" spans="1:23" x14ac:dyDescent="0.25">
      <c r="A21" s="153"/>
      <c r="B21" s="153"/>
      <c r="C21" s="197" t="s">
        <v>947</v>
      </c>
      <c r="D21" s="173" t="s">
        <v>6022</v>
      </c>
      <c r="E21" s="125" t="s">
        <v>316</v>
      </c>
      <c r="F21" s="122">
        <v>10</v>
      </c>
      <c r="G21" s="122"/>
      <c r="H21" s="174" t="s">
        <v>6070</v>
      </c>
      <c r="I21" s="173" t="s">
        <v>6022</v>
      </c>
      <c r="J21" s="174" t="s">
        <v>6055</v>
      </c>
      <c r="K21" s="122"/>
      <c r="L21" s="122"/>
      <c r="M21" s="153"/>
      <c r="N21" s="153"/>
      <c r="O21" s="122"/>
      <c r="P21" s="153"/>
      <c r="Q21" s="153"/>
      <c r="R21" s="153"/>
      <c r="S21" s="153"/>
      <c r="T21" s="153"/>
      <c r="U21" s="209"/>
      <c r="V21" s="209"/>
      <c r="W21" s="153"/>
    </row>
    <row r="22" spans="1:23" x14ac:dyDescent="0.25">
      <c r="A22" s="153"/>
      <c r="B22" s="153"/>
      <c r="C22" s="197" t="s">
        <v>316</v>
      </c>
      <c r="D22" s="173" t="s">
        <v>6022</v>
      </c>
      <c r="E22" s="125" t="s">
        <v>947</v>
      </c>
      <c r="F22" s="122">
        <v>10</v>
      </c>
      <c r="G22" s="122"/>
      <c r="H22" s="174" t="s">
        <v>6065</v>
      </c>
      <c r="I22" s="173" t="s">
        <v>6022</v>
      </c>
      <c r="J22" s="174" t="s">
        <v>6056</v>
      </c>
      <c r="K22" s="122"/>
      <c r="L22" s="122"/>
      <c r="M22" s="153"/>
      <c r="N22" s="153"/>
      <c r="O22" s="122"/>
      <c r="P22" s="153"/>
      <c r="Q22" s="153"/>
      <c r="R22" s="153"/>
      <c r="S22" s="153"/>
      <c r="T22" s="153"/>
      <c r="U22" s="209"/>
      <c r="V22" s="209"/>
      <c r="W22" s="153"/>
    </row>
    <row r="23" spans="1:23" x14ac:dyDescent="0.25">
      <c r="A23" s="153"/>
      <c r="B23" s="153"/>
      <c r="C23" s="197" t="s">
        <v>947</v>
      </c>
      <c r="D23" s="173" t="s">
        <v>6022</v>
      </c>
      <c r="E23" s="125" t="s">
        <v>316</v>
      </c>
      <c r="F23" s="122">
        <v>10</v>
      </c>
      <c r="G23" s="122"/>
      <c r="H23" s="174" t="s">
        <v>6045</v>
      </c>
      <c r="I23" s="173" t="s">
        <v>6022</v>
      </c>
      <c r="J23" s="174" t="s">
        <v>6085</v>
      </c>
      <c r="K23" s="122"/>
      <c r="L23" s="122"/>
      <c r="M23" s="153"/>
      <c r="N23" s="153"/>
      <c r="O23" s="122"/>
      <c r="P23" s="153"/>
      <c r="Q23" s="153"/>
      <c r="R23" s="153"/>
      <c r="S23" s="153"/>
      <c r="T23" s="153"/>
      <c r="U23" s="209"/>
      <c r="V23" s="209"/>
      <c r="W23" s="153"/>
    </row>
    <row r="24" spans="1:23" x14ac:dyDescent="0.25">
      <c r="A24" s="153"/>
      <c r="B24" s="153"/>
      <c r="C24" s="197" t="s">
        <v>316</v>
      </c>
      <c r="D24" s="173" t="s">
        <v>6022</v>
      </c>
      <c r="E24" s="125" t="s">
        <v>295</v>
      </c>
      <c r="F24" s="122">
        <v>12</v>
      </c>
      <c r="G24" s="122"/>
      <c r="H24" s="174" t="s">
        <v>6041</v>
      </c>
      <c r="I24" s="173" t="s">
        <v>6022</v>
      </c>
      <c r="J24" s="174" t="s">
        <v>6032</v>
      </c>
      <c r="K24" s="122"/>
      <c r="L24" s="122"/>
      <c r="M24" s="153"/>
      <c r="N24" s="153"/>
      <c r="O24" s="122"/>
      <c r="P24" s="153"/>
      <c r="Q24" s="153"/>
      <c r="R24" s="153"/>
      <c r="S24" s="153"/>
      <c r="T24" s="153"/>
      <c r="U24" s="209"/>
      <c r="V24" s="209"/>
      <c r="W24" s="153"/>
    </row>
    <row r="25" spans="1:23" x14ac:dyDescent="0.25">
      <c r="A25" s="153"/>
      <c r="B25" s="153"/>
      <c r="C25" s="197" t="s">
        <v>295</v>
      </c>
      <c r="D25" s="173" t="s">
        <v>6022</v>
      </c>
      <c r="E25" s="125" t="s">
        <v>316</v>
      </c>
      <c r="F25" s="122">
        <v>12</v>
      </c>
      <c r="G25" s="122"/>
      <c r="H25" s="174" t="s">
        <v>6086</v>
      </c>
      <c r="I25" s="173" t="s">
        <v>6022</v>
      </c>
      <c r="J25" s="174" t="s">
        <v>6076</v>
      </c>
      <c r="K25" s="122"/>
      <c r="L25" s="122"/>
      <c r="M25" s="153"/>
      <c r="N25" s="153"/>
      <c r="O25" s="122"/>
      <c r="P25" s="153"/>
      <c r="Q25" s="153"/>
      <c r="R25" s="153"/>
      <c r="S25" s="153"/>
      <c r="T25" s="153"/>
      <c r="U25" s="209"/>
      <c r="V25" s="209"/>
      <c r="W25" s="153"/>
    </row>
    <row r="26" spans="1:23" x14ac:dyDescent="0.25">
      <c r="A26" s="153"/>
      <c r="B26" s="153"/>
      <c r="C26" s="128" t="s">
        <v>316</v>
      </c>
      <c r="D26" s="173" t="s">
        <v>6022</v>
      </c>
      <c r="E26" s="125" t="s">
        <v>947</v>
      </c>
      <c r="F26" s="122">
        <v>10</v>
      </c>
      <c r="G26" s="122"/>
      <c r="H26" s="174" t="s">
        <v>6046</v>
      </c>
      <c r="I26" s="173" t="s">
        <v>6022</v>
      </c>
      <c r="J26" s="174" t="s">
        <v>6039</v>
      </c>
      <c r="K26" s="122"/>
      <c r="L26" s="122"/>
      <c r="M26" s="153"/>
      <c r="N26" s="153"/>
      <c r="O26" s="122"/>
      <c r="P26" s="153"/>
      <c r="Q26" s="153"/>
      <c r="R26" s="153"/>
      <c r="S26" s="153"/>
      <c r="T26" s="153"/>
      <c r="U26" s="209"/>
      <c r="V26" s="209"/>
      <c r="W26" s="153"/>
    </row>
    <row r="27" spans="1:23" x14ac:dyDescent="0.25">
      <c r="A27" s="153"/>
      <c r="B27" s="153"/>
      <c r="C27" s="128" t="s">
        <v>947</v>
      </c>
      <c r="D27" s="173" t="s">
        <v>6022</v>
      </c>
      <c r="E27" s="125" t="s">
        <v>316</v>
      </c>
      <c r="F27" s="122">
        <v>10</v>
      </c>
      <c r="G27" s="122"/>
      <c r="H27" s="174" t="s">
        <v>6087</v>
      </c>
      <c r="I27" s="173" t="s">
        <v>6022</v>
      </c>
      <c r="J27" s="174" t="s">
        <v>6073</v>
      </c>
      <c r="K27" s="122"/>
      <c r="L27" s="122"/>
      <c r="M27" s="153"/>
      <c r="N27" s="153"/>
      <c r="O27" s="122"/>
      <c r="P27" s="153"/>
      <c r="Q27" s="153"/>
      <c r="R27" s="153"/>
      <c r="S27" s="153"/>
      <c r="T27" s="153"/>
      <c r="U27" s="209"/>
      <c r="V27" s="209"/>
      <c r="W27" s="153"/>
    </row>
    <row r="28" spans="1:23" x14ac:dyDescent="0.25">
      <c r="A28" s="153"/>
      <c r="B28" s="153"/>
      <c r="C28" s="128" t="s">
        <v>316</v>
      </c>
      <c r="D28" s="173" t="s">
        <v>6022</v>
      </c>
      <c r="E28" s="125" t="s">
        <v>947</v>
      </c>
      <c r="F28" s="122">
        <v>10</v>
      </c>
      <c r="G28" s="122"/>
      <c r="H28" s="174" t="s">
        <v>6063</v>
      </c>
      <c r="I28" s="173" t="s">
        <v>6022</v>
      </c>
      <c r="J28" s="174" t="s">
        <v>6088</v>
      </c>
      <c r="K28" s="122"/>
      <c r="L28" s="122"/>
      <c r="M28" s="153"/>
      <c r="N28" s="153"/>
      <c r="O28" s="122"/>
      <c r="P28" s="153"/>
      <c r="Q28" s="153"/>
      <c r="R28" s="153"/>
      <c r="S28" s="153"/>
      <c r="T28" s="153"/>
      <c r="U28" s="209"/>
      <c r="V28" s="209"/>
      <c r="W28" s="153"/>
    </row>
    <row r="29" spans="1:23" x14ac:dyDescent="0.25">
      <c r="A29" s="153"/>
      <c r="B29" s="153"/>
      <c r="C29" s="128" t="s">
        <v>947</v>
      </c>
      <c r="D29" s="173" t="s">
        <v>6022</v>
      </c>
      <c r="E29" s="125" t="s">
        <v>5833</v>
      </c>
      <c r="F29" s="122"/>
      <c r="G29" s="122">
        <v>6</v>
      </c>
      <c r="H29" s="174" t="s">
        <v>6089</v>
      </c>
      <c r="I29" s="173" t="s">
        <v>6022</v>
      </c>
      <c r="J29" s="174" t="s">
        <v>6033</v>
      </c>
      <c r="K29" s="122">
        <v>1</v>
      </c>
      <c r="L29" s="122">
        <v>1</v>
      </c>
      <c r="M29" s="174" t="s">
        <v>6037</v>
      </c>
      <c r="N29" s="174" t="s">
        <v>6026</v>
      </c>
      <c r="O29" s="122">
        <f>SUM(F15:F28)</f>
        <v>148</v>
      </c>
      <c r="P29" s="122"/>
      <c r="Q29" s="153"/>
      <c r="R29" s="153"/>
      <c r="S29" s="153"/>
      <c r="W29" s="147" t="s">
        <v>6082</v>
      </c>
    </row>
    <row r="30" spans="1:23" x14ac:dyDescent="0.25">
      <c r="A30" s="68"/>
      <c r="B30" s="68"/>
      <c r="C30" s="68"/>
      <c r="D30" s="68"/>
      <c r="E30" s="85"/>
      <c r="F30" s="68"/>
      <c r="G30" s="69"/>
      <c r="H30" s="68"/>
      <c r="I30" s="68"/>
      <c r="J30" s="68"/>
      <c r="K30" s="68"/>
      <c r="L30" s="68"/>
      <c r="M30" s="68"/>
      <c r="N30" s="68"/>
      <c r="O30" s="69"/>
      <c r="P30" s="68"/>
      <c r="Q30" s="68"/>
      <c r="R30" s="68"/>
      <c r="S30" s="68"/>
      <c r="T30" s="169"/>
      <c r="U30" s="355"/>
      <c r="V30" s="355"/>
      <c r="W30" s="68"/>
    </row>
    <row r="31" spans="1:23" x14ac:dyDescent="0.25">
      <c r="A31" s="167" t="s">
        <v>5634</v>
      </c>
      <c r="B31" s="122" t="s">
        <v>5909</v>
      </c>
      <c r="C31" s="128" t="s">
        <v>5833</v>
      </c>
      <c r="D31" s="168" t="s">
        <v>6022</v>
      </c>
      <c r="E31" s="125" t="s">
        <v>316</v>
      </c>
      <c r="F31" s="153"/>
      <c r="G31" s="122">
        <v>6</v>
      </c>
      <c r="H31" s="122">
        <v>15.15</v>
      </c>
      <c r="I31" s="153"/>
      <c r="J31" s="127">
        <v>15.3</v>
      </c>
      <c r="K31" s="122"/>
      <c r="L31" s="122"/>
      <c r="M31" s="153"/>
      <c r="N31" s="153"/>
      <c r="O31" s="122"/>
      <c r="P31" s="153"/>
      <c r="Q31" s="153"/>
      <c r="R31" s="153"/>
      <c r="S31" s="153"/>
      <c r="T31" s="169"/>
      <c r="U31" s="355"/>
      <c r="V31" s="355"/>
      <c r="W31" s="153"/>
    </row>
    <row r="32" spans="1:23" ht="39" x14ac:dyDescent="0.25">
      <c r="A32" s="153"/>
      <c r="B32" s="122"/>
      <c r="C32" s="128" t="s">
        <v>266</v>
      </c>
      <c r="D32" s="125" t="s">
        <v>6048</v>
      </c>
      <c r="E32" s="139" t="s">
        <v>6023</v>
      </c>
      <c r="F32" s="153">
        <v>752</v>
      </c>
      <c r="G32" s="122"/>
      <c r="H32" s="196" t="s">
        <v>6049</v>
      </c>
      <c r="I32" s="123" t="s">
        <v>6050</v>
      </c>
      <c r="J32" s="127">
        <v>7</v>
      </c>
      <c r="K32" s="122"/>
      <c r="L32" s="122"/>
      <c r="M32" s="154">
        <v>16</v>
      </c>
      <c r="N32" s="154">
        <v>8</v>
      </c>
      <c r="O32" s="122">
        <v>752</v>
      </c>
      <c r="P32" s="153"/>
      <c r="Q32" s="153"/>
      <c r="R32" s="153"/>
      <c r="S32" s="153"/>
      <c r="T32" s="169"/>
      <c r="U32" s="355"/>
      <c r="V32" s="355"/>
      <c r="W32" s="153"/>
    </row>
    <row r="33" spans="1:25" ht="39" x14ac:dyDescent="0.25">
      <c r="A33" s="153"/>
      <c r="B33" s="122">
        <v>100</v>
      </c>
      <c r="C33" s="139" t="s">
        <v>6023</v>
      </c>
      <c r="D33" s="125" t="s">
        <v>6051</v>
      </c>
      <c r="E33" s="125" t="s">
        <v>316</v>
      </c>
      <c r="F33" s="153">
        <v>752</v>
      </c>
      <c r="G33" s="122"/>
      <c r="H33" s="127">
        <v>16.3</v>
      </c>
      <c r="I33" s="123" t="s">
        <v>6052</v>
      </c>
      <c r="J33" s="127">
        <v>7.3</v>
      </c>
      <c r="K33" s="122"/>
      <c r="L33" s="122"/>
      <c r="M33" s="153"/>
      <c r="N33" s="153"/>
      <c r="O33" s="122"/>
      <c r="P33" s="153"/>
      <c r="Q33" s="153"/>
      <c r="R33" s="153"/>
      <c r="S33" s="153"/>
      <c r="T33" s="169"/>
      <c r="U33" s="355"/>
      <c r="V33" s="355"/>
      <c r="W33" s="153"/>
    </row>
    <row r="34" spans="1:25" x14ac:dyDescent="0.25">
      <c r="A34" s="153"/>
      <c r="B34" s="153"/>
      <c r="C34" s="128" t="s">
        <v>6053</v>
      </c>
      <c r="D34" s="173" t="s">
        <v>6022</v>
      </c>
      <c r="E34" s="128" t="s">
        <v>5833</v>
      </c>
      <c r="F34" s="153"/>
      <c r="G34" s="122">
        <v>6</v>
      </c>
      <c r="H34" s="127">
        <v>7.35</v>
      </c>
      <c r="I34" s="153"/>
      <c r="J34" s="127">
        <v>7.45</v>
      </c>
      <c r="K34" s="122">
        <v>6</v>
      </c>
      <c r="L34" s="122">
        <v>0</v>
      </c>
      <c r="M34" s="154">
        <v>16</v>
      </c>
      <c r="N34" s="154">
        <v>8</v>
      </c>
      <c r="O34" s="122">
        <v>752</v>
      </c>
      <c r="P34" s="153"/>
      <c r="Q34" s="153"/>
      <c r="R34" s="153"/>
      <c r="S34" s="153"/>
      <c r="W34" s="153" t="s">
        <v>6024</v>
      </c>
    </row>
    <row r="45" spans="1:25" x14ac:dyDescent="0.25">
      <c r="A45" s="707" t="s">
        <v>5763</v>
      </c>
      <c r="B45" s="707"/>
      <c r="C45" s="707"/>
      <c r="D45" s="707"/>
      <c r="E45" s="707"/>
      <c r="F45" s="707"/>
      <c r="G45" s="707"/>
      <c r="H45" s="707"/>
      <c r="I45" s="707"/>
      <c r="J45" s="707"/>
      <c r="K45" s="707"/>
      <c r="L45" s="707"/>
      <c r="M45" s="707"/>
      <c r="N45" s="707"/>
      <c r="O45" s="707"/>
      <c r="P45" s="707"/>
      <c r="Q45" s="707"/>
      <c r="R45" s="707"/>
      <c r="S45" s="707"/>
      <c r="T45" s="707"/>
      <c r="U45" s="707"/>
      <c r="V45" s="707"/>
      <c r="W45" s="707"/>
      <c r="X45" s="11"/>
      <c r="Y45" s="11"/>
    </row>
    <row r="46" spans="1:25" x14ac:dyDescent="0.25">
      <c r="A46" s="707" t="s">
        <v>6016</v>
      </c>
      <c r="B46" s="707"/>
      <c r="C46" s="707"/>
      <c r="D46" s="707"/>
      <c r="E46" s="707"/>
      <c r="F46" s="707"/>
      <c r="G46" s="707"/>
      <c r="H46" s="707"/>
      <c r="I46" s="707"/>
      <c r="J46" s="707"/>
      <c r="K46" s="707"/>
      <c r="L46" s="707"/>
      <c r="M46" s="707"/>
      <c r="N46" s="707"/>
      <c r="O46" s="707"/>
      <c r="P46" s="707"/>
      <c r="Q46" s="707"/>
      <c r="R46" s="707"/>
      <c r="S46" s="707"/>
      <c r="T46" s="707"/>
      <c r="U46" s="707"/>
      <c r="V46" s="707"/>
      <c r="W46" s="707"/>
      <c r="X46" s="11"/>
      <c r="Y46" s="11"/>
    </row>
    <row r="47" spans="1:25" x14ac:dyDescent="0.25">
      <c r="A47" s="707" t="s">
        <v>5924</v>
      </c>
      <c r="B47" s="707"/>
      <c r="C47" s="707"/>
      <c r="D47" s="707"/>
      <c r="E47" s="707"/>
      <c r="F47" s="707"/>
      <c r="G47" s="707"/>
      <c r="H47" s="707"/>
      <c r="I47" s="707"/>
      <c r="J47" s="707"/>
      <c r="K47" s="707"/>
      <c r="L47" s="707"/>
      <c r="M47" s="707"/>
      <c r="N47" s="707"/>
      <c r="O47" s="707"/>
      <c r="P47" s="707"/>
      <c r="Q47" s="707"/>
      <c r="R47" s="707"/>
      <c r="S47" s="707"/>
      <c r="T47" s="707"/>
      <c r="U47" s="707"/>
      <c r="V47" s="707"/>
      <c r="W47" s="707"/>
      <c r="X47" s="11"/>
      <c r="Y47" s="11"/>
    </row>
    <row r="48" spans="1:25" x14ac:dyDescent="0.25">
      <c r="A48" s="11"/>
      <c r="B48" s="11"/>
      <c r="C48" s="11"/>
      <c r="D48" s="134"/>
      <c r="E48" s="156"/>
      <c r="F48" s="11"/>
      <c r="G48" s="134"/>
      <c r="H48" s="11"/>
      <c r="I48" s="11"/>
      <c r="J48" s="11"/>
      <c r="K48" s="11"/>
      <c r="L48" s="11"/>
      <c r="M48" s="11"/>
      <c r="N48" s="11"/>
      <c r="O48" s="134"/>
      <c r="P48" s="11"/>
      <c r="Q48" s="11"/>
      <c r="R48" s="11"/>
      <c r="S48" s="11"/>
      <c r="T48" s="11"/>
      <c r="W48" s="11"/>
      <c r="X48" s="11"/>
      <c r="Y48" s="11"/>
    </row>
    <row r="49" spans="1:25" x14ac:dyDescent="0.25">
      <c r="A49" t="s">
        <v>5769</v>
      </c>
      <c r="D49" t="s">
        <v>5770</v>
      </c>
      <c r="E49"/>
      <c r="G49"/>
      <c r="N49" t="s">
        <v>5766</v>
      </c>
      <c r="O49" s="46"/>
      <c r="Q49" s="47" t="s">
        <v>5767</v>
      </c>
      <c r="R49" t="s">
        <v>5768</v>
      </c>
      <c r="X49" s="11"/>
      <c r="Y49" s="11"/>
    </row>
    <row r="50" spans="1:25" x14ac:dyDescent="0.25">
      <c r="A50" t="s">
        <v>5772</v>
      </c>
      <c r="D50" t="s">
        <v>5773</v>
      </c>
      <c r="E50"/>
      <c r="G50"/>
      <c r="N50" t="s">
        <v>5771</v>
      </c>
      <c r="O50" s="46"/>
      <c r="Q50" s="47" t="s">
        <v>5767</v>
      </c>
      <c r="R50" t="s">
        <v>5768</v>
      </c>
      <c r="X50" s="11"/>
      <c r="Y50" s="11"/>
    </row>
    <row r="51" spans="1:25" x14ac:dyDescent="0.25">
      <c r="A51" t="s">
        <v>5776</v>
      </c>
      <c r="D51" t="s">
        <v>5777</v>
      </c>
      <c r="E51"/>
      <c r="G51"/>
      <c r="N51" t="s">
        <v>5774</v>
      </c>
      <c r="O51" s="46"/>
      <c r="Q51" s="47" t="s">
        <v>5767</v>
      </c>
      <c r="R51" t="s">
        <v>5775</v>
      </c>
      <c r="X51" s="11"/>
      <c r="Y51" s="11"/>
    </row>
    <row r="52" spans="1:25" ht="18.75" x14ac:dyDescent="0.3">
      <c r="A52" t="s">
        <v>5779</v>
      </c>
      <c r="D52" t="s">
        <v>5780</v>
      </c>
      <c r="E52"/>
      <c r="G52"/>
      <c r="N52" s="212" t="s">
        <v>5778</v>
      </c>
      <c r="O52" s="46"/>
      <c r="Q52" s="47" t="s">
        <v>5767</v>
      </c>
      <c r="R52" s="213" t="s">
        <v>6120</v>
      </c>
      <c r="X52" s="11"/>
      <c r="Y52" s="11"/>
    </row>
    <row r="53" spans="1:25" x14ac:dyDescent="0.25">
      <c r="A53" s="11"/>
      <c r="B53" s="11"/>
      <c r="C53" s="11"/>
      <c r="D53" s="134"/>
      <c r="E53" s="156"/>
      <c r="F53" s="11"/>
      <c r="G53" s="134"/>
      <c r="H53" s="11"/>
      <c r="I53" s="11"/>
      <c r="J53" s="11"/>
      <c r="K53" s="11"/>
      <c r="L53" s="11"/>
      <c r="M53" s="11"/>
      <c r="N53" s="11"/>
      <c r="O53" s="134"/>
      <c r="P53" s="11"/>
      <c r="Q53" s="11"/>
      <c r="R53" s="11"/>
      <c r="S53" s="11"/>
      <c r="T53" s="11"/>
      <c r="W53" s="11"/>
      <c r="X53" s="11"/>
      <c r="Y53" s="11"/>
    </row>
    <row r="54" spans="1:25" x14ac:dyDescent="0.25">
      <c r="A54" s="11"/>
      <c r="B54" s="11"/>
      <c r="C54" s="11"/>
      <c r="D54" s="134"/>
      <c r="E54" s="156"/>
      <c r="F54" s="11"/>
      <c r="G54" s="134"/>
      <c r="H54" s="11"/>
      <c r="I54" s="11"/>
      <c r="J54" s="11"/>
      <c r="K54" s="11"/>
      <c r="L54" s="11"/>
      <c r="M54" s="11"/>
      <c r="N54" s="11"/>
      <c r="O54" s="134"/>
      <c r="P54" s="11"/>
      <c r="Q54" s="11"/>
      <c r="R54" s="11"/>
      <c r="S54" s="11"/>
      <c r="T54" s="11"/>
      <c r="W54" s="11"/>
      <c r="X54" s="11"/>
      <c r="Y54" s="11"/>
    </row>
    <row r="55" spans="1:25" ht="30" x14ac:dyDescent="0.25">
      <c r="A55" s="708" t="s">
        <v>6017</v>
      </c>
      <c r="B55" s="710" t="s">
        <v>6018</v>
      </c>
      <c r="C55" s="712" t="s">
        <v>5783</v>
      </c>
      <c r="D55" s="712"/>
      <c r="E55" s="712"/>
      <c r="F55" s="713" t="s">
        <v>5784</v>
      </c>
      <c r="G55" s="157" t="s">
        <v>5785</v>
      </c>
      <c r="H55" s="715" t="s">
        <v>5786</v>
      </c>
      <c r="I55" s="716"/>
      <c r="J55" s="717"/>
      <c r="K55" s="718" t="s">
        <v>6019</v>
      </c>
      <c r="L55" s="719"/>
      <c r="M55" s="158" t="s">
        <v>6020</v>
      </c>
      <c r="N55" s="158" t="s">
        <v>6021</v>
      </c>
      <c r="O55" s="159" t="s">
        <v>5790</v>
      </c>
      <c r="P55" s="720" t="s">
        <v>5791</v>
      </c>
      <c r="Q55" s="721"/>
      <c r="R55" s="705" t="s">
        <v>5792</v>
      </c>
      <c r="S55" s="706"/>
      <c r="T55" s="352"/>
      <c r="U55" s="356"/>
      <c r="V55" s="356"/>
      <c r="W55" s="158" t="s">
        <v>5933</v>
      </c>
      <c r="X55" s="11"/>
      <c r="Y55" s="11"/>
    </row>
    <row r="56" spans="1:25" ht="39.75" thickBot="1" x14ac:dyDescent="0.3">
      <c r="A56" s="709"/>
      <c r="B56" s="711"/>
      <c r="C56" s="160" t="s">
        <v>5794</v>
      </c>
      <c r="D56" s="160"/>
      <c r="E56" s="161" t="s">
        <v>5795</v>
      </c>
      <c r="F56" s="714"/>
      <c r="G56" s="162" t="s">
        <v>5784</v>
      </c>
      <c r="H56" s="160" t="s">
        <v>5796</v>
      </c>
      <c r="I56" s="163"/>
      <c r="J56" s="160" t="s">
        <v>5797</v>
      </c>
      <c r="K56" s="164" t="s">
        <v>5937</v>
      </c>
      <c r="L56" s="164" t="s">
        <v>5936</v>
      </c>
      <c r="M56" s="160" t="s">
        <v>5800</v>
      </c>
      <c r="N56" s="160" t="s">
        <v>5800</v>
      </c>
      <c r="O56" s="165" t="s">
        <v>5784</v>
      </c>
      <c r="P56" s="166" t="s">
        <v>5798</v>
      </c>
      <c r="Q56" s="160" t="s">
        <v>5799</v>
      </c>
      <c r="R56" s="164" t="s">
        <v>5937</v>
      </c>
      <c r="S56" s="164" t="s">
        <v>5936</v>
      </c>
      <c r="T56" s="354" t="s">
        <v>6511</v>
      </c>
      <c r="U56" s="346" t="s">
        <v>6712</v>
      </c>
      <c r="V56" s="346" t="s">
        <v>5736</v>
      </c>
      <c r="W56" s="163"/>
      <c r="X56" s="11"/>
      <c r="Y56" s="11"/>
    </row>
    <row r="57" spans="1:25" ht="15.75" thickTop="1" x14ac:dyDescent="0.25">
      <c r="A57" s="167" t="s">
        <v>5634</v>
      </c>
      <c r="B57" s="122" t="s">
        <v>5801</v>
      </c>
      <c r="C57" s="128" t="s">
        <v>5833</v>
      </c>
      <c r="D57" s="168" t="s">
        <v>6022</v>
      </c>
      <c r="E57" s="128" t="s">
        <v>295</v>
      </c>
      <c r="F57" s="153"/>
      <c r="G57" s="122">
        <v>6</v>
      </c>
      <c r="H57" s="154">
        <v>15.15</v>
      </c>
      <c r="I57" s="154"/>
      <c r="J57" s="154">
        <v>15.3</v>
      </c>
      <c r="K57" s="122"/>
      <c r="L57" s="122"/>
      <c r="M57" s="153"/>
      <c r="N57" s="153"/>
      <c r="O57" s="122"/>
      <c r="P57" s="153"/>
      <c r="Q57" s="153"/>
      <c r="R57" s="153"/>
      <c r="S57" s="153"/>
      <c r="T57" s="122" t="str">
        <f>IFERROR(IFERROR(VLOOKUP(CONCATENATE($C57,"-",$D57, "-",$E57),Dashboard!$M$300:$N$472,2,FALSE),VLOOKUP(CONCATENATE($E57,"-",$D57, "-",$C57),Dashboard!$M$300:$N$472,2,FALSE)),"")</f>
        <v/>
      </c>
      <c r="U57" s="345" t="str">
        <f t="shared" ref="U57:U120" si="0">T57</f>
        <v/>
      </c>
      <c r="V57" s="209"/>
      <c r="W57" s="153" t="s">
        <v>5612</v>
      </c>
      <c r="X57" s="11"/>
      <c r="Y57" s="11"/>
    </row>
    <row r="58" spans="1:25" x14ac:dyDescent="0.25">
      <c r="A58" s="153" t="s">
        <v>5725</v>
      </c>
      <c r="B58" s="122"/>
      <c r="C58" s="128" t="s">
        <v>295</v>
      </c>
      <c r="D58" s="128" t="s">
        <v>1261</v>
      </c>
      <c r="E58" s="125" t="s">
        <v>1245</v>
      </c>
      <c r="F58" s="153">
        <v>30</v>
      </c>
      <c r="G58" s="122"/>
      <c r="H58" s="154">
        <v>15.45</v>
      </c>
      <c r="I58" s="154"/>
      <c r="J58" s="154">
        <v>16.3</v>
      </c>
      <c r="K58" s="122"/>
      <c r="L58" s="122"/>
      <c r="M58" s="153"/>
      <c r="N58" s="153"/>
      <c r="O58" s="122"/>
      <c r="P58" s="153"/>
      <c r="Q58" s="153"/>
      <c r="R58" s="153"/>
      <c r="S58" s="153"/>
      <c r="T58" s="122" t="str">
        <f>IFERROR(IFERROR(VLOOKUP(CONCATENATE($C58,"-",$D58, "-",$E58),Dashboard!$M$300:$N$472,2,FALSE),VLOOKUP(CONCATENATE($E58,"-",$D58, "-",$C58),Dashboard!$M$300:$N$472,2,FALSE)),"")</f>
        <v>prv88</v>
      </c>
      <c r="U58" s="345" t="str">
        <f t="shared" si="0"/>
        <v>prv88</v>
      </c>
      <c r="V58" s="355"/>
      <c r="W58" s="153" t="s">
        <v>5612</v>
      </c>
      <c r="X58" s="170"/>
      <c r="Y58" s="171"/>
    </row>
    <row r="59" spans="1:25" ht="30" x14ac:dyDescent="0.25">
      <c r="A59" s="153" t="s">
        <v>4140</v>
      </c>
      <c r="B59" s="122"/>
      <c r="C59" s="125" t="s">
        <v>1245</v>
      </c>
      <c r="D59" s="128" t="s">
        <v>1261</v>
      </c>
      <c r="E59" s="128" t="s">
        <v>295</v>
      </c>
      <c r="F59" s="153">
        <v>30</v>
      </c>
      <c r="G59" s="122"/>
      <c r="H59" s="154">
        <v>17</v>
      </c>
      <c r="I59" s="154"/>
      <c r="J59" s="154">
        <v>17.45</v>
      </c>
      <c r="K59" s="122"/>
      <c r="L59" s="122"/>
      <c r="M59" s="153"/>
      <c r="N59" s="153"/>
      <c r="O59" s="122"/>
      <c r="P59" s="153"/>
      <c r="Q59" s="153"/>
      <c r="R59" s="153"/>
      <c r="S59" s="153"/>
      <c r="T59" s="122" t="str">
        <f>IFERROR(IFERROR(VLOOKUP(CONCATENATE($C59,"-",$D59, "-",$E59),Dashboard!$M$300:$N$472,2,FALSE),VLOOKUP(CONCATENATE($E59,"-",$D59, "-",$C59),Dashboard!$M$300:$N$472,2,FALSE)),"")</f>
        <v>prv88</v>
      </c>
      <c r="U59" s="345" t="str">
        <f t="shared" si="0"/>
        <v>prv88</v>
      </c>
      <c r="V59" s="355"/>
      <c r="W59" s="125" t="s">
        <v>7256</v>
      </c>
      <c r="X59" s="170"/>
      <c r="Y59" s="171"/>
    </row>
    <row r="60" spans="1:25" ht="30" x14ac:dyDescent="0.25">
      <c r="A60" s="153"/>
      <c r="B60" s="122"/>
      <c r="C60" s="128" t="s">
        <v>295</v>
      </c>
      <c r="D60" s="128" t="s">
        <v>2116</v>
      </c>
      <c r="E60" s="139" t="s">
        <v>6023</v>
      </c>
      <c r="F60" s="153">
        <v>744</v>
      </c>
      <c r="G60" s="122"/>
      <c r="H60" s="154">
        <v>18</v>
      </c>
      <c r="I60" s="154">
        <v>22</v>
      </c>
      <c r="J60" s="154">
        <v>9</v>
      </c>
      <c r="K60" s="122"/>
      <c r="L60" s="122"/>
      <c r="M60" s="153"/>
      <c r="N60" s="153"/>
      <c r="O60" s="122"/>
      <c r="P60" s="153"/>
      <c r="Q60" s="153"/>
      <c r="R60" s="153"/>
      <c r="S60" s="153"/>
      <c r="T60" s="122" t="str">
        <f>IFERROR(IFERROR(VLOOKUP(CONCATENATE($C60,"-",$D60, "-",$E60),Dashboard!$M$300:$N$472,2,FALSE),VLOOKUP(CONCATENATE($E60,"-",$D60, "-",$C60),Dashboard!$M$300:$N$472,2,FALSE)),"")</f>
        <v/>
      </c>
      <c r="U60" s="345" t="str">
        <f t="shared" si="0"/>
        <v/>
      </c>
      <c r="V60" s="355"/>
      <c r="W60" s="125" t="s">
        <v>7256</v>
      </c>
      <c r="X60" s="170"/>
      <c r="Y60" s="171"/>
    </row>
    <row r="61" spans="1:25" x14ac:dyDescent="0.25">
      <c r="A61" s="153"/>
      <c r="B61" s="122">
        <v>2</v>
      </c>
      <c r="C61" s="139" t="s">
        <v>6023</v>
      </c>
      <c r="D61" s="128" t="s">
        <v>2116</v>
      </c>
      <c r="E61" s="125" t="s">
        <v>295</v>
      </c>
      <c r="F61" s="153">
        <v>744</v>
      </c>
      <c r="G61" s="122"/>
      <c r="H61" s="154">
        <v>17</v>
      </c>
      <c r="I61" s="154">
        <v>4.3</v>
      </c>
      <c r="J61" s="154">
        <v>8</v>
      </c>
      <c r="K61" s="122"/>
      <c r="L61" s="122"/>
      <c r="M61" s="153"/>
      <c r="N61" s="153"/>
      <c r="O61" s="122"/>
      <c r="P61" s="153"/>
      <c r="Q61" s="153"/>
      <c r="R61" s="153"/>
      <c r="S61" s="153"/>
      <c r="T61" s="122" t="str">
        <f>IFERROR(IFERROR(VLOOKUP(CONCATENATE($C61,"-",$D61, "-",$E61),Dashboard!$M$300:$N$472,2,FALSE),VLOOKUP(CONCATENATE($E61,"-",$D61, "-",$C61),Dashboard!$M$300:$N$472,2,FALSE)),"")</f>
        <v/>
      </c>
      <c r="U61" s="345" t="str">
        <f t="shared" si="0"/>
        <v/>
      </c>
      <c r="V61" s="355"/>
      <c r="W61" s="153"/>
      <c r="X61" s="170"/>
      <c r="Y61" s="171"/>
    </row>
    <row r="62" spans="1:25" x14ac:dyDescent="0.25">
      <c r="A62" s="153"/>
      <c r="B62" s="153"/>
      <c r="C62" s="128" t="s">
        <v>295</v>
      </c>
      <c r="D62" s="128" t="s">
        <v>1261</v>
      </c>
      <c r="E62" s="125" t="s">
        <v>1245</v>
      </c>
      <c r="F62" s="153">
        <v>30</v>
      </c>
      <c r="G62" s="122"/>
      <c r="H62" s="154">
        <v>8.15</v>
      </c>
      <c r="I62" s="154"/>
      <c r="J62" s="154">
        <v>9</v>
      </c>
      <c r="K62" s="122"/>
      <c r="L62" s="122"/>
      <c r="M62" s="153"/>
      <c r="N62" s="153"/>
      <c r="O62" s="122"/>
      <c r="P62" s="153"/>
      <c r="Q62" s="153"/>
      <c r="R62" s="153"/>
      <c r="S62" s="153"/>
      <c r="T62" s="122" t="str">
        <f>IFERROR(IFERROR(VLOOKUP(CONCATENATE($C62,"-",$D62, "-",$E62),Dashboard!$M$300:$N$472,2,FALSE),VLOOKUP(CONCATENATE($E62,"-",$D62, "-",$C62),Dashboard!$M$300:$N$472,2,FALSE)),"")</f>
        <v>prv88</v>
      </c>
      <c r="U62" s="345" t="str">
        <f t="shared" si="0"/>
        <v>prv88</v>
      </c>
      <c r="V62" s="355"/>
      <c r="W62" s="153"/>
      <c r="X62" s="170"/>
      <c r="Y62" s="171"/>
    </row>
    <row r="63" spans="1:25" x14ac:dyDescent="0.25">
      <c r="A63" s="153"/>
      <c r="B63" s="153"/>
      <c r="C63" s="125" t="s">
        <v>1245</v>
      </c>
      <c r="D63" s="128" t="s">
        <v>1261</v>
      </c>
      <c r="E63" s="128" t="s">
        <v>295</v>
      </c>
      <c r="F63" s="153">
        <v>30</v>
      </c>
      <c r="G63" s="122"/>
      <c r="H63" s="154">
        <v>9.15</v>
      </c>
      <c r="I63" s="154">
        <v>10</v>
      </c>
      <c r="J63" s="154"/>
      <c r="K63" s="122"/>
      <c r="L63" s="122"/>
      <c r="M63" s="153"/>
      <c r="N63" s="153"/>
      <c r="O63" s="122"/>
      <c r="P63" s="153"/>
      <c r="Q63" s="153"/>
      <c r="R63" s="153"/>
      <c r="S63" s="153"/>
      <c r="T63" s="122" t="str">
        <f>IFERROR(IFERROR(VLOOKUP(CONCATENATE($C63,"-",$D63, "-",$E63),Dashboard!$M$300:$N$472,2,FALSE),VLOOKUP(CONCATENATE($E63,"-",$D63, "-",$C63),Dashboard!$M$300:$N$472,2,FALSE)),"")</f>
        <v>prv88</v>
      </c>
      <c r="U63" s="345" t="str">
        <f t="shared" si="0"/>
        <v>prv88</v>
      </c>
      <c r="V63" s="355"/>
      <c r="W63" s="153"/>
      <c r="X63" s="170"/>
      <c r="Y63" s="171"/>
    </row>
    <row r="64" spans="1:25" x14ac:dyDescent="0.25">
      <c r="A64" s="153"/>
      <c r="B64" s="153"/>
      <c r="C64" s="128" t="s">
        <v>295</v>
      </c>
      <c r="D64" s="168" t="s">
        <v>6022</v>
      </c>
      <c r="E64" s="128" t="s">
        <v>5833</v>
      </c>
      <c r="F64" s="153"/>
      <c r="G64" s="122">
        <v>6</v>
      </c>
      <c r="H64" s="154">
        <v>10.050000000000001</v>
      </c>
      <c r="I64" s="154"/>
      <c r="J64" s="154">
        <v>10.15</v>
      </c>
      <c r="K64" s="122">
        <v>6</v>
      </c>
      <c r="L64" s="122">
        <v>0</v>
      </c>
      <c r="M64" s="154">
        <v>19</v>
      </c>
      <c r="N64" s="154">
        <v>8</v>
      </c>
      <c r="O64" s="122">
        <f>SUM(F57:F64)</f>
        <v>1608</v>
      </c>
      <c r="P64" s="153"/>
      <c r="Q64" s="153"/>
      <c r="R64" s="153"/>
      <c r="S64" s="153"/>
      <c r="T64" s="122" t="str">
        <f>IFERROR(IFERROR(VLOOKUP(CONCATENATE($C64,"-",$D64, "-",$E64),Dashboard!$M$300:$N$472,2,FALSE),VLOOKUP(CONCATENATE($E64,"-",$D64, "-",$C64),Dashboard!$M$300:$N$472,2,FALSE)),"")</f>
        <v/>
      </c>
      <c r="U64" s="345" t="str">
        <f t="shared" si="0"/>
        <v/>
      </c>
      <c r="V64" s="355"/>
      <c r="W64" s="153" t="s">
        <v>6024</v>
      </c>
      <c r="X64" s="170"/>
      <c r="Y64" s="171"/>
    </row>
    <row r="65" spans="1:25" x14ac:dyDescent="0.25">
      <c r="A65" s="153"/>
      <c r="B65" s="153"/>
      <c r="C65" s="128"/>
      <c r="D65" s="122"/>
      <c r="E65" s="125"/>
      <c r="F65" s="122"/>
      <c r="G65" s="122"/>
      <c r="H65" s="153"/>
      <c r="I65" s="153"/>
      <c r="J65" s="154"/>
      <c r="K65" s="122"/>
      <c r="L65" s="122"/>
      <c r="M65" s="153"/>
      <c r="N65" s="154"/>
      <c r="O65" s="122"/>
      <c r="P65" s="153"/>
      <c r="Q65" s="153"/>
      <c r="R65" s="153"/>
      <c r="S65" s="153"/>
      <c r="T65" s="122" t="str">
        <f>IFERROR(IFERROR(VLOOKUP(CONCATENATE($C65,"-",$D65, "-",$E65),Dashboard!$M$300:$N$472,2,FALSE),VLOOKUP(CONCATENATE($E65,"-",$D65, "-",$C65),Dashboard!$M$300:$N$472,2,FALSE)),"")</f>
        <v/>
      </c>
      <c r="U65" s="345" t="str">
        <f t="shared" si="0"/>
        <v/>
      </c>
      <c r="V65" s="355"/>
      <c r="W65" s="153"/>
      <c r="X65" s="170"/>
      <c r="Y65" s="171"/>
    </row>
    <row r="66" spans="1:25" x14ac:dyDescent="0.25">
      <c r="A66" s="172" t="s">
        <v>5634</v>
      </c>
      <c r="B66" s="122" t="s">
        <v>5802</v>
      </c>
      <c r="C66" s="128" t="s">
        <v>5833</v>
      </c>
      <c r="D66" s="173" t="s">
        <v>6022</v>
      </c>
      <c r="E66" s="125" t="s">
        <v>6025</v>
      </c>
      <c r="F66" s="122"/>
      <c r="G66" s="122">
        <v>6</v>
      </c>
      <c r="H66" s="127">
        <v>15.45</v>
      </c>
      <c r="I66" s="173" t="s">
        <v>6022</v>
      </c>
      <c r="J66" s="127">
        <v>16</v>
      </c>
      <c r="K66" s="122"/>
      <c r="L66" s="122"/>
      <c r="M66" s="153"/>
      <c r="N66" s="154"/>
      <c r="O66" s="122"/>
      <c r="P66" s="153"/>
      <c r="Q66" s="153"/>
      <c r="R66" s="153"/>
      <c r="S66" s="153"/>
      <c r="T66" s="122" t="str">
        <f>IFERROR(IFERROR(VLOOKUP(CONCATENATE($C66,"-",$D66, "-",$E66),Dashboard!$M$300:$N$472,2,FALSE),VLOOKUP(CONCATENATE($E66,"-",$D66, "-",$C66),Dashboard!$M$300:$N$472,2,FALSE)),"")</f>
        <v/>
      </c>
      <c r="U66" s="345" t="str">
        <f t="shared" si="0"/>
        <v/>
      </c>
      <c r="V66" s="355"/>
      <c r="W66" s="153"/>
      <c r="X66" s="170"/>
      <c r="Y66" s="171"/>
    </row>
    <row r="67" spans="1:25" ht="23.25" x14ac:dyDescent="0.25">
      <c r="A67" s="153"/>
      <c r="B67" s="122"/>
      <c r="C67" s="128" t="s">
        <v>295</v>
      </c>
      <c r="D67" s="128" t="s">
        <v>492</v>
      </c>
      <c r="E67" s="125" t="s">
        <v>6714</v>
      </c>
      <c r="F67" s="122">
        <v>606</v>
      </c>
      <c r="G67" s="122"/>
      <c r="H67" s="127">
        <v>17</v>
      </c>
      <c r="I67" s="173" t="s">
        <v>6022</v>
      </c>
      <c r="J67" s="174" t="s">
        <v>6026</v>
      </c>
      <c r="K67" s="122"/>
      <c r="L67" s="122"/>
      <c r="M67" s="122">
        <v>16.45</v>
      </c>
      <c r="N67" s="127">
        <v>8</v>
      </c>
      <c r="O67" s="122">
        <v>606</v>
      </c>
      <c r="P67" s="122"/>
      <c r="Q67" s="153"/>
      <c r="R67" s="153"/>
      <c r="S67" s="153"/>
      <c r="T67" s="122" t="str">
        <f>IFERROR(IFERROR(VLOOKUP(CONCATENATE($C67,"-",$D67, "-",$E67),Dashboard!$M$300:$N$472,2,FALSE),VLOOKUP(CONCATENATE($E67,"-",$D67, "-",$C67),Dashboard!$M$300:$N$472,2,FALSE)),"")</f>
        <v/>
      </c>
      <c r="U67" s="345" t="str">
        <f t="shared" si="0"/>
        <v/>
      </c>
      <c r="V67" s="209"/>
      <c r="W67" s="148" t="s">
        <v>7257</v>
      </c>
      <c r="X67" s="11"/>
      <c r="Y67" s="11"/>
    </row>
    <row r="68" spans="1:25" x14ac:dyDescent="0.25">
      <c r="A68" s="153"/>
      <c r="B68" s="122">
        <v>4</v>
      </c>
      <c r="C68" s="128" t="s">
        <v>6714</v>
      </c>
      <c r="D68" s="173" t="s">
        <v>6022</v>
      </c>
      <c r="E68" s="125" t="s">
        <v>295</v>
      </c>
      <c r="F68" s="122">
        <v>606</v>
      </c>
      <c r="G68" s="122"/>
      <c r="H68" s="127">
        <v>18</v>
      </c>
      <c r="I68" s="173" t="s">
        <v>6022</v>
      </c>
      <c r="J68" s="174" t="s">
        <v>6026</v>
      </c>
      <c r="K68" s="122"/>
      <c r="L68" s="122"/>
      <c r="M68" s="153"/>
      <c r="N68" s="154"/>
      <c r="O68" s="122"/>
      <c r="P68" s="153"/>
      <c r="Q68" s="153"/>
      <c r="R68" s="153"/>
      <c r="S68" s="153"/>
      <c r="T68" s="122" t="str">
        <f>IFERROR(IFERROR(VLOOKUP(CONCATENATE($C68,"-",$D68, "-",$E68),Dashboard!$M$300:$N$472,2,FALSE),VLOOKUP(CONCATENATE($E68,"-",$D68, "-",$C68),Dashboard!$M$300:$N$472,2,FALSE)),"")</f>
        <v/>
      </c>
      <c r="U68" s="345" t="str">
        <f t="shared" si="0"/>
        <v/>
      </c>
      <c r="V68" s="209"/>
      <c r="W68" s="147" t="s">
        <v>7258</v>
      </c>
      <c r="X68" s="156"/>
      <c r="Y68" s="11"/>
    </row>
    <row r="69" spans="1:25" x14ac:dyDescent="0.25">
      <c r="A69" s="153"/>
      <c r="B69" s="122"/>
      <c r="C69" s="128" t="s">
        <v>6025</v>
      </c>
      <c r="D69" s="173" t="s">
        <v>6022</v>
      </c>
      <c r="E69" s="125" t="s">
        <v>5833</v>
      </c>
      <c r="F69" s="122"/>
      <c r="G69" s="122">
        <v>6</v>
      </c>
      <c r="H69" s="174" t="s">
        <v>6781</v>
      </c>
      <c r="I69" s="173" t="s">
        <v>6022</v>
      </c>
      <c r="J69" s="174" t="s">
        <v>6027</v>
      </c>
      <c r="K69" s="122">
        <v>6</v>
      </c>
      <c r="L69" s="122">
        <v>0</v>
      </c>
      <c r="M69" s="127">
        <v>15</v>
      </c>
      <c r="N69" s="127">
        <v>8</v>
      </c>
      <c r="O69" s="122">
        <v>606</v>
      </c>
      <c r="P69" s="122"/>
      <c r="Q69" s="153"/>
      <c r="R69" s="153"/>
      <c r="S69" s="153"/>
      <c r="T69" s="122" t="str">
        <f>IFERROR(IFERROR(VLOOKUP(CONCATENATE($C69,"-",$D69, "-",$E69),Dashboard!$M$300:$N$472,2,FALSE),VLOOKUP(CONCATENATE($E69,"-",$D69, "-",$C69),Dashboard!$M$300:$N$472,2,FALSE)),"")</f>
        <v/>
      </c>
      <c r="U69" s="345" t="str">
        <f t="shared" si="0"/>
        <v/>
      </c>
      <c r="V69" s="209"/>
      <c r="W69" s="147" t="s">
        <v>5805</v>
      </c>
      <c r="X69" s="11"/>
      <c r="Y69" s="11"/>
    </row>
    <row r="70" spans="1:25" x14ac:dyDescent="0.25">
      <c r="A70" s="153"/>
      <c r="B70" s="122"/>
      <c r="C70" s="128"/>
      <c r="D70" s="122"/>
      <c r="E70" s="125"/>
      <c r="F70" s="122"/>
      <c r="G70" s="122"/>
      <c r="H70" s="153"/>
      <c r="I70" s="153"/>
      <c r="J70" s="154"/>
      <c r="K70" s="153"/>
      <c r="L70" s="153"/>
      <c r="M70" s="153"/>
      <c r="N70" s="154"/>
      <c r="O70" s="122"/>
      <c r="P70" s="153"/>
      <c r="Q70" s="153"/>
      <c r="R70" s="153"/>
      <c r="S70" s="153"/>
      <c r="T70" s="122" t="str">
        <f>IFERROR(IFERROR(VLOOKUP(CONCATENATE($C70,"-",$D70, "-",$E70),Dashboard!$M$300:$N$472,2,FALSE),VLOOKUP(CONCATENATE($E70,"-",$D70, "-",$C70),Dashboard!$M$300:$N$472,2,FALSE)),"")</f>
        <v/>
      </c>
      <c r="U70" s="345" t="str">
        <f t="shared" si="0"/>
        <v/>
      </c>
      <c r="V70" s="209"/>
      <c r="W70" s="153"/>
      <c r="X70" s="11"/>
      <c r="Y70" s="11"/>
    </row>
    <row r="71" spans="1:25" x14ac:dyDescent="0.25">
      <c r="A71" s="153" t="s">
        <v>5812</v>
      </c>
      <c r="B71" s="122" t="s">
        <v>5804</v>
      </c>
      <c r="C71" s="128" t="s">
        <v>5833</v>
      </c>
      <c r="D71" s="173" t="s">
        <v>6022</v>
      </c>
      <c r="E71" s="125" t="s">
        <v>6025</v>
      </c>
      <c r="F71" s="122"/>
      <c r="G71" s="122">
        <v>6</v>
      </c>
      <c r="H71" s="127">
        <v>14.15</v>
      </c>
      <c r="I71" s="173" t="s">
        <v>6022</v>
      </c>
      <c r="J71" s="127">
        <v>14.3</v>
      </c>
      <c r="K71" s="153"/>
      <c r="L71" s="153"/>
      <c r="M71" s="153"/>
      <c r="N71" s="154"/>
      <c r="O71" s="122"/>
      <c r="P71" s="153"/>
      <c r="Q71" s="153"/>
      <c r="R71" s="153"/>
      <c r="S71" s="153"/>
      <c r="T71" s="122" t="str">
        <f>IFERROR(IFERROR(VLOOKUP(CONCATENATE($C71,"-",$D71, "-",$E71),Dashboard!$M$300:$N$472,2,FALSE),VLOOKUP(CONCATENATE($E71,"-",$D71, "-",$C71),Dashboard!$M$300:$N$472,2,FALSE)),"")</f>
        <v/>
      </c>
      <c r="U71" s="345" t="str">
        <f t="shared" si="0"/>
        <v/>
      </c>
      <c r="V71" s="209"/>
      <c r="W71" s="153"/>
      <c r="X71" s="11"/>
      <c r="Y71" s="11"/>
    </row>
    <row r="72" spans="1:25" x14ac:dyDescent="0.25">
      <c r="A72" s="153"/>
      <c r="B72" s="153"/>
      <c r="C72" s="128" t="s">
        <v>295</v>
      </c>
      <c r="D72" s="173" t="s">
        <v>6022</v>
      </c>
      <c r="E72" s="125" t="s">
        <v>344</v>
      </c>
      <c r="F72" s="122">
        <v>31</v>
      </c>
      <c r="G72" s="122"/>
      <c r="H72" s="127">
        <v>15</v>
      </c>
      <c r="I72" s="173" t="s">
        <v>6022</v>
      </c>
      <c r="J72" s="127">
        <v>16.100000000000001</v>
      </c>
      <c r="K72" s="153"/>
      <c r="L72" s="153"/>
      <c r="M72" s="153"/>
      <c r="N72" s="154"/>
      <c r="O72" s="122"/>
      <c r="P72" s="153"/>
      <c r="Q72" s="153"/>
      <c r="R72" s="153"/>
      <c r="S72" s="153"/>
      <c r="T72" s="122" t="str">
        <f>IFERROR(IFERROR(VLOOKUP(CONCATENATE($C72,"-",$D72, "-",$E72),Dashboard!$M$300:$N$472,2,FALSE),VLOOKUP(CONCATENATE($E72,"-",$D72, "-",$C72),Dashboard!$M$300:$N$472,2,FALSE)),"")</f>
        <v/>
      </c>
      <c r="U72" s="345" t="str">
        <f t="shared" si="0"/>
        <v/>
      </c>
      <c r="V72" s="209"/>
      <c r="W72" s="153"/>
      <c r="X72" s="11"/>
      <c r="Y72" s="11"/>
    </row>
    <row r="73" spans="1:25" x14ac:dyDescent="0.25">
      <c r="A73" s="153"/>
      <c r="B73" s="153"/>
      <c r="C73" s="128" t="s">
        <v>344</v>
      </c>
      <c r="D73" s="173" t="s">
        <v>6022</v>
      </c>
      <c r="E73" s="125" t="s">
        <v>6028</v>
      </c>
      <c r="F73" s="122">
        <v>616</v>
      </c>
      <c r="G73" s="122"/>
      <c r="H73" s="127">
        <v>16.149999999999999</v>
      </c>
      <c r="I73" s="173" t="s">
        <v>6022</v>
      </c>
      <c r="J73" s="174" t="s">
        <v>6026</v>
      </c>
      <c r="K73" s="153"/>
      <c r="L73" s="153"/>
      <c r="M73" s="122">
        <v>18.149999999999999</v>
      </c>
      <c r="N73" s="127">
        <v>8</v>
      </c>
      <c r="O73" s="122">
        <f>SUM(F72:F73)</f>
        <v>647</v>
      </c>
      <c r="P73" s="122"/>
      <c r="Q73" s="153"/>
      <c r="R73" s="153"/>
      <c r="S73" s="153"/>
      <c r="T73" s="122" t="str">
        <f>IFERROR(IFERROR(VLOOKUP(CONCATENATE($C73,"-",$D73, "-",$E73),Dashboard!$M$300:$N$472,2,FALSE),VLOOKUP(CONCATENATE($E73,"-",$D73, "-",$C73),Dashboard!$M$300:$N$472,2,FALSE)),"")</f>
        <v/>
      </c>
      <c r="U73" s="345" t="str">
        <f t="shared" si="0"/>
        <v/>
      </c>
      <c r="V73" s="209"/>
      <c r="W73" s="148" t="s">
        <v>7259</v>
      </c>
      <c r="X73" s="11"/>
      <c r="Y73" s="11"/>
    </row>
    <row r="74" spans="1:25" x14ac:dyDescent="0.25">
      <c r="A74" s="153"/>
      <c r="B74" s="122">
        <v>6</v>
      </c>
      <c r="C74" s="128" t="s">
        <v>6028</v>
      </c>
      <c r="D74" s="175" t="s">
        <v>344</v>
      </c>
      <c r="E74" s="125" t="s">
        <v>6025</v>
      </c>
      <c r="F74" s="122">
        <v>647</v>
      </c>
      <c r="G74" s="122"/>
      <c r="H74" s="127">
        <v>17.149999999999999</v>
      </c>
      <c r="I74" s="173" t="s">
        <v>6022</v>
      </c>
      <c r="J74" s="174" t="s">
        <v>6715</v>
      </c>
      <c r="K74" s="153"/>
      <c r="L74" s="153"/>
      <c r="M74" s="153"/>
      <c r="N74" s="154"/>
      <c r="O74" s="122"/>
      <c r="P74" s="153"/>
      <c r="Q74" s="153"/>
      <c r="R74" s="153"/>
      <c r="S74" s="153"/>
      <c r="T74" s="122" t="str">
        <f>IFERROR(IFERROR(VLOOKUP(CONCATENATE($C74,"-",$D74, "-",$E74),Dashboard!$M$300:$N$472,2,FALSE),VLOOKUP(CONCATENATE($E74,"-",$D74, "-",$C74),Dashboard!$M$300:$N$472,2,FALSE)),"")</f>
        <v/>
      </c>
      <c r="U74" s="345" t="str">
        <f t="shared" si="0"/>
        <v/>
      </c>
      <c r="V74" s="209"/>
      <c r="W74" s="148" t="s">
        <v>7260</v>
      </c>
      <c r="X74" s="156"/>
      <c r="Y74" s="11"/>
    </row>
    <row r="75" spans="1:25" x14ac:dyDescent="0.25">
      <c r="A75" s="153"/>
      <c r="B75" s="122"/>
      <c r="C75" s="128" t="s">
        <v>6025</v>
      </c>
      <c r="D75" s="173" t="s">
        <v>6022</v>
      </c>
      <c r="E75" s="125" t="s">
        <v>5833</v>
      </c>
      <c r="F75" s="122"/>
      <c r="G75" s="122">
        <v>6</v>
      </c>
      <c r="H75" s="174" t="s">
        <v>6029</v>
      </c>
      <c r="I75" s="173" t="s">
        <v>6022</v>
      </c>
      <c r="J75" s="174" t="s">
        <v>6716</v>
      </c>
      <c r="K75" s="122">
        <v>6</v>
      </c>
      <c r="L75" s="122">
        <v>3</v>
      </c>
      <c r="M75" s="122">
        <v>16.45</v>
      </c>
      <c r="N75" s="127">
        <v>12</v>
      </c>
      <c r="O75" s="122">
        <v>647</v>
      </c>
      <c r="P75" s="122">
        <v>0</v>
      </c>
      <c r="Q75" s="122">
        <v>4</v>
      </c>
      <c r="R75" s="122"/>
      <c r="S75" s="122"/>
      <c r="T75" s="122" t="str">
        <f>IFERROR(IFERROR(VLOOKUP(CONCATENATE($C75,"-",$D75, "-",$E75),Dashboard!$M$300:$N$472,2,FALSE),VLOOKUP(CONCATENATE($E75,"-",$D75, "-",$C75),Dashboard!$M$300:$N$472,2,FALSE)),"")</f>
        <v/>
      </c>
      <c r="U75" s="345" t="str">
        <f t="shared" si="0"/>
        <v/>
      </c>
      <c r="V75" s="209"/>
      <c r="W75" s="148" t="s">
        <v>7223</v>
      </c>
      <c r="X75" s="156"/>
      <c r="Y75" s="11"/>
    </row>
    <row r="76" spans="1:25" x14ac:dyDescent="0.25">
      <c r="A76" s="214" t="s">
        <v>6717</v>
      </c>
      <c r="B76" s="137" t="s">
        <v>5806</v>
      </c>
      <c r="C76" s="369" t="s">
        <v>5833</v>
      </c>
      <c r="D76" s="381" t="s">
        <v>6022</v>
      </c>
      <c r="E76" s="371" t="s">
        <v>6025</v>
      </c>
      <c r="F76" s="137"/>
      <c r="G76" s="137">
        <v>6</v>
      </c>
      <c r="H76" s="136">
        <v>16.149999999999999</v>
      </c>
      <c r="I76" s="381" t="s">
        <v>6022</v>
      </c>
      <c r="J76" s="136">
        <v>16.3</v>
      </c>
      <c r="K76" s="214"/>
      <c r="L76" s="214"/>
      <c r="M76" s="214"/>
      <c r="N76" s="382"/>
      <c r="O76" s="137"/>
      <c r="P76" s="214"/>
      <c r="Q76" s="137"/>
      <c r="R76" s="137"/>
      <c r="S76" s="137"/>
      <c r="T76" s="122" t="str">
        <f>IFERROR(IFERROR(VLOOKUP(CONCATENATE($C76,"-",$D76, "-",$E76),Dashboard!$M$300:$N$472,2,FALSE),VLOOKUP(CONCATENATE($E76,"-",$D76, "-",$C76),Dashboard!$M$300:$N$472,2,FALSE)),"")</f>
        <v/>
      </c>
      <c r="U76" s="345" t="str">
        <f t="shared" si="0"/>
        <v/>
      </c>
      <c r="V76" s="341"/>
      <c r="W76" s="214"/>
      <c r="X76" s="11"/>
      <c r="Y76" s="11"/>
    </row>
    <row r="77" spans="1:25" x14ac:dyDescent="0.25">
      <c r="A77" s="153" t="s">
        <v>5812</v>
      </c>
      <c r="B77" s="122"/>
      <c r="C77" s="128" t="s">
        <v>295</v>
      </c>
      <c r="D77" s="173" t="s">
        <v>6022</v>
      </c>
      <c r="E77" s="125" t="s">
        <v>6718</v>
      </c>
      <c r="F77" s="122">
        <v>387</v>
      </c>
      <c r="G77" s="122"/>
      <c r="H77" s="127">
        <v>17</v>
      </c>
      <c r="I77" s="173" t="s">
        <v>6022</v>
      </c>
      <c r="J77" s="174" t="s">
        <v>6719</v>
      </c>
      <c r="K77" s="153"/>
      <c r="L77" s="153"/>
      <c r="M77" s="153"/>
      <c r="N77" s="154"/>
      <c r="O77" s="122"/>
      <c r="P77" s="153"/>
      <c r="Q77" s="122"/>
      <c r="R77" s="122"/>
      <c r="S77" s="122"/>
      <c r="T77" s="122" t="str">
        <f>IFERROR(IFERROR(VLOOKUP(CONCATENATE($C77,"-",$D77, "-",$E77),Dashboard!$M$300:$N$472,2,FALSE),VLOOKUP(CONCATENATE($E77,"-",$D77, "-",$C77),Dashboard!$M$300:$N$472,2,FALSE)),"")</f>
        <v/>
      </c>
      <c r="U77" s="345" t="str">
        <f t="shared" si="0"/>
        <v/>
      </c>
      <c r="V77" s="341"/>
      <c r="W77" s="153"/>
      <c r="X77" s="11"/>
      <c r="Y77" s="11"/>
    </row>
    <row r="78" spans="1:25" x14ac:dyDescent="0.25">
      <c r="A78" s="176" t="s">
        <v>6720</v>
      </c>
      <c r="B78" s="122"/>
      <c r="C78" s="128" t="s">
        <v>6718</v>
      </c>
      <c r="D78" s="173" t="s">
        <v>6022</v>
      </c>
      <c r="E78" s="125" t="s">
        <v>6030</v>
      </c>
      <c r="F78" s="122">
        <v>139</v>
      </c>
      <c r="G78" s="122"/>
      <c r="H78" s="174" t="s">
        <v>6721</v>
      </c>
      <c r="I78" s="173" t="s">
        <v>6022</v>
      </c>
      <c r="J78" s="174" t="s">
        <v>6722</v>
      </c>
      <c r="K78" s="153"/>
      <c r="L78" s="153"/>
      <c r="M78" s="122">
        <v>15.15</v>
      </c>
      <c r="N78" s="127">
        <v>8</v>
      </c>
      <c r="O78" s="122">
        <f>SUM(F77:F78)</f>
        <v>526</v>
      </c>
      <c r="P78" s="122"/>
      <c r="Q78" s="122"/>
      <c r="R78" s="122"/>
      <c r="S78" s="122"/>
      <c r="T78" s="122" t="str">
        <f>IFERROR(IFERROR(VLOOKUP(CONCATENATE($C78,"-",$D78, "-",$E78),Dashboard!$M$300:$N$472,2,FALSE),VLOOKUP(CONCATENATE($E78,"-",$D78, "-",$C78),Dashboard!$M$300:$N$472,2,FALSE)),"")</f>
        <v/>
      </c>
      <c r="U78" s="345" t="str">
        <f t="shared" si="0"/>
        <v/>
      </c>
      <c r="V78" s="341"/>
      <c r="W78" s="148" t="s">
        <v>7261</v>
      </c>
      <c r="X78" s="156"/>
      <c r="Y78" s="11"/>
    </row>
    <row r="79" spans="1:25" x14ac:dyDescent="0.25">
      <c r="A79" s="153"/>
      <c r="B79" s="122">
        <v>8</v>
      </c>
      <c r="C79" s="128" t="s">
        <v>6723</v>
      </c>
      <c r="D79" s="173" t="s">
        <v>6022</v>
      </c>
      <c r="E79" s="125" t="s">
        <v>6718</v>
      </c>
      <c r="F79" s="122">
        <v>139</v>
      </c>
      <c r="G79" s="122"/>
      <c r="H79" s="127">
        <v>16.3</v>
      </c>
      <c r="I79" s="173" t="s">
        <v>6022</v>
      </c>
      <c r="J79" s="174" t="s">
        <v>6724</v>
      </c>
      <c r="K79" s="153"/>
      <c r="L79" s="153"/>
      <c r="M79" s="153"/>
      <c r="N79" s="153"/>
      <c r="O79" s="122"/>
      <c r="P79" s="153"/>
      <c r="Q79" s="153"/>
      <c r="R79" s="153"/>
      <c r="S79" s="153"/>
      <c r="T79" s="122" t="str">
        <f>IFERROR(IFERROR(VLOOKUP(CONCATENATE($C79,"-",$D79, "-",$E79),Dashboard!$M$300:$N$472,2,FALSE),VLOOKUP(CONCATENATE($E79,"-",$D79, "-",$C79),Dashboard!$M$300:$N$472,2,FALSE)),"")</f>
        <v/>
      </c>
      <c r="U79" s="345" t="str">
        <f t="shared" si="0"/>
        <v/>
      </c>
      <c r="V79" s="209"/>
      <c r="W79" s="153"/>
      <c r="X79" s="11"/>
      <c r="Y79" s="11"/>
    </row>
    <row r="80" spans="1:25" x14ac:dyDescent="0.25">
      <c r="A80" s="153"/>
      <c r="B80" s="153"/>
      <c r="C80" s="128" t="s">
        <v>6718</v>
      </c>
      <c r="D80" s="173" t="s">
        <v>6022</v>
      </c>
      <c r="E80" s="125" t="s">
        <v>295</v>
      </c>
      <c r="F80" s="122">
        <v>387</v>
      </c>
      <c r="G80" s="122"/>
      <c r="H80" s="174" t="s">
        <v>6725</v>
      </c>
      <c r="I80" s="173" t="s">
        <v>6022</v>
      </c>
      <c r="J80" s="174" t="s">
        <v>6722</v>
      </c>
      <c r="K80" s="153"/>
      <c r="L80" s="153"/>
      <c r="M80" s="153"/>
      <c r="N80" s="153"/>
      <c r="O80" s="122"/>
      <c r="P80" s="153"/>
      <c r="Q80" s="153"/>
      <c r="R80" s="153"/>
      <c r="S80" s="153"/>
      <c r="T80" s="122" t="str">
        <f>IFERROR(IFERROR(VLOOKUP(CONCATENATE($C80,"-",$D80, "-",$E80),Dashboard!$M$300:$N$472,2,FALSE),VLOOKUP(CONCATENATE($E80,"-",$D80, "-",$C80),Dashboard!$M$300:$N$472,2,FALSE)),"")</f>
        <v/>
      </c>
      <c r="U80" s="345" t="str">
        <f t="shared" si="0"/>
        <v/>
      </c>
      <c r="V80" s="209"/>
      <c r="W80" s="148" t="s">
        <v>7262</v>
      </c>
      <c r="X80" s="156"/>
      <c r="Y80" s="11"/>
    </row>
    <row r="81" spans="1:25" x14ac:dyDescent="0.25">
      <c r="A81" s="153"/>
      <c r="B81" s="153"/>
      <c r="C81" s="128" t="s">
        <v>6025</v>
      </c>
      <c r="D81" s="173" t="s">
        <v>6022</v>
      </c>
      <c r="E81" s="125" t="s">
        <v>5833</v>
      </c>
      <c r="F81" s="122"/>
      <c r="G81" s="122">
        <v>6</v>
      </c>
      <c r="H81" s="174" t="s">
        <v>6031</v>
      </c>
      <c r="I81" s="173" t="s">
        <v>6022</v>
      </c>
      <c r="J81" s="174" t="s">
        <v>6726</v>
      </c>
      <c r="K81" s="122">
        <v>6</v>
      </c>
      <c r="L81" s="122">
        <v>3</v>
      </c>
      <c r="M81" s="127">
        <v>15.3</v>
      </c>
      <c r="N81" s="127">
        <v>12</v>
      </c>
      <c r="O81" s="122">
        <f>SUM(F79:F80)</f>
        <v>526</v>
      </c>
      <c r="P81" s="122">
        <v>0</v>
      </c>
      <c r="Q81" s="122">
        <v>4</v>
      </c>
      <c r="R81" s="153"/>
      <c r="S81" s="153"/>
      <c r="T81" s="122" t="str">
        <f>IFERROR(IFERROR(VLOOKUP(CONCATENATE($C81,"-",$D81, "-",$E81),Dashboard!$M$300:$N$472,2,FALSE),VLOOKUP(CONCATENATE($E81,"-",$D81, "-",$C81),Dashboard!$M$300:$N$472,2,FALSE)),"")</f>
        <v/>
      </c>
      <c r="U81" s="345" t="str">
        <f t="shared" si="0"/>
        <v/>
      </c>
      <c r="V81" s="209"/>
      <c r="W81" s="147" t="s">
        <v>5805</v>
      </c>
      <c r="X81" s="11"/>
      <c r="Y81" s="11"/>
    </row>
    <row r="82" spans="1:25" x14ac:dyDescent="0.25">
      <c r="A82" s="153"/>
      <c r="B82" s="153"/>
      <c r="C82" s="128"/>
      <c r="D82" s="122"/>
      <c r="E82" s="125"/>
      <c r="F82" s="153"/>
      <c r="G82" s="122"/>
      <c r="H82" s="153"/>
      <c r="I82" s="153"/>
      <c r="J82" s="153"/>
      <c r="K82" s="153"/>
      <c r="L82" s="153"/>
      <c r="M82" s="153"/>
      <c r="N82" s="154"/>
      <c r="O82" s="122"/>
      <c r="P82" s="153"/>
      <c r="Q82" s="153"/>
      <c r="R82" s="153"/>
      <c r="S82" s="153"/>
      <c r="T82" s="122" t="str">
        <f>IFERROR(IFERROR(VLOOKUP(CONCATENATE($C82,"-",$D82, "-",$E82),Dashboard!$M$300:$N$472,2,FALSE),VLOOKUP(CONCATENATE($E82,"-",$D82, "-",$C82),Dashboard!$M$300:$N$472,2,FALSE)),"")</f>
        <v/>
      </c>
      <c r="U82" s="345" t="str">
        <f t="shared" si="0"/>
        <v/>
      </c>
      <c r="V82" s="209"/>
      <c r="W82" s="153"/>
      <c r="X82" s="11"/>
      <c r="Y82" s="11"/>
    </row>
    <row r="83" spans="1:25" x14ac:dyDescent="0.25">
      <c r="A83" s="153"/>
      <c r="B83" s="122" t="s">
        <v>5807</v>
      </c>
      <c r="C83" s="128" t="s">
        <v>5833</v>
      </c>
      <c r="D83" s="175"/>
      <c r="E83" s="125" t="s">
        <v>295</v>
      </c>
      <c r="F83" s="122"/>
      <c r="G83" s="122">
        <v>6</v>
      </c>
      <c r="H83" s="174" t="s">
        <v>6727</v>
      </c>
      <c r="I83" s="173" t="s">
        <v>6022</v>
      </c>
      <c r="J83" s="174" t="s">
        <v>6728</v>
      </c>
      <c r="K83" s="153"/>
      <c r="L83" s="153"/>
      <c r="M83" s="153"/>
      <c r="N83" s="154"/>
      <c r="O83" s="122"/>
      <c r="P83" s="153"/>
      <c r="Q83" s="153"/>
      <c r="R83" s="153"/>
      <c r="S83" s="153"/>
      <c r="T83" s="122" t="str">
        <f>IFERROR(IFERROR(VLOOKUP(CONCATENATE($C83,"-",$D83, "-",$E83),Dashboard!$M$300:$N$472,2,FALSE),VLOOKUP(CONCATENATE($E83,"-",$D83, "-",$C83),Dashboard!$M$300:$N$472,2,FALSE)),"")</f>
        <v/>
      </c>
      <c r="U83" s="345" t="str">
        <f t="shared" si="0"/>
        <v/>
      </c>
      <c r="V83" s="209"/>
      <c r="W83" s="153"/>
      <c r="X83" s="11"/>
      <c r="Y83" s="11"/>
    </row>
    <row r="84" spans="1:25" x14ac:dyDescent="0.25">
      <c r="A84" s="153"/>
      <c r="B84" s="122"/>
      <c r="C84" s="128" t="s">
        <v>295</v>
      </c>
      <c r="D84" s="128" t="s">
        <v>1261</v>
      </c>
      <c r="E84" s="125" t="s">
        <v>344</v>
      </c>
      <c r="F84" s="122">
        <v>31</v>
      </c>
      <c r="G84" s="122"/>
      <c r="H84" s="174" t="s">
        <v>6729</v>
      </c>
      <c r="I84" s="173" t="s">
        <v>6022</v>
      </c>
      <c r="J84" s="127">
        <v>14.1</v>
      </c>
      <c r="K84" s="122"/>
      <c r="L84" s="122"/>
      <c r="M84" s="127"/>
      <c r="N84" s="127"/>
      <c r="O84" s="122"/>
      <c r="P84" s="122"/>
      <c r="Q84" s="153"/>
      <c r="R84" s="153"/>
      <c r="S84" s="153"/>
      <c r="T84" s="122" t="str">
        <f>IFERROR(IFERROR(VLOOKUP(CONCATENATE($C84,"-",$D84, "-",$E84),Dashboard!$M$300:$N$472,2,FALSE),VLOOKUP(CONCATENATE($E84,"-",$D84, "-",$C84),Dashboard!$M$300:$N$472,2,FALSE)),"")</f>
        <v>prv57</v>
      </c>
      <c r="U84" s="345" t="str">
        <f t="shared" si="0"/>
        <v>prv57</v>
      </c>
      <c r="V84" s="209"/>
      <c r="W84" s="148"/>
      <c r="X84" s="156"/>
      <c r="Y84" s="11"/>
    </row>
    <row r="85" spans="1:25" x14ac:dyDescent="0.25">
      <c r="A85" s="153"/>
      <c r="B85" s="122"/>
      <c r="C85" s="128" t="s">
        <v>344</v>
      </c>
      <c r="D85" s="128" t="s">
        <v>1261</v>
      </c>
      <c r="E85" s="125" t="s">
        <v>295</v>
      </c>
      <c r="F85" s="122">
        <v>31</v>
      </c>
      <c r="G85" s="122"/>
      <c r="H85" s="174" t="s">
        <v>6032</v>
      </c>
      <c r="I85" s="173" t="s">
        <v>6022</v>
      </c>
      <c r="J85" s="174" t="s">
        <v>6730</v>
      </c>
      <c r="K85" s="122"/>
      <c r="L85" s="122"/>
      <c r="M85" s="174"/>
      <c r="N85" s="174"/>
      <c r="O85" s="122"/>
      <c r="P85" s="122"/>
      <c r="Q85" s="153"/>
      <c r="R85" s="153"/>
      <c r="S85" s="153"/>
      <c r="T85" s="122" t="str">
        <f>IFERROR(IFERROR(VLOOKUP(CONCATENATE($C85,"-",$D85, "-",$E85),Dashboard!$M$300:$N$472,2,FALSE),VLOOKUP(CONCATENATE($E85,"-",$D85, "-",$C85),Dashboard!$M$300:$N$472,2,FALSE)),"")</f>
        <v>prv57</v>
      </c>
      <c r="U85" s="345" t="str">
        <f t="shared" si="0"/>
        <v>prv57</v>
      </c>
      <c r="V85" s="209"/>
      <c r="W85" s="148"/>
      <c r="X85" s="156"/>
      <c r="Y85" s="11"/>
    </row>
    <row r="86" spans="1:25" x14ac:dyDescent="0.25">
      <c r="A86" s="153"/>
      <c r="B86" s="122"/>
      <c r="C86" s="128" t="s">
        <v>295</v>
      </c>
      <c r="D86" s="128" t="s">
        <v>1261</v>
      </c>
      <c r="E86" s="125" t="s">
        <v>344</v>
      </c>
      <c r="F86" s="122">
        <v>31</v>
      </c>
      <c r="G86" s="122"/>
      <c r="H86" s="174" t="s">
        <v>6731</v>
      </c>
      <c r="I86" s="173" t="s">
        <v>6022</v>
      </c>
      <c r="J86" s="174" t="s">
        <v>6732</v>
      </c>
      <c r="K86" s="122"/>
      <c r="L86" s="122"/>
      <c r="M86" s="174"/>
      <c r="N86" s="174"/>
      <c r="O86" s="122"/>
      <c r="P86" s="122"/>
      <c r="Q86" s="153"/>
      <c r="R86" s="153"/>
      <c r="S86" s="153"/>
      <c r="T86" s="122" t="str">
        <f>IFERROR(IFERROR(VLOOKUP(CONCATENATE($C86,"-",$D86, "-",$E86),Dashboard!$M$300:$N$472,2,FALSE),VLOOKUP(CONCATENATE($E86,"-",$D86, "-",$C86),Dashboard!$M$300:$N$472,2,FALSE)),"")</f>
        <v>prv57</v>
      </c>
      <c r="U86" s="345" t="str">
        <f t="shared" si="0"/>
        <v>prv57</v>
      </c>
      <c r="V86" s="209"/>
      <c r="W86" s="148"/>
      <c r="X86" s="156"/>
      <c r="Y86" s="11"/>
    </row>
    <row r="87" spans="1:25" x14ac:dyDescent="0.25">
      <c r="A87" s="153"/>
      <c r="B87" s="122"/>
      <c r="C87" s="128" t="s">
        <v>344</v>
      </c>
      <c r="D87" s="128" t="s">
        <v>1261</v>
      </c>
      <c r="E87" s="125" t="s">
        <v>295</v>
      </c>
      <c r="F87" s="122">
        <v>31</v>
      </c>
      <c r="G87" s="122"/>
      <c r="H87" s="174" t="s">
        <v>6733</v>
      </c>
      <c r="I87" s="173" t="s">
        <v>6022</v>
      </c>
      <c r="J87" s="174" t="s">
        <v>6033</v>
      </c>
      <c r="K87" s="122"/>
      <c r="L87" s="122"/>
      <c r="M87" s="174"/>
      <c r="N87" s="174"/>
      <c r="O87" s="122"/>
      <c r="P87" s="122"/>
      <c r="Q87" s="153"/>
      <c r="R87" s="153"/>
      <c r="S87" s="153"/>
      <c r="T87" s="122" t="str">
        <f>IFERROR(IFERROR(VLOOKUP(CONCATENATE($C87,"-",$D87, "-",$E87),Dashboard!$M$300:$N$472,2,FALSE),VLOOKUP(CONCATENATE($E87,"-",$D87, "-",$C87),Dashboard!$M$300:$N$472,2,FALSE)),"")</f>
        <v>prv57</v>
      </c>
      <c r="U87" s="345" t="str">
        <f t="shared" si="0"/>
        <v>prv57</v>
      </c>
      <c r="V87" s="209"/>
      <c r="W87" s="148"/>
      <c r="X87" s="156"/>
      <c r="Y87" s="11"/>
    </row>
    <row r="88" spans="1:25" x14ac:dyDescent="0.25">
      <c r="A88" s="153"/>
      <c r="B88" s="122"/>
      <c r="C88" s="128" t="s">
        <v>295</v>
      </c>
      <c r="D88" s="128" t="s">
        <v>1261</v>
      </c>
      <c r="E88" s="125" t="s">
        <v>344</v>
      </c>
      <c r="F88" s="122">
        <v>31</v>
      </c>
      <c r="G88" s="122"/>
      <c r="H88" s="174" t="s">
        <v>6734</v>
      </c>
      <c r="I88" s="173" t="s">
        <v>6022</v>
      </c>
      <c r="J88" s="174" t="s">
        <v>6735</v>
      </c>
      <c r="K88" s="122"/>
      <c r="L88" s="122"/>
      <c r="M88" s="174"/>
      <c r="N88" s="174"/>
      <c r="O88" s="122"/>
      <c r="P88" s="122"/>
      <c r="Q88" s="153"/>
      <c r="R88" s="153"/>
      <c r="S88" s="153"/>
      <c r="T88" s="122" t="str">
        <f>IFERROR(IFERROR(VLOOKUP(CONCATENATE($C88,"-",$D88, "-",$E88),Dashboard!$M$300:$N$472,2,FALSE),VLOOKUP(CONCATENATE($E88,"-",$D88, "-",$C88),Dashboard!$M$300:$N$472,2,FALSE)),"")</f>
        <v>prv57</v>
      </c>
      <c r="U88" s="345" t="str">
        <f t="shared" si="0"/>
        <v>prv57</v>
      </c>
      <c r="V88" s="209"/>
      <c r="W88" s="148"/>
      <c r="X88" s="156"/>
      <c r="Y88" s="11"/>
    </row>
    <row r="89" spans="1:25" x14ac:dyDescent="0.25">
      <c r="A89" s="153"/>
      <c r="B89" s="122"/>
      <c r="C89" s="128" t="s">
        <v>344</v>
      </c>
      <c r="D89" s="128" t="s">
        <v>1261</v>
      </c>
      <c r="E89" s="125" t="s">
        <v>295</v>
      </c>
      <c r="F89" s="122">
        <v>31</v>
      </c>
      <c r="G89" s="122"/>
      <c r="H89" s="174" t="s">
        <v>6736</v>
      </c>
      <c r="I89" s="173" t="s">
        <v>6022</v>
      </c>
      <c r="J89" s="174" t="s">
        <v>6737</v>
      </c>
      <c r="K89" s="122">
        <v>1</v>
      </c>
      <c r="L89" s="122">
        <v>1</v>
      </c>
      <c r="M89" s="174" t="s">
        <v>6738</v>
      </c>
      <c r="N89" s="174" t="s">
        <v>6739</v>
      </c>
      <c r="O89" s="122">
        <f>SUM(F84:F89)</f>
        <v>186</v>
      </c>
      <c r="P89" s="122"/>
      <c r="Q89" s="153"/>
      <c r="R89" s="153"/>
      <c r="S89" s="153"/>
      <c r="T89" s="122" t="str">
        <f>IFERROR(IFERROR(VLOOKUP(CONCATENATE($C89,"-",$D89, "-",$E89),Dashboard!$M$300:$N$472,2,FALSE),VLOOKUP(CONCATENATE($E89,"-",$D89, "-",$C89),Dashboard!$M$300:$N$472,2,FALSE)),"")</f>
        <v>prv57</v>
      </c>
      <c r="U89" s="345" t="str">
        <f t="shared" si="0"/>
        <v>prv57</v>
      </c>
      <c r="V89" s="209"/>
      <c r="W89" s="148" t="s">
        <v>7263</v>
      </c>
      <c r="X89" s="156"/>
      <c r="Y89" s="11"/>
    </row>
    <row r="90" spans="1:25" x14ac:dyDescent="0.25">
      <c r="A90" s="153"/>
      <c r="B90" s="122">
        <v>9</v>
      </c>
      <c r="C90" s="128" t="s">
        <v>295</v>
      </c>
      <c r="D90" s="128" t="s">
        <v>1261</v>
      </c>
      <c r="E90" s="125" t="s">
        <v>196</v>
      </c>
      <c r="F90" s="122">
        <v>34</v>
      </c>
      <c r="G90" s="122"/>
      <c r="H90" s="174" t="s">
        <v>6740</v>
      </c>
      <c r="I90" s="173" t="s">
        <v>6022</v>
      </c>
      <c r="J90" s="174" t="s">
        <v>6741</v>
      </c>
      <c r="K90" s="122"/>
      <c r="L90" s="122"/>
      <c r="M90" s="174"/>
      <c r="N90" s="174"/>
      <c r="O90" s="122"/>
      <c r="P90" s="122"/>
      <c r="Q90" s="153"/>
      <c r="R90" s="153"/>
      <c r="S90" s="153"/>
      <c r="T90" s="122" t="str">
        <f>IFERROR(IFERROR(VLOOKUP(CONCATENATE($C90,"-",$D90, "-",$E90),Dashboard!$M$300:$N$472,2,FALSE),VLOOKUP(CONCATENATE($E90,"-",$D90, "-",$C90),Dashboard!$M$300:$N$472,2,FALSE)),"")</f>
        <v/>
      </c>
      <c r="U90" s="345" t="str">
        <f t="shared" si="0"/>
        <v/>
      </c>
      <c r="V90" s="209"/>
      <c r="W90" s="148"/>
      <c r="X90" s="156"/>
      <c r="Y90" s="11"/>
    </row>
    <row r="91" spans="1:25" x14ac:dyDescent="0.25">
      <c r="A91" s="153"/>
      <c r="B91" s="122"/>
      <c r="C91" s="128" t="s">
        <v>196</v>
      </c>
      <c r="D91" s="128" t="s">
        <v>1261</v>
      </c>
      <c r="E91" s="125" t="s">
        <v>295</v>
      </c>
      <c r="F91" s="122">
        <v>34</v>
      </c>
      <c r="G91" s="122"/>
      <c r="H91" s="174" t="s">
        <v>6742</v>
      </c>
      <c r="I91" s="173" t="s">
        <v>6022</v>
      </c>
      <c r="J91" s="174" t="s">
        <v>6034</v>
      </c>
      <c r="K91" s="122"/>
      <c r="L91" s="122"/>
      <c r="M91" s="174"/>
      <c r="N91" s="174"/>
      <c r="O91" s="122"/>
      <c r="P91" s="122"/>
      <c r="Q91" s="153"/>
      <c r="R91" s="153"/>
      <c r="S91" s="153"/>
      <c r="T91" s="122" t="str">
        <f>IFERROR(IFERROR(VLOOKUP(CONCATENATE($C91,"-",$D91, "-",$E91),Dashboard!$M$300:$N$472,2,FALSE),VLOOKUP(CONCATENATE($E91,"-",$D91, "-",$C91),Dashboard!$M$300:$N$472,2,FALSE)),"")</f>
        <v/>
      </c>
      <c r="U91" s="345" t="str">
        <f t="shared" si="0"/>
        <v/>
      </c>
      <c r="V91" s="209"/>
      <c r="W91" s="148"/>
      <c r="X91" s="156"/>
      <c r="Y91" s="11"/>
    </row>
    <row r="92" spans="1:25" x14ac:dyDescent="0.25">
      <c r="A92" s="153"/>
      <c r="B92" s="122"/>
      <c r="C92" s="128" t="s">
        <v>295</v>
      </c>
      <c r="D92" s="128" t="s">
        <v>1261</v>
      </c>
      <c r="E92" s="125" t="s">
        <v>1245</v>
      </c>
      <c r="F92" s="122">
        <v>30</v>
      </c>
      <c r="G92" s="122"/>
      <c r="H92" s="174" t="s">
        <v>6035</v>
      </c>
      <c r="I92" s="173" t="s">
        <v>6022</v>
      </c>
      <c r="J92" s="174" t="s">
        <v>6743</v>
      </c>
      <c r="K92" s="122"/>
      <c r="L92" s="122"/>
      <c r="M92" s="174"/>
      <c r="N92" s="174"/>
      <c r="O92" s="122"/>
      <c r="P92" s="122"/>
      <c r="Q92" s="153"/>
      <c r="R92" s="153"/>
      <c r="S92" s="153"/>
      <c r="T92" s="122" t="str">
        <f>IFERROR(IFERROR(VLOOKUP(CONCATENATE($C92,"-",$D92, "-",$E92),Dashboard!$M$300:$N$472,2,FALSE),VLOOKUP(CONCATENATE($E92,"-",$D92, "-",$C92),Dashboard!$M$300:$N$472,2,FALSE)),"")</f>
        <v>prv88</v>
      </c>
      <c r="U92" s="345" t="str">
        <f t="shared" si="0"/>
        <v>prv88</v>
      </c>
      <c r="V92" s="209"/>
      <c r="W92" s="148"/>
      <c r="X92" s="156"/>
      <c r="Y92" s="11"/>
    </row>
    <row r="93" spans="1:25" x14ac:dyDescent="0.25">
      <c r="A93" s="153"/>
      <c r="B93" s="122"/>
      <c r="C93" s="128" t="s">
        <v>1245</v>
      </c>
      <c r="D93" s="128" t="s">
        <v>1261</v>
      </c>
      <c r="E93" s="125" t="s">
        <v>295</v>
      </c>
      <c r="F93" s="122">
        <v>30</v>
      </c>
      <c r="G93" s="122"/>
      <c r="H93" s="174" t="s">
        <v>6036</v>
      </c>
      <c r="I93" s="173" t="s">
        <v>6022</v>
      </c>
      <c r="J93" s="174" t="s">
        <v>6744</v>
      </c>
      <c r="K93" s="122"/>
      <c r="L93" s="122"/>
      <c r="M93" s="174"/>
      <c r="N93" s="174"/>
      <c r="O93" s="122"/>
      <c r="P93" s="122"/>
      <c r="Q93" s="153"/>
      <c r="R93" s="153"/>
      <c r="S93" s="153"/>
      <c r="T93" s="122" t="str">
        <f>IFERROR(IFERROR(VLOOKUP(CONCATENATE($C93,"-",$D93, "-",$E93),Dashboard!$M$300:$N$472,2,FALSE),VLOOKUP(CONCATENATE($E93,"-",$D93, "-",$C93),Dashboard!$M$300:$N$472,2,FALSE)),"")</f>
        <v>prv88</v>
      </c>
      <c r="U93" s="345" t="str">
        <f t="shared" si="0"/>
        <v>prv88</v>
      </c>
      <c r="V93" s="209"/>
      <c r="W93" s="148"/>
      <c r="X93" s="156"/>
      <c r="Y93" s="11"/>
    </row>
    <row r="94" spans="1:25" x14ac:dyDescent="0.25">
      <c r="A94" s="153"/>
      <c r="B94" s="122"/>
      <c r="C94" s="128" t="s">
        <v>295</v>
      </c>
      <c r="D94" s="128"/>
      <c r="E94" s="125" t="s">
        <v>5833</v>
      </c>
      <c r="F94" s="122"/>
      <c r="G94" s="122">
        <v>6</v>
      </c>
      <c r="H94" s="174" t="s">
        <v>6037</v>
      </c>
      <c r="I94" s="173" t="s">
        <v>6022</v>
      </c>
      <c r="J94" s="174" t="s">
        <v>6745</v>
      </c>
      <c r="K94" s="122">
        <v>1</v>
      </c>
      <c r="L94" s="122">
        <v>1</v>
      </c>
      <c r="M94" s="174" t="s">
        <v>6746</v>
      </c>
      <c r="N94" s="174" t="s">
        <v>6747</v>
      </c>
      <c r="O94" s="122">
        <f>SUM(F90:F94)</f>
        <v>128</v>
      </c>
      <c r="P94" s="122"/>
      <c r="Q94" s="153"/>
      <c r="R94" s="153"/>
      <c r="S94" s="153"/>
      <c r="T94" s="122" t="str">
        <f>IFERROR(IFERROR(VLOOKUP(CONCATENATE($C94,"-",$D94, "-",$E94),Dashboard!$M$300:$N$472,2,FALSE),VLOOKUP(CONCATENATE($E94,"-",$D94, "-",$C94),Dashboard!$M$300:$N$472,2,FALSE)),"")</f>
        <v/>
      </c>
      <c r="U94" s="345" t="str">
        <f t="shared" si="0"/>
        <v/>
      </c>
      <c r="V94" s="209"/>
      <c r="W94" s="148" t="s">
        <v>5805</v>
      </c>
      <c r="X94" s="156"/>
      <c r="Y94" s="11"/>
    </row>
    <row r="95" spans="1:25" ht="30" customHeight="1" x14ac:dyDescent="0.25">
      <c r="A95" s="153"/>
      <c r="B95" s="122"/>
      <c r="C95" s="128"/>
      <c r="D95" s="128"/>
      <c r="E95" s="125"/>
      <c r="F95" s="122"/>
      <c r="G95" s="122"/>
      <c r="H95" s="174"/>
      <c r="I95" s="173"/>
      <c r="J95" s="174"/>
      <c r="K95" s="122"/>
      <c r="L95" s="122"/>
      <c r="M95" s="174"/>
      <c r="N95" s="174"/>
      <c r="O95" s="122"/>
      <c r="P95" s="122"/>
      <c r="Q95" s="153"/>
      <c r="R95" s="153"/>
      <c r="S95" s="153"/>
      <c r="T95" s="122" t="str">
        <f>IFERROR(IFERROR(VLOOKUP(CONCATENATE($C95,"-",$D95, "-",$E95),Dashboard!$M$300:$N$472,2,FALSE),VLOOKUP(CONCATENATE($E95,"-",$D95, "-",$C95),Dashboard!$M$300:$N$472,2,FALSE)),"")</f>
        <v/>
      </c>
      <c r="U95" s="345" t="str">
        <f t="shared" si="0"/>
        <v/>
      </c>
      <c r="V95" s="209"/>
      <c r="W95" s="148"/>
      <c r="X95" s="156"/>
      <c r="Y95" s="11"/>
    </row>
    <row r="96" spans="1:25" x14ac:dyDescent="0.25">
      <c r="A96" s="153" t="s">
        <v>6748</v>
      </c>
      <c r="B96" s="122" t="s">
        <v>5950</v>
      </c>
      <c r="C96" s="128" t="s">
        <v>5833</v>
      </c>
      <c r="D96" s="173" t="s">
        <v>6022</v>
      </c>
      <c r="E96" s="125" t="s">
        <v>295</v>
      </c>
      <c r="F96" s="122"/>
      <c r="G96" s="122">
        <v>6</v>
      </c>
      <c r="H96" s="174" t="s">
        <v>6749</v>
      </c>
      <c r="I96" s="173"/>
      <c r="J96" s="174" t="s">
        <v>6750</v>
      </c>
      <c r="K96" s="122"/>
      <c r="L96" s="122"/>
      <c r="M96" s="174"/>
      <c r="N96" s="174"/>
      <c r="O96" s="122"/>
      <c r="P96" s="122"/>
      <c r="Q96" s="153"/>
      <c r="R96" s="153"/>
      <c r="S96" s="153"/>
      <c r="T96" s="122" t="str">
        <f>IFERROR(IFERROR(VLOOKUP(CONCATENATE($C96,"-",$D96, "-",$E96),Dashboard!$M$300:$N$472,2,FALSE),VLOOKUP(CONCATENATE($E96,"-",$D96, "-",$C96),Dashboard!$M$300:$N$472,2,FALSE)),"")</f>
        <v/>
      </c>
      <c r="U96" s="345" t="str">
        <f t="shared" si="0"/>
        <v/>
      </c>
      <c r="V96" s="209"/>
      <c r="W96" s="148"/>
      <c r="X96" s="156"/>
      <c r="Y96" s="11"/>
    </row>
    <row r="97" spans="1:25" x14ac:dyDescent="0.25">
      <c r="A97" s="153"/>
      <c r="B97" s="122"/>
      <c r="C97" s="128" t="s">
        <v>295</v>
      </c>
      <c r="D97" s="128" t="s">
        <v>1261</v>
      </c>
      <c r="E97" s="125" t="s">
        <v>1245</v>
      </c>
      <c r="F97" s="122">
        <v>30</v>
      </c>
      <c r="G97" s="122"/>
      <c r="H97" s="174" t="s">
        <v>6032</v>
      </c>
      <c r="I97" s="173"/>
      <c r="J97" s="174" t="s">
        <v>6730</v>
      </c>
      <c r="K97" s="122"/>
      <c r="L97" s="122"/>
      <c r="M97" s="174"/>
      <c r="N97" s="174"/>
      <c r="O97" s="122"/>
      <c r="P97" s="122"/>
      <c r="Q97" s="153"/>
      <c r="R97" s="153"/>
      <c r="S97" s="153"/>
      <c r="T97" s="122" t="str">
        <f>IFERROR(IFERROR(VLOOKUP(CONCATENATE($C97,"-",$D97, "-",$E97),Dashboard!$M$300:$N$472,2,FALSE),VLOOKUP(CONCATENATE($E97,"-",$D97, "-",$C97),Dashboard!$M$300:$N$472,2,FALSE)),"")</f>
        <v>prv88</v>
      </c>
      <c r="U97" s="345" t="str">
        <f t="shared" si="0"/>
        <v>prv88</v>
      </c>
      <c r="V97" s="209"/>
      <c r="W97" s="148"/>
      <c r="X97" s="156"/>
      <c r="Y97" s="11"/>
    </row>
    <row r="98" spans="1:25" x14ac:dyDescent="0.25">
      <c r="A98" s="153"/>
      <c r="B98" s="122"/>
      <c r="C98" s="128" t="s">
        <v>1245</v>
      </c>
      <c r="D98" s="128" t="s">
        <v>1261</v>
      </c>
      <c r="E98" s="125" t="s">
        <v>295</v>
      </c>
      <c r="F98" s="122">
        <v>30</v>
      </c>
      <c r="G98" s="122"/>
      <c r="H98" s="174" t="s">
        <v>6751</v>
      </c>
      <c r="I98" s="173"/>
      <c r="J98" s="174" t="s">
        <v>6752</v>
      </c>
      <c r="K98" s="122"/>
      <c r="L98" s="122"/>
      <c r="M98" s="174"/>
      <c r="N98" s="174"/>
      <c r="O98" s="122"/>
      <c r="P98" s="122"/>
      <c r="Q98" s="153"/>
      <c r="R98" s="153"/>
      <c r="S98" s="153"/>
      <c r="T98" s="122" t="str">
        <f>IFERROR(IFERROR(VLOOKUP(CONCATENATE($C98,"-",$D98, "-",$E98),Dashboard!$M$300:$N$472,2,FALSE),VLOOKUP(CONCATENATE($E98,"-",$D98, "-",$C98),Dashboard!$M$300:$N$472,2,FALSE)),"")</f>
        <v>prv88</v>
      </c>
      <c r="U98" s="345" t="str">
        <f t="shared" si="0"/>
        <v>prv88</v>
      </c>
      <c r="V98" s="209"/>
      <c r="W98" s="148"/>
      <c r="X98" s="156"/>
      <c r="Y98" s="11"/>
    </row>
    <row r="99" spans="1:25" x14ac:dyDescent="0.25">
      <c r="A99" s="153"/>
      <c r="B99" s="122"/>
      <c r="C99" s="128" t="s">
        <v>295</v>
      </c>
      <c r="D99" s="128" t="s">
        <v>1261</v>
      </c>
      <c r="E99" s="125" t="s">
        <v>1245</v>
      </c>
      <c r="F99" s="122">
        <v>30</v>
      </c>
      <c r="G99" s="122"/>
      <c r="H99" s="174" t="s">
        <v>6753</v>
      </c>
      <c r="I99" s="173"/>
      <c r="J99" s="174" t="s">
        <v>6033</v>
      </c>
      <c r="K99" s="122"/>
      <c r="L99" s="122"/>
      <c r="M99" s="174"/>
      <c r="N99" s="174"/>
      <c r="O99" s="122"/>
      <c r="P99" s="122"/>
      <c r="Q99" s="153"/>
      <c r="R99" s="153"/>
      <c r="S99" s="153"/>
      <c r="T99" s="122" t="str">
        <f>IFERROR(IFERROR(VLOOKUP(CONCATENATE($C99,"-",$D99, "-",$E99),Dashboard!$M$300:$N$472,2,FALSE),VLOOKUP(CONCATENATE($E99,"-",$D99, "-",$C99),Dashboard!$M$300:$N$472,2,FALSE)),"")</f>
        <v>prv88</v>
      </c>
      <c r="U99" s="345" t="str">
        <f t="shared" si="0"/>
        <v>prv88</v>
      </c>
      <c r="V99" s="209"/>
      <c r="W99" s="148" t="s">
        <v>5604</v>
      </c>
      <c r="X99" s="156"/>
      <c r="Y99" s="11"/>
    </row>
    <row r="100" spans="1:25" x14ac:dyDescent="0.25">
      <c r="A100" s="153"/>
      <c r="B100" s="122"/>
      <c r="C100" s="128" t="s">
        <v>1245</v>
      </c>
      <c r="D100" s="128" t="s">
        <v>1261</v>
      </c>
      <c r="E100" s="125" t="s">
        <v>295</v>
      </c>
      <c r="F100" s="122">
        <v>30</v>
      </c>
      <c r="G100" s="122"/>
      <c r="H100" s="174" t="s">
        <v>6754</v>
      </c>
      <c r="I100" s="173"/>
      <c r="J100" s="174" t="s">
        <v>6755</v>
      </c>
      <c r="K100" s="122"/>
      <c r="L100" s="122"/>
      <c r="M100" s="174"/>
      <c r="N100" s="174"/>
      <c r="O100" s="122"/>
      <c r="P100" s="122"/>
      <c r="Q100" s="153"/>
      <c r="R100" s="153"/>
      <c r="S100" s="153"/>
      <c r="T100" s="122" t="str">
        <f>IFERROR(IFERROR(VLOOKUP(CONCATENATE($C100,"-",$D100, "-",$E100),Dashboard!$M$300:$N$472,2,FALSE),VLOOKUP(CONCATENATE($E100,"-",$D100, "-",$C100),Dashboard!$M$300:$N$472,2,FALSE)),"")</f>
        <v>prv88</v>
      </c>
      <c r="U100" s="345" t="str">
        <f t="shared" si="0"/>
        <v>prv88</v>
      </c>
      <c r="V100" s="209"/>
      <c r="W100" s="148"/>
      <c r="X100" s="156"/>
      <c r="Y100" s="11"/>
    </row>
    <row r="101" spans="1:25" x14ac:dyDescent="0.25">
      <c r="A101" s="153"/>
      <c r="B101" s="122"/>
      <c r="C101" s="128" t="s">
        <v>295</v>
      </c>
      <c r="D101" s="128" t="s">
        <v>1261</v>
      </c>
      <c r="E101" s="125" t="s">
        <v>1245</v>
      </c>
      <c r="F101" s="122">
        <v>30</v>
      </c>
      <c r="G101" s="122"/>
      <c r="H101" s="174" t="s">
        <v>6756</v>
      </c>
      <c r="I101" s="173"/>
      <c r="J101" s="174" t="s">
        <v>6757</v>
      </c>
      <c r="K101" s="122"/>
      <c r="L101" s="122"/>
      <c r="M101" s="174"/>
      <c r="N101" s="174"/>
      <c r="O101" s="122"/>
      <c r="P101" s="122"/>
      <c r="Q101" s="153"/>
      <c r="R101" s="153"/>
      <c r="S101" s="153"/>
      <c r="T101" s="122" t="str">
        <f>IFERROR(IFERROR(VLOOKUP(CONCATENATE($C101,"-",$D101, "-",$E101),Dashboard!$M$300:$N$472,2,FALSE),VLOOKUP(CONCATENATE($E101,"-",$D101, "-",$C101),Dashboard!$M$300:$N$472,2,FALSE)),"")</f>
        <v>prv88</v>
      </c>
      <c r="U101" s="345" t="str">
        <f t="shared" si="0"/>
        <v>prv88</v>
      </c>
      <c r="V101" s="209"/>
      <c r="W101" s="148"/>
      <c r="X101" s="156"/>
      <c r="Y101" s="11"/>
    </row>
    <row r="102" spans="1:25" x14ac:dyDescent="0.25">
      <c r="A102" s="153"/>
      <c r="B102" s="122"/>
      <c r="C102" s="128" t="s">
        <v>1245</v>
      </c>
      <c r="D102" s="128" t="s">
        <v>1261</v>
      </c>
      <c r="E102" s="125" t="s">
        <v>295</v>
      </c>
      <c r="F102" s="122">
        <v>30</v>
      </c>
      <c r="G102" s="122"/>
      <c r="H102" s="174" t="s">
        <v>6758</v>
      </c>
      <c r="I102" s="173"/>
      <c r="J102" s="174" t="s">
        <v>6759</v>
      </c>
      <c r="K102" s="122">
        <v>1</v>
      </c>
      <c r="L102" s="122">
        <v>1</v>
      </c>
      <c r="M102" s="174" t="s">
        <v>6760</v>
      </c>
      <c r="N102" s="174" t="s">
        <v>6726</v>
      </c>
      <c r="O102" s="122">
        <f>SUM(F97:F102)</f>
        <v>180</v>
      </c>
      <c r="P102" s="122"/>
      <c r="Q102" s="153"/>
      <c r="R102" s="153"/>
      <c r="S102" s="153"/>
      <c r="T102" s="122" t="str">
        <f>IFERROR(IFERROR(VLOOKUP(CONCATENATE($C102,"-",$D102, "-",$E102),Dashboard!$M$300:$N$472,2,FALSE),VLOOKUP(CONCATENATE($E102,"-",$D102, "-",$C102),Dashboard!$M$300:$N$472,2,FALSE)),"")</f>
        <v>prv88</v>
      </c>
      <c r="U102" s="345" t="str">
        <f t="shared" si="0"/>
        <v>prv88</v>
      </c>
      <c r="V102" s="209"/>
      <c r="W102" s="148" t="s">
        <v>7263</v>
      </c>
      <c r="X102" s="156"/>
      <c r="Y102" s="11"/>
    </row>
    <row r="103" spans="1:25" x14ac:dyDescent="0.25">
      <c r="A103" s="153"/>
      <c r="B103" s="122">
        <v>10</v>
      </c>
      <c r="C103" s="128" t="s">
        <v>295</v>
      </c>
      <c r="D103" s="128" t="s">
        <v>1261</v>
      </c>
      <c r="E103" s="125" t="s">
        <v>344</v>
      </c>
      <c r="F103" s="122">
        <v>31</v>
      </c>
      <c r="G103" s="122"/>
      <c r="H103" s="174" t="s">
        <v>6761</v>
      </c>
      <c r="I103" s="173"/>
      <c r="J103" s="174" t="s">
        <v>6762</v>
      </c>
      <c r="K103" s="122"/>
      <c r="L103" s="122"/>
      <c r="M103" s="174"/>
      <c r="N103" s="174"/>
      <c r="O103" s="122"/>
      <c r="P103" s="122"/>
      <c r="Q103" s="153"/>
      <c r="R103" s="153"/>
      <c r="S103" s="153"/>
      <c r="T103" s="122" t="str">
        <f>IFERROR(IFERROR(VLOOKUP(CONCATENATE($C103,"-",$D103, "-",$E103),Dashboard!$M$300:$N$472,2,FALSE),VLOOKUP(CONCATENATE($E103,"-",$D103, "-",$C103),Dashboard!$M$300:$N$472,2,FALSE)),"")</f>
        <v>prv57</v>
      </c>
      <c r="U103" s="345" t="str">
        <f t="shared" si="0"/>
        <v>prv57</v>
      </c>
      <c r="V103" s="209"/>
      <c r="W103" s="148"/>
      <c r="X103" s="156"/>
      <c r="Y103" s="11"/>
    </row>
    <row r="104" spans="1:25" x14ac:dyDescent="0.25">
      <c r="A104" s="153"/>
      <c r="B104" s="122"/>
      <c r="C104" s="128" t="s">
        <v>344</v>
      </c>
      <c r="D104" s="128" t="s">
        <v>1261</v>
      </c>
      <c r="E104" s="125" t="s">
        <v>295</v>
      </c>
      <c r="F104" s="122">
        <v>31</v>
      </c>
      <c r="G104" s="122"/>
      <c r="H104" s="174" t="s">
        <v>6763</v>
      </c>
      <c r="I104" s="173"/>
      <c r="J104" s="174" t="s">
        <v>6764</v>
      </c>
      <c r="K104" s="122"/>
      <c r="L104" s="122"/>
      <c r="M104" s="174"/>
      <c r="N104" s="174"/>
      <c r="O104" s="122"/>
      <c r="P104" s="122"/>
      <c r="Q104" s="153"/>
      <c r="R104" s="153"/>
      <c r="S104" s="153"/>
      <c r="T104" s="122" t="str">
        <f>IFERROR(IFERROR(VLOOKUP(CONCATENATE($C104,"-",$D104, "-",$E104),Dashboard!$M$300:$N$472,2,FALSE),VLOOKUP(CONCATENATE($E104,"-",$D104, "-",$C104),Dashboard!$M$300:$N$472,2,FALSE)),"")</f>
        <v>prv57</v>
      </c>
      <c r="U104" s="345" t="str">
        <f t="shared" si="0"/>
        <v>prv57</v>
      </c>
      <c r="V104" s="209"/>
      <c r="W104" s="148"/>
      <c r="X104" s="156"/>
      <c r="Y104" s="11"/>
    </row>
    <row r="105" spans="1:25" x14ac:dyDescent="0.25">
      <c r="A105" s="153"/>
      <c r="B105" s="122"/>
      <c r="C105" s="128" t="s">
        <v>295</v>
      </c>
      <c r="D105" s="128" t="s">
        <v>1261</v>
      </c>
      <c r="E105" s="125" t="s">
        <v>1245</v>
      </c>
      <c r="F105" s="122">
        <v>30</v>
      </c>
      <c r="G105" s="122"/>
      <c r="H105" s="174" t="s">
        <v>6765</v>
      </c>
      <c r="I105" s="173"/>
      <c r="J105" s="174" t="s">
        <v>6766</v>
      </c>
      <c r="K105" s="122"/>
      <c r="L105" s="122"/>
      <c r="M105" s="174"/>
      <c r="N105" s="174"/>
      <c r="O105" s="122"/>
      <c r="P105" s="122"/>
      <c r="Q105" s="153"/>
      <c r="R105" s="153"/>
      <c r="S105" s="153"/>
      <c r="T105" s="122" t="str">
        <f>IFERROR(IFERROR(VLOOKUP(CONCATENATE($C105,"-",$D105, "-",$E105),Dashboard!$M$300:$N$472,2,FALSE),VLOOKUP(CONCATENATE($E105,"-",$D105, "-",$C105),Dashboard!$M$300:$N$472,2,FALSE)),"")</f>
        <v>prv88</v>
      </c>
      <c r="U105" s="345" t="str">
        <f t="shared" si="0"/>
        <v>prv88</v>
      </c>
      <c r="V105" s="209"/>
      <c r="W105" s="148"/>
      <c r="X105" s="156"/>
      <c r="Y105" s="11"/>
    </row>
    <row r="106" spans="1:25" x14ac:dyDescent="0.25">
      <c r="A106" s="153"/>
      <c r="B106" s="122"/>
      <c r="C106" s="128" t="s">
        <v>1245</v>
      </c>
      <c r="D106" s="173" t="s">
        <v>6022</v>
      </c>
      <c r="E106" s="125" t="s">
        <v>295</v>
      </c>
      <c r="F106" s="122">
        <v>30</v>
      </c>
      <c r="G106" s="122"/>
      <c r="H106" s="174" t="s">
        <v>6767</v>
      </c>
      <c r="I106" s="173"/>
      <c r="J106" s="174" t="s">
        <v>6038</v>
      </c>
      <c r="K106" s="122"/>
      <c r="L106" s="122"/>
      <c r="M106" s="174"/>
      <c r="N106" s="174"/>
      <c r="O106" s="122"/>
      <c r="P106" s="122"/>
      <c r="Q106" s="153"/>
      <c r="R106" s="153"/>
      <c r="S106" s="153"/>
      <c r="T106" s="122" t="str">
        <f>IFERROR(IFERROR(VLOOKUP(CONCATENATE($C106,"-",$D106, "-",$E106),Dashboard!$M$300:$N$472,2,FALSE),VLOOKUP(CONCATENATE($E106,"-",$D106, "-",$C106),Dashboard!$M$300:$N$472,2,FALSE)),"")</f>
        <v/>
      </c>
      <c r="U106" s="345" t="str">
        <f t="shared" si="0"/>
        <v/>
      </c>
      <c r="V106" s="209"/>
      <c r="W106" s="148"/>
      <c r="X106" s="156"/>
      <c r="Y106" s="11"/>
    </row>
    <row r="107" spans="1:25" x14ac:dyDescent="0.25">
      <c r="A107" s="153"/>
      <c r="B107" s="122"/>
      <c r="C107" s="128" t="s">
        <v>295</v>
      </c>
      <c r="D107" s="128"/>
      <c r="E107" s="125" t="s">
        <v>5833</v>
      </c>
      <c r="F107" s="122"/>
      <c r="G107" s="122">
        <v>6</v>
      </c>
      <c r="H107" s="174" t="s">
        <v>6768</v>
      </c>
      <c r="I107" s="174"/>
      <c r="J107" s="174" t="s">
        <v>6769</v>
      </c>
      <c r="K107" s="122">
        <v>1</v>
      </c>
      <c r="L107" s="122">
        <v>1</v>
      </c>
      <c r="M107" s="153">
        <v>6.15</v>
      </c>
      <c r="N107" s="154">
        <v>5.15</v>
      </c>
      <c r="O107" s="122">
        <f>SUM(F103:F106)</f>
        <v>122</v>
      </c>
      <c r="P107" s="153"/>
      <c r="Q107" s="153"/>
      <c r="R107" s="153"/>
      <c r="S107" s="153"/>
      <c r="T107" s="122" t="str">
        <f>IFERROR(IFERROR(VLOOKUP(CONCATENATE($C107,"-",$D107, "-",$E107),Dashboard!$M$300:$N$472,2,FALSE),VLOOKUP(CONCATENATE($E107,"-",$D107, "-",$C107),Dashboard!$M$300:$N$472,2,FALSE)),"")</f>
        <v/>
      </c>
      <c r="U107" s="345" t="str">
        <f t="shared" si="0"/>
        <v/>
      </c>
      <c r="V107" s="209"/>
      <c r="W107" s="148" t="s">
        <v>5805</v>
      </c>
      <c r="X107" s="156"/>
      <c r="Y107" s="11"/>
    </row>
    <row r="108" spans="1:25" x14ac:dyDescent="0.25">
      <c r="A108" s="214" t="s">
        <v>6748</v>
      </c>
      <c r="B108" s="137" t="s">
        <v>5809</v>
      </c>
      <c r="C108" s="369" t="s">
        <v>5833</v>
      </c>
      <c r="D108" s="381" t="s">
        <v>6022</v>
      </c>
      <c r="E108" s="371" t="s">
        <v>6025</v>
      </c>
      <c r="F108" s="137"/>
      <c r="G108" s="137">
        <v>6</v>
      </c>
      <c r="H108" s="383" t="s">
        <v>6031</v>
      </c>
      <c r="I108" s="381" t="s">
        <v>6022</v>
      </c>
      <c r="J108" s="383" t="s">
        <v>6726</v>
      </c>
      <c r="K108" s="137"/>
      <c r="L108" s="137"/>
      <c r="M108" s="214"/>
      <c r="N108" s="382"/>
      <c r="O108" s="137"/>
      <c r="P108" s="214"/>
      <c r="Q108" s="214"/>
      <c r="R108" s="214"/>
      <c r="S108" s="214"/>
      <c r="T108" s="122" t="str">
        <f>IFERROR(IFERROR(VLOOKUP(CONCATENATE($C108,"-",$D108, "-",$E108),Dashboard!$M$300:$N$472,2,FALSE),VLOOKUP(CONCATENATE($E108,"-",$D108, "-",$C108),Dashboard!$M$300:$N$472,2,FALSE)),"")</f>
        <v/>
      </c>
      <c r="U108" s="345" t="str">
        <f t="shared" si="0"/>
        <v/>
      </c>
      <c r="V108" s="209"/>
      <c r="W108" s="214"/>
      <c r="X108" s="156"/>
      <c r="Y108" s="11"/>
    </row>
    <row r="109" spans="1:25" x14ac:dyDescent="0.25">
      <c r="A109" s="153"/>
      <c r="B109" s="122"/>
      <c r="C109" s="128" t="s">
        <v>295</v>
      </c>
      <c r="D109" s="173" t="s">
        <v>6022</v>
      </c>
      <c r="E109" s="125" t="s">
        <v>5810</v>
      </c>
      <c r="F109" s="122">
        <v>230</v>
      </c>
      <c r="G109" s="122"/>
      <c r="H109" s="174" t="s">
        <v>6026</v>
      </c>
      <c r="I109" s="173" t="s">
        <v>6022</v>
      </c>
      <c r="J109" s="127">
        <v>14.3</v>
      </c>
      <c r="K109" s="122"/>
      <c r="L109" s="122"/>
      <c r="M109" s="153"/>
      <c r="N109" s="154"/>
      <c r="O109" s="122"/>
      <c r="P109" s="153"/>
      <c r="Q109" s="153"/>
      <c r="R109" s="153"/>
      <c r="S109" s="153"/>
      <c r="T109" s="122" t="str">
        <f>IFERROR(IFERROR(VLOOKUP(CONCATENATE($C109,"-",$D109, "-",$E109),Dashboard!$M$300:$N$472,2,FALSE),VLOOKUP(CONCATENATE($E109,"-",$D109, "-",$C109),Dashboard!$M$300:$N$472,2,FALSE)),"")</f>
        <v/>
      </c>
      <c r="U109" s="345" t="str">
        <f t="shared" si="0"/>
        <v/>
      </c>
      <c r="V109" s="209"/>
      <c r="W109" s="148"/>
      <c r="X109" s="156"/>
      <c r="Y109" s="11"/>
    </row>
    <row r="110" spans="1:25" x14ac:dyDescent="0.25">
      <c r="A110" s="153"/>
      <c r="B110" s="122"/>
      <c r="C110" s="128" t="s">
        <v>5810</v>
      </c>
      <c r="D110" s="173" t="s">
        <v>6022</v>
      </c>
      <c r="E110" s="125" t="s">
        <v>295</v>
      </c>
      <c r="F110" s="122">
        <v>230</v>
      </c>
      <c r="G110" s="122"/>
      <c r="H110" s="127">
        <v>15.45</v>
      </c>
      <c r="I110" s="173" t="s">
        <v>6022</v>
      </c>
      <c r="J110" s="122">
        <v>21.45</v>
      </c>
      <c r="K110" s="122"/>
      <c r="L110" s="122"/>
      <c r="M110" s="153"/>
      <c r="N110" s="154"/>
      <c r="O110" s="122"/>
      <c r="P110" s="153"/>
      <c r="Q110" s="153"/>
      <c r="R110" s="153"/>
      <c r="S110" s="153"/>
      <c r="T110" s="122" t="str">
        <f>IFERROR(IFERROR(VLOOKUP(CONCATENATE($C110,"-",$D110, "-",$E110),Dashboard!$M$300:$N$472,2,FALSE),VLOOKUP(CONCATENATE($E110,"-",$D110, "-",$C110),Dashboard!$M$300:$N$472,2,FALSE)),"")</f>
        <v/>
      </c>
      <c r="U110" s="345" t="str">
        <f t="shared" si="0"/>
        <v/>
      </c>
      <c r="V110" s="341"/>
      <c r="W110" s="148"/>
      <c r="X110" s="156"/>
      <c r="Y110" s="11"/>
    </row>
    <row r="111" spans="1:25" ht="34.5" x14ac:dyDescent="0.25">
      <c r="A111" s="153"/>
      <c r="B111" s="122"/>
      <c r="C111" s="128" t="s">
        <v>6025</v>
      </c>
      <c r="D111" s="173" t="s">
        <v>6022</v>
      </c>
      <c r="E111" s="125" t="s">
        <v>5833</v>
      </c>
      <c r="F111" s="122"/>
      <c r="G111" s="122">
        <v>6</v>
      </c>
      <c r="H111" s="127">
        <v>22</v>
      </c>
      <c r="I111" s="173" t="s">
        <v>6022</v>
      </c>
      <c r="J111" s="122">
        <v>22.15</v>
      </c>
      <c r="K111" s="122">
        <v>1</v>
      </c>
      <c r="L111" s="122">
        <v>1</v>
      </c>
      <c r="M111" s="127">
        <v>16</v>
      </c>
      <c r="N111" s="127">
        <v>11</v>
      </c>
      <c r="O111" s="122">
        <f>SUM(F109:F110)</f>
        <v>460</v>
      </c>
      <c r="P111" s="122"/>
      <c r="Q111" s="122"/>
      <c r="R111" s="122"/>
      <c r="S111" s="122"/>
      <c r="T111" s="122" t="str">
        <f>IFERROR(IFERROR(VLOOKUP(CONCATENATE($C111,"-",$D111, "-",$E111),Dashboard!$M$300:$N$472,2,FALSE),VLOOKUP(CONCATENATE($E111,"-",$D111, "-",$C111),Dashboard!$M$300:$N$472,2,FALSE)),"")</f>
        <v/>
      </c>
      <c r="U111" s="345" t="str">
        <f t="shared" si="0"/>
        <v/>
      </c>
      <c r="V111" s="209"/>
      <c r="W111" s="148" t="s">
        <v>7264</v>
      </c>
      <c r="X111" s="11"/>
      <c r="Y111" s="11"/>
    </row>
    <row r="112" spans="1:25" x14ac:dyDescent="0.25">
      <c r="A112" s="153"/>
      <c r="B112" s="122"/>
      <c r="C112" s="128"/>
      <c r="D112" s="122"/>
      <c r="E112" s="125"/>
      <c r="F112" s="153"/>
      <c r="G112" s="122"/>
      <c r="H112" s="153"/>
      <c r="I112" s="153"/>
      <c r="J112" s="153"/>
      <c r="K112" s="153"/>
      <c r="L112" s="153"/>
      <c r="M112" s="153"/>
      <c r="N112" s="154"/>
      <c r="O112" s="122"/>
      <c r="P112" s="153"/>
      <c r="Q112" s="153"/>
      <c r="R112" s="153"/>
      <c r="S112" s="153"/>
      <c r="T112" s="122" t="str">
        <f>IFERROR(IFERROR(VLOOKUP(CONCATENATE($C112,"-",$D112, "-",$E112),Dashboard!$M$300:$N$472,2,FALSE),VLOOKUP(CONCATENATE($E112,"-",$D112, "-",$C112),Dashboard!$M$300:$N$472,2,FALSE)),"")</f>
        <v/>
      </c>
      <c r="U112" s="345" t="str">
        <f t="shared" si="0"/>
        <v/>
      </c>
      <c r="V112" s="209"/>
      <c r="W112" s="153"/>
      <c r="X112" s="11"/>
      <c r="Y112" s="11"/>
    </row>
    <row r="113" spans="1:25" x14ac:dyDescent="0.25">
      <c r="A113" s="153" t="s">
        <v>6748</v>
      </c>
      <c r="B113" s="122" t="s">
        <v>5956</v>
      </c>
      <c r="C113" s="125" t="s">
        <v>5833</v>
      </c>
      <c r="D113" s="173" t="s">
        <v>6022</v>
      </c>
      <c r="E113" s="125" t="s">
        <v>295</v>
      </c>
      <c r="F113" s="153"/>
      <c r="G113" s="122">
        <v>6</v>
      </c>
      <c r="H113" s="127">
        <v>13.3</v>
      </c>
      <c r="I113" s="122"/>
      <c r="J113" s="122">
        <v>13.45</v>
      </c>
      <c r="K113" s="153"/>
      <c r="L113" s="153"/>
      <c r="M113" s="153"/>
      <c r="N113" s="154"/>
      <c r="O113" s="122"/>
      <c r="P113" s="153"/>
      <c r="Q113" s="153"/>
      <c r="R113" s="153"/>
      <c r="S113" s="153"/>
      <c r="T113" s="122" t="str">
        <f>IFERROR(IFERROR(VLOOKUP(CONCATENATE($C113,"-",$D113, "-",$E113),Dashboard!$M$300:$N$472,2,FALSE),VLOOKUP(CONCATENATE($E113,"-",$D113, "-",$C113),Dashboard!$M$300:$N$472,2,FALSE)),"")</f>
        <v/>
      </c>
      <c r="U113" s="345" t="str">
        <f t="shared" si="0"/>
        <v/>
      </c>
      <c r="V113" s="209"/>
      <c r="W113" s="153"/>
      <c r="X113" s="11"/>
      <c r="Y113" s="11"/>
    </row>
    <row r="114" spans="1:25" x14ac:dyDescent="0.25">
      <c r="A114" s="153"/>
      <c r="B114" s="122"/>
      <c r="C114" s="128" t="s">
        <v>295</v>
      </c>
      <c r="D114" s="173" t="s">
        <v>6022</v>
      </c>
      <c r="E114" s="125" t="s">
        <v>344</v>
      </c>
      <c r="F114" s="122">
        <v>31</v>
      </c>
      <c r="G114" s="122"/>
      <c r="H114" s="174" t="s">
        <v>6771</v>
      </c>
      <c r="I114" s="174" t="s">
        <v>6749</v>
      </c>
      <c r="J114" s="174" t="s">
        <v>6772</v>
      </c>
      <c r="K114" s="153"/>
      <c r="L114" s="153"/>
      <c r="M114" s="153"/>
      <c r="N114" s="154"/>
      <c r="O114" s="122"/>
      <c r="P114" s="153"/>
      <c r="Q114" s="153"/>
      <c r="R114" s="153"/>
      <c r="S114" s="153"/>
      <c r="T114" s="122" t="str">
        <f>IFERROR(IFERROR(VLOOKUP(CONCATENATE($C114,"-",$D114, "-",$E114),Dashboard!$M$300:$N$472,2,FALSE),VLOOKUP(CONCATENATE($E114,"-",$D114, "-",$C114),Dashboard!$M$300:$N$472,2,FALSE)),"")</f>
        <v/>
      </c>
      <c r="U114" s="345" t="str">
        <f t="shared" si="0"/>
        <v/>
      </c>
      <c r="V114" s="209"/>
      <c r="W114" s="153"/>
      <c r="X114" s="156"/>
      <c r="Y114" s="11"/>
    </row>
    <row r="115" spans="1:25" x14ac:dyDescent="0.25">
      <c r="A115" s="153"/>
      <c r="B115" s="122"/>
      <c r="C115" s="128" t="s">
        <v>344</v>
      </c>
      <c r="D115" s="173" t="s">
        <v>6022</v>
      </c>
      <c r="E115" s="125" t="s">
        <v>295</v>
      </c>
      <c r="F115" s="122">
        <v>31</v>
      </c>
      <c r="G115" s="122"/>
      <c r="H115" s="174" t="s">
        <v>6773</v>
      </c>
      <c r="I115" s="174" t="s">
        <v>6788</v>
      </c>
      <c r="J115" s="174" t="s">
        <v>6774</v>
      </c>
      <c r="K115" s="122"/>
      <c r="L115" s="122"/>
      <c r="M115" s="127"/>
      <c r="N115" s="127"/>
      <c r="O115" s="122"/>
      <c r="P115" s="122"/>
      <c r="Q115" s="153"/>
      <c r="R115" s="153"/>
      <c r="S115" s="153"/>
      <c r="T115" s="122" t="str">
        <f>IFERROR(IFERROR(VLOOKUP(CONCATENATE($C115,"-",$D115, "-",$E115),Dashboard!$M$300:$N$472,2,FALSE),VLOOKUP(CONCATENATE($E115,"-",$D115, "-",$C115),Dashboard!$M$300:$N$472,2,FALSE)),"")</f>
        <v/>
      </c>
      <c r="U115" s="345" t="str">
        <f t="shared" si="0"/>
        <v/>
      </c>
      <c r="V115" s="209"/>
      <c r="W115" s="153"/>
      <c r="X115" s="156"/>
      <c r="Y115" s="11"/>
    </row>
    <row r="116" spans="1:25" x14ac:dyDescent="0.25">
      <c r="A116" s="153"/>
      <c r="B116" s="122"/>
      <c r="C116" s="128" t="s">
        <v>295</v>
      </c>
      <c r="D116" s="173" t="s">
        <v>6022</v>
      </c>
      <c r="E116" s="125" t="s">
        <v>344</v>
      </c>
      <c r="F116" s="122">
        <v>31</v>
      </c>
      <c r="G116" s="122"/>
      <c r="H116" s="174" t="s">
        <v>6899</v>
      </c>
      <c r="I116" s="173" t="s">
        <v>6022</v>
      </c>
      <c r="J116" s="174" t="s">
        <v>6775</v>
      </c>
      <c r="K116" s="122"/>
      <c r="L116" s="122"/>
      <c r="M116" s="127"/>
      <c r="N116" s="127"/>
      <c r="O116" s="122"/>
      <c r="P116" s="122"/>
      <c r="Q116" s="153"/>
      <c r="R116" s="153"/>
      <c r="S116" s="153"/>
      <c r="T116" s="122" t="str">
        <f>IFERROR(IFERROR(VLOOKUP(CONCATENATE($C116,"-",$D116, "-",$E116),Dashboard!$M$300:$N$472,2,FALSE),VLOOKUP(CONCATENATE($E116,"-",$D116, "-",$C116),Dashboard!$M$300:$N$472,2,FALSE)),"")</f>
        <v/>
      </c>
      <c r="U116" s="345" t="str">
        <f t="shared" si="0"/>
        <v/>
      </c>
      <c r="V116" s="209"/>
      <c r="W116" s="153"/>
      <c r="X116" s="156"/>
      <c r="Y116" s="11"/>
    </row>
    <row r="117" spans="1:25" x14ac:dyDescent="0.25">
      <c r="A117" s="153"/>
      <c r="B117" s="122"/>
      <c r="C117" s="128" t="s">
        <v>344</v>
      </c>
      <c r="D117" s="173" t="s">
        <v>6022</v>
      </c>
      <c r="E117" s="125" t="s">
        <v>295</v>
      </c>
      <c r="F117" s="122">
        <v>31</v>
      </c>
      <c r="G117" s="122"/>
      <c r="H117" s="127">
        <v>17</v>
      </c>
      <c r="I117" s="174" t="s">
        <v>6039</v>
      </c>
      <c r="J117" s="174" t="s">
        <v>6776</v>
      </c>
      <c r="K117" s="122"/>
      <c r="L117" s="122"/>
      <c r="M117" s="127"/>
      <c r="N117" s="127"/>
      <c r="O117" s="122"/>
      <c r="P117" s="122"/>
      <c r="Q117" s="153"/>
      <c r="R117" s="153"/>
      <c r="S117" s="153"/>
      <c r="T117" s="122" t="str">
        <f>IFERROR(IFERROR(VLOOKUP(CONCATENATE($C117,"-",$D117, "-",$E117),Dashboard!$M$300:$N$472,2,FALSE),VLOOKUP(CONCATENATE($E117,"-",$D117, "-",$C117),Dashboard!$M$300:$N$472,2,FALSE)),"")</f>
        <v/>
      </c>
      <c r="U117" s="345" t="str">
        <f t="shared" si="0"/>
        <v/>
      </c>
      <c r="V117" s="209"/>
      <c r="W117" s="153"/>
      <c r="X117" s="156"/>
      <c r="Y117" s="11"/>
    </row>
    <row r="118" spans="1:25" x14ac:dyDescent="0.25">
      <c r="A118" s="153"/>
      <c r="B118" s="122"/>
      <c r="C118" s="128" t="s">
        <v>295</v>
      </c>
      <c r="D118" s="173" t="s">
        <v>6022</v>
      </c>
      <c r="E118" s="125" t="s">
        <v>344</v>
      </c>
      <c r="F118" s="122">
        <v>31</v>
      </c>
      <c r="G118" s="122"/>
      <c r="H118" s="127">
        <v>18</v>
      </c>
      <c r="I118" s="174" t="s">
        <v>6777</v>
      </c>
      <c r="J118" s="174" t="s">
        <v>6754</v>
      </c>
      <c r="K118" s="122"/>
      <c r="L118" s="122"/>
      <c r="M118" s="127"/>
      <c r="N118" s="127"/>
      <c r="O118" s="122"/>
      <c r="P118" s="122"/>
      <c r="Q118" s="153"/>
      <c r="R118" s="153"/>
      <c r="S118" s="153"/>
      <c r="T118" s="122" t="str">
        <f>IFERROR(IFERROR(VLOOKUP(CONCATENATE($C118,"-",$D118, "-",$E118),Dashboard!$M$300:$N$472,2,FALSE),VLOOKUP(CONCATENATE($E118,"-",$D118, "-",$C118),Dashboard!$M$300:$N$472,2,FALSE)),"")</f>
        <v/>
      </c>
      <c r="U118" s="345" t="str">
        <f t="shared" si="0"/>
        <v/>
      </c>
      <c r="V118" s="209"/>
      <c r="W118" s="153"/>
      <c r="X118" s="156"/>
      <c r="Y118" s="11"/>
    </row>
    <row r="119" spans="1:25" x14ac:dyDescent="0.25">
      <c r="A119" s="153"/>
      <c r="B119" s="122"/>
      <c r="C119" s="128" t="s">
        <v>344</v>
      </c>
      <c r="D119" s="173" t="s">
        <v>6022</v>
      </c>
      <c r="E119" s="125" t="s">
        <v>295</v>
      </c>
      <c r="F119" s="122">
        <v>31</v>
      </c>
      <c r="G119" s="122"/>
      <c r="H119" s="127">
        <v>19</v>
      </c>
      <c r="I119" s="174" t="s">
        <v>6790</v>
      </c>
      <c r="J119" s="174" t="s">
        <v>6755</v>
      </c>
      <c r="K119" s="122">
        <v>1</v>
      </c>
      <c r="L119" s="122">
        <v>0</v>
      </c>
      <c r="M119" s="174" t="s">
        <v>6937</v>
      </c>
      <c r="N119" s="174" t="s">
        <v>6937</v>
      </c>
      <c r="O119" s="122">
        <v>186</v>
      </c>
      <c r="P119" s="122"/>
      <c r="Q119" s="153"/>
      <c r="R119" s="153"/>
      <c r="S119" s="153"/>
      <c r="T119" s="122" t="str">
        <f>IFERROR(IFERROR(VLOOKUP(CONCATENATE($C119,"-",$D119, "-",$E119),Dashboard!$M$300:$N$472,2,FALSE),VLOOKUP(CONCATENATE($E119,"-",$D119, "-",$C119),Dashboard!$M$300:$N$472,2,FALSE)),"")</f>
        <v/>
      </c>
      <c r="U119" s="345" t="str">
        <f t="shared" si="0"/>
        <v/>
      </c>
      <c r="V119" s="209"/>
      <c r="W119" s="148" t="s">
        <v>7263</v>
      </c>
      <c r="X119" s="156"/>
      <c r="Y119" s="11"/>
    </row>
    <row r="120" spans="1:25" x14ac:dyDescent="0.25">
      <c r="A120" s="153"/>
      <c r="B120" s="122">
        <v>12</v>
      </c>
      <c r="C120" s="125" t="s">
        <v>295</v>
      </c>
      <c r="D120" s="173" t="s">
        <v>6022</v>
      </c>
      <c r="E120" s="125" t="s">
        <v>316</v>
      </c>
      <c r="F120" s="122">
        <v>12</v>
      </c>
      <c r="G120" s="122"/>
      <c r="H120" s="174" t="s">
        <v>6779</v>
      </c>
      <c r="I120" s="173" t="s">
        <v>6022</v>
      </c>
      <c r="J120" s="174" t="s">
        <v>6722</v>
      </c>
      <c r="K120" s="122"/>
      <c r="L120" s="122"/>
      <c r="M120" s="127"/>
      <c r="N120" s="127"/>
      <c r="O120" s="122"/>
      <c r="P120" s="122"/>
      <c r="Q120" s="153"/>
      <c r="R120" s="153"/>
      <c r="S120" s="153"/>
      <c r="T120" s="122" t="str">
        <f>IFERROR(IFERROR(VLOOKUP(CONCATENATE($C120,"-",$D120, "-",$E120),Dashboard!$M$300:$N$472,2,FALSE),VLOOKUP(CONCATENATE($E120,"-",$D120, "-",$C120),Dashboard!$M$300:$N$472,2,FALSE)),"")</f>
        <v/>
      </c>
      <c r="U120" s="345" t="str">
        <f t="shared" si="0"/>
        <v/>
      </c>
      <c r="V120" s="209"/>
      <c r="W120" s="148" t="s">
        <v>5612</v>
      </c>
      <c r="X120" s="156"/>
      <c r="Y120" s="11"/>
    </row>
    <row r="121" spans="1:25" x14ac:dyDescent="0.25">
      <c r="A121" s="153"/>
      <c r="B121" s="122"/>
      <c r="C121" s="128" t="s">
        <v>316</v>
      </c>
      <c r="D121" s="177" t="s">
        <v>6780</v>
      </c>
      <c r="E121" s="125" t="s">
        <v>316</v>
      </c>
      <c r="F121" s="122">
        <v>20</v>
      </c>
      <c r="G121" s="122"/>
      <c r="H121" s="174" t="s">
        <v>6031</v>
      </c>
      <c r="I121" s="173" t="s">
        <v>6022</v>
      </c>
      <c r="J121" s="174" t="s">
        <v>6781</v>
      </c>
      <c r="K121" s="122"/>
      <c r="L121" s="122"/>
      <c r="M121" s="127"/>
      <c r="N121" s="127"/>
      <c r="O121" s="122"/>
      <c r="P121" s="122"/>
      <c r="Q121" s="153"/>
      <c r="R121" s="153"/>
      <c r="S121" s="153"/>
      <c r="T121" s="122" t="str">
        <f>IFERROR(IFERROR(VLOOKUP(CONCATENATE($C121,"-",$D121, "-",$E121),Dashboard!$M$300:$N$472,2,FALSE),VLOOKUP(CONCATENATE($E121,"-",$D121, "-",$C121),Dashboard!$M$300:$N$472,2,FALSE)),"")</f>
        <v/>
      </c>
      <c r="U121" s="345" t="str">
        <f t="shared" ref="U121:U184" si="1">T121</f>
        <v/>
      </c>
      <c r="V121" s="209"/>
      <c r="W121" s="148" t="s">
        <v>5612</v>
      </c>
      <c r="X121" s="156"/>
      <c r="Y121" s="11"/>
    </row>
    <row r="122" spans="1:25" x14ac:dyDescent="0.25">
      <c r="A122" s="153"/>
      <c r="B122" s="122"/>
      <c r="C122" s="128" t="s">
        <v>316</v>
      </c>
      <c r="D122" s="173" t="s">
        <v>6022</v>
      </c>
      <c r="E122" s="125" t="s">
        <v>295</v>
      </c>
      <c r="F122" s="122">
        <v>12</v>
      </c>
      <c r="G122" s="122"/>
      <c r="H122" s="174" t="s">
        <v>6782</v>
      </c>
      <c r="I122" s="173" t="s">
        <v>6022</v>
      </c>
      <c r="J122" s="174" t="s">
        <v>6783</v>
      </c>
      <c r="K122" s="122"/>
      <c r="L122" s="122"/>
      <c r="M122" s="127"/>
      <c r="N122" s="127"/>
      <c r="O122" s="122"/>
      <c r="P122" s="122"/>
      <c r="Q122" s="153"/>
      <c r="R122" s="153"/>
      <c r="S122" s="153"/>
      <c r="T122" s="122" t="str">
        <f>IFERROR(IFERROR(VLOOKUP(CONCATENATE($C122,"-",$D122, "-",$E122),Dashboard!$M$300:$N$472,2,FALSE),VLOOKUP(CONCATENATE($E122,"-",$D122, "-",$C122),Dashboard!$M$300:$N$472,2,FALSE)),"")</f>
        <v/>
      </c>
      <c r="U122" s="345" t="str">
        <f t="shared" si="1"/>
        <v/>
      </c>
      <c r="V122" s="209"/>
      <c r="W122" s="148" t="s">
        <v>5612</v>
      </c>
      <c r="X122" s="156"/>
      <c r="Y122" s="11"/>
    </row>
    <row r="123" spans="1:25" x14ac:dyDescent="0.25">
      <c r="A123" s="153"/>
      <c r="B123" s="122"/>
      <c r="C123" s="128" t="s">
        <v>295</v>
      </c>
      <c r="D123" s="173" t="s">
        <v>6022</v>
      </c>
      <c r="E123" s="125" t="s">
        <v>344</v>
      </c>
      <c r="F123" s="122">
        <v>31</v>
      </c>
      <c r="G123" s="122"/>
      <c r="H123" s="174" t="s">
        <v>6040</v>
      </c>
      <c r="I123" s="173" t="s">
        <v>6022</v>
      </c>
      <c r="J123" s="174" t="s">
        <v>6784</v>
      </c>
      <c r="K123" s="122"/>
      <c r="L123" s="122"/>
      <c r="M123" s="127"/>
      <c r="N123" s="127"/>
      <c r="O123" s="122"/>
      <c r="P123" s="122"/>
      <c r="Q123" s="153"/>
      <c r="R123" s="153"/>
      <c r="S123" s="153"/>
      <c r="T123" s="122" t="str">
        <f>IFERROR(IFERROR(VLOOKUP(CONCATENATE($C123,"-",$D123, "-",$E123),Dashboard!$M$300:$N$472,2,FALSE),VLOOKUP(CONCATENATE($E123,"-",$D123, "-",$C123),Dashboard!$M$300:$N$472,2,FALSE)),"")</f>
        <v/>
      </c>
      <c r="U123" s="345" t="str">
        <f t="shared" si="1"/>
        <v/>
      </c>
      <c r="V123" s="209"/>
      <c r="W123" s="148" t="s">
        <v>5612</v>
      </c>
      <c r="X123" s="156"/>
      <c r="Y123" s="11"/>
    </row>
    <row r="124" spans="1:25" x14ac:dyDescent="0.25">
      <c r="A124" s="153"/>
      <c r="B124" s="122"/>
      <c r="C124" s="128" t="s">
        <v>344</v>
      </c>
      <c r="D124" s="173" t="s">
        <v>6022</v>
      </c>
      <c r="E124" s="125" t="s">
        <v>295</v>
      </c>
      <c r="F124" s="122">
        <v>31</v>
      </c>
      <c r="G124" s="122"/>
      <c r="H124" s="174" t="s">
        <v>6738</v>
      </c>
      <c r="I124" s="173" t="s">
        <v>6022</v>
      </c>
      <c r="J124" s="174" t="s">
        <v>6785</v>
      </c>
      <c r="K124" s="122"/>
      <c r="L124" s="122"/>
      <c r="M124" s="127"/>
      <c r="N124" s="127"/>
      <c r="O124" s="122"/>
      <c r="P124" s="122"/>
      <c r="Q124" s="153"/>
      <c r="R124" s="153"/>
      <c r="S124" s="153"/>
      <c r="T124" s="122" t="str">
        <f>IFERROR(IFERROR(VLOOKUP(CONCATENATE($C124,"-",$D124, "-",$E124),Dashboard!$M$300:$N$472,2,FALSE),VLOOKUP(CONCATENATE($E124,"-",$D124, "-",$C124),Dashboard!$M$300:$N$472,2,FALSE)),"")</f>
        <v/>
      </c>
      <c r="U124" s="345" t="str">
        <f t="shared" si="1"/>
        <v/>
      </c>
      <c r="V124" s="209"/>
      <c r="W124" s="148" t="s">
        <v>5612</v>
      </c>
      <c r="X124" s="156"/>
      <c r="Y124" s="11"/>
    </row>
    <row r="125" spans="1:25" x14ac:dyDescent="0.25">
      <c r="A125" s="153"/>
      <c r="B125" s="122"/>
      <c r="C125" s="128" t="s">
        <v>295</v>
      </c>
      <c r="D125" s="173" t="s">
        <v>6022</v>
      </c>
      <c r="E125" s="125" t="s">
        <v>6786</v>
      </c>
      <c r="F125" s="122"/>
      <c r="G125" s="122">
        <v>6</v>
      </c>
      <c r="H125" s="174" t="s">
        <v>6745</v>
      </c>
      <c r="I125" s="173" t="s">
        <v>6022</v>
      </c>
      <c r="J125" s="174" t="s">
        <v>6787</v>
      </c>
      <c r="K125" s="122">
        <v>1</v>
      </c>
      <c r="L125" s="122">
        <v>0</v>
      </c>
      <c r="M125" s="174" t="s">
        <v>6948</v>
      </c>
      <c r="N125" s="174" t="s">
        <v>6812</v>
      </c>
      <c r="O125" s="122">
        <f>SUM(F120:F125)</f>
        <v>106</v>
      </c>
      <c r="P125" s="122"/>
      <c r="Q125" s="153"/>
      <c r="R125" s="153"/>
      <c r="S125" s="153"/>
      <c r="T125" s="122" t="str">
        <f>IFERROR(IFERROR(VLOOKUP(CONCATENATE($C125,"-",$D125, "-",$E125),Dashboard!$M$300:$N$472,2,FALSE),VLOOKUP(CONCATENATE($E125,"-",$D125, "-",$C125),Dashboard!$M$300:$N$472,2,FALSE)),"")</f>
        <v/>
      </c>
      <c r="U125" s="345" t="str">
        <f t="shared" si="1"/>
        <v/>
      </c>
      <c r="V125" s="209"/>
      <c r="W125" s="148" t="s">
        <v>7223</v>
      </c>
      <c r="X125" s="156"/>
      <c r="Y125" s="11"/>
    </row>
    <row r="126" spans="1:25" x14ac:dyDescent="0.25">
      <c r="A126" s="153"/>
      <c r="B126" s="122"/>
      <c r="C126" s="128"/>
      <c r="D126" s="178"/>
      <c r="E126" s="125"/>
      <c r="F126" s="122"/>
      <c r="G126" s="122"/>
      <c r="H126" s="127"/>
      <c r="I126" s="173"/>
      <c r="J126" s="174"/>
      <c r="K126" s="122"/>
      <c r="L126" s="122"/>
      <c r="M126" s="127"/>
      <c r="N126" s="127"/>
      <c r="O126" s="122"/>
      <c r="P126" s="122"/>
      <c r="Q126" s="153"/>
      <c r="R126" s="153"/>
      <c r="S126" s="153"/>
      <c r="T126" s="122" t="str">
        <f>IFERROR(IFERROR(VLOOKUP(CONCATENATE($C126,"-",$D126, "-",$E126),Dashboard!$M$300:$N$472,2,FALSE),VLOOKUP(CONCATENATE($E126,"-",$D126, "-",$C126),Dashboard!$M$300:$N$472,2,FALSE)),"")</f>
        <v/>
      </c>
      <c r="U126" s="345" t="str">
        <f t="shared" si="1"/>
        <v/>
      </c>
      <c r="V126" s="209"/>
      <c r="W126" s="148"/>
      <c r="X126" s="156"/>
      <c r="Y126" s="11"/>
    </row>
    <row r="127" spans="1:25" x14ac:dyDescent="0.25">
      <c r="A127" s="153" t="s">
        <v>6748</v>
      </c>
      <c r="B127" s="122" t="s">
        <v>5811</v>
      </c>
      <c r="C127" s="125" t="s">
        <v>6786</v>
      </c>
      <c r="D127" s="178"/>
      <c r="E127" s="128" t="s">
        <v>295</v>
      </c>
      <c r="F127" s="122"/>
      <c r="G127" s="122">
        <v>6</v>
      </c>
      <c r="H127" s="127">
        <v>13.45</v>
      </c>
      <c r="I127" s="173" t="s">
        <v>6022</v>
      </c>
      <c r="J127" s="174" t="s">
        <v>6771</v>
      </c>
      <c r="K127" s="122"/>
      <c r="L127" s="122"/>
      <c r="M127" s="127"/>
      <c r="N127" s="127"/>
      <c r="O127" s="122"/>
      <c r="P127" s="122"/>
      <c r="Q127" s="153"/>
      <c r="R127" s="153"/>
      <c r="S127" s="153"/>
      <c r="T127" s="122" t="str">
        <f>IFERROR(IFERROR(VLOOKUP(CONCATENATE($C127,"-",$D127, "-",$E127),Dashboard!$M$300:$N$472,2,FALSE),VLOOKUP(CONCATENATE($E127,"-",$D127, "-",$C127),Dashboard!$M$300:$N$472,2,FALSE)),"")</f>
        <v/>
      </c>
      <c r="U127" s="345" t="str">
        <f t="shared" si="1"/>
        <v/>
      </c>
      <c r="V127" s="209"/>
      <c r="W127" s="148"/>
      <c r="X127" s="156"/>
      <c r="Y127" s="11"/>
    </row>
    <row r="128" spans="1:25" x14ac:dyDescent="0.25">
      <c r="A128" s="153"/>
      <c r="B128" s="122"/>
      <c r="C128" s="128" t="s">
        <v>295</v>
      </c>
      <c r="D128" s="173" t="s">
        <v>6022</v>
      </c>
      <c r="E128" s="125" t="s">
        <v>344</v>
      </c>
      <c r="F128" s="122">
        <v>31</v>
      </c>
      <c r="G128" s="122"/>
      <c r="H128" s="174" t="s">
        <v>6041</v>
      </c>
      <c r="I128" s="173" t="s">
        <v>6022</v>
      </c>
      <c r="J128" s="174" t="s">
        <v>6788</v>
      </c>
      <c r="K128" s="122"/>
      <c r="L128" s="122"/>
      <c r="M128" s="127"/>
      <c r="N128" s="127"/>
      <c r="O128" s="122"/>
      <c r="P128" s="122"/>
      <c r="Q128" s="153"/>
      <c r="R128" s="153"/>
      <c r="S128" s="153"/>
      <c r="T128" s="122" t="str">
        <f>IFERROR(IFERROR(VLOOKUP(CONCATENATE($C128,"-",$D128, "-",$E128),Dashboard!$M$300:$N$472,2,FALSE),VLOOKUP(CONCATENATE($E128,"-",$D128, "-",$C128),Dashboard!$M$300:$N$472,2,FALSE)),"")</f>
        <v/>
      </c>
      <c r="U128" s="345" t="str">
        <f t="shared" si="1"/>
        <v/>
      </c>
      <c r="V128" s="209"/>
      <c r="W128" s="148" t="s">
        <v>5612</v>
      </c>
      <c r="X128" s="11"/>
      <c r="Y128" s="11"/>
    </row>
    <row r="129" spans="1:25" x14ac:dyDescent="0.25">
      <c r="A129" s="153"/>
      <c r="B129" s="122"/>
      <c r="C129" s="128" t="s">
        <v>344</v>
      </c>
      <c r="D129" s="173" t="s">
        <v>6022</v>
      </c>
      <c r="E129" s="125" t="s">
        <v>295</v>
      </c>
      <c r="F129" s="122">
        <v>31</v>
      </c>
      <c r="G129" s="122"/>
      <c r="H129" s="174" t="s">
        <v>6901</v>
      </c>
      <c r="I129" s="173" t="s">
        <v>6022</v>
      </c>
      <c r="J129" s="174" t="s">
        <v>6789</v>
      </c>
      <c r="K129" s="153"/>
      <c r="L129" s="153"/>
      <c r="M129" s="153"/>
      <c r="N129" s="154"/>
      <c r="O129" s="122"/>
      <c r="P129" s="153"/>
      <c r="Q129" s="153"/>
      <c r="R129" s="153"/>
      <c r="S129" s="153"/>
      <c r="T129" s="122" t="str">
        <f>IFERROR(IFERROR(VLOOKUP(CONCATENATE($C129,"-",$D129, "-",$E129),Dashboard!$M$300:$N$472,2,FALSE),VLOOKUP(CONCATENATE($E129,"-",$D129, "-",$C129),Dashboard!$M$300:$N$472,2,FALSE)),"")</f>
        <v/>
      </c>
      <c r="U129" s="345" t="str">
        <f t="shared" si="1"/>
        <v/>
      </c>
      <c r="V129" s="209"/>
      <c r="W129" s="148" t="s">
        <v>5612</v>
      </c>
      <c r="X129" s="11"/>
      <c r="Y129" s="11"/>
    </row>
    <row r="130" spans="1:25" x14ac:dyDescent="0.25">
      <c r="A130" s="153"/>
      <c r="B130" s="122"/>
      <c r="C130" s="128" t="s">
        <v>295</v>
      </c>
      <c r="D130" s="173" t="s">
        <v>6022</v>
      </c>
      <c r="E130" s="125" t="s">
        <v>344</v>
      </c>
      <c r="F130" s="122">
        <v>31</v>
      </c>
      <c r="G130" s="122"/>
      <c r="H130" s="127">
        <v>16.149999999999999</v>
      </c>
      <c r="I130" s="173" t="s">
        <v>6022</v>
      </c>
      <c r="J130" s="174" t="s">
        <v>6039</v>
      </c>
      <c r="K130" s="153"/>
      <c r="L130" s="153"/>
      <c r="M130" s="153"/>
      <c r="N130" s="154"/>
      <c r="O130" s="122"/>
      <c r="P130" s="153"/>
      <c r="Q130" s="153"/>
      <c r="R130" s="153"/>
      <c r="S130" s="153"/>
      <c r="T130" s="122" t="str">
        <f>IFERROR(IFERROR(VLOOKUP(CONCATENATE($C130,"-",$D130, "-",$E130),Dashboard!$M$300:$N$472,2,FALSE),VLOOKUP(CONCATENATE($E130,"-",$D130, "-",$C130),Dashboard!$M$300:$N$472,2,FALSE)),"")</f>
        <v/>
      </c>
      <c r="U130" s="345" t="str">
        <f t="shared" si="1"/>
        <v/>
      </c>
      <c r="V130" s="209"/>
      <c r="W130" s="148" t="s">
        <v>5612</v>
      </c>
      <c r="X130" s="11"/>
      <c r="Y130" s="11"/>
    </row>
    <row r="131" spans="1:25" x14ac:dyDescent="0.25">
      <c r="A131" s="153"/>
      <c r="B131" s="122"/>
      <c r="C131" s="128" t="s">
        <v>344</v>
      </c>
      <c r="D131" s="173" t="s">
        <v>6022</v>
      </c>
      <c r="E131" s="125" t="s">
        <v>295</v>
      </c>
      <c r="F131" s="122">
        <v>31</v>
      </c>
      <c r="G131" s="122"/>
      <c r="H131" s="127">
        <v>17.149999999999999</v>
      </c>
      <c r="I131" s="173" t="s">
        <v>6022</v>
      </c>
      <c r="J131" s="174" t="s">
        <v>6777</v>
      </c>
      <c r="K131" s="153"/>
      <c r="L131" s="153"/>
      <c r="M131" s="153"/>
      <c r="N131" s="154"/>
      <c r="O131" s="122"/>
      <c r="P131" s="153"/>
      <c r="Q131" s="153"/>
      <c r="R131" s="153"/>
      <c r="S131" s="153"/>
      <c r="T131" s="122" t="str">
        <f>IFERROR(IFERROR(VLOOKUP(CONCATENATE($C131,"-",$D131, "-",$E131),Dashboard!$M$300:$N$472,2,FALSE),VLOOKUP(CONCATENATE($E131,"-",$D131, "-",$C131),Dashboard!$M$300:$N$472,2,FALSE)),"")</f>
        <v/>
      </c>
      <c r="U131" s="345" t="str">
        <f t="shared" si="1"/>
        <v/>
      </c>
      <c r="V131" s="209"/>
      <c r="W131" s="148" t="s">
        <v>5612</v>
      </c>
      <c r="X131" s="11"/>
      <c r="Y131" s="11"/>
    </row>
    <row r="132" spans="1:25" x14ac:dyDescent="0.25">
      <c r="A132" s="153"/>
      <c r="B132" s="122"/>
      <c r="C132" s="128" t="s">
        <v>295</v>
      </c>
      <c r="D132" s="173" t="s">
        <v>6022</v>
      </c>
      <c r="E132" s="125" t="s">
        <v>344</v>
      </c>
      <c r="F132" s="122">
        <v>31</v>
      </c>
      <c r="G132" s="122"/>
      <c r="H132" s="127">
        <v>18.149999999999999</v>
      </c>
      <c r="I132" s="173" t="s">
        <v>6022</v>
      </c>
      <c r="J132" s="174" t="s">
        <v>6790</v>
      </c>
      <c r="K132" s="153"/>
      <c r="L132" s="153"/>
      <c r="M132" s="153"/>
      <c r="N132" s="154"/>
      <c r="O132" s="122"/>
      <c r="P132" s="153"/>
      <c r="Q132" s="153"/>
      <c r="R132" s="153"/>
      <c r="S132" s="153"/>
      <c r="T132" s="122" t="str">
        <f>IFERROR(IFERROR(VLOOKUP(CONCATENATE($C132,"-",$D132, "-",$E132),Dashboard!$M$300:$N$472,2,FALSE),VLOOKUP(CONCATENATE($E132,"-",$D132, "-",$C132),Dashboard!$M$300:$N$472,2,FALSE)),"")</f>
        <v/>
      </c>
      <c r="U132" s="345" t="str">
        <f t="shared" si="1"/>
        <v/>
      </c>
      <c r="V132" s="209"/>
      <c r="W132" s="148" t="s">
        <v>5612</v>
      </c>
      <c r="X132" s="11"/>
      <c r="Y132" s="11"/>
    </row>
    <row r="133" spans="1:25" x14ac:dyDescent="0.25">
      <c r="A133" s="153"/>
      <c r="B133" s="122"/>
      <c r="C133" s="128" t="s">
        <v>344</v>
      </c>
      <c r="D133" s="173" t="s">
        <v>6022</v>
      </c>
      <c r="E133" s="125" t="s">
        <v>295</v>
      </c>
      <c r="F133" s="122">
        <v>31</v>
      </c>
      <c r="G133" s="122"/>
      <c r="H133" s="127">
        <v>19.149999999999999</v>
      </c>
      <c r="I133" s="173" t="s">
        <v>6022</v>
      </c>
      <c r="J133" s="174" t="s">
        <v>6792</v>
      </c>
      <c r="K133" s="122">
        <v>1</v>
      </c>
      <c r="L133" s="122">
        <v>0</v>
      </c>
      <c r="M133" s="174" t="s">
        <v>6937</v>
      </c>
      <c r="N133" s="174" t="s">
        <v>6937</v>
      </c>
      <c r="O133" s="122">
        <v>186</v>
      </c>
      <c r="P133" s="122"/>
      <c r="Q133" s="153"/>
      <c r="R133" s="153"/>
      <c r="S133" s="153"/>
      <c r="T133" s="122" t="str">
        <f>IFERROR(IFERROR(VLOOKUP(CONCATENATE($C133,"-",$D133, "-",$E133),Dashboard!$M$300:$N$472,2,FALSE),VLOOKUP(CONCATENATE($E133,"-",$D133, "-",$C133),Dashboard!$M$300:$N$472,2,FALSE)),"")</f>
        <v/>
      </c>
      <c r="U133" s="345" t="str">
        <f t="shared" si="1"/>
        <v/>
      </c>
      <c r="V133" s="209"/>
      <c r="W133" s="148" t="s">
        <v>7263</v>
      </c>
      <c r="X133" s="11"/>
      <c r="Y133" s="11"/>
    </row>
    <row r="134" spans="1:25" x14ac:dyDescent="0.25">
      <c r="A134" s="153"/>
      <c r="B134" s="122">
        <v>13</v>
      </c>
      <c r="C134" s="128" t="s">
        <v>295</v>
      </c>
      <c r="D134" s="173" t="s">
        <v>6022</v>
      </c>
      <c r="E134" s="125" t="s">
        <v>344</v>
      </c>
      <c r="F134" s="122">
        <v>31</v>
      </c>
      <c r="G134" s="122"/>
      <c r="H134" s="174" t="s">
        <v>6722</v>
      </c>
      <c r="I134" s="173" t="s">
        <v>6022</v>
      </c>
      <c r="J134" s="174" t="s">
        <v>6793</v>
      </c>
      <c r="K134" s="122"/>
      <c r="L134" s="122"/>
      <c r="M134" s="127"/>
      <c r="N134" s="127"/>
      <c r="O134" s="122"/>
      <c r="P134" s="122"/>
      <c r="Q134" s="153"/>
      <c r="R134" s="153"/>
      <c r="S134" s="153"/>
      <c r="T134" s="122" t="str">
        <f>IFERROR(IFERROR(VLOOKUP(CONCATENATE($C134,"-",$D134, "-",$E134),Dashboard!$M$300:$N$472,2,FALSE),VLOOKUP(CONCATENATE($E134,"-",$D134, "-",$C134),Dashboard!$M$300:$N$472,2,FALSE)),"")</f>
        <v/>
      </c>
      <c r="U134" s="345" t="str">
        <f t="shared" si="1"/>
        <v/>
      </c>
      <c r="V134" s="209"/>
      <c r="W134" s="147" t="s">
        <v>5612</v>
      </c>
      <c r="X134" s="11"/>
      <c r="Y134" s="11"/>
    </row>
    <row r="135" spans="1:25" x14ac:dyDescent="0.25">
      <c r="A135" s="153"/>
      <c r="B135" s="122"/>
      <c r="C135" s="128" t="s">
        <v>344</v>
      </c>
      <c r="D135" s="173" t="s">
        <v>6022</v>
      </c>
      <c r="E135" s="125" t="s">
        <v>295</v>
      </c>
      <c r="F135" s="122">
        <v>31</v>
      </c>
      <c r="G135" s="122"/>
      <c r="H135" s="174" t="s">
        <v>6026</v>
      </c>
      <c r="I135" s="173" t="s">
        <v>6022</v>
      </c>
      <c r="J135" s="174" t="s">
        <v>6042</v>
      </c>
      <c r="K135" s="122"/>
      <c r="L135" s="122"/>
      <c r="M135" s="127"/>
      <c r="N135" s="127"/>
      <c r="O135" s="122"/>
      <c r="P135" s="122"/>
      <c r="Q135" s="153"/>
      <c r="R135" s="153"/>
      <c r="S135" s="153"/>
      <c r="T135" s="122" t="str">
        <f>IFERROR(IFERROR(VLOOKUP(CONCATENATE($C135,"-",$D135, "-",$E135),Dashboard!$M$300:$N$472,2,FALSE),VLOOKUP(CONCATENATE($E135,"-",$D135, "-",$C135),Dashboard!$M$300:$N$472,2,FALSE)),"")</f>
        <v/>
      </c>
      <c r="U135" s="345" t="str">
        <f t="shared" si="1"/>
        <v/>
      </c>
      <c r="V135" s="209"/>
      <c r="W135" s="147" t="s">
        <v>5612</v>
      </c>
      <c r="X135" s="11"/>
      <c r="Y135" s="11"/>
    </row>
    <row r="136" spans="1:25" x14ac:dyDescent="0.25">
      <c r="A136" s="153"/>
      <c r="B136" s="122"/>
      <c r="C136" s="128" t="s">
        <v>295</v>
      </c>
      <c r="D136" s="173" t="s">
        <v>6022</v>
      </c>
      <c r="E136" s="125" t="s">
        <v>344</v>
      </c>
      <c r="F136" s="122">
        <v>31</v>
      </c>
      <c r="G136" s="122"/>
      <c r="H136" s="174" t="s">
        <v>6715</v>
      </c>
      <c r="I136" s="173" t="s">
        <v>6022</v>
      </c>
      <c r="J136" s="174" t="s">
        <v>6043</v>
      </c>
      <c r="K136" s="122"/>
      <c r="L136" s="122"/>
      <c r="M136" s="127"/>
      <c r="N136" s="127"/>
      <c r="O136" s="122"/>
      <c r="P136" s="122"/>
      <c r="Q136" s="153"/>
      <c r="R136" s="153"/>
      <c r="S136" s="153"/>
      <c r="T136" s="122" t="str">
        <f>IFERROR(IFERROR(VLOOKUP(CONCATENATE($C136,"-",$D136, "-",$E136),Dashboard!$M$300:$N$472,2,FALSE),VLOOKUP(CONCATENATE($E136,"-",$D136, "-",$C136),Dashboard!$M$300:$N$472,2,FALSE)),"")</f>
        <v/>
      </c>
      <c r="U136" s="345" t="str">
        <f t="shared" si="1"/>
        <v/>
      </c>
      <c r="V136" s="209"/>
      <c r="W136" s="147" t="s">
        <v>5612</v>
      </c>
      <c r="X136" s="11"/>
      <c r="Y136" s="11"/>
    </row>
    <row r="137" spans="1:25" x14ac:dyDescent="0.25">
      <c r="A137" s="153"/>
      <c r="B137" s="122"/>
      <c r="C137" s="128" t="s">
        <v>344</v>
      </c>
      <c r="D137" s="173" t="s">
        <v>6022</v>
      </c>
      <c r="E137" s="125" t="s">
        <v>295</v>
      </c>
      <c r="F137" s="122">
        <v>31</v>
      </c>
      <c r="G137" s="122"/>
      <c r="H137" s="174" t="s">
        <v>6044</v>
      </c>
      <c r="I137" s="173" t="s">
        <v>6022</v>
      </c>
      <c r="J137" s="174" t="s">
        <v>6768</v>
      </c>
      <c r="K137" s="122"/>
      <c r="L137" s="122"/>
      <c r="M137" s="127"/>
      <c r="N137" s="127"/>
      <c r="O137" s="122"/>
      <c r="P137" s="122"/>
      <c r="Q137" s="153"/>
      <c r="R137" s="153"/>
      <c r="S137" s="153"/>
      <c r="T137" s="122" t="str">
        <f>IFERROR(IFERROR(VLOOKUP(CONCATENATE($C137,"-",$D137, "-",$E137),Dashboard!$M$300:$N$472,2,FALSE),VLOOKUP(CONCATENATE($E137,"-",$D137, "-",$C137),Dashboard!$M$300:$N$472,2,FALSE)),"")</f>
        <v/>
      </c>
      <c r="U137" s="345" t="str">
        <f t="shared" si="1"/>
        <v/>
      </c>
      <c r="V137" s="209"/>
      <c r="W137" s="147" t="s">
        <v>5612</v>
      </c>
      <c r="X137" s="11"/>
      <c r="Y137" s="11"/>
    </row>
    <row r="138" spans="1:25" x14ac:dyDescent="0.25">
      <c r="A138" s="153"/>
      <c r="B138" s="122"/>
      <c r="C138" s="125" t="s">
        <v>295</v>
      </c>
      <c r="D138" s="173" t="s">
        <v>6022</v>
      </c>
      <c r="E138" s="125" t="s">
        <v>6786</v>
      </c>
      <c r="F138" s="122"/>
      <c r="G138" s="122">
        <v>6</v>
      </c>
      <c r="H138" s="174" t="s">
        <v>7265</v>
      </c>
      <c r="I138" s="173" t="s">
        <v>6022</v>
      </c>
      <c r="J138" s="174" t="s">
        <v>6769</v>
      </c>
      <c r="K138" s="122">
        <v>1</v>
      </c>
      <c r="L138" s="122">
        <v>0</v>
      </c>
      <c r="M138" s="127">
        <v>4.45</v>
      </c>
      <c r="N138" s="127">
        <v>4.45</v>
      </c>
      <c r="O138" s="122">
        <f>SUM(F135:F138)</f>
        <v>93</v>
      </c>
      <c r="P138" s="122"/>
      <c r="Q138" s="153"/>
      <c r="R138" s="153"/>
      <c r="S138" s="153"/>
      <c r="T138" s="122" t="str">
        <f>IFERROR(IFERROR(VLOOKUP(CONCATENATE($C138,"-",$D138, "-",$E138),Dashboard!$M$300:$N$472,2,FALSE),VLOOKUP(CONCATENATE($E138,"-",$D138, "-",$C138),Dashboard!$M$300:$N$472,2,FALSE)),"")</f>
        <v/>
      </c>
      <c r="U138" s="345" t="str">
        <f t="shared" si="1"/>
        <v/>
      </c>
      <c r="V138" s="209"/>
      <c r="W138" s="147" t="s">
        <v>5805</v>
      </c>
      <c r="X138" s="11"/>
      <c r="Y138" s="11"/>
    </row>
    <row r="139" spans="1:25" x14ac:dyDescent="0.25">
      <c r="A139" s="214" t="s">
        <v>6748</v>
      </c>
      <c r="B139" s="137" t="s">
        <v>5959</v>
      </c>
      <c r="C139" s="369" t="s">
        <v>5833</v>
      </c>
      <c r="D139" s="381" t="s">
        <v>6022</v>
      </c>
      <c r="E139" s="371" t="s">
        <v>6025</v>
      </c>
      <c r="F139" s="137"/>
      <c r="G139" s="137">
        <v>6</v>
      </c>
      <c r="H139" s="136">
        <v>11.3</v>
      </c>
      <c r="I139" s="381" t="s">
        <v>6022</v>
      </c>
      <c r="J139" s="137">
        <v>11.45</v>
      </c>
      <c r="K139" s="214"/>
      <c r="L139" s="214"/>
      <c r="M139" s="214"/>
      <c r="N139" s="382"/>
      <c r="O139" s="137"/>
      <c r="P139" s="214"/>
      <c r="Q139" s="214"/>
      <c r="R139" s="214"/>
      <c r="S139" s="214"/>
      <c r="T139" s="122" t="str">
        <f>IFERROR(IFERROR(VLOOKUP(CONCATENATE($C139,"-",$D139, "-",$E139),Dashboard!$M$300:$N$472,2,FALSE),VLOOKUP(CONCATENATE($E139,"-",$D139, "-",$C139),Dashboard!$M$300:$N$472,2,FALSE)),"")</f>
        <v/>
      </c>
      <c r="U139" s="345" t="str">
        <f t="shared" si="1"/>
        <v/>
      </c>
      <c r="V139" s="209"/>
      <c r="W139" s="214"/>
      <c r="X139" s="11"/>
      <c r="Y139" s="11"/>
    </row>
    <row r="140" spans="1:25" x14ac:dyDescent="0.25">
      <c r="A140" s="153"/>
      <c r="B140" s="153"/>
      <c r="C140" s="128" t="s">
        <v>295</v>
      </c>
      <c r="D140" s="128" t="s">
        <v>492</v>
      </c>
      <c r="E140" s="125" t="s">
        <v>352</v>
      </c>
      <c r="F140" s="122">
        <v>183</v>
      </c>
      <c r="G140" s="122"/>
      <c r="H140" s="127">
        <v>12.15</v>
      </c>
      <c r="I140" s="173" t="s">
        <v>6022</v>
      </c>
      <c r="J140" s="122">
        <v>18.149999999999999</v>
      </c>
      <c r="K140" s="122">
        <v>1</v>
      </c>
      <c r="L140" s="122">
        <v>1</v>
      </c>
      <c r="M140" s="127">
        <v>8.3000000000000007</v>
      </c>
      <c r="N140" s="127">
        <v>8</v>
      </c>
      <c r="O140" s="122"/>
      <c r="P140" s="153"/>
      <c r="Q140" s="153"/>
      <c r="R140" s="153"/>
      <c r="S140" s="153"/>
      <c r="T140" s="122" t="str">
        <f>IFERROR(IFERROR(VLOOKUP(CONCATENATE($C140,"-",$D140, "-",$E140),Dashboard!$M$300:$N$472,2,FALSE),VLOOKUP(CONCATENATE($E140,"-",$D140, "-",$C140),Dashboard!$M$300:$N$472,2,FALSE)),"")</f>
        <v/>
      </c>
      <c r="U140" s="345" t="str">
        <f t="shared" si="1"/>
        <v/>
      </c>
      <c r="V140" s="209"/>
      <c r="W140" s="153"/>
      <c r="X140" s="11"/>
      <c r="Y140" s="11"/>
    </row>
    <row r="141" spans="1:25" x14ac:dyDescent="0.25">
      <c r="A141" s="153"/>
      <c r="B141" s="122">
        <v>14</v>
      </c>
      <c r="C141" s="128" t="s">
        <v>352</v>
      </c>
      <c r="D141" s="128" t="s">
        <v>492</v>
      </c>
      <c r="E141" s="125" t="s">
        <v>295</v>
      </c>
      <c r="F141" s="122">
        <v>183</v>
      </c>
      <c r="G141" s="122"/>
      <c r="H141" s="127">
        <v>22.15</v>
      </c>
      <c r="I141" s="173" t="s">
        <v>6022</v>
      </c>
      <c r="J141" s="174" t="s">
        <v>6830</v>
      </c>
      <c r="K141" s="153"/>
      <c r="L141" s="153"/>
      <c r="M141" s="153"/>
      <c r="N141" s="154"/>
      <c r="O141" s="122"/>
      <c r="P141" s="153"/>
      <c r="Q141" s="153"/>
      <c r="R141" s="153"/>
      <c r="S141" s="153"/>
      <c r="T141" s="122" t="str">
        <f>IFERROR(IFERROR(VLOOKUP(CONCATENATE($C141,"-",$D141, "-",$E141),Dashboard!$M$300:$N$472,2,FALSE),VLOOKUP(CONCATENATE($E141,"-",$D141, "-",$C141),Dashboard!$M$300:$N$472,2,FALSE)),"")</f>
        <v/>
      </c>
      <c r="U141" s="345" t="str">
        <f t="shared" si="1"/>
        <v/>
      </c>
      <c r="V141" s="209"/>
      <c r="W141" s="153"/>
      <c r="X141" s="11"/>
      <c r="Y141" s="11"/>
    </row>
    <row r="142" spans="1:25" x14ac:dyDescent="0.25">
      <c r="A142" s="153"/>
      <c r="B142" s="153"/>
      <c r="C142" s="128" t="s">
        <v>6025</v>
      </c>
      <c r="D142" s="173" t="s">
        <v>6022</v>
      </c>
      <c r="E142" s="125" t="s">
        <v>5833</v>
      </c>
      <c r="F142" s="122"/>
      <c r="G142" s="122">
        <v>6</v>
      </c>
      <c r="H142" s="174" t="s">
        <v>6795</v>
      </c>
      <c r="I142" s="173" t="s">
        <v>6022</v>
      </c>
      <c r="J142" s="174" t="s">
        <v>6796</v>
      </c>
      <c r="K142" s="122">
        <v>1</v>
      </c>
      <c r="L142" s="122">
        <v>1</v>
      </c>
      <c r="M142" s="127">
        <v>8.3000000000000007</v>
      </c>
      <c r="N142" s="127">
        <v>8</v>
      </c>
      <c r="O142" s="122">
        <f>SUM(F140:F141)</f>
        <v>366</v>
      </c>
      <c r="P142" s="122"/>
      <c r="Q142" s="153"/>
      <c r="R142" s="153"/>
      <c r="S142" s="153"/>
      <c r="T142" s="122" t="str">
        <f>IFERROR(IFERROR(VLOOKUP(CONCATENATE($C142,"-",$D142, "-",$E142),Dashboard!$M$300:$N$472,2,FALSE),VLOOKUP(CONCATENATE($E142,"-",$D142, "-",$C142),Dashboard!$M$300:$N$472,2,FALSE)),"")</f>
        <v/>
      </c>
      <c r="U142" s="345" t="str">
        <f t="shared" si="1"/>
        <v/>
      </c>
      <c r="V142" s="209"/>
      <c r="W142" s="147" t="s">
        <v>5805</v>
      </c>
      <c r="X142" s="11"/>
      <c r="Y142" s="11"/>
    </row>
    <row r="143" spans="1:25" x14ac:dyDescent="0.25">
      <c r="A143" s="153"/>
      <c r="B143" s="153"/>
      <c r="C143" s="128"/>
      <c r="D143" s="122"/>
      <c r="E143" s="125"/>
      <c r="F143" s="153"/>
      <c r="G143" s="122"/>
      <c r="H143" s="154"/>
      <c r="I143" s="153"/>
      <c r="J143" s="153"/>
      <c r="K143" s="153"/>
      <c r="L143" s="153"/>
      <c r="M143" s="153"/>
      <c r="N143" s="153"/>
      <c r="O143" s="122"/>
      <c r="P143" s="153"/>
      <c r="Q143" s="153"/>
      <c r="R143" s="153"/>
      <c r="S143" s="153"/>
      <c r="T143" s="122" t="str">
        <f>IFERROR(IFERROR(VLOOKUP(CONCATENATE($C143,"-",$D143, "-",$E143),Dashboard!$M$300:$N$472,2,FALSE),VLOOKUP(CONCATENATE($E143,"-",$D143, "-",$C143),Dashboard!$M$300:$N$472,2,FALSE)),"")</f>
        <v/>
      </c>
      <c r="U143" s="345" t="str">
        <f t="shared" si="1"/>
        <v/>
      </c>
      <c r="V143" s="209"/>
      <c r="W143" s="153"/>
      <c r="X143" s="11"/>
      <c r="Y143" s="11"/>
    </row>
    <row r="144" spans="1:25" x14ac:dyDescent="0.25">
      <c r="A144" s="153"/>
      <c r="B144" s="122" t="s">
        <v>5813</v>
      </c>
      <c r="C144" s="128" t="s">
        <v>5833</v>
      </c>
      <c r="D144" s="173" t="s">
        <v>6022</v>
      </c>
      <c r="E144" s="125" t="s">
        <v>295</v>
      </c>
      <c r="F144" s="122"/>
      <c r="G144" s="122">
        <v>6</v>
      </c>
      <c r="H144" s="174" t="s">
        <v>6797</v>
      </c>
      <c r="I144" s="173" t="s">
        <v>6022</v>
      </c>
      <c r="J144" s="174" t="s">
        <v>6798</v>
      </c>
      <c r="K144" s="153"/>
      <c r="L144" s="153"/>
      <c r="M144" s="153"/>
      <c r="N144" s="153"/>
      <c r="O144" s="122"/>
      <c r="P144" s="153"/>
      <c r="Q144" s="153"/>
      <c r="R144" s="153"/>
      <c r="S144" s="153"/>
      <c r="T144" s="122" t="str">
        <f>IFERROR(IFERROR(VLOOKUP(CONCATENATE($C144,"-",$D144, "-",$E144),Dashboard!$M$300:$N$472,2,FALSE),VLOOKUP(CONCATENATE($E144,"-",$D144, "-",$C144),Dashboard!$M$300:$N$472,2,FALSE)),"")</f>
        <v/>
      </c>
      <c r="U144" s="345" t="str">
        <f t="shared" si="1"/>
        <v/>
      </c>
      <c r="V144" s="209"/>
      <c r="W144" s="153"/>
      <c r="X144" s="11"/>
      <c r="Y144" s="11"/>
    </row>
    <row r="145" spans="1:25" x14ac:dyDescent="0.25">
      <c r="A145" s="153"/>
      <c r="B145" s="122"/>
      <c r="C145" s="128" t="s">
        <v>295</v>
      </c>
      <c r="D145" s="175" t="s">
        <v>1261</v>
      </c>
      <c r="E145" s="125" t="s">
        <v>344</v>
      </c>
      <c r="F145" s="122">
        <v>31</v>
      </c>
      <c r="G145" s="122"/>
      <c r="H145" s="174" t="s">
        <v>6799</v>
      </c>
      <c r="I145" s="173" t="s">
        <v>6022</v>
      </c>
      <c r="J145" s="174" t="s">
        <v>6770</v>
      </c>
      <c r="K145" s="153"/>
      <c r="L145" s="153"/>
      <c r="M145" s="153"/>
      <c r="N145" s="153"/>
      <c r="O145" s="122"/>
      <c r="P145" s="153"/>
      <c r="Q145" s="153"/>
      <c r="R145" s="153"/>
      <c r="S145" s="153"/>
      <c r="T145" s="122" t="str">
        <f>IFERROR(IFERROR(VLOOKUP(CONCATENATE($C145,"-",$D145, "-",$E145),Dashboard!$M$300:$N$472,2,FALSE),VLOOKUP(CONCATENATE($E145,"-",$D145, "-",$C145),Dashboard!$M$300:$N$472,2,FALSE)),"")</f>
        <v>prv57</v>
      </c>
      <c r="U145" s="345" t="str">
        <f t="shared" si="1"/>
        <v>prv57</v>
      </c>
      <c r="V145" s="209"/>
      <c r="W145" s="153"/>
      <c r="X145" s="11"/>
      <c r="Y145" s="11"/>
    </row>
    <row r="146" spans="1:25" x14ac:dyDescent="0.25">
      <c r="A146" s="153"/>
      <c r="B146" s="122"/>
      <c r="C146" s="128" t="s">
        <v>344</v>
      </c>
      <c r="D146" s="175" t="s">
        <v>1384</v>
      </c>
      <c r="E146" s="125" t="s">
        <v>655</v>
      </c>
      <c r="F146" s="122">
        <v>75</v>
      </c>
      <c r="G146" s="122"/>
      <c r="H146" s="174" t="s">
        <v>6045</v>
      </c>
      <c r="I146" s="173" t="s">
        <v>6022</v>
      </c>
      <c r="J146" s="174" t="s">
        <v>6800</v>
      </c>
      <c r="K146" s="153"/>
      <c r="L146" s="153"/>
      <c r="M146" s="153"/>
      <c r="N146" s="153"/>
      <c r="O146" s="122"/>
      <c r="P146" s="153"/>
      <c r="Q146" s="153"/>
      <c r="R146" s="153"/>
      <c r="S146" s="153"/>
      <c r="T146" s="122" t="str">
        <f>IFERROR(IFERROR(VLOOKUP(CONCATENATE($C146,"-",$D146, "-",$E146),Dashboard!$M$300:$N$472,2,FALSE),VLOOKUP(CONCATENATE($E146,"-",$D146, "-",$C146),Dashboard!$M$300:$N$472,2,FALSE)),"")</f>
        <v>prv150</v>
      </c>
      <c r="U146" s="345" t="str">
        <f t="shared" si="1"/>
        <v>prv150</v>
      </c>
      <c r="V146" s="209"/>
      <c r="W146" s="153"/>
      <c r="X146" s="11"/>
      <c r="Y146" s="11"/>
    </row>
    <row r="147" spans="1:25" x14ac:dyDescent="0.25">
      <c r="A147" s="153"/>
      <c r="B147" s="122"/>
      <c r="C147" s="128" t="s">
        <v>655</v>
      </c>
      <c r="D147" s="175" t="s">
        <v>1384</v>
      </c>
      <c r="E147" s="125" t="s">
        <v>344</v>
      </c>
      <c r="F147" s="122">
        <v>75</v>
      </c>
      <c r="G147" s="122"/>
      <c r="H147" s="174" t="s">
        <v>6046</v>
      </c>
      <c r="I147" s="173" t="s">
        <v>6022</v>
      </c>
      <c r="J147" s="174" t="s">
        <v>6791</v>
      </c>
      <c r="K147" s="153"/>
      <c r="L147" s="153"/>
      <c r="M147" s="153"/>
      <c r="N147" s="153"/>
      <c r="O147" s="122"/>
      <c r="P147" s="153"/>
      <c r="Q147" s="153"/>
      <c r="R147" s="153"/>
      <c r="S147" s="153"/>
      <c r="T147" s="122" t="str">
        <f>IFERROR(IFERROR(VLOOKUP(CONCATENATE($C147,"-",$D147, "-",$E147),Dashboard!$M$300:$N$472,2,FALSE),VLOOKUP(CONCATENATE($E147,"-",$D147, "-",$C147),Dashboard!$M$300:$N$472,2,FALSE)),"")</f>
        <v>prv150</v>
      </c>
      <c r="U147" s="345" t="str">
        <f t="shared" si="1"/>
        <v>prv150</v>
      </c>
      <c r="V147" s="209"/>
      <c r="W147" s="153"/>
      <c r="X147" s="156"/>
      <c r="Y147" s="11"/>
    </row>
    <row r="148" spans="1:25" x14ac:dyDescent="0.25">
      <c r="A148" s="153"/>
      <c r="B148" s="122"/>
      <c r="C148" s="128" t="s">
        <v>344</v>
      </c>
      <c r="D148" s="175" t="s">
        <v>492</v>
      </c>
      <c r="E148" s="125" t="s">
        <v>295</v>
      </c>
      <c r="F148" s="122">
        <v>46</v>
      </c>
      <c r="G148" s="122"/>
      <c r="H148" s="174" t="s">
        <v>6801</v>
      </c>
      <c r="I148" s="173" t="s">
        <v>6022</v>
      </c>
      <c r="J148" s="174" t="s">
        <v>6737</v>
      </c>
      <c r="K148" s="122">
        <v>1</v>
      </c>
      <c r="L148" s="122">
        <v>1</v>
      </c>
      <c r="M148" s="174" t="s">
        <v>6802</v>
      </c>
      <c r="N148" s="174" t="s">
        <v>6026</v>
      </c>
      <c r="O148" s="122">
        <f>SUM(F144:F148)</f>
        <v>227</v>
      </c>
      <c r="P148" s="153"/>
      <c r="Q148" s="153"/>
      <c r="R148" s="153"/>
      <c r="S148" s="153"/>
      <c r="T148" s="122" t="str">
        <f>IFERROR(IFERROR(VLOOKUP(CONCATENATE($C148,"-",$D148, "-",$E148),Dashboard!$M$300:$N$472,2,FALSE),VLOOKUP(CONCATENATE($E148,"-",$D148, "-",$C148),Dashboard!$M$300:$N$472,2,FALSE)),"")</f>
        <v>prv7</v>
      </c>
      <c r="U148" s="345" t="str">
        <f t="shared" si="1"/>
        <v>prv7</v>
      </c>
      <c r="V148" s="209"/>
      <c r="W148" s="153" t="s">
        <v>7266</v>
      </c>
      <c r="X148" s="156"/>
      <c r="Y148" s="11"/>
    </row>
    <row r="149" spans="1:25" x14ac:dyDescent="0.25">
      <c r="A149" s="153"/>
      <c r="B149" s="122">
        <v>15</v>
      </c>
      <c r="C149" s="128" t="s">
        <v>295</v>
      </c>
      <c r="D149" s="173" t="s">
        <v>6022</v>
      </c>
      <c r="E149" s="125" t="s">
        <v>492</v>
      </c>
      <c r="F149" s="122">
        <v>28</v>
      </c>
      <c r="G149" s="122"/>
      <c r="H149" s="174" t="s">
        <v>6803</v>
      </c>
      <c r="I149" s="173" t="s">
        <v>6022</v>
      </c>
      <c r="J149" s="174" t="s">
        <v>6804</v>
      </c>
      <c r="K149" s="122"/>
      <c r="L149" s="122"/>
      <c r="M149" s="174"/>
      <c r="N149" s="174"/>
      <c r="O149" s="122"/>
      <c r="P149" s="122"/>
      <c r="Q149" s="153"/>
      <c r="R149" s="153"/>
      <c r="S149" s="153"/>
      <c r="T149" s="122" t="str">
        <f>IFERROR(IFERROR(VLOOKUP(CONCATENATE($C149,"-",$D149, "-",$E149),Dashboard!$M$300:$N$472,2,FALSE),VLOOKUP(CONCATENATE($E149,"-",$D149, "-",$C149),Dashboard!$M$300:$N$472,2,FALSE)),"")</f>
        <v/>
      </c>
      <c r="U149" s="345" t="str">
        <f t="shared" si="1"/>
        <v/>
      </c>
      <c r="V149" s="209"/>
      <c r="W149" s="148"/>
      <c r="X149" s="156"/>
      <c r="Y149" s="11"/>
    </row>
    <row r="150" spans="1:25" x14ac:dyDescent="0.25">
      <c r="A150" s="153"/>
      <c r="B150" s="122"/>
      <c r="C150" s="128" t="s">
        <v>492</v>
      </c>
      <c r="D150" s="128" t="s">
        <v>6805</v>
      </c>
      <c r="E150" s="125" t="s">
        <v>344</v>
      </c>
      <c r="F150" s="122">
        <v>36</v>
      </c>
      <c r="G150" s="122"/>
      <c r="H150" s="174" t="s">
        <v>6806</v>
      </c>
      <c r="I150" s="173" t="s">
        <v>6022</v>
      </c>
      <c r="J150" s="174" t="s">
        <v>6042</v>
      </c>
      <c r="K150" s="122"/>
      <c r="L150" s="122"/>
      <c r="M150" s="174"/>
      <c r="N150" s="174"/>
      <c r="O150" s="122"/>
      <c r="P150" s="122"/>
      <c r="Q150" s="153"/>
      <c r="R150" s="153"/>
      <c r="S150" s="153"/>
      <c r="T150" s="122" t="str">
        <f>IFERROR(IFERROR(VLOOKUP(CONCATENATE($C150,"-",$D150, "-",$E150),Dashboard!$M$300:$N$472,2,FALSE),VLOOKUP(CONCATENATE($E150,"-",$D150, "-",$C150),Dashboard!$M$300:$N$472,2,FALSE)),"")</f>
        <v/>
      </c>
      <c r="U150" s="345" t="str">
        <f t="shared" si="1"/>
        <v/>
      </c>
      <c r="V150" s="209"/>
      <c r="W150" s="148"/>
      <c r="X150" s="156"/>
      <c r="Y150" s="11"/>
    </row>
    <row r="151" spans="1:25" x14ac:dyDescent="0.25">
      <c r="A151" s="153"/>
      <c r="B151" s="122"/>
      <c r="C151" s="128" t="s">
        <v>344</v>
      </c>
      <c r="D151" s="128" t="s">
        <v>1261</v>
      </c>
      <c r="E151" s="125" t="s">
        <v>295</v>
      </c>
      <c r="F151" s="122">
        <v>31</v>
      </c>
      <c r="G151" s="122"/>
      <c r="H151" s="174" t="s">
        <v>6035</v>
      </c>
      <c r="I151" s="173" t="s">
        <v>6022</v>
      </c>
      <c r="J151" s="174" t="s">
        <v>6743</v>
      </c>
      <c r="K151" s="122"/>
      <c r="L151" s="122"/>
      <c r="M151" s="174"/>
      <c r="N151" s="174"/>
      <c r="O151" s="122"/>
      <c r="P151" s="122"/>
      <c r="Q151" s="153"/>
      <c r="R151" s="153"/>
      <c r="S151" s="153"/>
      <c r="T151" s="122" t="str">
        <f>IFERROR(IFERROR(VLOOKUP(CONCATENATE($C151,"-",$D151, "-",$E151),Dashboard!$M$300:$N$472,2,FALSE),VLOOKUP(CONCATENATE($E151,"-",$D151, "-",$C151),Dashboard!$M$300:$N$472,2,FALSE)),"")</f>
        <v>prv57</v>
      </c>
      <c r="U151" s="345" t="str">
        <f t="shared" si="1"/>
        <v>prv57</v>
      </c>
      <c r="V151" s="209"/>
      <c r="W151" s="148"/>
      <c r="X151" s="156"/>
      <c r="Y151" s="11"/>
    </row>
    <row r="152" spans="1:25" x14ac:dyDescent="0.25">
      <c r="A152" s="153"/>
      <c r="B152" s="122"/>
      <c r="C152" s="128" t="s">
        <v>295</v>
      </c>
      <c r="D152" s="173" t="s">
        <v>6022</v>
      </c>
      <c r="E152" s="125" t="s">
        <v>5833</v>
      </c>
      <c r="F152" s="122"/>
      <c r="G152" s="122">
        <v>6</v>
      </c>
      <c r="H152" s="174" t="s">
        <v>6044</v>
      </c>
      <c r="I152" s="173" t="s">
        <v>6022</v>
      </c>
      <c r="J152" s="174" t="s">
        <v>6826</v>
      </c>
      <c r="K152" s="122">
        <v>1</v>
      </c>
      <c r="L152" s="122">
        <v>1</v>
      </c>
      <c r="M152" s="174" t="s">
        <v>6875</v>
      </c>
      <c r="N152" s="174" t="s">
        <v>7267</v>
      </c>
      <c r="O152" s="122">
        <f>SUM(F149:F152)</f>
        <v>95</v>
      </c>
      <c r="P152" s="122"/>
      <c r="Q152" s="153"/>
      <c r="R152" s="153"/>
      <c r="S152" s="153"/>
      <c r="T152" s="122" t="str">
        <f>IFERROR(IFERROR(VLOOKUP(CONCATENATE($C152,"-",$D152, "-",$E152),Dashboard!$M$300:$N$472,2,FALSE),VLOOKUP(CONCATENATE($E152,"-",$D152, "-",$C152),Dashboard!$M$300:$N$472,2,FALSE)),"")</f>
        <v/>
      </c>
      <c r="U152" s="345" t="str">
        <f t="shared" si="1"/>
        <v/>
      </c>
      <c r="V152" s="209"/>
      <c r="W152" s="148" t="s">
        <v>5805</v>
      </c>
      <c r="X152" s="11"/>
      <c r="Y152" s="11"/>
    </row>
    <row r="153" spans="1:25" x14ac:dyDescent="0.25">
      <c r="A153" s="153"/>
      <c r="B153" s="122"/>
      <c r="C153" s="128"/>
      <c r="D153" s="179"/>
      <c r="E153" s="125"/>
      <c r="F153" s="122"/>
      <c r="G153" s="122"/>
      <c r="H153" s="174"/>
      <c r="I153" s="173"/>
      <c r="J153" s="174"/>
      <c r="K153" s="122"/>
      <c r="L153" s="122"/>
      <c r="M153" s="174"/>
      <c r="N153" s="174"/>
      <c r="O153" s="122"/>
      <c r="P153" s="122"/>
      <c r="Q153" s="153"/>
      <c r="R153" s="153"/>
      <c r="S153" s="153"/>
      <c r="T153" s="122" t="str">
        <f>IFERROR(IFERROR(VLOOKUP(CONCATENATE($C153,"-",$D153, "-",$E153),Dashboard!$M$300:$N$472,2,FALSE),VLOOKUP(CONCATENATE($E153,"-",$D153, "-",$C153),Dashboard!$M$300:$N$472,2,FALSE)),"")</f>
        <v/>
      </c>
      <c r="U153" s="345" t="str">
        <f t="shared" si="1"/>
        <v/>
      </c>
      <c r="V153" s="209"/>
      <c r="W153" s="148"/>
      <c r="X153" s="11"/>
      <c r="Y153" s="11"/>
    </row>
    <row r="154" spans="1:25" x14ac:dyDescent="0.25">
      <c r="A154" s="153" t="s">
        <v>6748</v>
      </c>
      <c r="B154" s="122" t="s">
        <v>5814</v>
      </c>
      <c r="C154" s="128" t="s">
        <v>6786</v>
      </c>
      <c r="D154" s="175" t="s">
        <v>298</v>
      </c>
      <c r="E154" s="125" t="s">
        <v>6047</v>
      </c>
      <c r="F154" s="122">
        <v>45</v>
      </c>
      <c r="G154" s="122"/>
      <c r="H154" s="174" t="s">
        <v>6746</v>
      </c>
      <c r="I154" s="173" t="s">
        <v>6022</v>
      </c>
      <c r="J154" s="127">
        <v>8</v>
      </c>
      <c r="K154" s="153"/>
      <c r="L154" s="153"/>
      <c r="M154" s="153"/>
      <c r="N154" s="153"/>
      <c r="O154" s="122"/>
      <c r="P154" s="153"/>
      <c r="Q154" s="153"/>
      <c r="R154" s="153"/>
      <c r="S154" s="153"/>
      <c r="T154" s="122" t="str">
        <f>IFERROR(IFERROR(VLOOKUP(CONCATENATE($C154,"-",$D154, "-",$E154),Dashboard!$M$300:$N$472,2,FALSE),VLOOKUP(CONCATENATE($E154,"-",$D154, "-",$C154),Dashboard!$M$300:$N$472,2,FALSE)),"")</f>
        <v/>
      </c>
      <c r="U154" s="345" t="str">
        <f t="shared" si="1"/>
        <v/>
      </c>
      <c r="V154" s="209"/>
      <c r="W154" s="147"/>
      <c r="X154" s="11"/>
      <c r="Y154" s="11"/>
    </row>
    <row r="155" spans="1:25" x14ac:dyDescent="0.25">
      <c r="A155" s="153"/>
      <c r="B155" s="122"/>
      <c r="C155" s="128" t="s">
        <v>6047</v>
      </c>
      <c r="D155" s="175" t="s">
        <v>298</v>
      </c>
      <c r="E155" s="125" t="s">
        <v>5833</v>
      </c>
      <c r="F155" s="122">
        <v>45</v>
      </c>
      <c r="G155" s="122"/>
      <c r="H155" s="174" t="s">
        <v>6834</v>
      </c>
      <c r="I155" s="173" t="s">
        <v>6022</v>
      </c>
      <c r="J155" s="127">
        <v>14.3</v>
      </c>
      <c r="K155" s="122">
        <v>1</v>
      </c>
      <c r="L155" s="122">
        <v>0</v>
      </c>
      <c r="M155" s="174" t="s">
        <v>6917</v>
      </c>
      <c r="N155" s="174" t="s">
        <v>6779</v>
      </c>
      <c r="O155" s="122">
        <v>90</v>
      </c>
      <c r="P155" s="122"/>
      <c r="Q155" s="153"/>
      <c r="R155" s="153"/>
      <c r="S155" s="153"/>
      <c r="T155" s="122" t="str">
        <f>IFERROR(IFERROR(VLOOKUP(CONCATENATE($C155,"-",$D155, "-",$E155),Dashboard!$M$300:$N$472,2,FALSE),VLOOKUP(CONCATENATE($E155,"-",$D155, "-",$C155),Dashboard!$M$300:$N$472,2,FALSE)),"")</f>
        <v/>
      </c>
      <c r="U155" s="345" t="str">
        <f t="shared" si="1"/>
        <v/>
      </c>
      <c r="V155" s="209"/>
      <c r="W155" s="147" t="s">
        <v>5805</v>
      </c>
      <c r="X155" s="153"/>
      <c r="Y155" s="11"/>
    </row>
    <row r="156" spans="1:25" x14ac:dyDescent="0.25">
      <c r="A156" s="153"/>
      <c r="B156" s="122"/>
      <c r="C156" s="128"/>
      <c r="D156" s="128"/>
      <c r="E156" s="125"/>
      <c r="F156" s="153"/>
      <c r="G156" s="122"/>
      <c r="H156" s="153"/>
      <c r="I156" s="153"/>
      <c r="J156" s="153"/>
      <c r="K156" s="122"/>
      <c r="L156" s="122"/>
      <c r="M156" s="153"/>
      <c r="N156" s="153"/>
      <c r="O156" s="122"/>
      <c r="P156" s="153"/>
      <c r="Q156" s="153"/>
      <c r="R156" s="153"/>
      <c r="S156" s="153"/>
      <c r="T156" s="122" t="str">
        <f>IFERROR(IFERROR(VLOOKUP(CONCATENATE($C156,"-",$D156, "-",$E156),Dashboard!$M$300:$N$472,2,FALSE),VLOOKUP(CONCATENATE($E156,"-",$D156, "-",$C156),Dashboard!$M$300:$N$472,2,FALSE)),"")</f>
        <v/>
      </c>
      <c r="U156" s="345" t="str">
        <f t="shared" si="1"/>
        <v/>
      </c>
      <c r="V156" s="209"/>
      <c r="W156" s="153"/>
      <c r="X156" s="153"/>
      <c r="Y156" s="11"/>
    </row>
    <row r="157" spans="1:25" x14ac:dyDescent="0.25">
      <c r="A157" s="153" t="s">
        <v>6748</v>
      </c>
      <c r="B157" s="122" t="s">
        <v>5815</v>
      </c>
      <c r="C157" s="128" t="s">
        <v>5833</v>
      </c>
      <c r="D157" s="168" t="s">
        <v>6022</v>
      </c>
      <c r="E157" s="125" t="s">
        <v>295</v>
      </c>
      <c r="F157" s="153"/>
      <c r="G157" s="122">
        <v>6</v>
      </c>
      <c r="H157" s="154">
        <v>12</v>
      </c>
      <c r="I157" s="154"/>
      <c r="J157" s="154">
        <v>12.15</v>
      </c>
      <c r="K157" s="122"/>
      <c r="L157" s="122"/>
      <c r="M157" s="153"/>
      <c r="N157" s="153"/>
      <c r="O157" s="122"/>
      <c r="P157" s="153"/>
      <c r="Q157" s="153"/>
      <c r="R157" s="153"/>
      <c r="S157" s="153"/>
      <c r="T157" s="122" t="str">
        <f>IFERROR(IFERROR(VLOOKUP(CONCATENATE($C157,"-",$D157, "-",$E157),Dashboard!$M$300:$N$472,2,FALSE),VLOOKUP(CONCATENATE($E157,"-",$D157, "-",$C157),Dashboard!$M$300:$N$472,2,FALSE)),"")</f>
        <v/>
      </c>
      <c r="U157" s="345" t="str">
        <f t="shared" si="1"/>
        <v/>
      </c>
      <c r="V157" s="209"/>
      <c r="W157" s="153"/>
      <c r="X157" s="153"/>
      <c r="Y157" s="11"/>
    </row>
    <row r="158" spans="1:25" x14ac:dyDescent="0.25">
      <c r="A158" s="153" t="s">
        <v>4140</v>
      </c>
      <c r="B158" s="153"/>
      <c r="C158" s="128" t="s">
        <v>295</v>
      </c>
      <c r="D158" s="128" t="s">
        <v>1261</v>
      </c>
      <c r="E158" s="125" t="s">
        <v>344</v>
      </c>
      <c r="F158" s="153">
        <v>31</v>
      </c>
      <c r="G158" s="122"/>
      <c r="H158" s="154">
        <v>12.25</v>
      </c>
      <c r="I158" s="154"/>
      <c r="J158" s="154">
        <v>13.25</v>
      </c>
      <c r="K158" s="122"/>
      <c r="L158" s="122"/>
      <c r="M158" s="153"/>
      <c r="N158" s="153"/>
      <c r="O158" s="122"/>
      <c r="P158" s="153"/>
      <c r="Q158" s="153"/>
      <c r="R158" s="153"/>
      <c r="S158" s="153"/>
      <c r="T158" s="122" t="str">
        <f>IFERROR(IFERROR(VLOOKUP(CONCATENATE($C158,"-",$D158, "-",$E158),Dashboard!$M$300:$N$472,2,FALSE),VLOOKUP(CONCATENATE($E158,"-",$D158, "-",$C158),Dashboard!$M$300:$N$472,2,FALSE)),"")</f>
        <v>prv57</v>
      </c>
      <c r="U158" s="345" t="str">
        <f t="shared" si="1"/>
        <v>prv57</v>
      </c>
      <c r="V158" s="209"/>
      <c r="W158" s="153"/>
      <c r="X158" s="153"/>
      <c r="Y158" s="11"/>
    </row>
    <row r="159" spans="1:25" x14ac:dyDescent="0.25">
      <c r="A159" s="153"/>
      <c r="B159" s="153"/>
      <c r="C159" s="128" t="s">
        <v>344</v>
      </c>
      <c r="D159" s="128" t="s">
        <v>411</v>
      </c>
      <c r="E159" s="125" t="s">
        <v>295</v>
      </c>
      <c r="F159" s="153">
        <v>84</v>
      </c>
      <c r="G159" s="122"/>
      <c r="H159" s="154">
        <v>13.4</v>
      </c>
      <c r="I159" s="154"/>
      <c r="J159" s="154">
        <v>16.399999999999999</v>
      </c>
      <c r="K159" s="122"/>
      <c r="L159" s="122"/>
      <c r="M159" s="153"/>
      <c r="N159" s="153"/>
      <c r="O159" s="122"/>
      <c r="P159" s="153"/>
      <c r="Q159" s="153"/>
      <c r="R159" s="153"/>
      <c r="S159" s="153"/>
      <c r="T159" s="122" t="str">
        <f>IFERROR(IFERROR(VLOOKUP(CONCATENATE($C159,"-",$D159, "-",$E159),Dashboard!$M$300:$N$472,2,FALSE),VLOOKUP(CONCATENATE($E159,"-",$D159, "-",$C159),Dashboard!$M$300:$N$472,2,FALSE)),"")</f>
        <v/>
      </c>
      <c r="U159" s="345" t="str">
        <f t="shared" si="1"/>
        <v/>
      </c>
      <c r="V159" s="209"/>
      <c r="W159" s="153"/>
      <c r="X159" s="153"/>
      <c r="Y159" s="11"/>
    </row>
    <row r="160" spans="1:25" x14ac:dyDescent="0.25">
      <c r="A160" s="153"/>
      <c r="B160" s="153"/>
      <c r="C160" s="128" t="s">
        <v>295</v>
      </c>
      <c r="D160" s="128" t="s">
        <v>2164</v>
      </c>
      <c r="E160" s="125" t="s">
        <v>295</v>
      </c>
      <c r="F160" s="153">
        <v>10</v>
      </c>
      <c r="G160" s="122"/>
      <c r="H160" s="154">
        <v>17.149999999999999</v>
      </c>
      <c r="I160" s="154"/>
      <c r="J160" s="154">
        <v>17.45</v>
      </c>
      <c r="K160" s="122"/>
      <c r="L160" s="122"/>
      <c r="M160" s="153"/>
      <c r="N160" s="153"/>
      <c r="O160" s="122"/>
      <c r="P160" s="153"/>
      <c r="Q160" s="153"/>
      <c r="R160" s="153"/>
      <c r="S160" s="153"/>
      <c r="T160" s="122" t="str">
        <f>IFERROR(IFERROR(VLOOKUP(CONCATENATE($C160,"-",$D160, "-",$E160),Dashboard!$M$300:$N$472,2,FALSE),VLOOKUP(CONCATENATE($E160,"-",$D160, "-",$C160),Dashboard!$M$300:$N$472,2,FALSE)),"")</f>
        <v/>
      </c>
      <c r="U160" s="345" t="str">
        <f t="shared" si="1"/>
        <v/>
      </c>
      <c r="V160" s="209"/>
      <c r="W160" s="153"/>
      <c r="X160" s="153"/>
      <c r="Y160" s="11"/>
    </row>
    <row r="161" spans="1:25" x14ac:dyDescent="0.25">
      <c r="A161" s="153"/>
      <c r="B161" s="153"/>
      <c r="C161" s="128" t="s">
        <v>295</v>
      </c>
      <c r="D161" s="128" t="s">
        <v>1602</v>
      </c>
      <c r="E161" s="125" t="s">
        <v>260</v>
      </c>
      <c r="F161" s="153">
        <v>50</v>
      </c>
      <c r="G161" s="122"/>
      <c r="H161" s="154">
        <v>18.149999999999999</v>
      </c>
      <c r="I161" s="154"/>
      <c r="J161" s="154">
        <v>19.55</v>
      </c>
      <c r="K161" s="122">
        <v>1</v>
      </c>
      <c r="L161" s="122">
        <v>1</v>
      </c>
      <c r="M161" s="153">
        <v>8.35</v>
      </c>
      <c r="N161" s="154">
        <v>7.1</v>
      </c>
      <c r="O161" s="122">
        <f>SUM(F157:F161)</f>
        <v>175</v>
      </c>
      <c r="P161" s="153"/>
      <c r="Q161" s="153"/>
      <c r="R161" s="153"/>
      <c r="S161" s="153"/>
      <c r="T161" s="122" t="str">
        <f>IFERROR(IFERROR(VLOOKUP(CONCATENATE($C161,"-",$D161, "-",$E161),Dashboard!$M$300:$N$472,2,FALSE),VLOOKUP(CONCATENATE($E161,"-",$D161, "-",$C161),Dashboard!$M$300:$N$472,2,FALSE)),"")</f>
        <v>prv159</v>
      </c>
      <c r="U161" s="345" t="str">
        <f t="shared" si="1"/>
        <v>prv159</v>
      </c>
      <c r="V161" s="209"/>
      <c r="W161" s="153" t="s">
        <v>7268</v>
      </c>
      <c r="X161" s="153"/>
      <c r="Y161" s="11"/>
    </row>
    <row r="162" spans="1:25" x14ac:dyDescent="0.25">
      <c r="A162" s="153"/>
      <c r="B162" s="122">
        <v>17</v>
      </c>
      <c r="C162" s="128" t="s">
        <v>260</v>
      </c>
      <c r="D162" s="128" t="s">
        <v>1602</v>
      </c>
      <c r="E162" s="125" t="s">
        <v>295</v>
      </c>
      <c r="F162" s="153">
        <v>50</v>
      </c>
      <c r="G162" s="122"/>
      <c r="H162" s="154">
        <v>6.3</v>
      </c>
      <c r="I162" s="154"/>
      <c r="J162" s="154">
        <v>8.1</v>
      </c>
      <c r="K162" s="122"/>
      <c r="L162" s="122"/>
      <c r="M162" s="153"/>
      <c r="N162" s="153"/>
      <c r="O162" s="122"/>
      <c r="P162" s="153"/>
      <c r="Q162" s="153"/>
      <c r="R162" s="153"/>
      <c r="S162" s="153"/>
      <c r="T162" s="122" t="str">
        <f>IFERROR(IFERROR(VLOOKUP(CONCATENATE($C162,"-",$D162, "-",$E162),Dashboard!$M$300:$N$472,2,FALSE),VLOOKUP(CONCATENATE($E162,"-",$D162, "-",$C162),Dashboard!$M$300:$N$472,2,FALSE)),"")</f>
        <v>prv159</v>
      </c>
      <c r="U162" s="345" t="str">
        <f t="shared" si="1"/>
        <v>prv159</v>
      </c>
      <c r="V162" s="209"/>
      <c r="W162" s="153"/>
      <c r="X162" s="153"/>
      <c r="Y162" s="11"/>
    </row>
    <row r="163" spans="1:25" x14ac:dyDescent="0.25">
      <c r="A163" s="153"/>
      <c r="B163" s="153"/>
      <c r="C163" s="128" t="s">
        <v>295</v>
      </c>
      <c r="D163" s="128" t="s">
        <v>1261</v>
      </c>
      <c r="E163" s="125" t="s">
        <v>344</v>
      </c>
      <c r="F163" s="153">
        <v>31</v>
      </c>
      <c r="G163" s="122"/>
      <c r="H163" s="154">
        <v>8.25</v>
      </c>
      <c r="I163" s="154"/>
      <c r="J163" s="154">
        <v>9.25</v>
      </c>
      <c r="K163" s="122"/>
      <c r="L163" s="122"/>
      <c r="M163" s="153"/>
      <c r="N163" s="153"/>
      <c r="O163" s="122"/>
      <c r="P163" s="153"/>
      <c r="Q163" s="153"/>
      <c r="R163" s="153"/>
      <c r="S163" s="153"/>
      <c r="T163" s="122" t="str">
        <f>IFERROR(IFERROR(VLOOKUP(CONCATENATE($C163,"-",$D163, "-",$E163),Dashboard!$M$300:$N$472,2,FALSE),VLOOKUP(CONCATENATE($E163,"-",$D163, "-",$C163),Dashboard!$M$300:$N$472,2,FALSE)),"")</f>
        <v>prv57</v>
      </c>
      <c r="U163" s="345" t="str">
        <f t="shared" si="1"/>
        <v>prv57</v>
      </c>
      <c r="V163" s="209"/>
      <c r="W163" s="153"/>
      <c r="X163" s="153"/>
      <c r="Y163" s="11"/>
    </row>
    <row r="164" spans="1:25" x14ac:dyDescent="0.25">
      <c r="A164" s="153"/>
      <c r="B164" s="153"/>
      <c r="C164" s="128" t="s">
        <v>6807</v>
      </c>
      <c r="D164" s="128" t="s">
        <v>1261</v>
      </c>
      <c r="E164" s="125" t="s">
        <v>295</v>
      </c>
      <c r="F164" s="153">
        <v>31</v>
      </c>
      <c r="G164" s="122"/>
      <c r="H164" s="154">
        <v>9.4</v>
      </c>
      <c r="I164" s="154"/>
      <c r="J164" s="154">
        <v>10.4</v>
      </c>
      <c r="K164" s="122"/>
      <c r="L164" s="122"/>
      <c r="M164" s="153"/>
      <c r="N164" s="153"/>
      <c r="O164" s="122"/>
      <c r="P164" s="153"/>
      <c r="Q164" s="153"/>
      <c r="R164" s="153"/>
      <c r="S164" s="153"/>
      <c r="T164" s="122" t="str">
        <f>IFERROR(IFERROR(VLOOKUP(CONCATENATE($C164,"-",$D164, "-",$E164),Dashboard!$M$300:$N$472,2,FALSE),VLOOKUP(CONCATENATE($E164,"-",$D164, "-",$C164),Dashboard!$M$300:$N$472,2,FALSE)),"")</f>
        <v/>
      </c>
      <c r="U164" s="345" t="str">
        <f t="shared" si="1"/>
        <v/>
      </c>
      <c r="V164" s="209"/>
      <c r="W164" s="153"/>
      <c r="X164" s="171"/>
      <c r="Y164" s="11"/>
    </row>
    <row r="165" spans="1:25" x14ac:dyDescent="0.25">
      <c r="A165" s="153"/>
      <c r="B165" s="153"/>
      <c r="C165" s="128" t="s">
        <v>295</v>
      </c>
      <c r="D165" s="168" t="s">
        <v>6022</v>
      </c>
      <c r="E165" s="125" t="s">
        <v>5833</v>
      </c>
      <c r="F165" s="153"/>
      <c r="G165" s="122">
        <v>6</v>
      </c>
      <c r="H165" s="154">
        <v>10.4</v>
      </c>
      <c r="I165" s="154"/>
      <c r="J165" s="154">
        <v>10.5</v>
      </c>
      <c r="K165" s="122"/>
      <c r="L165" s="122"/>
      <c r="M165" s="153"/>
      <c r="N165" s="153"/>
      <c r="O165" s="122">
        <f>SUM(F162:F165)</f>
        <v>112</v>
      </c>
      <c r="P165" s="153"/>
      <c r="Q165" s="153"/>
      <c r="R165" s="153"/>
      <c r="S165" s="153"/>
      <c r="T165" s="122" t="str">
        <f>IFERROR(IFERROR(VLOOKUP(CONCATENATE($C165,"-",$D165, "-",$E165),Dashboard!$M$300:$N$472,2,FALSE),VLOOKUP(CONCATENATE($E165,"-",$D165, "-",$C165),Dashboard!$M$300:$N$472,2,FALSE)),"")</f>
        <v/>
      </c>
      <c r="U165" s="345" t="str">
        <f t="shared" si="1"/>
        <v/>
      </c>
      <c r="V165" s="209"/>
      <c r="W165" s="153" t="s">
        <v>5805</v>
      </c>
      <c r="X165" s="153"/>
      <c r="Y165" s="11"/>
    </row>
    <row r="166" spans="1:25" x14ac:dyDescent="0.25">
      <c r="A166" s="153"/>
      <c r="B166" s="153"/>
      <c r="C166" s="128"/>
      <c r="D166" s="168"/>
      <c r="E166" s="125"/>
      <c r="F166" s="153"/>
      <c r="G166" s="122"/>
      <c r="H166" s="154"/>
      <c r="I166" s="154"/>
      <c r="J166" s="154"/>
      <c r="K166" s="122"/>
      <c r="L166" s="122"/>
      <c r="M166" s="153"/>
      <c r="N166" s="153"/>
      <c r="O166" s="122"/>
      <c r="P166" s="153"/>
      <c r="Q166" s="153"/>
      <c r="R166" s="153"/>
      <c r="S166" s="153"/>
      <c r="T166" s="122" t="str">
        <f>IFERROR(IFERROR(VLOOKUP(CONCATENATE($C166,"-",$D166, "-",$E166),Dashboard!$M$300:$N$472,2,FALSE),VLOOKUP(CONCATENATE($E166,"-",$D166, "-",$C166),Dashboard!$M$300:$N$472,2,FALSE)),"")</f>
        <v/>
      </c>
      <c r="U166" s="345" t="str">
        <f t="shared" si="1"/>
        <v/>
      </c>
      <c r="V166" s="209"/>
      <c r="W166" s="153"/>
      <c r="X166" s="153"/>
      <c r="Y166" s="11"/>
    </row>
    <row r="167" spans="1:25" ht="23.25" x14ac:dyDescent="0.25">
      <c r="A167" s="153"/>
      <c r="B167" s="122" t="s">
        <v>5964</v>
      </c>
      <c r="C167" s="125" t="s">
        <v>5833</v>
      </c>
      <c r="D167" s="206" t="s">
        <v>6808</v>
      </c>
      <c r="E167" s="132" t="s">
        <v>6091</v>
      </c>
      <c r="F167" s="153">
        <v>25</v>
      </c>
      <c r="G167" s="122"/>
      <c r="H167" s="154">
        <v>6.3</v>
      </c>
      <c r="I167" s="154"/>
      <c r="J167" s="154"/>
      <c r="K167" s="122"/>
      <c r="L167" s="122"/>
      <c r="M167" s="153"/>
      <c r="N167" s="153"/>
      <c r="O167" s="122"/>
      <c r="P167" s="153"/>
      <c r="Q167" s="153"/>
      <c r="R167" s="153"/>
      <c r="S167" s="153"/>
      <c r="T167" s="122" t="str">
        <f>IFERROR(IFERROR(VLOOKUP(CONCATENATE($C167,"-",$D167, "-",$E167),Dashboard!$M$300:$N$472,2,FALSE),VLOOKUP(CONCATENATE($E167,"-",$D167, "-",$C167),Dashboard!$M$300:$N$472,2,FALSE)),"")</f>
        <v/>
      </c>
      <c r="U167" s="345" t="str">
        <f t="shared" si="1"/>
        <v/>
      </c>
      <c r="V167" s="209"/>
      <c r="W167" s="153"/>
      <c r="X167" s="153"/>
      <c r="Y167" s="11"/>
    </row>
    <row r="168" spans="1:25" x14ac:dyDescent="0.25">
      <c r="A168" s="153"/>
      <c r="B168" s="153"/>
      <c r="C168" s="125" t="s">
        <v>295</v>
      </c>
      <c r="D168" s="168"/>
      <c r="E168" s="125" t="s">
        <v>344</v>
      </c>
      <c r="F168" s="153">
        <v>31</v>
      </c>
      <c r="G168" s="122"/>
      <c r="H168" s="154"/>
      <c r="I168" s="154"/>
      <c r="J168" s="154"/>
      <c r="K168" s="122"/>
      <c r="L168" s="122"/>
      <c r="M168" s="153"/>
      <c r="N168" s="153"/>
      <c r="O168" s="122"/>
      <c r="P168" s="153"/>
      <c r="Q168" s="153"/>
      <c r="R168" s="153"/>
      <c r="S168" s="153"/>
      <c r="T168" s="122" t="str">
        <f>IFERROR(IFERROR(VLOOKUP(CONCATENATE($C168,"-",$D168, "-",$E168),Dashboard!$M$300:$N$472,2,FALSE),VLOOKUP(CONCATENATE($E168,"-",$D168, "-",$C168),Dashboard!$M$300:$N$472,2,FALSE)),"")</f>
        <v/>
      </c>
      <c r="U168" s="345" t="str">
        <f t="shared" si="1"/>
        <v/>
      </c>
      <c r="V168" s="209"/>
      <c r="W168" s="153" t="s">
        <v>5612</v>
      </c>
      <c r="X168" s="153"/>
      <c r="Y168" s="11"/>
    </row>
    <row r="169" spans="1:25" x14ac:dyDescent="0.25">
      <c r="A169" s="153"/>
      <c r="B169" s="153"/>
      <c r="C169" s="125" t="s">
        <v>344</v>
      </c>
      <c r="D169" s="168"/>
      <c r="E169" s="125" t="s">
        <v>295</v>
      </c>
      <c r="F169" s="153">
        <v>31</v>
      </c>
      <c r="G169" s="122"/>
      <c r="H169" s="154"/>
      <c r="I169" s="154"/>
      <c r="J169" s="154"/>
      <c r="K169" s="122"/>
      <c r="L169" s="122"/>
      <c r="M169" s="153"/>
      <c r="N169" s="153"/>
      <c r="O169" s="122"/>
      <c r="P169" s="153"/>
      <c r="Q169" s="153"/>
      <c r="R169" s="153"/>
      <c r="S169" s="153"/>
      <c r="T169" s="122" t="str">
        <f>IFERROR(IFERROR(VLOOKUP(CONCATENATE($C169,"-",$D169, "-",$E169),Dashboard!$M$300:$N$472,2,FALSE),VLOOKUP(CONCATENATE($E169,"-",$D169, "-",$C169),Dashboard!$M$300:$N$472,2,FALSE)),"")</f>
        <v/>
      </c>
      <c r="U169" s="345" t="str">
        <f t="shared" si="1"/>
        <v/>
      </c>
      <c r="V169" s="209"/>
      <c r="W169" s="153" t="s">
        <v>5612</v>
      </c>
      <c r="X169" s="153"/>
      <c r="Y169" s="11"/>
    </row>
    <row r="170" spans="1:25" x14ac:dyDescent="0.25">
      <c r="A170" s="153"/>
      <c r="B170" s="153"/>
      <c r="C170" s="125" t="s">
        <v>295</v>
      </c>
      <c r="D170" s="168"/>
      <c r="E170" s="125" t="s">
        <v>344</v>
      </c>
      <c r="F170" s="153">
        <v>31</v>
      </c>
      <c r="G170" s="122"/>
      <c r="H170" s="154"/>
      <c r="I170" s="154"/>
      <c r="J170" s="154"/>
      <c r="K170" s="122"/>
      <c r="L170" s="122"/>
      <c r="M170" s="153"/>
      <c r="N170" s="153"/>
      <c r="O170" s="122"/>
      <c r="P170" s="153"/>
      <c r="Q170" s="153"/>
      <c r="R170" s="153"/>
      <c r="S170" s="153"/>
      <c r="T170" s="122" t="str">
        <f>IFERROR(IFERROR(VLOOKUP(CONCATENATE($C170,"-",$D170, "-",$E170),Dashboard!$M$300:$N$472,2,FALSE),VLOOKUP(CONCATENATE($E170,"-",$D170, "-",$C170),Dashboard!$M$300:$N$472,2,FALSE)),"")</f>
        <v/>
      </c>
      <c r="U170" s="345" t="str">
        <f t="shared" si="1"/>
        <v/>
      </c>
      <c r="V170" s="209"/>
      <c r="W170" s="153" t="s">
        <v>5612</v>
      </c>
      <c r="X170" s="153"/>
      <c r="Y170" s="11"/>
    </row>
    <row r="171" spans="1:25" x14ac:dyDescent="0.25">
      <c r="A171" s="153"/>
      <c r="B171" s="153"/>
      <c r="C171" s="125" t="s">
        <v>344</v>
      </c>
      <c r="D171" s="168"/>
      <c r="E171" s="125" t="s">
        <v>295</v>
      </c>
      <c r="F171" s="153">
        <v>31</v>
      </c>
      <c r="G171" s="122"/>
      <c r="H171" s="154"/>
      <c r="I171" s="154"/>
      <c r="J171" s="154"/>
      <c r="K171" s="122"/>
      <c r="L171" s="122"/>
      <c r="M171" s="153"/>
      <c r="N171" s="153"/>
      <c r="O171" s="122"/>
      <c r="P171" s="153"/>
      <c r="Q171" s="153"/>
      <c r="R171" s="153"/>
      <c r="S171" s="153"/>
      <c r="T171" s="122" t="str">
        <f>IFERROR(IFERROR(VLOOKUP(CONCATENATE($C171,"-",$D171, "-",$E171),Dashboard!$M$300:$N$472,2,FALSE),VLOOKUP(CONCATENATE($E171,"-",$D171, "-",$C171),Dashboard!$M$300:$N$472,2,FALSE)),"")</f>
        <v/>
      </c>
      <c r="U171" s="345" t="str">
        <f t="shared" si="1"/>
        <v/>
      </c>
      <c r="V171" s="209"/>
      <c r="W171" s="153" t="s">
        <v>5612</v>
      </c>
      <c r="X171" s="11"/>
      <c r="Y171" s="11"/>
    </row>
    <row r="172" spans="1:25" ht="30" x14ac:dyDescent="0.25">
      <c r="A172" s="153"/>
      <c r="B172" s="153"/>
      <c r="C172" s="128" t="s">
        <v>295</v>
      </c>
      <c r="D172" s="132" t="s">
        <v>6092</v>
      </c>
      <c r="E172" s="125" t="s">
        <v>6809</v>
      </c>
      <c r="F172" s="153">
        <v>25</v>
      </c>
      <c r="G172" s="122"/>
      <c r="H172" s="154"/>
      <c r="I172" s="154"/>
      <c r="J172" s="154">
        <v>15</v>
      </c>
      <c r="K172" s="122">
        <v>1</v>
      </c>
      <c r="L172" s="122">
        <v>0</v>
      </c>
      <c r="M172" s="153">
        <v>8.15</v>
      </c>
      <c r="N172" s="153">
        <v>6.45</v>
      </c>
      <c r="O172" s="122">
        <f>SUM(F167:F172)</f>
        <v>174</v>
      </c>
      <c r="P172" s="153"/>
      <c r="Q172" s="153"/>
      <c r="R172" s="153"/>
      <c r="S172" s="153"/>
      <c r="T172" s="122" t="str">
        <f>IFERROR(IFERROR(VLOOKUP(CONCATENATE($C172,"-",$D172, "-",$E172),Dashboard!$M$300:$N$472,2,FALSE),VLOOKUP(CONCATENATE($E172,"-",$D172, "-",$C172),Dashboard!$M$300:$N$472,2,FALSE)),"")</f>
        <v/>
      </c>
      <c r="U172" s="345" t="str">
        <f t="shared" si="1"/>
        <v/>
      </c>
      <c r="V172" s="209"/>
      <c r="W172" s="153"/>
      <c r="X172" s="11"/>
      <c r="Y172" s="11"/>
    </row>
    <row r="173" spans="1:25" x14ac:dyDescent="0.25">
      <c r="A173" s="214" t="s">
        <v>6748</v>
      </c>
      <c r="B173" s="137" t="s">
        <v>5817</v>
      </c>
      <c r="C173" s="369" t="s">
        <v>5833</v>
      </c>
      <c r="D173" s="381" t="s">
        <v>6022</v>
      </c>
      <c r="E173" s="371" t="s">
        <v>6025</v>
      </c>
      <c r="F173" s="137"/>
      <c r="G173" s="137">
        <v>6</v>
      </c>
      <c r="H173" s="136">
        <v>12.45</v>
      </c>
      <c r="I173" s="381" t="s">
        <v>6022</v>
      </c>
      <c r="J173" s="136">
        <v>13</v>
      </c>
      <c r="K173" s="137"/>
      <c r="L173" s="137"/>
      <c r="M173" s="214"/>
      <c r="N173" s="214"/>
      <c r="O173" s="137"/>
      <c r="P173" s="214"/>
      <c r="Q173" s="214"/>
      <c r="R173" s="214"/>
      <c r="S173" s="214"/>
      <c r="T173" s="122" t="str">
        <f>IFERROR(IFERROR(VLOOKUP(CONCATENATE($C173,"-",$D173, "-",$E173),Dashboard!$M$300:$N$472,2,FALSE),VLOOKUP(CONCATENATE($E173,"-",$D173, "-",$C173),Dashboard!$M$300:$N$472,2,FALSE)),"")</f>
        <v/>
      </c>
      <c r="U173" s="345" t="str">
        <f t="shared" si="1"/>
        <v/>
      </c>
      <c r="V173" s="209"/>
      <c r="W173" s="214"/>
      <c r="X173" s="11"/>
      <c r="Y173" s="11"/>
    </row>
    <row r="174" spans="1:25" ht="23.25" x14ac:dyDescent="0.25">
      <c r="A174" s="153"/>
      <c r="B174" s="122"/>
      <c r="C174" s="128" t="s">
        <v>295</v>
      </c>
      <c r="D174" s="175" t="s">
        <v>316</v>
      </c>
      <c r="E174" s="125" t="s">
        <v>1416</v>
      </c>
      <c r="F174" s="122">
        <v>130</v>
      </c>
      <c r="G174" s="122"/>
      <c r="H174" s="127">
        <v>13.3</v>
      </c>
      <c r="I174" s="173" t="s">
        <v>6022</v>
      </c>
      <c r="J174" s="127">
        <v>18</v>
      </c>
      <c r="K174" s="122">
        <v>1</v>
      </c>
      <c r="L174" s="122">
        <v>1</v>
      </c>
      <c r="M174" s="174" t="s">
        <v>6874</v>
      </c>
      <c r="N174" s="174" t="s">
        <v>6747</v>
      </c>
      <c r="O174" s="122">
        <v>130</v>
      </c>
      <c r="P174" s="122"/>
      <c r="Q174" s="153"/>
      <c r="R174" s="153"/>
      <c r="S174" s="153"/>
      <c r="T174" s="122" t="str">
        <f>IFERROR(IFERROR(VLOOKUP(CONCATENATE($C174,"-",$D174, "-",$E174),Dashboard!$M$300:$N$472,2,FALSE),VLOOKUP(CONCATENATE($E174,"-",$D174, "-",$C174),Dashboard!$M$300:$N$472,2,FALSE)),"")</f>
        <v/>
      </c>
      <c r="U174" s="345" t="str">
        <f t="shared" si="1"/>
        <v/>
      </c>
      <c r="V174" s="209"/>
      <c r="W174" s="148" t="s">
        <v>7269</v>
      </c>
      <c r="X174" s="11"/>
      <c r="Y174" s="11"/>
    </row>
    <row r="175" spans="1:25" x14ac:dyDescent="0.25">
      <c r="A175" s="153"/>
      <c r="B175" s="122">
        <v>19</v>
      </c>
      <c r="C175" s="128" t="s">
        <v>1416</v>
      </c>
      <c r="D175" s="175" t="s">
        <v>316</v>
      </c>
      <c r="E175" s="125" t="s">
        <v>295</v>
      </c>
      <c r="F175" s="122">
        <v>130</v>
      </c>
      <c r="G175" s="122"/>
      <c r="H175" s="174" t="s">
        <v>6779</v>
      </c>
      <c r="I175" s="173" t="s">
        <v>6022</v>
      </c>
      <c r="J175" s="127">
        <v>11.15</v>
      </c>
      <c r="K175" s="153"/>
      <c r="L175" s="153"/>
      <c r="M175" s="153"/>
      <c r="N175" s="153"/>
      <c r="O175" s="122"/>
      <c r="P175" s="153"/>
      <c r="Q175" s="153"/>
      <c r="R175" s="153"/>
      <c r="S175" s="153"/>
      <c r="T175" s="122" t="str">
        <f>IFERROR(IFERROR(VLOOKUP(CONCATENATE($C175,"-",$D175, "-",$E175),Dashboard!$M$300:$N$472,2,FALSE),VLOOKUP(CONCATENATE($E175,"-",$D175, "-",$C175),Dashboard!$M$300:$N$472,2,FALSE)),"")</f>
        <v/>
      </c>
      <c r="U175" s="345" t="str">
        <f t="shared" si="1"/>
        <v/>
      </c>
      <c r="V175" s="209"/>
      <c r="W175" s="147" t="s">
        <v>7270</v>
      </c>
      <c r="X175" s="11"/>
      <c r="Y175" s="11"/>
    </row>
    <row r="176" spans="1:25" x14ac:dyDescent="0.25">
      <c r="A176" s="153"/>
      <c r="B176" s="153"/>
      <c r="C176" s="128" t="s">
        <v>6025</v>
      </c>
      <c r="D176" s="173" t="s">
        <v>6022</v>
      </c>
      <c r="E176" s="125" t="s">
        <v>5833</v>
      </c>
      <c r="F176" s="122"/>
      <c r="G176" s="122">
        <v>6</v>
      </c>
      <c r="H176" s="127">
        <v>11.3</v>
      </c>
      <c r="I176" s="173" t="s">
        <v>6022</v>
      </c>
      <c r="J176" s="127">
        <v>11.45</v>
      </c>
      <c r="K176" s="122">
        <v>1</v>
      </c>
      <c r="L176" s="133">
        <v>1</v>
      </c>
      <c r="M176" s="174" t="s">
        <v>6810</v>
      </c>
      <c r="N176" s="174" t="s">
        <v>6747</v>
      </c>
      <c r="O176" s="122">
        <v>130</v>
      </c>
      <c r="P176" s="122"/>
      <c r="Q176" s="153"/>
      <c r="R176" s="153"/>
      <c r="S176" s="153"/>
      <c r="T176" s="122" t="str">
        <f>IFERROR(IFERROR(VLOOKUP(CONCATENATE($C176,"-",$D176, "-",$E176),Dashboard!$M$300:$N$472,2,FALSE),VLOOKUP(CONCATENATE($E176,"-",$D176, "-",$C176),Dashboard!$M$300:$N$472,2,FALSE)),"")</f>
        <v/>
      </c>
      <c r="U176" s="345" t="str">
        <f t="shared" si="1"/>
        <v/>
      </c>
      <c r="V176" s="209"/>
      <c r="W176" s="147" t="s">
        <v>5805</v>
      </c>
      <c r="X176" s="11"/>
      <c r="Y176" s="11"/>
    </row>
    <row r="177" spans="1:25" x14ac:dyDescent="0.25">
      <c r="A177" s="153"/>
      <c r="B177" s="153"/>
      <c r="C177" s="128"/>
      <c r="D177" s="128"/>
      <c r="E177" s="125"/>
      <c r="F177" s="153"/>
      <c r="G177" s="122"/>
      <c r="H177" s="153"/>
      <c r="I177" s="153"/>
      <c r="J177" s="153"/>
      <c r="K177" s="153"/>
      <c r="L177" s="153"/>
      <c r="M177" s="153"/>
      <c r="N177" s="153"/>
      <c r="O177" s="122"/>
      <c r="P177" s="153"/>
      <c r="Q177" s="153"/>
      <c r="R177" s="153"/>
      <c r="S177" s="153"/>
      <c r="T177" s="122" t="str">
        <f>IFERROR(IFERROR(VLOOKUP(CONCATENATE($C177,"-",$D177, "-",$E177),Dashboard!$M$300:$N$472,2,FALSE),VLOOKUP(CONCATENATE($E177,"-",$D177, "-",$C177),Dashboard!$M$300:$N$472,2,FALSE)),"")</f>
        <v/>
      </c>
      <c r="U177" s="345" t="str">
        <f t="shared" si="1"/>
        <v/>
      </c>
      <c r="V177" s="209"/>
      <c r="W177" s="153"/>
      <c r="X177" s="11"/>
      <c r="Y177" s="11"/>
    </row>
    <row r="178" spans="1:25" x14ac:dyDescent="0.25">
      <c r="A178" s="153" t="s">
        <v>6748</v>
      </c>
      <c r="B178" s="122" t="s">
        <v>5819</v>
      </c>
      <c r="C178" s="128" t="s">
        <v>5833</v>
      </c>
      <c r="D178" s="173" t="s">
        <v>6022</v>
      </c>
      <c r="E178" s="125" t="s">
        <v>6025</v>
      </c>
      <c r="F178" s="122"/>
      <c r="G178" s="122">
        <v>6</v>
      </c>
      <c r="H178" s="127">
        <v>12.15</v>
      </c>
      <c r="I178" s="173" t="s">
        <v>6022</v>
      </c>
      <c r="J178" s="127">
        <v>12.3</v>
      </c>
      <c r="K178" s="153"/>
      <c r="L178" s="153"/>
      <c r="M178" s="153"/>
      <c r="N178" s="153"/>
      <c r="O178" s="122"/>
      <c r="P178" s="153"/>
      <c r="Q178" s="153"/>
      <c r="R178" s="153"/>
      <c r="S178" s="153"/>
      <c r="T178" s="122" t="str">
        <f>IFERROR(IFERROR(VLOOKUP(CONCATENATE($C178,"-",$D178, "-",$E178),Dashboard!$M$300:$N$472,2,FALSE),VLOOKUP(CONCATENATE($E178,"-",$D178, "-",$C178),Dashboard!$M$300:$N$472,2,FALSE)),"")</f>
        <v/>
      </c>
      <c r="U178" s="345" t="str">
        <f t="shared" si="1"/>
        <v/>
      </c>
      <c r="V178" s="209"/>
      <c r="W178" s="153"/>
      <c r="X178" s="11"/>
      <c r="Y178" s="11"/>
    </row>
    <row r="179" spans="1:25" x14ac:dyDescent="0.25">
      <c r="A179" s="153"/>
      <c r="B179" s="122"/>
      <c r="C179" s="128" t="s">
        <v>295</v>
      </c>
      <c r="D179" s="128" t="s">
        <v>492</v>
      </c>
      <c r="E179" s="125" t="s">
        <v>1416</v>
      </c>
      <c r="F179" s="122">
        <v>156</v>
      </c>
      <c r="G179" s="122"/>
      <c r="H179" s="127">
        <v>13</v>
      </c>
      <c r="I179" s="173" t="s">
        <v>6022</v>
      </c>
      <c r="J179" s="127">
        <v>18</v>
      </c>
      <c r="K179" s="122">
        <v>1</v>
      </c>
      <c r="L179" s="122">
        <v>1</v>
      </c>
      <c r="M179" s="174" t="s">
        <v>6828</v>
      </c>
      <c r="N179" s="174" t="s">
        <v>6874</v>
      </c>
      <c r="O179" s="122">
        <v>156</v>
      </c>
      <c r="P179" s="122"/>
      <c r="Q179" s="153"/>
      <c r="R179" s="153"/>
      <c r="S179" s="153"/>
      <c r="T179" s="122" t="str">
        <f>IFERROR(IFERROR(VLOOKUP(CONCATENATE($C179,"-",$D179, "-",$E179),Dashboard!$M$300:$N$472,2,FALSE),VLOOKUP(CONCATENATE($E179,"-",$D179, "-",$C179),Dashboard!$M$300:$N$472,2,FALSE)),"")</f>
        <v/>
      </c>
      <c r="U179" s="345" t="str">
        <f t="shared" si="1"/>
        <v/>
      </c>
      <c r="V179" s="209"/>
      <c r="W179" s="147" t="s">
        <v>7271</v>
      </c>
      <c r="X179" s="11"/>
      <c r="Y179" s="11"/>
    </row>
    <row r="180" spans="1:25" x14ac:dyDescent="0.25">
      <c r="A180" s="153"/>
      <c r="B180" s="122">
        <v>20</v>
      </c>
      <c r="C180" s="128" t="s">
        <v>1416</v>
      </c>
      <c r="D180" s="128" t="s">
        <v>492</v>
      </c>
      <c r="E180" s="125" t="s">
        <v>295</v>
      </c>
      <c r="F180" s="122">
        <v>156</v>
      </c>
      <c r="G180" s="122"/>
      <c r="H180" s="174" t="s">
        <v>6810</v>
      </c>
      <c r="I180" s="173" t="s">
        <v>6022</v>
      </c>
      <c r="J180" s="127">
        <v>10.3</v>
      </c>
      <c r="K180" s="153"/>
      <c r="L180" s="153"/>
      <c r="M180" s="153"/>
      <c r="N180" s="153"/>
      <c r="O180" s="122"/>
      <c r="P180" s="153"/>
      <c r="Q180" s="153"/>
      <c r="R180" s="153"/>
      <c r="S180" s="153"/>
      <c r="T180" s="122" t="str">
        <f>IFERROR(IFERROR(VLOOKUP(CONCATENATE($C180,"-",$D180, "-",$E180),Dashboard!$M$300:$N$472,2,FALSE),VLOOKUP(CONCATENATE($E180,"-",$D180, "-",$C180),Dashboard!$M$300:$N$472,2,FALSE)),"")</f>
        <v/>
      </c>
      <c r="U180" s="345" t="str">
        <f t="shared" si="1"/>
        <v/>
      </c>
      <c r="V180" s="209"/>
      <c r="W180" s="153"/>
      <c r="X180" s="11"/>
      <c r="Y180" s="11"/>
    </row>
    <row r="181" spans="1:25" x14ac:dyDescent="0.25">
      <c r="A181" s="153"/>
      <c r="B181" s="122"/>
      <c r="C181" s="128" t="s">
        <v>6025</v>
      </c>
      <c r="D181" s="173" t="s">
        <v>6022</v>
      </c>
      <c r="E181" s="125" t="s">
        <v>5833</v>
      </c>
      <c r="F181" s="122"/>
      <c r="G181" s="122">
        <v>6</v>
      </c>
      <c r="H181" s="127">
        <v>10.4</v>
      </c>
      <c r="I181" s="173" t="s">
        <v>6022</v>
      </c>
      <c r="J181" s="127">
        <v>10.5</v>
      </c>
      <c r="K181" s="122">
        <v>1</v>
      </c>
      <c r="L181" s="122">
        <v>1</v>
      </c>
      <c r="M181" s="174" t="s">
        <v>6811</v>
      </c>
      <c r="N181" s="174" t="s">
        <v>6812</v>
      </c>
      <c r="O181" s="122">
        <v>156</v>
      </c>
      <c r="P181" s="122"/>
      <c r="Q181" s="153"/>
      <c r="R181" s="153"/>
      <c r="S181" s="153"/>
      <c r="T181" s="122" t="str">
        <f>IFERROR(IFERROR(VLOOKUP(CONCATENATE($C181,"-",$D181, "-",$E181),Dashboard!$M$300:$N$472,2,FALSE),VLOOKUP(CONCATENATE($E181,"-",$D181, "-",$C181),Dashboard!$M$300:$N$472,2,FALSE)),"")</f>
        <v/>
      </c>
      <c r="U181" s="345" t="str">
        <f t="shared" si="1"/>
        <v/>
      </c>
      <c r="V181" s="209"/>
      <c r="W181" s="147" t="s">
        <v>5805</v>
      </c>
      <c r="X181" s="11"/>
      <c r="Y181" s="11"/>
    </row>
    <row r="182" spans="1:25" x14ac:dyDescent="0.25">
      <c r="A182" s="153"/>
      <c r="B182" s="122"/>
      <c r="C182" s="128"/>
      <c r="D182" s="122"/>
      <c r="E182" s="125"/>
      <c r="F182" s="153"/>
      <c r="G182" s="122"/>
      <c r="H182" s="153"/>
      <c r="I182" s="153"/>
      <c r="J182" s="153"/>
      <c r="K182" s="153"/>
      <c r="L182" s="153"/>
      <c r="M182" s="153"/>
      <c r="N182" s="153"/>
      <c r="O182" s="122"/>
      <c r="P182" s="153"/>
      <c r="Q182" s="153"/>
      <c r="R182" s="153"/>
      <c r="S182" s="153"/>
      <c r="T182" s="122" t="str">
        <f>IFERROR(IFERROR(VLOOKUP(CONCATENATE($C182,"-",$D182, "-",$E182),Dashboard!$M$300:$N$472,2,FALSE),VLOOKUP(CONCATENATE($E182,"-",$D182, "-",$C182),Dashboard!$M$300:$N$472,2,FALSE)),"")</f>
        <v/>
      </c>
      <c r="U182" s="345" t="str">
        <f t="shared" si="1"/>
        <v/>
      </c>
      <c r="V182" s="209"/>
      <c r="W182" s="153"/>
      <c r="X182" s="11"/>
      <c r="Y182" s="11"/>
    </row>
    <row r="183" spans="1:25" x14ac:dyDescent="0.25">
      <c r="A183" s="153" t="s">
        <v>6748</v>
      </c>
      <c r="B183" s="122" t="s">
        <v>5822</v>
      </c>
      <c r="C183" s="128" t="s">
        <v>5833</v>
      </c>
      <c r="D183" s="173" t="s">
        <v>6022</v>
      </c>
      <c r="E183" s="125" t="s">
        <v>6025</v>
      </c>
      <c r="F183" s="122"/>
      <c r="G183" s="122">
        <v>6</v>
      </c>
      <c r="H183" s="127">
        <v>15.45</v>
      </c>
      <c r="I183" s="173" t="s">
        <v>6022</v>
      </c>
      <c r="J183" s="127">
        <v>16</v>
      </c>
      <c r="K183" s="153"/>
      <c r="L183" s="153"/>
      <c r="M183" s="153"/>
      <c r="N183" s="153"/>
      <c r="O183" s="122"/>
      <c r="P183" s="153"/>
      <c r="Q183" s="153"/>
      <c r="R183" s="153"/>
      <c r="S183" s="153"/>
      <c r="T183" s="122" t="str">
        <f>IFERROR(IFERROR(VLOOKUP(CONCATENATE($C183,"-",$D183, "-",$E183),Dashboard!$M$300:$N$472,2,FALSE),VLOOKUP(CONCATENATE($E183,"-",$D183, "-",$C183),Dashboard!$M$300:$N$472,2,FALSE)),"")</f>
        <v/>
      </c>
      <c r="U183" s="345" t="str">
        <f t="shared" si="1"/>
        <v/>
      </c>
      <c r="V183" s="209"/>
      <c r="W183" s="153"/>
      <c r="X183" s="11"/>
      <c r="Y183" s="11"/>
    </row>
    <row r="184" spans="1:25" x14ac:dyDescent="0.25">
      <c r="A184" s="153"/>
      <c r="B184" s="122"/>
      <c r="C184" s="128" t="s">
        <v>295</v>
      </c>
      <c r="D184" s="128" t="s">
        <v>492</v>
      </c>
      <c r="E184" s="125" t="s">
        <v>1416</v>
      </c>
      <c r="F184" s="122">
        <v>156</v>
      </c>
      <c r="G184" s="122"/>
      <c r="H184" s="127">
        <v>16.3</v>
      </c>
      <c r="I184" s="173" t="s">
        <v>6022</v>
      </c>
      <c r="J184" s="127">
        <v>21.3</v>
      </c>
      <c r="K184" s="122">
        <v>1</v>
      </c>
      <c r="L184" s="133">
        <v>1</v>
      </c>
      <c r="M184" s="174" t="s">
        <v>6828</v>
      </c>
      <c r="N184" s="174" t="s">
        <v>6874</v>
      </c>
      <c r="O184" s="122">
        <v>156</v>
      </c>
      <c r="P184" s="122"/>
      <c r="Q184" s="153"/>
      <c r="R184" s="153"/>
      <c r="S184" s="153"/>
      <c r="T184" s="122" t="str">
        <f>IFERROR(IFERROR(VLOOKUP(CONCATENATE($C184,"-",$D184, "-",$E184),Dashboard!$M$300:$N$472,2,FALSE),VLOOKUP(CONCATENATE($E184,"-",$D184, "-",$C184),Dashboard!$M$300:$N$472,2,FALSE)),"")</f>
        <v/>
      </c>
      <c r="U184" s="345" t="str">
        <f t="shared" si="1"/>
        <v/>
      </c>
      <c r="V184" s="209"/>
      <c r="W184" s="147" t="s">
        <v>7271</v>
      </c>
      <c r="X184" s="11"/>
      <c r="Y184" s="11"/>
    </row>
    <row r="185" spans="1:25" x14ac:dyDescent="0.25">
      <c r="A185" s="153"/>
      <c r="B185" s="122">
        <v>21</v>
      </c>
      <c r="C185" s="128" t="s">
        <v>1416</v>
      </c>
      <c r="D185" s="175" t="s">
        <v>492</v>
      </c>
      <c r="E185" s="125" t="s">
        <v>295</v>
      </c>
      <c r="F185" s="122">
        <v>156</v>
      </c>
      <c r="G185" s="122"/>
      <c r="H185" s="174" t="s">
        <v>6726</v>
      </c>
      <c r="I185" s="173" t="s">
        <v>6022</v>
      </c>
      <c r="J185" s="127">
        <v>12.3</v>
      </c>
      <c r="K185" s="153"/>
      <c r="L185" s="153"/>
      <c r="M185" s="153"/>
      <c r="N185" s="153"/>
      <c r="O185" s="122"/>
      <c r="P185" s="153"/>
      <c r="Q185" s="153"/>
      <c r="R185" s="153"/>
      <c r="S185" s="153"/>
      <c r="T185" s="122" t="str">
        <f>IFERROR(IFERROR(VLOOKUP(CONCATENATE($C185,"-",$D185, "-",$E185),Dashboard!$M$300:$N$472,2,FALSE),VLOOKUP(CONCATENATE($E185,"-",$D185, "-",$C185),Dashboard!$M$300:$N$472,2,FALSE)),"")</f>
        <v/>
      </c>
      <c r="U185" s="345" t="str">
        <f t="shared" ref="U185:U248" si="2">T185</f>
        <v/>
      </c>
      <c r="V185" s="209"/>
      <c r="W185" s="153"/>
      <c r="X185" s="11"/>
      <c r="Y185" s="11"/>
    </row>
    <row r="186" spans="1:25" x14ac:dyDescent="0.25">
      <c r="A186" s="153"/>
      <c r="B186" s="122"/>
      <c r="C186" s="128" t="s">
        <v>6025</v>
      </c>
      <c r="D186" s="173" t="s">
        <v>6022</v>
      </c>
      <c r="E186" s="125" t="s">
        <v>5833</v>
      </c>
      <c r="F186" s="122"/>
      <c r="G186" s="122">
        <v>6</v>
      </c>
      <c r="H186" s="127">
        <v>12.45</v>
      </c>
      <c r="I186" s="173" t="s">
        <v>6022</v>
      </c>
      <c r="J186" s="127">
        <v>13</v>
      </c>
      <c r="K186" s="122">
        <v>1</v>
      </c>
      <c r="L186" s="122">
        <v>1</v>
      </c>
      <c r="M186" s="174" t="s">
        <v>6861</v>
      </c>
      <c r="N186" s="174" t="s">
        <v>6874</v>
      </c>
      <c r="O186" s="122">
        <v>156</v>
      </c>
      <c r="P186" s="122"/>
      <c r="Q186" s="153"/>
      <c r="R186" s="153"/>
      <c r="S186" s="153"/>
      <c r="T186" s="122" t="str">
        <f>IFERROR(IFERROR(VLOOKUP(CONCATENATE($C186,"-",$D186, "-",$E186),Dashboard!$M$300:$N$472,2,FALSE),VLOOKUP(CONCATENATE($E186,"-",$D186, "-",$C186),Dashboard!$M$300:$N$472,2,FALSE)),"")</f>
        <v/>
      </c>
      <c r="U186" s="345" t="str">
        <f t="shared" si="2"/>
        <v/>
      </c>
      <c r="V186" s="209"/>
      <c r="W186" s="147" t="s">
        <v>5805</v>
      </c>
      <c r="X186" s="11"/>
      <c r="Y186" s="11"/>
    </row>
    <row r="187" spans="1:25" x14ac:dyDescent="0.25">
      <c r="A187" s="153"/>
      <c r="B187" s="122"/>
      <c r="C187" s="128"/>
      <c r="D187" s="122"/>
      <c r="E187" s="125"/>
      <c r="F187" s="153"/>
      <c r="G187" s="122"/>
      <c r="H187" s="153"/>
      <c r="I187" s="153"/>
      <c r="J187" s="153"/>
      <c r="K187" s="153"/>
      <c r="L187" s="153"/>
      <c r="M187" s="153"/>
      <c r="N187" s="153"/>
      <c r="O187" s="122"/>
      <c r="P187" s="153"/>
      <c r="Q187" s="153"/>
      <c r="R187" s="153"/>
      <c r="S187" s="153"/>
      <c r="T187" s="122" t="str">
        <f>IFERROR(IFERROR(VLOOKUP(CONCATENATE($C187,"-",$D187, "-",$E187),Dashboard!$M$300:$N$472,2,FALSE),VLOOKUP(CONCATENATE($E187,"-",$D187, "-",$C187),Dashboard!$M$300:$N$472,2,FALSE)),"")</f>
        <v/>
      </c>
      <c r="U187" s="345" t="str">
        <f t="shared" si="2"/>
        <v/>
      </c>
      <c r="V187" s="209"/>
      <c r="W187" s="153"/>
      <c r="X187" s="11"/>
      <c r="Y187" s="11"/>
    </row>
    <row r="188" spans="1:25" x14ac:dyDescent="0.25">
      <c r="A188" s="153" t="s">
        <v>6748</v>
      </c>
      <c r="B188" s="122" t="s">
        <v>5823</v>
      </c>
      <c r="C188" s="128" t="s">
        <v>5833</v>
      </c>
      <c r="D188" s="173" t="s">
        <v>6022</v>
      </c>
      <c r="E188" s="125" t="s">
        <v>6025</v>
      </c>
      <c r="F188" s="122"/>
      <c r="G188" s="122">
        <v>6</v>
      </c>
      <c r="H188" s="174" t="s">
        <v>6828</v>
      </c>
      <c r="I188" s="173" t="s">
        <v>6022</v>
      </c>
      <c r="J188" s="174" t="s">
        <v>6746</v>
      </c>
      <c r="K188" s="122"/>
      <c r="L188" s="122"/>
      <c r="M188" s="153"/>
      <c r="N188" s="153"/>
      <c r="O188" s="122"/>
      <c r="P188" s="153"/>
      <c r="Q188" s="153"/>
      <c r="R188" s="153"/>
      <c r="S188" s="153"/>
      <c r="T188" s="122" t="str">
        <f>IFERROR(IFERROR(VLOOKUP(CONCATENATE($C188,"-",$D188, "-",$E188),Dashboard!$M$300:$N$472,2,FALSE),VLOOKUP(CONCATENATE($E188,"-",$D188, "-",$C188),Dashboard!$M$300:$N$472,2,FALSE)),"")</f>
        <v/>
      </c>
      <c r="U188" s="345" t="str">
        <f t="shared" si="2"/>
        <v/>
      </c>
      <c r="V188" s="209"/>
      <c r="W188" s="153"/>
      <c r="X188" s="11"/>
      <c r="Y188" s="11"/>
    </row>
    <row r="189" spans="1:25" x14ac:dyDescent="0.25">
      <c r="A189" s="153"/>
      <c r="B189" s="122"/>
      <c r="C189" s="128" t="s">
        <v>295</v>
      </c>
      <c r="D189" s="173" t="s">
        <v>6022</v>
      </c>
      <c r="E189" s="125" t="s">
        <v>1416</v>
      </c>
      <c r="F189" s="122">
        <v>130</v>
      </c>
      <c r="G189" s="122"/>
      <c r="H189" s="174" t="s">
        <v>6779</v>
      </c>
      <c r="I189" s="173" t="s">
        <v>6022</v>
      </c>
      <c r="J189" s="127">
        <v>11.3</v>
      </c>
      <c r="K189" s="153"/>
      <c r="L189" s="153"/>
      <c r="M189" s="153"/>
      <c r="N189" s="153"/>
      <c r="O189" s="122"/>
      <c r="P189" s="153"/>
      <c r="Q189" s="153"/>
      <c r="R189" s="153"/>
      <c r="S189" s="153"/>
      <c r="T189" s="122" t="str">
        <f>IFERROR(IFERROR(VLOOKUP(CONCATENATE($C189,"-",$D189, "-",$E189),Dashboard!$M$300:$N$472,2,FALSE),VLOOKUP(CONCATENATE($E189,"-",$D189, "-",$C189),Dashboard!$M$300:$N$472,2,FALSE)),"")</f>
        <v/>
      </c>
      <c r="U189" s="345" t="str">
        <f t="shared" si="2"/>
        <v/>
      </c>
      <c r="V189" s="209"/>
      <c r="W189" s="147" t="s">
        <v>7270</v>
      </c>
      <c r="X189" s="11"/>
      <c r="Y189" s="11"/>
    </row>
    <row r="190" spans="1:25" x14ac:dyDescent="0.25">
      <c r="A190" s="153"/>
      <c r="B190" s="122"/>
      <c r="C190" s="128" t="s">
        <v>1416</v>
      </c>
      <c r="D190" s="173" t="s">
        <v>6022</v>
      </c>
      <c r="E190" s="151" t="s">
        <v>6814</v>
      </c>
      <c r="F190" s="122">
        <v>78</v>
      </c>
      <c r="G190" s="122"/>
      <c r="H190" s="127">
        <v>11.45</v>
      </c>
      <c r="I190" s="173" t="s">
        <v>6022</v>
      </c>
      <c r="J190" s="127">
        <v>13.45</v>
      </c>
      <c r="K190" s="153"/>
      <c r="L190" s="153"/>
      <c r="M190" s="153"/>
      <c r="N190" s="153"/>
      <c r="O190" s="122"/>
      <c r="P190" s="153"/>
      <c r="Q190" s="153"/>
      <c r="R190" s="153"/>
      <c r="S190" s="153"/>
      <c r="T190" s="122" t="str">
        <f>IFERROR(IFERROR(VLOOKUP(CONCATENATE($C190,"-",$D190, "-",$E190),Dashboard!$M$300:$N$472,2,FALSE),VLOOKUP(CONCATENATE($E190,"-",$D190, "-",$C190),Dashboard!$M$300:$N$472,2,FALSE)),"")</f>
        <v/>
      </c>
      <c r="U190" s="345" t="str">
        <f t="shared" si="2"/>
        <v/>
      </c>
      <c r="V190" s="209"/>
      <c r="W190" s="153"/>
      <c r="X190" s="11"/>
      <c r="Y190" s="11"/>
    </row>
    <row r="191" spans="1:25" x14ac:dyDescent="0.25">
      <c r="A191" s="153"/>
      <c r="B191" s="122"/>
      <c r="C191" s="129" t="s">
        <v>6814</v>
      </c>
      <c r="D191" s="173" t="s">
        <v>6022</v>
      </c>
      <c r="E191" s="125" t="s">
        <v>1416</v>
      </c>
      <c r="F191" s="122">
        <v>78</v>
      </c>
      <c r="G191" s="122"/>
      <c r="H191" s="127">
        <v>14.3</v>
      </c>
      <c r="I191" s="173" t="s">
        <v>6022</v>
      </c>
      <c r="J191" s="127">
        <v>16.3</v>
      </c>
      <c r="K191" s="153"/>
      <c r="L191" s="153"/>
      <c r="M191" s="153"/>
      <c r="N191" s="153"/>
      <c r="O191" s="122"/>
      <c r="P191" s="153"/>
      <c r="Q191" s="153"/>
      <c r="R191" s="153"/>
      <c r="S191" s="153"/>
      <c r="T191" s="122" t="str">
        <f>IFERROR(IFERROR(VLOOKUP(CONCATENATE($C191,"-",$D191, "-",$E191),Dashboard!$M$300:$N$472,2,FALSE),VLOOKUP(CONCATENATE($E191,"-",$D191, "-",$C191),Dashboard!$M$300:$N$472,2,FALSE)),"")</f>
        <v/>
      </c>
      <c r="U191" s="345" t="str">
        <f t="shared" si="2"/>
        <v/>
      </c>
      <c r="V191" s="209"/>
      <c r="W191" s="153"/>
      <c r="X191" s="11"/>
      <c r="Y191" s="11"/>
    </row>
    <row r="192" spans="1:25" x14ac:dyDescent="0.25">
      <c r="A192" s="153"/>
      <c r="B192" s="122"/>
      <c r="C192" s="128" t="s">
        <v>1416</v>
      </c>
      <c r="D192" s="173" t="s">
        <v>6022</v>
      </c>
      <c r="E192" s="125" t="s">
        <v>295</v>
      </c>
      <c r="F192" s="122">
        <v>130</v>
      </c>
      <c r="G192" s="122"/>
      <c r="H192" s="127">
        <v>16.45</v>
      </c>
      <c r="I192" s="173" t="s">
        <v>6022</v>
      </c>
      <c r="J192" s="127">
        <v>20.45</v>
      </c>
      <c r="K192" s="153"/>
      <c r="L192" s="153"/>
      <c r="M192" s="153"/>
      <c r="N192" s="153"/>
      <c r="O192" s="122"/>
      <c r="P192" s="153"/>
      <c r="Q192" s="153"/>
      <c r="R192" s="153"/>
      <c r="S192" s="153"/>
      <c r="T192" s="122" t="str">
        <f>IFERROR(IFERROR(VLOOKUP(CONCATENATE($C192,"-",$D192, "-",$E192),Dashboard!$M$300:$N$472,2,FALSE),VLOOKUP(CONCATENATE($E192,"-",$D192, "-",$C192),Dashboard!$M$300:$N$472,2,FALSE)),"")</f>
        <v/>
      </c>
      <c r="U192" s="345" t="str">
        <f t="shared" si="2"/>
        <v/>
      </c>
      <c r="V192" s="209"/>
      <c r="W192" s="153"/>
      <c r="X192" s="11"/>
      <c r="Y192" s="11"/>
    </row>
    <row r="193" spans="1:25" ht="34.5" x14ac:dyDescent="0.25">
      <c r="A193" s="153"/>
      <c r="B193" s="122"/>
      <c r="C193" s="128" t="s">
        <v>6025</v>
      </c>
      <c r="D193" s="173" t="s">
        <v>6022</v>
      </c>
      <c r="E193" s="125" t="s">
        <v>5833</v>
      </c>
      <c r="F193" s="122"/>
      <c r="G193" s="122">
        <v>6</v>
      </c>
      <c r="H193" s="127">
        <v>21</v>
      </c>
      <c r="I193" s="173" t="s">
        <v>6022</v>
      </c>
      <c r="J193" s="127">
        <v>21.15</v>
      </c>
      <c r="K193" s="122">
        <v>1</v>
      </c>
      <c r="L193" s="122">
        <v>1</v>
      </c>
      <c r="M193" s="127">
        <v>16</v>
      </c>
      <c r="N193" s="174" t="s">
        <v>6769</v>
      </c>
      <c r="O193" s="122">
        <f>SUM(F189:F192)</f>
        <v>416</v>
      </c>
      <c r="P193" s="122"/>
      <c r="Q193" s="153"/>
      <c r="R193" s="153"/>
      <c r="S193" s="153"/>
      <c r="T193" s="122" t="str">
        <f>IFERROR(IFERROR(VLOOKUP(CONCATENATE($C193,"-",$D193, "-",$E193),Dashboard!$M$300:$N$472,2,FALSE),VLOOKUP(CONCATENATE($E193,"-",$D193, "-",$C193),Dashboard!$M$300:$N$472,2,FALSE)),"")</f>
        <v/>
      </c>
      <c r="U193" s="345" t="str">
        <f t="shared" si="2"/>
        <v/>
      </c>
      <c r="V193" s="209"/>
      <c r="W193" s="148" t="s">
        <v>7272</v>
      </c>
      <c r="X193" s="11"/>
      <c r="Y193" s="11"/>
    </row>
    <row r="194" spans="1:25" x14ac:dyDescent="0.25">
      <c r="A194" s="153"/>
      <c r="B194" s="122"/>
      <c r="C194" s="128"/>
      <c r="D194" s="128"/>
      <c r="E194" s="125"/>
      <c r="F194" s="153"/>
      <c r="G194" s="122"/>
      <c r="H194" s="153"/>
      <c r="I194" s="153"/>
      <c r="J194" s="153"/>
      <c r="K194" s="153"/>
      <c r="L194" s="153"/>
      <c r="M194" s="153"/>
      <c r="N194" s="153"/>
      <c r="O194" s="122"/>
      <c r="P194" s="153"/>
      <c r="Q194" s="153"/>
      <c r="R194" s="153"/>
      <c r="S194" s="153"/>
      <c r="T194" s="122" t="str">
        <f>IFERROR(IFERROR(VLOOKUP(CONCATENATE($C194,"-",$D194, "-",$E194),Dashboard!$M$300:$N$472,2,FALSE),VLOOKUP(CONCATENATE($E194,"-",$D194, "-",$C194),Dashboard!$M$300:$N$472,2,FALSE)),"")</f>
        <v/>
      </c>
      <c r="U194" s="345" t="str">
        <f t="shared" si="2"/>
        <v/>
      </c>
      <c r="V194" s="209"/>
      <c r="W194" s="153"/>
      <c r="X194" s="11"/>
      <c r="Y194" s="11"/>
    </row>
    <row r="195" spans="1:25" x14ac:dyDescent="0.25">
      <c r="A195" s="153"/>
      <c r="B195" s="122" t="s">
        <v>5824</v>
      </c>
      <c r="C195" s="128" t="s">
        <v>5833</v>
      </c>
      <c r="D195" s="173" t="s">
        <v>6022</v>
      </c>
      <c r="E195" s="125" t="s">
        <v>6025</v>
      </c>
      <c r="F195" s="122"/>
      <c r="G195" s="122">
        <v>6</v>
      </c>
      <c r="H195" s="174" t="s">
        <v>6874</v>
      </c>
      <c r="I195" s="173" t="s">
        <v>6022</v>
      </c>
      <c r="J195" s="174" t="s">
        <v>6861</v>
      </c>
      <c r="K195" s="153"/>
      <c r="L195" s="153"/>
      <c r="M195" s="153"/>
      <c r="N195" s="153"/>
      <c r="O195" s="122"/>
      <c r="P195" s="153"/>
      <c r="Q195" s="153"/>
      <c r="R195" s="153"/>
      <c r="S195" s="153"/>
      <c r="T195" s="122" t="str">
        <f>IFERROR(IFERROR(VLOOKUP(CONCATENATE($C195,"-",$D195, "-",$E195),Dashboard!$M$300:$N$472,2,FALSE),VLOOKUP(CONCATENATE($E195,"-",$D195, "-",$C195),Dashboard!$M$300:$N$472,2,FALSE)),"")</f>
        <v/>
      </c>
      <c r="U195" s="345" t="str">
        <f t="shared" si="2"/>
        <v/>
      </c>
      <c r="V195" s="357"/>
      <c r="W195" s="153"/>
      <c r="X195" s="11"/>
      <c r="Y195" s="11"/>
    </row>
    <row r="196" spans="1:25" x14ac:dyDescent="0.25">
      <c r="A196" s="153"/>
      <c r="B196" s="122"/>
      <c r="C196" s="128" t="s">
        <v>295</v>
      </c>
      <c r="D196" s="175" t="s">
        <v>5958</v>
      </c>
      <c r="E196" s="125" t="s">
        <v>1416</v>
      </c>
      <c r="F196" s="122">
        <v>130</v>
      </c>
      <c r="G196" s="122"/>
      <c r="H196" s="174" t="s">
        <v>6828</v>
      </c>
      <c r="I196" s="173" t="s">
        <v>6022</v>
      </c>
      <c r="J196" s="127">
        <v>12</v>
      </c>
      <c r="K196" s="153"/>
      <c r="L196" s="153"/>
      <c r="M196" s="153"/>
      <c r="N196" s="153"/>
      <c r="O196" s="122"/>
      <c r="P196" s="153"/>
      <c r="Q196" s="153"/>
      <c r="R196" s="153"/>
      <c r="S196" s="153"/>
      <c r="T196" s="122" t="str">
        <f>IFERROR(IFERROR(VLOOKUP(CONCATENATE($C196,"-",$D196, "-",$E196),Dashboard!$M$300:$N$472,2,FALSE),VLOOKUP(CONCATENATE($E196,"-",$D196, "-",$C196),Dashboard!$M$300:$N$472,2,FALSE)),"")</f>
        <v/>
      </c>
      <c r="U196" s="345" t="str">
        <f t="shared" si="2"/>
        <v/>
      </c>
      <c r="V196" s="209"/>
      <c r="W196" s="153"/>
      <c r="X196" s="11"/>
      <c r="Y196" s="11"/>
    </row>
    <row r="197" spans="1:25" x14ac:dyDescent="0.25">
      <c r="A197" s="153"/>
      <c r="B197" s="122"/>
      <c r="C197" s="128" t="s">
        <v>1416</v>
      </c>
      <c r="D197" s="175" t="s">
        <v>5958</v>
      </c>
      <c r="E197" s="125" t="s">
        <v>295</v>
      </c>
      <c r="F197" s="122">
        <v>130</v>
      </c>
      <c r="G197" s="122"/>
      <c r="H197" s="127">
        <v>12.15</v>
      </c>
      <c r="I197" s="173" t="s">
        <v>6022</v>
      </c>
      <c r="J197" s="127">
        <v>18.149999999999999</v>
      </c>
      <c r="K197" s="153"/>
      <c r="L197" s="153"/>
      <c r="M197" s="153"/>
      <c r="N197" s="153"/>
      <c r="O197" s="122"/>
      <c r="P197" s="153"/>
      <c r="Q197" s="153"/>
      <c r="R197" s="153"/>
      <c r="S197" s="153"/>
      <c r="T197" s="122" t="str">
        <f>IFERROR(IFERROR(VLOOKUP(CONCATENATE($C197,"-",$D197, "-",$E197),Dashboard!$M$300:$N$472,2,FALSE),VLOOKUP(CONCATENATE($E197,"-",$D197, "-",$C197),Dashboard!$M$300:$N$472,2,FALSE)),"")</f>
        <v/>
      </c>
      <c r="U197" s="345" t="str">
        <f t="shared" si="2"/>
        <v/>
      </c>
      <c r="V197" s="209"/>
      <c r="W197" s="153"/>
      <c r="X197" s="11"/>
      <c r="Y197" s="11"/>
    </row>
    <row r="198" spans="1:25" x14ac:dyDescent="0.25">
      <c r="A198" s="153"/>
      <c r="B198" s="153"/>
      <c r="C198" s="128" t="s">
        <v>6025</v>
      </c>
      <c r="D198" s="173" t="s">
        <v>6022</v>
      </c>
      <c r="E198" s="125" t="s">
        <v>5833</v>
      </c>
      <c r="F198" s="122"/>
      <c r="G198" s="122">
        <v>6</v>
      </c>
      <c r="H198" s="127">
        <v>18.3</v>
      </c>
      <c r="I198" s="173" t="s">
        <v>6022</v>
      </c>
      <c r="J198" s="127">
        <v>18.45</v>
      </c>
      <c r="K198" s="122">
        <v>1</v>
      </c>
      <c r="L198" s="122">
        <v>1</v>
      </c>
      <c r="M198" s="127">
        <v>14</v>
      </c>
      <c r="N198" s="127">
        <v>10</v>
      </c>
      <c r="O198" s="122">
        <f>SUM(F195:F198)</f>
        <v>260</v>
      </c>
      <c r="P198" s="122"/>
      <c r="Q198" s="127">
        <v>2</v>
      </c>
      <c r="R198" s="127"/>
      <c r="S198" s="127"/>
      <c r="T198" s="122" t="str">
        <f>IFERROR(IFERROR(VLOOKUP(CONCATENATE($C198,"-",$D198, "-",$E198),Dashboard!$M$300:$N$472,2,FALSE),VLOOKUP(CONCATENATE($E198,"-",$D198, "-",$C198),Dashboard!$M$300:$N$472,2,FALSE)),"")</f>
        <v/>
      </c>
      <c r="U198" s="345" t="str">
        <f t="shared" si="2"/>
        <v/>
      </c>
      <c r="V198" s="209"/>
      <c r="W198" s="147" t="s">
        <v>7273</v>
      </c>
      <c r="X198" s="11"/>
      <c r="Y198" s="11"/>
    </row>
    <row r="199" spans="1:25" x14ac:dyDescent="0.25">
      <c r="A199" s="214"/>
      <c r="B199" s="137" t="s">
        <v>5825</v>
      </c>
      <c r="C199" s="369" t="s">
        <v>5833</v>
      </c>
      <c r="D199" s="381" t="s">
        <v>6022</v>
      </c>
      <c r="E199" s="371" t="s">
        <v>316</v>
      </c>
      <c r="F199" s="137"/>
      <c r="G199" s="137">
        <v>6</v>
      </c>
      <c r="H199" s="136">
        <v>11.25</v>
      </c>
      <c r="I199" s="381" t="s">
        <v>6022</v>
      </c>
      <c r="J199" s="136">
        <v>11.4</v>
      </c>
      <c r="K199" s="214"/>
      <c r="L199" s="214"/>
      <c r="M199" s="214"/>
      <c r="N199" s="214"/>
      <c r="O199" s="137"/>
      <c r="P199" s="214"/>
      <c r="Q199" s="214"/>
      <c r="R199" s="214"/>
      <c r="S199" s="214"/>
      <c r="T199" s="122" t="str">
        <f>IFERROR(IFERROR(VLOOKUP(CONCATENATE($C199,"-",$D199, "-",$E199),Dashboard!$M$300:$N$472,2,FALSE),VLOOKUP(CONCATENATE($E199,"-",$D199, "-",$C199),Dashboard!$M$300:$N$472,2,FALSE)),"")</f>
        <v/>
      </c>
      <c r="U199" s="345" t="str">
        <f t="shared" si="2"/>
        <v/>
      </c>
      <c r="V199" s="209"/>
      <c r="W199" s="214"/>
      <c r="X199" s="11"/>
      <c r="Y199" s="11"/>
    </row>
    <row r="200" spans="1:25" x14ac:dyDescent="0.25">
      <c r="A200" s="153"/>
      <c r="B200" s="122"/>
      <c r="C200" s="128" t="s">
        <v>316</v>
      </c>
      <c r="D200" s="173" t="s">
        <v>6022</v>
      </c>
      <c r="E200" s="125" t="s">
        <v>295</v>
      </c>
      <c r="F200" s="122">
        <v>12</v>
      </c>
      <c r="G200" s="122"/>
      <c r="H200" s="127">
        <v>11.55</v>
      </c>
      <c r="I200" s="173" t="s">
        <v>6022</v>
      </c>
      <c r="J200" s="127">
        <v>12.15</v>
      </c>
      <c r="K200" s="153"/>
      <c r="L200" s="153"/>
      <c r="M200" s="153"/>
      <c r="N200" s="153"/>
      <c r="O200" s="122"/>
      <c r="P200" s="153"/>
      <c r="Q200" s="153"/>
      <c r="R200" s="153"/>
      <c r="S200" s="153"/>
      <c r="T200" s="122" t="str">
        <f>IFERROR(IFERROR(VLOOKUP(CONCATENATE($C200,"-",$D200, "-",$E200),Dashboard!$M$300:$N$472,2,FALSE),VLOOKUP(CONCATENATE($E200,"-",$D200, "-",$C200),Dashboard!$M$300:$N$472,2,FALSE)),"")</f>
        <v/>
      </c>
      <c r="U200" s="345" t="str">
        <f t="shared" si="2"/>
        <v/>
      </c>
      <c r="V200" s="209"/>
      <c r="W200" s="153"/>
      <c r="X200" s="11"/>
      <c r="Y200" s="11"/>
    </row>
    <row r="201" spans="1:25" x14ac:dyDescent="0.25">
      <c r="A201" s="153"/>
      <c r="B201" s="122"/>
      <c r="C201" s="128" t="s">
        <v>295</v>
      </c>
      <c r="D201" s="139" t="s">
        <v>6815</v>
      </c>
      <c r="E201" s="125" t="s">
        <v>243</v>
      </c>
      <c r="F201" s="122">
        <v>40</v>
      </c>
      <c r="G201" s="122"/>
      <c r="H201" s="127">
        <v>12.35</v>
      </c>
      <c r="I201" s="173" t="s">
        <v>6022</v>
      </c>
      <c r="J201" s="127">
        <v>14.05</v>
      </c>
      <c r="K201" s="153"/>
      <c r="L201" s="153"/>
      <c r="M201" s="153"/>
      <c r="N201" s="153"/>
      <c r="O201" s="122"/>
      <c r="P201" s="153"/>
      <c r="Q201" s="153"/>
      <c r="R201" s="153"/>
      <c r="S201" s="153"/>
      <c r="T201" s="122" t="str">
        <f>IFERROR(IFERROR(VLOOKUP(CONCATENATE($C201,"-",$D201, "-",$E201),Dashboard!$M$300:$N$472,2,FALSE),VLOOKUP(CONCATENATE($E201,"-",$D201, "-",$C201),Dashboard!$M$300:$N$472,2,FALSE)),"")</f>
        <v/>
      </c>
      <c r="U201" s="345" t="str">
        <f t="shared" si="2"/>
        <v/>
      </c>
      <c r="V201" s="209"/>
      <c r="W201" s="153"/>
      <c r="X201" s="11"/>
      <c r="Y201" s="11"/>
    </row>
    <row r="202" spans="1:25" x14ac:dyDescent="0.25">
      <c r="A202" s="153"/>
      <c r="B202" s="122"/>
      <c r="C202" s="128" t="s">
        <v>6816</v>
      </c>
      <c r="D202" s="128" t="s">
        <v>295</v>
      </c>
      <c r="E202" s="125" t="s">
        <v>1245</v>
      </c>
      <c r="F202" s="122">
        <v>70</v>
      </c>
      <c r="G202" s="122"/>
      <c r="H202" s="127">
        <v>14.45</v>
      </c>
      <c r="I202" s="173" t="s">
        <v>6022</v>
      </c>
      <c r="J202" s="127">
        <v>17</v>
      </c>
      <c r="K202" s="153"/>
      <c r="L202" s="153"/>
      <c r="M202" s="153"/>
      <c r="N202" s="153"/>
      <c r="O202" s="122"/>
      <c r="P202" s="153"/>
      <c r="Q202" s="153"/>
      <c r="R202" s="153"/>
      <c r="S202" s="153"/>
      <c r="T202" s="122" t="str">
        <f>IFERROR(IFERROR(VLOOKUP(CONCATENATE($C202,"-",$D202, "-",$E202),Dashboard!$M$300:$N$472,2,FALSE),VLOOKUP(CONCATENATE($E202,"-",$D202, "-",$C202),Dashboard!$M$300:$N$472,2,FALSE)),"")</f>
        <v/>
      </c>
      <c r="U202" s="345" t="str">
        <f t="shared" si="2"/>
        <v/>
      </c>
      <c r="V202" s="209"/>
      <c r="W202" s="153"/>
      <c r="X202" s="11"/>
      <c r="Y202" s="11"/>
    </row>
    <row r="203" spans="1:25" x14ac:dyDescent="0.25">
      <c r="A203" s="153"/>
      <c r="B203" s="122"/>
      <c r="C203" s="128" t="s">
        <v>1245</v>
      </c>
      <c r="D203" s="128" t="s">
        <v>295</v>
      </c>
      <c r="E203" s="125" t="s">
        <v>243</v>
      </c>
      <c r="F203" s="122">
        <v>70</v>
      </c>
      <c r="G203" s="122"/>
      <c r="H203" s="127">
        <v>17.149999999999999</v>
      </c>
      <c r="I203" s="173" t="s">
        <v>6022</v>
      </c>
      <c r="J203" s="127">
        <v>20.149999999999999</v>
      </c>
      <c r="K203" s="122">
        <v>1</v>
      </c>
      <c r="L203" s="122">
        <v>1</v>
      </c>
      <c r="M203" s="174" t="s">
        <v>6783</v>
      </c>
      <c r="N203" s="174" t="s">
        <v>6026</v>
      </c>
      <c r="O203" s="122">
        <f>SUM(F199:F203)</f>
        <v>192</v>
      </c>
      <c r="P203" s="122"/>
      <c r="Q203" s="153"/>
      <c r="R203" s="153"/>
      <c r="S203" s="153"/>
      <c r="T203" s="122" t="str">
        <f>IFERROR(IFERROR(VLOOKUP(CONCATENATE($C203,"-",$D203, "-",$E203),Dashboard!$M$300:$N$472,2,FALSE),VLOOKUP(CONCATENATE($E203,"-",$D203, "-",$C203),Dashboard!$M$300:$N$472,2,FALSE)),"")</f>
        <v/>
      </c>
      <c r="U203" s="345" t="str">
        <f t="shared" si="2"/>
        <v/>
      </c>
      <c r="V203" s="209"/>
      <c r="W203" s="147" t="s">
        <v>7274</v>
      </c>
      <c r="X203" s="11"/>
      <c r="Y203" s="11"/>
    </row>
    <row r="204" spans="1:25" x14ac:dyDescent="0.25">
      <c r="A204" s="153"/>
      <c r="B204" s="122">
        <v>24</v>
      </c>
      <c r="C204" s="128" t="s">
        <v>6816</v>
      </c>
      <c r="D204" s="139" t="s">
        <v>6815</v>
      </c>
      <c r="E204" s="125" t="s">
        <v>295</v>
      </c>
      <c r="F204" s="122">
        <v>40</v>
      </c>
      <c r="G204" s="122"/>
      <c r="H204" s="174" t="s">
        <v>6746</v>
      </c>
      <c r="I204" s="173" t="s">
        <v>6022</v>
      </c>
      <c r="J204" s="174" t="s">
        <v>6781</v>
      </c>
      <c r="K204" s="153"/>
      <c r="L204" s="153"/>
      <c r="M204" s="153"/>
      <c r="N204" s="153"/>
      <c r="O204" s="122"/>
      <c r="P204" s="153"/>
      <c r="Q204" s="153"/>
      <c r="R204" s="153"/>
      <c r="S204" s="153"/>
      <c r="T204" s="122" t="str">
        <f>IFERROR(IFERROR(VLOOKUP(CONCATENATE($C204,"-",$D204, "-",$E204),Dashboard!$M$300:$N$472,2,FALSE),VLOOKUP(CONCATENATE($E204,"-",$D204, "-",$C204),Dashboard!$M$300:$N$472,2,FALSE)),"")</f>
        <v/>
      </c>
      <c r="U204" s="345" t="str">
        <f t="shared" si="2"/>
        <v/>
      </c>
      <c r="V204" s="209"/>
      <c r="W204" s="153"/>
      <c r="X204" s="11"/>
      <c r="Y204" s="11"/>
    </row>
    <row r="205" spans="1:25" x14ac:dyDescent="0.25">
      <c r="A205" s="153"/>
      <c r="B205" s="122"/>
      <c r="C205" s="128" t="s">
        <v>6025</v>
      </c>
      <c r="D205" s="173" t="s">
        <v>6022</v>
      </c>
      <c r="E205" s="125" t="s">
        <v>5833</v>
      </c>
      <c r="F205" s="122"/>
      <c r="G205" s="122">
        <v>6</v>
      </c>
      <c r="H205" s="174" t="s">
        <v>6027</v>
      </c>
      <c r="I205" s="173" t="s">
        <v>6022</v>
      </c>
      <c r="J205" s="174" t="s">
        <v>6042</v>
      </c>
      <c r="K205" s="153"/>
      <c r="L205" s="153"/>
      <c r="M205" s="153"/>
      <c r="N205" s="153"/>
      <c r="O205" s="122"/>
      <c r="P205" s="153"/>
      <c r="Q205" s="153"/>
      <c r="R205" s="153"/>
      <c r="S205" s="153"/>
      <c r="T205" s="122" t="str">
        <f>IFERROR(IFERROR(VLOOKUP(CONCATENATE($C205,"-",$D205, "-",$E205),Dashboard!$M$300:$N$472,2,FALSE),VLOOKUP(CONCATENATE($E205,"-",$D205, "-",$C205),Dashboard!$M$300:$N$472,2,FALSE)),"")</f>
        <v/>
      </c>
      <c r="U205" s="345" t="str">
        <f t="shared" si="2"/>
        <v/>
      </c>
      <c r="V205" s="209"/>
      <c r="W205" s="167" t="s">
        <v>7275</v>
      </c>
      <c r="X205" s="11"/>
      <c r="Y205" s="11"/>
    </row>
    <row r="206" spans="1:25" x14ac:dyDescent="0.25">
      <c r="A206" s="153"/>
      <c r="B206" s="122"/>
      <c r="C206" s="128" t="s">
        <v>637</v>
      </c>
      <c r="D206" s="128" t="s">
        <v>6054</v>
      </c>
      <c r="E206" s="125" t="s">
        <v>6819</v>
      </c>
      <c r="F206" s="122">
        <v>10</v>
      </c>
      <c r="G206" s="122"/>
      <c r="H206" s="174" t="s">
        <v>6715</v>
      </c>
      <c r="I206" s="173" t="s">
        <v>6022</v>
      </c>
      <c r="J206" s="174" t="s">
        <v>6716</v>
      </c>
      <c r="K206" s="153"/>
      <c r="L206" s="153"/>
      <c r="M206" s="153"/>
      <c r="N206" s="153"/>
      <c r="O206" s="122"/>
      <c r="P206" s="153"/>
      <c r="Q206" s="153"/>
      <c r="R206" s="153"/>
      <c r="S206" s="153"/>
      <c r="T206" s="122" t="str">
        <f>IFERROR(IFERROR(VLOOKUP(CONCATENATE($C206,"-",$D206, "-",$E206),Dashboard!$M$300:$N$472,2,FALSE),VLOOKUP(CONCATENATE($E206,"-",$D206, "-",$C206),Dashboard!$M$300:$N$472,2,FALSE)),"")</f>
        <v/>
      </c>
      <c r="U206" s="345" t="str">
        <f t="shared" si="2"/>
        <v/>
      </c>
      <c r="V206" s="209"/>
      <c r="W206" s="153"/>
      <c r="X206" s="11"/>
      <c r="Y206" s="11"/>
    </row>
    <row r="207" spans="1:25" x14ac:dyDescent="0.25">
      <c r="A207" s="153"/>
      <c r="B207" s="122"/>
      <c r="C207" s="128" t="s">
        <v>295</v>
      </c>
      <c r="D207" s="173" t="s">
        <v>6022</v>
      </c>
      <c r="E207" s="125" t="s">
        <v>5833</v>
      </c>
      <c r="F207" s="122"/>
      <c r="G207" s="122">
        <v>6</v>
      </c>
      <c r="H207" s="174" t="s">
        <v>6921</v>
      </c>
      <c r="I207" s="173" t="s">
        <v>6022</v>
      </c>
      <c r="J207" s="174" t="s">
        <v>7276</v>
      </c>
      <c r="K207" s="122">
        <v>1</v>
      </c>
      <c r="L207" s="122">
        <v>1</v>
      </c>
      <c r="M207" s="174" t="s">
        <v>6866</v>
      </c>
      <c r="N207" s="174" t="s">
        <v>7277</v>
      </c>
      <c r="O207" s="133">
        <f>SUM(F204:F207)</f>
        <v>50</v>
      </c>
      <c r="P207" s="122"/>
      <c r="Q207" s="153"/>
      <c r="R207" s="153"/>
      <c r="S207" s="153"/>
      <c r="T207" s="122" t="str">
        <f>IFERROR(IFERROR(VLOOKUP(CONCATENATE($C207,"-",$D207, "-",$E207),Dashboard!$M$300:$N$472,2,FALSE),VLOOKUP(CONCATENATE($E207,"-",$D207, "-",$C207),Dashboard!$M$300:$N$472,2,FALSE)),"")</f>
        <v/>
      </c>
      <c r="U207" s="345" t="str">
        <f t="shared" si="2"/>
        <v/>
      </c>
      <c r="V207" s="209"/>
      <c r="W207" s="147" t="s">
        <v>5805</v>
      </c>
      <c r="X207" s="11"/>
      <c r="Y207" s="11"/>
    </row>
    <row r="208" spans="1:25" ht="44.25" customHeight="1" x14ac:dyDescent="0.25">
      <c r="A208" s="153"/>
      <c r="B208" s="122"/>
      <c r="C208" s="128"/>
      <c r="D208" s="128"/>
      <c r="E208" s="125"/>
      <c r="F208" s="153"/>
      <c r="G208" s="122"/>
      <c r="H208" s="153"/>
      <c r="I208" s="153"/>
      <c r="J208" s="153"/>
      <c r="K208" s="153"/>
      <c r="L208" s="153"/>
      <c r="M208" s="153"/>
      <c r="N208" s="153"/>
      <c r="O208" s="122"/>
      <c r="P208" s="153"/>
      <c r="Q208" s="153"/>
      <c r="R208" s="153"/>
      <c r="S208" s="153"/>
      <c r="T208" s="122" t="str">
        <f>IFERROR(IFERROR(VLOOKUP(CONCATENATE($C208,"-",$D208, "-",$E208),Dashboard!$M$300:$N$472,2,FALSE),VLOOKUP(CONCATENATE($E208,"-",$D208, "-",$C208),Dashboard!$M$300:$N$472,2,FALSE)),"")</f>
        <v/>
      </c>
      <c r="U208" s="345" t="str">
        <f t="shared" si="2"/>
        <v/>
      </c>
      <c r="V208" s="357"/>
      <c r="W208" s="153"/>
      <c r="X208" s="11"/>
      <c r="Y208" s="11"/>
    </row>
    <row r="209" spans="1:25" ht="19.5" customHeight="1" x14ac:dyDescent="0.25">
      <c r="A209" s="153"/>
      <c r="B209" s="122" t="s">
        <v>5826</v>
      </c>
      <c r="C209" s="128" t="s">
        <v>5833</v>
      </c>
      <c r="D209" s="175" t="s">
        <v>6820</v>
      </c>
      <c r="E209" s="123" t="s">
        <v>6821</v>
      </c>
      <c r="F209" s="122">
        <v>20</v>
      </c>
      <c r="G209" s="122"/>
      <c r="H209" s="174" t="s">
        <v>6849</v>
      </c>
      <c r="I209" s="173" t="s">
        <v>6022</v>
      </c>
      <c r="J209" s="174" t="s">
        <v>6804</v>
      </c>
      <c r="K209" s="153"/>
      <c r="L209" s="153"/>
      <c r="M209" s="153"/>
      <c r="N209" s="153"/>
      <c r="O209" s="122"/>
      <c r="P209" s="153"/>
      <c r="Q209" s="153"/>
      <c r="R209" s="153"/>
      <c r="S209" s="153"/>
      <c r="T209" s="122" t="str">
        <f>IFERROR(IFERROR(VLOOKUP(CONCATENATE($C209,"-",$D209, "-",$E209),Dashboard!$M$300:$N$472,2,FALSE),VLOOKUP(CONCATENATE($E209,"-",$D209, "-",$C209),Dashboard!$M$300:$N$472,2,FALSE)),"")</f>
        <v/>
      </c>
      <c r="U209" s="345" t="str">
        <f t="shared" si="2"/>
        <v/>
      </c>
      <c r="V209" s="209"/>
      <c r="W209" s="147" t="s">
        <v>7044</v>
      </c>
      <c r="X209" s="11"/>
      <c r="Y209" s="11"/>
    </row>
    <row r="210" spans="1:25" x14ac:dyDescent="0.25">
      <c r="A210" s="153"/>
      <c r="B210" s="122"/>
      <c r="C210" s="128" t="s">
        <v>295</v>
      </c>
      <c r="D210" s="128" t="s">
        <v>316</v>
      </c>
      <c r="E210" s="125" t="s">
        <v>1416</v>
      </c>
      <c r="F210" s="122">
        <v>130</v>
      </c>
      <c r="G210" s="122"/>
      <c r="H210" s="174" t="s">
        <v>6027</v>
      </c>
      <c r="I210" s="173" t="s">
        <v>6022</v>
      </c>
      <c r="J210" s="122">
        <v>12.15</v>
      </c>
      <c r="K210" s="153"/>
      <c r="L210" s="153"/>
      <c r="M210" s="153"/>
      <c r="N210" s="153"/>
      <c r="O210" s="122"/>
      <c r="P210" s="153"/>
      <c r="Q210" s="153"/>
      <c r="R210" s="153"/>
      <c r="S210" s="153"/>
      <c r="T210" s="122" t="str">
        <f>IFERROR(IFERROR(VLOOKUP(CONCATENATE($C210,"-",$D210, "-",$E210),Dashboard!$M$300:$N$472,2,FALSE),VLOOKUP(CONCATENATE($E210,"-",$D210, "-",$C210),Dashboard!$M$300:$N$472,2,FALSE)),"")</f>
        <v/>
      </c>
      <c r="U210" s="345" t="str">
        <f t="shared" si="2"/>
        <v/>
      </c>
      <c r="V210" s="209"/>
      <c r="W210" s="148" t="s">
        <v>7278</v>
      </c>
      <c r="X210" s="11"/>
      <c r="Y210" s="11"/>
    </row>
    <row r="211" spans="1:25" x14ac:dyDescent="0.25">
      <c r="A211" s="153"/>
      <c r="B211" s="122"/>
      <c r="C211" s="128" t="s">
        <v>1416</v>
      </c>
      <c r="D211" s="128" t="s">
        <v>1039</v>
      </c>
      <c r="E211" s="125" t="s">
        <v>295</v>
      </c>
      <c r="F211" s="122">
        <v>130</v>
      </c>
      <c r="G211" s="122"/>
      <c r="H211" s="127">
        <v>14.45</v>
      </c>
      <c r="I211" s="173" t="s">
        <v>6022</v>
      </c>
      <c r="J211" s="122">
        <v>19.149999999999999</v>
      </c>
      <c r="K211" s="153"/>
      <c r="L211" s="153"/>
      <c r="M211" s="153">
        <v>15.35</v>
      </c>
      <c r="N211" s="153">
        <v>10</v>
      </c>
      <c r="O211" s="122"/>
      <c r="P211" s="153"/>
      <c r="Q211" s="153"/>
      <c r="R211" s="153"/>
      <c r="S211" s="153"/>
      <c r="T211" s="122" t="str">
        <f>IFERROR(IFERROR(VLOOKUP(CONCATENATE($C211,"-",$D211, "-",$E211),Dashboard!$M$300:$N$472,2,FALSE),VLOOKUP(CONCATENATE($E211,"-",$D211, "-",$C211),Dashboard!$M$300:$N$472,2,FALSE)),"")</f>
        <v/>
      </c>
      <c r="U211" s="345" t="str">
        <f t="shared" si="2"/>
        <v/>
      </c>
      <c r="V211" s="209"/>
      <c r="W211" s="153"/>
      <c r="X211" s="11"/>
      <c r="Y211" s="11"/>
    </row>
    <row r="212" spans="1:25" ht="45.75" x14ac:dyDescent="0.25">
      <c r="A212" s="153"/>
      <c r="B212" s="122"/>
      <c r="C212" s="128" t="s">
        <v>6025</v>
      </c>
      <c r="D212" s="180" t="s">
        <v>6022</v>
      </c>
      <c r="E212" s="125" t="s">
        <v>5833</v>
      </c>
      <c r="F212" s="122"/>
      <c r="G212" s="122">
        <v>6</v>
      </c>
      <c r="H212" s="127">
        <v>21</v>
      </c>
      <c r="I212" s="180" t="s">
        <v>6022</v>
      </c>
      <c r="J212" s="122">
        <v>21.15</v>
      </c>
      <c r="K212" s="122">
        <v>1</v>
      </c>
      <c r="L212" s="122">
        <v>1</v>
      </c>
      <c r="M212" s="122">
        <v>15.35</v>
      </c>
      <c r="N212" s="127">
        <v>10</v>
      </c>
      <c r="O212" s="122">
        <f>SUM(F209:F212)</f>
        <v>280</v>
      </c>
      <c r="P212" s="148" t="s">
        <v>6822</v>
      </c>
      <c r="Q212" s="148" t="s">
        <v>6822</v>
      </c>
      <c r="R212" s="127"/>
      <c r="S212" s="127"/>
      <c r="T212" s="122" t="str">
        <f>IFERROR(IFERROR(VLOOKUP(CONCATENATE($C212,"-",$D212, "-",$E212),Dashboard!$M$300:$N$472,2,FALSE),VLOOKUP(CONCATENATE($E212,"-",$D212, "-",$C212),Dashboard!$M$300:$N$472,2,FALSE)),"")</f>
        <v/>
      </c>
      <c r="U212" s="345" t="str">
        <f t="shared" si="2"/>
        <v/>
      </c>
      <c r="V212" s="209"/>
      <c r="W212" s="181" t="s">
        <v>7273</v>
      </c>
      <c r="X212" s="11"/>
      <c r="Y212" s="11"/>
    </row>
    <row r="213" spans="1:25" x14ac:dyDescent="0.25">
      <c r="A213" s="153" t="s">
        <v>6748</v>
      </c>
      <c r="B213" s="122" t="s">
        <v>5827</v>
      </c>
      <c r="C213" s="128" t="s">
        <v>5833</v>
      </c>
      <c r="D213" s="173" t="s">
        <v>6022</v>
      </c>
      <c r="E213" s="125" t="s">
        <v>316</v>
      </c>
      <c r="F213" s="122"/>
      <c r="G213" s="122">
        <v>6</v>
      </c>
      <c r="H213" s="174" t="s">
        <v>6055</v>
      </c>
      <c r="I213" s="173" t="s">
        <v>6022</v>
      </c>
      <c r="J213" s="174" t="s">
        <v>6888</v>
      </c>
      <c r="K213" s="122"/>
      <c r="L213" s="122"/>
      <c r="M213" s="153"/>
      <c r="N213" s="153"/>
      <c r="O213" s="122"/>
      <c r="P213" s="153"/>
      <c r="Q213" s="153"/>
      <c r="R213" s="153"/>
      <c r="S213" s="153"/>
      <c r="T213" s="122" t="str">
        <f>IFERROR(IFERROR(VLOOKUP(CONCATENATE($C213,"-",$D213, "-",$E213),Dashboard!$M$300:$N$472,2,FALSE),VLOOKUP(CONCATENATE($E213,"-",$D213, "-",$C213),Dashboard!$M$300:$N$472,2,FALSE)),"")</f>
        <v/>
      </c>
      <c r="U213" s="345" t="str">
        <f t="shared" si="2"/>
        <v/>
      </c>
      <c r="V213" s="209"/>
      <c r="W213" s="153"/>
      <c r="X213" s="11"/>
      <c r="Y213" s="11"/>
    </row>
    <row r="214" spans="1:25" x14ac:dyDescent="0.25">
      <c r="A214" s="153"/>
      <c r="B214" s="153"/>
      <c r="C214" s="128" t="s">
        <v>316</v>
      </c>
      <c r="D214" s="173" t="s">
        <v>6022</v>
      </c>
      <c r="E214" s="125" t="s">
        <v>411</v>
      </c>
      <c r="F214" s="122">
        <v>18</v>
      </c>
      <c r="G214" s="122"/>
      <c r="H214" s="174" t="s">
        <v>6993</v>
      </c>
      <c r="I214" s="173" t="s">
        <v>6022</v>
      </c>
      <c r="J214" s="174" t="s">
        <v>6056</v>
      </c>
      <c r="K214" s="122"/>
      <c r="L214" s="122"/>
      <c r="M214" s="153"/>
      <c r="N214" s="153"/>
      <c r="O214" s="122"/>
      <c r="P214" s="153"/>
      <c r="Q214" s="153"/>
      <c r="R214" s="153"/>
      <c r="S214" s="153"/>
      <c r="T214" s="122" t="str">
        <f>IFERROR(IFERROR(VLOOKUP(CONCATENATE($C214,"-",$D214, "-",$E214),Dashboard!$M$300:$N$472,2,FALSE),VLOOKUP(CONCATENATE($E214,"-",$D214, "-",$C214),Dashboard!$M$300:$N$472,2,FALSE)),"")</f>
        <v/>
      </c>
      <c r="U214" s="345" t="str">
        <f t="shared" si="2"/>
        <v/>
      </c>
      <c r="V214" s="209"/>
      <c r="W214" s="153"/>
      <c r="X214" s="11"/>
      <c r="Y214" s="11"/>
    </row>
    <row r="215" spans="1:25" ht="24" x14ac:dyDescent="0.25">
      <c r="A215" s="153"/>
      <c r="B215" s="153"/>
      <c r="C215" s="128" t="s">
        <v>411</v>
      </c>
      <c r="D215" s="182" t="s">
        <v>6823</v>
      </c>
      <c r="E215" s="125" t="s">
        <v>411</v>
      </c>
      <c r="F215" s="122">
        <v>18</v>
      </c>
      <c r="G215" s="122"/>
      <c r="H215" s="174" t="s">
        <v>6045</v>
      </c>
      <c r="I215" s="180" t="s">
        <v>6022</v>
      </c>
      <c r="J215" s="174" t="s">
        <v>6750</v>
      </c>
      <c r="K215" s="122"/>
      <c r="L215" s="122"/>
      <c r="M215" s="153"/>
      <c r="N215" s="153"/>
      <c r="O215" s="122"/>
      <c r="P215" s="153"/>
      <c r="Q215" s="153"/>
      <c r="R215" s="153"/>
      <c r="S215" s="153"/>
      <c r="T215" s="122" t="str">
        <f>IFERROR(IFERROR(VLOOKUP(CONCATENATE($C215,"-",$D215, "-",$E215),Dashboard!$M$300:$N$472,2,FALSE),VLOOKUP(CONCATENATE($E215,"-",$D215, "-",$C215),Dashboard!$M$300:$N$472,2,FALSE)),"")</f>
        <v/>
      </c>
      <c r="U215" s="345" t="str">
        <f t="shared" si="2"/>
        <v/>
      </c>
      <c r="V215" s="209"/>
      <c r="W215" s="153"/>
      <c r="X215" s="11"/>
      <c r="Y215" s="11"/>
    </row>
    <row r="216" spans="1:25" ht="24" x14ac:dyDescent="0.25">
      <c r="A216" s="153"/>
      <c r="B216" s="153"/>
      <c r="C216" s="128" t="s">
        <v>411</v>
      </c>
      <c r="D216" s="182" t="s">
        <v>6823</v>
      </c>
      <c r="E216" s="125" t="s">
        <v>411</v>
      </c>
      <c r="F216" s="122">
        <v>18</v>
      </c>
      <c r="G216" s="122"/>
      <c r="H216" s="174" t="s">
        <v>6817</v>
      </c>
      <c r="I216" s="180" t="s">
        <v>6022</v>
      </c>
      <c r="J216" s="174" t="s">
        <v>6892</v>
      </c>
      <c r="K216" s="122"/>
      <c r="L216" s="122"/>
      <c r="M216" s="153"/>
      <c r="N216" s="153"/>
      <c r="O216" s="122"/>
      <c r="P216" s="153"/>
      <c r="Q216" s="153"/>
      <c r="R216" s="153"/>
      <c r="S216" s="153"/>
      <c r="T216" s="122" t="str">
        <f>IFERROR(IFERROR(VLOOKUP(CONCATENATE($C216,"-",$D216, "-",$E216),Dashboard!$M$300:$N$472,2,FALSE),VLOOKUP(CONCATENATE($E216,"-",$D216, "-",$C216),Dashboard!$M$300:$N$472,2,FALSE)),"")</f>
        <v/>
      </c>
      <c r="U216" s="345" t="str">
        <f t="shared" si="2"/>
        <v/>
      </c>
      <c r="V216" s="209"/>
      <c r="W216" s="153"/>
      <c r="X216" s="11"/>
      <c r="Y216" s="11"/>
    </row>
    <row r="217" spans="1:25" ht="24" x14ac:dyDescent="0.25">
      <c r="A217" s="153"/>
      <c r="B217" s="153"/>
      <c r="C217" s="128" t="s">
        <v>411</v>
      </c>
      <c r="D217" s="182" t="s">
        <v>6823</v>
      </c>
      <c r="E217" s="125" t="s">
        <v>411</v>
      </c>
      <c r="F217" s="122">
        <v>18</v>
      </c>
      <c r="G217" s="122"/>
      <c r="H217" s="174" t="s">
        <v>6835</v>
      </c>
      <c r="I217" s="180" t="s">
        <v>6022</v>
      </c>
      <c r="J217" s="127">
        <v>16.25</v>
      </c>
      <c r="K217" s="122"/>
      <c r="L217" s="122"/>
      <c r="M217" s="153"/>
      <c r="N217" s="153"/>
      <c r="O217" s="122"/>
      <c r="P217" s="153"/>
      <c r="Q217" s="153"/>
      <c r="R217" s="153"/>
      <c r="S217" s="153"/>
      <c r="T217" s="122" t="str">
        <f>IFERROR(IFERROR(VLOOKUP(CONCATENATE($C217,"-",$D217, "-",$E217),Dashboard!$M$300:$N$472,2,FALSE),VLOOKUP(CONCATENATE($E217,"-",$D217, "-",$C217),Dashboard!$M$300:$N$472,2,FALSE)),"")</f>
        <v/>
      </c>
      <c r="U217" s="345" t="str">
        <f t="shared" si="2"/>
        <v/>
      </c>
      <c r="V217" s="209"/>
      <c r="W217" s="153"/>
      <c r="X217" s="11"/>
      <c r="Y217" s="11"/>
    </row>
    <row r="218" spans="1:25" ht="24" x14ac:dyDescent="0.25">
      <c r="A218" s="153"/>
      <c r="B218" s="153"/>
      <c r="C218" s="128" t="s">
        <v>411</v>
      </c>
      <c r="D218" s="182" t="s">
        <v>6823</v>
      </c>
      <c r="E218" s="125" t="s">
        <v>411</v>
      </c>
      <c r="F218" s="122">
        <v>18</v>
      </c>
      <c r="G218" s="122"/>
      <c r="H218" s="127">
        <v>16.350000000000001</v>
      </c>
      <c r="I218" s="180" t="s">
        <v>6022</v>
      </c>
      <c r="J218" s="122">
        <v>17.149999999999999</v>
      </c>
      <c r="K218" s="122"/>
      <c r="L218" s="122"/>
      <c r="M218" s="153"/>
      <c r="N218" s="153"/>
      <c r="O218" s="122"/>
      <c r="P218" s="153"/>
      <c r="Q218" s="153"/>
      <c r="R218" s="153"/>
      <c r="S218" s="153"/>
      <c r="T218" s="122" t="str">
        <f>IFERROR(IFERROR(VLOOKUP(CONCATENATE($C218,"-",$D218, "-",$E218),Dashboard!$M$300:$N$472,2,FALSE),VLOOKUP(CONCATENATE($E218,"-",$D218, "-",$C218),Dashboard!$M$300:$N$472,2,FALSE)),"")</f>
        <v/>
      </c>
      <c r="U218" s="345" t="str">
        <f t="shared" si="2"/>
        <v/>
      </c>
      <c r="V218" s="209"/>
      <c r="W218" s="153"/>
      <c r="X218" s="11"/>
      <c r="Y218" s="11"/>
    </row>
    <row r="219" spans="1:25" ht="24" x14ac:dyDescent="0.25">
      <c r="A219" s="153"/>
      <c r="B219" s="153"/>
      <c r="C219" s="128" t="s">
        <v>411</v>
      </c>
      <c r="D219" s="182" t="s">
        <v>6823</v>
      </c>
      <c r="E219" s="125" t="s">
        <v>411</v>
      </c>
      <c r="F219" s="122">
        <v>18</v>
      </c>
      <c r="G219" s="122"/>
      <c r="H219" s="127">
        <v>17.25</v>
      </c>
      <c r="I219" s="180" t="s">
        <v>6022</v>
      </c>
      <c r="J219" s="127">
        <v>18.05</v>
      </c>
      <c r="K219" s="122"/>
      <c r="L219" s="122"/>
      <c r="M219" s="153"/>
      <c r="N219" s="153"/>
      <c r="O219" s="122"/>
      <c r="P219" s="153"/>
      <c r="Q219" s="153"/>
      <c r="R219" s="153"/>
      <c r="S219" s="153"/>
      <c r="T219" s="122" t="str">
        <f>IFERROR(IFERROR(VLOOKUP(CONCATENATE($C219,"-",$D219, "-",$E219),Dashboard!$M$300:$N$472,2,FALSE),VLOOKUP(CONCATENATE($E219,"-",$D219, "-",$C219),Dashboard!$M$300:$N$472,2,FALSE)),"")</f>
        <v/>
      </c>
      <c r="U219" s="345" t="str">
        <f t="shared" si="2"/>
        <v/>
      </c>
      <c r="V219" s="209"/>
      <c r="W219" s="153"/>
      <c r="X219" s="11"/>
      <c r="Y219" s="11"/>
    </row>
    <row r="220" spans="1:25" ht="24" x14ac:dyDescent="0.25">
      <c r="A220" s="153"/>
      <c r="B220" s="153"/>
      <c r="C220" s="128" t="s">
        <v>411</v>
      </c>
      <c r="D220" s="182" t="s">
        <v>6823</v>
      </c>
      <c r="E220" s="125" t="s">
        <v>411</v>
      </c>
      <c r="F220" s="122">
        <v>18</v>
      </c>
      <c r="G220" s="122"/>
      <c r="H220" s="127">
        <v>18.149999999999999</v>
      </c>
      <c r="I220" s="180" t="s">
        <v>6022</v>
      </c>
      <c r="J220" s="122">
        <v>18.55</v>
      </c>
      <c r="K220" s="122"/>
      <c r="L220" s="122"/>
      <c r="M220" s="153"/>
      <c r="N220" s="153"/>
      <c r="O220" s="122"/>
      <c r="P220" s="153"/>
      <c r="Q220" s="153"/>
      <c r="R220" s="153"/>
      <c r="S220" s="153"/>
      <c r="T220" s="122" t="str">
        <f>IFERROR(IFERROR(VLOOKUP(CONCATENATE($C220,"-",$D220, "-",$E220),Dashboard!$M$300:$N$472,2,FALSE),VLOOKUP(CONCATENATE($E220,"-",$D220, "-",$C220),Dashboard!$M$300:$N$472,2,FALSE)),"")</f>
        <v/>
      </c>
      <c r="U220" s="345" t="str">
        <f t="shared" si="2"/>
        <v/>
      </c>
      <c r="V220" s="209"/>
      <c r="W220" s="153"/>
      <c r="X220" s="11"/>
      <c r="Y220" s="11"/>
    </row>
    <row r="221" spans="1:25" ht="24" x14ac:dyDescent="0.25">
      <c r="A221" s="153"/>
      <c r="B221" s="153"/>
      <c r="C221" s="128" t="s">
        <v>411</v>
      </c>
      <c r="D221" s="182" t="s">
        <v>6823</v>
      </c>
      <c r="E221" s="125" t="s">
        <v>411</v>
      </c>
      <c r="F221" s="122">
        <v>18</v>
      </c>
      <c r="G221" s="122"/>
      <c r="H221" s="127">
        <v>19.149999999999999</v>
      </c>
      <c r="I221" s="180" t="s">
        <v>6022</v>
      </c>
      <c r="J221" s="122">
        <v>19.55</v>
      </c>
      <c r="K221" s="122"/>
      <c r="L221" s="122"/>
      <c r="M221" s="153"/>
      <c r="N221" s="153"/>
      <c r="O221" s="122"/>
      <c r="P221" s="153"/>
      <c r="Q221" s="153"/>
      <c r="R221" s="153"/>
      <c r="S221" s="153"/>
      <c r="T221" s="122" t="str">
        <f>IFERROR(IFERROR(VLOOKUP(CONCATENATE($C221,"-",$D221, "-",$E221),Dashboard!$M$300:$N$472,2,FALSE),VLOOKUP(CONCATENATE($E221,"-",$D221, "-",$C221),Dashboard!$M$300:$N$472,2,FALSE)),"")</f>
        <v/>
      </c>
      <c r="U221" s="345" t="str">
        <f t="shared" si="2"/>
        <v/>
      </c>
      <c r="V221" s="357"/>
      <c r="W221" s="153"/>
      <c r="X221" s="11"/>
      <c r="Y221" s="11"/>
    </row>
    <row r="222" spans="1:25" x14ac:dyDescent="0.25">
      <c r="A222" s="153"/>
      <c r="B222" s="153"/>
      <c r="C222" s="128" t="s">
        <v>411</v>
      </c>
      <c r="D222" s="182" t="s">
        <v>6824</v>
      </c>
      <c r="E222" s="125" t="s">
        <v>417</v>
      </c>
      <c r="F222" s="122">
        <v>9</v>
      </c>
      <c r="G222" s="122"/>
      <c r="H222" s="127">
        <v>20.05</v>
      </c>
      <c r="I222" s="180"/>
      <c r="J222" s="122">
        <v>20.25</v>
      </c>
      <c r="K222" s="122">
        <v>1</v>
      </c>
      <c r="L222" s="122">
        <v>1</v>
      </c>
      <c r="M222" s="153">
        <v>8.0500000000000007</v>
      </c>
      <c r="N222" s="153">
        <v>6.55</v>
      </c>
      <c r="O222" s="122">
        <f>SUM(F214:F222)</f>
        <v>153</v>
      </c>
      <c r="P222" s="153"/>
      <c r="Q222" s="153"/>
      <c r="R222" s="153"/>
      <c r="S222" s="153"/>
      <c r="T222" s="122" t="str">
        <f>IFERROR(IFERROR(VLOOKUP(CONCATENATE($C222,"-",$D222, "-",$E222),Dashboard!$M$300:$N$472,2,FALSE),VLOOKUP(CONCATENATE($E222,"-",$D222, "-",$C222),Dashboard!$M$300:$N$472,2,FALSE)),"")</f>
        <v/>
      </c>
      <c r="U222" s="345" t="str">
        <f t="shared" si="2"/>
        <v/>
      </c>
      <c r="V222" s="357"/>
      <c r="W222" s="153"/>
      <c r="X222" s="11"/>
      <c r="Y222" s="11"/>
    </row>
    <row r="223" spans="1:25" ht="24" x14ac:dyDescent="0.25">
      <c r="A223" s="153"/>
      <c r="B223" s="122">
        <v>26</v>
      </c>
      <c r="C223" s="182" t="s">
        <v>6823</v>
      </c>
      <c r="D223" s="180" t="s">
        <v>6022</v>
      </c>
      <c r="E223" s="125" t="s">
        <v>411</v>
      </c>
      <c r="F223" s="122">
        <v>9</v>
      </c>
      <c r="G223" s="122"/>
      <c r="H223" s="127">
        <v>6.45</v>
      </c>
      <c r="I223" s="180" t="s">
        <v>6022</v>
      </c>
      <c r="J223" s="122">
        <v>7.05</v>
      </c>
      <c r="K223" s="122"/>
      <c r="L223" s="122"/>
      <c r="M223" s="153"/>
      <c r="N223" s="153"/>
      <c r="O223" s="122"/>
      <c r="P223" s="153"/>
      <c r="Q223" s="153"/>
      <c r="R223" s="153"/>
      <c r="S223" s="153"/>
      <c r="T223" s="122" t="str">
        <f>IFERROR(IFERROR(VLOOKUP(CONCATENATE($C223,"-",$D223, "-",$E223),Dashboard!$M$300:$N$472,2,FALSE),VLOOKUP(CONCATENATE($E223,"-",$D223, "-",$C223),Dashboard!$M$300:$N$472,2,FALSE)),"")</f>
        <v/>
      </c>
      <c r="U223" s="345" t="str">
        <f t="shared" si="2"/>
        <v/>
      </c>
      <c r="V223" s="357"/>
      <c r="W223" s="153"/>
      <c r="X223" s="11"/>
      <c r="Y223" s="11"/>
    </row>
    <row r="224" spans="1:25" ht="24" x14ac:dyDescent="0.25">
      <c r="A224" s="153"/>
      <c r="B224" s="153"/>
      <c r="C224" s="128" t="s">
        <v>411</v>
      </c>
      <c r="D224" s="182" t="s">
        <v>6823</v>
      </c>
      <c r="E224" s="125" t="s">
        <v>411</v>
      </c>
      <c r="F224" s="122">
        <v>18</v>
      </c>
      <c r="G224" s="122"/>
      <c r="H224" s="127">
        <v>7.15</v>
      </c>
      <c r="I224" s="180" t="s">
        <v>6022</v>
      </c>
      <c r="J224" s="122">
        <v>7.55</v>
      </c>
      <c r="K224" s="122"/>
      <c r="L224" s="122"/>
      <c r="M224" s="153"/>
      <c r="N224" s="153"/>
      <c r="O224" s="122"/>
      <c r="P224" s="153"/>
      <c r="Q224" s="153"/>
      <c r="R224" s="153"/>
      <c r="S224" s="153"/>
      <c r="T224" s="122" t="str">
        <f>IFERROR(IFERROR(VLOOKUP(CONCATENATE($C224,"-",$D224, "-",$E224),Dashboard!$M$300:$N$472,2,FALSE),VLOOKUP(CONCATENATE($E224,"-",$D224, "-",$C224),Dashboard!$M$300:$N$472,2,FALSE)),"")</f>
        <v/>
      </c>
      <c r="U224" s="345" t="str">
        <f t="shared" si="2"/>
        <v/>
      </c>
      <c r="V224" s="209"/>
      <c r="W224" s="153"/>
      <c r="X224" s="11"/>
      <c r="Y224" s="11"/>
    </row>
    <row r="225" spans="1:25" ht="24" x14ac:dyDescent="0.25">
      <c r="A225" s="153"/>
      <c r="B225" s="153"/>
      <c r="C225" s="128" t="s">
        <v>411</v>
      </c>
      <c r="D225" s="182" t="s">
        <v>6823</v>
      </c>
      <c r="E225" s="125" t="s">
        <v>411</v>
      </c>
      <c r="F225" s="122">
        <v>18</v>
      </c>
      <c r="G225" s="122"/>
      <c r="H225" s="127">
        <v>8.15</v>
      </c>
      <c r="I225" s="180" t="s">
        <v>6022</v>
      </c>
      <c r="J225" s="122">
        <v>8.5500000000000007</v>
      </c>
      <c r="K225" s="122"/>
      <c r="L225" s="122"/>
      <c r="M225" s="153"/>
      <c r="N225" s="153"/>
      <c r="O225" s="122"/>
      <c r="P225" s="153"/>
      <c r="Q225" s="153"/>
      <c r="R225" s="153"/>
      <c r="S225" s="153"/>
      <c r="T225" s="122" t="str">
        <f>IFERROR(IFERROR(VLOOKUP(CONCATENATE($C225,"-",$D225, "-",$E225),Dashboard!$M$300:$N$472,2,FALSE),VLOOKUP(CONCATENATE($E225,"-",$D225, "-",$C225),Dashboard!$M$300:$N$472,2,FALSE)),"")</f>
        <v/>
      </c>
      <c r="U225" s="345" t="str">
        <f t="shared" si="2"/>
        <v/>
      </c>
      <c r="V225" s="209"/>
      <c r="W225" s="153"/>
      <c r="X225" s="11"/>
      <c r="Y225" s="11"/>
    </row>
    <row r="226" spans="1:25" ht="24" x14ac:dyDescent="0.25">
      <c r="A226" s="153"/>
      <c r="B226" s="153"/>
      <c r="C226" s="128" t="s">
        <v>411</v>
      </c>
      <c r="D226" s="182" t="s">
        <v>6823</v>
      </c>
      <c r="E226" s="125" t="s">
        <v>411</v>
      </c>
      <c r="F226" s="122">
        <v>18</v>
      </c>
      <c r="G226" s="122"/>
      <c r="H226" s="127">
        <v>9.3000000000000007</v>
      </c>
      <c r="I226" s="180" t="s">
        <v>6022</v>
      </c>
      <c r="J226" s="127">
        <v>10.1</v>
      </c>
      <c r="K226" s="122"/>
      <c r="L226" s="122"/>
      <c r="M226" s="122"/>
      <c r="N226" s="174"/>
      <c r="O226" s="122"/>
      <c r="P226" s="122"/>
      <c r="Q226" s="127"/>
      <c r="R226" s="127"/>
      <c r="S226" s="127"/>
      <c r="T226" s="122" t="str">
        <f>IFERROR(IFERROR(VLOOKUP(CONCATENATE($C226,"-",$D226, "-",$E226),Dashboard!$M$300:$N$472,2,FALSE),VLOOKUP(CONCATENATE($E226,"-",$D226, "-",$C226),Dashboard!$M$300:$N$472,2,FALSE)),"")</f>
        <v/>
      </c>
      <c r="U226" s="345" t="str">
        <f t="shared" si="2"/>
        <v/>
      </c>
      <c r="V226" s="209"/>
      <c r="W226" s="153"/>
      <c r="X226" s="11"/>
      <c r="Y226" s="11"/>
    </row>
    <row r="227" spans="1:25" x14ac:dyDescent="0.25">
      <c r="A227" s="153"/>
      <c r="B227" s="153"/>
      <c r="C227" s="128" t="s">
        <v>411</v>
      </c>
      <c r="D227" s="182" t="s">
        <v>6825</v>
      </c>
      <c r="E227" s="125" t="s">
        <v>295</v>
      </c>
      <c r="F227" s="122">
        <v>30</v>
      </c>
      <c r="G227" s="122"/>
      <c r="H227" s="127">
        <v>10.15</v>
      </c>
      <c r="I227" s="173"/>
      <c r="J227" s="127">
        <v>11.15</v>
      </c>
      <c r="K227" s="122"/>
      <c r="L227" s="122"/>
      <c r="M227" s="122"/>
      <c r="N227" s="174"/>
      <c r="O227" s="122"/>
      <c r="P227" s="122"/>
      <c r="Q227" s="127"/>
      <c r="R227" s="127"/>
      <c r="S227" s="127"/>
      <c r="T227" s="122" t="str">
        <f>IFERROR(IFERROR(VLOOKUP(CONCATENATE($C227,"-",$D227, "-",$E227),Dashboard!$M$300:$N$472,2,FALSE),VLOOKUP(CONCATENATE($E227,"-",$D227, "-",$C227),Dashboard!$M$300:$N$472,2,FALSE)),"")</f>
        <v/>
      </c>
      <c r="U227" s="345" t="str">
        <f t="shared" si="2"/>
        <v/>
      </c>
      <c r="V227" s="209"/>
      <c r="W227" s="153"/>
      <c r="X227" s="11"/>
      <c r="Y227" s="11"/>
    </row>
    <row r="228" spans="1:25" x14ac:dyDescent="0.25">
      <c r="A228" s="153"/>
      <c r="B228" s="153"/>
      <c r="C228" s="128" t="s">
        <v>295</v>
      </c>
      <c r="D228" s="173" t="s">
        <v>6022</v>
      </c>
      <c r="E228" s="125" t="s">
        <v>6786</v>
      </c>
      <c r="F228" s="122"/>
      <c r="G228" s="122">
        <v>6</v>
      </c>
      <c r="H228" s="127">
        <v>11.2</v>
      </c>
      <c r="I228" s="173"/>
      <c r="J228" s="127">
        <v>11.35</v>
      </c>
      <c r="K228" s="122">
        <v>1</v>
      </c>
      <c r="L228" s="122">
        <v>1</v>
      </c>
      <c r="M228" s="122">
        <v>5.15</v>
      </c>
      <c r="N228" s="174" t="s">
        <v>6827</v>
      </c>
      <c r="O228" s="122">
        <f>SUM(F223:F227)</f>
        <v>93</v>
      </c>
      <c r="P228" s="122"/>
      <c r="Q228" s="127"/>
      <c r="R228" s="127"/>
      <c r="S228" s="127"/>
      <c r="T228" s="122" t="str">
        <f>IFERROR(IFERROR(VLOOKUP(CONCATENATE($C228,"-",$D228, "-",$E228),Dashboard!$M$300:$N$472,2,FALSE),VLOOKUP(CONCATENATE($E228,"-",$D228, "-",$C228),Dashboard!$M$300:$N$472,2,FALSE)),"")</f>
        <v/>
      </c>
      <c r="U228" s="345" t="str">
        <f t="shared" si="2"/>
        <v/>
      </c>
      <c r="V228" s="209"/>
      <c r="W228" s="153"/>
      <c r="X228" s="11"/>
      <c r="Y228" s="11"/>
    </row>
    <row r="229" spans="1:25" x14ac:dyDescent="0.25">
      <c r="A229" s="153"/>
      <c r="B229" s="153"/>
      <c r="C229" s="128"/>
      <c r="D229" s="122"/>
      <c r="E229" s="125"/>
      <c r="F229" s="153"/>
      <c r="G229" s="122"/>
      <c r="H229" s="153"/>
      <c r="I229" s="153"/>
      <c r="J229" s="153"/>
      <c r="K229" s="153"/>
      <c r="L229" s="153"/>
      <c r="M229" s="153"/>
      <c r="N229" s="153"/>
      <c r="O229" s="122"/>
      <c r="P229" s="153"/>
      <c r="Q229" s="153"/>
      <c r="R229" s="153"/>
      <c r="S229" s="153"/>
      <c r="T229" s="122" t="str">
        <f>IFERROR(IFERROR(VLOOKUP(CONCATENATE($C229,"-",$D229, "-",$E229),Dashboard!$M$300:$N$472,2,FALSE),VLOOKUP(CONCATENATE($E229,"-",$D229, "-",$C229),Dashboard!$M$300:$N$472,2,FALSE)),"")</f>
        <v/>
      </c>
      <c r="U229" s="345" t="str">
        <f t="shared" si="2"/>
        <v/>
      </c>
      <c r="V229" s="209"/>
      <c r="W229" s="153"/>
      <c r="X229" s="11"/>
      <c r="Y229" s="11"/>
    </row>
    <row r="230" spans="1:25" x14ac:dyDescent="0.25">
      <c r="A230" s="153" t="s">
        <v>6748</v>
      </c>
      <c r="B230" s="122" t="s">
        <v>5828</v>
      </c>
      <c r="C230" s="128" t="s">
        <v>5833</v>
      </c>
      <c r="D230" s="173" t="s">
        <v>6022</v>
      </c>
      <c r="E230" s="125" t="s">
        <v>6025</v>
      </c>
      <c r="F230" s="122"/>
      <c r="G230" s="122">
        <v>6</v>
      </c>
      <c r="H230" s="127">
        <v>14.15</v>
      </c>
      <c r="I230" s="173" t="s">
        <v>6022</v>
      </c>
      <c r="J230" s="127">
        <v>14.3</v>
      </c>
      <c r="K230" s="153"/>
      <c r="L230" s="153"/>
      <c r="M230" s="153"/>
      <c r="N230" s="153"/>
      <c r="O230" s="122"/>
      <c r="P230" s="153"/>
      <c r="Q230" s="153"/>
      <c r="R230" s="153"/>
      <c r="S230" s="153"/>
      <c r="T230" s="122" t="str">
        <f>IFERROR(IFERROR(VLOOKUP(CONCATENATE($C230,"-",$D230, "-",$E230),Dashboard!$M$300:$N$472,2,FALSE),VLOOKUP(CONCATENATE($E230,"-",$D230, "-",$C230),Dashboard!$M$300:$N$472,2,FALSE)),"")</f>
        <v/>
      </c>
      <c r="U230" s="345" t="str">
        <f t="shared" si="2"/>
        <v/>
      </c>
      <c r="V230" s="209"/>
      <c r="W230" s="153"/>
      <c r="X230" s="11"/>
      <c r="Y230" s="11"/>
    </row>
    <row r="231" spans="1:25" x14ac:dyDescent="0.25">
      <c r="A231" s="153"/>
      <c r="B231" s="122"/>
      <c r="C231" s="128" t="s">
        <v>295</v>
      </c>
      <c r="D231" s="128" t="s">
        <v>5958</v>
      </c>
      <c r="E231" s="125" t="s">
        <v>1416</v>
      </c>
      <c r="F231" s="122">
        <v>130</v>
      </c>
      <c r="G231" s="122"/>
      <c r="H231" s="127">
        <v>15.3</v>
      </c>
      <c r="I231" s="173" t="s">
        <v>6022</v>
      </c>
      <c r="J231" s="127">
        <v>20</v>
      </c>
      <c r="K231" s="122">
        <v>1</v>
      </c>
      <c r="L231" s="122">
        <v>1</v>
      </c>
      <c r="M231" s="174" t="s">
        <v>6828</v>
      </c>
      <c r="N231" s="174" t="s">
        <v>6829</v>
      </c>
      <c r="O231" s="122">
        <v>130</v>
      </c>
      <c r="P231" s="122"/>
      <c r="Q231" s="153"/>
      <c r="R231" s="153"/>
      <c r="S231" s="153"/>
      <c r="T231" s="122" t="str">
        <f>IFERROR(IFERROR(VLOOKUP(CONCATENATE($C231,"-",$D231, "-",$E231),Dashboard!$M$300:$N$472,2,FALSE),VLOOKUP(CONCATENATE($E231,"-",$D231, "-",$C231),Dashboard!$M$300:$N$472,2,FALSE)),"")</f>
        <v/>
      </c>
      <c r="U231" s="345" t="str">
        <f t="shared" si="2"/>
        <v/>
      </c>
      <c r="V231" s="209"/>
      <c r="W231" s="147" t="s">
        <v>7271</v>
      </c>
      <c r="X231" s="11"/>
      <c r="Y231" s="11"/>
    </row>
    <row r="232" spans="1:25" x14ac:dyDescent="0.25">
      <c r="A232" s="153"/>
      <c r="B232" s="122">
        <v>27</v>
      </c>
      <c r="C232" s="128" t="s">
        <v>1416</v>
      </c>
      <c r="D232" s="128" t="s">
        <v>5958</v>
      </c>
      <c r="E232" s="125" t="s">
        <v>295</v>
      </c>
      <c r="F232" s="122">
        <v>130</v>
      </c>
      <c r="G232" s="122"/>
      <c r="H232" s="174" t="s">
        <v>6026</v>
      </c>
      <c r="I232" s="173" t="s">
        <v>6022</v>
      </c>
      <c r="J232" s="127">
        <v>11.3</v>
      </c>
      <c r="K232" s="153"/>
      <c r="L232" s="153"/>
      <c r="M232" s="153"/>
      <c r="N232" s="153"/>
      <c r="O232" s="122"/>
      <c r="P232" s="153"/>
      <c r="Q232" s="153"/>
      <c r="R232" s="153"/>
      <c r="S232" s="153"/>
      <c r="T232" s="122" t="str">
        <f>IFERROR(IFERROR(VLOOKUP(CONCATENATE($C232,"-",$D232, "-",$E232),Dashboard!$M$300:$N$472,2,FALSE),VLOOKUP(CONCATENATE($E232,"-",$D232, "-",$C232),Dashboard!$M$300:$N$472,2,FALSE)),"")</f>
        <v/>
      </c>
      <c r="U232" s="345" t="str">
        <f t="shared" si="2"/>
        <v/>
      </c>
      <c r="V232" s="209"/>
      <c r="W232" s="153"/>
      <c r="X232" s="11"/>
      <c r="Y232" s="11"/>
    </row>
    <row r="233" spans="1:25" x14ac:dyDescent="0.25">
      <c r="A233" s="153"/>
      <c r="B233" s="122"/>
      <c r="C233" s="128" t="s">
        <v>6025</v>
      </c>
      <c r="D233" s="173" t="s">
        <v>6022</v>
      </c>
      <c r="E233" s="125" t="s">
        <v>5833</v>
      </c>
      <c r="F233" s="122"/>
      <c r="G233" s="122">
        <v>6</v>
      </c>
      <c r="H233" s="127">
        <v>11.45</v>
      </c>
      <c r="I233" s="173" t="s">
        <v>6022</v>
      </c>
      <c r="J233" s="127">
        <v>12</v>
      </c>
      <c r="K233" s="122">
        <v>1</v>
      </c>
      <c r="L233" s="133">
        <v>1</v>
      </c>
      <c r="M233" s="174" t="s">
        <v>6795</v>
      </c>
      <c r="N233" s="174" t="s">
        <v>6830</v>
      </c>
      <c r="O233" s="122">
        <v>130</v>
      </c>
      <c r="P233" s="122"/>
      <c r="Q233" s="153"/>
      <c r="R233" s="153"/>
      <c r="S233" s="153"/>
      <c r="T233" s="122" t="str">
        <f>IFERROR(IFERROR(VLOOKUP(CONCATENATE($C233,"-",$D233, "-",$E233),Dashboard!$M$300:$N$472,2,FALSE),VLOOKUP(CONCATENATE($E233,"-",$D233, "-",$C233),Dashboard!$M$300:$N$472,2,FALSE)),"")</f>
        <v/>
      </c>
      <c r="U233" s="345" t="str">
        <f t="shared" si="2"/>
        <v/>
      </c>
      <c r="V233" s="209"/>
      <c r="W233" s="147" t="s">
        <v>5805</v>
      </c>
      <c r="X233" s="11"/>
      <c r="Y233" s="11"/>
    </row>
    <row r="234" spans="1:25" x14ac:dyDescent="0.25">
      <c r="A234" s="153"/>
      <c r="B234" s="122"/>
      <c r="C234" s="128"/>
      <c r="D234" s="122"/>
      <c r="E234" s="125"/>
      <c r="F234" s="153"/>
      <c r="G234" s="122"/>
      <c r="H234" s="153"/>
      <c r="I234" s="153"/>
      <c r="J234" s="153"/>
      <c r="K234" s="153"/>
      <c r="L234" s="153"/>
      <c r="M234" s="153"/>
      <c r="N234" s="153"/>
      <c r="O234" s="122"/>
      <c r="P234" s="153"/>
      <c r="Q234" s="153"/>
      <c r="R234" s="153"/>
      <c r="S234" s="153"/>
      <c r="T234" s="122" t="str">
        <f>IFERROR(IFERROR(VLOOKUP(CONCATENATE($C234,"-",$D234, "-",$E234),Dashboard!$M$300:$N$472,2,FALSE),VLOOKUP(CONCATENATE($E234,"-",$D234, "-",$C234),Dashboard!$M$300:$N$472,2,FALSE)),"")</f>
        <v/>
      </c>
      <c r="U234" s="345" t="str">
        <f t="shared" si="2"/>
        <v/>
      </c>
      <c r="V234" s="209"/>
      <c r="W234" s="153"/>
      <c r="X234" s="11"/>
      <c r="Y234" s="11"/>
    </row>
    <row r="235" spans="1:25" x14ac:dyDescent="0.25">
      <c r="A235" s="153" t="s">
        <v>6748</v>
      </c>
      <c r="B235" s="122" t="s">
        <v>5829</v>
      </c>
      <c r="C235" s="128" t="s">
        <v>5833</v>
      </c>
      <c r="D235" s="173" t="s">
        <v>6022</v>
      </c>
      <c r="E235" s="125" t="s">
        <v>6025</v>
      </c>
      <c r="F235" s="122"/>
      <c r="G235" s="122">
        <v>6</v>
      </c>
      <c r="H235" s="127">
        <v>11.45</v>
      </c>
      <c r="I235" s="173" t="s">
        <v>6022</v>
      </c>
      <c r="J235" s="127">
        <v>12</v>
      </c>
      <c r="K235" s="153"/>
      <c r="L235" s="153"/>
      <c r="M235" s="153"/>
      <c r="N235" s="153"/>
      <c r="O235" s="122"/>
      <c r="P235" s="153"/>
      <c r="Q235" s="153"/>
      <c r="R235" s="153"/>
      <c r="S235" s="153"/>
      <c r="T235" s="122" t="str">
        <f>IFERROR(IFERROR(VLOOKUP(CONCATENATE($C235,"-",$D235, "-",$E235),Dashboard!$M$300:$N$472,2,FALSE),VLOOKUP(CONCATENATE($E235,"-",$D235, "-",$C235),Dashboard!$M$300:$N$472,2,FALSE)),"")</f>
        <v/>
      </c>
      <c r="U235" s="345" t="str">
        <f t="shared" si="2"/>
        <v/>
      </c>
      <c r="V235" s="209"/>
      <c r="W235" s="153"/>
      <c r="X235" s="11"/>
      <c r="Y235" s="11"/>
    </row>
    <row r="236" spans="1:25" ht="23.25" x14ac:dyDescent="0.25">
      <c r="A236" s="153"/>
      <c r="B236" s="122"/>
      <c r="C236" s="128" t="s">
        <v>5891</v>
      </c>
      <c r="D236" s="128" t="s">
        <v>733</v>
      </c>
      <c r="E236" s="125" t="s">
        <v>6057</v>
      </c>
      <c r="F236" s="122">
        <v>190</v>
      </c>
      <c r="G236" s="122"/>
      <c r="H236" s="127">
        <v>12.3</v>
      </c>
      <c r="I236" s="173" t="s">
        <v>6022</v>
      </c>
      <c r="J236" s="127">
        <v>18.3</v>
      </c>
      <c r="K236" s="122">
        <v>1</v>
      </c>
      <c r="L236" s="133">
        <v>1</v>
      </c>
      <c r="M236" s="174" t="s">
        <v>6031</v>
      </c>
      <c r="N236" s="174" t="s">
        <v>6861</v>
      </c>
      <c r="O236" s="122">
        <v>190</v>
      </c>
      <c r="P236" s="122"/>
      <c r="Q236" s="153"/>
      <c r="R236" s="153"/>
      <c r="S236" s="153"/>
      <c r="T236" s="122" t="str">
        <f>IFERROR(IFERROR(VLOOKUP(CONCATENATE($C236,"-",$D236, "-",$E236),Dashboard!$M$300:$N$472,2,FALSE),VLOOKUP(CONCATENATE($E236,"-",$D236, "-",$C236),Dashboard!$M$300:$N$472,2,FALSE)),"")</f>
        <v/>
      </c>
      <c r="U236" s="345" t="str">
        <f t="shared" si="2"/>
        <v/>
      </c>
      <c r="V236" s="209"/>
      <c r="W236" s="148" t="s">
        <v>7279</v>
      </c>
      <c r="X236" s="11"/>
      <c r="Y236" s="11"/>
    </row>
    <row r="237" spans="1:25" x14ac:dyDescent="0.25">
      <c r="A237" s="153"/>
      <c r="B237" s="122">
        <v>29</v>
      </c>
      <c r="C237" s="128" t="s">
        <v>6057</v>
      </c>
      <c r="D237" s="122" t="s">
        <v>733</v>
      </c>
      <c r="E237" s="125" t="s">
        <v>295</v>
      </c>
      <c r="F237" s="122">
        <v>190</v>
      </c>
      <c r="G237" s="122"/>
      <c r="H237" s="174" t="s">
        <v>6722</v>
      </c>
      <c r="I237" s="173" t="s">
        <v>6022</v>
      </c>
      <c r="J237" s="127">
        <v>13</v>
      </c>
      <c r="K237" s="153"/>
      <c r="L237" s="153"/>
      <c r="M237" s="153"/>
      <c r="N237" s="153"/>
      <c r="O237" s="122"/>
      <c r="P237" s="153"/>
      <c r="Q237" s="153"/>
      <c r="R237" s="153"/>
      <c r="S237" s="153"/>
      <c r="T237" s="122" t="str">
        <f>IFERROR(IFERROR(VLOOKUP(CONCATENATE($C237,"-",$D237, "-",$E237),Dashboard!$M$300:$N$472,2,FALSE),VLOOKUP(CONCATENATE($E237,"-",$D237, "-",$C237),Dashboard!$M$300:$N$472,2,FALSE)),"")</f>
        <v>prv56</v>
      </c>
      <c r="U237" s="345" t="str">
        <f t="shared" si="2"/>
        <v>prv56</v>
      </c>
      <c r="V237" s="209"/>
      <c r="W237" s="147" t="s">
        <v>7280</v>
      </c>
      <c r="X237" s="11"/>
      <c r="Y237" s="11"/>
    </row>
    <row r="238" spans="1:25" x14ac:dyDescent="0.25">
      <c r="A238" s="153"/>
      <c r="B238" s="122"/>
      <c r="C238" s="128" t="s">
        <v>6025</v>
      </c>
      <c r="D238" s="173" t="s">
        <v>6022</v>
      </c>
      <c r="E238" s="125" t="s">
        <v>5833</v>
      </c>
      <c r="F238" s="122"/>
      <c r="G238" s="122">
        <v>6</v>
      </c>
      <c r="H238" s="127">
        <v>13.15</v>
      </c>
      <c r="I238" s="173" t="s">
        <v>6022</v>
      </c>
      <c r="J238" s="127">
        <v>13.3</v>
      </c>
      <c r="K238" s="122">
        <v>1</v>
      </c>
      <c r="L238" s="122">
        <v>1</v>
      </c>
      <c r="M238" s="174" t="s">
        <v>6722</v>
      </c>
      <c r="N238" s="174" t="s">
        <v>6779</v>
      </c>
      <c r="O238" s="122">
        <v>190</v>
      </c>
      <c r="P238" s="122"/>
      <c r="Q238" s="153"/>
      <c r="R238" s="153"/>
      <c r="S238" s="153"/>
      <c r="T238" s="122" t="str">
        <f>IFERROR(IFERROR(VLOOKUP(CONCATENATE($C238,"-",$D238, "-",$E238),Dashboard!$M$300:$N$472,2,FALSE),VLOOKUP(CONCATENATE($E238,"-",$D238, "-",$C238),Dashboard!$M$300:$N$472,2,FALSE)),"")</f>
        <v/>
      </c>
      <c r="U238" s="345" t="str">
        <f t="shared" si="2"/>
        <v/>
      </c>
      <c r="V238" s="209"/>
      <c r="W238" s="147" t="s">
        <v>5805</v>
      </c>
      <c r="X238" s="11"/>
      <c r="Y238" s="11"/>
    </row>
    <row r="239" spans="1:25" x14ac:dyDescent="0.25">
      <c r="A239" s="214" t="s">
        <v>6748</v>
      </c>
      <c r="B239" s="137" t="s">
        <v>5831</v>
      </c>
      <c r="C239" s="369" t="s">
        <v>5833</v>
      </c>
      <c r="D239" s="381" t="s">
        <v>6022</v>
      </c>
      <c r="E239" s="371" t="s">
        <v>6025</v>
      </c>
      <c r="F239" s="137"/>
      <c r="G239" s="137">
        <v>6</v>
      </c>
      <c r="H239" s="136">
        <v>14.15</v>
      </c>
      <c r="I239" s="381" t="s">
        <v>6022</v>
      </c>
      <c r="J239" s="136">
        <v>14.3</v>
      </c>
      <c r="K239" s="214"/>
      <c r="L239" s="214"/>
      <c r="M239" s="214"/>
      <c r="N239" s="214"/>
      <c r="O239" s="137"/>
      <c r="P239" s="214"/>
      <c r="Q239" s="214"/>
      <c r="R239" s="214"/>
      <c r="S239" s="214"/>
      <c r="T239" s="122" t="str">
        <f>IFERROR(IFERROR(VLOOKUP(CONCATENATE($C239,"-",$D239, "-",$E239),Dashboard!$M$300:$N$472,2,FALSE),VLOOKUP(CONCATENATE($E239,"-",$D239, "-",$C239),Dashboard!$M$300:$N$472,2,FALSE)),"")</f>
        <v/>
      </c>
      <c r="U239" s="345" t="str">
        <f t="shared" si="2"/>
        <v/>
      </c>
      <c r="V239" s="209"/>
      <c r="W239" s="214"/>
      <c r="X239" s="11"/>
      <c r="Y239" s="11"/>
    </row>
    <row r="240" spans="1:25" x14ac:dyDescent="0.25">
      <c r="A240" s="153"/>
      <c r="B240" s="122"/>
      <c r="C240" s="128" t="s">
        <v>295</v>
      </c>
      <c r="D240" s="128" t="s">
        <v>1602</v>
      </c>
      <c r="E240" s="125" t="s">
        <v>733</v>
      </c>
      <c r="F240" s="122">
        <v>71</v>
      </c>
      <c r="G240" s="122"/>
      <c r="H240" s="127">
        <v>14.45</v>
      </c>
      <c r="I240" s="173" t="s">
        <v>6022</v>
      </c>
      <c r="J240" s="127">
        <v>17.149999999999999</v>
      </c>
      <c r="K240" s="153"/>
      <c r="L240" s="153"/>
      <c r="M240" s="153"/>
      <c r="N240" s="153"/>
      <c r="O240" s="122"/>
      <c r="P240" s="153"/>
      <c r="Q240" s="153"/>
      <c r="R240" s="153"/>
      <c r="S240" s="153"/>
      <c r="T240" s="122" t="str">
        <f>IFERROR(IFERROR(VLOOKUP(CONCATENATE($C240,"-",$D240, "-",$E240),Dashboard!$M$300:$N$472,2,FALSE),VLOOKUP(CONCATENATE($E240,"-",$D240, "-",$C240),Dashboard!$M$300:$N$472,2,FALSE)),"")</f>
        <v>prv53</v>
      </c>
      <c r="U240" s="345" t="str">
        <f t="shared" si="2"/>
        <v>prv53</v>
      </c>
      <c r="V240" s="209"/>
      <c r="W240" s="153"/>
      <c r="X240" s="11"/>
      <c r="Y240" s="11"/>
    </row>
    <row r="241" spans="1:25" x14ac:dyDescent="0.25">
      <c r="A241" s="153"/>
      <c r="B241" s="122"/>
      <c r="C241" s="128" t="s">
        <v>733</v>
      </c>
      <c r="D241" s="175" t="s">
        <v>1602</v>
      </c>
      <c r="E241" s="125" t="s">
        <v>295</v>
      </c>
      <c r="F241" s="122">
        <v>71</v>
      </c>
      <c r="G241" s="122"/>
      <c r="H241" s="127">
        <v>18.3</v>
      </c>
      <c r="I241" s="173" t="s">
        <v>6022</v>
      </c>
      <c r="J241" s="127">
        <v>21</v>
      </c>
      <c r="K241" s="153"/>
      <c r="L241" s="153"/>
      <c r="M241" s="153"/>
      <c r="N241" s="153"/>
      <c r="O241" s="122"/>
      <c r="P241" s="153"/>
      <c r="Q241" s="153"/>
      <c r="R241" s="153"/>
      <c r="S241" s="153"/>
      <c r="T241" s="122" t="str">
        <f>IFERROR(IFERROR(VLOOKUP(CONCATENATE($C241,"-",$D241, "-",$E241),Dashboard!$M$300:$N$472,2,FALSE),VLOOKUP(CONCATENATE($E241,"-",$D241, "-",$C241),Dashboard!$M$300:$N$472,2,FALSE)),"")</f>
        <v>prv53</v>
      </c>
      <c r="U241" s="345" t="str">
        <f t="shared" si="2"/>
        <v>prv53</v>
      </c>
      <c r="V241" s="209"/>
      <c r="W241" s="153"/>
      <c r="X241" s="11"/>
      <c r="Y241" s="11"/>
    </row>
    <row r="242" spans="1:25" x14ac:dyDescent="0.25">
      <c r="A242" s="153"/>
      <c r="B242" s="122"/>
      <c r="C242" s="128" t="s">
        <v>295</v>
      </c>
      <c r="D242" s="173" t="s">
        <v>6022</v>
      </c>
      <c r="E242" s="125" t="s">
        <v>316</v>
      </c>
      <c r="F242" s="122">
        <v>12</v>
      </c>
      <c r="G242" s="122"/>
      <c r="H242" s="127">
        <v>21.3</v>
      </c>
      <c r="I242" s="173" t="s">
        <v>6022</v>
      </c>
      <c r="J242" s="127">
        <v>21.55</v>
      </c>
      <c r="K242" s="153"/>
      <c r="L242" s="153"/>
      <c r="M242" s="153"/>
      <c r="N242" s="153"/>
      <c r="O242" s="122"/>
      <c r="P242" s="153"/>
      <c r="Q242" s="153"/>
      <c r="R242" s="153"/>
      <c r="S242" s="153"/>
      <c r="T242" s="122" t="str">
        <f>IFERROR(IFERROR(VLOOKUP(CONCATENATE($C242,"-",$D242, "-",$E242),Dashboard!$M$300:$N$472,2,FALSE),VLOOKUP(CONCATENATE($E242,"-",$D242, "-",$C242),Dashboard!$M$300:$N$472,2,FALSE)),"")</f>
        <v/>
      </c>
      <c r="U242" s="345" t="str">
        <f t="shared" si="2"/>
        <v/>
      </c>
      <c r="V242" s="209"/>
      <c r="W242" s="153"/>
      <c r="X242" s="11"/>
      <c r="Y242" s="11"/>
    </row>
    <row r="243" spans="1:25" x14ac:dyDescent="0.25">
      <c r="A243" s="153"/>
      <c r="B243" s="122"/>
      <c r="C243" s="128" t="s">
        <v>316</v>
      </c>
      <c r="D243" s="173" t="s">
        <v>6022</v>
      </c>
      <c r="E243" s="125" t="s">
        <v>5833</v>
      </c>
      <c r="F243" s="122"/>
      <c r="G243" s="122">
        <v>6</v>
      </c>
      <c r="H243" s="127">
        <v>22</v>
      </c>
      <c r="I243" s="173" t="s">
        <v>6022</v>
      </c>
      <c r="J243" s="127">
        <v>22.15</v>
      </c>
      <c r="K243" s="122">
        <v>1</v>
      </c>
      <c r="L243" s="122">
        <v>1</v>
      </c>
      <c r="M243" s="174" t="s">
        <v>6027</v>
      </c>
      <c r="N243" s="174" t="s">
        <v>7281</v>
      </c>
      <c r="O243" s="122">
        <f>SUM(F240:F243)</f>
        <v>154</v>
      </c>
      <c r="P243" s="122"/>
      <c r="Q243" s="153"/>
      <c r="R243" s="153"/>
      <c r="S243" s="153"/>
      <c r="T243" s="122" t="str">
        <f>IFERROR(IFERROR(VLOOKUP(CONCATENATE($C243,"-",$D243, "-",$E243),Dashboard!$M$300:$N$472,2,FALSE),VLOOKUP(CONCATENATE($E243,"-",$D243, "-",$C243),Dashboard!$M$300:$N$472,2,FALSE)),"")</f>
        <v/>
      </c>
      <c r="U243" s="345" t="str">
        <f t="shared" si="2"/>
        <v/>
      </c>
      <c r="V243" s="209"/>
      <c r="W243" s="147" t="s">
        <v>7282</v>
      </c>
      <c r="X243" s="11"/>
      <c r="Y243" s="11"/>
    </row>
    <row r="244" spans="1:25" x14ac:dyDescent="0.25">
      <c r="A244" s="153"/>
      <c r="B244" s="122">
        <v>30</v>
      </c>
      <c r="C244" s="128" t="s">
        <v>5833</v>
      </c>
      <c r="D244" s="175" t="s">
        <v>1377</v>
      </c>
      <c r="E244" s="125" t="s">
        <v>6832</v>
      </c>
      <c r="F244" s="122">
        <v>12</v>
      </c>
      <c r="G244" s="122"/>
      <c r="H244" s="174" t="s">
        <v>6849</v>
      </c>
      <c r="I244" s="173" t="s">
        <v>6022</v>
      </c>
      <c r="J244" s="174" t="s">
        <v>6741</v>
      </c>
      <c r="K244" s="153"/>
      <c r="L244" s="153"/>
      <c r="M244" s="153"/>
      <c r="N244" s="153"/>
      <c r="O244" s="122"/>
      <c r="P244" s="153"/>
      <c r="Q244" s="153"/>
      <c r="R244" s="153"/>
      <c r="S244" s="153"/>
      <c r="T244" s="122" t="str">
        <f>IFERROR(IFERROR(VLOOKUP(CONCATENATE($C244,"-",$D244, "-",$E244),Dashboard!$M$300:$N$472,2,FALSE),VLOOKUP(CONCATENATE($E244,"-",$D244, "-",$C244),Dashboard!$M$300:$N$472,2,FALSE)),"")</f>
        <v/>
      </c>
      <c r="U244" s="345" t="str">
        <f t="shared" si="2"/>
        <v/>
      </c>
      <c r="V244" s="209"/>
      <c r="W244" s="153"/>
      <c r="X244" s="11"/>
      <c r="Y244" s="11"/>
    </row>
    <row r="245" spans="1:25" x14ac:dyDescent="0.25">
      <c r="A245" s="153"/>
      <c r="B245" s="122"/>
      <c r="C245" s="128" t="s">
        <v>1093</v>
      </c>
      <c r="D245" s="128" t="s">
        <v>969</v>
      </c>
      <c r="E245" s="123" t="s">
        <v>6833</v>
      </c>
      <c r="F245" s="122">
        <v>5</v>
      </c>
      <c r="G245" s="122"/>
      <c r="H245" s="174" t="s">
        <v>6722</v>
      </c>
      <c r="I245" s="173" t="s">
        <v>6022</v>
      </c>
      <c r="J245" s="174" t="s">
        <v>6806</v>
      </c>
      <c r="K245" s="153"/>
      <c r="L245" s="153"/>
      <c r="M245" s="153"/>
      <c r="N245" s="153"/>
      <c r="O245" s="122"/>
      <c r="P245" s="153"/>
      <c r="Q245" s="153"/>
      <c r="R245" s="153"/>
      <c r="S245" s="153"/>
      <c r="T245" s="122" t="str">
        <f>IFERROR(IFERROR(VLOOKUP(CONCATENATE($C245,"-",$D245, "-",$E245),Dashboard!$M$300:$N$472,2,FALSE),VLOOKUP(CONCATENATE($E245,"-",$D245, "-",$C245),Dashboard!$M$300:$N$472,2,FALSE)),"")</f>
        <v/>
      </c>
      <c r="U245" s="345" t="str">
        <f t="shared" si="2"/>
        <v/>
      </c>
      <c r="V245" s="209"/>
      <c r="W245" s="153"/>
      <c r="X245" s="11"/>
      <c r="Y245" s="11"/>
    </row>
    <row r="246" spans="1:25" x14ac:dyDescent="0.25">
      <c r="A246" s="153"/>
      <c r="B246" s="122"/>
      <c r="C246" s="128" t="s">
        <v>295</v>
      </c>
      <c r="D246" s="128" t="s">
        <v>736</v>
      </c>
      <c r="E246" s="125" t="s">
        <v>733</v>
      </c>
      <c r="F246" s="122">
        <v>61</v>
      </c>
      <c r="G246" s="122"/>
      <c r="H246" s="174" t="s">
        <v>6034</v>
      </c>
      <c r="I246" s="173" t="s">
        <v>6022</v>
      </c>
      <c r="J246" s="127">
        <v>10.4</v>
      </c>
      <c r="K246" s="153"/>
      <c r="L246" s="153"/>
      <c r="M246" s="153"/>
      <c r="N246" s="153"/>
      <c r="O246" s="122"/>
      <c r="P246" s="153"/>
      <c r="Q246" s="153"/>
      <c r="R246" s="153"/>
      <c r="S246" s="153"/>
      <c r="T246" s="122" t="str">
        <f>IFERROR(IFERROR(VLOOKUP(CONCATENATE($C246,"-",$D246, "-",$E246),Dashboard!$M$300:$N$472,2,FALSE),VLOOKUP(CONCATENATE($E246,"-",$D246, "-",$C246),Dashboard!$M$300:$N$472,2,FALSE)),"")</f>
        <v>prv66</v>
      </c>
      <c r="U246" s="345" t="str">
        <f t="shared" si="2"/>
        <v>prv66</v>
      </c>
      <c r="V246" s="209"/>
      <c r="W246" s="153"/>
      <c r="X246" s="11"/>
      <c r="Y246" s="11"/>
    </row>
    <row r="247" spans="1:25" x14ac:dyDescent="0.25">
      <c r="A247" s="153"/>
      <c r="B247" s="153"/>
      <c r="C247" s="128" t="s">
        <v>733</v>
      </c>
      <c r="D247" s="128" t="s">
        <v>736</v>
      </c>
      <c r="E247" s="125" t="s">
        <v>295</v>
      </c>
      <c r="F247" s="122">
        <v>61</v>
      </c>
      <c r="G247" s="122"/>
      <c r="H247" s="127">
        <v>11.3</v>
      </c>
      <c r="I247" s="173" t="s">
        <v>6022</v>
      </c>
      <c r="J247" s="127">
        <v>13.3</v>
      </c>
      <c r="K247" s="153"/>
      <c r="L247" s="153"/>
      <c r="M247" s="153"/>
      <c r="N247" s="153"/>
      <c r="O247" s="122"/>
      <c r="P247" s="153"/>
      <c r="Q247" s="153"/>
      <c r="R247" s="153"/>
      <c r="S247" s="153"/>
      <c r="T247" s="122" t="str">
        <f>IFERROR(IFERROR(VLOOKUP(CONCATENATE($C247,"-",$D247, "-",$E247),Dashboard!$M$300:$N$472,2,FALSE),VLOOKUP(CONCATENATE($E247,"-",$D247, "-",$C247),Dashboard!$M$300:$N$472,2,FALSE)),"")</f>
        <v>prv66</v>
      </c>
      <c r="U247" s="345" t="str">
        <f t="shared" si="2"/>
        <v>prv66</v>
      </c>
      <c r="V247" s="209"/>
      <c r="W247" s="153"/>
      <c r="X247" s="11"/>
      <c r="Y247" s="11"/>
    </row>
    <row r="248" spans="1:25" x14ac:dyDescent="0.25">
      <c r="A248" s="153"/>
      <c r="B248" s="153"/>
      <c r="C248" s="128" t="s">
        <v>6025</v>
      </c>
      <c r="D248" s="173" t="s">
        <v>6022</v>
      </c>
      <c r="E248" s="125" t="s">
        <v>5833</v>
      </c>
      <c r="F248" s="122"/>
      <c r="G248" s="122">
        <v>6</v>
      </c>
      <c r="H248" s="127">
        <v>13.35</v>
      </c>
      <c r="I248" s="173" t="s">
        <v>6022</v>
      </c>
      <c r="J248" s="127">
        <v>13.45</v>
      </c>
      <c r="K248" s="122">
        <v>1</v>
      </c>
      <c r="L248" s="122">
        <v>1</v>
      </c>
      <c r="M248" s="174" t="s">
        <v>6937</v>
      </c>
      <c r="N248" s="174" t="s">
        <v>6740</v>
      </c>
      <c r="O248" s="122">
        <f>SUM(F244:F247)</f>
        <v>139</v>
      </c>
      <c r="P248" s="122"/>
      <c r="Q248" s="153"/>
      <c r="R248" s="153"/>
      <c r="S248" s="153"/>
      <c r="T248" s="122" t="str">
        <f>IFERROR(IFERROR(VLOOKUP(CONCATENATE($C248,"-",$D248, "-",$E248),Dashboard!$M$300:$N$472,2,FALSE),VLOOKUP(CONCATENATE($E248,"-",$D248, "-",$C248),Dashboard!$M$300:$N$472,2,FALSE)),"")</f>
        <v/>
      </c>
      <c r="U248" s="345" t="str">
        <f t="shared" si="2"/>
        <v/>
      </c>
      <c r="V248" s="209"/>
      <c r="W248" s="147" t="s">
        <v>5805</v>
      </c>
      <c r="X248" s="11"/>
      <c r="Y248" s="11"/>
    </row>
    <row r="249" spans="1:25" x14ac:dyDescent="0.25">
      <c r="A249" s="153"/>
      <c r="B249" s="153"/>
      <c r="C249" s="128"/>
      <c r="D249" s="122"/>
      <c r="E249" s="125"/>
      <c r="F249" s="153"/>
      <c r="G249" s="122"/>
      <c r="H249" s="153"/>
      <c r="I249" s="153"/>
      <c r="J249" s="153"/>
      <c r="K249" s="153"/>
      <c r="L249" s="153"/>
      <c r="M249" s="153"/>
      <c r="N249" s="153"/>
      <c r="O249" s="122"/>
      <c r="P249" s="153"/>
      <c r="Q249" s="153"/>
      <c r="R249" s="153"/>
      <c r="S249" s="153"/>
      <c r="T249" s="122" t="str">
        <f>IFERROR(IFERROR(VLOOKUP(CONCATENATE($C249,"-",$D249, "-",$E249),Dashboard!$M$300:$N$472,2,FALSE),VLOOKUP(CONCATENATE($E249,"-",$D249, "-",$C249),Dashboard!$M$300:$N$472,2,FALSE)),"")</f>
        <v/>
      </c>
      <c r="U249" s="345" t="str">
        <f t="shared" ref="U249:U312" si="3">T249</f>
        <v/>
      </c>
      <c r="V249" s="209"/>
      <c r="W249" s="153"/>
      <c r="X249" s="11"/>
      <c r="Y249" s="11"/>
    </row>
    <row r="250" spans="1:25" x14ac:dyDescent="0.25">
      <c r="A250" s="153" t="s">
        <v>6748</v>
      </c>
      <c r="B250" s="122" t="s">
        <v>5832</v>
      </c>
      <c r="C250" s="128" t="s">
        <v>5833</v>
      </c>
      <c r="D250" s="173" t="s">
        <v>6022</v>
      </c>
      <c r="E250" s="125" t="s">
        <v>6025</v>
      </c>
      <c r="F250" s="122"/>
      <c r="G250" s="122">
        <v>6</v>
      </c>
      <c r="H250" s="127">
        <v>12.45</v>
      </c>
      <c r="I250" s="173" t="s">
        <v>6022</v>
      </c>
      <c r="J250" s="127">
        <v>13</v>
      </c>
      <c r="K250" s="153"/>
      <c r="L250" s="153"/>
      <c r="M250" s="153"/>
      <c r="N250" s="153"/>
      <c r="O250" s="122"/>
      <c r="P250" s="153"/>
      <c r="Q250" s="153"/>
      <c r="R250" s="153"/>
      <c r="S250" s="153"/>
      <c r="T250" s="122" t="str">
        <f>IFERROR(IFERROR(VLOOKUP(CONCATENATE($C250,"-",$D250, "-",$E250),Dashboard!$M$300:$N$472,2,FALSE),VLOOKUP(CONCATENATE($E250,"-",$D250, "-",$C250),Dashboard!$M$300:$N$472,2,FALSE)),"")</f>
        <v/>
      </c>
      <c r="U250" s="345" t="str">
        <f t="shared" si="3"/>
        <v/>
      </c>
      <c r="V250" s="209"/>
      <c r="W250" s="153"/>
      <c r="X250" s="11"/>
      <c r="Y250" s="11"/>
    </row>
    <row r="251" spans="1:25" x14ac:dyDescent="0.25">
      <c r="A251" s="153"/>
      <c r="B251" s="122"/>
      <c r="C251" s="128" t="s">
        <v>295</v>
      </c>
      <c r="D251" s="128" t="s">
        <v>1602</v>
      </c>
      <c r="E251" s="125" t="s">
        <v>733</v>
      </c>
      <c r="F251" s="122">
        <v>71</v>
      </c>
      <c r="G251" s="122"/>
      <c r="H251" s="127">
        <v>13.15</v>
      </c>
      <c r="I251" s="173" t="s">
        <v>6022</v>
      </c>
      <c r="J251" s="127">
        <v>15.45</v>
      </c>
      <c r="K251" s="153"/>
      <c r="L251" s="153"/>
      <c r="M251" s="153"/>
      <c r="N251" s="153"/>
      <c r="O251" s="122"/>
      <c r="P251" s="153"/>
      <c r="Q251" s="153"/>
      <c r="R251" s="153"/>
      <c r="S251" s="153"/>
      <c r="T251" s="122" t="str">
        <f>IFERROR(IFERROR(VLOOKUP(CONCATENATE($C251,"-",$D251, "-",$E251),Dashboard!$M$300:$N$472,2,FALSE),VLOOKUP(CONCATENATE($E251,"-",$D251, "-",$C251),Dashboard!$M$300:$N$472,2,FALSE)),"")</f>
        <v>prv53</v>
      </c>
      <c r="U251" s="345" t="str">
        <f t="shared" si="3"/>
        <v>prv53</v>
      </c>
      <c r="V251" s="209"/>
      <c r="W251" s="153"/>
      <c r="X251" s="11"/>
      <c r="Y251" s="11"/>
    </row>
    <row r="252" spans="1:25" x14ac:dyDescent="0.25">
      <c r="A252" s="153"/>
      <c r="B252" s="122"/>
      <c r="C252" s="128" t="s">
        <v>733</v>
      </c>
      <c r="D252" s="175" t="s">
        <v>1602</v>
      </c>
      <c r="E252" s="125" t="s">
        <v>295</v>
      </c>
      <c r="F252" s="122">
        <v>71</v>
      </c>
      <c r="G252" s="122"/>
      <c r="H252" s="127">
        <v>17.3</v>
      </c>
      <c r="I252" s="173" t="s">
        <v>6022</v>
      </c>
      <c r="J252" s="127">
        <v>20</v>
      </c>
      <c r="K252" s="153"/>
      <c r="L252" s="153"/>
      <c r="M252" s="153"/>
      <c r="N252" s="153"/>
      <c r="O252" s="122"/>
      <c r="P252" s="153"/>
      <c r="Q252" s="153"/>
      <c r="R252" s="153"/>
      <c r="S252" s="153"/>
      <c r="T252" s="122" t="str">
        <f>IFERROR(IFERROR(VLOOKUP(CONCATENATE($C252,"-",$D252, "-",$E252),Dashboard!$M$300:$N$472,2,FALSE),VLOOKUP(CONCATENATE($E252,"-",$D252, "-",$C252),Dashboard!$M$300:$N$472,2,FALSE)),"")</f>
        <v>prv53</v>
      </c>
      <c r="U252" s="345" t="str">
        <f t="shared" si="3"/>
        <v>prv53</v>
      </c>
      <c r="V252" s="209"/>
      <c r="W252" s="153"/>
      <c r="X252" s="11"/>
      <c r="Y252" s="11"/>
    </row>
    <row r="253" spans="1:25" x14ac:dyDescent="0.25">
      <c r="A253" s="153"/>
      <c r="B253" s="122"/>
      <c r="C253" s="128" t="s">
        <v>295</v>
      </c>
      <c r="D253" s="175" t="s">
        <v>1261</v>
      </c>
      <c r="E253" s="125" t="s">
        <v>1245</v>
      </c>
      <c r="F253" s="122">
        <v>30</v>
      </c>
      <c r="G253" s="122"/>
      <c r="H253" s="127">
        <v>20.149999999999999</v>
      </c>
      <c r="I253" s="173" t="s">
        <v>6022</v>
      </c>
      <c r="J253" s="127">
        <v>21.15</v>
      </c>
      <c r="K253" s="153"/>
      <c r="L253" s="153"/>
      <c r="M253" s="153"/>
      <c r="N253" s="153"/>
      <c r="O253" s="122"/>
      <c r="P253" s="153"/>
      <c r="Q253" s="153"/>
      <c r="R253" s="153"/>
      <c r="S253" s="153"/>
      <c r="T253" s="122" t="str">
        <f>IFERROR(IFERROR(VLOOKUP(CONCATENATE($C253,"-",$D253, "-",$E253),Dashboard!$M$300:$N$472,2,FALSE),VLOOKUP(CONCATENATE($E253,"-",$D253, "-",$C253),Dashboard!$M$300:$N$472,2,FALSE)),"")</f>
        <v>prv88</v>
      </c>
      <c r="U253" s="345" t="str">
        <f t="shared" si="3"/>
        <v>prv88</v>
      </c>
      <c r="V253" s="209"/>
      <c r="W253" s="153"/>
      <c r="X253" s="11"/>
      <c r="Y253" s="11"/>
    </row>
    <row r="254" spans="1:25" x14ac:dyDescent="0.25">
      <c r="A254" s="153"/>
      <c r="B254" s="122"/>
      <c r="C254" s="128" t="s">
        <v>1245</v>
      </c>
      <c r="D254" s="175" t="s">
        <v>295</v>
      </c>
      <c r="E254" s="125" t="s">
        <v>6837</v>
      </c>
      <c r="F254" s="122">
        <v>32</v>
      </c>
      <c r="G254" s="122"/>
      <c r="H254" s="127">
        <v>21.3</v>
      </c>
      <c r="I254" s="173" t="s">
        <v>6022</v>
      </c>
      <c r="J254" s="127">
        <v>22.3</v>
      </c>
      <c r="K254" s="153"/>
      <c r="L254" s="153"/>
      <c r="M254" s="153"/>
      <c r="N254" s="153"/>
      <c r="O254" s="122"/>
      <c r="P254" s="153"/>
      <c r="Q254" s="153"/>
      <c r="R254" s="153"/>
      <c r="S254" s="153"/>
      <c r="T254" s="122" t="str">
        <f>IFERROR(IFERROR(VLOOKUP(CONCATENATE($C254,"-",$D254, "-",$E254),Dashboard!$M$300:$N$472,2,FALSE),VLOOKUP(CONCATENATE($E254,"-",$D254, "-",$C254),Dashboard!$M$300:$N$472,2,FALSE)),"")</f>
        <v/>
      </c>
      <c r="U254" s="345" t="str">
        <f t="shared" si="3"/>
        <v/>
      </c>
      <c r="V254" s="209"/>
      <c r="W254" s="153"/>
      <c r="X254" s="11"/>
      <c r="Y254" s="11"/>
    </row>
    <row r="255" spans="1:25" x14ac:dyDescent="0.25">
      <c r="A255" s="153"/>
      <c r="B255" s="122"/>
      <c r="C255" s="128" t="s">
        <v>6838</v>
      </c>
      <c r="D255" s="175" t="s">
        <v>6839</v>
      </c>
      <c r="E255" s="125" t="s">
        <v>316</v>
      </c>
      <c r="F255" s="122">
        <v>14</v>
      </c>
      <c r="G255" s="122"/>
      <c r="H255" s="127">
        <v>22.3</v>
      </c>
      <c r="I255" s="173" t="s">
        <v>6022</v>
      </c>
      <c r="J255" s="127">
        <v>23</v>
      </c>
      <c r="K255" s="122">
        <v>1</v>
      </c>
      <c r="L255" s="122">
        <v>1</v>
      </c>
      <c r="M255" s="127">
        <v>10.3</v>
      </c>
      <c r="N255" s="127">
        <v>8</v>
      </c>
      <c r="O255" s="122">
        <f>SUM(F251:F255)</f>
        <v>218</v>
      </c>
      <c r="P255" s="153"/>
      <c r="Q255" s="153"/>
      <c r="R255" s="153"/>
      <c r="S255" s="153"/>
      <c r="T255" s="122" t="str">
        <f>IFERROR(IFERROR(VLOOKUP(CONCATENATE($C255,"-",$D255, "-",$E255),Dashboard!$M$300:$N$472,2,FALSE),VLOOKUP(CONCATENATE($E255,"-",$D255, "-",$C255),Dashboard!$M$300:$N$472,2,FALSE)),"")</f>
        <v/>
      </c>
      <c r="U255" s="345" t="str">
        <f t="shared" si="3"/>
        <v/>
      </c>
      <c r="V255" s="209"/>
      <c r="W255" s="122" t="s">
        <v>7283</v>
      </c>
      <c r="X255" s="11"/>
      <c r="Y255" s="11"/>
    </row>
    <row r="256" spans="1:25" x14ac:dyDescent="0.25">
      <c r="A256" s="153"/>
      <c r="B256" s="122">
        <v>31</v>
      </c>
      <c r="C256" s="128" t="s">
        <v>316</v>
      </c>
      <c r="D256" s="173" t="s">
        <v>6022</v>
      </c>
      <c r="E256" s="125" t="s">
        <v>295</v>
      </c>
      <c r="F256" s="122">
        <v>12</v>
      </c>
      <c r="G256" s="122"/>
      <c r="H256" s="174" t="s">
        <v>6811</v>
      </c>
      <c r="I256" s="173" t="s">
        <v>6022</v>
      </c>
      <c r="J256" s="174" t="s">
        <v>7284</v>
      </c>
      <c r="K256" s="153"/>
      <c r="L256" s="153"/>
      <c r="M256" s="153"/>
      <c r="N256" s="153"/>
      <c r="O256" s="122"/>
      <c r="P256" s="153"/>
      <c r="Q256" s="153"/>
      <c r="R256" s="153"/>
      <c r="S256" s="153"/>
      <c r="T256" s="122" t="str">
        <f>IFERROR(IFERROR(VLOOKUP(CONCATENATE($C256,"-",$D256, "-",$E256),Dashboard!$M$300:$N$472,2,FALSE),VLOOKUP(CONCATENATE($E256,"-",$D256, "-",$C256),Dashboard!$M$300:$N$472,2,FALSE)),"")</f>
        <v/>
      </c>
      <c r="U256" s="345" t="str">
        <f t="shared" si="3"/>
        <v/>
      </c>
      <c r="V256" s="209"/>
      <c r="W256" s="153"/>
      <c r="X256" s="11"/>
      <c r="Y256" s="11"/>
    </row>
    <row r="257" spans="1:25" x14ac:dyDescent="0.25">
      <c r="A257" s="153"/>
      <c r="B257" s="122"/>
      <c r="C257" s="128" t="s">
        <v>295</v>
      </c>
      <c r="D257" s="173" t="s">
        <v>6022</v>
      </c>
      <c r="E257" s="125" t="s">
        <v>492</v>
      </c>
      <c r="F257" s="122">
        <v>28</v>
      </c>
      <c r="G257" s="122"/>
      <c r="H257" s="174" t="s">
        <v>6722</v>
      </c>
      <c r="I257" s="173" t="s">
        <v>6022</v>
      </c>
      <c r="J257" s="174" t="s">
        <v>6026</v>
      </c>
      <c r="K257" s="153"/>
      <c r="L257" s="153"/>
      <c r="M257" s="153"/>
      <c r="N257" s="153"/>
      <c r="O257" s="122"/>
      <c r="P257" s="153"/>
      <c r="Q257" s="153"/>
      <c r="R257" s="153"/>
      <c r="S257" s="153"/>
      <c r="T257" s="122" t="str">
        <f>IFERROR(IFERROR(VLOOKUP(CONCATENATE($C257,"-",$D257, "-",$E257),Dashboard!$M$300:$N$472,2,FALSE),VLOOKUP(CONCATENATE($E257,"-",$D257, "-",$C257),Dashboard!$M$300:$N$472,2,FALSE)),"")</f>
        <v/>
      </c>
      <c r="U257" s="345" t="str">
        <f t="shared" si="3"/>
        <v/>
      </c>
      <c r="V257" s="209"/>
      <c r="W257" s="153"/>
      <c r="X257" s="11"/>
      <c r="Y257" s="11"/>
    </row>
    <row r="258" spans="1:25" x14ac:dyDescent="0.25">
      <c r="A258" s="153"/>
      <c r="B258" s="122"/>
      <c r="C258" s="128" t="s">
        <v>492</v>
      </c>
      <c r="D258" s="175" t="s">
        <v>1049</v>
      </c>
      <c r="E258" s="125" t="s">
        <v>344</v>
      </c>
      <c r="F258" s="122">
        <v>25</v>
      </c>
      <c r="G258" s="122"/>
      <c r="H258" s="174" t="s">
        <v>6878</v>
      </c>
      <c r="I258" s="173" t="s">
        <v>6022</v>
      </c>
      <c r="J258" s="174" t="s">
        <v>6715</v>
      </c>
      <c r="K258" s="153"/>
      <c r="L258" s="153"/>
      <c r="M258" s="153"/>
      <c r="N258" s="153"/>
      <c r="O258" s="122"/>
      <c r="P258" s="153"/>
      <c r="Q258" s="153"/>
      <c r="R258" s="153"/>
      <c r="S258" s="153"/>
      <c r="T258" s="122" t="str">
        <f>IFERROR(IFERROR(VLOOKUP(CONCATENATE($C258,"-",$D258, "-",$E258),Dashboard!$M$300:$N$472,2,FALSE),VLOOKUP(CONCATENATE($E258,"-",$D258, "-",$C258),Dashboard!$M$300:$N$472,2,FALSE)),"")</f>
        <v/>
      </c>
      <c r="U258" s="345" t="str">
        <f t="shared" si="3"/>
        <v/>
      </c>
      <c r="V258" s="209"/>
      <c r="W258" s="147"/>
      <c r="X258" s="11"/>
      <c r="Y258" s="11"/>
    </row>
    <row r="259" spans="1:25" x14ac:dyDescent="0.25">
      <c r="A259" s="153"/>
      <c r="B259" s="122"/>
      <c r="C259" s="128" t="s">
        <v>344</v>
      </c>
      <c r="D259" s="175" t="s">
        <v>1261</v>
      </c>
      <c r="E259" s="125" t="s">
        <v>295</v>
      </c>
      <c r="F259" s="122">
        <v>31</v>
      </c>
      <c r="G259" s="122"/>
      <c r="H259" s="174" t="s">
        <v>6029</v>
      </c>
      <c r="I259" s="173" t="s">
        <v>6022</v>
      </c>
      <c r="J259" s="174" t="s">
        <v>6826</v>
      </c>
      <c r="K259" s="122"/>
      <c r="L259" s="122"/>
      <c r="M259" s="174"/>
      <c r="N259" s="174"/>
      <c r="O259" s="122"/>
      <c r="P259" s="122"/>
      <c r="Q259" s="153"/>
      <c r="R259" s="153"/>
      <c r="S259" s="153"/>
      <c r="T259" s="122" t="str">
        <f>IFERROR(IFERROR(VLOOKUP(CONCATENATE($C259,"-",$D259, "-",$E259),Dashboard!$M$300:$N$472,2,FALSE),VLOOKUP(CONCATENATE($E259,"-",$D259, "-",$C259),Dashboard!$M$300:$N$472,2,FALSE)),"")</f>
        <v>prv57</v>
      </c>
      <c r="U259" s="345" t="str">
        <f t="shared" si="3"/>
        <v>prv57</v>
      </c>
      <c r="V259" s="209"/>
      <c r="W259" s="147"/>
      <c r="X259" s="11"/>
      <c r="Y259" s="11"/>
    </row>
    <row r="260" spans="1:25" x14ac:dyDescent="0.25">
      <c r="A260" s="153"/>
      <c r="B260" s="122"/>
      <c r="C260" s="128" t="s">
        <v>316</v>
      </c>
      <c r="D260" s="173" t="s">
        <v>6022</v>
      </c>
      <c r="E260" s="125" t="s">
        <v>5833</v>
      </c>
      <c r="F260" s="122"/>
      <c r="G260" s="122">
        <v>6</v>
      </c>
      <c r="H260" s="174" t="s">
        <v>6044</v>
      </c>
      <c r="I260" s="173" t="s">
        <v>6022</v>
      </c>
      <c r="J260" s="174" t="s">
        <v>6738</v>
      </c>
      <c r="K260" s="122">
        <v>1</v>
      </c>
      <c r="L260" s="122">
        <v>1</v>
      </c>
      <c r="M260" s="174" t="s">
        <v>6948</v>
      </c>
      <c r="N260" s="174" t="s">
        <v>6747</v>
      </c>
      <c r="O260" s="122">
        <f>SUM(F256:F259)</f>
        <v>96</v>
      </c>
      <c r="P260" s="153"/>
      <c r="Q260" s="153"/>
      <c r="R260" s="153"/>
      <c r="S260" s="153"/>
      <c r="T260" s="122" t="str">
        <f>IFERROR(IFERROR(VLOOKUP(CONCATENATE($C260,"-",$D260, "-",$E260),Dashboard!$M$300:$N$472,2,FALSE),VLOOKUP(CONCATENATE($E260,"-",$D260, "-",$C260),Dashboard!$M$300:$N$472,2,FALSE)),"")</f>
        <v/>
      </c>
      <c r="U260" s="345" t="str">
        <f t="shared" si="3"/>
        <v/>
      </c>
      <c r="V260" s="209"/>
      <c r="W260" s="122" t="s">
        <v>5805</v>
      </c>
      <c r="X260" s="11"/>
      <c r="Y260" s="11"/>
    </row>
    <row r="261" spans="1:25" x14ac:dyDescent="0.25">
      <c r="A261" s="153"/>
      <c r="B261" s="122"/>
      <c r="C261" s="128"/>
      <c r="D261" s="173"/>
      <c r="E261" s="125"/>
      <c r="F261" s="122"/>
      <c r="G261" s="122"/>
      <c r="H261" s="174"/>
      <c r="I261" s="173"/>
      <c r="J261" s="174"/>
      <c r="K261" s="122"/>
      <c r="L261" s="122"/>
      <c r="M261" s="174"/>
      <c r="N261" s="174"/>
      <c r="O261" s="122"/>
      <c r="P261" s="153"/>
      <c r="Q261" s="153"/>
      <c r="R261" s="153"/>
      <c r="S261" s="153"/>
      <c r="T261" s="122" t="str">
        <f>IFERROR(IFERROR(VLOOKUP(CONCATENATE($C261,"-",$D261, "-",$E261),Dashboard!$M$300:$N$472,2,FALSE),VLOOKUP(CONCATENATE($E261,"-",$D261, "-",$C261),Dashboard!$M$300:$N$472,2,FALSE)),"")</f>
        <v/>
      </c>
      <c r="U261" s="345" t="str">
        <f t="shared" si="3"/>
        <v/>
      </c>
      <c r="V261" s="209"/>
      <c r="W261" s="153"/>
      <c r="X261" s="11"/>
      <c r="Y261" s="11"/>
    </row>
    <row r="262" spans="1:25" x14ac:dyDescent="0.25">
      <c r="A262" s="153" t="s">
        <v>6748</v>
      </c>
      <c r="B262" s="122" t="s">
        <v>5834</v>
      </c>
      <c r="C262" s="128" t="s">
        <v>5833</v>
      </c>
      <c r="D262" s="173" t="s">
        <v>6022</v>
      </c>
      <c r="E262" s="125" t="s">
        <v>6025</v>
      </c>
      <c r="F262" s="122"/>
      <c r="G262" s="122">
        <v>6</v>
      </c>
      <c r="H262" s="127">
        <v>12.15</v>
      </c>
      <c r="I262" s="173" t="s">
        <v>6022</v>
      </c>
      <c r="J262" s="127">
        <v>12.3</v>
      </c>
      <c r="K262" s="153"/>
      <c r="L262" s="153"/>
      <c r="M262" s="153"/>
      <c r="N262" s="153"/>
      <c r="O262" s="122"/>
      <c r="P262" s="153"/>
      <c r="Q262" s="153"/>
      <c r="R262" s="153"/>
      <c r="S262" s="153"/>
      <c r="T262" s="122" t="str">
        <f>IFERROR(IFERROR(VLOOKUP(CONCATENATE($C262,"-",$D262, "-",$E262),Dashboard!$M$300:$N$472,2,FALSE),VLOOKUP(CONCATENATE($E262,"-",$D262, "-",$C262),Dashboard!$M$300:$N$472,2,FALSE)),"")</f>
        <v/>
      </c>
      <c r="U262" s="345" t="str">
        <f t="shared" si="3"/>
        <v/>
      </c>
      <c r="V262" s="209"/>
      <c r="W262" s="153"/>
      <c r="X262" s="11"/>
      <c r="Y262" s="11"/>
    </row>
    <row r="263" spans="1:25" x14ac:dyDescent="0.25">
      <c r="A263" s="153"/>
      <c r="B263" s="122"/>
      <c r="C263" s="128" t="s">
        <v>5891</v>
      </c>
      <c r="D263" s="175" t="s">
        <v>736</v>
      </c>
      <c r="E263" s="125" t="s">
        <v>733</v>
      </c>
      <c r="F263" s="122">
        <v>61</v>
      </c>
      <c r="G263" s="122"/>
      <c r="H263" s="127">
        <v>12.45</v>
      </c>
      <c r="I263" s="173" t="s">
        <v>6022</v>
      </c>
      <c r="J263" s="127">
        <v>14.45</v>
      </c>
      <c r="K263" s="153"/>
      <c r="L263" s="153"/>
      <c r="M263" s="153"/>
      <c r="N263" s="153"/>
      <c r="O263" s="122"/>
      <c r="P263" s="153"/>
      <c r="Q263" s="153"/>
      <c r="R263" s="153"/>
      <c r="S263" s="153"/>
      <c r="T263" s="122" t="str">
        <f>IFERROR(IFERROR(VLOOKUP(CONCATENATE($C263,"-",$D263, "-",$E263),Dashboard!$M$300:$N$472,2,FALSE),VLOOKUP(CONCATENATE($E263,"-",$D263, "-",$C263),Dashboard!$M$300:$N$472,2,FALSE)),"")</f>
        <v/>
      </c>
      <c r="U263" s="345" t="str">
        <f t="shared" si="3"/>
        <v/>
      </c>
      <c r="V263" s="209"/>
      <c r="W263" s="153"/>
      <c r="X263" s="11"/>
      <c r="Y263" s="11"/>
    </row>
    <row r="264" spans="1:25" x14ac:dyDescent="0.25">
      <c r="A264" s="153"/>
      <c r="B264" s="122"/>
      <c r="C264" s="128" t="s">
        <v>733</v>
      </c>
      <c r="D264" s="175" t="s">
        <v>6841</v>
      </c>
      <c r="E264" s="125" t="s">
        <v>295</v>
      </c>
      <c r="F264" s="122">
        <v>61</v>
      </c>
      <c r="G264" s="122"/>
      <c r="H264" s="127">
        <v>15.3</v>
      </c>
      <c r="I264" s="173" t="s">
        <v>6022</v>
      </c>
      <c r="J264" s="127">
        <v>17.3</v>
      </c>
      <c r="K264" s="153"/>
      <c r="L264" s="153"/>
      <c r="M264" s="153"/>
      <c r="N264" s="153"/>
      <c r="O264" s="122"/>
      <c r="P264" s="153"/>
      <c r="Q264" s="153"/>
      <c r="R264" s="153"/>
      <c r="S264" s="153"/>
      <c r="T264" s="122" t="str">
        <f>IFERROR(IFERROR(VLOOKUP(CONCATENATE($C264,"-",$D264, "-",$E264),Dashboard!$M$300:$N$472,2,FALSE),VLOOKUP(CONCATENATE($E264,"-",$D264, "-",$C264),Dashboard!$M$300:$N$472,2,FALSE)),"")</f>
        <v/>
      </c>
      <c r="U264" s="345" t="str">
        <f t="shared" si="3"/>
        <v/>
      </c>
      <c r="V264" s="209"/>
      <c r="W264" s="153"/>
      <c r="X264" s="11"/>
      <c r="Y264" s="11"/>
    </row>
    <row r="265" spans="1:25" x14ac:dyDescent="0.25">
      <c r="A265" s="153"/>
      <c r="B265" s="122"/>
      <c r="C265" s="128" t="s">
        <v>6058</v>
      </c>
      <c r="D265" s="173" t="s">
        <v>6022</v>
      </c>
      <c r="E265" s="123" t="s">
        <v>6842</v>
      </c>
      <c r="F265" s="122">
        <v>5</v>
      </c>
      <c r="G265" s="122"/>
      <c r="H265" s="127">
        <v>17.350000000000001</v>
      </c>
      <c r="I265" s="173" t="s">
        <v>6022</v>
      </c>
      <c r="J265" s="127">
        <v>17.45</v>
      </c>
      <c r="K265" s="153"/>
      <c r="L265" s="153"/>
      <c r="M265" s="153"/>
      <c r="N265" s="153"/>
      <c r="O265" s="122"/>
      <c r="P265" s="153"/>
      <c r="Q265" s="153"/>
      <c r="R265" s="153"/>
      <c r="S265" s="153"/>
      <c r="T265" s="122" t="str">
        <f>IFERROR(IFERROR(VLOOKUP(CONCATENATE($C265,"-",$D265, "-",$E265),Dashboard!$M$300:$N$472,2,FALSE),VLOOKUP(CONCATENATE($E265,"-",$D265, "-",$C265),Dashboard!$M$300:$N$472,2,FALSE)),"")</f>
        <v/>
      </c>
      <c r="U265" s="345" t="str">
        <f t="shared" si="3"/>
        <v/>
      </c>
      <c r="V265" s="209"/>
      <c r="W265" s="153"/>
      <c r="X265" s="11"/>
      <c r="Y265" s="11"/>
    </row>
    <row r="266" spans="1:25" x14ac:dyDescent="0.25">
      <c r="A266" s="153"/>
      <c r="B266" s="122"/>
      <c r="C266" s="139" t="s">
        <v>6842</v>
      </c>
      <c r="D266" s="173" t="s">
        <v>6022</v>
      </c>
      <c r="E266" s="125" t="s">
        <v>295</v>
      </c>
      <c r="F266" s="122">
        <v>5</v>
      </c>
      <c r="G266" s="122"/>
      <c r="H266" s="127">
        <v>17.45</v>
      </c>
      <c r="I266" s="173" t="s">
        <v>6022</v>
      </c>
      <c r="J266" s="127">
        <v>18</v>
      </c>
      <c r="K266" s="153"/>
      <c r="L266" s="153"/>
      <c r="M266" s="153"/>
      <c r="N266" s="153"/>
      <c r="O266" s="122"/>
      <c r="P266" s="153"/>
      <c r="Q266" s="153"/>
      <c r="R266" s="153"/>
      <c r="S266" s="153"/>
      <c r="T266" s="122" t="str">
        <f>IFERROR(IFERROR(VLOOKUP(CONCATENATE($C266,"-",$D266, "-",$E266),Dashboard!$M$300:$N$472,2,FALSE),VLOOKUP(CONCATENATE($E266,"-",$D266, "-",$C266),Dashboard!$M$300:$N$472,2,FALSE)),"")</f>
        <v/>
      </c>
      <c r="U266" s="345" t="str">
        <f t="shared" si="3"/>
        <v/>
      </c>
      <c r="V266" s="209"/>
      <c r="W266" s="153"/>
      <c r="X266" s="11"/>
      <c r="Y266" s="11"/>
    </row>
    <row r="267" spans="1:25" x14ac:dyDescent="0.25">
      <c r="A267" s="153"/>
      <c r="B267" s="122"/>
      <c r="C267" s="128" t="s">
        <v>295</v>
      </c>
      <c r="D267" s="175" t="s">
        <v>316</v>
      </c>
      <c r="E267" s="132" t="s">
        <v>6843</v>
      </c>
      <c r="F267" s="122">
        <v>39</v>
      </c>
      <c r="G267" s="122"/>
      <c r="H267" s="127">
        <v>18.149999999999999</v>
      </c>
      <c r="I267" s="173" t="s">
        <v>6022</v>
      </c>
      <c r="J267" s="127">
        <v>20.05</v>
      </c>
      <c r="K267" s="122">
        <v>1</v>
      </c>
      <c r="L267" s="122">
        <v>1</v>
      </c>
      <c r="M267" s="174" t="s">
        <v>6852</v>
      </c>
      <c r="N267" s="174" t="s">
        <v>7285</v>
      </c>
      <c r="O267" s="122">
        <f>SUM(F263:F267)</f>
        <v>171</v>
      </c>
      <c r="P267" s="122"/>
      <c r="Q267" s="153"/>
      <c r="R267" s="153"/>
      <c r="S267" s="153"/>
      <c r="T267" s="122" t="str">
        <f>IFERROR(IFERROR(VLOOKUP(CONCATENATE($C267,"-",$D267, "-",$E267),Dashboard!$M$300:$N$472,2,FALSE),VLOOKUP(CONCATENATE($E267,"-",$D267, "-",$C267),Dashboard!$M$300:$N$472,2,FALSE)),"")</f>
        <v/>
      </c>
      <c r="U267" s="345" t="str">
        <f t="shared" si="3"/>
        <v/>
      </c>
      <c r="V267" s="209"/>
      <c r="W267" s="147" t="s">
        <v>7286</v>
      </c>
      <c r="X267" s="11"/>
      <c r="Y267" s="11"/>
    </row>
    <row r="268" spans="1:25" x14ac:dyDescent="0.25">
      <c r="A268" s="153"/>
      <c r="B268" s="122">
        <v>32</v>
      </c>
      <c r="C268" s="128" t="s">
        <v>1902</v>
      </c>
      <c r="D268" s="175" t="s">
        <v>6844</v>
      </c>
      <c r="E268" s="125" t="s">
        <v>295</v>
      </c>
      <c r="F268" s="122">
        <v>39</v>
      </c>
      <c r="G268" s="122"/>
      <c r="H268" s="174" t="s">
        <v>6031</v>
      </c>
      <c r="I268" s="173" t="s">
        <v>6022</v>
      </c>
      <c r="J268" s="174" t="s">
        <v>6034</v>
      </c>
      <c r="K268" s="153"/>
      <c r="L268" s="153"/>
      <c r="M268" s="153"/>
      <c r="N268" s="153"/>
      <c r="O268" s="122"/>
      <c r="P268" s="153"/>
      <c r="Q268" s="153"/>
      <c r="R268" s="153"/>
      <c r="S268" s="153"/>
      <c r="T268" s="122" t="str">
        <f>IFERROR(IFERROR(VLOOKUP(CONCATENATE($C268,"-",$D268, "-",$E268),Dashboard!$M$300:$N$472,2,FALSE),VLOOKUP(CONCATENATE($E268,"-",$D268, "-",$C268),Dashboard!$M$300:$N$472,2,FALSE)),"")</f>
        <v/>
      </c>
      <c r="U268" s="345" t="str">
        <f t="shared" si="3"/>
        <v/>
      </c>
      <c r="V268" s="209"/>
      <c r="W268" s="153"/>
      <c r="X268" s="11"/>
      <c r="Y268" s="11"/>
    </row>
    <row r="269" spans="1:25" x14ac:dyDescent="0.25">
      <c r="A269" s="153"/>
      <c r="B269" s="153"/>
      <c r="C269" s="128" t="s">
        <v>295</v>
      </c>
      <c r="D269" s="175" t="s">
        <v>1261</v>
      </c>
      <c r="E269" s="125" t="s">
        <v>344</v>
      </c>
      <c r="F269" s="122">
        <v>31</v>
      </c>
      <c r="G269" s="122"/>
      <c r="H269" s="174" t="s">
        <v>6845</v>
      </c>
      <c r="I269" s="173" t="s">
        <v>6022</v>
      </c>
      <c r="J269" s="174" t="s">
        <v>6059</v>
      </c>
      <c r="K269" s="153"/>
      <c r="L269" s="153"/>
      <c r="M269" s="153"/>
      <c r="N269" s="153"/>
      <c r="O269" s="122"/>
      <c r="P269" s="153"/>
      <c r="Q269" s="153"/>
      <c r="R269" s="153"/>
      <c r="S269" s="153"/>
      <c r="T269" s="122" t="str">
        <f>IFERROR(IFERROR(VLOOKUP(CONCATENATE($C269,"-",$D269, "-",$E269),Dashboard!$M$300:$N$472,2,FALSE),VLOOKUP(CONCATENATE($E269,"-",$D269, "-",$C269),Dashboard!$M$300:$N$472,2,FALSE)),"")</f>
        <v>prv57</v>
      </c>
      <c r="U269" s="345" t="str">
        <f t="shared" si="3"/>
        <v>prv57</v>
      </c>
      <c r="V269" s="209"/>
      <c r="W269" s="153"/>
      <c r="X269" s="11"/>
      <c r="Y269" s="11"/>
    </row>
    <row r="270" spans="1:25" x14ac:dyDescent="0.25">
      <c r="A270" s="153"/>
      <c r="B270" s="153"/>
      <c r="C270" s="128" t="s">
        <v>344</v>
      </c>
      <c r="D270" s="175" t="s">
        <v>1261</v>
      </c>
      <c r="E270" s="125" t="s">
        <v>295</v>
      </c>
      <c r="F270" s="122">
        <v>31</v>
      </c>
      <c r="G270" s="122"/>
      <c r="H270" s="127">
        <v>10.199999999999999</v>
      </c>
      <c r="I270" s="173" t="s">
        <v>6022</v>
      </c>
      <c r="J270" s="127">
        <v>11.2</v>
      </c>
      <c r="K270" s="153"/>
      <c r="L270" s="153"/>
      <c r="M270" s="153"/>
      <c r="N270" s="153"/>
      <c r="O270" s="122"/>
      <c r="P270" s="153"/>
      <c r="Q270" s="153"/>
      <c r="R270" s="153"/>
      <c r="S270" s="153"/>
      <c r="T270" s="122" t="str">
        <f>IFERROR(IFERROR(VLOOKUP(CONCATENATE($C270,"-",$D270, "-",$E270),Dashboard!$M$300:$N$472,2,FALSE),VLOOKUP(CONCATENATE($E270,"-",$D270, "-",$C270),Dashboard!$M$300:$N$472,2,FALSE)),"")</f>
        <v>prv57</v>
      </c>
      <c r="U270" s="345" t="str">
        <f t="shared" si="3"/>
        <v>prv57</v>
      </c>
      <c r="V270" s="209"/>
      <c r="W270" s="153"/>
      <c r="X270" s="11"/>
      <c r="Y270" s="11"/>
    </row>
    <row r="271" spans="1:25" x14ac:dyDescent="0.25">
      <c r="A271" s="153"/>
      <c r="B271" s="153"/>
      <c r="C271" s="128" t="s">
        <v>6025</v>
      </c>
      <c r="D271" s="173" t="s">
        <v>6022</v>
      </c>
      <c r="E271" s="125" t="s">
        <v>5833</v>
      </c>
      <c r="F271" s="122"/>
      <c r="G271" s="122">
        <v>6</v>
      </c>
      <c r="H271" s="127">
        <v>11.3</v>
      </c>
      <c r="I271" s="173" t="s">
        <v>6022</v>
      </c>
      <c r="J271" s="127">
        <v>11.45</v>
      </c>
      <c r="K271" s="122">
        <v>1</v>
      </c>
      <c r="L271" s="122">
        <v>1</v>
      </c>
      <c r="M271" s="174" t="s">
        <v>6829</v>
      </c>
      <c r="N271" s="174" t="s">
        <v>6868</v>
      </c>
      <c r="O271" s="122">
        <f>SUM(F268:F270)</f>
        <v>101</v>
      </c>
      <c r="P271" s="122"/>
      <c r="Q271" s="153"/>
      <c r="R271" s="153"/>
      <c r="S271" s="153"/>
      <c r="T271" s="122" t="str">
        <f>IFERROR(IFERROR(VLOOKUP(CONCATENATE($C271,"-",$D271, "-",$E271),Dashboard!$M$300:$N$472,2,FALSE),VLOOKUP(CONCATENATE($E271,"-",$D271, "-",$C271),Dashboard!$M$300:$N$472,2,FALSE)),"")</f>
        <v/>
      </c>
      <c r="U271" s="345" t="str">
        <f t="shared" si="3"/>
        <v/>
      </c>
      <c r="V271" s="209"/>
      <c r="W271" s="147" t="s">
        <v>5805</v>
      </c>
      <c r="X271" s="11"/>
      <c r="Y271" s="11"/>
    </row>
    <row r="272" spans="1:25" x14ac:dyDescent="0.25">
      <c r="A272" s="214" t="s">
        <v>6748</v>
      </c>
      <c r="B272" s="137" t="s">
        <v>5836</v>
      </c>
      <c r="C272" s="369" t="s">
        <v>5833</v>
      </c>
      <c r="D272" s="381" t="s">
        <v>6022</v>
      </c>
      <c r="E272" s="371" t="s">
        <v>6025</v>
      </c>
      <c r="F272" s="137"/>
      <c r="G272" s="137">
        <v>6</v>
      </c>
      <c r="H272" s="136">
        <v>16.3</v>
      </c>
      <c r="I272" s="381" t="s">
        <v>6022</v>
      </c>
      <c r="J272" s="137">
        <v>16.45</v>
      </c>
      <c r="K272" s="214"/>
      <c r="L272" s="214"/>
      <c r="M272" s="214"/>
      <c r="N272" s="214"/>
      <c r="O272" s="137"/>
      <c r="P272" s="214"/>
      <c r="Q272" s="214"/>
      <c r="R272" s="214"/>
      <c r="S272" s="214"/>
      <c r="T272" s="122" t="str">
        <f>IFERROR(IFERROR(VLOOKUP(CONCATENATE($C272,"-",$D272, "-",$E272),Dashboard!$M$300:$N$472,2,FALSE),VLOOKUP(CONCATENATE($E272,"-",$D272, "-",$C272),Dashboard!$M$300:$N$472,2,FALSE)),"")</f>
        <v/>
      </c>
      <c r="U272" s="345" t="str">
        <f t="shared" si="3"/>
        <v/>
      </c>
      <c r="V272" s="209"/>
      <c r="W272" s="214"/>
      <c r="X272" s="11"/>
      <c r="Y272" s="11"/>
    </row>
    <row r="273" spans="1:25" x14ac:dyDescent="0.25">
      <c r="A273" s="153"/>
      <c r="B273" s="122"/>
      <c r="C273" s="128" t="s">
        <v>295</v>
      </c>
      <c r="D273" s="128" t="s">
        <v>6846</v>
      </c>
      <c r="E273" s="125" t="s">
        <v>240</v>
      </c>
      <c r="F273" s="122">
        <v>51</v>
      </c>
      <c r="G273" s="122"/>
      <c r="H273" s="127">
        <v>17.100000000000001</v>
      </c>
      <c r="I273" s="173" t="s">
        <v>6022</v>
      </c>
      <c r="J273" s="127">
        <v>19.3</v>
      </c>
      <c r="K273" s="122">
        <v>1</v>
      </c>
      <c r="L273" s="122">
        <v>1</v>
      </c>
      <c r="M273" s="174" t="s">
        <v>6962</v>
      </c>
      <c r="N273" s="174" t="s">
        <v>7287</v>
      </c>
      <c r="O273" s="122">
        <v>51</v>
      </c>
      <c r="P273" s="122"/>
      <c r="Q273" s="153"/>
      <c r="R273" s="153"/>
      <c r="S273" s="153"/>
      <c r="T273" s="122" t="str">
        <f>IFERROR(IFERROR(VLOOKUP(CONCATENATE($C273,"-",$D273, "-",$E273),Dashboard!$M$300:$N$472,2,FALSE),VLOOKUP(CONCATENATE($E273,"-",$D273, "-",$C273),Dashboard!$M$300:$N$472,2,FALSE)),"")</f>
        <v/>
      </c>
      <c r="U273" s="345" t="str">
        <f t="shared" si="3"/>
        <v/>
      </c>
      <c r="V273" s="209"/>
      <c r="W273" s="147" t="s">
        <v>7288</v>
      </c>
      <c r="X273" s="11"/>
      <c r="Y273" s="11"/>
    </row>
    <row r="274" spans="1:25" x14ac:dyDescent="0.25">
      <c r="A274" s="153"/>
      <c r="B274" s="122">
        <v>33</v>
      </c>
      <c r="C274" s="128" t="s">
        <v>240</v>
      </c>
      <c r="D274" s="128" t="s">
        <v>6846</v>
      </c>
      <c r="E274" s="125" t="s">
        <v>295</v>
      </c>
      <c r="F274" s="122">
        <v>51</v>
      </c>
      <c r="G274" s="122"/>
      <c r="H274" s="174" t="s">
        <v>6722</v>
      </c>
      <c r="I274" s="173" t="s">
        <v>6022</v>
      </c>
      <c r="J274" s="174" t="s">
        <v>6715</v>
      </c>
      <c r="K274" s="153"/>
      <c r="L274" s="153"/>
      <c r="M274" s="153"/>
      <c r="N274" s="153"/>
      <c r="O274" s="122"/>
      <c r="P274" s="153"/>
      <c r="Q274" s="153"/>
      <c r="R274" s="153"/>
      <c r="S274" s="153"/>
      <c r="T274" s="122" t="str">
        <f>IFERROR(IFERROR(VLOOKUP(CONCATENATE($C274,"-",$D274, "-",$E274),Dashboard!$M$300:$N$472,2,FALSE),VLOOKUP(CONCATENATE($E274,"-",$D274, "-",$C274),Dashboard!$M$300:$N$472,2,FALSE)),"")</f>
        <v/>
      </c>
      <c r="U274" s="345" t="str">
        <f t="shared" si="3"/>
        <v/>
      </c>
      <c r="V274" s="209"/>
      <c r="W274" s="153"/>
      <c r="X274" s="11"/>
      <c r="Y274" s="11"/>
    </row>
    <row r="275" spans="1:25" x14ac:dyDescent="0.25">
      <c r="A275" s="153"/>
      <c r="B275" s="122"/>
      <c r="C275" s="128" t="s">
        <v>295</v>
      </c>
      <c r="D275" s="128" t="s">
        <v>2164</v>
      </c>
      <c r="E275" s="125" t="s">
        <v>295</v>
      </c>
      <c r="F275" s="122">
        <v>10</v>
      </c>
      <c r="G275" s="122"/>
      <c r="H275" s="174" t="s">
        <v>6029</v>
      </c>
      <c r="I275" s="173" t="s">
        <v>6022</v>
      </c>
      <c r="J275" s="174" t="s">
        <v>6043</v>
      </c>
      <c r="K275" s="153"/>
      <c r="L275" s="153"/>
      <c r="M275" s="153"/>
      <c r="N275" s="153"/>
      <c r="O275" s="122"/>
      <c r="P275" s="153"/>
      <c r="Q275" s="153"/>
      <c r="R275" s="153"/>
      <c r="S275" s="153"/>
      <c r="T275" s="122" t="str">
        <f>IFERROR(IFERROR(VLOOKUP(CONCATENATE($C275,"-",$D275, "-",$E275),Dashboard!$M$300:$N$472,2,FALSE),VLOOKUP(CONCATENATE($E275,"-",$D275, "-",$C275),Dashboard!$M$300:$N$472,2,FALSE)),"")</f>
        <v/>
      </c>
      <c r="U275" s="345" t="str">
        <f t="shared" si="3"/>
        <v/>
      </c>
      <c r="V275" s="209"/>
      <c r="W275" s="153"/>
      <c r="X275" s="11"/>
      <c r="Y275" s="11"/>
    </row>
    <row r="276" spans="1:25" x14ac:dyDescent="0.25">
      <c r="A276" s="153"/>
      <c r="B276" s="122"/>
      <c r="C276" s="128" t="s">
        <v>295</v>
      </c>
      <c r="D276" s="128" t="s">
        <v>1602</v>
      </c>
      <c r="E276" s="125" t="s">
        <v>6060</v>
      </c>
      <c r="F276" s="122">
        <v>62</v>
      </c>
      <c r="G276" s="122"/>
      <c r="H276" s="127">
        <v>10.15</v>
      </c>
      <c r="I276" s="173" t="s">
        <v>6022</v>
      </c>
      <c r="J276" s="122">
        <v>12.15</v>
      </c>
      <c r="K276" s="153"/>
      <c r="L276" s="153"/>
      <c r="M276" s="153"/>
      <c r="N276" s="153"/>
      <c r="O276" s="122"/>
      <c r="P276" s="153"/>
      <c r="Q276" s="153"/>
      <c r="R276" s="153"/>
      <c r="S276" s="153"/>
      <c r="T276" s="122" t="str">
        <f>IFERROR(IFERROR(VLOOKUP(CONCATENATE($C276,"-",$D276, "-",$E276),Dashboard!$M$300:$N$472,2,FALSE),VLOOKUP(CONCATENATE($E276,"-",$D276, "-",$C276),Dashboard!$M$300:$N$472,2,FALSE)),"")</f>
        <v/>
      </c>
      <c r="U276" s="345" t="str">
        <f t="shared" si="3"/>
        <v/>
      </c>
      <c r="V276" s="209"/>
      <c r="W276" s="153"/>
      <c r="X276" s="11"/>
      <c r="Y276" s="11"/>
    </row>
    <row r="277" spans="1:25" x14ac:dyDescent="0.25">
      <c r="A277" s="153"/>
      <c r="B277" s="122"/>
      <c r="C277" s="128" t="s">
        <v>6060</v>
      </c>
      <c r="D277" s="128" t="s">
        <v>1602</v>
      </c>
      <c r="E277" s="125" t="s">
        <v>295</v>
      </c>
      <c r="F277" s="122">
        <v>62</v>
      </c>
      <c r="G277" s="122"/>
      <c r="H277" s="127">
        <v>12.45</v>
      </c>
      <c r="I277" s="173" t="s">
        <v>6022</v>
      </c>
      <c r="J277" s="122">
        <v>14.45</v>
      </c>
      <c r="K277" s="153"/>
      <c r="L277" s="153"/>
      <c r="M277" s="153"/>
      <c r="N277" s="153"/>
      <c r="O277" s="122"/>
      <c r="P277" s="153"/>
      <c r="Q277" s="153"/>
      <c r="R277" s="153"/>
      <c r="S277" s="153"/>
      <c r="T277" s="122" t="str">
        <f>IFERROR(IFERROR(VLOOKUP(CONCATENATE($C277,"-",$D277, "-",$E277),Dashboard!$M$300:$N$472,2,FALSE),VLOOKUP(CONCATENATE($E277,"-",$D277, "-",$C277),Dashboard!$M$300:$N$472,2,FALSE)),"")</f>
        <v/>
      </c>
      <c r="U277" s="345" t="str">
        <f t="shared" si="3"/>
        <v/>
      </c>
      <c r="V277" s="209"/>
      <c r="W277" s="153"/>
      <c r="X277" s="11"/>
      <c r="Y277" s="11"/>
    </row>
    <row r="278" spans="1:25" x14ac:dyDescent="0.25">
      <c r="A278" s="153"/>
      <c r="B278" s="122"/>
      <c r="C278" s="128" t="s">
        <v>6025</v>
      </c>
      <c r="D278" s="173" t="s">
        <v>6022</v>
      </c>
      <c r="E278" s="125" t="s">
        <v>5833</v>
      </c>
      <c r="F278" s="122"/>
      <c r="G278" s="122">
        <v>6</v>
      </c>
      <c r="H278" s="127">
        <v>15</v>
      </c>
      <c r="I278" s="173" t="s">
        <v>6022</v>
      </c>
      <c r="J278" s="122">
        <v>15.15</v>
      </c>
      <c r="K278" s="122">
        <v>1</v>
      </c>
      <c r="L278" s="122">
        <v>1</v>
      </c>
      <c r="M278" s="174" t="s">
        <v>6782</v>
      </c>
      <c r="N278" s="174" t="s">
        <v>6061</v>
      </c>
      <c r="O278" s="122">
        <f>SUM(F274:F278)</f>
        <v>185</v>
      </c>
      <c r="P278" s="122"/>
      <c r="Q278" s="153"/>
      <c r="R278" s="153"/>
      <c r="S278" s="153"/>
      <c r="T278" s="122" t="str">
        <f>IFERROR(IFERROR(VLOOKUP(CONCATENATE($C278,"-",$D278, "-",$E278),Dashboard!$M$300:$N$472,2,FALSE),VLOOKUP(CONCATENATE($E278,"-",$D278, "-",$C278),Dashboard!$M$300:$N$472,2,FALSE)),"")</f>
        <v/>
      </c>
      <c r="U278" s="345" t="str">
        <f t="shared" si="3"/>
        <v/>
      </c>
      <c r="V278" s="209"/>
      <c r="W278" s="147" t="s">
        <v>5805</v>
      </c>
      <c r="X278" s="11"/>
      <c r="Y278" s="11"/>
    </row>
    <row r="279" spans="1:25" x14ac:dyDescent="0.25">
      <c r="A279" s="153"/>
      <c r="B279" s="122"/>
      <c r="C279" s="128"/>
      <c r="D279" s="122"/>
      <c r="E279" s="125"/>
      <c r="F279" s="153"/>
      <c r="G279" s="122"/>
      <c r="H279" s="153"/>
      <c r="I279" s="153"/>
      <c r="J279" s="153"/>
      <c r="K279" s="153"/>
      <c r="L279" s="153"/>
      <c r="M279" s="153"/>
      <c r="N279" s="153"/>
      <c r="O279" s="122"/>
      <c r="P279" s="153"/>
      <c r="Q279" s="153"/>
      <c r="R279" s="153"/>
      <c r="S279" s="153"/>
      <c r="T279" s="122" t="str">
        <f>IFERROR(IFERROR(VLOOKUP(CONCATENATE($C279,"-",$D279, "-",$E279),Dashboard!$M$300:$N$472,2,FALSE),VLOOKUP(CONCATENATE($E279,"-",$D279, "-",$C279),Dashboard!$M$300:$N$472,2,FALSE)),"")</f>
        <v/>
      </c>
      <c r="U279" s="345" t="str">
        <f t="shared" si="3"/>
        <v/>
      </c>
      <c r="V279" s="209"/>
      <c r="W279" s="153"/>
      <c r="X279" s="11"/>
      <c r="Y279" s="11"/>
    </row>
    <row r="280" spans="1:25" x14ac:dyDescent="0.25">
      <c r="A280" s="153" t="s">
        <v>5816</v>
      </c>
      <c r="B280" s="122" t="s">
        <v>6847</v>
      </c>
      <c r="C280" s="128" t="s">
        <v>5833</v>
      </c>
      <c r="D280" s="173" t="s">
        <v>6022</v>
      </c>
      <c r="E280" s="125" t="s">
        <v>6025</v>
      </c>
      <c r="F280" s="122"/>
      <c r="G280" s="122">
        <v>6</v>
      </c>
      <c r="H280" s="127">
        <v>12</v>
      </c>
      <c r="I280" s="173" t="s">
        <v>6022</v>
      </c>
      <c r="J280" s="122">
        <v>12.15</v>
      </c>
      <c r="K280" s="153"/>
      <c r="L280" s="153"/>
      <c r="M280" s="153"/>
      <c r="N280" s="153"/>
      <c r="O280" s="122"/>
      <c r="P280" s="153"/>
      <c r="Q280" s="153"/>
      <c r="R280" s="153"/>
      <c r="S280" s="153"/>
      <c r="T280" s="122" t="str">
        <f>IFERROR(IFERROR(VLOOKUP(CONCATENATE($C280,"-",$D280, "-",$E280),Dashboard!$M$300:$N$472,2,FALSE),VLOOKUP(CONCATENATE($E280,"-",$D280, "-",$C280),Dashboard!$M$300:$N$472,2,FALSE)),"")</f>
        <v/>
      </c>
      <c r="U280" s="345" t="str">
        <f t="shared" si="3"/>
        <v/>
      </c>
      <c r="V280" s="209"/>
      <c r="W280" s="153"/>
      <c r="X280" s="11"/>
      <c r="Y280" s="11"/>
    </row>
    <row r="281" spans="1:25" x14ac:dyDescent="0.25">
      <c r="A281" s="153"/>
      <c r="B281" s="122"/>
      <c r="C281" s="128" t="s">
        <v>295</v>
      </c>
      <c r="D281" s="128" t="s">
        <v>6846</v>
      </c>
      <c r="E281" s="125" t="s">
        <v>240</v>
      </c>
      <c r="F281" s="122">
        <v>51</v>
      </c>
      <c r="G281" s="122"/>
      <c r="H281" s="127">
        <v>12.3</v>
      </c>
      <c r="I281" s="173" t="s">
        <v>6022</v>
      </c>
      <c r="J281" s="127">
        <v>14.3</v>
      </c>
      <c r="K281" s="153"/>
      <c r="L281" s="153"/>
      <c r="M281" s="153"/>
      <c r="N281" s="153"/>
      <c r="O281" s="122"/>
      <c r="P281" s="153"/>
      <c r="Q281" s="153"/>
      <c r="R281" s="153"/>
      <c r="S281" s="153"/>
      <c r="T281" s="122" t="str">
        <f>IFERROR(IFERROR(VLOOKUP(CONCATENATE($C281,"-",$D281, "-",$E281),Dashboard!$M$300:$N$472,2,FALSE),VLOOKUP(CONCATENATE($E281,"-",$D281, "-",$C281),Dashboard!$M$300:$N$472,2,FALSE)),"")</f>
        <v/>
      </c>
      <c r="U281" s="345" t="str">
        <f t="shared" si="3"/>
        <v/>
      </c>
      <c r="V281" s="209"/>
      <c r="W281" s="153"/>
      <c r="X281" s="11"/>
      <c r="Y281" s="11"/>
    </row>
    <row r="282" spans="1:25" x14ac:dyDescent="0.25">
      <c r="A282" s="153"/>
      <c r="B282" s="122"/>
      <c r="C282" s="128" t="s">
        <v>240</v>
      </c>
      <c r="D282" s="175" t="s">
        <v>6846</v>
      </c>
      <c r="E282" s="125" t="s">
        <v>295</v>
      </c>
      <c r="F282" s="122">
        <v>51</v>
      </c>
      <c r="G282" s="122"/>
      <c r="H282" s="127">
        <v>15</v>
      </c>
      <c r="I282" s="173" t="s">
        <v>6022</v>
      </c>
      <c r="J282" s="127">
        <v>17</v>
      </c>
      <c r="K282" s="153"/>
      <c r="L282" s="153"/>
      <c r="M282" s="153"/>
      <c r="N282" s="153"/>
      <c r="O282" s="122"/>
      <c r="P282" s="153"/>
      <c r="Q282" s="153"/>
      <c r="R282" s="153"/>
      <c r="S282" s="153"/>
      <c r="T282" s="122" t="str">
        <f>IFERROR(IFERROR(VLOOKUP(CONCATENATE($C282,"-",$D282, "-",$E282),Dashboard!$M$300:$N$472,2,FALSE),VLOOKUP(CONCATENATE($E282,"-",$D282, "-",$C282),Dashboard!$M$300:$N$472,2,FALSE)),"")</f>
        <v/>
      </c>
      <c r="U282" s="345" t="str">
        <f t="shared" si="3"/>
        <v/>
      </c>
      <c r="V282" s="209"/>
      <c r="W282" s="153"/>
      <c r="X282" s="11"/>
      <c r="Y282" s="11"/>
    </row>
    <row r="283" spans="1:25" x14ac:dyDescent="0.25">
      <c r="A283" s="153"/>
      <c r="B283" s="122"/>
      <c r="C283" s="128" t="s">
        <v>295</v>
      </c>
      <c r="D283" s="128" t="s">
        <v>1012</v>
      </c>
      <c r="E283" s="125" t="s">
        <v>316</v>
      </c>
      <c r="F283" s="122">
        <v>27</v>
      </c>
      <c r="G283" s="122"/>
      <c r="H283" s="127">
        <v>18</v>
      </c>
      <c r="I283" s="173" t="s">
        <v>6022</v>
      </c>
      <c r="J283" s="127">
        <v>19</v>
      </c>
      <c r="K283" s="153"/>
      <c r="L283" s="153"/>
      <c r="M283" s="153"/>
      <c r="N283" s="153"/>
      <c r="O283" s="122"/>
      <c r="P283" s="153"/>
      <c r="Q283" s="153"/>
      <c r="R283" s="153"/>
      <c r="S283" s="153"/>
      <c r="T283" s="122" t="str">
        <f>IFERROR(IFERROR(VLOOKUP(CONCATENATE($C283,"-",$D283, "-",$E283),Dashboard!$M$300:$N$472,2,FALSE),VLOOKUP(CONCATENATE($E283,"-",$D283, "-",$C283),Dashboard!$M$300:$N$472,2,FALSE)),"")</f>
        <v/>
      </c>
      <c r="U283" s="345" t="str">
        <f t="shared" si="3"/>
        <v/>
      </c>
      <c r="V283" s="209"/>
      <c r="W283" s="153"/>
      <c r="X283" s="11"/>
      <c r="Y283" s="11"/>
    </row>
    <row r="284" spans="1:25" x14ac:dyDescent="0.25">
      <c r="A284" s="153"/>
      <c r="B284" s="122"/>
      <c r="C284" s="128" t="s">
        <v>316</v>
      </c>
      <c r="D284" s="173" t="s">
        <v>6022</v>
      </c>
      <c r="E284" s="125" t="s">
        <v>295</v>
      </c>
      <c r="F284" s="122">
        <v>12</v>
      </c>
      <c r="G284" s="122"/>
      <c r="H284" s="127">
        <v>19</v>
      </c>
      <c r="I284" s="173" t="s">
        <v>6022</v>
      </c>
      <c r="J284" s="127">
        <v>19.2</v>
      </c>
      <c r="K284" s="153"/>
      <c r="L284" s="153"/>
      <c r="M284" s="153"/>
      <c r="N284" s="153"/>
      <c r="O284" s="122"/>
      <c r="P284" s="153"/>
      <c r="Q284" s="153"/>
      <c r="R284" s="153"/>
      <c r="S284" s="153"/>
      <c r="T284" s="122" t="str">
        <f>IFERROR(IFERROR(VLOOKUP(CONCATENATE($C284,"-",$D284, "-",$E284),Dashboard!$M$300:$N$472,2,FALSE),VLOOKUP(CONCATENATE($E284,"-",$D284, "-",$C284),Dashboard!$M$300:$N$472,2,FALSE)),"")</f>
        <v/>
      </c>
      <c r="U284" s="345" t="str">
        <f t="shared" si="3"/>
        <v/>
      </c>
      <c r="V284" s="209"/>
      <c r="W284" s="153"/>
      <c r="X284" s="11"/>
      <c r="Y284" s="11"/>
    </row>
    <row r="285" spans="1:25" x14ac:dyDescent="0.25">
      <c r="A285" s="153"/>
      <c r="B285" s="122"/>
      <c r="C285" s="128" t="s">
        <v>295</v>
      </c>
      <c r="D285" s="128" t="s">
        <v>328</v>
      </c>
      <c r="E285" s="125" t="s">
        <v>1012</v>
      </c>
      <c r="F285" s="122">
        <v>15</v>
      </c>
      <c r="G285" s="122"/>
      <c r="H285" s="127">
        <v>19.5</v>
      </c>
      <c r="I285" s="173" t="s">
        <v>6022</v>
      </c>
      <c r="J285" s="127">
        <v>20.350000000000001</v>
      </c>
      <c r="K285" s="122">
        <v>1</v>
      </c>
      <c r="L285" s="133">
        <v>1</v>
      </c>
      <c r="M285" s="174" t="s">
        <v>6852</v>
      </c>
      <c r="N285" s="174" t="s">
        <v>6804</v>
      </c>
      <c r="O285" s="122">
        <f>SUM(F281:F285)</f>
        <v>156</v>
      </c>
      <c r="P285" s="122"/>
      <c r="Q285" s="153"/>
      <c r="R285" s="153"/>
      <c r="S285" s="153"/>
      <c r="T285" s="122" t="str">
        <f>IFERROR(IFERROR(VLOOKUP(CONCATENATE($C285,"-",$D285, "-",$E285),Dashboard!$M$300:$N$472,2,FALSE),VLOOKUP(CONCATENATE($E285,"-",$D285, "-",$C285),Dashboard!$M$300:$N$472,2,FALSE)),"")</f>
        <v/>
      </c>
      <c r="U285" s="345" t="str">
        <f t="shared" si="3"/>
        <v/>
      </c>
      <c r="V285" s="209"/>
      <c r="W285" s="147" t="s">
        <v>7289</v>
      </c>
      <c r="X285" s="11"/>
      <c r="Y285" s="11"/>
    </row>
    <row r="286" spans="1:25" x14ac:dyDescent="0.25">
      <c r="A286" s="153"/>
      <c r="B286" s="122">
        <v>34</v>
      </c>
      <c r="C286" s="128" t="s">
        <v>1012</v>
      </c>
      <c r="D286" s="128" t="s">
        <v>328</v>
      </c>
      <c r="E286" s="125" t="s">
        <v>295</v>
      </c>
      <c r="F286" s="122">
        <v>15</v>
      </c>
      <c r="G286" s="122"/>
      <c r="H286" s="174" t="s">
        <v>6746</v>
      </c>
      <c r="I286" s="173" t="s">
        <v>6022</v>
      </c>
      <c r="J286" s="174" t="s">
        <v>6031</v>
      </c>
      <c r="K286" s="153"/>
      <c r="L286" s="153"/>
      <c r="M286" s="153"/>
      <c r="N286" s="153"/>
      <c r="O286" s="122"/>
      <c r="P286" s="153"/>
      <c r="Q286" s="153"/>
      <c r="R286" s="153"/>
      <c r="S286" s="153"/>
      <c r="T286" s="122" t="str">
        <f>IFERROR(IFERROR(VLOOKUP(CONCATENATE($C286,"-",$D286, "-",$E286),Dashboard!$M$300:$N$472,2,FALSE),VLOOKUP(CONCATENATE($E286,"-",$D286, "-",$C286),Dashboard!$M$300:$N$472,2,FALSE)),"")</f>
        <v/>
      </c>
      <c r="U286" s="345" t="str">
        <f t="shared" si="3"/>
        <v/>
      </c>
      <c r="V286" s="209"/>
      <c r="W286" s="153"/>
      <c r="X286" s="11"/>
      <c r="Y286" s="11"/>
    </row>
    <row r="287" spans="1:25" x14ac:dyDescent="0.25">
      <c r="A287" s="153"/>
      <c r="B287" s="153"/>
      <c r="C287" s="128" t="s">
        <v>295</v>
      </c>
      <c r="D287" s="128" t="s">
        <v>328</v>
      </c>
      <c r="E287" s="125" t="s">
        <v>1012</v>
      </c>
      <c r="F287" s="122">
        <v>15</v>
      </c>
      <c r="G287" s="122"/>
      <c r="H287" s="174" t="s">
        <v>6937</v>
      </c>
      <c r="I287" s="173" t="s">
        <v>6022</v>
      </c>
      <c r="J287" s="174" t="s">
        <v>6034</v>
      </c>
      <c r="K287" s="153"/>
      <c r="L287" s="153"/>
      <c r="M287" s="153"/>
      <c r="N287" s="153"/>
      <c r="O287" s="122"/>
      <c r="P287" s="153"/>
      <c r="Q287" s="153"/>
      <c r="R287" s="153"/>
      <c r="S287" s="153"/>
      <c r="T287" s="122" t="str">
        <f>IFERROR(IFERROR(VLOOKUP(CONCATENATE($C287,"-",$D287, "-",$E287),Dashboard!$M$300:$N$472,2,FALSE),VLOOKUP(CONCATENATE($E287,"-",$D287, "-",$C287),Dashboard!$M$300:$N$472,2,FALSE)),"")</f>
        <v/>
      </c>
      <c r="U287" s="345" t="str">
        <f t="shared" si="3"/>
        <v/>
      </c>
      <c r="V287" s="209"/>
      <c r="W287" s="153"/>
      <c r="X287" s="11"/>
      <c r="Y287" s="11"/>
    </row>
    <row r="288" spans="1:25" x14ac:dyDescent="0.25">
      <c r="A288" s="153"/>
      <c r="B288" s="153"/>
      <c r="C288" s="128" t="s">
        <v>1012</v>
      </c>
      <c r="D288" s="128" t="s">
        <v>328</v>
      </c>
      <c r="E288" s="125" t="s">
        <v>6819</v>
      </c>
      <c r="F288" s="122">
        <v>19</v>
      </c>
      <c r="G288" s="122"/>
      <c r="H288" s="174" t="s">
        <v>6027</v>
      </c>
      <c r="I288" s="173" t="s">
        <v>6022</v>
      </c>
      <c r="J288" s="174" t="s">
        <v>6040</v>
      </c>
      <c r="K288" s="153"/>
      <c r="L288" s="153"/>
      <c r="M288" s="153"/>
      <c r="N288" s="153"/>
      <c r="O288" s="122"/>
      <c r="P288" s="153"/>
      <c r="Q288" s="153"/>
      <c r="R288" s="153"/>
      <c r="S288" s="153"/>
      <c r="T288" s="122" t="str">
        <f>IFERROR(IFERROR(VLOOKUP(CONCATENATE($C288,"-",$D288, "-",$E288),Dashboard!$M$300:$N$472,2,FALSE),VLOOKUP(CONCATENATE($E288,"-",$D288, "-",$C288),Dashboard!$M$300:$N$472,2,FALSE)),"")</f>
        <v/>
      </c>
      <c r="U288" s="345" t="str">
        <f t="shared" si="3"/>
        <v/>
      </c>
      <c r="V288" s="209"/>
      <c r="W288" s="153"/>
      <c r="X288" s="11"/>
      <c r="Y288" s="11"/>
    </row>
    <row r="289" spans="1:25" x14ac:dyDescent="0.25">
      <c r="A289" s="153"/>
      <c r="B289" s="153"/>
      <c r="C289" s="128" t="s">
        <v>295</v>
      </c>
      <c r="D289" s="173" t="s">
        <v>6022</v>
      </c>
      <c r="E289" s="125" t="s">
        <v>316</v>
      </c>
      <c r="F289" s="122">
        <v>12</v>
      </c>
      <c r="G289" s="122"/>
      <c r="H289" s="174" t="s">
        <v>6883</v>
      </c>
      <c r="I289" s="173" t="s">
        <v>6022</v>
      </c>
      <c r="J289" s="127">
        <v>10.1</v>
      </c>
      <c r="K289" s="153"/>
      <c r="L289" s="153"/>
      <c r="M289" s="153"/>
      <c r="N289" s="153"/>
      <c r="O289" s="122"/>
      <c r="P289" s="153"/>
      <c r="Q289" s="153"/>
      <c r="R289" s="153"/>
      <c r="S289" s="153"/>
      <c r="T289" s="122" t="str">
        <f>IFERROR(IFERROR(VLOOKUP(CONCATENATE($C289,"-",$D289, "-",$E289),Dashboard!$M$300:$N$472,2,FALSE),VLOOKUP(CONCATENATE($E289,"-",$D289, "-",$C289),Dashboard!$M$300:$N$472,2,FALSE)),"")</f>
        <v/>
      </c>
      <c r="U289" s="345" t="str">
        <f t="shared" si="3"/>
        <v/>
      </c>
      <c r="V289" s="209"/>
      <c r="W289" s="153"/>
      <c r="X289" s="11"/>
      <c r="Y289" s="11"/>
    </row>
    <row r="290" spans="1:25" x14ac:dyDescent="0.25">
      <c r="A290" s="153"/>
      <c r="B290" s="153"/>
      <c r="C290" s="128" t="s">
        <v>316</v>
      </c>
      <c r="D290" s="173" t="s">
        <v>6022</v>
      </c>
      <c r="E290" s="125" t="s">
        <v>295</v>
      </c>
      <c r="F290" s="122">
        <v>12</v>
      </c>
      <c r="G290" s="122"/>
      <c r="H290" s="127">
        <v>10.199999999999999</v>
      </c>
      <c r="I290" s="173" t="s">
        <v>6022</v>
      </c>
      <c r="J290" s="127">
        <v>10.5</v>
      </c>
      <c r="K290" s="153"/>
      <c r="L290" s="153"/>
      <c r="M290" s="153"/>
      <c r="N290" s="153"/>
      <c r="O290" s="122"/>
      <c r="P290" s="153"/>
      <c r="Q290" s="153"/>
      <c r="R290" s="153"/>
      <c r="S290" s="153"/>
      <c r="T290" s="122" t="str">
        <f>IFERROR(IFERROR(VLOOKUP(CONCATENATE($C290,"-",$D290, "-",$E290),Dashboard!$M$300:$N$472,2,FALSE),VLOOKUP(CONCATENATE($E290,"-",$D290, "-",$C290),Dashboard!$M$300:$N$472,2,FALSE)),"")</f>
        <v/>
      </c>
      <c r="U290" s="345" t="str">
        <f t="shared" si="3"/>
        <v/>
      </c>
      <c r="V290" s="209"/>
      <c r="W290" s="153"/>
      <c r="X290" s="11"/>
      <c r="Y290" s="11"/>
    </row>
    <row r="291" spans="1:25" x14ac:dyDescent="0.25">
      <c r="A291" s="153"/>
      <c r="B291" s="153"/>
      <c r="C291" s="128" t="s">
        <v>6025</v>
      </c>
      <c r="D291" s="173" t="s">
        <v>6022</v>
      </c>
      <c r="E291" s="125" t="s">
        <v>5833</v>
      </c>
      <c r="F291" s="122"/>
      <c r="G291" s="122">
        <v>6</v>
      </c>
      <c r="H291" s="127">
        <v>11</v>
      </c>
      <c r="I291" s="173" t="s">
        <v>6022</v>
      </c>
      <c r="J291" s="122">
        <v>11.15</v>
      </c>
      <c r="K291" s="122">
        <v>1</v>
      </c>
      <c r="L291" s="122">
        <v>1</v>
      </c>
      <c r="M291" s="174" t="s">
        <v>6848</v>
      </c>
      <c r="N291" s="174" t="s">
        <v>6795</v>
      </c>
      <c r="O291" s="122">
        <f>SUM(F286:F290)</f>
        <v>73</v>
      </c>
      <c r="P291" s="122"/>
      <c r="Q291" s="153"/>
      <c r="R291" s="153"/>
      <c r="S291" s="153"/>
      <c r="T291" s="122" t="str">
        <f>IFERROR(IFERROR(VLOOKUP(CONCATENATE($C291,"-",$D291, "-",$E291),Dashboard!$M$300:$N$472,2,FALSE),VLOOKUP(CONCATENATE($E291,"-",$D291, "-",$C291),Dashboard!$M$300:$N$472,2,FALSE)),"")</f>
        <v/>
      </c>
      <c r="U291" s="345" t="str">
        <f t="shared" si="3"/>
        <v/>
      </c>
      <c r="V291" s="209"/>
      <c r="W291" s="147" t="s">
        <v>5805</v>
      </c>
      <c r="X291" s="11"/>
      <c r="Y291" s="11"/>
    </row>
    <row r="292" spans="1:25" x14ac:dyDescent="0.25">
      <c r="A292" s="153"/>
      <c r="B292" s="153"/>
      <c r="C292" s="128"/>
      <c r="D292" s="122"/>
      <c r="E292" s="125"/>
      <c r="F292" s="153"/>
      <c r="G292" s="122"/>
      <c r="H292" s="153"/>
      <c r="I292" s="153"/>
      <c r="J292" s="153"/>
      <c r="K292" s="153"/>
      <c r="L292" s="153"/>
      <c r="M292" s="153"/>
      <c r="N292" s="153"/>
      <c r="O292" s="122"/>
      <c r="P292" s="153"/>
      <c r="Q292" s="153"/>
      <c r="R292" s="153"/>
      <c r="S292" s="153"/>
      <c r="T292" s="122" t="str">
        <f>IFERROR(IFERROR(VLOOKUP(CONCATENATE($C292,"-",$D292, "-",$E292),Dashboard!$M$300:$N$472,2,FALSE),VLOOKUP(CONCATENATE($E292,"-",$D292, "-",$C292),Dashboard!$M$300:$N$472,2,FALSE)),"")</f>
        <v/>
      </c>
      <c r="U292" s="345" t="str">
        <f t="shared" si="3"/>
        <v/>
      </c>
      <c r="V292" s="209"/>
      <c r="W292" s="153"/>
      <c r="X292" s="11"/>
      <c r="Y292" s="11"/>
    </row>
    <row r="293" spans="1:25" x14ac:dyDescent="0.25">
      <c r="A293" s="153" t="s">
        <v>6748</v>
      </c>
      <c r="B293" s="122" t="s">
        <v>5838</v>
      </c>
      <c r="C293" s="128" t="s">
        <v>5833</v>
      </c>
      <c r="D293" s="173" t="s">
        <v>6022</v>
      </c>
      <c r="E293" s="125" t="s">
        <v>6025</v>
      </c>
      <c r="F293" s="122"/>
      <c r="G293" s="122">
        <v>6</v>
      </c>
      <c r="H293" s="127">
        <v>10.5</v>
      </c>
      <c r="I293" s="173" t="s">
        <v>6022</v>
      </c>
      <c r="J293" s="122">
        <v>11.05</v>
      </c>
      <c r="K293" s="153"/>
      <c r="L293" s="153"/>
      <c r="M293" s="153"/>
      <c r="N293" s="153"/>
      <c r="O293" s="122"/>
      <c r="P293" s="153"/>
      <c r="Q293" s="153"/>
      <c r="R293" s="153"/>
      <c r="S293" s="153"/>
      <c r="T293" s="122" t="str">
        <f>IFERROR(IFERROR(VLOOKUP(CONCATENATE($C293,"-",$D293, "-",$E293),Dashboard!$M$300:$N$472,2,FALSE),VLOOKUP(CONCATENATE($E293,"-",$D293, "-",$C293),Dashboard!$M$300:$N$472,2,FALSE)),"")</f>
        <v/>
      </c>
      <c r="U293" s="345" t="str">
        <f t="shared" si="3"/>
        <v/>
      </c>
      <c r="V293" s="209"/>
      <c r="W293" s="153"/>
      <c r="X293" s="11"/>
      <c r="Y293" s="11"/>
    </row>
    <row r="294" spans="1:25" x14ac:dyDescent="0.25">
      <c r="A294" s="153"/>
      <c r="B294" s="122"/>
      <c r="C294" s="128" t="s">
        <v>295</v>
      </c>
      <c r="D294" s="173" t="s">
        <v>6022</v>
      </c>
      <c r="E294" s="125" t="s">
        <v>1245</v>
      </c>
      <c r="F294" s="122">
        <v>30</v>
      </c>
      <c r="G294" s="122"/>
      <c r="H294" s="127">
        <v>11.3</v>
      </c>
      <c r="I294" s="173" t="s">
        <v>6022</v>
      </c>
      <c r="J294" s="127">
        <v>12.3</v>
      </c>
      <c r="K294" s="153"/>
      <c r="L294" s="153"/>
      <c r="M294" s="153"/>
      <c r="N294" s="153"/>
      <c r="O294" s="122"/>
      <c r="P294" s="153"/>
      <c r="Q294" s="153"/>
      <c r="R294" s="153"/>
      <c r="S294" s="153"/>
      <c r="T294" s="122" t="str">
        <f>IFERROR(IFERROR(VLOOKUP(CONCATENATE($C294,"-",$D294, "-",$E294),Dashboard!$M$300:$N$472,2,FALSE),VLOOKUP(CONCATENATE($E294,"-",$D294, "-",$C294),Dashboard!$M$300:$N$472,2,FALSE)),"")</f>
        <v/>
      </c>
      <c r="U294" s="345" t="str">
        <f t="shared" si="3"/>
        <v/>
      </c>
      <c r="V294" s="209"/>
      <c r="W294" s="153"/>
      <c r="X294" s="11"/>
      <c r="Y294" s="11"/>
    </row>
    <row r="295" spans="1:25" x14ac:dyDescent="0.25">
      <c r="A295" s="153"/>
      <c r="B295" s="122"/>
      <c r="C295" s="128" t="s">
        <v>1245</v>
      </c>
      <c r="D295" s="173" t="s">
        <v>6022</v>
      </c>
      <c r="E295" s="125" t="s">
        <v>295</v>
      </c>
      <c r="F295" s="122">
        <v>30</v>
      </c>
      <c r="G295" s="122"/>
      <c r="H295" s="127">
        <v>12.45</v>
      </c>
      <c r="I295" s="173" t="s">
        <v>6022</v>
      </c>
      <c r="J295" s="127">
        <v>13.45</v>
      </c>
      <c r="K295" s="153"/>
      <c r="L295" s="153"/>
      <c r="M295" s="153"/>
      <c r="N295" s="153"/>
      <c r="O295" s="122"/>
      <c r="P295" s="153"/>
      <c r="Q295" s="153"/>
      <c r="R295" s="153"/>
      <c r="S295" s="153"/>
      <c r="T295" s="122" t="str">
        <f>IFERROR(IFERROR(VLOOKUP(CONCATENATE($C295,"-",$D295, "-",$E295),Dashboard!$M$300:$N$472,2,FALSE),VLOOKUP(CONCATENATE($E295,"-",$D295, "-",$C295),Dashboard!$M$300:$N$472,2,FALSE)),"")</f>
        <v/>
      </c>
      <c r="U295" s="345" t="str">
        <f t="shared" si="3"/>
        <v/>
      </c>
      <c r="V295" s="209"/>
      <c r="W295" s="153"/>
      <c r="X295" s="11"/>
      <c r="Y295" s="11"/>
    </row>
    <row r="296" spans="1:25" x14ac:dyDescent="0.25">
      <c r="A296" s="153"/>
      <c r="B296" s="122"/>
      <c r="C296" s="128" t="s">
        <v>295</v>
      </c>
      <c r="D296" s="173" t="s">
        <v>6022</v>
      </c>
      <c r="E296" s="125" t="s">
        <v>1245</v>
      </c>
      <c r="F296" s="122">
        <v>30</v>
      </c>
      <c r="G296" s="122"/>
      <c r="H296" s="127">
        <v>14.3</v>
      </c>
      <c r="I296" s="173" t="s">
        <v>6022</v>
      </c>
      <c r="J296" s="127">
        <v>15.3</v>
      </c>
      <c r="K296" s="153"/>
      <c r="L296" s="153"/>
      <c r="M296" s="153"/>
      <c r="N296" s="153"/>
      <c r="O296" s="122"/>
      <c r="P296" s="153"/>
      <c r="Q296" s="153"/>
      <c r="R296" s="153"/>
      <c r="S296" s="153"/>
      <c r="T296" s="122" t="str">
        <f>IFERROR(IFERROR(VLOOKUP(CONCATENATE($C296,"-",$D296, "-",$E296),Dashboard!$M$300:$N$472,2,FALSE),VLOOKUP(CONCATENATE($E296,"-",$D296, "-",$C296),Dashboard!$M$300:$N$472,2,FALSE)),"")</f>
        <v/>
      </c>
      <c r="U296" s="345" t="str">
        <f t="shared" si="3"/>
        <v/>
      </c>
      <c r="V296" s="209"/>
      <c r="W296" s="153"/>
      <c r="X296" s="11"/>
      <c r="Y296" s="11"/>
    </row>
    <row r="297" spans="1:25" x14ac:dyDescent="0.25">
      <c r="A297" s="153"/>
      <c r="B297" s="122"/>
      <c r="C297" s="128" t="s">
        <v>1245</v>
      </c>
      <c r="D297" s="173" t="s">
        <v>6022</v>
      </c>
      <c r="E297" s="125" t="s">
        <v>295</v>
      </c>
      <c r="F297" s="122">
        <v>30</v>
      </c>
      <c r="G297" s="122"/>
      <c r="H297" s="127">
        <v>16</v>
      </c>
      <c r="I297" s="173" t="s">
        <v>6022</v>
      </c>
      <c r="J297" s="127">
        <v>17</v>
      </c>
      <c r="K297" s="153"/>
      <c r="L297" s="153"/>
      <c r="M297" s="153"/>
      <c r="N297" s="153"/>
      <c r="O297" s="122"/>
      <c r="P297" s="153"/>
      <c r="Q297" s="153"/>
      <c r="R297" s="153"/>
      <c r="S297" s="153"/>
      <c r="T297" s="122" t="str">
        <f>IFERROR(IFERROR(VLOOKUP(CONCATENATE($C297,"-",$D297, "-",$E297),Dashboard!$M$300:$N$472,2,FALSE),VLOOKUP(CONCATENATE($E297,"-",$D297, "-",$C297),Dashboard!$M$300:$N$472,2,FALSE)),"")</f>
        <v/>
      </c>
      <c r="U297" s="345" t="str">
        <f t="shared" si="3"/>
        <v/>
      </c>
      <c r="V297" s="209"/>
      <c r="W297" s="153"/>
      <c r="X297" s="11"/>
      <c r="Y297" s="11"/>
    </row>
    <row r="298" spans="1:25" ht="23.25" x14ac:dyDescent="0.25">
      <c r="A298" s="153"/>
      <c r="B298" s="122"/>
      <c r="C298" s="128" t="s">
        <v>295</v>
      </c>
      <c r="D298" s="128" t="s">
        <v>1602</v>
      </c>
      <c r="E298" s="125" t="s">
        <v>6060</v>
      </c>
      <c r="F298" s="122">
        <v>58</v>
      </c>
      <c r="G298" s="122"/>
      <c r="H298" s="127">
        <v>17.399999999999999</v>
      </c>
      <c r="I298" s="173" t="s">
        <v>6022</v>
      </c>
      <c r="J298" s="127">
        <v>19.399999999999999</v>
      </c>
      <c r="K298" s="122">
        <v>1</v>
      </c>
      <c r="L298" s="133">
        <v>1</v>
      </c>
      <c r="M298" s="174" t="s">
        <v>6042</v>
      </c>
      <c r="N298" s="174" t="s">
        <v>6849</v>
      </c>
      <c r="O298" s="122">
        <f>SUM(F294:F298)</f>
        <v>178</v>
      </c>
      <c r="P298" s="122"/>
      <c r="Q298" s="153"/>
      <c r="R298" s="153"/>
      <c r="S298" s="153"/>
      <c r="T298" s="122" t="str">
        <f>IFERROR(IFERROR(VLOOKUP(CONCATENATE($C298,"-",$D298, "-",$E298),Dashboard!$M$300:$N$472,2,FALSE),VLOOKUP(CONCATENATE($E298,"-",$D298, "-",$C298),Dashboard!$M$300:$N$472,2,FALSE)),"")</f>
        <v/>
      </c>
      <c r="U298" s="345" t="str">
        <f t="shared" si="3"/>
        <v/>
      </c>
      <c r="V298" s="209"/>
      <c r="W298" s="148" t="s">
        <v>7290</v>
      </c>
      <c r="X298" s="11"/>
      <c r="Y298" s="11"/>
    </row>
    <row r="299" spans="1:25" x14ac:dyDescent="0.25">
      <c r="A299" s="153"/>
      <c r="B299" s="122">
        <v>35</v>
      </c>
      <c r="C299" s="128" t="s">
        <v>6060</v>
      </c>
      <c r="D299" s="175" t="s">
        <v>1602</v>
      </c>
      <c r="E299" s="125" t="s">
        <v>295</v>
      </c>
      <c r="F299" s="122">
        <v>58</v>
      </c>
      <c r="G299" s="122"/>
      <c r="H299" s="174" t="s">
        <v>6850</v>
      </c>
      <c r="I299" s="173" t="s">
        <v>6022</v>
      </c>
      <c r="J299" s="127" t="s">
        <v>6715</v>
      </c>
      <c r="K299" s="153"/>
      <c r="L299" s="153"/>
      <c r="M299" s="153"/>
      <c r="N299" s="153"/>
      <c r="O299" s="122"/>
      <c r="P299" s="153"/>
      <c r="Q299" s="153"/>
      <c r="R299" s="153"/>
      <c r="S299" s="153"/>
      <c r="T299" s="122" t="str">
        <f>IFERROR(IFERROR(VLOOKUP(CONCATENATE($C299,"-",$D299, "-",$E299),Dashboard!$M$300:$N$472,2,FALSE),VLOOKUP(CONCATENATE($E299,"-",$D299, "-",$C299),Dashboard!$M$300:$N$472,2,FALSE)),"")</f>
        <v/>
      </c>
      <c r="U299" s="345" t="str">
        <f t="shared" si="3"/>
        <v/>
      </c>
      <c r="V299" s="209"/>
      <c r="W299" s="153"/>
      <c r="X299" s="11"/>
      <c r="Y299" s="11"/>
    </row>
    <row r="300" spans="1:25" x14ac:dyDescent="0.25">
      <c r="A300" s="153"/>
      <c r="B300" s="122"/>
      <c r="C300" s="128" t="s">
        <v>295</v>
      </c>
      <c r="D300" s="177" t="s">
        <v>141</v>
      </c>
      <c r="E300" s="125" t="s">
        <v>295</v>
      </c>
      <c r="F300" s="122">
        <v>20</v>
      </c>
      <c r="G300" s="122"/>
      <c r="H300" s="174" t="s">
        <v>6851</v>
      </c>
      <c r="I300" s="173" t="s">
        <v>6022</v>
      </c>
      <c r="J300" s="174" t="s">
        <v>6852</v>
      </c>
      <c r="K300" s="153"/>
      <c r="L300" s="153"/>
      <c r="M300" s="153"/>
      <c r="N300" s="153"/>
      <c r="O300" s="122"/>
      <c r="P300" s="153"/>
      <c r="Q300" s="153"/>
      <c r="R300" s="153"/>
      <c r="S300" s="153"/>
      <c r="T300" s="122" t="str">
        <f>IFERROR(IFERROR(VLOOKUP(CONCATENATE($C300,"-",$D300, "-",$E300),Dashboard!$M$300:$N$472,2,FALSE),VLOOKUP(CONCATENATE($E300,"-",$D300, "-",$C300),Dashboard!$M$300:$N$472,2,FALSE)),"")</f>
        <v/>
      </c>
      <c r="U300" s="345" t="str">
        <f t="shared" si="3"/>
        <v/>
      </c>
      <c r="V300" s="209"/>
      <c r="W300" s="153"/>
      <c r="X300" s="11"/>
      <c r="Y300" s="11"/>
    </row>
    <row r="301" spans="1:25" x14ac:dyDescent="0.25">
      <c r="A301" s="153"/>
      <c r="B301" s="122"/>
      <c r="C301" s="128" t="s">
        <v>295</v>
      </c>
      <c r="D301" s="173" t="s">
        <v>6022</v>
      </c>
      <c r="E301" s="125" t="s">
        <v>5833</v>
      </c>
      <c r="F301" s="122"/>
      <c r="G301" s="122">
        <v>6</v>
      </c>
      <c r="H301" s="174" t="s">
        <v>6921</v>
      </c>
      <c r="I301" s="173" t="s">
        <v>6022</v>
      </c>
      <c r="J301" s="127">
        <v>9.5</v>
      </c>
      <c r="K301" s="122">
        <v>1</v>
      </c>
      <c r="L301" s="122">
        <v>1</v>
      </c>
      <c r="M301" s="127">
        <v>11</v>
      </c>
      <c r="N301" s="174" t="s">
        <v>7291</v>
      </c>
      <c r="O301" s="122">
        <f>SUM(F299:F300)</f>
        <v>78</v>
      </c>
      <c r="P301" s="153"/>
      <c r="Q301" s="153"/>
      <c r="R301" s="153"/>
      <c r="S301" s="153"/>
      <c r="T301" s="122" t="str">
        <f>IFERROR(IFERROR(VLOOKUP(CONCATENATE($C301,"-",$D301, "-",$E301),Dashboard!$M$300:$N$472,2,FALSE),VLOOKUP(CONCATENATE($E301,"-",$D301, "-",$C301),Dashboard!$M$300:$N$472,2,FALSE)),"")</f>
        <v/>
      </c>
      <c r="U301" s="345" t="str">
        <f t="shared" si="3"/>
        <v/>
      </c>
      <c r="V301" s="209"/>
      <c r="W301" s="153"/>
      <c r="X301" s="11"/>
      <c r="Y301" s="11"/>
    </row>
    <row r="302" spans="1:25" x14ac:dyDescent="0.25">
      <c r="A302" s="214" t="s">
        <v>6853</v>
      </c>
      <c r="B302" s="137" t="s">
        <v>5839</v>
      </c>
      <c r="C302" s="369" t="s">
        <v>5833</v>
      </c>
      <c r="D302" s="381" t="s">
        <v>6022</v>
      </c>
      <c r="E302" s="371" t="s">
        <v>6854</v>
      </c>
      <c r="F302" s="137"/>
      <c r="G302" s="137">
        <v>3</v>
      </c>
      <c r="H302" s="136">
        <v>17.25</v>
      </c>
      <c r="I302" s="381" t="s">
        <v>6022</v>
      </c>
      <c r="J302" s="136">
        <v>17.3</v>
      </c>
      <c r="K302" s="214"/>
      <c r="L302" s="214"/>
      <c r="M302" s="214"/>
      <c r="N302" s="214"/>
      <c r="O302" s="137"/>
      <c r="P302" s="214"/>
      <c r="Q302" s="214"/>
      <c r="R302" s="214"/>
      <c r="S302" s="214"/>
      <c r="T302" s="122" t="str">
        <f>IFERROR(IFERROR(VLOOKUP(CONCATENATE($C302,"-",$D302, "-",$E302),Dashboard!$M$300:$N$472,2,FALSE),VLOOKUP(CONCATENATE($E302,"-",$D302, "-",$C302),Dashboard!$M$300:$N$472,2,FALSE)),"")</f>
        <v/>
      </c>
      <c r="U302" s="345" t="str">
        <f t="shared" si="3"/>
        <v/>
      </c>
      <c r="V302" s="209"/>
      <c r="W302" s="214"/>
      <c r="X302" s="11"/>
      <c r="Y302" s="11"/>
    </row>
    <row r="303" spans="1:25" ht="23.25" x14ac:dyDescent="0.25">
      <c r="A303" s="153" t="s">
        <v>4140</v>
      </c>
      <c r="B303" s="122"/>
      <c r="C303" s="128" t="s">
        <v>6855</v>
      </c>
      <c r="D303" s="173" t="s">
        <v>6022</v>
      </c>
      <c r="E303" s="125" t="s">
        <v>6025</v>
      </c>
      <c r="F303" s="122"/>
      <c r="G303" s="122">
        <v>3</v>
      </c>
      <c r="H303" s="127">
        <v>17.350000000000001</v>
      </c>
      <c r="I303" s="173" t="s">
        <v>6022</v>
      </c>
      <c r="J303" s="127">
        <v>17.45</v>
      </c>
      <c r="K303" s="153"/>
      <c r="L303" s="153"/>
      <c r="M303" s="153"/>
      <c r="N303" s="153"/>
      <c r="O303" s="122"/>
      <c r="P303" s="153"/>
      <c r="Q303" s="153"/>
      <c r="R303" s="153"/>
      <c r="S303" s="153"/>
      <c r="T303" s="122" t="str">
        <f>IFERROR(IFERROR(VLOOKUP(CONCATENATE($C303,"-",$D303, "-",$E303),Dashboard!$M$300:$N$472,2,FALSE),VLOOKUP(CONCATENATE($E303,"-",$D303, "-",$C303),Dashboard!$M$300:$N$472,2,FALSE)),"")</f>
        <v/>
      </c>
      <c r="U303" s="345" t="str">
        <f t="shared" si="3"/>
        <v/>
      </c>
      <c r="V303" s="209"/>
      <c r="W303" s="148" t="s">
        <v>7292</v>
      </c>
      <c r="X303" s="11"/>
      <c r="Y303" s="11"/>
    </row>
    <row r="304" spans="1:25" x14ac:dyDescent="0.25">
      <c r="A304" s="153"/>
      <c r="B304" s="122"/>
      <c r="C304" s="128" t="s">
        <v>295</v>
      </c>
      <c r="D304" s="175" t="s">
        <v>620</v>
      </c>
      <c r="E304" s="125" t="s">
        <v>243</v>
      </c>
      <c r="F304" s="122">
        <v>52</v>
      </c>
      <c r="G304" s="122"/>
      <c r="H304" s="127">
        <v>18</v>
      </c>
      <c r="I304" s="173" t="s">
        <v>6022</v>
      </c>
      <c r="J304" s="127">
        <v>20</v>
      </c>
      <c r="K304" s="122">
        <v>1</v>
      </c>
      <c r="L304" s="122">
        <v>1</v>
      </c>
      <c r="M304" s="174" t="s">
        <v>7287</v>
      </c>
      <c r="N304" s="174" t="s">
        <v>7293</v>
      </c>
      <c r="O304" s="122">
        <v>52</v>
      </c>
      <c r="P304" s="122"/>
      <c r="Q304" s="153"/>
      <c r="R304" s="153"/>
      <c r="S304" s="153"/>
      <c r="T304" s="122" t="str">
        <f>IFERROR(IFERROR(VLOOKUP(CONCATENATE($C304,"-",$D304, "-",$E304),Dashboard!$M$300:$N$472,2,FALSE),VLOOKUP(CONCATENATE($E304,"-",$D304, "-",$C304),Dashboard!$M$300:$N$472,2,FALSE)),"")</f>
        <v>prv18</v>
      </c>
      <c r="U304" s="345" t="str">
        <f t="shared" si="3"/>
        <v>prv18</v>
      </c>
      <c r="V304" s="209"/>
      <c r="W304" s="147" t="s">
        <v>7274</v>
      </c>
      <c r="X304" s="11"/>
      <c r="Y304" s="11"/>
    </row>
    <row r="305" spans="1:25" x14ac:dyDescent="0.25">
      <c r="A305" s="153"/>
      <c r="B305" s="122">
        <v>36</v>
      </c>
      <c r="C305" s="128" t="s">
        <v>6816</v>
      </c>
      <c r="D305" s="175" t="s">
        <v>620</v>
      </c>
      <c r="E305" s="125" t="s">
        <v>295</v>
      </c>
      <c r="F305" s="122">
        <v>52</v>
      </c>
      <c r="G305" s="122"/>
      <c r="H305" s="174" t="s">
        <v>7294</v>
      </c>
      <c r="I305" s="173" t="s">
        <v>6022</v>
      </c>
      <c r="J305" s="174" t="s">
        <v>6782</v>
      </c>
      <c r="K305" s="153"/>
      <c r="L305" s="153"/>
      <c r="M305" s="153"/>
      <c r="N305" s="153"/>
      <c r="O305" s="122"/>
      <c r="P305" s="153"/>
      <c r="Q305" s="153"/>
      <c r="R305" s="153"/>
      <c r="S305" s="153"/>
      <c r="T305" s="122" t="str">
        <f>IFERROR(IFERROR(VLOOKUP(CONCATENATE($C305,"-",$D305, "-",$E305),Dashboard!$M$300:$N$472,2,FALSE),VLOOKUP(CONCATENATE($E305,"-",$D305, "-",$C305),Dashboard!$M$300:$N$472,2,FALSE)),"")</f>
        <v/>
      </c>
      <c r="U305" s="345" t="str">
        <f t="shared" si="3"/>
        <v/>
      </c>
      <c r="V305" s="209"/>
      <c r="W305" s="153"/>
      <c r="X305" s="11"/>
      <c r="Y305" s="11"/>
    </row>
    <row r="306" spans="1:25" ht="23.25" x14ac:dyDescent="0.25">
      <c r="A306" s="153"/>
      <c r="B306" s="153"/>
      <c r="C306" s="128" t="s">
        <v>5891</v>
      </c>
      <c r="D306" s="132" t="s">
        <v>6856</v>
      </c>
      <c r="E306" s="125" t="s">
        <v>295</v>
      </c>
      <c r="F306" s="122">
        <v>14</v>
      </c>
      <c r="G306" s="122"/>
      <c r="H306" s="174" t="s">
        <v>6042</v>
      </c>
      <c r="I306" s="173" t="s">
        <v>6022</v>
      </c>
      <c r="J306" s="174" t="s">
        <v>6040</v>
      </c>
      <c r="K306" s="153"/>
      <c r="L306" s="153"/>
      <c r="M306" s="153"/>
      <c r="N306" s="153"/>
      <c r="O306" s="122"/>
      <c r="P306" s="153"/>
      <c r="Q306" s="153"/>
      <c r="R306" s="153"/>
      <c r="S306" s="153"/>
      <c r="T306" s="122" t="str">
        <f>IFERROR(IFERROR(VLOOKUP(CONCATENATE($C306,"-",$D306, "-",$E306),Dashboard!$M$300:$N$472,2,FALSE),VLOOKUP(CONCATENATE($E306,"-",$D306, "-",$C306),Dashboard!$M$300:$N$472,2,FALSE)),"")</f>
        <v/>
      </c>
      <c r="U306" s="345" t="str">
        <f t="shared" si="3"/>
        <v/>
      </c>
      <c r="V306" s="209"/>
      <c r="W306" s="153"/>
      <c r="X306" s="11"/>
      <c r="Y306" s="11"/>
    </row>
    <row r="307" spans="1:25" x14ac:dyDescent="0.25">
      <c r="A307" s="153"/>
      <c r="B307" s="153"/>
      <c r="C307" s="128" t="s">
        <v>295</v>
      </c>
      <c r="D307" s="128" t="s">
        <v>620</v>
      </c>
      <c r="E307" s="125" t="s">
        <v>6816</v>
      </c>
      <c r="F307" s="122">
        <v>52</v>
      </c>
      <c r="G307" s="122"/>
      <c r="H307" s="127">
        <v>10.4</v>
      </c>
      <c r="I307" s="173" t="s">
        <v>6022</v>
      </c>
      <c r="J307" s="127">
        <v>12.25</v>
      </c>
      <c r="K307" s="153"/>
      <c r="L307" s="153"/>
      <c r="M307" s="153"/>
      <c r="N307" s="153"/>
      <c r="O307" s="122"/>
      <c r="P307" s="153"/>
      <c r="Q307" s="153"/>
      <c r="R307" s="153"/>
      <c r="S307" s="153"/>
      <c r="T307" s="122" t="str">
        <f>IFERROR(IFERROR(VLOOKUP(CONCATENATE($C307,"-",$D307, "-",$E307),Dashboard!$M$300:$N$472,2,FALSE),VLOOKUP(CONCATENATE($E307,"-",$D307, "-",$C307),Dashboard!$M$300:$N$472,2,FALSE)),"")</f>
        <v/>
      </c>
      <c r="U307" s="345" t="str">
        <f t="shared" si="3"/>
        <v/>
      </c>
      <c r="V307" s="209"/>
      <c r="W307" s="153"/>
      <c r="X307" s="11"/>
      <c r="Y307" s="11"/>
    </row>
    <row r="308" spans="1:25" x14ac:dyDescent="0.25">
      <c r="A308" s="153"/>
      <c r="B308" s="153"/>
      <c r="C308" s="128" t="s">
        <v>6816</v>
      </c>
      <c r="D308" s="128" t="s">
        <v>620</v>
      </c>
      <c r="E308" s="125" t="s">
        <v>295</v>
      </c>
      <c r="F308" s="122">
        <v>52</v>
      </c>
      <c r="G308" s="122"/>
      <c r="H308" s="127">
        <v>13.15</v>
      </c>
      <c r="I308" s="173" t="s">
        <v>6022</v>
      </c>
      <c r="J308" s="127">
        <v>15</v>
      </c>
      <c r="K308" s="153"/>
      <c r="L308" s="153"/>
      <c r="M308" s="153"/>
      <c r="N308" s="153"/>
      <c r="O308" s="122"/>
      <c r="P308" s="153"/>
      <c r="Q308" s="153"/>
      <c r="R308" s="153"/>
      <c r="S308" s="153"/>
      <c r="T308" s="122" t="str">
        <f>IFERROR(IFERROR(VLOOKUP(CONCATENATE($C308,"-",$D308, "-",$E308),Dashboard!$M$300:$N$472,2,FALSE),VLOOKUP(CONCATENATE($E308,"-",$D308, "-",$C308),Dashboard!$M$300:$N$472,2,FALSE)),"")</f>
        <v/>
      </c>
      <c r="U308" s="345" t="str">
        <f t="shared" si="3"/>
        <v/>
      </c>
      <c r="V308" s="209"/>
      <c r="W308" s="153"/>
      <c r="X308" s="11"/>
      <c r="Y308" s="11"/>
    </row>
    <row r="309" spans="1:25" ht="23.25" x14ac:dyDescent="0.25">
      <c r="A309" s="153"/>
      <c r="B309" s="153"/>
      <c r="C309" s="128" t="s">
        <v>6025</v>
      </c>
      <c r="D309" s="173" t="s">
        <v>6022</v>
      </c>
      <c r="E309" s="125" t="s">
        <v>5833</v>
      </c>
      <c r="F309" s="122"/>
      <c r="G309" s="122">
        <v>6</v>
      </c>
      <c r="H309" s="127">
        <v>15.05</v>
      </c>
      <c r="I309" s="173" t="s">
        <v>6022</v>
      </c>
      <c r="J309" s="127">
        <v>15.2</v>
      </c>
      <c r="K309" s="122">
        <v>1</v>
      </c>
      <c r="L309" s="122">
        <v>1</v>
      </c>
      <c r="M309" s="174" t="s">
        <v>6782</v>
      </c>
      <c r="N309" s="174" t="s">
        <v>7281</v>
      </c>
      <c r="O309" s="122">
        <f>SUM(F305:F309)</f>
        <v>170</v>
      </c>
      <c r="P309" s="122"/>
      <c r="Q309" s="153"/>
      <c r="R309" s="153"/>
      <c r="S309" s="153"/>
      <c r="T309" s="122" t="str">
        <f>IFERROR(IFERROR(VLOOKUP(CONCATENATE($C309,"-",$D309, "-",$E309),Dashboard!$M$300:$N$472,2,FALSE),VLOOKUP(CONCATENATE($E309,"-",$D309, "-",$C309),Dashboard!$M$300:$N$472,2,FALSE)),"")</f>
        <v/>
      </c>
      <c r="U309" s="345" t="str">
        <f t="shared" si="3"/>
        <v/>
      </c>
      <c r="V309" s="209"/>
      <c r="W309" s="148" t="s">
        <v>7295</v>
      </c>
      <c r="X309" s="11"/>
      <c r="Y309" s="11"/>
    </row>
    <row r="310" spans="1:25" x14ac:dyDescent="0.25">
      <c r="A310" s="153"/>
      <c r="B310" s="153"/>
      <c r="C310" s="128"/>
      <c r="D310" s="122"/>
      <c r="E310" s="125"/>
      <c r="F310" s="153"/>
      <c r="G310" s="122"/>
      <c r="H310" s="153"/>
      <c r="I310" s="153"/>
      <c r="J310" s="153"/>
      <c r="K310" s="153"/>
      <c r="L310" s="153"/>
      <c r="M310" s="153"/>
      <c r="N310" s="153"/>
      <c r="O310" s="122"/>
      <c r="P310" s="153"/>
      <c r="Q310" s="153"/>
      <c r="R310" s="153"/>
      <c r="S310" s="153"/>
      <c r="T310" s="122" t="str">
        <f>IFERROR(IFERROR(VLOOKUP(CONCATENATE($C310,"-",$D310, "-",$E310),Dashboard!$M$300:$N$472,2,FALSE),VLOOKUP(CONCATENATE($E310,"-",$D310, "-",$C310),Dashboard!$M$300:$N$472,2,FALSE)),"")</f>
        <v/>
      </c>
      <c r="U310" s="345" t="str">
        <f t="shared" si="3"/>
        <v/>
      </c>
      <c r="V310" s="209"/>
      <c r="W310" s="153"/>
      <c r="X310" s="11"/>
      <c r="Y310" s="11"/>
    </row>
    <row r="311" spans="1:25" x14ac:dyDescent="0.25">
      <c r="A311" s="153" t="s">
        <v>6853</v>
      </c>
      <c r="B311" s="122" t="s">
        <v>5840</v>
      </c>
      <c r="C311" s="128" t="s">
        <v>5833</v>
      </c>
      <c r="D311" s="173" t="s">
        <v>6022</v>
      </c>
      <c r="E311" s="125" t="s">
        <v>295</v>
      </c>
      <c r="F311" s="122"/>
      <c r="G311" s="122">
        <v>6</v>
      </c>
      <c r="H311" s="127">
        <v>11.5</v>
      </c>
      <c r="I311" s="173" t="s">
        <v>6022</v>
      </c>
      <c r="J311" s="127">
        <v>12</v>
      </c>
      <c r="K311" s="153"/>
      <c r="L311" s="153"/>
      <c r="M311" s="153"/>
      <c r="N311" s="153"/>
      <c r="O311" s="122"/>
      <c r="P311" s="153"/>
      <c r="Q311" s="153"/>
      <c r="R311" s="153"/>
      <c r="S311" s="153"/>
      <c r="T311" s="122" t="str">
        <f>IFERROR(IFERROR(VLOOKUP(CONCATENATE($C311,"-",$D311, "-",$E311),Dashboard!$M$300:$N$472,2,FALSE),VLOOKUP(CONCATENATE($E311,"-",$D311, "-",$C311),Dashboard!$M$300:$N$472,2,FALSE)),"")</f>
        <v/>
      </c>
      <c r="U311" s="345" t="str">
        <f t="shared" si="3"/>
        <v/>
      </c>
      <c r="V311" s="209"/>
      <c r="W311" s="153"/>
      <c r="X311" s="11"/>
      <c r="Y311" s="11"/>
    </row>
    <row r="312" spans="1:25" x14ac:dyDescent="0.25">
      <c r="A312" s="153"/>
      <c r="B312" s="122"/>
      <c r="C312" s="128" t="s">
        <v>6858</v>
      </c>
      <c r="D312" s="128" t="s">
        <v>582</v>
      </c>
      <c r="E312" s="125" t="s">
        <v>358</v>
      </c>
      <c r="F312" s="122">
        <v>54</v>
      </c>
      <c r="G312" s="122"/>
      <c r="H312" s="127">
        <v>12.2</v>
      </c>
      <c r="I312" s="173" t="s">
        <v>6022</v>
      </c>
      <c r="J312" s="127">
        <v>14.2</v>
      </c>
      <c r="K312" s="153"/>
      <c r="L312" s="153"/>
      <c r="M312" s="153"/>
      <c r="N312" s="153"/>
      <c r="O312" s="122"/>
      <c r="P312" s="153"/>
      <c r="Q312" s="153"/>
      <c r="R312" s="153"/>
      <c r="S312" s="153"/>
      <c r="T312" s="122" t="str">
        <f>IFERROR(IFERROR(VLOOKUP(CONCATENATE($C312,"-",$D312, "-",$E312),Dashboard!$M$300:$N$472,2,FALSE),VLOOKUP(CONCATENATE($E312,"-",$D312, "-",$C312),Dashboard!$M$300:$N$472,2,FALSE)),"")</f>
        <v/>
      </c>
      <c r="U312" s="345" t="str">
        <f t="shared" si="3"/>
        <v/>
      </c>
      <c r="V312" s="209"/>
      <c r="W312" s="153"/>
      <c r="X312" s="11"/>
      <c r="Y312" s="11"/>
    </row>
    <row r="313" spans="1:25" x14ac:dyDescent="0.25">
      <c r="A313" s="153"/>
      <c r="B313" s="122"/>
      <c r="C313" s="128" t="s">
        <v>358</v>
      </c>
      <c r="D313" s="175" t="s">
        <v>411</v>
      </c>
      <c r="E313" s="125" t="s">
        <v>295</v>
      </c>
      <c r="F313" s="122">
        <v>54</v>
      </c>
      <c r="G313" s="122"/>
      <c r="H313" s="127">
        <v>15</v>
      </c>
      <c r="I313" s="173" t="s">
        <v>6022</v>
      </c>
      <c r="J313" s="127">
        <v>17</v>
      </c>
      <c r="K313" s="153"/>
      <c r="L313" s="153"/>
      <c r="M313" s="153"/>
      <c r="N313" s="153"/>
      <c r="O313" s="122"/>
      <c r="P313" s="153"/>
      <c r="Q313" s="153"/>
      <c r="R313" s="153"/>
      <c r="S313" s="153"/>
      <c r="T313" s="122" t="str">
        <f>IFERROR(IFERROR(VLOOKUP(CONCATENATE($C313,"-",$D313, "-",$E313),Dashboard!$M$300:$N$472,2,FALSE),VLOOKUP(CONCATENATE($E313,"-",$D313, "-",$C313),Dashboard!$M$300:$N$472,2,FALSE)),"")</f>
        <v/>
      </c>
      <c r="U313" s="345" t="str">
        <f t="shared" ref="U313:U376" si="4">T313</f>
        <v/>
      </c>
      <c r="V313" s="209"/>
      <c r="W313" s="153"/>
      <c r="X313" s="11"/>
      <c r="Y313" s="11"/>
    </row>
    <row r="314" spans="1:25" x14ac:dyDescent="0.25">
      <c r="A314" s="153"/>
      <c r="B314" s="122"/>
      <c r="C314" s="128" t="s">
        <v>295</v>
      </c>
      <c r="D314" s="173" t="s">
        <v>6022</v>
      </c>
      <c r="E314" s="125" t="s">
        <v>358</v>
      </c>
      <c r="F314" s="122">
        <v>54</v>
      </c>
      <c r="G314" s="122"/>
      <c r="H314" s="127">
        <v>17.2</v>
      </c>
      <c r="I314" s="173" t="s">
        <v>6022</v>
      </c>
      <c r="J314" s="127">
        <v>19.55</v>
      </c>
      <c r="K314" s="153"/>
      <c r="L314" s="153"/>
      <c r="M314" s="153"/>
      <c r="N314" s="153"/>
      <c r="O314" s="122"/>
      <c r="P314" s="153"/>
      <c r="Q314" s="153"/>
      <c r="R314" s="153"/>
      <c r="S314" s="153"/>
      <c r="T314" s="122" t="str">
        <f>IFERROR(IFERROR(VLOOKUP(CONCATENATE($C314,"-",$D314, "-",$E314),Dashboard!$M$300:$N$472,2,FALSE),VLOOKUP(CONCATENATE($E314,"-",$D314, "-",$C314),Dashboard!$M$300:$N$472,2,FALSE)),"")</f>
        <v/>
      </c>
      <c r="U314" s="345" t="str">
        <f t="shared" si="4"/>
        <v/>
      </c>
      <c r="V314" s="209"/>
      <c r="W314" s="147" t="s">
        <v>7296</v>
      </c>
      <c r="X314" s="11"/>
      <c r="Y314" s="11"/>
    </row>
    <row r="315" spans="1:25" x14ac:dyDescent="0.25">
      <c r="A315" s="153"/>
      <c r="B315" s="122"/>
      <c r="C315" s="128" t="s">
        <v>358</v>
      </c>
      <c r="D315" s="173" t="s">
        <v>6022</v>
      </c>
      <c r="E315" s="125" t="s">
        <v>1068</v>
      </c>
      <c r="F315" s="122">
        <v>9</v>
      </c>
      <c r="G315" s="122"/>
      <c r="H315" s="127">
        <v>20</v>
      </c>
      <c r="I315" s="173" t="s">
        <v>6022</v>
      </c>
      <c r="J315" s="127">
        <v>20.2</v>
      </c>
      <c r="K315" s="122">
        <v>1</v>
      </c>
      <c r="L315" s="133">
        <v>1</v>
      </c>
      <c r="M315" s="174" t="s">
        <v>6715</v>
      </c>
      <c r="N315" s="174" t="s">
        <v>6804</v>
      </c>
      <c r="O315" s="122">
        <f>SUM(F312:F315)</f>
        <v>171</v>
      </c>
      <c r="P315" s="153"/>
      <c r="Q315" s="153"/>
      <c r="R315" s="153"/>
      <c r="S315" s="153"/>
      <c r="T315" s="122" t="str">
        <f>IFERROR(IFERROR(VLOOKUP(CONCATENATE($C315,"-",$D315, "-",$E315),Dashboard!$M$300:$N$472,2,FALSE),VLOOKUP(CONCATENATE($E315,"-",$D315, "-",$C315),Dashboard!$M$300:$N$472,2,FALSE)),"")</f>
        <v/>
      </c>
      <c r="U315" s="345" t="str">
        <f t="shared" si="4"/>
        <v/>
      </c>
      <c r="V315" s="209"/>
      <c r="W315" s="153"/>
      <c r="X315" s="11"/>
      <c r="Y315" s="11"/>
    </row>
    <row r="316" spans="1:25" x14ac:dyDescent="0.25">
      <c r="A316" s="153"/>
      <c r="B316" s="122">
        <v>37</v>
      </c>
      <c r="C316" s="128" t="s">
        <v>1068</v>
      </c>
      <c r="D316" s="173" t="s">
        <v>6022</v>
      </c>
      <c r="E316" s="125" t="s">
        <v>358</v>
      </c>
      <c r="F316" s="122">
        <v>9</v>
      </c>
      <c r="G316" s="122"/>
      <c r="H316" s="174" t="s">
        <v>7294</v>
      </c>
      <c r="I316" s="173" t="s">
        <v>6022</v>
      </c>
      <c r="J316" s="174" t="s">
        <v>6742</v>
      </c>
      <c r="K316" s="153"/>
      <c r="L316" s="153"/>
      <c r="M316" s="153"/>
      <c r="N316" s="153"/>
      <c r="O316" s="122"/>
      <c r="P316" s="153"/>
      <c r="Q316" s="153"/>
      <c r="R316" s="153"/>
      <c r="S316" s="153"/>
      <c r="T316" s="122" t="str">
        <f>IFERROR(IFERROR(VLOOKUP(CONCATENATE($C316,"-",$D316, "-",$E316),Dashboard!$M$300:$N$472,2,FALSE),VLOOKUP(CONCATENATE($E316,"-",$D316, "-",$C316),Dashboard!$M$300:$N$472,2,FALSE)),"")</f>
        <v/>
      </c>
      <c r="U316" s="345" t="str">
        <f t="shared" si="4"/>
        <v/>
      </c>
      <c r="V316" s="209"/>
      <c r="W316" s="153"/>
      <c r="X316" s="11"/>
      <c r="Y316" s="11"/>
    </row>
    <row r="317" spans="1:25" x14ac:dyDescent="0.25">
      <c r="A317" s="153"/>
      <c r="B317" s="122"/>
      <c r="C317" s="128" t="s">
        <v>358</v>
      </c>
      <c r="D317" s="173" t="s">
        <v>6022</v>
      </c>
      <c r="E317" s="125" t="s">
        <v>1010</v>
      </c>
      <c r="F317" s="122">
        <v>18</v>
      </c>
      <c r="G317" s="122"/>
      <c r="H317" s="174" t="s">
        <v>6804</v>
      </c>
      <c r="I317" s="173" t="s">
        <v>6022</v>
      </c>
      <c r="J317" s="174" t="s">
        <v>6026</v>
      </c>
      <c r="K317" s="153"/>
      <c r="L317" s="153"/>
      <c r="M317" s="153"/>
      <c r="N317" s="153"/>
      <c r="O317" s="122"/>
      <c r="P317" s="153"/>
      <c r="Q317" s="153"/>
      <c r="R317" s="153"/>
      <c r="S317" s="153"/>
      <c r="T317" s="122" t="str">
        <f>IFERROR(IFERROR(VLOOKUP(CONCATENATE($C317,"-",$D317, "-",$E317),Dashboard!$M$300:$N$472,2,FALSE),VLOOKUP(CONCATENATE($E317,"-",$D317, "-",$C317),Dashboard!$M$300:$N$472,2,FALSE)),"")</f>
        <v/>
      </c>
      <c r="U317" s="345" t="str">
        <f t="shared" si="4"/>
        <v/>
      </c>
      <c r="V317" s="209"/>
      <c r="W317" s="153"/>
      <c r="X317" s="11"/>
      <c r="Y317" s="11"/>
    </row>
    <row r="318" spans="1:25" x14ac:dyDescent="0.25">
      <c r="A318" s="153"/>
      <c r="B318" s="122"/>
      <c r="C318" s="128" t="s">
        <v>1010</v>
      </c>
      <c r="D318" s="173" t="s">
        <v>6022</v>
      </c>
      <c r="E318" s="125" t="s">
        <v>358</v>
      </c>
      <c r="F318" s="122">
        <v>18</v>
      </c>
      <c r="G318" s="122"/>
      <c r="H318" s="174" t="s">
        <v>6062</v>
      </c>
      <c r="I318" s="173" t="s">
        <v>6022</v>
      </c>
      <c r="J318" s="174" t="s">
        <v>6042</v>
      </c>
      <c r="K318" s="153"/>
      <c r="L318" s="153"/>
      <c r="M318" s="153"/>
      <c r="N318" s="153"/>
      <c r="O318" s="122"/>
      <c r="P318" s="153"/>
      <c r="Q318" s="153"/>
      <c r="R318" s="153"/>
      <c r="S318" s="153"/>
      <c r="T318" s="122" t="str">
        <f>IFERROR(IFERROR(VLOOKUP(CONCATENATE($C318,"-",$D318, "-",$E318),Dashboard!$M$300:$N$472,2,FALSE),VLOOKUP(CONCATENATE($E318,"-",$D318, "-",$C318),Dashboard!$M$300:$N$472,2,FALSE)),"")</f>
        <v/>
      </c>
      <c r="U318" s="345" t="str">
        <f t="shared" si="4"/>
        <v/>
      </c>
      <c r="V318" s="209"/>
      <c r="W318" s="153"/>
      <c r="X318" s="11"/>
      <c r="Y318" s="11"/>
    </row>
    <row r="319" spans="1:25" x14ac:dyDescent="0.25">
      <c r="A319" s="153"/>
      <c r="B319" s="122"/>
      <c r="C319" s="128" t="s">
        <v>358</v>
      </c>
      <c r="D319" s="173" t="s">
        <v>6022</v>
      </c>
      <c r="E319" s="125" t="s">
        <v>295</v>
      </c>
      <c r="F319" s="122">
        <v>54</v>
      </c>
      <c r="G319" s="122"/>
      <c r="H319" s="174" t="s">
        <v>6715</v>
      </c>
      <c r="I319" s="173" t="s">
        <v>6022</v>
      </c>
      <c r="J319" s="127">
        <v>11</v>
      </c>
      <c r="K319" s="153"/>
      <c r="L319" s="153"/>
      <c r="M319" s="153"/>
      <c r="N319" s="153"/>
      <c r="O319" s="122"/>
      <c r="P319" s="153"/>
      <c r="Q319" s="153"/>
      <c r="R319" s="153"/>
      <c r="S319" s="153"/>
      <c r="T319" s="122" t="str">
        <f>IFERROR(IFERROR(VLOOKUP(CONCATENATE($C319,"-",$D319, "-",$E319),Dashboard!$M$300:$N$472,2,FALSE),VLOOKUP(CONCATENATE($E319,"-",$D319, "-",$C319),Dashboard!$M$300:$N$472,2,FALSE)),"")</f>
        <v/>
      </c>
      <c r="U319" s="345" t="str">
        <f t="shared" si="4"/>
        <v/>
      </c>
      <c r="V319" s="209"/>
      <c r="W319" s="153"/>
      <c r="X319" s="11"/>
      <c r="Y319" s="11"/>
    </row>
    <row r="320" spans="1:25" x14ac:dyDescent="0.25">
      <c r="A320" s="153"/>
      <c r="B320" s="122"/>
      <c r="C320" s="128" t="s">
        <v>6025</v>
      </c>
      <c r="D320" s="173" t="s">
        <v>6022</v>
      </c>
      <c r="E320" s="125" t="s">
        <v>5833</v>
      </c>
      <c r="F320" s="122"/>
      <c r="G320" s="122">
        <v>6</v>
      </c>
      <c r="H320" s="127">
        <v>11</v>
      </c>
      <c r="I320" s="173" t="s">
        <v>6022</v>
      </c>
      <c r="J320" s="122">
        <v>11.15</v>
      </c>
      <c r="K320" s="122">
        <v>1</v>
      </c>
      <c r="L320" s="122">
        <v>1</v>
      </c>
      <c r="M320" s="174" t="s">
        <v>6875</v>
      </c>
      <c r="N320" s="174" t="s">
        <v>7297</v>
      </c>
      <c r="O320" s="122">
        <f>SUM(F316:F320)</f>
        <v>99</v>
      </c>
      <c r="P320" s="122"/>
      <c r="Q320" s="153"/>
      <c r="R320" s="153"/>
      <c r="S320" s="153"/>
      <c r="T320" s="122" t="str">
        <f>IFERROR(IFERROR(VLOOKUP(CONCATENATE($C320,"-",$D320, "-",$E320),Dashboard!$M$300:$N$472,2,FALSE),VLOOKUP(CONCATENATE($E320,"-",$D320, "-",$C320),Dashboard!$M$300:$N$472,2,FALSE)),"")</f>
        <v/>
      </c>
      <c r="U320" s="345" t="str">
        <f t="shared" si="4"/>
        <v/>
      </c>
      <c r="V320" s="209"/>
      <c r="W320" s="147" t="s">
        <v>5805</v>
      </c>
      <c r="X320" s="11"/>
      <c r="Y320" s="11"/>
    </row>
    <row r="321" spans="1:25" x14ac:dyDescent="0.25">
      <c r="A321" s="153"/>
      <c r="B321" s="122"/>
      <c r="C321" s="128"/>
      <c r="D321" s="128"/>
      <c r="E321" s="125"/>
      <c r="F321" s="153"/>
      <c r="G321" s="122"/>
      <c r="H321" s="153"/>
      <c r="I321" s="153"/>
      <c r="J321" s="153"/>
      <c r="K321" s="153"/>
      <c r="L321" s="153"/>
      <c r="M321" s="153"/>
      <c r="N321" s="153"/>
      <c r="O321" s="122"/>
      <c r="P321" s="153"/>
      <c r="Q321" s="153"/>
      <c r="R321" s="153"/>
      <c r="S321" s="153"/>
      <c r="T321" s="122" t="str">
        <f>IFERROR(IFERROR(VLOOKUP(CONCATENATE($C321,"-",$D321, "-",$E321),Dashboard!$M$300:$N$472,2,FALSE),VLOOKUP(CONCATENATE($E321,"-",$D321, "-",$C321),Dashboard!$M$300:$N$472,2,FALSE)),"")</f>
        <v/>
      </c>
      <c r="U321" s="345" t="str">
        <f t="shared" si="4"/>
        <v/>
      </c>
      <c r="V321" s="209"/>
      <c r="W321" s="153"/>
      <c r="X321" s="11"/>
      <c r="Y321" s="11"/>
    </row>
    <row r="322" spans="1:25" x14ac:dyDescent="0.25">
      <c r="A322" s="153"/>
      <c r="B322" s="122"/>
      <c r="C322" s="128" t="s">
        <v>5833</v>
      </c>
      <c r="D322" s="128"/>
      <c r="E322" s="125" t="s">
        <v>6025</v>
      </c>
      <c r="F322" s="153"/>
      <c r="G322" s="122">
        <v>6</v>
      </c>
      <c r="H322" s="127">
        <v>14</v>
      </c>
      <c r="I322" s="122"/>
      <c r="J322" s="122">
        <v>14.15</v>
      </c>
      <c r="K322" s="153"/>
      <c r="L322" s="153"/>
      <c r="M322" s="153"/>
      <c r="N322" s="153"/>
      <c r="O322" s="122"/>
      <c r="P322" s="153"/>
      <c r="Q322" s="153"/>
      <c r="R322" s="153"/>
      <c r="S322" s="153"/>
      <c r="T322" s="122" t="str">
        <f>IFERROR(IFERROR(VLOOKUP(CONCATENATE($C322,"-",$D322, "-",$E322),Dashboard!$M$300:$N$472,2,FALSE),VLOOKUP(CONCATENATE($E322,"-",$D322, "-",$C322),Dashboard!$M$300:$N$472,2,FALSE)),"")</f>
        <v/>
      </c>
      <c r="U322" s="345" t="str">
        <f t="shared" si="4"/>
        <v/>
      </c>
      <c r="V322" s="209"/>
      <c r="W322" s="153"/>
      <c r="X322" s="11"/>
      <c r="Y322" s="11"/>
    </row>
    <row r="323" spans="1:25" x14ac:dyDescent="0.25">
      <c r="A323" s="153" t="s">
        <v>6853</v>
      </c>
      <c r="B323" s="122" t="s">
        <v>5841</v>
      </c>
      <c r="C323" s="128" t="s">
        <v>295</v>
      </c>
      <c r="D323" s="175" t="s">
        <v>1261</v>
      </c>
      <c r="E323" s="125" t="s">
        <v>344</v>
      </c>
      <c r="F323" s="122">
        <v>31</v>
      </c>
      <c r="G323" s="122"/>
      <c r="H323" s="174" t="s">
        <v>6831</v>
      </c>
      <c r="I323" s="173" t="s">
        <v>6022</v>
      </c>
      <c r="J323" s="174" t="s">
        <v>6860</v>
      </c>
      <c r="K323" s="153"/>
      <c r="L323" s="153"/>
      <c r="M323" s="153"/>
      <c r="N323" s="153"/>
      <c r="O323" s="122"/>
      <c r="P323" s="153"/>
      <c r="Q323" s="153"/>
      <c r="R323" s="153"/>
      <c r="S323" s="153"/>
      <c r="T323" s="122" t="str">
        <f>IFERROR(IFERROR(VLOOKUP(CONCATENATE($C323,"-",$D323, "-",$E323),Dashboard!$M$300:$N$472,2,FALSE),VLOOKUP(CONCATENATE($E323,"-",$D323, "-",$C323),Dashboard!$M$300:$N$472,2,FALSE)),"")</f>
        <v>prv57</v>
      </c>
      <c r="U323" s="345" t="str">
        <f t="shared" si="4"/>
        <v>prv57</v>
      </c>
      <c r="V323" s="209"/>
      <c r="W323" s="153"/>
      <c r="X323" s="11"/>
      <c r="Y323" s="11"/>
    </row>
    <row r="324" spans="1:25" x14ac:dyDescent="0.25">
      <c r="A324" s="153"/>
      <c r="B324" s="122"/>
      <c r="C324" s="128" t="s">
        <v>344</v>
      </c>
      <c r="D324" s="175" t="s">
        <v>1261</v>
      </c>
      <c r="E324" s="125" t="s">
        <v>1245</v>
      </c>
      <c r="F324" s="122">
        <v>30</v>
      </c>
      <c r="G324" s="122"/>
      <c r="H324" s="127">
        <v>15.4</v>
      </c>
      <c r="I324" s="173" t="s">
        <v>6022</v>
      </c>
      <c r="J324" s="127">
        <v>16.399999999999999</v>
      </c>
      <c r="K324" s="153"/>
      <c r="L324" s="153"/>
      <c r="M324" s="153"/>
      <c r="N324" s="153"/>
      <c r="O324" s="122"/>
      <c r="P324" s="153"/>
      <c r="Q324" s="153"/>
      <c r="R324" s="153"/>
      <c r="S324" s="153"/>
      <c r="T324" s="122" t="str">
        <f>IFERROR(IFERROR(VLOOKUP(CONCATENATE($C324,"-",$D324, "-",$E324),Dashboard!$M$300:$N$472,2,FALSE),VLOOKUP(CONCATENATE($E324,"-",$D324, "-",$C324),Dashboard!$M$300:$N$472,2,FALSE)),"")</f>
        <v/>
      </c>
      <c r="U324" s="345" t="str">
        <f t="shared" si="4"/>
        <v/>
      </c>
      <c r="V324" s="209"/>
      <c r="W324" s="153"/>
      <c r="X324" s="11"/>
      <c r="Y324" s="11"/>
    </row>
    <row r="325" spans="1:25" x14ac:dyDescent="0.25">
      <c r="A325" s="153"/>
      <c r="B325" s="122"/>
      <c r="C325" s="128" t="s">
        <v>1245</v>
      </c>
      <c r="D325" s="175" t="s">
        <v>1261</v>
      </c>
      <c r="E325" s="125" t="s">
        <v>295</v>
      </c>
      <c r="F325" s="122">
        <v>30</v>
      </c>
      <c r="G325" s="122"/>
      <c r="H325" s="127">
        <v>16.5</v>
      </c>
      <c r="I325" s="173" t="s">
        <v>6022</v>
      </c>
      <c r="J325" s="127">
        <v>17.5</v>
      </c>
      <c r="K325" s="153"/>
      <c r="L325" s="153"/>
      <c r="M325" s="153"/>
      <c r="N325" s="153"/>
      <c r="O325" s="122"/>
      <c r="P325" s="153"/>
      <c r="Q325" s="153"/>
      <c r="R325" s="153"/>
      <c r="S325" s="153"/>
      <c r="T325" s="122" t="str">
        <f>IFERROR(IFERROR(VLOOKUP(CONCATENATE($C325,"-",$D325, "-",$E325),Dashboard!$M$300:$N$472,2,FALSE),VLOOKUP(CONCATENATE($E325,"-",$D325, "-",$C325),Dashboard!$M$300:$N$472,2,FALSE)),"")</f>
        <v>prv88</v>
      </c>
      <c r="U325" s="345" t="str">
        <f t="shared" si="4"/>
        <v>prv88</v>
      </c>
      <c r="V325" s="209"/>
      <c r="W325" s="153"/>
      <c r="X325" s="11"/>
      <c r="Y325" s="11"/>
    </row>
    <row r="326" spans="1:25" x14ac:dyDescent="0.25">
      <c r="A326" s="153"/>
      <c r="B326" s="122"/>
      <c r="C326" s="128" t="s">
        <v>295</v>
      </c>
      <c r="D326" s="128" t="s">
        <v>344</v>
      </c>
      <c r="E326" s="125" t="s">
        <v>65</v>
      </c>
      <c r="F326" s="122">
        <v>50</v>
      </c>
      <c r="G326" s="122"/>
      <c r="H326" s="174" t="s">
        <v>6063</v>
      </c>
      <c r="I326" s="174" t="s">
        <v>6778</v>
      </c>
      <c r="J326" s="174" t="s">
        <v>7298</v>
      </c>
      <c r="K326" s="122">
        <v>1</v>
      </c>
      <c r="L326" s="122">
        <v>1</v>
      </c>
      <c r="M326" s="174" t="s">
        <v>6746</v>
      </c>
      <c r="N326" s="174" t="s">
        <v>7299</v>
      </c>
      <c r="O326" s="122">
        <f>SUM(F323:F326)</f>
        <v>141</v>
      </c>
      <c r="P326" s="153"/>
      <c r="Q326" s="153"/>
      <c r="R326" s="153"/>
      <c r="S326" s="153"/>
      <c r="T326" s="122" t="str">
        <f>IFERROR(IFERROR(VLOOKUP(CONCATENATE($C326,"-",$D326, "-",$E326),Dashboard!$M$300:$N$472,2,FALSE),VLOOKUP(CONCATENATE($E326,"-",$D326, "-",$C326),Dashboard!$M$300:$N$472,2,FALSE)),"")</f>
        <v/>
      </c>
      <c r="U326" s="345" t="str">
        <f t="shared" si="4"/>
        <v/>
      </c>
      <c r="V326" s="209"/>
      <c r="W326" s="122" t="s">
        <v>7300</v>
      </c>
      <c r="X326" s="11"/>
      <c r="Y326" s="11"/>
    </row>
    <row r="327" spans="1:25" x14ac:dyDescent="0.25">
      <c r="A327" s="153"/>
      <c r="B327" s="122">
        <v>38</v>
      </c>
      <c r="C327" s="128" t="s">
        <v>65</v>
      </c>
      <c r="D327" s="128" t="s">
        <v>344</v>
      </c>
      <c r="E327" s="125" t="s">
        <v>295</v>
      </c>
      <c r="F327" s="122">
        <v>50</v>
      </c>
      <c r="G327" s="122"/>
      <c r="H327" s="174" t="s">
        <v>6726</v>
      </c>
      <c r="I327" s="174" t="s">
        <v>6781</v>
      </c>
      <c r="J327" s="174" t="s">
        <v>6029</v>
      </c>
      <c r="K327" s="122"/>
      <c r="L327" s="133"/>
      <c r="M327" s="174"/>
      <c r="N327" s="174"/>
      <c r="O327" s="122"/>
      <c r="P327" s="122"/>
      <c r="Q327" s="153"/>
      <c r="R327" s="153"/>
      <c r="S327" s="153"/>
      <c r="T327" s="122" t="str">
        <f>IFERROR(IFERROR(VLOOKUP(CONCATENATE($C327,"-",$D327, "-",$E327),Dashboard!$M$300:$N$472,2,FALSE),VLOOKUP(CONCATENATE($E327,"-",$D327, "-",$C327),Dashboard!$M$300:$N$472,2,FALSE)),"")</f>
        <v/>
      </c>
      <c r="U327" s="345" t="str">
        <f t="shared" si="4"/>
        <v/>
      </c>
      <c r="V327" s="209"/>
      <c r="W327" s="147"/>
      <c r="X327" s="11"/>
      <c r="Y327" s="11"/>
    </row>
    <row r="328" spans="1:25" x14ac:dyDescent="0.25">
      <c r="A328" s="153"/>
      <c r="B328" s="122"/>
      <c r="C328" s="128" t="s">
        <v>295</v>
      </c>
      <c r="D328" s="128" t="s">
        <v>1261</v>
      </c>
      <c r="E328" s="125" t="s">
        <v>344</v>
      </c>
      <c r="F328" s="122">
        <v>31</v>
      </c>
      <c r="G328" s="122"/>
      <c r="H328" s="174" t="s">
        <v>6716</v>
      </c>
      <c r="I328" s="173" t="s">
        <v>6022</v>
      </c>
      <c r="J328" s="174" t="s">
        <v>6840</v>
      </c>
      <c r="K328" s="153"/>
      <c r="L328" s="153"/>
      <c r="M328" s="153"/>
      <c r="N328" s="153"/>
      <c r="O328" s="122"/>
      <c r="P328" s="153"/>
      <c r="Q328" s="153"/>
      <c r="R328" s="153"/>
      <c r="S328" s="153"/>
      <c r="T328" s="122" t="str">
        <f>IFERROR(IFERROR(VLOOKUP(CONCATENATE($C328,"-",$D328, "-",$E328),Dashboard!$M$300:$N$472,2,FALSE),VLOOKUP(CONCATENATE($E328,"-",$D328, "-",$C328),Dashboard!$M$300:$N$472,2,FALSE)),"")</f>
        <v>prv57</v>
      </c>
      <c r="U328" s="345" t="str">
        <f t="shared" si="4"/>
        <v>prv57</v>
      </c>
      <c r="V328" s="209"/>
      <c r="W328" s="153"/>
      <c r="X328" s="11"/>
      <c r="Y328" s="11"/>
    </row>
    <row r="329" spans="1:25" x14ac:dyDescent="0.25">
      <c r="A329" s="153"/>
      <c r="B329" s="122"/>
      <c r="C329" s="128" t="s">
        <v>344</v>
      </c>
      <c r="D329" s="128" t="s">
        <v>1261</v>
      </c>
      <c r="E329" s="125" t="s">
        <v>1245</v>
      </c>
      <c r="F329" s="122">
        <v>30</v>
      </c>
      <c r="G329" s="122"/>
      <c r="H329" s="174" t="s">
        <v>6038</v>
      </c>
      <c r="I329" s="173" t="s">
        <v>6022</v>
      </c>
      <c r="J329" s="174" t="s">
        <v>6064</v>
      </c>
      <c r="K329" s="153"/>
      <c r="L329" s="153"/>
      <c r="M329" s="153"/>
      <c r="N329" s="153"/>
      <c r="O329" s="122"/>
      <c r="P329" s="153"/>
      <c r="Q329" s="153"/>
      <c r="R329" s="153"/>
      <c r="S329" s="153"/>
      <c r="T329" s="122" t="str">
        <f>IFERROR(IFERROR(VLOOKUP(CONCATENATE($C329,"-",$D329, "-",$E329),Dashboard!$M$300:$N$472,2,FALSE),VLOOKUP(CONCATENATE($E329,"-",$D329, "-",$C329),Dashboard!$M$300:$N$472,2,FALSE)),"")</f>
        <v/>
      </c>
      <c r="U329" s="345" t="str">
        <f t="shared" si="4"/>
        <v/>
      </c>
      <c r="V329" s="209"/>
      <c r="W329" s="147"/>
      <c r="X329" s="11"/>
      <c r="Y329" s="11"/>
    </row>
    <row r="330" spans="1:25" x14ac:dyDescent="0.25">
      <c r="A330" s="153"/>
      <c r="B330" s="153"/>
      <c r="C330" s="128" t="s">
        <v>1245</v>
      </c>
      <c r="D330" s="128" t="s">
        <v>1261</v>
      </c>
      <c r="E330" s="125" t="s">
        <v>295</v>
      </c>
      <c r="F330" s="122">
        <v>30</v>
      </c>
      <c r="G330" s="122"/>
      <c r="H330" s="174" t="s">
        <v>6802</v>
      </c>
      <c r="I330" s="173" t="s">
        <v>6022</v>
      </c>
      <c r="J330" s="174" t="s">
        <v>6834</v>
      </c>
      <c r="K330" s="122">
        <v>1</v>
      </c>
      <c r="L330" s="122">
        <v>1</v>
      </c>
      <c r="M330" s="174" t="s">
        <v>6828</v>
      </c>
      <c r="N330" s="174" t="s">
        <v>6861</v>
      </c>
      <c r="O330" s="122">
        <v>139</v>
      </c>
      <c r="P330" s="153"/>
      <c r="Q330" s="153"/>
      <c r="R330" s="153"/>
      <c r="S330" s="153"/>
      <c r="T330" s="122" t="str">
        <f>IFERROR(IFERROR(VLOOKUP(CONCATENATE($C330,"-",$D330, "-",$E330),Dashboard!$M$300:$N$472,2,FALSE),VLOOKUP(CONCATENATE($E330,"-",$D330, "-",$C330),Dashboard!$M$300:$N$472,2,FALSE)),"")</f>
        <v>prv88</v>
      </c>
      <c r="U330" s="345" t="str">
        <f t="shared" si="4"/>
        <v>prv88</v>
      </c>
      <c r="V330" s="209"/>
      <c r="W330" s="122" t="s">
        <v>5805</v>
      </c>
      <c r="X330" s="11"/>
      <c r="Y330" s="11"/>
    </row>
    <row r="331" spans="1:25" x14ac:dyDescent="0.25">
      <c r="A331" s="153"/>
      <c r="B331" s="153"/>
      <c r="C331" s="128" t="s">
        <v>295</v>
      </c>
      <c r="D331" s="128"/>
      <c r="E331" s="125" t="s">
        <v>5833</v>
      </c>
      <c r="F331" s="122"/>
      <c r="G331" s="122">
        <v>6</v>
      </c>
      <c r="H331" s="174" t="s">
        <v>6834</v>
      </c>
      <c r="I331" s="173"/>
      <c r="J331" s="174" t="s">
        <v>6065</v>
      </c>
      <c r="K331" s="122"/>
      <c r="L331" s="122"/>
      <c r="M331" s="174"/>
      <c r="N331" s="174"/>
      <c r="O331" s="122"/>
      <c r="P331" s="153"/>
      <c r="Q331" s="153"/>
      <c r="R331" s="153"/>
      <c r="S331" s="153"/>
      <c r="T331" s="122" t="str">
        <f>IFERROR(IFERROR(VLOOKUP(CONCATENATE($C331,"-",$D331, "-",$E331),Dashboard!$M$300:$N$472,2,FALSE),VLOOKUP(CONCATENATE($E331,"-",$D331, "-",$C331),Dashboard!$M$300:$N$472,2,FALSE)),"")</f>
        <v/>
      </c>
      <c r="U331" s="345" t="str">
        <f t="shared" si="4"/>
        <v/>
      </c>
      <c r="V331" s="209"/>
      <c r="W331" s="122"/>
      <c r="X331" s="11"/>
      <c r="Y331" s="11"/>
    </row>
    <row r="332" spans="1:25" x14ac:dyDescent="0.25">
      <c r="A332" s="214" t="s">
        <v>5816</v>
      </c>
      <c r="B332" s="137" t="s">
        <v>5843</v>
      </c>
      <c r="C332" s="369" t="s">
        <v>5833</v>
      </c>
      <c r="D332" s="381" t="s">
        <v>6022</v>
      </c>
      <c r="E332" s="371" t="s">
        <v>6025</v>
      </c>
      <c r="F332" s="137"/>
      <c r="G332" s="137">
        <v>6</v>
      </c>
      <c r="H332" s="136">
        <v>13</v>
      </c>
      <c r="I332" s="381" t="s">
        <v>6022</v>
      </c>
      <c r="J332" s="137">
        <v>13.15</v>
      </c>
      <c r="K332" s="214"/>
      <c r="L332" s="214"/>
      <c r="M332" s="214"/>
      <c r="N332" s="214"/>
      <c r="O332" s="137"/>
      <c r="P332" s="214"/>
      <c r="Q332" s="214"/>
      <c r="R332" s="214"/>
      <c r="S332" s="214"/>
      <c r="T332" s="122" t="str">
        <f>IFERROR(IFERROR(VLOOKUP(CONCATENATE($C332,"-",$D332, "-",$E332),Dashboard!$M$300:$N$472,2,FALSE),VLOOKUP(CONCATENATE($E332,"-",$D332, "-",$C332),Dashboard!$M$300:$N$472,2,FALSE)),"")</f>
        <v/>
      </c>
      <c r="U332" s="345" t="str">
        <f t="shared" si="4"/>
        <v/>
      </c>
      <c r="V332" s="209"/>
      <c r="W332" s="214"/>
      <c r="X332" s="11"/>
      <c r="Y332" s="11"/>
    </row>
    <row r="333" spans="1:25" ht="15" customHeight="1" x14ac:dyDescent="0.25">
      <c r="A333" s="153"/>
      <c r="B333" s="122"/>
      <c r="C333" s="128" t="s">
        <v>295</v>
      </c>
      <c r="D333" s="128" t="s">
        <v>620</v>
      </c>
      <c r="E333" s="132" t="s">
        <v>6862</v>
      </c>
      <c r="F333" s="122">
        <v>46</v>
      </c>
      <c r="G333" s="122"/>
      <c r="H333" s="127">
        <v>13.3</v>
      </c>
      <c r="I333" s="173" t="s">
        <v>6022</v>
      </c>
      <c r="J333" s="127">
        <v>15.3</v>
      </c>
      <c r="K333" s="153"/>
      <c r="L333" s="153"/>
      <c r="M333" s="153"/>
      <c r="N333" s="153"/>
      <c r="O333" s="122"/>
      <c r="P333" s="153"/>
      <c r="Q333" s="153"/>
      <c r="R333" s="153"/>
      <c r="S333" s="153"/>
      <c r="T333" s="122" t="str">
        <f>IFERROR(IFERROR(VLOOKUP(CONCATENATE($C333,"-",$D333, "-",$E333),Dashboard!$M$300:$N$472,2,FALSE),VLOOKUP(CONCATENATE($E333,"-",$D333, "-",$C333),Dashboard!$M$300:$N$472,2,FALSE)),"")</f>
        <v/>
      </c>
      <c r="U333" s="345" t="str">
        <f t="shared" si="4"/>
        <v/>
      </c>
      <c r="V333" s="209"/>
      <c r="W333" s="147" t="s">
        <v>7301</v>
      </c>
      <c r="X333" s="11"/>
      <c r="Y333" s="11"/>
    </row>
    <row r="334" spans="1:25" x14ac:dyDescent="0.25">
      <c r="A334" s="153"/>
      <c r="B334" s="122"/>
      <c r="C334" s="128" t="s">
        <v>103</v>
      </c>
      <c r="D334" s="128" t="s">
        <v>6863</v>
      </c>
      <c r="E334" s="125" t="s">
        <v>295</v>
      </c>
      <c r="F334" s="122">
        <v>46</v>
      </c>
      <c r="G334" s="122"/>
      <c r="H334" s="127">
        <v>16</v>
      </c>
      <c r="I334" s="173" t="s">
        <v>6022</v>
      </c>
      <c r="J334" s="122">
        <v>17.45</v>
      </c>
      <c r="K334" s="153"/>
      <c r="L334" s="153"/>
      <c r="M334" s="153"/>
      <c r="N334" s="153"/>
      <c r="O334" s="122"/>
      <c r="P334" s="153"/>
      <c r="Q334" s="153"/>
      <c r="R334" s="153"/>
      <c r="S334" s="153"/>
      <c r="T334" s="122" t="str">
        <f>IFERROR(IFERROR(VLOOKUP(CONCATENATE($C334,"-",$D334, "-",$E334),Dashboard!$M$300:$N$472,2,FALSE),VLOOKUP(CONCATENATE($E334,"-",$D334, "-",$C334),Dashboard!$M$300:$N$472,2,FALSE)),"")</f>
        <v/>
      </c>
      <c r="U334" s="345" t="str">
        <f t="shared" si="4"/>
        <v/>
      </c>
      <c r="V334" s="209"/>
      <c r="W334" s="153"/>
      <c r="X334" s="11"/>
      <c r="Y334" s="11"/>
    </row>
    <row r="335" spans="1:25" x14ac:dyDescent="0.25">
      <c r="A335" s="153"/>
      <c r="B335" s="122"/>
      <c r="C335" s="128" t="s">
        <v>295</v>
      </c>
      <c r="D335" s="173" t="s">
        <v>6022</v>
      </c>
      <c r="E335" s="125" t="s">
        <v>316</v>
      </c>
      <c r="F335" s="122">
        <v>12</v>
      </c>
      <c r="G335" s="122"/>
      <c r="H335" s="127">
        <v>18</v>
      </c>
      <c r="I335" s="173" t="s">
        <v>6022</v>
      </c>
      <c r="J335" s="127">
        <v>18.3</v>
      </c>
      <c r="K335" s="153"/>
      <c r="L335" s="153"/>
      <c r="M335" s="153"/>
      <c r="N335" s="153"/>
      <c r="O335" s="122"/>
      <c r="P335" s="153"/>
      <c r="Q335" s="153"/>
      <c r="R335" s="153"/>
      <c r="S335" s="153"/>
      <c r="T335" s="122" t="str">
        <f>IFERROR(IFERROR(VLOOKUP(CONCATENATE($C335,"-",$D335, "-",$E335),Dashboard!$M$300:$N$472,2,FALSE),VLOOKUP(CONCATENATE($E335,"-",$D335, "-",$C335),Dashboard!$M$300:$N$472,2,FALSE)),"")</f>
        <v/>
      </c>
      <c r="U335" s="345" t="str">
        <f t="shared" si="4"/>
        <v/>
      </c>
      <c r="V335" s="209"/>
      <c r="W335" s="153"/>
      <c r="X335" s="11"/>
      <c r="Y335" s="11"/>
    </row>
    <row r="336" spans="1:25" x14ac:dyDescent="0.25">
      <c r="A336" s="153"/>
      <c r="B336" s="122"/>
      <c r="C336" s="128" t="s">
        <v>316</v>
      </c>
      <c r="D336" s="173" t="s">
        <v>6022</v>
      </c>
      <c r="E336" s="125" t="s">
        <v>295</v>
      </c>
      <c r="F336" s="122">
        <v>12</v>
      </c>
      <c r="G336" s="122"/>
      <c r="H336" s="127">
        <v>18.3</v>
      </c>
      <c r="I336" s="173" t="s">
        <v>6022</v>
      </c>
      <c r="J336" s="127">
        <v>19</v>
      </c>
      <c r="K336" s="153"/>
      <c r="L336" s="153"/>
      <c r="M336" s="153"/>
      <c r="N336" s="153"/>
      <c r="O336" s="122"/>
      <c r="P336" s="153"/>
      <c r="Q336" s="153"/>
      <c r="R336" s="153"/>
      <c r="S336" s="153"/>
      <c r="T336" s="122" t="str">
        <f>IFERROR(IFERROR(VLOOKUP(CONCATENATE($C336,"-",$D336, "-",$E336),Dashboard!$M$300:$N$472,2,FALSE),VLOOKUP(CONCATENATE($E336,"-",$D336, "-",$C336),Dashboard!$M$300:$N$472,2,FALSE)),"")</f>
        <v/>
      </c>
      <c r="U336" s="345" t="str">
        <f t="shared" si="4"/>
        <v/>
      </c>
      <c r="V336" s="209"/>
      <c r="W336" s="153"/>
      <c r="X336" s="11"/>
      <c r="Y336" s="11"/>
    </row>
    <row r="337" spans="1:25" x14ac:dyDescent="0.25">
      <c r="A337" s="153"/>
      <c r="B337" s="122"/>
      <c r="C337" s="128" t="s">
        <v>295</v>
      </c>
      <c r="D337" s="128" t="s">
        <v>6863</v>
      </c>
      <c r="E337" s="125" t="s">
        <v>103</v>
      </c>
      <c r="F337" s="122">
        <v>43</v>
      </c>
      <c r="G337" s="122"/>
      <c r="H337" s="127">
        <v>19.3</v>
      </c>
      <c r="I337" s="173" t="s">
        <v>6022</v>
      </c>
      <c r="J337" s="127">
        <v>21</v>
      </c>
      <c r="K337" s="122">
        <v>1</v>
      </c>
      <c r="L337" s="133">
        <v>1</v>
      </c>
      <c r="M337" s="174" t="s">
        <v>6027</v>
      </c>
      <c r="N337" s="174" t="s">
        <v>6722</v>
      </c>
      <c r="O337" s="122">
        <f>SUM(F333:F337)</f>
        <v>159</v>
      </c>
      <c r="P337" s="122"/>
      <c r="Q337" s="153"/>
      <c r="R337" s="153"/>
      <c r="S337" s="153"/>
      <c r="T337" s="122" t="str">
        <f>IFERROR(IFERROR(VLOOKUP(CONCATENATE($C337,"-",$D337, "-",$E337),Dashboard!$M$300:$N$472,2,FALSE),VLOOKUP(CONCATENATE($E337,"-",$D337, "-",$C337),Dashboard!$M$300:$N$472,2,FALSE)),"")</f>
        <v/>
      </c>
      <c r="U337" s="345" t="str">
        <f t="shared" si="4"/>
        <v/>
      </c>
      <c r="V337" s="209"/>
      <c r="W337" s="147" t="s">
        <v>7302</v>
      </c>
      <c r="X337" s="11"/>
      <c r="Y337" s="11"/>
    </row>
    <row r="338" spans="1:25" x14ac:dyDescent="0.25">
      <c r="A338" s="153"/>
      <c r="B338" s="122">
        <v>39</v>
      </c>
      <c r="C338" s="128" t="s">
        <v>103</v>
      </c>
      <c r="D338" s="128" t="s">
        <v>6863</v>
      </c>
      <c r="E338" s="125" t="s">
        <v>295</v>
      </c>
      <c r="F338" s="122">
        <v>43</v>
      </c>
      <c r="G338" s="122"/>
      <c r="H338" s="174" t="s">
        <v>6849</v>
      </c>
      <c r="I338" s="173" t="s">
        <v>6022</v>
      </c>
      <c r="J338" s="174" t="s">
        <v>6062</v>
      </c>
      <c r="K338" s="153"/>
      <c r="L338" s="153"/>
      <c r="M338" s="153"/>
      <c r="N338" s="153"/>
      <c r="O338" s="122"/>
      <c r="P338" s="153"/>
      <c r="Q338" s="153"/>
      <c r="R338" s="153"/>
      <c r="S338" s="153"/>
      <c r="T338" s="122" t="str">
        <f>IFERROR(IFERROR(VLOOKUP(CONCATENATE($C338,"-",$D338, "-",$E338),Dashboard!$M$300:$N$472,2,FALSE),VLOOKUP(CONCATENATE($E338,"-",$D338, "-",$C338),Dashboard!$M$300:$N$472,2,FALSE)),"")</f>
        <v/>
      </c>
      <c r="U338" s="345" t="str">
        <f t="shared" si="4"/>
        <v/>
      </c>
      <c r="V338" s="209"/>
      <c r="W338" s="153"/>
      <c r="X338" s="11"/>
      <c r="Y338" s="11"/>
    </row>
    <row r="339" spans="1:25" x14ac:dyDescent="0.25">
      <c r="A339" s="153"/>
      <c r="B339" s="122"/>
      <c r="C339" s="128" t="s">
        <v>295</v>
      </c>
      <c r="D339" s="128" t="s">
        <v>1261</v>
      </c>
      <c r="E339" s="125" t="s">
        <v>6864</v>
      </c>
      <c r="F339" s="122">
        <v>30</v>
      </c>
      <c r="G339" s="122"/>
      <c r="H339" s="174" t="s">
        <v>6781</v>
      </c>
      <c r="I339" s="173" t="s">
        <v>6022</v>
      </c>
      <c r="J339" s="174" t="s">
        <v>6029</v>
      </c>
      <c r="K339" s="153"/>
      <c r="L339" s="153"/>
      <c r="M339" s="153"/>
      <c r="N339" s="153"/>
      <c r="O339" s="122"/>
      <c r="P339" s="153"/>
      <c r="Q339" s="153"/>
      <c r="R339" s="153"/>
      <c r="S339" s="153"/>
      <c r="T339" s="122" t="str">
        <f>IFERROR(IFERROR(VLOOKUP(CONCATENATE($C339,"-",$D339, "-",$E339),Dashboard!$M$300:$N$472,2,FALSE),VLOOKUP(CONCATENATE($E339,"-",$D339, "-",$C339),Dashboard!$M$300:$N$472,2,FALSE)),"")</f>
        <v/>
      </c>
      <c r="U339" s="345" t="str">
        <f t="shared" si="4"/>
        <v/>
      </c>
      <c r="V339" s="209"/>
      <c r="W339" s="153"/>
      <c r="X339" s="11"/>
      <c r="Y339" s="11"/>
    </row>
    <row r="340" spans="1:25" x14ac:dyDescent="0.25">
      <c r="A340" s="153"/>
      <c r="B340" s="122"/>
      <c r="C340" s="128" t="s">
        <v>2485</v>
      </c>
      <c r="D340" s="128" t="s">
        <v>1245</v>
      </c>
      <c r="E340" s="125" t="s">
        <v>6865</v>
      </c>
      <c r="F340" s="122">
        <v>30</v>
      </c>
      <c r="G340" s="122"/>
      <c r="H340" s="174" t="s">
        <v>6938</v>
      </c>
      <c r="I340" s="173" t="s">
        <v>6022</v>
      </c>
      <c r="J340" s="174" t="s">
        <v>6038</v>
      </c>
      <c r="K340" s="153"/>
      <c r="L340" s="153"/>
      <c r="M340" s="153"/>
      <c r="N340" s="153"/>
      <c r="O340" s="122"/>
      <c r="P340" s="153"/>
      <c r="Q340" s="153"/>
      <c r="R340" s="153"/>
      <c r="S340" s="153"/>
      <c r="T340" s="122" t="str">
        <f>IFERROR(IFERROR(VLOOKUP(CONCATENATE($C340,"-",$D340, "-",$E340),Dashboard!$M$300:$N$472,2,FALSE),VLOOKUP(CONCATENATE($E340,"-",$D340, "-",$C340),Dashboard!$M$300:$N$472,2,FALSE)),"")</f>
        <v/>
      </c>
      <c r="U340" s="345" t="str">
        <f t="shared" si="4"/>
        <v/>
      </c>
      <c r="V340" s="209"/>
      <c r="W340" s="153"/>
      <c r="X340" s="11"/>
      <c r="Y340" s="11"/>
    </row>
    <row r="341" spans="1:25" ht="23.25" x14ac:dyDescent="0.25">
      <c r="A341" s="153"/>
      <c r="B341" s="122"/>
      <c r="C341" s="128" t="s">
        <v>6025</v>
      </c>
      <c r="D341" s="173" t="s">
        <v>6022</v>
      </c>
      <c r="E341" s="125" t="s">
        <v>5833</v>
      </c>
      <c r="F341" s="122"/>
      <c r="G341" s="122">
        <v>6</v>
      </c>
      <c r="H341" s="174" t="s">
        <v>6768</v>
      </c>
      <c r="I341" s="173" t="s">
        <v>6022</v>
      </c>
      <c r="J341" s="122">
        <v>11.05</v>
      </c>
      <c r="K341" s="122">
        <v>1</v>
      </c>
      <c r="L341" s="122">
        <v>1</v>
      </c>
      <c r="M341" s="174" t="s">
        <v>6866</v>
      </c>
      <c r="N341" s="174" t="s">
        <v>6830</v>
      </c>
      <c r="O341" s="122">
        <f>SUM(F338:F340)</f>
        <v>103</v>
      </c>
      <c r="P341" s="122"/>
      <c r="Q341" s="153"/>
      <c r="R341" s="153"/>
      <c r="S341" s="153"/>
      <c r="T341" s="122" t="str">
        <f>IFERROR(IFERROR(VLOOKUP(CONCATENATE($C341,"-",$D341, "-",$E341),Dashboard!$M$300:$N$472,2,FALSE),VLOOKUP(CONCATENATE($E341,"-",$D341, "-",$C341),Dashboard!$M$300:$N$472,2,FALSE)),"")</f>
        <v/>
      </c>
      <c r="U341" s="345" t="str">
        <f t="shared" si="4"/>
        <v/>
      </c>
      <c r="V341" s="209"/>
      <c r="W341" s="148" t="s">
        <v>7303</v>
      </c>
      <c r="X341" s="11"/>
      <c r="Y341" s="11"/>
    </row>
    <row r="342" spans="1:25" x14ac:dyDescent="0.25">
      <c r="A342" s="153"/>
      <c r="B342" s="122"/>
      <c r="C342" s="128"/>
      <c r="D342" s="122"/>
      <c r="E342" s="125"/>
      <c r="F342" s="153"/>
      <c r="G342" s="122"/>
      <c r="H342" s="153"/>
      <c r="I342" s="153"/>
      <c r="J342" s="153"/>
      <c r="K342" s="153"/>
      <c r="L342" s="153"/>
      <c r="M342" s="153"/>
      <c r="N342" s="153"/>
      <c r="O342" s="122"/>
      <c r="P342" s="153"/>
      <c r="Q342" s="153"/>
      <c r="R342" s="153"/>
      <c r="S342" s="153"/>
      <c r="T342" s="122" t="str">
        <f>IFERROR(IFERROR(VLOOKUP(CONCATENATE($C342,"-",$D342, "-",$E342),Dashboard!$M$300:$N$472,2,FALSE),VLOOKUP(CONCATENATE($E342,"-",$D342, "-",$C342),Dashboard!$M$300:$N$472,2,FALSE)),"")</f>
        <v/>
      </c>
      <c r="U342" s="345" t="str">
        <f t="shared" si="4"/>
        <v/>
      </c>
      <c r="V342" s="209"/>
      <c r="W342" s="153"/>
      <c r="X342" s="11"/>
      <c r="Y342" s="11"/>
    </row>
    <row r="343" spans="1:25" x14ac:dyDescent="0.25">
      <c r="A343" s="153" t="s">
        <v>6853</v>
      </c>
      <c r="B343" s="122" t="s">
        <v>5844</v>
      </c>
      <c r="C343" s="128" t="s">
        <v>5833</v>
      </c>
      <c r="D343" s="173" t="s">
        <v>6022</v>
      </c>
      <c r="E343" s="125" t="s">
        <v>6025</v>
      </c>
      <c r="F343" s="122"/>
      <c r="G343" s="122">
        <v>6</v>
      </c>
      <c r="H343" s="127">
        <v>16</v>
      </c>
      <c r="I343" s="173" t="s">
        <v>6022</v>
      </c>
      <c r="J343" s="127">
        <v>16.149999999999999</v>
      </c>
      <c r="K343" s="153"/>
      <c r="L343" s="153"/>
      <c r="M343" s="153"/>
      <c r="N343" s="153"/>
      <c r="O343" s="122"/>
      <c r="P343" s="153"/>
      <c r="Q343" s="153"/>
      <c r="R343" s="153"/>
      <c r="S343" s="153"/>
      <c r="T343" s="122" t="str">
        <f>IFERROR(IFERROR(VLOOKUP(CONCATENATE($C343,"-",$D343, "-",$E343),Dashboard!$M$300:$N$472,2,FALSE),VLOOKUP(CONCATENATE($E343,"-",$D343, "-",$C343),Dashboard!$M$300:$N$472,2,FALSE)),"")</f>
        <v/>
      </c>
      <c r="U343" s="345" t="str">
        <f t="shared" si="4"/>
        <v/>
      </c>
      <c r="V343" s="209"/>
      <c r="W343" s="153"/>
      <c r="X343" s="11"/>
      <c r="Y343" s="11"/>
    </row>
    <row r="344" spans="1:25" ht="26.25" x14ac:dyDescent="0.25">
      <c r="A344" s="153"/>
      <c r="B344" s="122"/>
      <c r="C344" s="128" t="s">
        <v>295</v>
      </c>
      <c r="D344" s="173" t="s">
        <v>6022</v>
      </c>
      <c r="E344" s="123" t="s">
        <v>1350</v>
      </c>
      <c r="F344" s="122">
        <v>4</v>
      </c>
      <c r="G344" s="122"/>
      <c r="H344" s="127">
        <v>16.3</v>
      </c>
      <c r="I344" s="173" t="s">
        <v>6022</v>
      </c>
      <c r="J344" s="127">
        <v>16.5</v>
      </c>
      <c r="K344" s="153"/>
      <c r="L344" s="153"/>
      <c r="M344" s="153"/>
      <c r="N344" s="153"/>
      <c r="O344" s="122"/>
      <c r="P344" s="153"/>
      <c r="Q344" s="153"/>
      <c r="R344" s="153"/>
      <c r="S344" s="153"/>
      <c r="T344" s="122" t="str">
        <f>IFERROR(IFERROR(VLOOKUP(CONCATENATE($C344,"-",$D344, "-",$E344),Dashboard!$M$300:$N$472,2,FALSE),VLOOKUP(CONCATENATE($E344,"-",$D344, "-",$C344),Dashboard!$M$300:$N$472,2,FALSE)),"")</f>
        <v/>
      </c>
      <c r="U344" s="345" t="str">
        <f t="shared" si="4"/>
        <v/>
      </c>
      <c r="V344" s="209"/>
      <c r="W344" s="153"/>
      <c r="X344" s="11"/>
      <c r="Y344" s="11"/>
    </row>
    <row r="345" spans="1:25" x14ac:dyDescent="0.25">
      <c r="A345" s="153"/>
      <c r="B345" s="122"/>
      <c r="C345" s="139" t="s">
        <v>1350</v>
      </c>
      <c r="D345" s="173" t="s">
        <v>6022</v>
      </c>
      <c r="E345" s="125" t="s">
        <v>295</v>
      </c>
      <c r="F345" s="122">
        <v>4</v>
      </c>
      <c r="G345" s="122"/>
      <c r="H345" s="127">
        <v>17</v>
      </c>
      <c r="I345" s="173" t="s">
        <v>6022</v>
      </c>
      <c r="J345" s="122">
        <v>17.149999999999999</v>
      </c>
      <c r="K345" s="153"/>
      <c r="L345" s="153"/>
      <c r="M345" s="153"/>
      <c r="N345" s="153"/>
      <c r="O345" s="122"/>
      <c r="P345" s="153"/>
      <c r="Q345" s="153"/>
      <c r="R345" s="153"/>
      <c r="S345" s="153"/>
      <c r="T345" s="122" t="str">
        <f>IFERROR(IFERROR(VLOOKUP(CONCATENATE($C345,"-",$D345, "-",$E345),Dashboard!$M$300:$N$472,2,FALSE),VLOOKUP(CONCATENATE($E345,"-",$D345, "-",$C345),Dashboard!$M$300:$N$472,2,FALSE)),"")</f>
        <v/>
      </c>
      <c r="U345" s="345" t="str">
        <f t="shared" si="4"/>
        <v/>
      </c>
      <c r="V345" s="209"/>
      <c r="W345" s="153"/>
      <c r="X345" s="11"/>
      <c r="Y345" s="11"/>
    </row>
    <row r="346" spans="1:25" x14ac:dyDescent="0.25">
      <c r="A346" s="153"/>
      <c r="B346" s="122"/>
      <c r="C346" s="128" t="s">
        <v>295</v>
      </c>
      <c r="D346" s="128" t="s">
        <v>1296</v>
      </c>
      <c r="E346" s="123" t="s">
        <v>6867</v>
      </c>
      <c r="F346" s="122">
        <v>52</v>
      </c>
      <c r="G346" s="122"/>
      <c r="H346" s="127">
        <v>17.3</v>
      </c>
      <c r="I346" s="173" t="s">
        <v>6022</v>
      </c>
      <c r="J346" s="127">
        <v>19.3</v>
      </c>
      <c r="K346" s="122">
        <v>1</v>
      </c>
      <c r="L346" s="122">
        <v>1</v>
      </c>
      <c r="M346" s="174" t="s">
        <v>6868</v>
      </c>
      <c r="N346" s="174" t="s">
        <v>6869</v>
      </c>
      <c r="O346" s="122">
        <f>SUM(F344:F346)</f>
        <v>60</v>
      </c>
      <c r="P346" s="122"/>
      <c r="Q346" s="153"/>
      <c r="R346" s="153"/>
      <c r="S346" s="153"/>
      <c r="T346" s="122" t="str">
        <f>IFERROR(IFERROR(VLOOKUP(CONCATENATE($C346,"-",$D346, "-",$E346),Dashboard!$M$300:$N$472,2,FALSE),VLOOKUP(CONCATENATE($E346,"-",$D346, "-",$C346),Dashboard!$M$300:$N$472,2,FALSE)),"")</f>
        <v/>
      </c>
      <c r="U346" s="345" t="str">
        <f t="shared" si="4"/>
        <v/>
      </c>
      <c r="V346" s="209"/>
      <c r="W346" s="147" t="s">
        <v>7304</v>
      </c>
      <c r="X346" s="11"/>
      <c r="Y346" s="11"/>
    </row>
    <row r="347" spans="1:25" x14ac:dyDescent="0.25">
      <c r="A347" s="153"/>
      <c r="B347" s="122">
        <v>40</v>
      </c>
      <c r="C347" s="128" t="s">
        <v>6870</v>
      </c>
      <c r="D347" s="128" t="s">
        <v>620</v>
      </c>
      <c r="E347" s="125" t="s">
        <v>6871</v>
      </c>
      <c r="F347" s="122">
        <v>52</v>
      </c>
      <c r="G347" s="122"/>
      <c r="H347" s="174" t="s">
        <v>6726</v>
      </c>
      <c r="I347" s="173" t="s">
        <v>6022</v>
      </c>
      <c r="J347" s="174" t="s">
        <v>6852</v>
      </c>
      <c r="K347" s="153"/>
      <c r="L347" s="153"/>
      <c r="M347" s="153"/>
      <c r="N347" s="153"/>
      <c r="O347" s="122"/>
      <c r="P347" s="153"/>
      <c r="Q347" s="153"/>
      <c r="R347" s="153"/>
      <c r="S347" s="153"/>
      <c r="T347" s="122" t="str">
        <f>IFERROR(IFERROR(VLOOKUP(CONCATENATE($C347,"-",$D347, "-",$E347),Dashboard!$M$300:$N$472,2,FALSE),VLOOKUP(CONCATENATE($E347,"-",$D347, "-",$C347),Dashboard!$M$300:$N$472,2,FALSE)),"")</f>
        <v/>
      </c>
      <c r="U347" s="345" t="str">
        <f t="shared" si="4"/>
        <v/>
      </c>
      <c r="V347" s="209"/>
      <c r="W347" s="153"/>
      <c r="X347" s="11"/>
      <c r="Y347" s="11"/>
    </row>
    <row r="348" spans="1:25" ht="23.25" x14ac:dyDescent="0.25">
      <c r="A348" s="153"/>
      <c r="B348" s="122"/>
      <c r="C348" s="128" t="s">
        <v>295</v>
      </c>
      <c r="D348" s="128" t="s">
        <v>620</v>
      </c>
      <c r="E348" s="132" t="s">
        <v>6872</v>
      </c>
      <c r="F348" s="122">
        <v>49</v>
      </c>
      <c r="G348" s="122"/>
      <c r="H348" s="127">
        <v>10.199999999999999</v>
      </c>
      <c r="I348" s="173" t="s">
        <v>6022</v>
      </c>
      <c r="J348" s="127">
        <v>12.05</v>
      </c>
      <c r="K348" s="153"/>
      <c r="L348" s="153"/>
      <c r="M348" s="153"/>
      <c r="N348" s="153"/>
      <c r="O348" s="122"/>
      <c r="P348" s="153"/>
      <c r="Q348" s="153"/>
      <c r="R348" s="153"/>
      <c r="S348" s="153"/>
      <c r="T348" s="122" t="str">
        <f>IFERROR(IFERROR(VLOOKUP(CONCATENATE($C348,"-",$D348, "-",$E348),Dashboard!$M$300:$N$472,2,FALSE),VLOOKUP(CONCATENATE($E348,"-",$D348, "-",$C348),Dashboard!$M$300:$N$472,2,FALSE)),"")</f>
        <v/>
      </c>
      <c r="U348" s="345" t="str">
        <f t="shared" si="4"/>
        <v/>
      </c>
      <c r="V348" s="209"/>
      <c r="W348" s="153"/>
      <c r="X348" s="11"/>
      <c r="Y348" s="11"/>
    </row>
    <row r="349" spans="1:25" x14ac:dyDescent="0.25">
      <c r="A349" s="153"/>
      <c r="B349" s="122"/>
      <c r="C349" s="139" t="s">
        <v>214</v>
      </c>
      <c r="D349" s="128" t="s">
        <v>620</v>
      </c>
      <c r="E349" s="125" t="s">
        <v>6871</v>
      </c>
      <c r="F349" s="122">
        <v>49</v>
      </c>
      <c r="G349" s="122"/>
      <c r="H349" s="127">
        <v>12.3</v>
      </c>
      <c r="I349" s="173" t="s">
        <v>6022</v>
      </c>
      <c r="J349" s="127">
        <v>14.2</v>
      </c>
      <c r="K349" s="153"/>
      <c r="L349" s="153"/>
      <c r="M349" s="153"/>
      <c r="N349" s="153"/>
      <c r="O349" s="122"/>
      <c r="P349" s="153"/>
      <c r="Q349" s="153"/>
      <c r="R349" s="153"/>
      <c r="S349" s="153"/>
      <c r="T349" s="122" t="str">
        <f>IFERROR(IFERROR(VLOOKUP(CONCATENATE($C349,"-",$D349, "-",$E349),Dashboard!$M$300:$N$472,2,FALSE),VLOOKUP(CONCATENATE($E349,"-",$D349, "-",$C349),Dashboard!$M$300:$N$472,2,FALSE)),"")</f>
        <v/>
      </c>
      <c r="U349" s="345" t="str">
        <f t="shared" si="4"/>
        <v/>
      </c>
      <c r="V349" s="209"/>
      <c r="W349" s="153"/>
      <c r="X349" s="11"/>
      <c r="Y349" s="11"/>
    </row>
    <row r="350" spans="1:25" ht="23.25" x14ac:dyDescent="0.25">
      <c r="A350" s="153"/>
      <c r="B350" s="122"/>
      <c r="C350" s="128" t="s">
        <v>6025</v>
      </c>
      <c r="D350" s="173" t="s">
        <v>6022</v>
      </c>
      <c r="E350" s="125" t="s">
        <v>5833</v>
      </c>
      <c r="F350" s="122"/>
      <c r="G350" s="122">
        <v>6</v>
      </c>
      <c r="H350" s="127">
        <v>14.3</v>
      </c>
      <c r="I350" s="173" t="s">
        <v>6022</v>
      </c>
      <c r="J350" s="127">
        <v>14.45</v>
      </c>
      <c r="K350" s="122">
        <v>1</v>
      </c>
      <c r="L350" s="133">
        <v>1</v>
      </c>
      <c r="M350" s="174" t="s">
        <v>6806</v>
      </c>
      <c r="N350" s="174" t="s">
        <v>6828</v>
      </c>
      <c r="O350" s="122">
        <f>SUM(F347:F349)</f>
        <v>150</v>
      </c>
      <c r="P350" s="122"/>
      <c r="Q350" s="153"/>
      <c r="R350" s="153"/>
      <c r="S350" s="153"/>
      <c r="T350" s="122" t="str">
        <f>IFERROR(IFERROR(VLOOKUP(CONCATENATE($C350,"-",$D350, "-",$E350),Dashboard!$M$300:$N$472,2,FALSE),VLOOKUP(CONCATENATE($E350,"-",$D350, "-",$C350),Dashboard!$M$300:$N$472,2,FALSE)),"")</f>
        <v/>
      </c>
      <c r="U350" s="345" t="str">
        <f t="shared" si="4"/>
        <v/>
      </c>
      <c r="V350" s="209"/>
      <c r="W350" s="148" t="s">
        <v>7303</v>
      </c>
      <c r="X350" s="11"/>
      <c r="Y350" s="11"/>
    </row>
    <row r="351" spans="1:25" x14ac:dyDescent="0.25">
      <c r="A351" s="153"/>
      <c r="B351" s="122"/>
      <c r="C351" s="128"/>
      <c r="D351" s="128"/>
      <c r="E351" s="125"/>
      <c r="F351" s="153"/>
      <c r="G351" s="122"/>
      <c r="H351" s="153"/>
      <c r="I351" s="153"/>
      <c r="J351" s="153"/>
      <c r="K351" s="153"/>
      <c r="L351" s="153"/>
      <c r="M351" s="153"/>
      <c r="N351" s="153"/>
      <c r="O351" s="122"/>
      <c r="P351" s="153"/>
      <c r="Q351" s="153"/>
      <c r="R351" s="153"/>
      <c r="S351" s="153"/>
      <c r="T351" s="122" t="str">
        <f>IFERROR(IFERROR(VLOOKUP(CONCATENATE($C351,"-",$D351, "-",$E351),Dashboard!$M$300:$N$472,2,FALSE),VLOOKUP(CONCATENATE($E351,"-",$D351, "-",$C351),Dashboard!$M$300:$N$472,2,FALSE)),"")</f>
        <v/>
      </c>
      <c r="U351" s="345" t="str">
        <f t="shared" si="4"/>
        <v/>
      </c>
      <c r="V351" s="209"/>
      <c r="W351" s="153"/>
      <c r="X351" s="11"/>
      <c r="Y351" s="11"/>
    </row>
    <row r="352" spans="1:25" x14ac:dyDescent="0.25">
      <c r="A352" s="153" t="s">
        <v>6853</v>
      </c>
      <c r="B352" s="122" t="s">
        <v>5847</v>
      </c>
      <c r="C352" s="128" t="s">
        <v>5833</v>
      </c>
      <c r="D352" s="175" t="s">
        <v>6873</v>
      </c>
      <c r="E352" s="125" t="s">
        <v>6025</v>
      </c>
      <c r="F352" s="122">
        <v>23</v>
      </c>
      <c r="G352" s="122"/>
      <c r="H352" s="127">
        <v>13.15</v>
      </c>
      <c r="I352" s="173" t="s">
        <v>6022</v>
      </c>
      <c r="J352" s="127">
        <v>14.1</v>
      </c>
      <c r="K352" s="153"/>
      <c r="L352" s="153"/>
      <c r="M352" s="153"/>
      <c r="N352" s="153"/>
      <c r="O352" s="122"/>
      <c r="P352" s="153"/>
      <c r="Q352" s="153"/>
      <c r="R352" s="153"/>
      <c r="S352" s="153"/>
      <c r="T352" s="122" t="str">
        <f>IFERROR(IFERROR(VLOOKUP(CONCATENATE($C352,"-",$D352, "-",$E352),Dashboard!$M$300:$N$472,2,FALSE),VLOOKUP(CONCATENATE($E352,"-",$D352, "-",$C352),Dashboard!$M$300:$N$472,2,FALSE)),"")</f>
        <v/>
      </c>
      <c r="U352" s="345" t="str">
        <f t="shared" si="4"/>
        <v/>
      </c>
      <c r="V352" s="209"/>
      <c r="W352" s="153"/>
      <c r="X352" s="11"/>
      <c r="Y352" s="11"/>
    </row>
    <row r="353" spans="1:25" x14ac:dyDescent="0.25">
      <c r="A353" s="153"/>
      <c r="B353" s="122"/>
      <c r="C353" s="128" t="s">
        <v>295</v>
      </c>
      <c r="D353" s="128" t="s">
        <v>1261</v>
      </c>
      <c r="E353" s="125" t="s">
        <v>1245</v>
      </c>
      <c r="F353" s="122">
        <v>30</v>
      </c>
      <c r="G353" s="122"/>
      <c r="H353" s="127">
        <v>14.45</v>
      </c>
      <c r="I353" s="173" t="s">
        <v>6022</v>
      </c>
      <c r="J353" s="127">
        <v>15.45</v>
      </c>
      <c r="K353" s="153"/>
      <c r="L353" s="153"/>
      <c r="M353" s="153"/>
      <c r="N353" s="153"/>
      <c r="O353" s="122"/>
      <c r="P353" s="153"/>
      <c r="Q353" s="153"/>
      <c r="R353" s="153"/>
      <c r="S353" s="153"/>
      <c r="T353" s="122" t="str">
        <f>IFERROR(IFERROR(VLOOKUP(CONCATENATE($C353,"-",$D353, "-",$E353),Dashboard!$M$300:$N$472,2,FALSE),VLOOKUP(CONCATENATE($E353,"-",$D353, "-",$C353),Dashboard!$M$300:$N$472,2,FALSE)),"")</f>
        <v>prv88</v>
      </c>
      <c r="U353" s="345" t="str">
        <f t="shared" si="4"/>
        <v>prv88</v>
      </c>
      <c r="V353" s="209"/>
      <c r="W353" s="153"/>
      <c r="X353" s="11"/>
      <c r="Y353" s="11"/>
    </row>
    <row r="354" spans="1:25" x14ac:dyDescent="0.25">
      <c r="A354" s="153"/>
      <c r="B354" s="122"/>
      <c r="C354" s="128" t="s">
        <v>1245</v>
      </c>
      <c r="D354" s="128" t="s">
        <v>1261</v>
      </c>
      <c r="E354" s="125" t="s">
        <v>295</v>
      </c>
      <c r="F354" s="122">
        <v>30</v>
      </c>
      <c r="G354" s="122"/>
      <c r="H354" s="127">
        <v>16</v>
      </c>
      <c r="I354" s="173" t="s">
        <v>6022</v>
      </c>
      <c r="J354" s="127">
        <v>17</v>
      </c>
      <c r="K354" s="153"/>
      <c r="L354" s="153"/>
      <c r="M354" s="153"/>
      <c r="N354" s="153"/>
      <c r="O354" s="122"/>
      <c r="P354" s="153"/>
      <c r="Q354" s="153"/>
      <c r="R354" s="153"/>
      <c r="S354" s="153"/>
      <c r="T354" s="122" t="str">
        <f>IFERROR(IFERROR(VLOOKUP(CONCATENATE($C354,"-",$D354, "-",$E354),Dashboard!$M$300:$N$472,2,FALSE),VLOOKUP(CONCATENATE($E354,"-",$D354, "-",$C354),Dashboard!$M$300:$N$472,2,FALSE)),"")</f>
        <v>prv88</v>
      </c>
      <c r="U354" s="345" t="str">
        <f t="shared" si="4"/>
        <v>prv88</v>
      </c>
      <c r="V354" s="209"/>
      <c r="W354" s="153"/>
      <c r="X354" s="11"/>
      <c r="Y354" s="11"/>
    </row>
    <row r="355" spans="1:25" ht="34.5" x14ac:dyDescent="0.25">
      <c r="A355" s="153"/>
      <c r="B355" s="122"/>
      <c r="C355" s="128" t="s">
        <v>295</v>
      </c>
      <c r="D355" s="128" t="s">
        <v>763</v>
      </c>
      <c r="E355" s="123" t="s">
        <v>214</v>
      </c>
      <c r="F355" s="122">
        <v>31</v>
      </c>
      <c r="G355" s="122"/>
      <c r="H355" s="127">
        <v>17.149999999999999</v>
      </c>
      <c r="I355" s="173" t="s">
        <v>6022</v>
      </c>
      <c r="J355" s="127">
        <v>18.3</v>
      </c>
      <c r="K355" s="122">
        <v>1</v>
      </c>
      <c r="L355" s="133">
        <v>1</v>
      </c>
      <c r="M355" s="174" t="s">
        <v>6874</v>
      </c>
      <c r="N355" s="174" t="s">
        <v>6875</v>
      </c>
      <c r="O355" s="122">
        <f>SUM(F352:F355)</f>
        <v>114</v>
      </c>
      <c r="P355" s="122"/>
      <c r="Q355" s="153"/>
      <c r="R355" s="153"/>
      <c r="S355" s="153"/>
      <c r="T355" s="122" t="str">
        <f>IFERROR(IFERROR(VLOOKUP(CONCATENATE($C355,"-",$D355, "-",$E355),Dashboard!$M$300:$N$472,2,FALSE),VLOOKUP(CONCATENATE($E355,"-",$D355, "-",$C355),Dashboard!$M$300:$N$472,2,FALSE)),"")</f>
        <v/>
      </c>
      <c r="U355" s="345" t="str">
        <f t="shared" si="4"/>
        <v/>
      </c>
      <c r="V355" s="209"/>
      <c r="W355" s="148" t="s">
        <v>7305</v>
      </c>
      <c r="X355" s="11"/>
      <c r="Y355" s="11"/>
    </row>
    <row r="356" spans="1:25" x14ac:dyDescent="0.25">
      <c r="A356" s="153"/>
      <c r="B356" s="122">
        <v>41</v>
      </c>
      <c r="C356" s="139" t="s">
        <v>214</v>
      </c>
      <c r="D356" s="128" t="s">
        <v>763</v>
      </c>
      <c r="E356" s="125" t="s">
        <v>295</v>
      </c>
      <c r="F356" s="122">
        <v>31</v>
      </c>
      <c r="G356" s="122"/>
      <c r="H356" s="174" t="s">
        <v>6779</v>
      </c>
      <c r="I356" s="173" t="s">
        <v>6022</v>
      </c>
      <c r="J356" s="174" t="s">
        <v>6026</v>
      </c>
      <c r="K356" s="153"/>
      <c r="L356" s="153"/>
      <c r="M356" s="153"/>
      <c r="N356" s="153"/>
      <c r="O356" s="122"/>
      <c r="P356" s="153"/>
      <c r="Q356" s="153"/>
      <c r="R356" s="153"/>
      <c r="S356" s="153"/>
      <c r="T356" s="122" t="str">
        <f>IFERROR(IFERROR(VLOOKUP(CONCATENATE($C356,"-",$D356, "-",$E356),Dashboard!$M$300:$N$472,2,FALSE),VLOOKUP(CONCATENATE($E356,"-",$D356, "-",$C356),Dashboard!$M$300:$N$472,2,FALSE)),"")</f>
        <v/>
      </c>
      <c r="U356" s="345" t="str">
        <f t="shared" si="4"/>
        <v/>
      </c>
      <c r="V356" s="209"/>
      <c r="W356" s="153"/>
      <c r="X356" s="11"/>
      <c r="Y356" s="11"/>
    </row>
    <row r="357" spans="1:25" x14ac:dyDescent="0.25">
      <c r="A357" s="153"/>
      <c r="B357" s="153"/>
      <c r="C357" s="128" t="s">
        <v>295</v>
      </c>
      <c r="D357" s="128" t="s">
        <v>1261</v>
      </c>
      <c r="E357" s="125" t="s">
        <v>344</v>
      </c>
      <c r="F357" s="122">
        <v>31</v>
      </c>
      <c r="G357" s="122"/>
      <c r="H357" s="174" t="s">
        <v>6042</v>
      </c>
      <c r="I357" s="173" t="s">
        <v>6022</v>
      </c>
      <c r="J357" s="174" t="s">
        <v>6043</v>
      </c>
      <c r="K357" s="153"/>
      <c r="L357" s="153"/>
      <c r="M357" s="153"/>
      <c r="N357" s="153"/>
      <c r="O357" s="122"/>
      <c r="P357" s="153"/>
      <c r="Q357" s="153"/>
      <c r="R357" s="153"/>
      <c r="S357" s="153"/>
      <c r="T357" s="122" t="str">
        <f>IFERROR(IFERROR(VLOOKUP(CONCATENATE($C357,"-",$D357, "-",$E357),Dashboard!$M$300:$N$472,2,FALSE),VLOOKUP(CONCATENATE($E357,"-",$D357, "-",$C357),Dashboard!$M$300:$N$472,2,FALSE)),"")</f>
        <v>prv57</v>
      </c>
      <c r="U357" s="345" t="str">
        <f t="shared" si="4"/>
        <v>prv57</v>
      </c>
      <c r="V357" s="209"/>
      <c r="W357" s="153"/>
      <c r="X357" s="11"/>
      <c r="Y357" s="11"/>
    </row>
    <row r="358" spans="1:25" x14ac:dyDescent="0.25">
      <c r="A358" s="153"/>
      <c r="B358" s="153"/>
      <c r="C358" s="128" t="s">
        <v>344</v>
      </c>
      <c r="D358" s="128" t="s">
        <v>1261</v>
      </c>
      <c r="E358" s="125" t="s">
        <v>295</v>
      </c>
      <c r="F358" s="122">
        <v>31</v>
      </c>
      <c r="G358" s="122"/>
      <c r="H358" s="127">
        <v>10</v>
      </c>
      <c r="I358" s="173" t="s">
        <v>6022</v>
      </c>
      <c r="J358" s="127">
        <v>11</v>
      </c>
      <c r="K358" s="153"/>
      <c r="L358" s="153"/>
      <c r="M358" s="153"/>
      <c r="N358" s="153"/>
      <c r="O358" s="122"/>
      <c r="P358" s="153"/>
      <c r="Q358" s="153"/>
      <c r="R358" s="153"/>
      <c r="S358" s="153"/>
      <c r="T358" s="122" t="str">
        <f>IFERROR(IFERROR(VLOOKUP(CONCATENATE($C358,"-",$D358, "-",$E358),Dashboard!$M$300:$N$472,2,FALSE),VLOOKUP(CONCATENATE($E358,"-",$D358, "-",$C358),Dashboard!$M$300:$N$472,2,FALSE)),"")</f>
        <v>prv57</v>
      </c>
      <c r="U358" s="345" t="str">
        <f t="shared" si="4"/>
        <v>prv57</v>
      </c>
      <c r="V358" s="209"/>
      <c r="W358" s="153"/>
      <c r="X358" s="11"/>
      <c r="Y358" s="11"/>
    </row>
    <row r="359" spans="1:25" ht="23.25" x14ac:dyDescent="0.25">
      <c r="A359" s="153"/>
      <c r="B359" s="153"/>
      <c r="C359" s="128" t="s">
        <v>6025</v>
      </c>
      <c r="D359" s="173" t="s">
        <v>6022</v>
      </c>
      <c r="E359" s="125" t="s">
        <v>5833</v>
      </c>
      <c r="F359" s="122"/>
      <c r="G359" s="122">
        <v>6</v>
      </c>
      <c r="H359" s="127">
        <v>11.15</v>
      </c>
      <c r="I359" s="173" t="s">
        <v>6022</v>
      </c>
      <c r="J359" s="127">
        <v>11.3</v>
      </c>
      <c r="K359" s="122">
        <v>1</v>
      </c>
      <c r="L359" s="133">
        <v>1</v>
      </c>
      <c r="M359" s="174" t="s">
        <v>6747</v>
      </c>
      <c r="N359" s="174" t="s">
        <v>6868</v>
      </c>
      <c r="O359" s="122">
        <f>SUM(F356:F358)</f>
        <v>93</v>
      </c>
      <c r="P359" s="122"/>
      <c r="Q359" s="153"/>
      <c r="R359" s="153"/>
      <c r="S359" s="153"/>
      <c r="T359" s="122" t="str">
        <f>IFERROR(IFERROR(VLOOKUP(CONCATENATE($C359,"-",$D359, "-",$E359),Dashboard!$M$300:$N$472,2,FALSE),VLOOKUP(CONCATENATE($E359,"-",$D359, "-",$C359),Dashboard!$M$300:$N$472,2,FALSE)),"")</f>
        <v/>
      </c>
      <c r="U359" s="345" t="str">
        <f t="shared" si="4"/>
        <v/>
      </c>
      <c r="V359" s="209"/>
      <c r="W359" s="148" t="s">
        <v>7306</v>
      </c>
      <c r="X359" s="11"/>
      <c r="Y359" s="11"/>
    </row>
    <row r="360" spans="1:25" x14ac:dyDescent="0.25">
      <c r="A360" s="214" t="s">
        <v>6853</v>
      </c>
      <c r="B360" s="137" t="s">
        <v>5848</v>
      </c>
      <c r="C360" s="369" t="s">
        <v>5833</v>
      </c>
      <c r="D360" s="381" t="s">
        <v>6022</v>
      </c>
      <c r="E360" s="371" t="s">
        <v>6025</v>
      </c>
      <c r="F360" s="137"/>
      <c r="G360" s="137">
        <v>6</v>
      </c>
      <c r="H360" s="136">
        <v>15.15</v>
      </c>
      <c r="I360" s="381" t="s">
        <v>6022</v>
      </c>
      <c r="J360" s="136">
        <v>15.3</v>
      </c>
      <c r="K360" s="214"/>
      <c r="L360" s="214"/>
      <c r="M360" s="214"/>
      <c r="N360" s="214"/>
      <c r="O360" s="137"/>
      <c r="P360" s="214"/>
      <c r="Q360" s="214"/>
      <c r="R360" s="214"/>
      <c r="S360" s="214"/>
      <c r="T360" s="122" t="str">
        <f>IFERROR(IFERROR(VLOOKUP(CONCATENATE($C360,"-",$D360, "-",$E360),Dashboard!$M$300:$N$472,2,FALSE),VLOOKUP(CONCATENATE($E360,"-",$D360, "-",$C360),Dashboard!$M$300:$N$472,2,FALSE)),"")</f>
        <v/>
      </c>
      <c r="U360" s="345" t="str">
        <f t="shared" si="4"/>
        <v/>
      </c>
      <c r="V360" s="209"/>
      <c r="W360" s="214"/>
      <c r="X360" s="11"/>
      <c r="Y360" s="11"/>
    </row>
    <row r="361" spans="1:25" x14ac:dyDescent="0.25">
      <c r="A361" s="153"/>
      <c r="B361" s="122"/>
      <c r="C361" s="128" t="s">
        <v>295</v>
      </c>
      <c r="D361" s="122"/>
      <c r="E361" s="125" t="s">
        <v>2506</v>
      </c>
      <c r="F361" s="122">
        <v>31</v>
      </c>
      <c r="G361" s="122"/>
      <c r="H361" s="127">
        <v>16</v>
      </c>
      <c r="I361" s="173" t="s">
        <v>6022</v>
      </c>
      <c r="J361" s="127">
        <v>17</v>
      </c>
      <c r="K361" s="153"/>
      <c r="L361" s="153"/>
      <c r="M361" s="153"/>
      <c r="N361" s="153"/>
      <c r="O361" s="122"/>
      <c r="P361" s="153"/>
      <c r="Q361" s="153"/>
      <c r="R361" s="153"/>
      <c r="S361" s="153"/>
      <c r="T361" s="122" t="str">
        <f>IFERROR(IFERROR(VLOOKUP(CONCATENATE($C361,"-",$D361, "-",$E361),Dashboard!$M$300:$N$472,2,FALSE),VLOOKUP(CONCATENATE($E361,"-",$D361, "-",$C361),Dashboard!$M$300:$N$472,2,FALSE)),"")</f>
        <v/>
      </c>
      <c r="U361" s="345" t="str">
        <f t="shared" si="4"/>
        <v/>
      </c>
      <c r="V361" s="209"/>
      <c r="W361" s="153"/>
      <c r="X361" s="11"/>
      <c r="Y361" s="11"/>
    </row>
    <row r="362" spans="1:25" x14ac:dyDescent="0.25">
      <c r="A362" s="153"/>
      <c r="B362" s="122"/>
      <c r="C362" s="128" t="s">
        <v>2506</v>
      </c>
      <c r="D362" s="178"/>
      <c r="E362" s="125" t="s">
        <v>295</v>
      </c>
      <c r="F362" s="122">
        <v>31</v>
      </c>
      <c r="G362" s="122"/>
      <c r="H362" s="127">
        <v>17.149999999999999</v>
      </c>
      <c r="I362" s="173" t="s">
        <v>6022</v>
      </c>
      <c r="J362" s="127">
        <v>18.149999999999999</v>
      </c>
      <c r="K362" s="153"/>
      <c r="L362" s="153"/>
      <c r="M362" s="153"/>
      <c r="N362" s="153"/>
      <c r="O362" s="122"/>
      <c r="P362" s="153"/>
      <c r="Q362" s="153"/>
      <c r="R362" s="153"/>
      <c r="S362" s="153"/>
      <c r="T362" s="122" t="str">
        <f>IFERROR(IFERROR(VLOOKUP(CONCATENATE($C362,"-",$D362, "-",$E362),Dashboard!$M$300:$N$472,2,FALSE),VLOOKUP(CONCATENATE($E362,"-",$D362, "-",$C362),Dashboard!$M$300:$N$472,2,FALSE)),"")</f>
        <v/>
      </c>
      <c r="U362" s="345" t="str">
        <f t="shared" si="4"/>
        <v/>
      </c>
      <c r="V362" s="209"/>
      <c r="W362" s="153"/>
      <c r="X362" s="11"/>
      <c r="Y362" s="11"/>
    </row>
    <row r="363" spans="1:25" x14ac:dyDescent="0.25">
      <c r="A363" s="153"/>
      <c r="B363" s="122"/>
      <c r="C363" s="128" t="s">
        <v>316</v>
      </c>
      <c r="D363" s="122"/>
      <c r="E363" s="125" t="s">
        <v>6876</v>
      </c>
      <c r="F363" s="122">
        <v>22</v>
      </c>
      <c r="G363" s="122"/>
      <c r="H363" s="127">
        <v>18.399999999999999</v>
      </c>
      <c r="I363" s="173" t="s">
        <v>6022</v>
      </c>
      <c r="J363" s="127">
        <v>20</v>
      </c>
      <c r="K363" s="122">
        <v>1</v>
      </c>
      <c r="L363" s="133">
        <v>1</v>
      </c>
      <c r="M363" s="174" t="s">
        <v>6747</v>
      </c>
      <c r="N363" s="174" t="s">
        <v>7307</v>
      </c>
      <c r="O363" s="122">
        <f>SUM(F361:F363)</f>
        <v>84</v>
      </c>
      <c r="P363" s="122"/>
      <c r="Q363" s="153"/>
      <c r="R363" s="153"/>
      <c r="S363" s="153"/>
      <c r="T363" s="122" t="str">
        <f>IFERROR(IFERROR(VLOOKUP(CONCATENATE($C363,"-",$D363, "-",$E363),Dashboard!$M$300:$N$472,2,FALSE),VLOOKUP(CONCATENATE($E363,"-",$D363, "-",$C363),Dashboard!$M$300:$N$472,2,FALSE)),"")</f>
        <v/>
      </c>
      <c r="U363" s="345" t="str">
        <f t="shared" si="4"/>
        <v/>
      </c>
      <c r="V363" s="209"/>
      <c r="W363" s="147" t="s">
        <v>7308</v>
      </c>
      <c r="X363" s="11"/>
      <c r="Y363" s="11"/>
    </row>
    <row r="364" spans="1:25" x14ac:dyDescent="0.25">
      <c r="A364" s="153"/>
      <c r="B364" s="122">
        <v>42</v>
      </c>
      <c r="C364" s="128" t="s">
        <v>6876</v>
      </c>
      <c r="D364" s="173" t="s">
        <v>6022</v>
      </c>
      <c r="E364" s="125" t="s">
        <v>316</v>
      </c>
      <c r="F364" s="122">
        <v>22</v>
      </c>
      <c r="G364" s="122"/>
      <c r="H364" s="174" t="s">
        <v>6722</v>
      </c>
      <c r="I364" s="173" t="s">
        <v>6022</v>
      </c>
      <c r="J364" s="174" t="s">
        <v>6026</v>
      </c>
      <c r="K364" s="153"/>
      <c r="L364" s="153"/>
      <c r="M364" s="153"/>
      <c r="N364" s="153"/>
      <c r="O364" s="122"/>
      <c r="P364" s="153"/>
      <c r="Q364" s="153"/>
      <c r="R364" s="153"/>
      <c r="S364" s="153"/>
      <c r="T364" s="122" t="str">
        <f>IFERROR(IFERROR(VLOOKUP(CONCATENATE($C364,"-",$D364, "-",$E364),Dashboard!$M$300:$N$472,2,FALSE),VLOOKUP(CONCATENATE($E364,"-",$D364, "-",$C364),Dashboard!$M$300:$N$472,2,FALSE)),"")</f>
        <v/>
      </c>
      <c r="U364" s="345" t="str">
        <f t="shared" si="4"/>
        <v/>
      </c>
      <c r="V364" s="209"/>
      <c r="W364" s="153"/>
      <c r="X364" s="184"/>
      <c r="Y364" s="11"/>
    </row>
    <row r="365" spans="1:25" x14ac:dyDescent="0.25">
      <c r="A365" s="153"/>
      <c r="B365" s="122"/>
      <c r="C365" s="128" t="s">
        <v>316</v>
      </c>
      <c r="D365" s="129" t="s">
        <v>6877</v>
      </c>
      <c r="E365" s="125" t="s">
        <v>275</v>
      </c>
      <c r="F365" s="122">
        <v>28</v>
      </c>
      <c r="G365" s="122"/>
      <c r="H365" s="174" t="s">
        <v>6878</v>
      </c>
      <c r="I365" s="173" t="s">
        <v>6022</v>
      </c>
      <c r="J365" s="174" t="s">
        <v>6715</v>
      </c>
      <c r="K365" s="153"/>
      <c r="L365" s="153"/>
      <c r="M365" s="153"/>
      <c r="N365" s="153"/>
      <c r="O365" s="122"/>
      <c r="P365" s="153"/>
      <c r="Q365" s="153"/>
      <c r="R365" s="153"/>
      <c r="S365" s="153"/>
      <c r="T365" s="122" t="str">
        <f>IFERROR(IFERROR(VLOOKUP(CONCATENATE($C365,"-",$D365, "-",$E365),Dashboard!$M$300:$N$472,2,FALSE),VLOOKUP(CONCATENATE($E365,"-",$D365, "-",$C365),Dashboard!$M$300:$N$472,2,FALSE)),"")</f>
        <v/>
      </c>
      <c r="U365" s="345" t="str">
        <f t="shared" si="4"/>
        <v/>
      </c>
      <c r="V365" s="209"/>
      <c r="W365" s="153"/>
      <c r="X365" s="11"/>
      <c r="Y365" s="11"/>
    </row>
    <row r="366" spans="1:25" x14ac:dyDescent="0.25">
      <c r="A366" s="153"/>
      <c r="B366" s="122"/>
      <c r="C366" s="128" t="s">
        <v>275</v>
      </c>
      <c r="D366" s="129" t="s">
        <v>2099</v>
      </c>
      <c r="E366" s="125" t="s">
        <v>295</v>
      </c>
      <c r="F366" s="122">
        <v>40</v>
      </c>
      <c r="G366" s="122"/>
      <c r="H366" s="174" t="s">
        <v>6845</v>
      </c>
      <c r="I366" s="173" t="s">
        <v>6022</v>
      </c>
      <c r="J366" s="174" t="s">
        <v>6840</v>
      </c>
      <c r="K366" s="153"/>
      <c r="L366" s="153"/>
      <c r="M366" s="153"/>
      <c r="N366" s="153"/>
      <c r="O366" s="122"/>
      <c r="P366" s="153"/>
      <c r="Q366" s="153"/>
      <c r="R366" s="153"/>
      <c r="S366" s="153"/>
      <c r="T366" s="122" t="str">
        <f>IFERROR(IFERROR(VLOOKUP(CONCATENATE($C366,"-",$D366, "-",$E366),Dashboard!$M$300:$N$472,2,FALSE),VLOOKUP(CONCATENATE($E366,"-",$D366, "-",$C366),Dashboard!$M$300:$N$472,2,FALSE)),"")</f>
        <v/>
      </c>
      <c r="U366" s="345" t="str">
        <f t="shared" si="4"/>
        <v/>
      </c>
      <c r="V366" s="209"/>
      <c r="W366" s="153"/>
      <c r="X366" s="11"/>
      <c r="Y366" s="11"/>
    </row>
    <row r="367" spans="1:25" x14ac:dyDescent="0.25">
      <c r="A367" s="153"/>
      <c r="B367" s="122"/>
      <c r="C367" s="128" t="s">
        <v>295</v>
      </c>
      <c r="D367" s="173" t="s">
        <v>6022</v>
      </c>
      <c r="E367" s="125" t="s">
        <v>316</v>
      </c>
      <c r="F367" s="122">
        <v>12</v>
      </c>
      <c r="G367" s="122"/>
      <c r="H367" s="127">
        <v>10.5</v>
      </c>
      <c r="I367" s="173" t="s">
        <v>6022</v>
      </c>
      <c r="J367" s="127">
        <v>11.2</v>
      </c>
      <c r="K367" s="153"/>
      <c r="L367" s="153"/>
      <c r="M367" s="153"/>
      <c r="N367" s="153"/>
      <c r="O367" s="122"/>
      <c r="P367" s="153"/>
      <c r="Q367" s="153"/>
      <c r="R367" s="153"/>
      <c r="S367" s="153"/>
      <c r="T367" s="122" t="str">
        <f>IFERROR(IFERROR(VLOOKUP(CONCATENATE($C367,"-",$D367, "-",$E367),Dashboard!$M$300:$N$472,2,FALSE),VLOOKUP(CONCATENATE($E367,"-",$D367, "-",$C367),Dashboard!$M$300:$N$472,2,FALSE)),"")</f>
        <v/>
      </c>
      <c r="U367" s="345" t="str">
        <f t="shared" si="4"/>
        <v/>
      </c>
      <c r="V367" s="209"/>
      <c r="W367" s="153"/>
      <c r="X367" s="11"/>
      <c r="Y367" s="11"/>
    </row>
    <row r="368" spans="1:25" x14ac:dyDescent="0.25">
      <c r="A368" s="153"/>
      <c r="B368" s="122"/>
      <c r="C368" s="128" t="s">
        <v>316</v>
      </c>
      <c r="D368" s="173" t="s">
        <v>6022</v>
      </c>
      <c r="E368" s="125" t="s">
        <v>295</v>
      </c>
      <c r="F368" s="122">
        <v>12</v>
      </c>
      <c r="G368" s="122"/>
      <c r="H368" s="127">
        <v>11.3</v>
      </c>
      <c r="I368" s="173" t="s">
        <v>6022</v>
      </c>
      <c r="J368" s="127">
        <v>12</v>
      </c>
      <c r="K368" s="153"/>
      <c r="L368" s="153"/>
      <c r="M368" s="153"/>
      <c r="N368" s="153"/>
      <c r="O368" s="122"/>
      <c r="P368" s="153"/>
      <c r="Q368" s="153"/>
      <c r="R368" s="153"/>
      <c r="S368" s="153"/>
      <c r="T368" s="122" t="str">
        <f>IFERROR(IFERROR(VLOOKUP(CONCATENATE($C368,"-",$D368, "-",$E368),Dashboard!$M$300:$N$472,2,FALSE),VLOOKUP(CONCATENATE($E368,"-",$D368, "-",$C368),Dashboard!$M$300:$N$472,2,FALSE)),"")</f>
        <v/>
      </c>
      <c r="U368" s="345" t="str">
        <f t="shared" si="4"/>
        <v/>
      </c>
      <c r="V368" s="209"/>
      <c r="W368" s="153"/>
      <c r="X368" s="11"/>
      <c r="Y368" s="11"/>
    </row>
    <row r="369" spans="1:25" ht="26.25" x14ac:dyDescent="0.25">
      <c r="A369" s="153"/>
      <c r="B369" s="122"/>
      <c r="C369" s="128" t="s">
        <v>295</v>
      </c>
      <c r="D369" s="151" t="s">
        <v>6879</v>
      </c>
      <c r="E369" s="151" t="s">
        <v>5833</v>
      </c>
      <c r="F369" s="122">
        <v>18</v>
      </c>
      <c r="G369" s="122"/>
      <c r="H369" s="127">
        <v>13.15</v>
      </c>
      <c r="I369" s="173" t="s">
        <v>6022</v>
      </c>
      <c r="J369" s="122">
        <v>14.05</v>
      </c>
      <c r="K369" s="122">
        <v>1</v>
      </c>
      <c r="L369" s="122">
        <v>1</v>
      </c>
      <c r="M369" s="174" t="s">
        <v>6937</v>
      </c>
      <c r="N369" s="174" t="s">
        <v>6812</v>
      </c>
      <c r="O369" s="122">
        <f>SUM(F364:F368)</f>
        <v>114</v>
      </c>
      <c r="P369" s="122"/>
      <c r="Q369" s="153"/>
      <c r="R369" s="153"/>
      <c r="S369" s="153"/>
      <c r="T369" s="122" t="str">
        <f>IFERROR(IFERROR(VLOOKUP(CONCATENATE($C369,"-",$D369, "-",$E369),Dashboard!$M$300:$N$472,2,FALSE),VLOOKUP(CONCATENATE($E369,"-",$D369, "-",$C369),Dashboard!$M$300:$N$472,2,FALSE)),"")</f>
        <v/>
      </c>
      <c r="U369" s="345" t="str">
        <f t="shared" si="4"/>
        <v/>
      </c>
      <c r="V369" s="209"/>
      <c r="W369" s="183" t="s">
        <v>7309</v>
      </c>
      <c r="X369" s="11"/>
      <c r="Y369" s="11"/>
    </row>
    <row r="370" spans="1:25" x14ac:dyDescent="0.25">
      <c r="A370" s="153"/>
      <c r="B370" s="122"/>
      <c r="C370" s="128"/>
      <c r="D370" s="128"/>
      <c r="E370" s="125"/>
      <c r="F370" s="153"/>
      <c r="G370" s="122"/>
      <c r="H370" s="153"/>
      <c r="I370" s="153"/>
      <c r="J370" s="153"/>
      <c r="K370" s="153"/>
      <c r="L370" s="153"/>
      <c r="M370" s="153"/>
      <c r="N370" s="153"/>
      <c r="O370" s="122"/>
      <c r="P370" s="153"/>
      <c r="Q370" s="153"/>
      <c r="R370" s="153"/>
      <c r="S370" s="153"/>
      <c r="T370" s="122" t="str">
        <f>IFERROR(IFERROR(VLOOKUP(CONCATENATE($C370,"-",$D370, "-",$E370),Dashboard!$M$300:$N$472,2,FALSE),VLOOKUP(CONCATENATE($E370,"-",$D370, "-",$C370),Dashboard!$M$300:$N$472,2,FALSE)),"")</f>
        <v/>
      </c>
      <c r="U370" s="345" t="str">
        <f t="shared" si="4"/>
        <v/>
      </c>
      <c r="V370" s="209"/>
      <c r="W370" s="153"/>
      <c r="X370" s="11"/>
      <c r="Y370" s="11"/>
    </row>
    <row r="371" spans="1:25" x14ac:dyDescent="0.25">
      <c r="A371" s="153" t="s">
        <v>6853</v>
      </c>
      <c r="B371" s="122" t="s">
        <v>5849</v>
      </c>
      <c r="C371" s="128" t="s">
        <v>5833</v>
      </c>
      <c r="D371" s="173" t="s">
        <v>6022</v>
      </c>
      <c r="E371" s="125" t="s">
        <v>6025</v>
      </c>
      <c r="F371" s="122"/>
      <c r="G371" s="122">
        <v>6</v>
      </c>
      <c r="H371" s="127">
        <v>11.3</v>
      </c>
      <c r="I371" s="173" t="s">
        <v>6022</v>
      </c>
      <c r="J371" s="127">
        <v>11.4</v>
      </c>
      <c r="K371" s="153"/>
      <c r="L371" s="153"/>
      <c r="M371" s="153"/>
      <c r="N371" s="153"/>
      <c r="O371" s="122"/>
      <c r="P371" s="153"/>
      <c r="Q371" s="153"/>
      <c r="R371" s="153"/>
      <c r="S371" s="153"/>
      <c r="T371" s="122" t="str">
        <f>IFERROR(IFERROR(VLOOKUP(CONCATENATE($C371,"-",$D371, "-",$E371),Dashboard!$M$300:$N$472,2,FALSE),VLOOKUP(CONCATENATE($E371,"-",$D371, "-",$C371),Dashboard!$M$300:$N$472,2,FALSE)),"")</f>
        <v/>
      </c>
      <c r="U371" s="345" t="str">
        <f t="shared" si="4"/>
        <v/>
      </c>
      <c r="V371" s="209"/>
      <c r="W371" s="153"/>
      <c r="X371" s="11"/>
      <c r="Y371" s="11"/>
    </row>
    <row r="372" spans="1:25" x14ac:dyDescent="0.25">
      <c r="A372" s="153"/>
      <c r="B372" s="153"/>
      <c r="C372" s="128" t="s">
        <v>6880</v>
      </c>
      <c r="D372" s="139" t="s">
        <v>5619</v>
      </c>
      <c r="E372" s="123" t="s">
        <v>6881</v>
      </c>
      <c r="F372" s="122">
        <v>46</v>
      </c>
      <c r="G372" s="122"/>
      <c r="H372" s="127">
        <v>12</v>
      </c>
      <c r="I372" s="127">
        <v>13</v>
      </c>
      <c r="J372" s="127">
        <v>14</v>
      </c>
      <c r="K372" s="153"/>
      <c r="L372" s="153"/>
      <c r="M372" s="153"/>
      <c r="N372" s="153"/>
      <c r="O372" s="122"/>
      <c r="P372" s="153"/>
      <c r="Q372" s="153"/>
      <c r="R372" s="153"/>
      <c r="S372" s="153"/>
      <c r="T372" s="122" t="str">
        <f>IFERROR(IFERROR(VLOOKUP(CONCATENATE($C372,"-",$D372, "-",$E372),Dashboard!$M$300:$N$472,2,FALSE),VLOOKUP(CONCATENATE($E372,"-",$D372, "-",$C372),Dashboard!$M$300:$N$472,2,FALSE)),"")</f>
        <v/>
      </c>
      <c r="U372" s="345" t="str">
        <f t="shared" si="4"/>
        <v/>
      </c>
      <c r="V372" s="209"/>
      <c r="W372" s="147" t="s">
        <v>7310</v>
      </c>
      <c r="X372" s="11"/>
      <c r="Y372" s="11"/>
    </row>
    <row r="373" spans="1:25" x14ac:dyDescent="0.25">
      <c r="A373" s="153"/>
      <c r="B373" s="153"/>
      <c r="C373" s="128" t="s">
        <v>259</v>
      </c>
      <c r="D373" s="139" t="s">
        <v>6882</v>
      </c>
      <c r="E373" s="123" t="s">
        <v>295</v>
      </c>
      <c r="F373" s="122">
        <v>46</v>
      </c>
      <c r="G373" s="122"/>
      <c r="H373" s="127">
        <v>14.3</v>
      </c>
      <c r="I373" s="173" t="s">
        <v>6022</v>
      </c>
      <c r="J373" s="127">
        <v>16.3</v>
      </c>
      <c r="K373" s="153"/>
      <c r="L373" s="153"/>
      <c r="M373" s="153"/>
      <c r="N373" s="153"/>
      <c r="O373" s="122"/>
      <c r="P373" s="153"/>
      <c r="Q373" s="153"/>
      <c r="R373" s="153"/>
      <c r="S373" s="153"/>
      <c r="T373" s="122" t="str">
        <f>IFERROR(IFERROR(VLOOKUP(CONCATENATE($C373,"-",$D373, "-",$E373),Dashboard!$M$300:$N$472,2,FALSE),VLOOKUP(CONCATENATE($E373,"-",$D373, "-",$C373),Dashboard!$M$300:$N$472,2,FALSE)),"")</f>
        <v/>
      </c>
      <c r="U373" s="345" t="str">
        <f t="shared" si="4"/>
        <v/>
      </c>
      <c r="V373" s="209"/>
      <c r="W373" s="147" t="s">
        <v>7310</v>
      </c>
      <c r="X373" s="11"/>
      <c r="Y373" s="11"/>
    </row>
    <row r="374" spans="1:25" ht="23.25" x14ac:dyDescent="0.25">
      <c r="A374" s="153"/>
      <c r="B374" s="153"/>
      <c r="C374" s="128" t="s">
        <v>295</v>
      </c>
      <c r="D374" s="139" t="s">
        <v>2047</v>
      </c>
      <c r="E374" s="123" t="s">
        <v>250</v>
      </c>
      <c r="F374" s="122">
        <v>80</v>
      </c>
      <c r="G374" s="122"/>
      <c r="H374" s="127">
        <v>17.350000000000001</v>
      </c>
      <c r="I374" s="127">
        <v>17.5</v>
      </c>
      <c r="J374" s="127">
        <v>21</v>
      </c>
      <c r="K374" s="122">
        <v>1</v>
      </c>
      <c r="L374" s="133">
        <v>1</v>
      </c>
      <c r="M374" s="127">
        <v>10</v>
      </c>
      <c r="N374" s="174" t="s">
        <v>6781</v>
      </c>
      <c r="O374" s="122">
        <f>SUM(F372:F374)</f>
        <v>172</v>
      </c>
      <c r="P374" s="122"/>
      <c r="Q374" s="153"/>
      <c r="R374" s="153"/>
      <c r="S374" s="153"/>
      <c r="T374" s="122" t="str">
        <f>IFERROR(IFERROR(VLOOKUP(CONCATENATE($C374,"-",$D374, "-",$E374),Dashboard!$M$300:$N$472,2,FALSE),VLOOKUP(CONCATENATE($E374,"-",$D374, "-",$C374),Dashboard!$M$300:$N$472,2,FALSE)),"")</f>
        <v/>
      </c>
      <c r="U374" s="345" t="str">
        <f t="shared" si="4"/>
        <v/>
      </c>
      <c r="V374" s="209"/>
      <c r="W374" s="148" t="s">
        <v>7311</v>
      </c>
      <c r="X374" s="11"/>
      <c r="Y374" s="11"/>
    </row>
    <row r="375" spans="1:25" x14ac:dyDescent="0.25">
      <c r="A375" s="153"/>
      <c r="B375" s="122">
        <v>43</v>
      </c>
      <c r="C375" s="128" t="s">
        <v>250</v>
      </c>
      <c r="D375" s="128" t="s">
        <v>257</v>
      </c>
      <c r="E375" s="125" t="s">
        <v>358</v>
      </c>
      <c r="F375" s="122">
        <v>23</v>
      </c>
      <c r="G375" s="122"/>
      <c r="H375" s="174" t="s">
        <v>6722</v>
      </c>
      <c r="I375" s="173" t="s">
        <v>6022</v>
      </c>
      <c r="J375" s="174" t="s">
        <v>6726</v>
      </c>
      <c r="K375" s="153"/>
      <c r="L375" s="153"/>
      <c r="M375" s="153"/>
      <c r="N375" s="153"/>
      <c r="O375" s="122"/>
      <c r="P375" s="153"/>
      <c r="Q375" s="153"/>
      <c r="R375" s="153"/>
      <c r="S375" s="153"/>
      <c r="T375" s="122" t="str">
        <f>IFERROR(IFERROR(VLOOKUP(CONCATENATE($C375,"-",$D375, "-",$E375),Dashboard!$M$300:$N$472,2,FALSE),VLOOKUP(CONCATENATE($E375,"-",$D375, "-",$C375),Dashboard!$M$300:$N$472,2,FALSE)),"")</f>
        <v/>
      </c>
      <c r="U375" s="345" t="str">
        <f t="shared" si="4"/>
        <v/>
      </c>
      <c r="V375" s="209"/>
      <c r="W375" s="153"/>
      <c r="X375" s="11"/>
      <c r="Y375" s="11"/>
    </row>
    <row r="376" spans="1:25" x14ac:dyDescent="0.25">
      <c r="A376" s="153"/>
      <c r="B376" s="122"/>
      <c r="C376" s="128" t="s">
        <v>358</v>
      </c>
      <c r="D376" s="128" t="s">
        <v>295</v>
      </c>
      <c r="E376" s="125" t="s">
        <v>6066</v>
      </c>
      <c r="F376" s="122">
        <v>57</v>
      </c>
      <c r="G376" s="122"/>
      <c r="H376" s="174" t="s">
        <v>6804</v>
      </c>
      <c r="I376" s="173" t="s">
        <v>6022</v>
      </c>
      <c r="J376" s="174" t="s">
        <v>6883</v>
      </c>
      <c r="K376" s="153"/>
      <c r="L376" s="153"/>
      <c r="M376" s="153"/>
      <c r="N376" s="153"/>
      <c r="O376" s="122"/>
      <c r="P376" s="153"/>
      <c r="Q376" s="153"/>
      <c r="R376" s="153"/>
      <c r="S376" s="153"/>
      <c r="T376" s="122" t="str">
        <f>IFERROR(IFERROR(VLOOKUP(CONCATENATE($C376,"-",$D376, "-",$E376),Dashboard!$M$300:$N$472,2,FALSE),VLOOKUP(CONCATENATE($E376,"-",$D376, "-",$C376),Dashboard!$M$300:$N$472,2,FALSE)),"")</f>
        <v/>
      </c>
      <c r="U376" s="345" t="str">
        <f t="shared" si="4"/>
        <v/>
      </c>
      <c r="V376" s="209"/>
      <c r="W376" s="153"/>
      <c r="X376" s="11"/>
      <c r="Y376" s="11"/>
    </row>
    <row r="377" spans="1:25" x14ac:dyDescent="0.25">
      <c r="A377" s="153"/>
      <c r="B377" s="122"/>
      <c r="C377" s="128" t="s">
        <v>295</v>
      </c>
      <c r="D377" s="173" t="s">
        <v>6022</v>
      </c>
      <c r="E377" s="125" t="s">
        <v>316</v>
      </c>
      <c r="F377" s="122">
        <v>12</v>
      </c>
      <c r="G377" s="122"/>
      <c r="H377" s="174" t="s">
        <v>6883</v>
      </c>
      <c r="I377" s="173" t="s">
        <v>6022</v>
      </c>
      <c r="J377" s="127">
        <v>10</v>
      </c>
      <c r="K377" s="122"/>
      <c r="L377" s="122"/>
      <c r="M377" s="174"/>
      <c r="N377" s="174"/>
      <c r="O377" s="122"/>
      <c r="P377" s="122"/>
      <c r="Q377" s="153"/>
      <c r="R377" s="153"/>
      <c r="S377" s="153"/>
      <c r="T377" s="122" t="str">
        <f>IFERROR(IFERROR(VLOOKUP(CONCATENATE($C377,"-",$D377, "-",$E377),Dashboard!$M$300:$N$472,2,FALSE),VLOOKUP(CONCATENATE($E377,"-",$D377, "-",$C377),Dashboard!$M$300:$N$472,2,FALSE)),"")</f>
        <v/>
      </c>
      <c r="U377" s="345" t="str">
        <f t="shared" ref="U377:U440" si="5">T377</f>
        <v/>
      </c>
      <c r="V377" s="209"/>
      <c r="W377" s="153"/>
      <c r="X377" s="11"/>
      <c r="Y377" s="11"/>
    </row>
    <row r="378" spans="1:25" x14ac:dyDescent="0.25">
      <c r="A378" s="153"/>
      <c r="B378" s="122"/>
      <c r="C378" s="128" t="s">
        <v>316</v>
      </c>
      <c r="D378" s="173"/>
      <c r="E378" s="125" t="s">
        <v>5833</v>
      </c>
      <c r="F378" s="122"/>
      <c r="G378" s="122">
        <v>6</v>
      </c>
      <c r="H378" s="174" t="s">
        <v>7312</v>
      </c>
      <c r="I378" s="173"/>
      <c r="J378" s="127">
        <v>10.199999999999999</v>
      </c>
      <c r="K378" s="122">
        <v>1</v>
      </c>
      <c r="L378" s="122">
        <v>1</v>
      </c>
      <c r="M378" s="174" t="s">
        <v>7307</v>
      </c>
      <c r="N378" s="174" t="s">
        <v>7291</v>
      </c>
      <c r="O378" s="122">
        <f>SUM(F375:F377)</f>
        <v>92</v>
      </c>
      <c r="P378" s="122"/>
      <c r="Q378" s="153"/>
      <c r="R378" s="153"/>
      <c r="S378" s="153"/>
      <c r="T378" s="122" t="str">
        <f>IFERROR(IFERROR(VLOOKUP(CONCATENATE($C378,"-",$D378, "-",$E378),Dashboard!$M$300:$N$472,2,FALSE),VLOOKUP(CONCATENATE($E378,"-",$D378, "-",$C378),Dashboard!$M$300:$N$472,2,FALSE)),"")</f>
        <v/>
      </c>
      <c r="U378" s="345" t="str">
        <f t="shared" si="5"/>
        <v/>
      </c>
      <c r="V378" s="209"/>
      <c r="W378" s="153"/>
      <c r="X378" s="11"/>
      <c r="Y378" s="11"/>
    </row>
    <row r="379" spans="1:25" x14ac:dyDescent="0.25">
      <c r="A379" s="153"/>
      <c r="B379" s="122"/>
      <c r="C379" s="128"/>
      <c r="D379" s="122"/>
      <c r="E379" s="125"/>
      <c r="F379" s="153"/>
      <c r="G379" s="122"/>
      <c r="H379" s="153"/>
      <c r="I379" s="153"/>
      <c r="J379" s="153"/>
      <c r="K379" s="153"/>
      <c r="L379" s="153"/>
      <c r="M379" s="153"/>
      <c r="N379" s="153"/>
      <c r="O379" s="122"/>
      <c r="P379" s="153"/>
      <c r="Q379" s="153"/>
      <c r="R379" s="153"/>
      <c r="S379" s="153"/>
      <c r="T379" s="122" t="str">
        <f>IFERROR(IFERROR(VLOOKUP(CONCATENATE($C379,"-",$D379, "-",$E379),Dashboard!$M$300:$N$472,2,FALSE),VLOOKUP(CONCATENATE($E379,"-",$D379, "-",$C379),Dashboard!$M$300:$N$472,2,FALSE)),"")</f>
        <v/>
      </c>
      <c r="U379" s="345" t="str">
        <f t="shared" si="5"/>
        <v/>
      </c>
      <c r="V379" s="209"/>
      <c r="W379" s="153"/>
      <c r="X379" s="11"/>
      <c r="Y379" s="11"/>
    </row>
    <row r="380" spans="1:25" x14ac:dyDescent="0.25">
      <c r="A380" s="153" t="s">
        <v>6853</v>
      </c>
      <c r="B380" s="122" t="s">
        <v>5850</v>
      </c>
      <c r="C380" s="128" t="s">
        <v>5833</v>
      </c>
      <c r="D380" s="173" t="s">
        <v>6022</v>
      </c>
      <c r="E380" s="125" t="s">
        <v>6025</v>
      </c>
      <c r="F380" s="122"/>
      <c r="G380" s="122">
        <v>6</v>
      </c>
      <c r="H380" s="127">
        <v>12.3</v>
      </c>
      <c r="I380" s="173" t="s">
        <v>6022</v>
      </c>
      <c r="J380" s="122">
        <v>12.45</v>
      </c>
      <c r="K380" s="153"/>
      <c r="L380" s="153"/>
      <c r="M380" s="153"/>
      <c r="N380" s="153"/>
      <c r="O380" s="122"/>
      <c r="P380" s="153"/>
      <c r="Q380" s="153"/>
      <c r="R380" s="153"/>
      <c r="S380" s="153"/>
      <c r="T380" s="122" t="str">
        <f>IFERROR(IFERROR(VLOOKUP(CONCATENATE($C380,"-",$D380, "-",$E380),Dashboard!$M$300:$N$472,2,FALSE),VLOOKUP(CONCATENATE($E380,"-",$D380, "-",$C380),Dashboard!$M$300:$N$472,2,FALSE)),"")</f>
        <v/>
      </c>
      <c r="U380" s="345" t="str">
        <f t="shared" si="5"/>
        <v/>
      </c>
      <c r="V380" s="209"/>
      <c r="W380" s="153"/>
      <c r="X380" s="11"/>
      <c r="Y380" s="11"/>
    </row>
    <row r="381" spans="1:25" x14ac:dyDescent="0.25">
      <c r="A381" s="153"/>
      <c r="B381" s="122"/>
      <c r="C381" s="128" t="s">
        <v>295</v>
      </c>
      <c r="D381" s="128" t="s">
        <v>1602</v>
      </c>
      <c r="E381" s="125" t="s">
        <v>43</v>
      </c>
      <c r="F381" s="122">
        <v>41</v>
      </c>
      <c r="G381" s="122"/>
      <c r="H381" s="127">
        <v>13</v>
      </c>
      <c r="I381" s="173" t="s">
        <v>6022</v>
      </c>
      <c r="J381" s="127">
        <v>14.3</v>
      </c>
      <c r="K381" s="153"/>
      <c r="L381" s="153"/>
      <c r="M381" s="153"/>
      <c r="N381" s="153"/>
      <c r="O381" s="122"/>
      <c r="P381" s="153"/>
      <c r="Q381" s="153"/>
      <c r="R381" s="153"/>
      <c r="S381" s="153"/>
      <c r="T381" s="122" t="str">
        <f>IFERROR(IFERROR(VLOOKUP(CONCATENATE($C381,"-",$D381, "-",$E381),Dashboard!$M$300:$N$472,2,FALSE),VLOOKUP(CONCATENATE($E381,"-",$D381, "-",$C381),Dashboard!$M$300:$N$472,2,FALSE)),"")</f>
        <v/>
      </c>
      <c r="U381" s="345" t="str">
        <f t="shared" si="5"/>
        <v/>
      </c>
      <c r="V381" s="209"/>
      <c r="W381" s="147" t="s">
        <v>7313</v>
      </c>
      <c r="X381" s="11"/>
      <c r="Y381" s="11"/>
    </row>
    <row r="382" spans="1:25" x14ac:dyDescent="0.25">
      <c r="A382" s="153"/>
      <c r="B382" s="122"/>
      <c r="C382" s="128" t="s">
        <v>43</v>
      </c>
      <c r="D382" s="175" t="s">
        <v>1602</v>
      </c>
      <c r="E382" s="125" t="s">
        <v>295</v>
      </c>
      <c r="F382" s="122">
        <v>41</v>
      </c>
      <c r="G382" s="122"/>
      <c r="H382" s="127">
        <v>15</v>
      </c>
      <c r="I382" s="173" t="s">
        <v>6022</v>
      </c>
      <c r="J382" s="127">
        <v>16.3</v>
      </c>
      <c r="K382" s="153"/>
      <c r="L382" s="153"/>
      <c r="M382" s="153"/>
      <c r="N382" s="153"/>
      <c r="O382" s="122"/>
      <c r="P382" s="153"/>
      <c r="Q382" s="153"/>
      <c r="R382" s="153"/>
      <c r="S382" s="153"/>
      <c r="T382" s="122" t="str">
        <f>IFERROR(IFERROR(VLOOKUP(CONCATENATE($C382,"-",$D382, "-",$E382),Dashboard!$M$300:$N$472,2,FALSE),VLOOKUP(CONCATENATE($E382,"-",$D382, "-",$C382),Dashboard!$M$300:$N$472,2,FALSE)),"")</f>
        <v/>
      </c>
      <c r="U382" s="345" t="str">
        <f t="shared" si="5"/>
        <v/>
      </c>
      <c r="V382" s="209"/>
      <c r="W382" s="153"/>
      <c r="X382" s="11"/>
      <c r="Y382" s="11"/>
    </row>
    <row r="383" spans="1:25" x14ac:dyDescent="0.25">
      <c r="A383" s="153"/>
      <c r="B383" s="122"/>
      <c r="C383" s="128" t="s">
        <v>5891</v>
      </c>
      <c r="D383" s="128" t="s">
        <v>1261</v>
      </c>
      <c r="E383" s="125" t="s">
        <v>140</v>
      </c>
      <c r="F383" s="122">
        <v>21</v>
      </c>
      <c r="G383" s="122"/>
      <c r="H383" s="127">
        <v>16.399999999999999</v>
      </c>
      <c r="I383" s="173" t="s">
        <v>6022</v>
      </c>
      <c r="J383" s="127">
        <v>17.25</v>
      </c>
      <c r="K383" s="153"/>
      <c r="L383" s="153"/>
      <c r="M383" s="153"/>
      <c r="N383" s="153"/>
      <c r="O383" s="122"/>
      <c r="P383" s="153"/>
      <c r="Q383" s="153"/>
      <c r="R383" s="153"/>
      <c r="S383" s="153"/>
      <c r="T383" s="122" t="str">
        <f>IFERROR(IFERROR(VLOOKUP(CONCATENATE($C383,"-",$D383, "-",$E383),Dashboard!$M$300:$N$472,2,FALSE),VLOOKUP(CONCATENATE($E383,"-",$D383, "-",$C383),Dashboard!$M$300:$N$472,2,FALSE)),"")</f>
        <v/>
      </c>
      <c r="U383" s="345" t="str">
        <f t="shared" si="5"/>
        <v/>
      </c>
      <c r="V383" s="209"/>
      <c r="W383" s="153"/>
      <c r="X383" s="11"/>
      <c r="Y383" s="11"/>
    </row>
    <row r="384" spans="1:25" x14ac:dyDescent="0.25">
      <c r="A384" s="153"/>
      <c r="B384" s="122"/>
      <c r="C384" s="128" t="s">
        <v>6884</v>
      </c>
      <c r="D384" s="128" t="s">
        <v>1261</v>
      </c>
      <c r="E384" s="125" t="s">
        <v>295</v>
      </c>
      <c r="F384" s="122">
        <v>21</v>
      </c>
      <c r="G384" s="122"/>
      <c r="H384" s="127">
        <v>17.3</v>
      </c>
      <c r="I384" s="173" t="s">
        <v>6022</v>
      </c>
      <c r="J384" s="127">
        <v>18.149999999999999</v>
      </c>
      <c r="K384" s="153"/>
      <c r="L384" s="153"/>
      <c r="M384" s="153"/>
      <c r="N384" s="153"/>
      <c r="O384" s="122"/>
      <c r="P384" s="153"/>
      <c r="Q384" s="153"/>
      <c r="R384" s="153"/>
      <c r="S384" s="153"/>
      <c r="T384" s="122" t="str">
        <f>IFERROR(IFERROR(VLOOKUP(CONCATENATE($C384,"-",$D384, "-",$E384),Dashboard!$M$300:$N$472,2,FALSE),VLOOKUP(CONCATENATE($E384,"-",$D384, "-",$C384),Dashboard!$M$300:$N$472,2,FALSE)),"")</f>
        <v/>
      </c>
      <c r="U384" s="345" t="str">
        <f t="shared" si="5"/>
        <v/>
      </c>
      <c r="V384" s="209"/>
      <c r="W384" s="153"/>
      <c r="X384" s="11"/>
      <c r="Y384" s="11"/>
    </row>
    <row r="385" spans="1:25" x14ac:dyDescent="0.25">
      <c r="A385" s="153"/>
      <c r="B385" s="122"/>
      <c r="C385" s="128" t="s">
        <v>295</v>
      </c>
      <c r="D385" s="128" t="s">
        <v>1602</v>
      </c>
      <c r="E385" s="125" t="s">
        <v>43</v>
      </c>
      <c r="F385" s="122">
        <v>41</v>
      </c>
      <c r="G385" s="122"/>
      <c r="H385" s="127">
        <v>19.2</v>
      </c>
      <c r="I385" s="173" t="s">
        <v>6022</v>
      </c>
      <c r="J385" s="127">
        <v>20.5</v>
      </c>
      <c r="K385" s="122">
        <v>1</v>
      </c>
      <c r="L385" s="133">
        <v>1</v>
      </c>
      <c r="M385" s="174" t="s">
        <v>6042</v>
      </c>
      <c r="N385" s="174" t="s">
        <v>6779</v>
      </c>
      <c r="O385" s="122">
        <f>SUM(F381:F385)</f>
        <v>165</v>
      </c>
      <c r="P385" s="122"/>
      <c r="Q385" s="153"/>
      <c r="R385" s="153"/>
      <c r="S385" s="153"/>
      <c r="T385" s="122" t="str">
        <f>IFERROR(IFERROR(VLOOKUP(CONCATENATE($C385,"-",$D385, "-",$E385),Dashboard!$M$300:$N$472,2,FALSE),VLOOKUP(CONCATENATE($E385,"-",$D385, "-",$C385),Dashboard!$M$300:$N$472,2,FALSE)),"")</f>
        <v/>
      </c>
      <c r="U385" s="345" t="str">
        <f t="shared" si="5"/>
        <v/>
      </c>
      <c r="V385" s="209"/>
      <c r="W385" s="147" t="s">
        <v>7314</v>
      </c>
      <c r="X385" s="11"/>
      <c r="Y385" s="11"/>
    </row>
    <row r="386" spans="1:25" x14ac:dyDescent="0.25">
      <c r="A386" s="153"/>
      <c r="B386" s="122">
        <v>44</v>
      </c>
      <c r="C386" s="128" t="s">
        <v>43</v>
      </c>
      <c r="D386" s="128" t="s">
        <v>1602</v>
      </c>
      <c r="E386" s="125" t="s">
        <v>295</v>
      </c>
      <c r="F386" s="122">
        <v>41</v>
      </c>
      <c r="G386" s="122"/>
      <c r="H386" s="174" t="s">
        <v>6726</v>
      </c>
      <c r="I386" s="173" t="s">
        <v>6022</v>
      </c>
      <c r="J386" s="174" t="s">
        <v>6029</v>
      </c>
      <c r="K386" s="153"/>
      <c r="L386" s="153"/>
      <c r="M386" s="153"/>
      <c r="N386" s="153"/>
      <c r="O386" s="122"/>
      <c r="P386" s="153"/>
      <c r="Q386" s="153"/>
      <c r="R386" s="153"/>
      <c r="S386" s="153"/>
      <c r="T386" s="122" t="str">
        <f>IFERROR(IFERROR(VLOOKUP(CONCATENATE($C386,"-",$D386, "-",$E386),Dashboard!$M$300:$N$472,2,FALSE),VLOOKUP(CONCATENATE($E386,"-",$D386, "-",$C386),Dashboard!$M$300:$N$472,2,FALSE)),"")</f>
        <v/>
      </c>
      <c r="U386" s="345" t="str">
        <f t="shared" si="5"/>
        <v/>
      </c>
      <c r="V386" s="209"/>
      <c r="W386" s="153"/>
      <c r="X386" s="11"/>
      <c r="Y386" s="11"/>
    </row>
    <row r="387" spans="1:25" x14ac:dyDescent="0.25">
      <c r="A387" s="153"/>
      <c r="B387" s="122"/>
      <c r="C387" s="128" t="s">
        <v>295</v>
      </c>
      <c r="D387" s="128" t="s">
        <v>1261</v>
      </c>
      <c r="E387" s="125" t="s">
        <v>1245</v>
      </c>
      <c r="F387" s="122">
        <v>30</v>
      </c>
      <c r="G387" s="122"/>
      <c r="H387" s="174" t="s">
        <v>6043</v>
      </c>
      <c r="I387" s="173" t="s">
        <v>6022</v>
      </c>
      <c r="J387" s="174" t="s">
        <v>6768</v>
      </c>
      <c r="K387" s="153"/>
      <c r="L387" s="153"/>
      <c r="M387" s="153"/>
      <c r="N387" s="153"/>
      <c r="O387" s="122"/>
      <c r="P387" s="153"/>
      <c r="Q387" s="153"/>
      <c r="R387" s="153"/>
      <c r="S387" s="153"/>
      <c r="T387" s="122" t="str">
        <f>IFERROR(IFERROR(VLOOKUP(CONCATENATE($C387,"-",$D387, "-",$E387),Dashboard!$M$300:$N$472,2,FALSE),VLOOKUP(CONCATENATE($E387,"-",$D387, "-",$C387),Dashboard!$M$300:$N$472,2,FALSE)),"")</f>
        <v>prv88</v>
      </c>
      <c r="U387" s="345" t="str">
        <f t="shared" si="5"/>
        <v>prv88</v>
      </c>
      <c r="V387" s="209"/>
      <c r="W387" s="153"/>
      <c r="X387" s="11"/>
      <c r="Y387" s="11"/>
    </row>
    <row r="388" spans="1:25" x14ac:dyDescent="0.25">
      <c r="A388" s="153"/>
      <c r="B388" s="122"/>
      <c r="C388" s="128" t="s">
        <v>6885</v>
      </c>
      <c r="D388" s="128" t="s">
        <v>1261</v>
      </c>
      <c r="E388" s="125" t="s">
        <v>295</v>
      </c>
      <c r="F388" s="122">
        <v>30</v>
      </c>
      <c r="G388" s="122"/>
      <c r="H388" s="127">
        <v>11</v>
      </c>
      <c r="I388" s="173" t="s">
        <v>6022</v>
      </c>
      <c r="J388" s="127">
        <v>12</v>
      </c>
      <c r="K388" s="153"/>
      <c r="L388" s="153"/>
      <c r="M388" s="153"/>
      <c r="N388" s="153"/>
      <c r="O388" s="122"/>
      <c r="P388" s="153"/>
      <c r="Q388" s="153"/>
      <c r="R388" s="153"/>
      <c r="S388" s="153"/>
      <c r="T388" s="122" t="str">
        <f>IFERROR(IFERROR(VLOOKUP(CONCATENATE($C388,"-",$D388, "-",$E388),Dashboard!$M$300:$N$472,2,FALSE),VLOOKUP(CONCATENATE($E388,"-",$D388, "-",$C388),Dashboard!$M$300:$N$472,2,FALSE)),"")</f>
        <v/>
      </c>
      <c r="U388" s="345" t="str">
        <f t="shared" si="5"/>
        <v/>
      </c>
      <c r="V388" s="209"/>
      <c r="W388" s="153"/>
      <c r="X388" s="11"/>
      <c r="Y388" s="11"/>
    </row>
    <row r="389" spans="1:25" x14ac:dyDescent="0.25">
      <c r="A389" s="153"/>
      <c r="B389" s="122"/>
      <c r="C389" s="128" t="s">
        <v>6025</v>
      </c>
      <c r="D389" s="173" t="s">
        <v>6022</v>
      </c>
      <c r="E389" s="125" t="s">
        <v>5833</v>
      </c>
      <c r="F389" s="122"/>
      <c r="G389" s="122">
        <v>6</v>
      </c>
      <c r="H389" s="127">
        <v>12</v>
      </c>
      <c r="I389" s="173" t="s">
        <v>6022</v>
      </c>
      <c r="J389" s="127">
        <v>12.1</v>
      </c>
      <c r="K389" s="122">
        <v>1</v>
      </c>
      <c r="L389" s="133">
        <v>1</v>
      </c>
      <c r="M389" s="174" t="s">
        <v>7315</v>
      </c>
      <c r="N389" s="174" t="s">
        <v>7316</v>
      </c>
      <c r="O389" s="122">
        <f>SUM(F386:F388)</f>
        <v>101</v>
      </c>
      <c r="P389" s="122"/>
      <c r="Q389" s="153"/>
      <c r="R389" s="153"/>
      <c r="S389" s="153"/>
      <c r="T389" s="122" t="str">
        <f>IFERROR(IFERROR(VLOOKUP(CONCATENATE($C389,"-",$D389, "-",$E389),Dashboard!$M$300:$N$472,2,FALSE),VLOOKUP(CONCATENATE($E389,"-",$D389, "-",$C389),Dashboard!$M$300:$N$472,2,FALSE)),"")</f>
        <v/>
      </c>
      <c r="U389" s="345" t="str">
        <f t="shared" si="5"/>
        <v/>
      </c>
      <c r="V389" s="209"/>
      <c r="W389" s="147" t="s">
        <v>5805</v>
      </c>
      <c r="X389" s="11"/>
      <c r="Y389" s="11"/>
    </row>
    <row r="390" spans="1:25" x14ac:dyDescent="0.25">
      <c r="A390" s="214" t="s">
        <v>5816</v>
      </c>
      <c r="B390" s="137" t="s">
        <v>5851</v>
      </c>
      <c r="C390" s="369" t="s">
        <v>5833</v>
      </c>
      <c r="D390" s="381" t="s">
        <v>6022</v>
      </c>
      <c r="E390" s="371" t="s">
        <v>6025</v>
      </c>
      <c r="F390" s="137"/>
      <c r="G390" s="137">
        <v>6</v>
      </c>
      <c r="H390" s="136">
        <v>15.45</v>
      </c>
      <c r="I390" s="381" t="s">
        <v>6022</v>
      </c>
      <c r="J390" s="136">
        <v>16</v>
      </c>
      <c r="K390" s="214"/>
      <c r="L390" s="214"/>
      <c r="M390" s="214"/>
      <c r="N390" s="214"/>
      <c r="O390" s="137"/>
      <c r="P390" s="214"/>
      <c r="Q390" s="214"/>
      <c r="R390" s="214"/>
      <c r="S390" s="214"/>
      <c r="T390" s="122" t="str">
        <f>IFERROR(IFERROR(VLOOKUP(CONCATENATE($C390,"-",$D390, "-",$E390),Dashboard!$M$300:$N$472,2,FALSE),VLOOKUP(CONCATENATE($E390,"-",$D390, "-",$C390),Dashboard!$M$300:$N$472,2,FALSE)),"")</f>
        <v/>
      </c>
      <c r="U390" s="345" t="str">
        <f t="shared" si="5"/>
        <v/>
      </c>
      <c r="V390" s="209"/>
      <c r="W390" s="214"/>
      <c r="X390" s="11"/>
      <c r="Y390" s="11"/>
    </row>
    <row r="391" spans="1:25" x14ac:dyDescent="0.25">
      <c r="A391" s="153"/>
      <c r="B391" s="153"/>
      <c r="C391" s="128" t="s">
        <v>316</v>
      </c>
      <c r="D391" s="173" t="s">
        <v>6022</v>
      </c>
      <c r="E391" s="125" t="s">
        <v>2694</v>
      </c>
      <c r="F391" s="122">
        <v>13</v>
      </c>
      <c r="G391" s="122"/>
      <c r="H391" s="127">
        <v>16.2</v>
      </c>
      <c r="I391" s="173" t="s">
        <v>6022</v>
      </c>
      <c r="J391" s="127">
        <v>17</v>
      </c>
      <c r="K391" s="153"/>
      <c r="L391" s="153"/>
      <c r="M391" s="153"/>
      <c r="N391" s="153"/>
      <c r="O391" s="122"/>
      <c r="P391" s="153"/>
      <c r="Q391" s="153"/>
      <c r="R391" s="153"/>
      <c r="S391" s="153"/>
      <c r="T391" s="122" t="str">
        <f>IFERROR(IFERROR(VLOOKUP(CONCATENATE($C391,"-",$D391, "-",$E391),Dashboard!$M$300:$N$472,2,FALSE),VLOOKUP(CONCATENATE($E391,"-",$D391, "-",$C391),Dashboard!$M$300:$N$472,2,FALSE)),"")</f>
        <v/>
      </c>
      <c r="U391" s="345" t="str">
        <f t="shared" si="5"/>
        <v/>
      </c>
      <c r="V391" s="209"/>
      <c r="W391" s="153"/>
      <c r="X391" s="11"/>
      <c r="Y391" s="11"/>
    </row>
    <row r="392" spans="1:25" x14ac:dyDescent="0.25">
      <c r="A392" s="153"/>
      <c r="B392" s="153"/>
      <c r="C392" s="128" t="s">
        <v>2694</v>
      </c>
      <c r="D392" s="173" t="s">
        <v>6022</v>
      </c>
      <c r="E392" s="125" t="s">
        <v>316</v>
      </c>
      <c r="F392" s="122">
        <v>13</v>
      </c>
      <c r="G392" s="122"/>
      <c r="H392" s="127">
        <v>17.100000000000001</v>
      </c>
      <c r="I392" s="173" t="s">
        <v>6022</v>
      </c>
      <c r="J392" s="127">
        <v>17.5</v>
      </c>
      <c r="K392" s="153"/>
      <c r="L392" s="153"/>
      <c r="M392" s="153"/>
      <c r="N392" s="153"/>
      <c r="O392" s="122"/>
      <c r="P392" s="153"/>
      <c r="Q392" s="153"/>
      <c r="R392" s="153"/>
      <c r="S392" s="153"/>
      <c r="T392" s="122" t="str">
        <f>IFERROR(IFERROR(VLOOKUP(CONCATENATE($C392,"-",$D392, "-",$E392),Dashboard!$M$300:$N$472,2,FALSE),VLOOKUP(CONCATENATE($E392,"-",$D392, "-",$C392),Dashboard!$M$300:$N$472,2,FALSE)),"")</f>
        <v/>
      </c>
      <c r="U392" s="345" t="str">
        <f t="shared" si="5"/>
        <v/>
      </c>
      <c r="V392" s="209"/>
      <c r="W392" s="153"/>
      <c r="X392" s="11"/>
      <c r="Y392" s="11"/>
    </row>
    <row r="393" spans="1:25" x14ac:dyDescent="0.25">
      <c r="A393" s="153"/>
      <c r="B393" s="153"/>
      <c r="C393" s="128" t="s">
        <v>316</v>
      </c>
      <c r="D393" s="173" t="s">
        <v>6022</v>
      </c>
      <c r="E393" s="125" t="s">
        <v>6887</v>
      </c>
      <c r="F393" s="122">
        <v>13</v>
      </c>
      <c r="G393" s="122"/>
      <c r="H393" s="127">
        <v>18.05</v>
      </c>
      <c r="I393" s="173" t="s">
        <v>6022</v>
      </c>
      <c r="J393" s="127">
        <v>18.350000000000001</v>
      </c>
      <c r="K393" s="153"/>
      <c r="L393" s="153"/>
      <c r="M393" s="153"/>
      <c r="N393" s="153"/>
      <c r="O393" s="122"/>
      <c r="P393" s="153"/>
      <c r="Q393" s="153"/>
      <c r="R393" s="153"/>
      <c r="S393" s="153"/>
      <c r="T393" s="122" t="str">
        <f>IFERROR(IFERROR(VLOOKUP(CONCATENATE($C393,"-",$D393, "-",$E393),Dashboard!$M$300:$N$472,2,FALSE),VLOOKUP(CONCATENATE($E393,"-",$D393, "-",$C393),Dashboard!$M$300:$N$472,2,FALSE)),"")</f>
        <v/>
      </c>
      <c r="U393" s="345" t="str">
        <f t="shared" si="5"/>
        <v/>
      </c>
      <c r="V393" s="341"/>
      <c r="W393" s="153"/>
      <c r="X393" s="11"/>
      <c r="Y393" s="11"/>
    </row>
    <row r="394" spans="1:25" ht="17.25" customHeight="1" x14ac:dyDescent="0.25">
      <c r="A394" s="153"/>
      <c r="B394" s="153"/>
      <c r="C394" s="128" t="s">
        <v>6887</v>
      </c>
      <c r="D394" s="173" t="s">
        <v>6022</v>
      </c>
      <c r="E394" s="125" t="s">
        <v>316</v>
      </c>
      <c r="F394" s="122">
        <v>13</v>
      </c>
      <c r="G394" s="122"/>
      <c r="H394" s="127">
        <v>18.5</v>
      </c>
      <c r="I394" s="173" t="s">
        <v>6022</v>
      </c>
      <c r="J394" s="127">
        <v>19.2</v>
      </c>
      <c r="K394" s="153"/>
      <c r="L394" s="153"/>
      <c r="M394" s="153"/>
      <c r="N394" s="153"/>
      <c r="O394" s="122"/>
      <c r="P394" s="153"/>
      <c r="Q394" s="153"/>
      <c r="R394" s="153"/>
      <c r="S394" s="153"/>
      <c r="T394" s="122" t="str">
        <f>IFERROR(IFERROR(VLOOKUP(CONCATENATE($C394,"-",$D394, "-",$E394),Dashboard!$M$300:$N$472,2,FALSE),VLOOKUP(CONCATENATE($E394,"-",$D394, "-",$C394),Dashboard!$M$300:$N$472,2,FALSE)),"")</f>
        <v/>
      </c>
      <c r="U394" s="345" t="str">
        <f t="shared" si="5"/>
        <v/>
      </c>
      <c r="V394" s="209"/>
      <c r="W394" s="153"/>
      <c r="X394" s="11"/>
      <c r="Y394" s="11"/>
    </row>
    <row r="395" spans="1:25" x14ac:dyDescent="0.25">
      <c r="A395" s="153"/>
      <c r="B395" s="153"/>
      <c r="C395" s="128" t="s">
        <v>316</v>
      </c>
      <c r="D395" s="173" t="s">
        <v>6022</v>
      </c>
      <c r="E395" s="125" t="s">
        <v>6887</v>
      </c>
      <c r="F395" s="122">
        <v>13</v>
      </c>
      <c r="G395" s="122"/>
      <c r="H395" s="127">
        <v>19.45</v>
      </c>
      <c r="I395" s="173" t="s">
        <v>6022</v>
      </c>
      <c r="J395" s="127">
        <v>20.3</v>
      </c>
      <c r="K395" s="122">
        <v>1</v>
      </c>
      <c r="L395" s="133">
        <v>1</v>
      </c>
      <c r="M395" s="174" t="s">
        <v>6747</v>
      </c>
      <c r="N395" s="174" t="s">
        <v>6962</v>
      </c>
      <c r="O395" s="122">
        <f>SUM(F391:F395)</f>
        <v>65</v>
      </c>
      <c r="P395" s="122"/>
      <c r="Q395" s="153"/>
      <c r="R395" s="153"/>
      <c r="S395" s="153"/>
      <c r="T395" s="122" t="str">
        <f>IFERROR(IFERROR(VLOOKUP(CONCATENATE($C395,"-",$D395, "-",$E395),Dashboard!$M$300:$N$472,2,FALSE),VLOOKUP(CONCATENATE($E395,"-",$D395, "-",$C395),Dashboard!$M$300:$N$472,2,FALSE)),"")</f>
        <v/>
      </c>
      <c r="U395" s="345" t="str">
        <f t="shared" si="5"/>
        <v/>
      </c>
      <c r="V395" s="209"/>
      <c r="W395" s="147" t="s">
        <v>7317</v>
      </c>
      <c r="X395" s="11"/>
      <c r="Y395" s="11"/>
    </row>
    <row r="396" spans="1:25" x14ac:dyDescent="0.25">
      <c r="A396" s="153"/>
      <c r="B396" s="122">
        <v>45</v>
      </c>
      <c r="C396" s="128" t="s">
        <v>6887</v>
      </c>
      <c r="D396" s="173" t="s">
        <v>6022</v>
      </c>
      <c r="E396" s="125" t="s">
        <v>316</v>
      </c>
      <c r="F396" s="122">
        <v>13</v>
      </c>
      <c r="G396" s="122"/>
      <c r="H396" s="174" t="s">
        <v>6722</v>
      </c>
      <c r="I396" s="173" t="s">
        <v>6022</v>
      </c>
      <c r="J396" s="174" t="s">
        <v>6804</v>
      </c>
      <c r="K396" s="153"/>
      <c r="L396" s="153"/>
      <c r="M396" s="153"/>
      <c r="N396" s="153"/>
      <c r="O396" s="122"/>
      <c r="P396" s="153"/>
      <c r="Q396" s="153"/>
      <c r="R396" s="153"/>
      <c r="S396" s="153"/>
      <c r="T396" s="122" t="str">
        <f>IFERROR(IFERROR(VLOOKUP(CONCATENATE($C396,"-",$D396, "-",$E396),Dashboard!$M$300:$N$472,2,FALSE),VLOOKUP(CONCATENATE($E396,"-",$D396, "-",$C396),Dashboard!$M$300:$N$472,2,FALSE)),"")</f>
        <v/>
      </c>
      <c r="U396" s="345" t="str">
        <f t="shared" si="5"/>
        <v/>
      </c>
      <c r="V396" s="209"/>
      <c r="W396" s="153"/>
      <c r="X396" s="11"/>
      <c r="Y396" s="11"/>
    </row>
    <row r="397" spans="1:25" x14ac:dyDescent="0.25">
      <c r="A397" s="153"/>
      <c r="B397" s="153"/>
      <c r="C397" s="128" t="s">
        <v>316</v>
      </c>
      <c r="D397" s="173" t="s">
        <v>6022</v>
      </c>
      <c r="E397" s="125" t="s">
        <v>6887</v>
      </c>
      <c r="F397" s="122">
        <v>13</v>
      </c>
      <c r="G397" s="122"/>
      <c r="H397" s="174" t="s">
        <v>6793</v>
      </c>
      <c r="I397" s="173" t="s">
        <v>6022</v>
      </c>
      <c r="J397" s="174" t="s">
        <v>6925</v>
      </c>
      <c r="K397" s="153"/>
      <c r="L397" s="153"/>
      <c r="M397" s="153"/>
      <c r="N397" s="153"/>
      <c r="O397" s="122"/>
      <c r="P397" s="153"/>
      <c r="Q397" s="153"/>
      <c r="R397" s="153"/>
      <c r="S397" s="153"/>
      <c r="T397" s="122" t="str">
        <f>IFERROR(IFERROR(VLOOKUP(CONCATENATE($C397,"-",$D397, "-",$E397),Dashboard!$M$300:$N$472,2,FALSE),VLOOKUP(CONCATENATE($E397,"-",$D397, "-",$C397),Dashboard!$M$300:$N$472,2,FALSE)),"")</f>
        <v/>
      </c>
      <c r="U397" s="345" t="str">
        <f t="shared" si="5"/>
        <v/>
      </c>
      <c r="V397" s="209"/>
      <c r="W397" s="153"/>
      <c r="X397" s="11"/>
      <c r="Y397" s="11"/>
    </row>
    <row r="398" spans="1:25" x14ac:dyDescent="0.25">
      <c r="A398" s="153"/>
      <c r="B398" s="153"/>
      <c r="C398" s="128" t="s">
        <v>6887</v>
      </c>
      <c r="D398" s="175" t="s">
        <v>316</v>
      </c>
      <c r="E398" s="125" t="s">
        <v>295</v>
      </c>
      <c r="F398" s="122">
        <v>25</v>
      </c>
      <c r="G398" s="122"/>
      <c r="H398" s="174" t="s">
        <v>6034</v>
      </c>
      <c r="I398" s="173" t="s">
        <v>6022</v>
      </c>
      <c r="J398" s="174" t="s">
        <v>6852</v>
      </c>
      <c r="K398" s="153"/>
      <c r="L398" s="153"/>
      <c r="M398" s="153"/>
      <c r="N398" s="153"/>
      <c r="O398" s="122"/>
      <c r="P398" s="153"/>
      <c r="Q398" s="153"/>
      <c r="R398" s="153"/>
      <c r="S398" s="153"/>
      <c r="T398" s="122" t="str">
        <f>IFERROR(IFERROR(VLOOKUP(CONCATENATE($C398,"-",$D398, "-",$E398),Dashboard!$M$300:$N$472,2,FALSE),VLOOKUP(CONCATENATE($E398,"-",$D398, "-",$C398),Dashboard!$M$300:$N$472,2,FALSE)),"")</f>
        <v/>
      </c>
      <c r="U398" s="345" t="str">
        <f t="shared" si="5"/>
        <v/>
      </c>
      <c r="V398" s="209"/>
      <c r="W398" s="153"/>
      <c r="X398" s="11"/>
      <c r="Y398" s="11"/>
    </row>
    <row r="399" spans="1:25" x14ac:dyDescent="0.25">
      <c r="A399" s="153"/>
      <c r="B399" s="153"/>
      <c r="C399" s="128" t="s">
        <v>295</v>
      </c>
      <c r="D399" s="173" t="s">
        <v>6022</v>
      </c>
      <c r="E399" s="125" t="s">
        <v>316</v>
      </c>
      <c r="F399" s="122">
        <v>12</v>
      </c>
      <c r="G399" s="122"/>
      <c r="H399" s="174" t="s">
        <v>6769</v>
      </c>
      <c r="I399" s="173" t="s">
        <v>6022</v>
      </c>
      <c r="J399" s="127">
        <v>11.2</v>
      </c>
      <c r="K399" s="153"/>
      <c r="L399" s="153"/>
      <c r="M399" s="153"/>
      <c r="N399" s="153"/>
      <c r="O399" s="122"/>
      <c r="P399" s="153"/>
      <c r="Q399" s="153"/>
      <c r="R399" s="153"/>
      <c r="S399" s="153"/>
      <c r="T399" s="122" t="str">
        <f>IFERROR(IFERROR(VLOOKUP(CONCATENATE($C399,"-",$D399, "-",$E399),Dashboard!$M$300:$N$472,2,FALSE),VLOOKUP(CONCATENATE($E399,"-",$D399, "-",$C399),Dashboard!$M$300:$N$472,2,FALSE)),"")</f>
        <v/>
      </c>
      <c r="U399" s="345" t="str">
        <f t="shared" si="5"/>
        <v/>
      </c>
      <c r="V399" s="209"/>
      <c r="W399" s="153"/>
      <c r="X399" s="11"/>
      <c r="Y399" s="11"/>
    </row>
    <row r="400" spans="1:25" x14ac:dyDescent="0.25">
      <c r="A400" s="153"/>
      <c r="B400" s="153"/>
      <c r="C400" s="128" t="s">
        <v>316</v>
      </c>
      <c r="D400" s="173" t="s">
        <v>6022</v>
      </c>
      <c r="E400" s="125" t="s">
        <v>6887</v>
      </c>
      <c r="F400" s="122">
        <v>13</v>
      </c>
      <c r="G400" s="122"/>
      <c r="H400" s="174" t="s">
        <v>6037</v>
      </c>
      <c r="I400" s="173" t="s">
        <v>6022</v>
      </c>
      <c r="J400" s="127">
        <v>12</v>
      </c>
      <c r="K400" s="153"/>
      <c r="L400" s="153"/>
      <c r="M400" s="153"/>
      <c r="N400" s="153"/>
      <c r="O400" s="122"/>
      <c r="P400" s="153"/>
      <c r="Q400" s="153"/>
      <c r="R400" s="153"/>
      <c r="S400" s="153"/>
      <c r="T400" s="122" t="str">
        <f>IFERROR(IFERROR(VLOOKUP(CONCATENATE($C400,"-",$D400, "-",$E400),Dashboard!$M$300:$N$472,2,FALSE),VLOOKUP(CONCATENATE($E400,"-",$D400, "-",$C400),Dashboard!$M$300:$N$472,2,FALSE)),"")</f>
        <v/>
      </c>
      <c r="U400" s="345" t="str">
        <f t="shared" si="5"/>
        <v/>
      </c>
      <c r="V400" s="209"/>
      <c r="W400" s="153"/>
      <c r="X400" s="11"/>
      <c r="Y400" s="11"/>
    </row>
    <row r="401" spans="1:25" x14ac:dyDescent="0.25">
      <c r="A401" s="153"/>
      <c r="B401" s="153"/>
      <c r="C401" s="128" t="s">
        <v>6887</v>
      </c>
      <c r="D401" s="173" t="s">
        <v>6022</v>
      </c>
      <c r="E401" s="125" t="s">
        <v>316</v>
      </c>
      <c r="F401" s="122">
        <v>13</v>
      </c>
      <c r="G401" s="122"/>
      <c r="H401" s="127">
        <v>12.1</v>
      </c>
      <c r="I401" s="173" t="s">
        <v>6022</v>
      </c>
      <c r="J401" s="127">
        <v>12.4</v>
      </c>
      <c r="K401" s="153"/>
      <c r="L401" s="153"/>
      <c r="M401" s="153"/>
      <c r="N401" s="153"/>
      <c r="O401" s="122"/>
      <c r="P401" s="153"/>
      <c r="Q401" s="153"/>
      <c r="R401" s="153"/>
      <c r="S401" s="153"/>
      <c r="T401" s="122" t="str">
        <f>IFERROR(IFERROR(VLOOKUP(CONCATENATE($C401,"-",$D401, "-",$E401),Dashboard!$M$300:$N$472,2,FALSE),VLOOKUP(CONCATENATE($E401,"-",$D401, "-",$C401),Dashboard!$M$300:$N$472,2,FALSE)),"")</f>
        <v/>
      </c>
      <c r="U401" s="345" t="str">
        <f t="shared" si="5"/>
        <v/>
      </c>
      <c r="V401" s="209"/>
      <c r="W401" s="153"/>
      <c r="X401" s="11"/>
      <c r="Y401" s="11"/>
    </row>
    <row r="402" spans="1:25" x14ac:dyDescent="0.25">
      <c r="A402" s="153"/>
      <c r="B402" s="153"/>
      <c r="C402" s="128" t="s">
        <v>316</v>
      </c>
      <c r="D402" s="173" t="s">
        <v>6022</v>
      </c>
      <c r="E402" s="125" t="s">
        <v>6887</v>
      </c>
      <c r="F402" s="122">
        <v>13</v>
      </c>
      <c r="G402" s="122"/>
      <c r="H402" s="127">
        <v>12.5</v>
      </c>
      <c r="I402" s="173" t="s">
        <v>6022</v>
      </c>
      <c r="J402" s="127">
        <v>13.2</v>
      </c>
      <c r="K402" s="153"/>
      <c r="L402" s="153"/>
      <c r="M402" s="153"/>
      <c r="N402" s="153"/>
      <c r="O402" s="122"/>
      <c r="P402" s="153"/>
      <c r="Q402" s="153"/>
      <c r="R402" s="153"/>
      <c r="S402" s="153"/>
      <c r="T402" s="122" t="str">
        <f>IFERROR(IFERROR(VLOOKUP(CONCATENATE($C402,"-",$D402, "-",$E402),Dashboard!$M$300:$N$472,2,FALSE),VLOOKUP(CONCATENATE($E402,"-",$D402, "-",$C402),Dashboard!$M$300:$N$472,2,FALSE)),"")</f>
        <v/>
      </c>
      <c r="U402" s="345" t="str">
        <f t="shared" si="5"/>
        <v/>
      </c>
      <c r="V402" s="209"/>
      <c r="W402" s="153"/>
      <c r="X402" s="11"/>
      <c r="Y402" s="11"/>
    </row>
    <row r="403" spans="1:25" x14ac:dyDescent="0.25">
      <c r="A403" s="153"/>
      <c r="B403" s="153"/>
      <c r="C403" s="128" t="s">
        <v>6887</v>
      </c>
      <c r="D403" s="173" t="s">
        <v>6022</v>
      </c>
      <c r="E403" s="125" t="s">
        <v>295</v>
      </c>
      <c r="F403" s="122">
        <v>13</v>
      </c>
      <c r="G403" s="122"/>
      <c r="H403" s="127">
        <v>13.3</v>
      </c>
      <c r="I403" s="173" t="s">
        <v>6022</v>
      </c>
      <c r="J403" s="122">
        <v>14.25</v>
      </c>
      <c r="K403" s="153"/>
      <c r="L403" s="153"/>
      <c r="M403" s="153"/>
      <c r="N403" s="153"/>
      <c r="O403" s="122"/>
      <c r="P403" s="153"/>
      <c r="Q403" s="153"/>
      <c r="R403" s="153"/>
      <c r="S403" s="153"/>
      <c r="T403" s="122" t="str">
        <f>IFERROR(IFERROR(VLOOKUP(CONCATENATE($C403,"-",$D403, "-",$E403),Dashboard!$M$300:$N$472,2,FALSE),VLOOKUP(CONCATENATE($E403,"-",$D403, "-",$C403),Dashboard!$M$300:$N$472,2,FALSE)),"")</f>
        <v/>
      </c>
      <c r="U403" s="345" t="str">
        <f t="shared" si="5"/>
        <v/>
      </c>
      <c r="V403" s="209"/>
      <c r="W403" s="153"/>
      <c r="X403" s="11"/>
      <c r="Y403" s="11"/>
    </row>
    <row r="404" spans="1:25" ht="23.25" x14ac:dyDescent="0.25">
      <c r="A404" s="153"/>
      <c r="B404" s="153"/>
      <c r="C404" s="128" t="s">
        <v>6025</v>
      </c>
      <c r="D404" s="173" t="s">
        <v>6022</v>
      </c>
      <c r="E404" s="125" t="s">
        <v>5833</v>
      </c>
      <c r="F404" s="122"/>
      <c r="G404" s="122">
        <v>6</v>
      </c>
      <c r="H404" s="127">
        <v>14.25</v>
      </c>
      <c r="I404" s="173" t="s">
        <v>6022</v>
      </c>
      <c r="J404" s="122">
        <v>14.45</v>
      </c>
      <c r="K404" s="122">
        <v>1</v>
      </c>
      <c r="L404" s="122">
        <v>1</v>
      </c>
      <c r="M404" s="174" t="s">
        <v>6781</v>
      </c>
      <c r="N404" s="174" t="s">
        <v>6874</v>
      </c>
      <c r="O404" s="122">
        <f>SUM(F396:F403)</f>
        <v>115</v>
      </c>
      <c r="P404" s="122"/>
      <c r="Q404" s="122"/>
      <c r="R404" s="122"/>
      <c r="S404" s="122"/>
      <c r="T404" s="122" t="str">
        <f>IFERROR(IFERROR(VLOOKUP(CONCATENATE($C404,"-",$D404, "-",$E404),Dashboard!$M$300:$N$472,2,FALSE),VLOOKUP(CONCATENATE($E404,"-",$D404, "-",$C404),Dashboard!$M$300:$N$472,2,FALSE)),"")</f>
        <v/>
      </c>
      <c r="U404" s="345" t="str">
        <f t="shared" si="5"/>
        <v/>
      </c>
      <c r="V404" s="209"/>
      <c r="W404" s="148" t="s">
        <v>7303</v>
      </c>
      <c r="X404" s="11"/>
      <c r="Y404" s="11"/>
    </row>
    <row r="405" spans="1:25" x14ac:dyDescent="0.25">
      <c r="A405" s="153"/>
      <c r="B405" s="153"/>
      <c r="C405" s="128"/>
      <c r="D405" s="122"/>
      <c r="E405" s="125"/>
      <c r="F405" s="153"/>
      <c r="G405" s="122"/>
      <c r="H405" s="153"/>
      <c r="I405" s="153"/>
      <c r="J405" s="153"/>
      <c r="K405" s="153"/>
      <c r="L405" s="153"/>
      <c r="M405" s="153"/>
      <c r="N405" s="153"/>
      <c r="O405" s="122"/>
      <c r="P405" s="153"/>
      <c r="Q405" s="153"/>
      <c r="R405" s="153"/>
      <c r="S405" s="153"/>
      <c r="T405" s="122" t="str">
        <f>IFERROR(IFERROR(VLOOKUP(CONCATENATE($C405,"-",$D405, "-",$E405),Dashboard!$M$300:$N$472,2,FALSE),VLOOKUP(CONCATENATE($E405,"-",$D405, "-",$C405),Dashboard!$M$300:$N$472,2,FALSE)),"")</f>
        <v/>
      </c>
      <c r="U405" s="345" t="str">
        <f t="shared" si="5"/>
        <v/>
      </c>
      <c r="V405" s="209"/>
      <c r="W405" s="153"/>
      <c r="X405" s="11"/>
      <c r="Y405" s="11"/>
    </row>
    <row r="406" spans="1:25" x14ac:dyDescent="0.25">
      <c r="A406" s="153" t="s">
        <v>5816</v>
      </c>
      <c r="B406" s="122" t="s">
        <v>5852</v>
      </c>
      <c r="C406" s="128" t="s">
        <v>5833</v>
      </c>
      <c r="D406" s="173" t="s">
        <v>6022</v>
      </c>
      <c r="E406" s="125" t="s">
        <v>316</v>
      </c>
      <c r="F406" s="122"/>
      <c r="G406" s="122">
        <v>6</v>
      </c>
      <c r="H406" s="127">
        <v>15</v>
      </c>
      <c r="I406" s="173" t="s">
        <v>6022</v>
      </c>
      <c r="J406" s="122">
        <v>15.15</v>
      </c>
      <c r="K406" s="153"/>
      <c r="L406" s="153"/>
      <c r="M406" s="153"/>
      <c r="N406" s="153"/>
      <c r="O406" s="122"/>
      <c r="P406" s="153"/>
      <c r="Q406" s="153"/>
      <c r="R406" s="153"/>
      <c r="S406" s="153"/>
      <c r="T406" s="122" t="str">
        <f>IFERROR(IFERROR(VLOOKUP(CONCATENATE($C406,"-",$D406, "-",$E406),Dashboard!$M$300:$N$472,2,FALSE),VLOOKUP(CONCATENATE($E406,"-",$D406, "-",$C406),Dashboard!$M$300:$N$472,2,FALSE)),"")</f>
        <v/>
      </c>
      <c r="U406" s="345" t="str">
        <f t="shared" si="5"/>
        <v/>
      </c>
      <c r="V406" s="209"/>
      <c r="W406" s="153"/>
      <c r="X406" s="11"/>
      <c r="Y406" s="11"/>
    </row>
    <row r="407" spans="1:25" x14ac:dyDescent="0.25">
      <c r="A407" s="153"/>
      <c r="B407" s="153"/>
      <c r="C407" s="128" t="s">
        <v>316</v>
      </c>
      <c r="D407" s="128" t="s">
        <v>328</v>
      </c>
      <c r="E407" s="125" t="s">
        <v>225</v>
      </c>
      <c r="F407" s="122">
        <v>13</v>
      </c>
      <c r="G407" s="122"/>
      <c r="H407" s="127">
        <v>15.3</v>
      </c>
      <c r="I407" s="173" t="s">
        <v>6022</v>
      </c>
      <c r="J407" s="127">
        <v>16</v>
      </c>
      <c r="K407" s="153"/>
      <c r="L407" s="153"/>
      <c r="M407" s="153"/>
      <c r="N407" s="153"/>
      <c r="O407" s="122"/>
      <c r="P407" s="153"/>
      <c r="Q407" s="153"/>
      <c r="R407" s="153"/>
      <c r="S407" s="153"/>
      <c r="T407" s="122" t="str">
        <f>IFERROR(IFERROR(VLOOKUP(CONCATENATE($C407,"-",$D407, "-",$E407),Dashboard!$M$300:$N$472,2,FALSE),VLOOKUP(CONCATENATE($E407,"-",$D407, "-",$C407),Dashboard!$M$300:$N$472,2,FALSE)),"")</f>
        <v/>
      </c>
      <c r="U407" s="345" t="str">
        <f t="shared" si="5"/>
        <v/>
      </c>
      <c r="V407" s="209"/>
      <c r="W407" s="153"/>
      <c r="X407" s="11"/>
      <c r="Y407" s="11"/>
    </row>
    <row r="408" spans="1:25" x14ac:dyDescent="0.25">
      <c r="A408" s="153"/>
      <c r="B408" s="153"/>
      <c r="C408" s="128" t="s">
        <v>225</v>
      </c>
      <c r="D408" s="128" t="s">
        <v>328</v>
      </c>
      <c r="E408" s="125" t="s">
        <v>316</v>
      </c>
      <c r="F408" s="122">
        <v>13</v>
      </c>
      <c r="G408" s="122"/>
      <c r="H408" s="127">
        <v>16.350000000000001</v>
      </c>
      <c r="I408" s="173" t="s">
        <v>6022</v>
      </c>
      <c r="J408" s="122">
        <v>17.05</v>
      </c>
      <c r="K408" s="153"/>
      <c r="L408" s="153"/>
      <c r="M408" s="153"/>
      <c r="N408" s="153"/>
      <c r="O408" s="122"/>
      <c r="P408" s="153"/>
      <c r="Q408" s="153"/>
      <c r="R408" s="153"/>
      <c r="S408" s="153"/>
      <c r="T408" s="122" t="str">
        <f>IFERROR(IFERROR(VLOOKUP(CONCATENATE($C408,"-",$D408, "-",$E408),Dashboard!$M$300:$N$472,2,FALSE),VLOOKUP(CONCATENATE($E408,"-",$D408, "-",$C408),Dashboard!$M$300:$N$472,2,FALSE)),"")</f>
        <v/>
      </c>
      <c r="U408" s="345" t="str">
        <f t="shared" si="5"/>
        <v/>
      </c>
      <c r="V408" s="209"/>
      <c r="W408" s="153"/>
      <c r="X408" s="11"/>
      <c r="Y408" s="11"/>
    </row>
    <row r="409" spans="1:25" x14ac:dyDescent="0.25">
      <c r="A409" s="153"/>
      <c r="B409" s="153"/>
      <c r="C409" s="128" t="s">
        <v>316</v>
      </c>
      <c r="D409" s="128" t="s">
        <v>328</v>
      </c>
      <c r="E409" s="125" t="s">
        <v>225</v>
      </c>
      <c r="F409" s="122">
        <v>13</v>
      </c>
      <c r="G409" s="122"/>
      <c r="H409" s="127">
        <v>17.3</v>
      </c>
      <c r="I409" s="173" t="s">
        <v>6022</v>
      </c>
      <c r="J409" s="127">
        <v>18</v>
      </c>
      <c r="K409" s="153"/>
      <c r="L409" s="153"/>
      <c r="M409" s="153"/>
      <c r="N409" s="153"/>
      <c r="O409" s="122"/>
      <c r="P409" s="153"/>
      <c r="Q409" s="153"/>
      <c r="R409" s="153"/>
      <c r="S409" s="153"/>
      <c r="T409" s="122" t="str">
        <f>IFERROR(IFERROR(VLOOKUP(CONCATENATE($C409,"-",$D409, "-",$E409),Dashboard!$M$300:$N$472,2,FALSE),VLOOKUP(CONCATENATE($E409,"-",$D409, "-",$C409),Dashboard!$M$300:$N$472,2,FALSE)),"")</f>
        <v/>
      </c>
      <c r="U409" s="345" t="str">
        <f t="shared" si="5"/>
        <v/>
      </c>
      <c r="V409" s="209"/>
      <c r="W409" s="153"/>
      <c r="X409" s="11"/>
      <c r="Y409" s="11"/>
    </row>
    <row r="410" spans="1:25" x14ac:dyDescent="0.25">
      <c r="A410" s="153"/>
      <c r="B410" s="153"/>
      <c r="C410" s="128" t="s">
        <v>225</v>
      </c>
      <c r="D410" s="128" t="s">
        <v>328</v>
      </c>
      <c r="E410" s="125" t="s">
        <v>316</v>
      </c>
      <c r="F410" s="122">
        <v>13</v>
      </c>
      <c r="G410" s="122"/>
      <c r="H410" s="127">
        <v>18.100000000000001</v>
      </c>
      <c r="I410" s="173" t="s">
        <v>6022</v>
      </c>
      <c r="J410" s="127">
        <v>18.399999999999999</v>
      </c>
      <c r="K410" s="153"/>
      <c r="L410" s="153"/>
      <c r="M410" s="153"/>
      <c r="N410" s="153"/>
      <c r="O410" s="122"/>
      <c r="P410" s="153"/>
      <c r="Q410" s="153"/>
      <c r="R410" s="153"/>
      <c r="S410" s="153"/>
      <c r="T410" s="122" t="str">
        <f>IFERROR(IFERROR(VLOOKUP(CONCATENATE($C410,"-",$D410, "-",$E410),Dashboard!$M$300:$N$472,2,FALSE),VLOOKUP(CONCATENATE($E410,"-",$D410, "-",$C410),Dashboard!$M$300:$N$472,2,FALSE)),"")</f>
        <v/>
      </c>
      <c r="U410" s="345" t="str">
        <f t="shared" si="5"/>
        <v/>
      </c>
      <c r="V410" s="209"/>
      <c r="W410" s="153"/>
      <c r="X410" s="11"/>
      <c r="Y410" s="11"/>
    </row>
    <row r="411" spans="1:25" x14ac:dyDescent="0.25">
      <c r="A411" s="153"/>
      <c r="B411" s="153"/>
      <c r="C411" s="128" t="s">
        <v>316</v>
      </c>
      <c r="D411" s="173" t="s">
        <v>6022</v>
      </c>
      <c r="E411" s="125" t="s">
        <v>331</v>
      </c>
      <c r="F411" s="122">
        <v>12</v>
      </c>
      <c r="G411" s="122"/>
      <c r="H411" s="127">
        <v>19.3</v>
      </c>
      <c r="I411" s="173" t="s">
        <v>6022</v>
      </c>
      <c r="J411" s="127">
        <v>20.2</v>
      </c>
      <c r="K411" s="122">
        <v>1</v>
      </c>
      <c r="L411" s="122">
        <v>1</v>
      </c>
      <c r="M411" s="174" t="s">
        <v>6811</v>
      </c>
      <c r="N411" s="174" t="s">
        <v>6961</v>
      </c>
      <c r="O411" s="122">
        <f>SUM(F407:F411)</f>
        <v>64</v>
      </c>
      <c r="P411" s="122"/>
      <c r="Q411" s="153"/>
      <c r="R411" s="153"/>
      <c r="S411" s="153"/>
      <c r="T411" s="122" t="str">
        <f>IFERROR(IFERROR(VLOOKUP(CONCATENATE($C411,"-",$D411, "-",$E411),Dashboard!$M$300:$N$472,2,FALSE),VLOOKUP(CONCATENATE($E411,"-",$D411, "-",$C411),Dashboard!$M$300:$N$472,2,FALSE)),"")</f>
        <v/>
      </c>
      <c r="U411" s="345" t="str">
        <f t="shared" si="5"/>
        <v/>
      </c>
      <c r="V411" s="209"/>
      <c r="W411" s="147" t="s">
        <v>7318</v>
      </c>
      <c r="X411" s="11"/>
      <c r="Y411" s="11"/>
    </row>
    <row r="412" spans="1:25" x14ac:dyDescent="0.25">
      <c r="A412" s="153"/>
      <c r="B412" s="122">
        <v>46</v>
      </c>
      <c r="C412" s="128" t="s">
        <v>331</v>
      </c>
      <c r="D412" s="173" t="s">
        <v>6022</v>
      </c>
      <c r="E412" s="125" t="s">
        <v>316</v>
      </c>
      <c r="F412" s="122">
        <v>12</v>
      </c>
      <c r="G412" s="122"/>
      <c r="H412" s="174" t="s">
        <v>7281</v>
      </c>
      <c r="I412" s="173" t="s">
        <v>6022</v>
      </c>
      <c r="J412" s="174" t="s">
        <v>6722</v>
      </c>
      <c r="K412" s="153"/>
      <c r="L412" s="153"/>
      <c r="M412" s="153"/>
      <c r="N412" s="153"/>
      <c r="O412" s="122"/>
      <c r="P412" s="153"/>
      <c r="Q412" s="153"/>
      <c r="R412" s="153"/>
      <c r="S412" s="153"/>
      <c r="T412" s="122" t="str">
        <f>IFERROR(IFERROR(VLOOKUP(CONCATENATE($C412,"-",$D412, "-",$E412),Dashboard!$M$300:$N$472,2,FALSE),VLOOKUP(CONCATENATE($E412,"-",$D412, "-",$C412),Dashboard!$M$300:$N$472,2,FALSE)),"")</f>
        <v/>
      </c>
      <c r="U412" s="345" t="str">
        <f t="shared" si="5"/>
        <v/>
      </c>
      <c r="V412" s="209"/>
      <c r="W412" s="153"/>
      <c r="X412" s="11"/>
      <c r="Y412" s="11"/>
    </row>
    <row r="413" spans="1:25" x14ac:dyDescent="0.25">
      <c r="A413" s="153"/>
      <c r="B413" s="153"/>
      <c r="C413" s="128" t="s">
        <v>316</v>
      </c>
      <c r="D413" s="128" t="s">
        <v>328</v>
      </c>
      <c r="E413" s="125" t="s">
        <v>225</v>
      </c>
      <c r="F413" s="122">
        <v>13</v>
      </c>
      <c r="G413" s="122"/>
      <c r="H413" s="174" t="s">
        <v>6722</v>
      </c>
      <c r="I413" s="173" t="s">
        <v>6022</v>
      </c>
      <c r="J413" s="174" t="s">
        <v>6726</v>
      </c>
      <c r="K413" s="153"/>
      <c r="L413" s="153"/>
      <c r="M413" s="153"/>
      <c r="N413" s="153"/>
      <c r="O413" s="122"/>
      <c r="P413" s="153"/>
      <c r="Q413" s="153"/>
      <c r="R413" s="153"/>
      <c r="S413" s="153"/>
      <c r="T413" s="122" t="str">
        <f>IFERROR(IFERROR(VLOOKUP(CONCATENATE($C413,"-",$D413, "-",$E413),Dashboard!$M$300:$N$472,2,FALSE),VLOOKUP(CONCATENATE($E413,"-",$D413, "-",$C413),Dashboard!$M$300:$N$472,2,FALSE)),"")</f>
        <v/>
      </c>
      <c r="U413" s="345" t="str">
        <f t="shared" si="5"/>
        <v/>
      </c>
      <c r="V413" s="209"/>
      <c r="W413" s="153"/>
      <c r="X413" s="11"/>
      <c r="Y413" s="11"/>
    </row>
    <row r="414" spans="1:25" x14ac:dyDescent="0.25">
      <c r="A414" s="153"/>
      <c r="B414" s="153"/>
      <c r="C414" s="128" t="s">
        <v>225</v>
      </c>
      <c r="D414" s="128" t="s">
        <v>328</v>
      </c>
      <c r="E414" s="125" t="s">
        <v>316</v>
      </c>
      <c r="F414" s="122">
        <v>13</v>
      </c>
      <c r="G414" s="122"/>
      <c r="H414" s="174" t="s">
        <v>6726</v>
      </c>
      <c r="I414" s="173" t="s">
        <v>6022</v>
      </c>
      <c r="J414" s="174" t="s">
        <v>6062</v>
      </c>
      <c r="K414" s="153"/>
      <c r="L414" s="153"/>
      <c r="M414" s="153"/>
      <c r="N414" s="153"/>
      <c r="O414" s="122"/>
      <c r="P414" s="153"/>
      <c r="Q414" s="153"/>
      <c r="R414" s="153"/>
      <c r="S414" s="153"/>
      <c r="T414" s="122" t="str">
        <f>IFERROR(IFERROR(VLOOKUP(CONCATENATE($C414,"-",$D414, "-",$E414),Dashboard!$M$300:$N$472,2,FALSE),VLOOKUP(CONCATENATE($E414,"-",$D414, "-",$C414),Dashboard!$M$300:$N$472,2,FALSE)),"")</f>
        <v/>
      </c>
      <c r="U414" s="345" t="str">
        <f t="shared" si="5"/>
        <v/>
      </c>
      <c r="V414" s="209"/>
      <c r="W414" s="153"/>
      <c r="X414" s="11"/>
      <c r="Y414" s="11"/>
    </row>
    <row r="415" spans="1:25" x14ac:dyDescent="0.25">
      <c r="A415" s="153"/>
      <c r="B415" s="153"/>
      <c r="C415" s="128" t="s">
        <v>316</v>
      </c>
      <c r="D415" s="128" t="s">
        <v>328</v>
      </c>
      <c r="E415" s="125" t="s">
        <v>225</v>
      </c>
      <c r="F415" s="122">
        <v>13</v>
      </c>
      <c r="G415" s="122"/>
      <c r="H415" s="174" t="s">
        <v>6027</v>
      </c>
      <c r="I415" s="173" t="s">
        <v>6022</v>
      </c>
      <c r="J415" s="174" t="s">
        <v>6715</v>
      </c>
      <c r="K415" s="153"/>
      <c r="L415" s="153"/>
      <c r="M415" s="153"/>
      <c r="N415" s="153"/>
      <c r="O415" s="122"/>
      <c r="P415" s="153"/>
      <c r="Q415" s="153"/>
      <c r="R415" s="153"/>
      <c r="S415" s="153"/>
      <c r="T415" s="122" t="str">
        <f>IFERROR(IFERROR(VLOOKUP(CONCATENATE($C415,"-",$D415, "-",$E415),Dashboard!$M$300:$N$472,2,FALSE),VLOOKUP(CONCATENATE($E415,"-",$D415, "-",$C415),Dashboard!$M$300:$N$472,2,FALSE)),"")</f>
        <v/>
      </c>
      <c r="U415" s="345" t="str">
        <f t="shared" si="5"/>
        <v/>
      </c>
      <c r="V415" s="209"/>
      <c r="W415" s="153"/>
      <c r="X415" s="11"/>
      <c r="Y415" s="11"/>
    </row>
    <row r="416" spans="1:25" ht="15.75" customHeight="1" x14ac:dyDescent="0.25">
      <c r="A416" s="153"/>
      <c r="B416" s="153"/>
      <c r="C416" s="128" t="s">
        <v>225</v>
      </c>
      <c r="D416" s="128" t="s">
        <v>328</v>
      </c>
      <c r="E416" s="125" t="s">
        <v>316</v>
      </c>
      <c r="F416" s="122">
        <v>13</v>
      </c>
      <c r="G416" s="122"/>
      <c r="H416" s="174" t="s">
        <v>6715</v>
      </c>
      <c r="I416" s="173" t="s">
        <v>6022</v>
      </c>
      <c r="J416" s="174" t="s">
        <v>6716</v>
      </c>
      <c r="K416" s="153"/>
      <c r="L416" s="153"/>
      <c r="M416" s="153"/>
      <c r="N416" s="153"/>
      <c r="O416" s="122"/>
      <c r="P416" s="153"/>
      <c r="Q416" s="153"/>
      <c r="R416" s="153"/>
      <c r="S416" s="153"/>
      <c r="T416" s="122" t="str">
        <f>IFERROR(IFERROR(VLOOKUP(CONCATENATE($C416,"-",$D416, "-",$E416),Dashboard!$M$300:$N$472,2,FALSE),VLOOKUP(CONCATENATE($E416,"-",$D416, "-",$C416),Dashboard!$M$300:$N$472,2,FALSE)),"")</f>
        <v/>
      </c>
      <c r="U416" s="345" t="str">
        <f t="shared" si="5"/>
        <v/>
      </c>
      <c r="V416" s="209"/>
      <c r="W416" s="153"/>
      <c r="X416" s="11"/>
      <c r="Y416" s="11"/>
    </row>
    <row r="417" spans="1:25" x14ac:dyDescent="0.25">
      <c r="A417" s="153"/>
      <c r="B417" s="153"/>
      <c r="C417" s="128" t="s">
        <v>316</v>
      </c>
      <c r="D417" s="128" t="s">
        <v>328</v>
      </c>
      <c r="E417" s="125" t="s">
        <v>225</v>
      </c>
      <c r="F417" s="122">
        <v>13</v>
      </c>
      <c r="G417" s="122"/>
      <c r="H417" s="174" t="s">
        <v>6840</v>
      </c>
      <c r="I417" s="173" t="s">
        <v>6022</v>
      </c>
      <c r="J417" s="127">
        <v>11.3</v>
      </c>
      <c r="K417" s="153"/>
      <c r="L417" s="153"/>
      <c r="M417" s="153"/>
      <c r="N417" s="153"/>
      <c r="O417" s="122"/>
      <c r="P417" s="153"/>
      <c r="Q417" s="153"/>
      <c r="R417" s="153"/>
      <c r="S417" s="153"/>
      <c r="T417" s="122" t="str">
        <f>IFERROR(IFERROR(VLOOKUP(CONCATENATE($C417,"-",$D417, "-",$E417),Dashboard!$M$300:$N$472,2,FALSE),VLOOKUP(CONCATENATE($E417,"-",$D417, "-",$C417),Dashboard!$M$300:$N$472,2,FALSE)),"")</f>
        <v/>
      </c>
      <c r="U417" s="345" t="str">
        <f t="shared" si="5"/>
        <v/>
      </c>
      <c r="V417" s="209"/>
      <c r="W417" s="153"/>
      <c r="X417" s="11"/>
      <c r="Y417" s="11"/>
    </row>
    <row r="418" spans="1:25" x14ac:dyDescent="0.25">
      <c r="A418" s="153"/>
      <c r="B418" s="153"/>
      <c r="C418" s="128" t="s">
        <v>225</v>
      </c>
      <c r="D418" s="128" t="s">
        <v>328</v>
      </c>
      <c r="E418" s="125" t="s">
        <v>316</v>
      </c>
      <c r="F418" s="122">
        <v>13</v>
      </c>
      <c r="G418" s="122"/>
      <c r="H418" s="127">
        <v>11.35</v>
      </c>
      <c r="I418" s="173" t="s">
        <v>6022</v>
      </c>
      <c r="J418" s="122">
        <v>12.05</v>
      </c>
      <c r="K418" s="153"/>
      <c r="L418" s="153"/>
      <c r="M418" s="153"/>
      <c r="N418" s="153"/>
      <c r="O418" s="122"/>
      <c r="P418" s="153"/>
      <c r="Q418" s="153"/>
      <c r="R418" s="153"/>
      <c r="S418" s="153"/>
      <c r="T418" s="122" t="str">
        <f>IFERROR(IFERROR(VLOOKUP(CONCATENATE($C418,"-",$D418, "-",$E418),Dashboard!$M$300:$N$472,2,FALSE),VLOOKUP(CONCATENATE($E418,"-",$D418, "-",$C418),Dashboard!$M$300:$N$472,2,FALSE)),"")</f>
        <v/>
      </c>
      <c r="U418" s="345" t="str">
        <f t="shared" si="5"/>
        <v/>
      </c>
      <c r="V418" s="209"/>
      <c r="W418" s="153"/>
      <c r="X418" s="11"/>
      <c r="Y418" s="11"/>
    </row>
    <row r="419" spans="1:25" x14ac:dyDescent="0.25">
      <c r="A419" s="153"/>
      <c r="B419" s="153"/>
      <c r="C419" s="128" t="s">
        <v>316</v>
      </c>
      <c r="D419" s="128" t="s">
        <v>328</v>
      </c>
      <c r="E419" s="125" t="s">
        <v>225</v>
      </c>
      <c r="F419" s="122">
        <v>13</v>
      </c>
      <c r="G419" s="122"/>
      <c r="H419" s="127">
        <v>12.1</v>
      </c>
      <c r="I419" s="173" t="s">
        <v>6022</v>
      </c>
      <c r="J419" s="127">
        <v>12.4</v>
      </c>
      <c r="K419" s="153"/>
      <c r="L419" s="153"/>
      <c r="M419" s="153"/>
      <c r="N419" s="153"/>
      <c r="O419" s="122"/>
      <c r="P419" s="153"/>
      <c r="Q419" s="153"/>
      <c r="R419" s="153"/>
      <c r="S419" s="153"/>
      <c r="T419" s="122" t="str">
        <f>IFERROR(IFERROR(VLOOKUP(CONCATENATE($C419,"-",$D419, "-",$E419),Dashboard!$M$300:$N$472,2,FALSE),VLOOKUP(CONCATENATE($E419,"-",$D419, "-",$C419),Dashboard!$M$300:$N$472,2,FALSE)),"")</f>
        <v/>
      </c>
      <c r="U419" s="345" t="str">
        <f t="shared" si="5"/>
        <v/>
      </c>
      <c r="V419" s="209"/>
      <c r="W419" s="153"/>
      <c r="X419" s="11"/>
      <c r="Y419" s="11"/>
    </row>
    <row r="420" spans="1:25" x14ac:dyDescent="0.25">
      <c r="A420" s="153"/>
      <c r="B420" s="153"/>
      <c r="C420" s="128" t="s">
        <v>225</v>
      </c>
      <c r="D420" s="128" t="s">
        <v>328</v>
      </c>
      <c r="E420" s="125" t="s">
        <v>316</v>
      </c>
      <c r="F420" s="122">
        <v>13</v>
      </c>
      <c r="G420" s="122"/>
      <c r="H420" s="127">
        <v>12.45</v>
      </c>
      <c r="I420" s="173" t="s">
        <v>6022</v>
      </c>
      <c r="J420" s="122">
        <v>13.15</v>
      </c>
      <c r="K420" s="153"/>
      <c r="L420" s="153"/>
      <c r="M420" s="153"/>
      <c r="N420" s="153"/>
      <c r="O420" s="122"/>
      <c r="P420" s="153"/>
      <c r="Q420" s="153"/>
      <c r="R420" s="153"/>
      <c r="S420" s="153"/>
      <c r="T420" s="122" t="str">
        <f>IFERROR(IFERROR(VLOOKUP(CONCATENATE($C420,"-",$D420, "-",$E420),Dashboard!$M$300:$N$472,2,FALSE),VLOOKUP(CONCATENATE($E420,"-",$D420, "-",$C420),Dashboard!$M$300:$N$472,2,FALSE)),"")</f>
        <v/>
      </c>
      <c r="U420" s="345" t="str">
        <f t="shared" si="5"/>
        <v/>
      </c>
      <c r="V420" s="209"/>
      <c r="W420" s="153"/>
      <c r="X420" s="11"/>
      <c r="Y420" s="11"/>
    </row>
    <row r="421" spans="1:25" x14ac:dyDescent="0.25">
      <c r="A421" s="153"/>
      <c r="B421" s="153"/>
      <c r="C421" s="128" t="s">
        <v>316</v>
      </c>
      <c r="D421" s="128" t="s">
        <v>6890</v>
      </c>
      <c r="E421" s="125" t="s">
        <v>5833</v>
      </c>
      <c r="F421" s="122">
        <v>15</v>
      </c>
      <c r="G421" s="122"/>
      <c r="H421" s="127">
        <v>13.15</v>
      </c>
      <c r="I421" s="173" t="s">
        <v>6022</v>
      </c>
      <c r="J421" s="127">
        <v>14</v>
      </c>
      <c r="K421" s="122">
        <v>1</v>
      </c>
      <c r="L421" s="122">
        <v>1</v>
      </c>
      <c r="M421" s="174" t="s">
        <v>6781</v>
      </c>
      <c r="N421" s="174" t="s">
        <v>7319</v>
      </c>
      <c r="O421" s="122">
        <f>SUM(F412:F421)</f>
        <v>131</v>
      </c>
      <c r="P421" s="153"/>
      <c r="Q421" s="153"/>
      <c r="R421" s="153"/>
      <c r="S421" s="153"/>
      <c r="T421" s="122" t="str">
        <f>IFERROR(IFERROR(VLOOKUP(CONCATENATE($C421,"-",$D421, "-",$E421),Dashboard!$M$300:$N$472,2,FALSE),VLOOKUP(CONCATENATE($E421,"-",$D421, "-",$C421),Dashboard!$M$300:$N$472,2,FALSE)),"")</f>
        <v/>
      </c>
      <c r="U421" s="345" t="str">
        <f t="shared" si="5"/>
        <v/>
      </c>
      <c r="V421" s="209"/>
      <c r="W421" s="122" t="s">
        <v>5805</v>
      </c>
      <c r="X421" s="11"/>
      <c r="Y421" s="11"/>
    </row>
    <row r="422" spans="1:25" x14ac:dyDescent="0.25">
      <c r="A422" s="214" t="s">
        <v>6748</v>
      </c>
      <c r="B422" s="137" t="s">
        <v>5854</v>
      </c>
      <c r="C422" s="369" t="s">
        <v>5833</v>
      </c>
      <c r="D422" s="381" t="s">
        <v>6022</v>
      </c>
      <c r="E422" s="371" t="s">
        <v>6025</v>
      </c>
      <c r="F422" s="137"/>
      <c r="G422" s="137">
        <v>6</v>
      </c>
      <c r="H422" s="382">
        <v>17.45</v>
      </c>
      <c r="I422" s="381" t="s">
        <v>6022</v>
      </c>
      <c r="J422" s="136">
        <v>18</v>
      </c>
      <c r="K422" s="214"/>
      <c r="L422" s="214"/>
      <c r="M422" s="214"/>
      <c r="N422" s="214"/>
      <c r="O422" s="137"/>
      <c r="P422" s="214"/>
      <c r="Q422" s="214"/>
      <c r="R422" s="214"/>
      <c r="S422" s="214"/>
      <c r="T422" s="122" t="str">
        <f>IFERROR(IFERROR(VLOOKUP(CONCATENATE($C422,"-",$D422, "-",$E422),Dashboard!$M$300:$N$472,2,FALSE),VLOOKUP(CONCATENATE($E422,"-",$D422, "-",$C422),Dashboard!$M$300:$N$472,2,FALSE)),"")</f>
        <v/>
      </c>
      <c r="U422" s="345" t="str">
        <f t="shared" si="5"/>
        <v/>
      </c>
      <c r="V422" s="209"/>
      <c r="W422" s="214"/>
      <c r="X422" s="11"/>
      <c r="Y422" s="11"/>
    </row>
    <row r="423" spans="1:25" x14ac:dyDescent="0.25">
      <c r="A423" s="153"/>
      <c r="B423" s="153"/>
      <c r="C423" s="128" t="s">
        <v>316</v>
      </c>
      <c r="D423" s="173" t="s">
        <v>6022</v>
      </c>
      <c r="E423" s="125" t="s">
        <v>136</v>
      </c>
      <c r="F423" s="122">
        <v>9</v>
      </c>
      <c r="G423" s="122"/>
      <c r="H423" s="154">
        <v>18.149999999999999</v>
      </c>
      <c r="I423" s="173" t="s">
        <v>6022</v>
      </c>
      <c r="J423" s="122">
        <v>18.350000000000001</v>
      </c>
      <c r="K423" s="153"/>
      <c r="L423" s="153"/>
      <c r="M423" s="153"/>
      <c r="N423" s="153"/>
      <c r="O423" s="122"/>
      <c r="P423" s="153"/>
      <c r="Q423" s="153"/>
      <c r="R423" s="153"/>
      <c r="S423" s="153"/>
      <c r="T423" s="122" t="str">
        <f>IFERROR(IFERROR(VLOOKUP(CONCATENATE($C423,"-",$D423, "-",$E423),Dashboard!$M$300:$N$472,2,FALSE),VLOOKUP(CONCATENATE($E423,"-",$D423, "-",$C423),Dashboard!$M$300:$N$472,2,FALSE)),"")</f>
        <v/>
      </c>
      <c r="U423" s="345" t="str">
        <f t="shared" si="5"/>
        <v/>
      </c>
      <c r="V423" s="209"/>
      <c r="W423" s="153"/>
      <c r="X423" s="11"/>
      <c r="Y423" s="11"/>
    </row>
    <row r="424" spans="1:25" ht="15.75" customHeight="1" x14ac:dyDescent="0.25">
      <c r="A424" s="153"/>
      <c r="B424" s="153"/>
      <c r="C424" s="128" t="s">
        <v>136</v>
      </c>
      <c r="D424" s="128" t="s">
        <v>316</v>
      </c>
      <c r="E424" s="125" t="s">
        <v>295</v>
      </c>
      <c r="F424" s="122">
        <v>21</v>
      </c>
      <c r="G424" s="122"/>
      <c r="H424" s="154">
        <v>18.399999999999999</v>
      </c>
      <c r="I424" s="173" t="s">
        <v>6022</v>
      </c>
      <c r="J424" s="122">
        <v>19.45</v>
      </c>
      <c r="K424" s="153"/>
      <c r="L424" s="153"/>
      <c r="M424" s="153"/>
      <c r="N424" s="153"/>
      <c r="O424" s="122"/>
      <c r="P424" s="153"/>
      <c r="Q424" s="153"/>
      <c r="R424" s="153"/>
      <c r="S424" s="153"/>
      <c r="T424" s="122" t="str">
        <f>IFERROR(IFERROR(VLOOKUP(CONCATENATE($C424,"-",$D424, "-",$E424),Dashboard!$M$300:$N$472,2,FALSE),VLOOKUP(CONCATENATE($E424,"-",$D424, "-",$C424),Dashboard!$M$300:$N$472,2,FALSE)),"")</f>
        <v/>
      </c>
      <c r="U424" s="345" t="str">
        <f t="shared" si="5"/>
        <v/>
      </c>
      <c r="V424" s="209"/>
      <c r="W424" s="153"/>
      <c r="X424" s="11"/>
      <c r="Y424" s="11"/>
    </row>
    <row r="425" spans="1:25" x14ac:dyDescent="0.25">
      <c r="A425" s="153"/>
      <c r="B425" s="153"/>
      <c r="C425" s="128" t="s">
        <v>295</v>
      </c>
      <c r="D425" s="128" t="s">
        <v>316</v>
      </c>
      <c r="E425" s="125" t="s">
        <v>136</v>
      </c>
      <c r="F425" s="122">
        <v>21</v>
      </c>
      <c r="G425" s="122"/>
      <c r="H425" s="154">
        <v>19.55</v>
      </c>
      <c r="I425" s="173" t="s">
        <v>6022</v>
      </c>
      <c r="J425" s="122">
        <v>20.45</v>
      </c>
      <c r="K425" s="122">
        <v>1</v>
      </c>
      <c r="L425" s="122">
        <v>1</v>
      </c>
      <c r="M425" s="174" t="s">
        <v>7293</v>
      </c>
      <c r="N425" s="174" t="s">
        <v>7320</v>
      </c>
      <c r="O425" s="122">
        <f>SUM(F423:F425)</f>
        <v>51</v>
      </c>
      <c r="P425" s="122"/>
      <c r="Q425" s="153"/>
      <c r="R425" s="153"/>
      <c r="S425" s="153"/>
      <c r="T425" s="122" t="str">
        <f>IFERROR(IFERROR(VLOOKUP(CONCATENATE($C425,"-",$D425, "-",$E425),Dashboard!$M$300:$N$472,2,FALSE),VLOOKUP(CONCATENATE($E425,"-",$D425, "-",$C425),Dashboard!$M$300:$N$472,2,FALSE)),"")</f>
        <v/>
      </c>
      <c r="U425" s="345" t="str">
        <f t="shared" si="5"/>
        <v/>
      </c>
      <c r="V425" s="209"/>
      <c r="W425" s="147" t="s">
        <v>7321</v>
      </c>
      <c r="X425" s="11"/>
      <c r="Y425" s="11"/>
    </row>
    <row r="426" spans="1:25" x14ac:dyDescent="0.25">
      <c r="A426" s="153"/>
      <c r="B426" s="153"/>
      <c r="C426" s="128"/>
      <c r="D426" s="128"/>
      <c r="E426" s="125"/>
      <c r="F426" s="153"/>
      <c r="G426" s="122"/>
      <c r="H426" s="153"/>
      <c r="I426" s="153"/>
      <c r="J426" s="153"/>
      <c r="K426" s="153"/>
      <c r="L426" s="153"/>
      <c r="M426" s="153"/>
      <c r="N426" s="153"/>
      <c r="O426" s="122"/>
      <c r="P426" s="153"/>
      <c r="Q426" s="153"/>
      <c r="R426" s="153"/>
      <c r="S426" s="153"/>
      <c r="T426" s="122" t="str">
        <f>IFERROR(IFERROR(VLOOKUP(CONCATENATE($C426,"-",$D426, "-",$E426),Dashboard!$M$300:$N$472,2,FALSE),VLOOKUP(CONCATENATE($E426,"-",$D426, "-",$C426),Dashboard!$M$300:$N$472,2,FALSE)),"")</f>
        <v/>
      </c>
      <c r="U426" s="345" t="str">
        <f t="shared" si="5"/>
        <v/>
      </c>
      <c r="V426" s="209"/>
      <c r="W426" s="153"/>
      <c r="X426" s="11"/>
      <c r="Y426" s="11"/>
    </row>
    <row r="427" spans="1:25" x14ac:dyDescent="0.25">
      <c r="A427" s="153"/>
      <c r="B427" s="122">
        <v>47</v>
      </c>
      <c r="C427" s="128" t="s">
        <v>136</v>
      </c>
      <c r="D427" s="173" t="s">
        <v>6022</v>
      </c>
      <c r="E427" s="125" t="s">
        <v>316</v>
      </c>
      <c r="F427" s="122">
        <v>9</v>
      </c>
      <c r="G427" s="122"/>
      <c r="H427" s="174" t="s">
        <v>6722</v>
      </c>
      <c r="I427" s="173" t="s">
        <v>6022</v>
      </c>
      <c r="J427" s="174" t="s">
        <v>6061</v>
      </c>
      <c r="K427" s="153"/>
      <c r="L427" s="153"/>
      <c r="M427" s="153"/>
      <c r="N427" s="153"/>
      <c r="O427" s="122"/>
      <c r="P427" s="153"/>
      <c r="Q427" s="153"/>
      <c r="R427" s="153"/>
      <c r="S427" s="153"/>
      <c r="T427" s="122" t="str">
        <f>IFERROR(IFERROR(VLOOKUP(CONCATENATE($C427,"-",$D427, "-",$E427),Dashboard!$M$300:$N$472,2,FALSE),VLOOKUP(CONCATENATE($E427,"-",$D427, "-",$C427),Dashboard!$M$300:$N$472,2,FALSE)),"")</f>
        <v/>
      </c>
      <c r="U427" s="345" t="str">
        <f t="shared" si="5"/>
        <v/>
      </c>
      <c r="V427" s="209"/>
      <c r="W427" s="153"/>
      <c r="X427" s="11"/>
      <c r="Y427" s="11"/>
    </row>
    <row r="428" spans="1:25" x14ac:dyDescent="0.25">
      <c r="A428" s="153"/>
      <c r="B428" s="153"/>
      <c r="C428" s="128" t="s">
        <v>316</v>
      </c>
      <c r="D428" s="173" t="s">
        <v>6022</v>
      </c>
      <c r="E428" s="125" t="s">
        <v>136</v>
      </c>
      <c r="F428" s="122">
        <v>9</v>
      </c>
      <c r="G428" s="122"/>
      <c r="H428" s="174" t="s">
        <v>6937</v>
      </c>
      <c r="I428" s="173" t="s">
        <v>6022</v>
      </c>
      <c r="J428" s="174" t="s">
        <v>7011</v>
      </c>
      <c r="K428" s="153"/>
      <c r="L428" s="153"/>
      <c r="M428" s="153"/>
      <c r="N428" s="153"/>
      <c r="O428" s="122"/>
      <c r="P428" s="153"/>
      <c r="Q428" s="153"/>
      <c r="R428" s="153"/>
      <c r="S428" s="153"/>
      <c r="T428" s="122" t="str">
        <f>IFERROR(IFERROR(VLOOKUP(CONCATENATE($C428,"-",$D428, "-",$E428),Dashboard!$M$300:$N$472,2,FALSE),VLOOKUP(CONCATENATE($E428,"-",$D428, "-",$C428),Dashboard!$M$300:$N$472,2,FALSE)),"")</f>
        <v/>
      </c>
      <c r="U428" s="345" t="str">
        <f t="shared" si="5"/>
        <v/>
      </c>
      <c r="V428" s="209"/>
      <c r="W428" s="153"/>
      <c r="X428" s="11"/>
      <c r="Y428" s="11"/>
    </row>
    <row r="429" spans="1:25" ht="24.75" x14ac:dyDescent="0.25">
      <c r="A429" s="153"/>
      <c r="B429" s="153"/>
      <c r="C429" s="128" t="s">
        <v>136</v>
      </c>
      <c r="D429" s="128" t="s">
        <v>316</v>
      </c>
      <c r="E429" s="151" t="s">
        <v>6891</v>
      </c>
      <c r="F429" s="122">
        <v>29</v>
      </c>
      <c r="G429" s="122"/>
      <c r="H429" s="174" t="s">
        <v>6034</v>
      </c>
      <c r="I429" s="173" t="s">
        <v>6022</v>
      </c>
      <c r="J429" s="174" t="s">
        <v>6938</v>
      </c>
      <c r="K429" s="153"/>
      <c r="L429" s="153"/>
      <c r="M429" s="153"/>
      <c r="N429" s="153"/>
      <c r="O429" s="122"/>
      <c r="P429" s="153"/>
      <c r="Q429" s="153"/>
      <c r="R429" s="153"/>
      <c r="S429" s="153"/>
      <c r="T429" s="122" t="str">
        <f>IFERROR(IFERROR(VLOOKUP(CONCATENATE($C429,"-",$D429, "-",$E429),Dashboard!$M$300:$N$472,2,FALSE),VLOOKUP(CONCATENATE($E429,"-",$D429, "-",$C429),Dashboard!$M$300:$N$472,2,FALSE)),"")</f>
        <v/>
      </c>
      <c r="U429" s="345" t="str">
        <f t="shared" si="5"/>
        <v/>
      </c>
      <c r="V429" s="209"/>
      <c r="W429" s="153"/>
      <c r="X429" s="11"/>
      <c r="Y429" s="11"/>
    </row>
    <row r="430" spans="1:25" ht="39" customHeight="1" x14ac:dyDescent="0.25">
      <c r="A430" s="153"/>
      <c r="B430" s="153"/>
      <c r="C430" s="128" t="s">
        <v>295</v>
      </c>
      <c r="D430" s="173" t="s">
        <v>6022</v>
      </c>
      <c r="E430" s="125" t="s">
        <v>316</v>
      </c>
      <c r="F430" s="122">
        <v>12</v>
      </c>
      <c r="G430" s="122"/>
      <c r="H430" s="127">
        <v>11.1</v>
      </c>
      <c r="I430" s="173" t="s">
        <v>6022</v>
      </c>
      <c r="J430" s="127">
        <v>11.3</v>
      </c>
      <c r="K430" s="153"/>
      <c r="L430" s="153"/>
      <c r="M430" s="153"/>
      <c r="N430" s="153"/>
      <c r="O430" s="122"/>
      <c r="P430" s="153"/>
      <c r="Q430" s="153"/>
      <c r="R430" s="153"/>
      <c r="S430" s="153"/>
      <c r="T430" s="122" t="str">
        <f>IFERROR(IFERROR(VLOOKUP(CONCATENATE($C430,"-",$D430, "-",$E430),Dashboard!$M$300:$N$472,2,FALSE),VLOOKUP(CONCATENATE($E430,"-",$D430, "-",$C430),Dashboard!$M$300:$N$472,2,FALSE)),"")</f>
        <v/>
      </c>
      <c r="U430" s="345" t="str">
        <f t="shared" si="5"/>
        <v/>
      </c>
      <c r="V430" s="209"/>
      <c r="W430" s="153"/>
      <c r="X430" s="11"/>
      <c r="Y430" s="11"/>
    </row>
    <row r="431" spans="1:25" x14ac:dyDescent="0.25">
      <c r="A431" s="153"/>
      <c r="B431" s="153"/>
      <c r="C431" s="128" t="s">
        <v>316</v>
      </c>
      <c r="D431" s="173" t="s">
        <v>6022</v>
      </c>
      <c r="E431" s="125" t="s">
        <v>136</v>
      </c>
      <c r="F431" s="122">
        <v>9</v>
      </c>
      <c r="G431" s="122"/>
      <c r="H431" s="127">
        <v>11.55</v>
      </c>
      <c r="I431" s="173" t="s">
        <v>6022</v>
      </c>
      <c r="J431" s="122">
        <v>12.15</v>
      </c>
      <c r="K431" s="153"/>
      <c r="L431" s="153"/>
      <c r="M431" s="153"/>
      <c r="N431" s="153"/>
      <c r="O431" s="122"/>
      <c r="P431" s="153"/>
      <c r="Q431" s="153"/>
      <c r="R431" s="153"/>
      <c r="S431" s="153"/>
      <c r="T431" s="122" t="str">
        <f>IFERROR(IFERROR(VLOOKUP(CONCATENATE($C431,"-",$D431, "-",$E431),Dashboard!$M$300:$N$472,2,FALSE),VLOOKUP(CONCATENATE($E431,"-",$D431, "-",$C431),Dashboard!$M$300:$N$472,2,FALSE)),"")</f>
        <v/>
      </c>
      <c r="U431" s="345" t="str">
        <f t="shared" si="5"/>
        <v/>
      </c>
      <c r="V431" s="209"/>
      <c r="W431" s="153"/>
      <c r="X431" s="11"/>
      <c r="Y431" s="11"/>
    </row>
    <row r="432" spans="1:25" x14ac:dyDescent="0.25">
      <c r="A432" s="153"/>
      <c r="B432" s="153"/>
      <c r="C432" s="128" t="s">
        <v>136</v>
      </c>
      <c r="D432" s="173" t="s">
        <v>6022</v>
      </c>
      <c r="E432" s="125" t="s">
        <v>316</v>
      </c>
      <c r="F432" s="122">
        <v>9</v>
      </c>
      <c r="G432" s="122"/>
      <c r="H432" s="127">
        <v>12.3</v>
      </c>
      <c r="I432" s="173" t="s">
        <v>6022</v>
      </c>
      <c r="J432" s="127">
        <v>12.5</v>
      </c>
      <c r="K432" s="153"/>
      <c r="L432" s="153"/>
      <c r="M432" s="153"/>
      <c r="N432" s="153"/>
      <c r="O432" s="122"/>
      <c r="P432" s="153"/>
      <c r="Q432" s="153"/>
      <c r="R432" s="153"/>
      <c r="S432" s="153"/>
      <c r="T432" s="122" t="str">
        <f>IFERROR(IFERROR(VLOOKUP(CONCATENATE($C432,"-",$D432, "-",$E432),Dashboard!$M$300:$N$472,2,FALSE),VLOOKUP(CONCATENATE($E432,"-",$D432, "-",$C432),Dashboard!$M$300:$N$472,2,FALSE)),"")</f>
        <v/>
      </c>
      <c r="U432" s="345" t="str">
        <f t="shared" si="5"/>
        <v/>
      </c>
      <c r="V432" s="209"/>
      <c r="W432" s="153"/>
      <c r="X432" s="11"/>
      <c r="Y432" s="11"/>
    </row>
    <row r="433" spans="1:25" x14ac:dyDescent="0.25">
      <c r="A433" s="153"/>
      <c r="B433" s="153"/>
      <c r="C433" s="128" t="s">
        <v>316</v>
      </c>
      <c r="D433" s="173" t="s">
        <v>6022</v>
      </c>
      <c r="E433" s="125" t="s">
        <v>136</v>
      </c>
      <c r="F433" s="122">
        <v>9</v>
      </c>
      <c r="G433" s="122"/>
      <c r="H433" s="127">
        <v>13.1</v>
      </c>
      <c r="I433" s="173" t="s">
        <v>6022</v>
      </c>
      <c r="J433" s="127">
        <v>13.3</v>
      </c>
      <c r="K433" s="153"/>
      <c r="L433" s="153"/>
      <c r="M433" s="153"/>
      <c r="N433" s="153"/>
      <c r="O433" s="122"/>
      <c r="P433" s="153"/>
      <c r="Q433" s="153"/>
      <c r="R433" s="153"/>
      <c r="S433" s="153"/>
      <c r="T433" s="122" t="str">
        <f>IFERROR(IFERROR(VLOOKUP(CONCATENATE($C433,"-",$D433, "-",$E433),Dashboard!$M$300:$N$472,2,FALSE),VLOOKUP(CONCATENATE($E433,"-",$D433, "-",$C433),Dashboard!$M$300:$N$472,2,FALSE)),"")</f>
        <v/>
      </c>
      <c r="U433" s="345" t="str">
        <f t="shared" si="5"/>
        <v/>
      </c>
      <c r="V433" s="209"/>
      <c r="W433" s="153"/>
      <c r="X433" s="11"/>
      <c r="Y433" s="11"/>
    </row>
    <row r="434" spans="1:25" x14ac:dyDescent="0.25">
      <c r="A434" s="153"/>
      <c r="B434" s="153"/>
      <c r="C434" s="128" t="s">
        <v>136</v>
      </c>
      <c r="D434" s="128" t="s">
        <v>316</v>
      </c>
      <c r="E434" s="125" t="s">
        <v>295</v>
      </c>
      <c r="F434" s="122">
        <v>21</v>
      </c>
      <c r="G434" s="122"/>
      <c r="H434" s="127">
        <v>14.3</v>
      </c>
      <c r="I434" s="173" t="s">
        <v>6022</v>
      </c>
      <c r="J434" s="122">
        <v>15.15</v>
      </c>
      <c r="K434" s="153"/>
      <c r="L434" s="153"/>
      <c r="M434" s="153"/>
      <c r="N434" s="153"/>
      <c r="O434" s="122"/>
      <c r="P434" s="153"/>
      <c r="Q434" s="153"/>
      <c r="R434" s="153"/>
      <c r="S434" s="153"/>
      <c r="T434" s="122" t="str">
        <f>IFERROR(IFERROR(VLOOKUP(CONCATENATE($C434,"-",$D434, "-",$E434),Dashboard!$M$300:$N$472,2,FALSE),VLOOKUP(CONCATENATE($E434,"-",$D434, "-",$C434),Dashboard!$M$300:$N$472,2,FALSE)),"")</f>
        <v/>
      </c>
      <c r="U434" s="345" t="str">
        <f t="shared" si="5"/>
        <v/>
      </c>
      <c r="V434" s="209"/>
      <c r="W434" s="153"/>
      <c r="X434" s="11"/>
      <c r="Y434" s="11"/>
    </row>
    <row r="435" spans="1:25" ht="15.75" customHeight="1" x14ac:dyDescent="0.25">
      <c r="A435" s="153"/>
      <c r="B435" s="153"/>
      <c r="C435" s="128" t="s">
        <v>6025</v>
      </c>
      <c r="D435" s="173" t="s">
        <v>6022</v>
      </c>
      <c r="E435" s="125" t="s">
        <v>5833</v>
      </c>
      <c r="F435" s="122"/>
      <c r="G435" s="122">
        <v>6</v>
      </c>
      <c r="H435" s="127">
        <v>15.2</v>
      </c>
      <c r="I435" s="173" t="s">
        <v>6022</v>
      </c>
      <c r="J435" s="122">
        <v>15.35</v>
      </c>
      <c r="K435" s="122">
        <v>1</v>
      </c>
      <c r="L435" s="122">
        <v>1</v>
      </c>
      <c r="M435" s="174" t="s">
        <v>6845</v>
      </c>
      <c r="N435" s="174" t="s">
        <v>7322</v>
      </c>
      <c r="O435" s="122">
        <f>SUM(F427:F434)</f>
        <v>107</v>
      </c>
      <c r="P435" s="153"/>
      <c r="Q435" s="153"/>
      <c r="R435" s="153"/>
      <c r="S435" s="153"/>
      <c r="T435" s="122" t="str">
        <f>IFERROR(IFERROR(VLOOKUP(CONCATENATE($C435,"-",$D435, "-",$E435),Dashboard!$M$300:$N$472,2,FALSE),VLOOKUP(CONCATENATE($E435,"-",$D435, "-",$C435),Dashboard!$M$300:$N$472,2,FALSE)),"")</f>
        <v/>
      </c>
      <c r="U435" s="345" t="str">
        <f t="shared" si="5"/>
        <v/>
      </c>
      <c r="V435" s="209"/>
      <c r="W435" s="148" t="s">
        <v>7323</v>
      </c>
      <c r="X435" s="11"/>
      <c r="Y435" s="11"/>
    </row>
    <row r="436" spans="1:25" x14ac:dyDescent="0.25">
      <c r="A436" s="153"/>
      <c r="B436" s="153"/>
      <c r="C436" s="128"/>
      <c r="D436" s="122"/>
      <c r="E436" s="125"/>
      <c r="F436" s="153"/>
      <c r="G436" s="122"/>
      <c r="H436" s="153"/>
      <c r="I436" s="153"/>
      <c r="J436" s="153"/>
      <c r="K436" s="153"/>
      <c r="L436" s="153"/>
      <c r="M436" s="153"/>
      <c r="N436" s="153"/>
      <c r="O436" s="122"/>
      <c r="P436" s="153"/>
      <c r="Q436" s="153"/>
      <c r="R436" s="153"/>
      <c r="S436" s="153"/>
      <c r="T436" s="122" t="str">
        <f>IFERROR(IFERROR(VLOOKUP(CONCATENATE($C436,"-",$D436, "-",$E436),Dashboard!$M$300:$N$472,2,FALSE),VLOOKUP(CONCATENATE($E436,"-",$D436, "-",$C436),Dashboard!$M$300:$N$472,2,FALSE)),"")</f>
        <v/>
      </c>
      <c r="U436" s="345" t="str">
        <f t="shared" si="5"/>
        <v/>
      </c>
      <c r="V436" s="209"/>
      <c r="W436" s="153"/>
      <c r="X436" s="11"/>
      <c r="Y436" s="11"/>
    </row>
    <row r="437" spans="1:25" x14ac:dyDescent="0.25">
      <c r="A437" s="153" t="s">
        <v>6748</v>
      </c>
      <c r="B437" s="122" t="s">
        <v>5855</v>
      </c>
      <c r="C437" s="128" t="s">
        <v>5833</v>
      </c>
      <c r="D437" s="173" t="s">
        <v>6022</v>
      </c>
      <c r="E437" s="125" t="s">
        <v>6025</v>
      </c>
      <c r="F437" s="122"/>
      <c r="G437" s="122">
        <v>6</v>
      </c>
      <c r="H437" s="127">
        <v>11.1</v>
      </c>
      <c r="I437" s="173" t="s">
        <v>6022</v>
      </c>
      <c r="J437" s="122">
        <v>11.15</v>
      </c>
      <c r="K437" s="153"/>
      <c r="L437" s="153"/>
      <c r="M437" s="153"/>
      <c r="N437" s="153"/>
      <c r="O437" s="122"/>
      <c r="P437" s="153"/>
      <c r="Q437" s="153"/>
      <c r="R437" s="153"/>
      <c r="S437" s="153"/>
      <c r="T437" s="122" t="str">
        <f>IFERROR(IFERROR(VLOOKUP(CONCATENATE($C437,"-",$D437, "-",$E437),Dashboard!$M$300:$N$472,2,FALSE),VLOOKUP(CONCATENATE($E437,"-",$D437, "-",$C437),Dashboard!$M$300:$N$472,2,FALSE)),"")</f>
        <v/>
      </c>
      <c r="U437" s="345" t="str">
        <f t="shared" si="5"/>
        <v/>
      </c>
      <c r="V437" s="209"/>
      <c r="W437" s="153"/>
      <c r="X437" s="11"/>
      <c r="Y437" s="11"/>
    </row>
    <row r="438" spans="1:25" x14ac:dyDescent="0.25">
      <c r="A438" s="153"/>
      <c r="B438" s="153"/>
      <c r="C438" s="128" t="s">
        <v>295</v>
      </c>
      <c r="D438" s="173" t="s">
        <v>6022</v>
      </c>
      <c r="E438" s="125" t="s">
        <v>492</v>
      </c>
      <c r="F438" s="122">
        <v>28</v>
      </c>
      <c r="G438" s="122"/>
      <c r="H438" s="127">
        <v>11.4</v>
      </c>
      <c r="I438" s="173" t="s">
        <v>6022</v>
      </c>
      <c r="J438" s="127">
        <v>12.4</v>
      </c>
      <c r="K438" s="153"/>
      <c r="L438" s="153"/>
      <c r="M438" s="153"/>
      <c r="N438" s="153"/>
      <c r="O438" s="122"/>
      <c r="P438" s="153"/>
      <c r="Q438" s="153"/>
      <c r="R438" s="153"/>
      <c r="S438" s="153"/>
      <c r="T438" s="122" t="str">
        <f>IFERROR(IFERROR(VLOOKUP(CONCATENATE($C438,"-",$D438, "-",$E438),Dashboard!$M$300:$N$472,2,FALSE),VLOOKUP(CONCATENATE($E438,"-",$D438, "-",$C438),Dashboard!$M$300:$N$472,2,FALSE)),"")</f>
        <v/>
      </c>
      <c r="U438" s="345" t="str">
        <f t="shared" si="5"/>
        <v/>
      </c>
      <c r="V438" s="209"/>
      <c r="W438" s="153"/>
      <c r="X438" s="11"/>
      <c r="Y438" s="11"/>
    </row>
    <row r="439" spans="1:25" x14ac:dyDescent="0.25">
      <c r="A439" s="153"/>
      <c r="B439" s="153"/>
      <c r="C439" s="128" t="s">
        <v>492</v>
      </c>
      <c r="D439" s="173" t="s">
        <v>6022</v>
      </c>
      <c r="E439" s="125" t="s">
        <v>1463</v>
      </c>
      <c r="F439" s="122">
        <v>26</v>
      </c>
      <c r="G439" s="122"/>
      <c r="H439" s="127">
        <v>12.45</v>
      </c>
      <c r="I439" s="173" t="s">
        <v>6022</v>
      </c>
      <c r="J439" s="122">
        <v>13.45</v>
      </c>
      <c r="K439" s="153"/>
      <c r="L439" s="153"/>
      <c r="M439" s="153"/>
      <c r="N439" s="153"/>
      <c r="O439" s="122"/>
      <c r="P439" s="153"/>
      <c r="Q439" s="153"/>
      <c r="R439" s="153"/>
      <c r="S439" s="153"/>
      <c r="T439" s="122" t="str">
        <f>IFERROR(IFERROR(VLOOKUP(CONCATENATE($C439,"-",$D439, "-",$E439),Dashboard!$M$300:$N$472,2,FALSE),VLOOKUP(CONCATENATE($E439,"-",$D439, "-",$C439),Dashboard!$M$300:$N$472,2,FALSE)),"")</f>
        <v/>
      </c>
      <c r="U439" s="345" t="str">
        <f t="shared" si="5"/>
        <v/>
      </c>
      <c r="V439" s="209"/>
      <c r="W439" s="153"/>
      <c r="X439" s="11"/>
      <c r="Y439" s="11"/>
    </row>
    <row r="440" spans="1:25" x14ac:dyDescent="0.25">
      <c r="A440" s="153"/>
      <c r="B440" s="153"/>
      <c r="C440" s="128" t="s">
        <v>1463</v>
      </c>
      <c r="D440" s="173" t="s">
        <v>6022</v>
      </c>
      <c r="E440" s="125" t="s">
        <v>492</v>
      </c>
      <c r="F440" s="122">
        <v>26</v>
      </c>
      <c r="G440" s="122"/>
      <c r="H440" s="127">
        <v>14.3</v>
      </c>
      <c r="I440" s="173" t="s">
        <v>6022</v>
      </c>
      <c r="J440" s="122">
        <v>15.25</v>
      </c>
      <c r="K440" s="153"/>
      <c r="L440" s="153"/>
      <c r="M440" s="153"/>
      <c r="N440" s="153"/>
      <c r="O440" s="122"/>
      <c r="P440" s="153"/>
      <c r="Q440" s="153"/>
      <c r="R440" s="153"/>
      <c r="S440" s="153"/>
      <c r="T440" s="122" t="str">
        <f>IFERROR(IFERROR(VLOOKUP(CONCATENATE($C440,"-",$D440, "-",$E440),Dashboard!$M$300:$N$472,2,FALSE),VLOOKUP(CONCATENATE($E440,"-",$D440, "-",$C440),Dashboard!$M$300:$N$472,2,FALSE)),"")</f>
        <v/>
      </c>
      <c r="U440" s="345" t="str">
        <f t="shared" si="5"/>
        <v/>
      </c>
      <c r="V440" s="209"/>
      <c r="W440" s="153"/>
      <c r="X440" s="11"/>
      <c r="Y440" s="11"/>
    </row>
    <row r="441" spans="1:25" x14ac:dyDescent="0.25">
      <c r="A441" s="153"/>
      <c r="B441" s="153"/>
      <c r="C441" s="128" t="s">
        <v>492</v>
      </c>
      <c r="D441" s="173" t="s">
        <v>6022</v>
      </c>
      <c r="E441" s="125" t="s">
        <v>295</v>
      </c>
      <c r="F441" s="122">
        <v>28</v>
      </c>
      <c r="G441" s="122"/>
      <c r="H441" s="127">
        <v>15.3</v>
      </c>
      <c r="I441" s="173" t="s">
        <v>6022</v>
      </c>
      <c r="J441" s="127">
        <v>16.3</v>
      </c>
      <c r="K441" s="153"/>
      <c r="L441" s="153"/>
      <c r="M441" s="153"/>
      <c r="N441" s="153"/>
      <c r="O441" s="122"/>
      <c r="P441" s="153"/>
      <c r="Q441" s="153"/>
      <c r="R441" s="153"/>
      <c r="S441" s="153"/>
      <c r="T441" s="122" t="str">
        <f>IFERROR(IFERROR(VLOOKUP(CONCATENATE($C441,"-",$D441, "-",$E441),Dashboard!$M$300:$N$472,2,FALSE),VLOOKUP(CONCATENATE($E441,"-",$D441, "-",$C441),Dashboard!$M$300:$N$472,2,FALSE)),"")</f>
        <v/>
      </c>
      <c r="U441" s="345" t="str">
        <f t="shared" ref="U441:U504" si="6">T441</f>
        <v/>
      </c>
      <c r="V441" s="209"/>
      <c r="W441" s="153"/>
      <c r="X441" s="11"/>
      <c r="Y441" s="11"/>
    </row>
    <row r="442" spans="1:25" ht="34.5" x14ac:dyDescent="0.25">
      <c r="A442" s="153"/>
      <c r="B442" s="153"/>
      <c r="C442" s="128" t="s">
        <v>6894</v>
      </c>
      <c r="D442" s="173" t="s">
        <v>6022</v>
      </c>
      <c r="E442" s="125" t="s">
        <v>295</v>
      </c>
      <c r="F442" s="122">
        <v>2</v>
      </c>
      <c r="G442" s="122"/>
      <c r="H442" s="127">
        <v>17.45</v>
      </c>
      <c r="I442" s="173" t="s">
        <v>6022</v>
      </c>
      <c r="J442" s="127">
        <v>17.5</v>
      </c>
      <c r="K442" s="153"/>
      <c r="L442" s="153"/>
      <c r="M442" s="153"/>
      <c r="N442" s="153"/>
      <c r="O442" s="122"/>
      <c r="P442" s="153"/>
      <c r="Q442" s="153"/>
      <c r="R442" s="153"/>
      <c r="S442" s="153"/>
      <c r="T442" s="122" t="str">
        <f>IFERROR(IFERROR(VLOOKUP(CONCATENATE($C442,"-",$D442, "-",$E442),Dashboard!$M$300:$N$472,2,FALSE),VLOOKUP(CONCATENATE($E442,"-",$D442, "-",$C442),Dashboard!$M$300:$N$472,2,FALSE)),"")</f>
        <v/>
      </c>
      <c r="U442" s="345" t="str">
        <f t="shared" si="6"/>
        <v/>
      </c>
      <c r="V442" s="209"/>
      <c r="W442" s="183" t="s">
        <v>7324</v>
      </c>
      <c r="X442" s="11"/>
      <c r="Y442" s="11"/>
    </row>
    <row r="443" spans="1:25" x14ac:dyDescent="0.25">
      <c r="A443" s="153"/>
      <c r="B443" s="153"/>
      <c r="C443" s="124" t="s">
        <v>6895</v>
      </c>
      <c r="D443" s="128" t="s">
        <v>492</v>
      </c>
      <c r="E443" s="125" t="s">
        <v>6896</v>
      </c>
      <c r="F443" s="122">
        <v>65</v>
      </c>
      <c r="G443" s="122"/>
      <c r="H443" s="127">
        <v>17.55</v>
      </c>
      <c r="I443" s="173" t="s">
        <v>6022</v>
      </c>
      <c r="J443" s="122">
        <v>20.149999999999999</v>
      </c>
      <c r="K443" s="122">
        <v>1</v>
      </c>
      <c r="L443" s="122">
        <v>1</v>
      </c>
      <c r="M443" s="174" t="s">
        <v>6760</v>
      </c>
      <c r="N443" s="174" t="s">
        <v>6741</v>
      </c>
      <c r="O443" s="122">
        <f>SUM(F438:F443)</f>
        <v>175</v>
      </c>
      <c r="P443" s="122"/>
      <c r="Q443" s="153"/>
      <c r="R443" s="153"/>
      <c r="S443" s="153"/>
      <c r="T443" s="122" t="str">
        <f>IFERROR(IFERROR(VLOOKUP(CONCATENATE($C443,"-",$D443, "-",$E443),Dashboard!$M$300:$N$472,2,FALSE),VLOOKUP(CONCATENATE($E443,"-",$D443, "-",$C443),Dashboard!$M$300:$N$472,2,FALSE)),"")</f>
        <v/>
      </c>
      <c r="U443" s="345" t="str">
        <f t="shared" si="6"/>
        <v/>
      </c>
      <c r="V443" s="209"/>
      <c r="W443" s="147" t="s">
        <v>7325</v>
      </c>
      <c r="X443" s="11"/>
      <c r="Y443" s="11"/>
    </row>
    <row r="444" spans="1:25" x14ac:dyDescent="0.25">
      <c r="A444" s="153"/>
      <c r="B444" s="122">
        <v>48</v>
      </c>
      <c r="C444" s="128" t="s">
        <v>1497</v>
      </c>
      <c r="D444" s="173" t="s">
        <v>6022</v>
      </c>
      <c r="E444" s="125" t="s">
        <v>1463</v>
      </c>
      <c r="F444" s="122">
        <v>11</v>
      </c>
      <c r="G444" s="122"/>
      <c r="H444" s="174" t="s">
        <v>6722</v>
      </c>
      <c r="I444" s="173" t="s">
        <v>6022</v>
      </c>
      <c r="J444" s="174" t="s">
        <v>6804</v>
      </c>
      <c r="K444" s="153"/>
      <c r="L444" s="153"/>
      <c r="M444" s="153"/>
      <c r="N444" s="153"/>
      <c r="O444" s="122"/>
      <c r="P444" s="153"/>
      <c r="Q444" s="153"/>
      <c r="R444" s="153"/>
      <c r="S444" s="153"/>
      <c r="T444" s="122" t="str">
        <f>IFERROR(IFERROR(VLOOKUP(CONCATENATE($C444,"-",$D444, "-",$E444),Dashboard!$M$300:$N$472,2,FALSE),VLOOKUP(CONCATENATE($E444,"-",$D444, "-",$C444),Dashboard!$M$300:$N$472,2,FALSE)),"")</f>
        <v/>
      </c>
      <c r="U444" s="345" t="str">
        <f t="shared" si="6"/>
        <v/>
      </c>
      <c r="V444" s="209"/>
      <c r="W444" s="153"/>
      <c r="X444" s="11"/>
      <c r="Y444" s="11"/>
    </row>
    <row r="445" spans="1:25" x14ac:dyDescent="0.25">
      <c r="A445" s="153"/>
      <c r="B445" s="153"/>
      <c r="C445" s="128" t="s">
        <v>1463</v>
      </c>
      <c r="D445" s="128" t="s">
        <v>492</v>
      </c>
      <c r="E445" s="125" t="s">
        <v>295</v>
      </c>
      <c r="F445" s="122">
        <v>54</v>
      </c>
      <c r="G445" s="122"/>
      <c r="H445" s="174" t="s">
        <v>6793</v>
      </c>
      <c r="I445" s="173" t="s">
        <v>6022</v>
      </c>
      <c r="J445" s="174" t="s">
        <v>6044</v>
      </c>
      <c r="K445" s="153"/>
      <c r="L445" s="153"/>
      <c r="M445" s="153"/>
      <c r="N445" s="153"/>
      <c r="O445" s="122"/>
      <c r="P445" s="153"/>
      <c r="Q445" s="153"/>
      <c r="R445" s="153"/>
      <c r="S445" s="153"/>
      <c r="T445" s="122" t="str">
        <f>IFERROR(IFERROR(VLOOKUP(CONCATENATE($C445,"-",$D445, "-",$E445),Dashboard!$M$300:$N$472,2,FALSE),VLOOKUP(CONCATENATE($E445,"-",$D445, "-",$C445),Dashboard!$M$300:$N$472,2,FALSE)),"")</f>
        <v/>
      </c>
      <c r="U445" s="345" t="str">
        <f t="shared" si="6"/>
        <v/>
      </c>
      <c r="V445" s="209"/>
      <c r="W445" s="153"/>
      <c r="X445" s="11"/>
      <c r="Y445" s="11"/>
    </row>
    <row r="446" spans="1:25" x14ac:dyDescent="0.25">
      <c r="A446" s="153"/>
      <c r="B446" s="153"/>
      <c r="C446" s="128" t="s">
        <v>6025</v>
      </c>
      <c r="D446" s="173" t="s">
        <v>6022</v>
      </c>
      <c r="E446" s="125" t="s">
        <v>5833</v>
      </c>
      <c r="F446" s="122"/>
      <c r="G446" s="122">
        <v>6</v>
      </c>
      <c r="H446" s="127">
        <v>10.050000000000001</v>
      </c>
      <c r="I446" s="173" t="s">
        <v>6022</v>
      </c>
      <c r="J446" s="127">
        <v>10.199999999999999</v>
      </c>
      <c r="K446" s="122">
        <v>1</v>
      </c>
      <c r="L446" s="122">
        <v>1</v>
      </c>
      <c r="M446" s="174" t="s">
        <v>7326</v>
      </c>
      <c r="N446" s="174" t="s">
        <v>6961</v>
      </c>
      <c r="O446" s="122">
        <f>SUM(F444:F445)</f>
        <v>65</v>
      </c>
      <c r="P446" s="122"/>
      <c r="Q446" s="153"/>
      <c r="R446" s="153"/>
      <c r="S446" s="153"/>
      <c r="T446" s="122" t="str">
        <f>IFERROR(IFERROR(VLOOKUP(CONCATENATE($C446,"-",$D446, "-",$E446),Dashboard!$M$300:$N$472,2,FALSE),VLOOKUP(CONCATENATE($E446,"-",$D446, "-",$C446),Dashboard!$M$300:$N$472,2,FALSE)),"")</f>
        <v/>
      </c>
      <c r="U446" s="345" t="str">
        <f t="shared" si="6"/>
        <v/>
      </c>
      <c r="V446" s="209"/>
      <c r="W446" s="147" t="s">
        <v>5805</v>
      </c>
      <c r="X446" s="11"/>
      <c r="Y446" s="11"/>
    </row>
    <row r="447" spans="1:25" x14ac:dyDescent="0.25">
      <c r="A447" s="153"/>
      <c r="B447" s="153"/>
      <c r="C447" s="128"/>
      <c r="D447" s="122"/>
      <c r="E447" s="125"/>
      <c r="F447" s="153"/>
      <c r="G447" s="122"/>
      <c r="H447" s="153"/>
      <c r="I447" s="153"/>
      <c r="J447" s="153"/>
      <c r="K447" s="153"/>
      <c r="L447" s="153"/>
      <c r="M447" s="153"/>
      <c r="N447" s="153"/>
      <c r="O447" s="122"/>
      <c r="P447" s="153"/>
      <c r="Q447" s="153"/>
      <c r="R447" s="153"/>
      <c r="S447" s="153"/>
      <c r="T447" s="122" t="str">
        <f>IFERROR(IFERROR(VLOOKUP(CONCATENATE($C447,"-",$D447, "-",$E447),Dashboard!$M$300:$N$472,2,FALSE),VLOOKUP(CONCATENATE($E447,"-",$D447, "-",$C447),Dashboard!$M$300:$N$472,2,FALSE)),"")</f>
        <v/>
      </c>
      <c r="U447" s="345" t="str">
        <f t="shared" si="6"/>
        <v/>
      </c>
      <c r="V447" s="209"/>
      <c r="W447" s="153"/>
      <c r="X447" s="11"/>
      <c r="Y447" s="11"/>
    </row>
    <row r="448" spans="1:25" x14ac:dyDescent="0.25">
      <c r="A448" s="153" t="s">
        <v>6748</v>
      </c>
      <c r="B448" s="122" t="s">
        <v>5856</v>
      </c>
      <c r="C448" s="128" t="s">
        <v>5833</v>
      </c>
      <c r="D448" s="173" t="s">
        <v>6022</v>
      </c>
      <c r="E448" s="125" t="s">
        <v>6025</v>
      </c>
      <c r="F448" s="122"/>
      <c r="G448" s="122">
        <v>6</v>
      </c>
      <c r="H448" s="127">
        <v>10.3</v>
      </c>
      <c r="I448" s="173" t="s">
        <v>6022</v>
      </c>
      <c r="J448" s="122">
        <v>10.45</v>
      </c>
      <c r="K448" s="153"/>
      <c r="L448" s="153"/>
      <c r="M448" s="153"/>
      <c r="N448" s="153"/>
      <c r="O448" s="122"/>
      <c r="P448" s="153"/>
      <c r="Q448" s="153"/>
      <c r="R448" s="153"/>
      <c r="S448" s="153"/>
      <c r="T448" s="122" t="str">
        <f>IFERROR(IFERROR(VLOOKUP(CONCATENATE($C448,"-",$D448, "-",$E448),Dashboard!$M$300:$N$472,2,FALSE),VLOOKUP(CONCATENATE($E448,"-",$D448, "-",$C448),Dashboard!$M$300:$N$472,2,FALSE)),"")</f>
        <v/>
      </c>
      <c r="U448" s="345" t="str">
        <f t="shared" si="6"/>
        <v/>
      </c>
      <c r="V448" s="209"/>
      <c r="W448" s="153"/>
      <c r="X448" s="11"/>
      <c r="Y448" s="11"/>
    </row>
    <row r="449" spans="1:25" x14ac:dyDescent="0.25">
      <c r="A449" s="153"/>
      <c r="B449" s="153"/>
      <c r="C449" s="128" t="s">
        <v>295</v>
      </c>
      <c r="D449" s="128" t="s">
        <v>358</v>
      </c>
      <c r="E449" s="123" t="s">
        <v>6897</v>
      </c>
      <c r="F449" s="122">
        <v>76</v>
      </c>
      <c r="G449" s="122"/>
      <c r="H449" s="127">
        <v>11</v>
      </c>
      <c r="I449" s="173" t="s">
        <v>6022</v>
      </c>
      <c r="J449" s="127">
        <v>14</v>
      </c>
      <c r="K449" s="153"/>
      <c r="L449" s="153"/>
      <c r="M449" s="153"/>
      <c r="N449" s="153"/>
      <c r="O449" s="122"/>
      <c r="P449" s="153"/>
      <c r="Q449" s="153"/>
      <c r="R449" s="153"/>
      <c r="S449" s="153"/>
      <c r="T449" s="122" t="str">
        <f>IFERROR(IFERROR(VLOOKUP(CONCATENATE($C449,"-",$D449, "-",$E449),Dashboard!$M$300:$N$472,2,FALSE),VLOOKUP(CONCATENATE($E449,"-",$D449, "-",$C449),Dashboard!$M$300:$N$472,2,FALSE)),"")</f>
        <v/>
      </c>
      <c r="U449" s="345" t="str">
        <f t="shared" si="6"/>
        <v/>
      </c>
      <c r="V449" s="209"/>
      <c r="W449" s="153"/>
      <c r="X449" s="11"/>
      <c r="Y449" s="11"/>
    </row>
    <row r="450" spans="1:25" ht="21" customHeight="1" x14ac:dyDescent="0.25">
      <c r="A450" s="153"/>
      <c r="B450" s="153"/>
      <c r="C450" s="129" t="s">
        <v>6897</v>
      </c>
      <c r="D450" s="128" t="s">
        <v>358</v>
      </c>
      <c r="E450" s="125" t="s">
        <v>295</v>
      </c>
      <c r="F450" s="122">
        <v>76</v>
      </c>
      <c r="G450" s="122"/>
      <c r="H450" s="127">
        <v>15</v>
      </c>
      <c r="I450" s="173" t="s">
        <v>6022</v>
      </c>
      <c r="J450" s="127">
        <v>17.3</v>
      </c>
      <c r="K450" s="153"/>
      <c r="L450" s="153"/>
      <c r="M450" s="153"/>
      <c r="N450" s="153"/>
      <c r="O450" s="122"/>
      <c r="P450" s="153"/>
      <c r="Q450" s="153"/>
      <c r="R450" s="153"/>
      <c r="S450" s="153"/>
      <c r="T450" s="122" t="str">
        <f>IFERROR(IFERROR(VLOOKUP(CONCATENATE($C450,"-",$D450, "-",$E450),Dashboard!$M$300:$N$472,2,FALSE),VLOOKUP(CONCATENATE($E450,"-",$D450, "-",$C450),Dashboard!$M$300:$N$472,2,FALSE)),"")</f>
        <v/>
      </c>
      <c r="U450" s="345" t="str">
        <f t="shared" si="6"/>
        <v/>
      </c>
      <c r="V450" s="209"/>
      <c r="W450" s="153"/>
      <c r="X450" s="11"/>
      <c r="Y450" s="11"/>
    </row>
    <row r="451" spans="1:25" x14ac:dyDescent="0.25">
      <c r="A451" s="153"/>
      <c r="B451" s="153"/>
      <c r="C451" s="128" t="s">
        <v>295</v>
      </c>
      <c r="D451" s="128" t="s">
        <v>358</v>
      </c>
      <c r="E451" s="125" t="s">
        <v>6898</v>
      </c>
      <c r="F451" s="122">
        <v>65</v>
      </c>
      <c r="G451" s="122"/>
      <c r="H451" s="127">
        <v>17.5</v>
      </c>
      <c r="I451" s="173" t="s">
        <v>6022</v>
      </c>
      <c r="J451" s="122">
        <v>20.05</v>
      </c>
      <c r="K451" s="122">
        <v>1</v>
      </c>
      <c r="L451" s="122">
        <v>1</v>
      </c>
      <c r="M451" s="122">
        <v>10.050000000000001</v>
      </c>
      <c r="N451" s="174" t="s">
        <v>6026</v>
      </c>
      <c r="O451" s="122">
        <f>SUM(F449:F451)</f>
        <v>217</v>
      </c>
      <c r="P451" s="122"/>
      <c r="Q451" s="153"/>
      <c r="R451" s="153"/>
      <c r="S451" s="153"/>
      <c r="T451" s="122" t="str">
        <f>IFERROR(IFERROR(VLOOKUP(CONCATENATE($C451,"-",$D451, "-",$E451),Dashboard!$M$300:$N$472,2,FALSE),VLOOKUP(CONCATENATE($E451,"-",$D451, "-",$C451),Dashboard!$M$300:$N$472,2,FALSE)),"")</f>
        <v/>
      </c>
      <c r="U451" s="345" t="str">
        <f t="shared" si="6"/>
        <v/>
      </c>
      <c r="V451" s="209"/>
      <c r="W451" s="147" t="s">
        <v>7327</v>
      </c>
      <c r="X451" s="11"/>
      <c r="Y451" s="11"/>
    </row>
    <row r="452" spans="1:25" x14ac:dyDescent="0.25">
      <c r="A452" s="153"/>
      <c r="B452" s="122">
        <v>49</v>
      </c>
      <c r="C452" s="128" t="s">
        <v>6898</v>
      </c>
      <c r="D452" s="128" t="s">
        <v>358</v>
      </c>
      <c r="E452" s="125" t="s">
        <v>6819</v>
      </c>
      <c r="F452" s="122">
        <v>65</v>
      </c>
      <c r="G452" s="122"/>
      <c r="H452" s="174" t="s">
        <v>6803</v>
      </c>
      <c r="I452" s="173" t="s">
        <v>6022</v>
      </c>
      <c r="J452" s="174" t="s">
        <v>6043</v>
      </c>
      <c r="K452" s="153"/>
      <c r="L452" s="153"/>
      <c r="M452" s="153"/>
      <c r="N452" s="153"/>
      <c r="O452" s="122"/>
      <c r="P452" s="153"/>
      <c r="Q452" s="153"/>
      <c r="R452" s="153"/>
      <c r="S452" s="153"/>
      <c r="T452" s="122" t="str">
        <f>IFERROR(IFERROR(VLOOKUP(CONCATENATE($C452,"-",$D452, "-",$E452),Dashboard!$M$300:$N$472,2,FALSE),VLOOKUP(CONCATENATE($E452,"-",$D452, "-",$C452),Dashboard!$M$300:$N$472,2,FALSE)),"")</f>
        <v/>
      </c>
      <c r="U452" s="345" t="str">
        <f t="shared" si="6"/>
        <v/>
      </c>
      <c r="V452" s="209"/>
      <c r="W452" s="147" t="s">
        <v>5635</v>
      </c>
      <c r="X452" s="11"/>
      <c r="Y452" s="11"/>
    </row>
    <row r="453" spans="1:25" x14ac:dyDescent="0.25">
      <c r="A453" s="153"/>
      <c r="B453" s="153"/>
      <c r="C453" s="128" t="s">
        <v>6025</v>
      </c>
      <c r="D453" s="173" t="s">
        <v>6022</v>
      </c>
      <c r="E453" s="125" t="s">
        <v>5833</v>
      </c>
      <c r="F453" s="122"/>
      <c r="G453" s="122">
        <v>6</v>
      </c>
      <c r="H453" s="174" t="s">
        <v>6043</v>
      </c>
      <c r="I453" s="173" t="s">
        <v>6022</v>
      </c>
      <c r="J453" s="174" t="s">
        <v>7312</v>
      </c>
      <c r="K453" s="122">
        <v>1</v>
      </c>
      <c r="L453" s="122">
        <v>1</v>
      </c>
      <c r="M453" s="174" t="s">
        <v>7307</v>
      </c>
      <c r="N453" s="174" t="s">
        <v>7307</v>
      </c>
      <c r="O453" s="122">
        <v>65</v>
      </c>
      <c r="P453" s="122"/>
      <c r="Q453" s="153"/>
      <c r="R453" s="153"/>
      <c r="S453" s="153"/>
      <c r="T453" s="122" t="str">
        <f>IFERROR(IFERROR(VLOOKUP(CONCATENATE($C453,"-",$D453, "-",$E453),Dashboard!$M$300:$N$472,2,FALSE),VLOOKUP(CONCATENATE($E453,"-",$D453, "-",$C453),Dashboard!$M$300:$N$472,2,FALSE)),"")</f>
        <v/>
      </c>
      <c r="U453" s="345" t="str">
        <f t="shared" si="6"/>
        <v/>
      </c>
      <c r="V453" s="209"/>
      <c r="W453" s="147" t="s">
        <v>5805</v>
      </c>
      <c r="X453" s="11"/>
      <c r="Y453" s="11"/>
    </row>
    <row r="454" spans="1:25" x14ac:dyDescent="0.25">
      <c r="A454" s="214" t="s">
        <v>5816</v>
      </c>
      <c r="B454" s="137" t="s">
        <v>5857</v>
      </c>
      <c r="C454" s="369" t="s">
        <v>5833</v>
      </c>
      <c r="D454" s="381" t="s">
        <v>6022</v>
      </c>
      <c r="E454" s="371" t="s">
        <v>6025</v>
      </c>
      <c r="F454" s="137"/>
      <c r="G454" s="137">
        <v>6</v>
      </c>
      <c r="H454" s="136">
        <v>12.4</v>
      </c>
      <c r="I454" s="381" t="s">
        <v>6022</v>
      </c>
      <c r="J454" s="136">
        <v>12.5</v>
      </c>
      <c r="K454" s="214"/>
      <c r="L454" s="214"/>
      <c r="M454" s="214"/>
      <c r="N454" s="214"/>
      <c r="O454" s="137"/>
      <c r="P454" s="214"/>
      <c r="Q454" s="214"/>
      <c r="R454" s="214"/>
      <c r="S454" s="214"/>
      <c r="T454" s="122" t="str">
        <f>IFERROR(IFERROR(VLOOKUP(CONCATENATE($C454,"-",$D454, "-",$E454),Dashboard!$M$300:$N$472,2,FALSE),VLOOKUP(CONCATENATE($E454,"-",$D454, "-",$C454),Dashboard!$M$300:$N$472,2,FALSE)),"")</f>
        <v/>
      </c>
      <c r="U454" s="345" t="str">
        <f t="shared" si="6"/>
        <v/>
      </c>
      <c r="V454" s="209"/>
      <c r="W454" s="214"/>
      <c r="X454" s="11"/>
      <c r="Y454" s="11"/>
    </row>
    <row r="455" spans="1:25" x14ac:dyDescent="0.25">
      <c r="A455" s="153"/>
      <c r="B455" s="153"/>
      <c r="C455" s="128" t="s">
        <v>295</v>
      </c>
      <c r="D455" s="173" t="s">
        <v>6022</v>
      </c>
      <c r="E455" s="125" t="s">
        <v>316</v>
      </c>
      <c r="F455" s="122">
        <v>12</v>
      </c>
      <c r="G455" s="122"/>
      <c r="H455" s="127">
        <v>13.1</v>
      </c>
      <c r="I455" s="173" t="s">
        <v>6022</v>
      </c>
      <c r="J455" s="127">
        <v>13.3</v>
      </c>
      <c r="K455" s="153"/>
      <c r="L455" s="153"/>
      <c r="M455" s="153"/>
      <c r="N455" s="153"/>
      <c r="O455" s="122"/>
      <c r="P455" s="153"/>
      <c r="Q455" s="153"/>
      <c r="R455" s="153"/>
      <c r="S455" s="153"/>
      <c r="T455" s="122" t="str">
        <f>IFERROR(IFERROR(VLOOKUP(CONCATENATE($C455,"-",$D455, "-",$E455),Dashboard!$M$300:$N$472,2,FALSE),VLOOKUP(CONCATENATE($E455,"-",$D455, "-",$C455),Dashboard!$M$300:$N$472,2,FALSE)),"")</f>
        <v/>
      </c>
      <c r="U455" s="345" t="str">
        <f t="shared" si="6"/>
        <v/>
      </c>
      <c r="V455" s="209"/>
      <c r="W455" s="153"/>
      <c r="X455" s="11"/>
      <c r="Y455" s="11"/>
    </row>
    <row r="456" spans="1:25" ht="26.25" x14ac:dyDescent="0.25">
      <c r="A456" s="153"/>
      <c r="B456" s="153"/>
      <c r="C456" s="128" t="s">
        <v>316</v>
      </c>
      <c r="D456" s="173" t="s">
        <v>6022</v>
      </c>
      <c r="E456" s="123" t="s">
        <v>1992</v>
      </c>
      <c r="F456" s="122">
        <v>20</v>
      </c>
      <c r="G456" s="122"/>
      <c r="H456" s="127">
        <v>13.45</v>
      </c>
      <c r="I456" s="173" t="s">
        <v>6022</v>
      </c>
      <c r="J456" s="122">
        <v>14.25</v>
      </c>
      <c r="K456" s="153"/>
      <c r="L456" s="153"/>
      <c r="M456" s="153"/>
      <c r="N456" s="153"/>
      <c r="O456" s="122"/>
      <c r="P456" s="153"/>
      <c r="Q456" s="153"/>
      <c r="R456" s="153"/>
      <c r="S456" s="153"/>
      <c r="T456" s="122" t="str">
        <f>IFERROR(IFERROR(VLOOKUP(CONCATENATE($C456,"-",$D456, "-",$E456),Dashboard!$M$300:$N$472,2,FALSE),VLOOKUP(CONCATENATE($E456,"-",$D456, "-",$C456),Dashboard!$M$300:$N$472,2,FALSE)),"")</f>
        <v/>
      </c>
      <c r="U456" s="345" t="str">
        <f t="shared" si="6"/>
        <v/>
      </c>
      <c r="V456" s="209"/>
      <c r="W456" s="147" t="s">
        <v>7328</v>
      </c>
      <c r="X456" s="11"/>
      <c r="Y456" s="11"/>
    </row>
    <row r="457" spans="1:25" x14ac:dyDescent="0.25">
      <c r="A457" s="153"/>
      <c r="B457" s="153"/>
      <c r="C457" s="129" t="s">
        <v>1992</v>
      </c>
      <c r="D457" s="128" t="s">
        <v>316</v>
      </c>
      <c r="E457" s="125" t="s">
        <v>295</v>
      </c>
      <c r="F457" s="122">
        <v>32</v>
      </c>
      <c r="G457" s="122"/>
      <c r="H457" s="127">
        <v>15.05</v>
      </c>
      <c r="I457" s="173" t="s">
        <v>6022</v>
      </c>
      <c r="J457" s="122">
        <v>16.05</v>
      </c>
      <c r="K457" s="153"/>
      <c r="L457" s="153"/>
      <c r="M457" s="153"/>
      <c r="N457" s="153"/>
      <c r="O457" s="122"/>
      <c r="P457" s="153"/>
      <c r="Q457" s="153"/>
      <c r="R457" s="153"/>
      <c r="S457" s="153"/>
      <c r="T457" s="122" t="str">
        <f>IFERROR(IFERROR(VLOOKUP(CONCATENATE($C457,"-",$D457, "-",$E457),Dashboard!$M$300:$N$472,2,FALSE),VLOOKUP(CONCATENATE($E457,"-",$D457, "-",$C457),Dashboard!$M$300:$N$472,2,FALSE)),"")</f>
        <v/>
      </c>
      <c r="U457" s="345" t="str">
        <f t="shared" si="6"/>
        <v/>
      </c>
      <c r="V457" s="209"/>
      <c r="W457" s="147" t="s">
        <v>7328</v>
      </c>
      <c r="X457" s="11"/>
      <c r="Y457" s="11"/>
    </row>
    <row r="458" spans="1:25" x14ac:dyDescent="0.25">
      <c r="A458" s="153"/>
      <c r="B458" s="153"/>
      <c r="C458" s="128" t="s">
        <v>295</v>
      </c>
      <c r="D458" s="173" t="s">
        <v>6022</v>
      </c>
      <c r="E458" s="125" t="s">
        <v>316</v>
      </c>
      <c r="F458" s="122">
        <v>12</v>
      </c>
      <c r="G458" s="122"/>
      <c r="H458" s="127">
        <v>16.2</v>
      </c>
      <c r="I458" s="173" t="s">
        <v>6022</v>
      </c>
      <c r="J458" s="127">
        <v>16.399999999999999</v>
      </c>
      <c r="K458" s="153"/>
      <c r="L458" s="153"/>
      <c r="M458" s="153"/>
      <c r="N458" s="153"/>
      <c r="O458" s="122"/>
      <c r="P458" s="153"/>
      <c r="Q458" s="153"/>
      <c r="R458" s="153"/>
      <c r="S458" s="153"/>
      <c r="T458" s="122" t="str">
        <f>IFERROR(IFERROR(VLOOKUP(CONCATENATE($C458,"-",$D458, "-",$E458),Dashboard!$M$300:$N$472,2,FALSE),VLOOKUP(CONCATENATE($E458,"-",$D458, "-",$C458),Dashboard!$M$300:$N$472,2,FALSE)),"")</f>
        <v/>
      </c>
      <c r="U458" s="345" t="str">
        <f t="shared" si="6"/>
        <v/>
      </c>
      <c r="V458" s="209"/>
      <c r="W458" s="153"/>
      <c r="X458" s="11"/>
      <c r="Y458" s="11"/>
    </row>
    <row r="459" spans="1:25" x14ac:dyDescent="0.25">
      <c r="A459" s="153"/>
      <c r="B459" s="153"/>
      <c r="C459" s="128" t="s">
        <v>316</v>
      </c>
      <c r="D459" s="173" t="s">
        <v>6022</v>
      </c>
      <c r="E459" s="125" t="s">
        <v>295</v>
      </c>
      <c r="F459" s="122">
        <v>12</v>
      </c>
      <c r="G459" s="122"/>
      <c r="H459" s="127">
        <v>16.5</v>
      </c>
      <c r="I459" s="173" t="s">
        <v>6022</v>
      </c>
      <c r="J459" s="127">
        <v>17.100000000000001</v>
      </c>
      <c r="K459" s="153"/>
      <c r="L459" s="153"/>
      <c r="M459" s="153"/>
      <c r="N459" s="153"/>
      <c r="O459" s="122"/>
      <c r="P459" s="153"/>
      <c r="Q459" s="153"/>
      <c r="R459" s="153"/>
      <c r="S459" s="153"/>
      <c r="T459" s="122" t="str">
        <f>IFERROR(IFERROR(VLOOKUP(CONCATENATE($C459,"-",$D459, "-",$E459),Dashboard!$M$300:$N$472,2,FALSE),VLOOKUP(CONCATENATE($E459,"-",$D459, "-",$C459),Dashboard!$M$300:$N$472,2,FALSE)),"")</f>
        <v/>
      </c>
      <c r="U459" s="345" t="str">
        <f t="shared" si="6"/>
        <v/>
      </c>
      <c r="V459" s="209"/>
      <c r="W459" s="153"/>
      <c r="X459" s="11"/>
      <c r="Y459" s="11"/>
    </row>
    <row r="460" spans="1:25" x14ac:dyDescent="0.25">
      <c r="A460" s="153"/>
      <c r="B460" s="153"/>
      <c r="C460" s="128" t="s">
        <v>295</v>
      </c>
      <c r="D460" s="173" t="s">
        <v>6022</v>
      </c>
      <c r="E460" s="125" t="s">
        <v>316</v>
      </c>
      <c r="F460" s="122">
        <v>12</v>
      </c>
      <c r="G460" s="122"/>
      <c r="H460" s="127">
        <v>17.350000000000001</v>
      </c>
      <c r="I460" s="173" t="s">
        <v>6022</v>
      </c>
      <c r="J460" s="122">
        <v>17.55</v>
      </c>
      <c r="K460" s="153"/>
      <c r="L460" s="153"/>
      <c r="M460" s="153"/>
      <c r="N460" s="153"/>
      <c r="O460" s="122"/>
      <c r="P460" s="153"/>
      <c r="Q460" s="153"/>
      <c r="R460" s="153"/>
      <c r="S460" s="153"/>
      <c r="T460" s="122" t="str">
        <f>IFERROR(IFERROR(VLOOKUP(CONCATENATE($C460,"-",$D460, "-",$E460),Dashboard!$M$300:$N$472,2,FALSE),VLOOKUP(CONCATENATE($E460,"-",$D460, "-",$C460),Dashboard!$M$300:$N$472,2,FALSE)),"")</f>
        <v/>
      </c>
      <c r="U460" s="345" t="str">
        <f t="shared" si="6"/>
        <v/>
      </c>
      <c r="V460" s="209"/>
      <c r="W460" s="153"/>
      <c r="X460" s="11"/>
      <c r="Y460" s="11"/>
    </row>
    <row r="461" spans="1:25" ht="26.25" x14ac:dyDescent="0.25">
      <c r="A461" s="153"/>
      <c r="B461" s="153"/>
      <c r="C461" s="128" t="s">
        <v>316</v>
      </c>
      <c r="D461" s="173" t="s">
        <v>6022</v>
      </c>
      <c r="E461" s="123" t="s">
        <v>1992</v>
      </c>
      <c r="F461" s="122">
        <v>25</v>
      </c>
      <c r="G461" s="122"/>
      <c r="H461" s="127">
        <v>18.05</v>
      </c>
      <c r="I461" s="173" t="s">
        <v>6022</v>
      </c>
      <c r="J461" s="122">
        <v>18.45</v>
      </c>
      <c r="K461" s="122">
        <v>1</v>
      </c>
      <c r="L461" s="122">
        <v>1</v>
      </c>
      <c r="M461" s="174" t="s">
        <v>7319</v>
      </c>
      <c r="N461" s="174" t="s">
        <v>7329</v>
      </c>
      <c r="O461" s="122">
        <f>SUM(F455:F461)</f>
        <v>125</v>
      </c>
      <c r="P461" s="122"/>
      <c r="Q461" s="153"/>
      <c r="R461" s="153"/>
      <c r="S461" s="153"/>
      <c r="T461" s="122" t="str">
        <f>IFERROR(IFERROR(VLOOKUP(CONCATENATE($C461,"-",$D461, "-",$E461),Dashboard!$M$300:$N$472,2,FALSE),VLOOKUP(CONCATENATE($E461,"-",$D461, "-",$C461),Dashboard!$M$300:$N$472,2,FALSE)),"")</f>
        <v/>
      </c>
      <c r="U461" s="345" t="str">
        <f t="shared" si="6"/>
        <v/>
      </c>
      <c r="V461" s="209"/>
      <c r="W461" s="183" t="s">
        <v>7330</v>
      </c>
      <c r="X461" s="11"/>
      <c r="Y461" s="11"/>
    </row>
    <row r="462" spans="1:25" x14ac:dyDescent="0.25">
      <c r="A462" s="153"/>
      <c r="B462" s="122">
        <v>50</v>
      </c>
      <c r="C462" s="129" t="s">
        <v>1992</v>
      </c>
      <c r="D462" s="173" t="s">
        <v>6022</v>
      </c>
      <c r="E462" s="125" t="s">
        <v>295</v>
      </c>
      <c r="F462" s="122">
        <v>37</v>
      </c>
      <c r="G462" s="122"/>
      <c r="H462" s="174" t="s">
        <v>6722</v>
      </c>
      <c r="I462" s="173" t="s">
        <v>6022</v>
      </c>
      <c r="J462" s="174" t="s">
        <v>6026</v>
      </c>
      <c r="K462" s="153"/>
      <c r="L462" s="153"/>
      <c r="M462" s="153"/>
      <c r="N462" s="153"/>
      <c r="O462" s="122"/>
      <c r="P462" s="153"/>
      <c r="Q462" s="153"/>
      <c r="R462" s="153"/>
      <c r="S462" s="153"/>
      <c r="T462" s="122" t="str">
        <f>IFERROR(IFERROR(VLOOKUP(CONCATENATE($C462,"-",$D462, "-",$E462),Dashboard!$M$300:$N$472,2,FALSE),VLOOKUP(CONCATENATE($E462,"-",$D462, "-",$C462),Dashboard!$M$300:$N$472,2,FALSE)),"")</f>
        <v/>
      </c>
      <c r="U462" s="345" t="str">
        <f t="shared" si="6"/>
        <v/>
      </c>
      <c r="V462" s="209"/>
      <c r="W462" s="153"/>
      <c r="X462" s="11"/>
      <c r="Y462" s="11"/>
    </row>
    <row r="463" spans="1:25" x14ac:dyDescent="0.25">
      <c r="A463" s="153"/>
      <c r="B463" s="153"/>
      <c r="C463" s="128" t="s">
        <v>295</v>
      </c>
      <c r="D463" s="128" t="s">
        <v>512</v>
      </c>
      <c r="E463" s="125" t="s">
        <v>6067</v>
      </c>
      <c r="F463" s="122">
        <v>28</v>
      </c>
      <c r="G463" s="122"/>
      <c r="H463" s="174" t="s">
        <v>6781</v>
      </c>
      <c r="I463" s="173" t="s">
        <v>6022</v>
      </c>
      <c r="J463" s="174" t="s">
        <v>6029</v>
      </c>
      <c r="K463" s="153"/>
      <c r="L463" s="153"/>
      <c r="M463" s="153"/>
      <c r="N463" s="153"/>
      <c r="O463" s="122"/>
      <c r="P463" s="153"/>
      <c r="Q463" s="153"/>
      <c r="R463" s="153"/>
      <c r="S463" s="153"/>
      <c r="T463" s="122" t="str">
        <f>IFERROR(IFERROR(VLOOKUP(CONCATENATE($C463,"-",$D463, "-",$E463),Dashboard!$M$300:$N$472,2,FALSE),VLOOKUP(CONCATENATE($E463,"-",$D463, "-",$C463),Dashboard!$M$300:$N$472,2,FALSE)),"")</f>
        <v/>
      </c>
      <c r="U463" s="345" t="str">
        <f t="shared" si="6"/>
        <v/>
      </c>
      <c r="V463" s="209"/>
      <c r="W463" s="147" t="s">
        <v>7310</v>
      </c>
      <c r="X463" s="11"/>
      <c r="Y463" s="11"/>
    </row>
    <row r="464" spans="1:25" x14ac:dyDescent="0.25">
      <c r="A464" s="153"/>
      <c r="B464" s="153"/>
      <c r="C464" s="128" t="s">
        <v>6067</v>
      </c>
      <c r="D464" s="128" t="s">
        <v>295</v>
      </c>
      <c r="E464" s="125" t="s">
        <v>2047</v>
      </c>
      <c r="F464" s="122">
        <v>32</v>
      </c>
      <c r="G464" s="122"/>
      <c r="H464" s="174" t="s">
        <v>6852</v>
      </c>
      <c r="I464" s="173" t="s">
        <v>6022</v>
      </c>
      <c r="J464" s="127">
        <v>10.3</v>
      </c>
      <c r="K464" s="153"/>
      <c r="L464" s="153"/>
      <c r="M464" s="153"/>
      <c r="N464" s="153"/>
      <c r="O464" s="122"/>
      <c r="P464" s="153"/>
      <c r="Q464" s="153"/>
      <c r="R464" s="153"/>
      <c r="S464" s="153"/>
      <c r="T464" s="122" t="str">
        <f>IFERROR(IFERROR(VLOOKUP(CONCATENATE($C464,"-",$D464, "-",$E464),Dashboard!$M$300:$N$472,2,FALSE),VLOOKUP(CONCATENATE($E464,"-",$D464, "-",$C464),Dashboard!$M$300:$N$472,2,FALSE)),"")</f>
        <v/>
      </c>
      <c r="U464" s="345" t="str">
        <f t="shared" si="6"/>
        <v/>
      </c>
      <c r="V464" s="209"/>
      <c r="W464" s="147" t="s">
        <v>7310</v>
      </c>
      <c r="X464" s="11"/>
      <c r="Y464" s="11"/>
    </row>
    <row r="465" spans="1:25" x14ac:dyDescent="0.25">
      <c r="A465" s="153"/>
      <c r="B465" s="153"/>
      <c r="C465" s="128" t="s">
        <v>295</v>
      </c>
      <c r="D465" s="173" t="s">
        <v>6022</v>
      </c>
      <c r="E465" s="125" t="s">
        <v>316</v>
      </c>
      <c r="F465" s="122">
        <v>12</v>
      </c>
      <c r="G465" s="122"/>
      <c r="H465" s="127">
        <v>10.5</v>
      </c>
      <c r="I465" s="173" t="s">
        <v>6022</v>
      </c>
      <c r="J465" s="127">
        <v>11.1</v>
      </c>
      <c r="K465" s="153"/>
      <c r="L465" s="153"/>
      <c r="M465" s="153"/>
      <c r="N465" s="153"/>
      <c r="O465" s="122"/>
      <c r="P465" s="153"/>
      <c r="Q465" s="153"/>
      <c r="R465" s="153"/>
      <c r="S465" s="153"/>
      <c r="T465" s="122" t="str">
        <f>IFERROR(IFERROR(VLOOKUP(CONCATENATE($C465,"-",$D465, "-",$E465),Dashboard!$M$300:$N$472,2,FALSE),VLOOKUP(CONCATENATE($E465,"-",$D465, "-",$C465),Dashboard!$M$300:$N$472,2,FALSE)),"")</f>
        <v/>
      </c>
      <c r="U465" s="345" t="str">
        <f t="shared" si="6"/>
        <v/>
      </c>
      <c r="V465" s="209"/>
      <c r="W465" s="153"/>
      <c r="X465" s="11"/>
      <c r="Y465" s="11"/>
    </row>
    <row r="466" spans="1:25" x14ac:dyDescent="0.25">
      <c r="A466" s="153"/>
      <c r="B466" s="153"/>
      <c r="C466" s="128" t="s">
        <v>316</v>
      </c>
      <c r="D466" s="173" t="s">
        <v>6022</v>
      </c>
      <c r="E466" s="125" t="s">
        <v>295</v>
      </c>
      <c r="F466" s="122">
        <v>12</v>
      </c>
      <c r="G466" s="122"/>
      <c r="H466" s="127">
        <v>11.2</v>
      </c>
      <c r="I466" s="173" t="s">
        <v>6022</v>
      </c>
      <c r="J466" s="127">
        <v>11.4</v>
      </c>
      <c r="K466" s="153"/>
      <c r="L466" s="153"/>
      <c r="M466" s="153"/>
      <c r="N466" s="153"/>
      <c r="O466" s="122"/>
      <c r="P466" s="153"/>
      <c r="Q466" s="153"/>
      <c r="R466" s="153"/>
      <c r="S466" s="153"/>
      <c r="T466" s="122" t="str">
        <f>IFERROR(IFERROR(VLOOKUP(CONCATENATE($C466,"-",$D466, "-",$E466),Dashboard!$M$300:$N$472,2,FALSE),VLOOKUP(CONCATENATE($E466,"-",$D466, "-",$C466),Dashboard!$M$300:$N$472,2,FALSE)),"")</f>
        <v/>
      </c>
      <c r="U466" s="345" t="str">
        <f t="shared" si="6"/>
        <v/>
      </c>
      <c r="V466" s="209"/>
      <c r="W466" s="153"/>
      <c r="X466" s="11"/>
      <c r="Y466" s="11"/>
    </row>
    <row r="467" spans="1:25" ht="23.25" x14ac:dyDescent="0.25">
      <c r="A467" s="153"/>
      <c r="B467" s="153"/>
      <c r="C467" s="128" t="s">
        <v>316</v>
      </c>
      <c r="D467" s="173" t="s">
        <v>6022</v>
      </c>
      <c r="E467" s="125" t="s">
        <v>5833</v>
      </c>
      <c r="F467" s="122"/>
      <c r="G467" s="122">
        <v>6</v>
      </c>
      <c r="H467" s="127">
        <v>11.45</v>
      </c>
      <c r="I467" s="173" t="s">
        <v>6022</v>
      </c>
      <c r="J467" s="122">
        <v>11.55</v>
      </c>
      <c r="K467" s="122">
        <v>1</v>
      </c>
      <c r="L467" s="122">
        <v>1</v>
      </c>
      <c r="M467" s="174" t="s">
        <v>7331</v>
      </c>
      <c r="N467" s="174" t="s">
        <v>7316</v>
      </c>
      <c r="O467" s="122">
        <f>SUM(F462:F466)</f>
        <v>121</v>
      </c>
      <c r="P467" s="122"/>
      <c r="Q467" s="153"/>
      <c r="R467" s="153"/>
      <c r="S467" s="153"/>
      <c r="T467" s="122" t="str">
        <f>IFERROR(IFERROR(VLOOKUP(CONCATENATE($C467,"-",$D467, "-",$E467),Dashboard!$M$300:$N$472,2,FALSE),VLOOKUP(CONCATENATE($E467,"-",$D467, "-",$C467),Dashboard!$M$300:$N$472,2,FALSE)),"")</f>
        <v/>
      </c>
      <c r="U467" s="345" t="str">
        <f t="shared" si="6"/>
        <v/>
      </c>
      <c r="V467" s="209"/>
      <c r="W467" s="148" t="s">
        <v>7306</v>
      </c>
      <c r="X467" s="11"/>
      <c r="Y467" s="11"/>
    </row>
    <row r="468" spans="1:25" x14ac:dyDescent="0.25">
      <c r="A468" s="153"/>
      <c r="B468" s="153"/>
      <c r="C468" s="128"/>
      <c r="D468" s="173"/>
      <c r="E468" s="125"/>
      <c r="F468" s="153"/>
      <c r="G468" s="122"/>
      <c r="H468" s="153"/>
      <c r="I468" s="153"/>
      <c r="J468" s="153"/>
      <c r="K468" s="153"/>
      <c r="L468" s="153"/>
      <c r="M468" s="153"/>
      <c r="N468" s="153"/>
      <c r="O468" s="122"/>
      <c r="P468" s="153"/>
      <c r="Q468" s="153"/>
      <c r="R468" s="153"/>
      <c r="S468" s="153"/>
      <c r="T468" s="122" t="str">
        <f>IFERROR(IFERROR(VLOOKUP(CONCATENATE($C468,"-",$D468, "-",$E468),Dashboard!$M$300:$N$472,2,FALSE),VLOOKUP(CONCATENATE($E468,"-",$D468, "-",$C468),Dashboard!$M$300:$N$472,2,FALSE)),"")</f>
        <v/>
      </c>
      <c r="U468" s="345" t="str">
        <f t="shared" si="6"/>
        <v/>
      </c>
      <c r="V468" s="209"/>
      <c r="W468" s="153"/>
      <c r="X468" s="11"/>
      <c r="Y468" s="11"/>
    </row>
    <row r="469" spans="1:25" x14ac:dyDescent="0.25">
      <c r="A469" s="153" t="s">
        <v>6748</v>
      </c>
      <c r="B469" s="122" t="s">
        <v>5858</v>
      </c>
      <c r="C469" s="128" t="s">
        <v>5833</v>
      </c>
      <c r="D469" s="173" t="s">
        <v>6022</v>
      </c>
      <c r="E469" s="125" t="s">
        <v>6025</v>
      </c>
      <c r="F469" s="122"/>
      <c r="G469" s="122">
        <v>6</v>
      </c>
      <c r="H469" s="127">
        <v>11</v>
      </c>
      <c r="I469" s="173" t="s">
        <v>6022</v>
      </c>
      <c r="J469" s="122">
        <v>11.15</v>
      </c>
      <c r="K469" s="153"/>
      <c r="L469" s="153"/>
      <c r="M469" s="153"/>
      <c r="N469" s="153"/>
      <c r="O469" s="122"/>
      <c r="P469" s="153"/>
      <c r="Q469" s="153"/>
      <c r="R469" s="153"/>
      <c r="S469" s="153"/>
      <c r="T469" s="122" t="str">
        <f>IFERROR(IFERROR(VLOOKUP(CONCATENATE($C469,"-",$D469, "-",$E469),Dashboard!$M$300:$N$472,2,FALSE),VLOOKUP(CONCATENATE($E469,"-",$D469, "-",$C469),Dashboard!$M$300:$N$472,2,FALSE)),"")</f>
        <v/>
      </c>
      <c r="U469" s="345" t="str">
        <f t="shared" si="6"/>
        <v/>
      </c>
      <c r="V469" s="209"/>
      <c r="W469" s="153"/>
      <c r="X469" s="11"/>
      <c r="Y469" s="11"/>
    </row>
    <row r="470" spans="1:25" ht="23.25" x14ac:dyDescent="0.25">
      <c r="A470" s="153"/>
      <c r="B470" s="153"/>
      <c r="C470" s="128" t="s">
        <v>295</v>
      </c>
      <c r="D470" s="128" t="s">
        <v>358</v>
      </c>
      <c r="E470" s="125" t="s">
        <v>256</v>
      </c>
      <c r="F470" s="122">
        <v>64</v>
      </c>
      <c r="G470" s="122"/>
      <c r="H470" s="127">
        <v>11.3</v>
      </c>
      <c r="I470" s="173" t="s">
        <v>6022</v>
      </c>
      <c r="J470" s="122">
        <v>14.15</v>
      </c>
      <c r="K470" s="153"/>
      <c r="L470" s="153"/>
      <c r="M470" s="153"/>
      <c r="N470" s="153"/>
      <c r="O470" s="122"/>
      <c r="P470" s="153"/>
      <c r="Q470" s="153"/>
      <c r="R470" s="153"/>
      <c r="S470" s="153"/>
      <c r="T470" s="122" t="str">
        <f>IFERROR(IFERROR(VLOOKUP(CONCATENATE($C470,"-",$D470, "-",$E470),Dashboard!$M$300:$N$472,2,FALSE),VLOOKUP(CONCATENATE($E470,"-",$D470, "-",$C470),Dashboard!$M$300:$N$472,2,FALSE)),"")</f>
        <v/>
      </c>
      <c r="U470" s="345" t="str">
        <f t="shared" si="6"/>
        <v/>
      </c>
      <c r="V470" s="209"/>
      <c r="W470" s="148" t="s">
        <v>7332</v>
      </c>
      <c r="X470" s="11"/>
      <c r="Y470" s="11"/>
    </row>
    <row r="471" spans="1:25" x14ac:dyDescent="0.25">
      <c r="A471" s="153"/>
      <c r="B471" s="153"/>
      <c r="C471" s="128" t="s">
        <v>256</v>
      </c>
      <c r="D471" s="173" t="s">
        <v>6022</v>
      </c>
      <c r="E471" s="125" t="s">
        <v>358</v>
      </c>
      <c r="F471" s="122">
        <v>10</v>
      </c>
      <c r="G471" s="122"/>
      <c r="H471" s="127">
        <v>14.3</v>
      </c>
      <c r="I471" s="173" t="s">
        <v>6022</v>
      </c>
      <c r="J471" s="127">
        <v>15</v>
      </c>
      <c r="K471" s="153"/>
      <c r="L471" s="153"/>
      <c r="M471" s="153"/>
      <c r="N471" s="153"/>
      <c r="O471" s="122"/>
      <c r="P471" s="153"/>
      <c r="Q471" s="153"/>
      <c r="R471" s="153"/>
      <c r="S471" s="153"/>
      <c r="T471" s="122" t="str">
        <f>IFERROR(IFERROR(VLOOKUP(CONCATENATE($C471,"-",$D471, "-",$E471),Dashboard!$M$300:$N$472,2,FALSE),VLOOKUP(CONCATENATE($E471,"-",$D471, "-",$C471),Dashboard!$M$300:$N$472,2,FALSE)),"")</f>
        <v/>
      </c>
      <c r="U471" s="345" t="str">
        <f t="shared" si="6"/>
        <v/>
      </c>
      <c r="V471" s="209"/>
      <c r="W471" s="153"/>
      <c r="X471" s="11"/>
      <c r="Y471" s="11"/>
    </row>
    <row r="472" spans="1:25" x14ac:dyDescent="0.25">
      <c r="A472" s="153"/>
      <c r="B472" s="153"/>
      <c r="C472" s="128" t="s">
        <v>358</v>
      </c>
      <c r="D472" s="173" t="s">
        <v>6022</v>
      </c>
      <c r="E472" s="125" t="s">
        <v>287</v>
      </c>
      <c r="F472" s="122">
        <v>12</v>
      </c>
      <c r="G472" s="122"/>
      <c r="H472" s="127">
        <v>15.3</v>
      </c>
      <c r="I472" s="173" t="s">
        <v>6022</v>
      </c>
      <c r="J472" s="127">
        <v>16</v>
      </c>
      <c r="K472" s="153"/>
      <c r="L472" s="153"/>
      <c r="M472" s="153"/>
      <c r="N472" s="153"/>
      <c r="O472" s="122"/>
      <c r="P472" s="153"/>
      <c r="Q472" s="153"/>
      <c r="R472" s="153"/>
      <c r="S472" s="153"/>
      <c r="T472" s="122" t="str">
        <f>IFERROR(IFERROR(VLOOKUP(CONCATENATE($C472,"-",$D472, "-",$E472),Dashboard!$M$300:$N$472,2,FALSE),VLOOKUP(CONCATENATE($E472,"-",$D472, "-",$C472),Dashboard!$M$300:$N$472,2,FALSE)),"")</f>
        <v/>
      </c>
      <c r="U472" s="345" t="str">
        <f t="shared" si="6"/>
        <v/>
      </c>
      <c r="V472" s="209"/>
      <c r="W472" s="153"/>
      <c r="X472" s="11"/>
      <c r="Y472" s="11"/>
    </row>
    <row r="473" spans="1:25" x14ac:dyDescent="0.25">
      <c r="A473" s="153"/>
      <c r="B473" s="153"/>
      <c r="C473" s="128" t="s">
        <v>287</v>
      </c>
      <c r="D473" s="173" t="s">
        <v>6022</v>
      </c>
      <c r="E473" s="125" t="s">
        <v>358</v>
      </c>
      <c r="F473" s="122">
        <v>12</v>
      </c>
      <c r="G473" s="122"/>
      <c r="H473" s="127">
        <v>16.149999999999999</v>
      </c>
      <c r="I473" s="173" t="s">
        <v>6022</v>
      </c>
      <c r="J473" s="122">
        <v>16.45</v>
      </c>
      <c r="K473" s="153"/>
      <c r="L473" s="153"/>
      <c r="M473" s="153"/>
      <c r="N473" s="153"/>
      <c r="O473" s="122"/>
      <c r="P473" s="153"/>
      <c r="Q473" s="153"/>
      <c r="R473" s="153"/>
      <c r="S473" s="153"/>
      <c r="T473" s="122" t="str">
        <f>IFERROR(IFERROR(VLOOKUP(CONCATENATE($C473,"-",$D473, "-",$E473),Dashboard!$M$300:$N$472,2,FALSE),VLOOKUP(CONCATENATE($E473,"-",$D473, "-",$C473),Dashboard!$M$300:$N$472,2,FALSE)),"")</f>
        <v/>
      </c>
      <c r="U473" s="345" t="str">
        <f t="shared" si="6"/>
        <v/>
      </c>
      <c r="V473" s="209"/>
      <c r="W473" s="153"/>
      <c r="X473" s="11"/>
      <c r="Y473" s="11"/>
    </row>
    <row r="474" spans="1:25" x14ac:dyDescent="0.25">
      <c r="A474" s="153"/>
      <c r="B474" s="153"/>
      <c r="C474" s="128" t="s">
        <v>358</v>
      </c>
      <c r="D474" s="173" t="s">
        <v>6022</v>
      </c>
      <c r="E474" s="125" t="s">
        <v>257</v>
      </c>
      <c r="F474" s="122">
        <v>24</v>
      </c>
      <c r="G474" s="122"/>
      <c r="H474" s="127">
        <v>17</v>
      </c>
      <c r="I474" s="173" t="s">
        <v>6022</v>
      </c>
      <c r="J474" s="122">
        <v>17.45</v>
      </c>
      <c r="K474" s="153"/>
      <c r="L474" s="153"/>
      <c r="M474" s="153"/>
      <c r="N474" s="153"/>
      <c r="O474" s="122"/>
      <c r="P474" s="153"/>
      <c r="Q474" s="153"/>
      <c r="R474" s="153"/>
      <c r="S474" s="153"/>
      <c r="T474" s="122" t="str">
        <f>IFERROR(IFERROR(VLOOKUP(CONCATENATE($C474,"-",$D474, "-",$E474),Dashboard!$M$300:$N$472,2,FALSE),VLOOKUP(CONCATENATE($E474,"-",$D474, "-",$C474),Dashboard!$M$300:$N$472,2,FALSE)),"")</f>
        <v/>
      </c>
      <c r="U474" s="345" t="str">
        <f t="shared" si="6"/>
        <v/>
      </c>
      <c r="V474" s="209"/>
      <c r="W474" s="147" t="s">
        <v>7333</v>
      </c>
      <c r="X474" s="11"/>
      <c r="Y474" s="11"/>
    </row>
    <row r="475" spans="1:25" x14ac:dyDescent="0.25">
      <c r="A475" s="153"/>
      <c r="B475" s="153"/>
      <c r="C475" s="128" t="s">
        <v>257</v>
      </c>
      <c r="D475" s="173" t="s">
        <v>6022</v>
      </c>
      <c r="E475" s="125" t="s">
        <v>358</v>
      </c>
      <c r="F475" s="122">
        <v>24</v>
      </c>
      <c r="G475" s="122"/>
      <c r="H475" s="127">
        <v>17.5</v>
      </c>
      <c r="I475" s="173" t="s">
        <v>6022</v>
      </c>
      <c r="J475" s="127">
        <v>18.399999999999999</v>
      </c>
      <c r="K475" s="153"/>
      <c r="L475" s="153"/>
      <c r="M475" s="153"/>
      <c r="N475" s="153"/>
      <c r="O475" s="122"/>
      <c r="P475" s="153"/>
      <c r="Q475" s="153"/>
      <c r="R475" s="153"/>
      <c r="S475" s="153"/>
      <c r="T475" s="122" t="str">
        <f>IFERROR(IFERROR(VLOOKUP(CONCATENATE($C475,"-",$D475, "-",$E475),Dashboard!$M$300:$N$472,2,FALSE),VLOOKUP(CONCATENATE($E475,"-",$D475, "-",$C475),Dashboard!$M$300:$N$472,2,FALSE)),"")</f>
        <v/>
      </c>
      <c r="U475" s="345" t="str">
        <f t="shared" si="6"/>
        <v/>
      </c>
      <c r="V475" s="209"/>
      <c r="W475" s="153"/>
      <c r="X475" s="11"/>
      <c r="Y475" s="11"/>
    </row>
    <row r="476" spans="1:25" x14ac:dyDescent="0.25">
      <c r="A476" s="153"/>
      <c r="B476" s="153"/>
      <c r="C476" s="128" t="s">
        <v>358</v>
      </c>
      <c r="D476" s="173" t="s">
        <v>6022</v>
      </c>
      <c r="E476" s="125" t="s">
        <v>256</v>
      </c>
      <c r="F476" s="122">
        <v>10</v>
      </c>
      <c r="G476" s="122"/>
      <c r="H476" s="127">
        <v>20</v>
      </c>
      <c r="I476" s="173" t="s">
        <v>6022</v>
      </c>
      <c r="J476" s="127">
        <v>21.3</v>
      </c>
      <c r="K476" s="122">
        <v>1</v>
      </c>
      <c r="L476" s="122">
        <v>1</v>
      </c>
      <c r="M476" s="127">
        <v>11</v>
      </c>
      <c r="N476" s="174" t="s">
        <v>6026</v>
      </c>
      <c r="O476" s="122">
        <f>SUM(F470:F476)</f>
        <v>156</v>
      </c>
      <c r="P476" s="122"/>
      <c r="Q476" s="153"/>
      <c r="R476" s="153"/>
      <c r="S476" s="153"/>
      <c r="T476" s="122" t="str">
        <f>IFERROR(IFERROR(VLOOKUP(CONCATENATE($C476,"-",$D476, "-",$E476),Dashboard!$M$300:$N$472,2,FALSE),VLOOKUP(CONCATENATE($E476,"-",$D476, "-",$C476),Dashboard!$M$300:$N$472,2,FALSE)),"")</f>
        <v/>
      </c>
      <c r="U476" s="345" t="str">
        <f t="shared" si="6"/>
        <v/>
      </c>
      <c r="V476" s="209"/>
      <c r="W476" s="147" t="s">
        <v>7334</v>
      </c>
      <c r="X476" s="11"/>
      <c r="Y476" s="11"/>
    </row>
    <row r="477" spans="1:25" x14ac:dyDescent="0.25">
      <c r="A477" s="153"/>
      <c r="B477" s="122">
        <v>51</v>
      </c>
      <c r="C477" s="128" t="s">
        <v>256</v>
      </c>
      <c r="D477" s="128" t="s">
        <v>358</v>
      </c>
      <c r="E477" s="125" t="s">
        <v>6819</v>
      </c>
      <c r="F477" s="122">
        <v>64</v>
      </c>
      <c r="G477" s="122"/>
      <c r="H477" s="174" t="s">
        <v>6803</v>
      </c>
      <c r="I477" s="173" t="s">
        <v>6022</v>
      </c>
      <c r="J477" s="174" t="s">
        <v>6783</v>
      </c>
      <c r="K477" s="153"/>
      <c r="L477" s="153"/>
      <c r="M477" s="153"/>
      <c r="N477" s="153"/>
      <c r="O477" s="122"/>
      <c r="P477" s="153"/>
      <c r="Q477" s="153"/>
      <c r="R477" s="153"/>
      <c r="S477" s="153"/>
      <c r="T477" s="122" t="str">
        <f>IFERROR(IFERROR(VLOOKUP(CONCATENATE($C477,"-",$D477, "-",$E477),Dashboard!$M$300:$N$472,2,FALSE),VLOOKUP(CONCATENATE($E477,"-",$D477, "-",$C477),Dashboard!$M$300:$N$472,2,FALSE)),"")</f>
        <v/>
      </c>
      <c r="U477" s="345" t="str">
        <f t="shared" si="6"/>
        <v/>
      </c>
      <c r="V477" s="209"/>
      <c r="W477" s="153"/>
      <c r="X477" s="11"/>
      <c r="Y477" s="11"/>
    </row>
    <row r="478" spans="1:25" ht="24.75" x14ac:dyDescent="0.25">
      <c r="A478" s="153"/>
      <c r="B478" s="153"/>
      <c r="C478" s="128" t="s">
        <v>6025</v>
      </c>
      <c r="D478" s="173" t="s">
        <v>6022</v>
      </c>
      <c r="E478" s="125" t="s">
        <v>5833</v>
      </c>
      <c r="F478" s="122"/>
      <c r="G478" s="122">
        <v>6</v>
      </c>
      <c r="H478" s="174" t="s">
        <v>6883</v>
      </c>
      <c r="I478" s="173" t="s">
        <v>6022</v>
      </c>
      <c r="J478" s="127">
        <v>10</v>
      </c>
      <c r="K478" s="122">
        <v>1</v>
      </c>
      <c r="L478" s="122">
        <v>1</v>
      </c>
      <c r="M478" s="174" t="s">
        <v>7335</v>
      </c>
      <c r="N478" s="174" t="s">
        <v>7336</v>
      </c>
      <c r="O478" s="122">
        <f>SUM(F477)</f>
        <v>64</v>
      </c>
      <c r="P478" s="122"/>
      <c r="Q478" s="153"/>
      <c r="R478" s="153"/>
      <c r="S478" s="153"/>
      <c r="T478" s="122" t="str">
        <f>IFERROR(IFERROR(VLOOKUP(CONCATENATE($C478,"-",$D478, "-",$E478),Dashboard!$M$300:$N$472,2,FALSE),VLOOKUP(CONCATENATE($E478,"-",$D478, "-",$C478),Dashboard!$M$300:$N$472,2,FALSE)),"")</f>
        <v/>
      </c>
      <c r="U478" s="345" t="str">
        <f t="shared" si="6"/>
        <v/>
      </c>
      <c r="V478" s="209"/>
      <c r="W478" s="146" t="s">
        <v>7337</v>
      </c>
      <c r="X478" s="11"/>
      <c r="Y478" s="11"/>
    </row>
    <row r="479" spans="1:25" x14ac:dyDescent="0.25">
      <c r="A479" s="214" t="s">
        <v>6748</v>
      </c>
      <c r="B479" s="137" t="s">
        <v>5860</v>
      </c>
      <c r="C479" s="369" t="s">
        <v>5833</v>
      </c>
      <c r="D479" s="381" t="s">
        <v>6022</v>
      </c>
      <c r="E479" s="371" t="s">
        <v>6025</v>
      </c>
      <c r="F479" s="137"/>
      <c r="G479" s="137">
        <v>6</v>
      </c>
      <c r="H479" s="136">
        <v>11.45</v>
      </c>
      <c r="I479" s="381" t="s">
        <v>6022</v>
      </c>
      <c r="J479" s="136">
        <v>12</v>
      </c>
      <c r="K479" s="137"/>
      <c r="L479" s="137"/>
      <c r="M479" s="214"/>
      <c r="N479" s="214"/>
      <c r="O479" s="137"/>
      <c r="P479" s="214"/>
      <c r="Q479" s="214"/>
      <c r="R479" s="214"/>
      <c r="S479" s="214"/>
      <c r="T479" s="122" t="str">
        <f>IFERROR(IFERROR(VLOOKUP(CONCATENATE($C479,"-",$D479, "-",$E479),Dashboard!$M$300:$N$472,2,FALSE),VLOOKUP(CONCATENATE($E479,"-",$D479, "-",$C479),Dashboard!$M$300:$N$472,2,FALSE)),"")</f>
        <v/>
      </c>
      <c r="U479" s="345" t="str">
        <f t="shared" si="6"/>
        <v/>
      </c>
      <c r="V479" s="209"/>
      <c r="W479" s="214"/>
      <c r="X479" s="11"/>
      <c r="Y479" s="11"/>
    </row>
    <row r="480" spans="1:25" x14ac:dyDescent="0.25">
      <c r="A480" s="153"/>
      <c r="B480" s="153"/>
      <c r="C480" s="128" t="s">
        <v>295</v>
      </c>
      <c r="D480" s="128" t="s">
        <v>1296</v>
      </c>
      <c r="E480" s="125" t="s">
        <v>6900</v>
      </c>
      <c r="F480" s="122">
        <v>47</v>
      </c>
      <c r="G480" s="122"/>
      <c r="H480" s="127">
        <v>12.15</v>
      </c>
      <c r="I480" s="173" t="s">
        <v>6022</v>
      </c>
      <c r="J480" s="122">
        <v>13.45</v>
      </c>
      <c r="K480" s="122"/>
      <c r="L480" s="122"/>
      <c r="M480" s="153"/>
      <c r="N480" s="153"/>
      <c r="O480" s="122"/>
      <c r="P480" s="153"/>
      <c r="Q480" s="153"/>
      <c r="R480" s="153"/>
      <c r="S480" s="153"/>
      <c r="T480" s="122" t="str">
        <f>IFERROR(IFERROR(VLOOKUP(CONCATENATE($C480,"-",$D480, "-",$E480),Dashboard!$M$300:$N$472,2,FALSE),VLOOKUP(CONCATENATE($E480,"-",$D480, "-",$C480),Dashboard!$M$300:$N$472,2,FALSE)),"")</f>
        <v/>
      </c>
      <c r="U480" s="345" t="str">
        <f t="shared" si="6"/>
        <v/>
      </c>
      <c r="V480" s="209"/>
      <c r="W480" s="153"/>
      <c r="X480" s="11"/>
      <c r="Y480" s="11"/>
    </row>
    <row r="481" spans="1:25" x14ac:dyDescent="0.25">
      <c r="A481" s="153"/>
      <c r="B481" s="153"/>
      <c r="C481" s="128" t="s">
        <v>6900</v>
      </c>
      <c r="D481" s="128" t="s">
        <v>1296</v>
      </c>
      <c r="E481" s="125" t="s">
        <v>295</v>
      </c>
      <c r="F481" s="122">
        <v>47</v>
      </c>
      <c r="G481" s="122"/>
      <c r="H481" s="127">
        <v>15.15</v>
      </c>
      <c r="I481" s="173" t="s">
        <v>6022</v>
      </c>
      <c r="J481" s="122">
        <v>16.45</v>
      </c>
      <c r="K481" s="122"/>
      <c r="L481" s="122"/>
      <c r="M481" s="153"/>
      <c r="N481" s="153"/>
      <c r="O481" s="122"/>
      <c r="P481" s="153"/>
      <c r="Q481" s="153"/>
      <c r="R481" s="153"/>
      <c r="S481" s="153"/>
      <c r="T481" s="122" t="str">
        <f>IFERROR(IFERROR(VLOOKUP(CONCATENATE($C481,"-",$D481, "-",$E481),Dashboard!$M$300:$N$472,2,FALSE),VLOOKUP(CONCATENATE($E481,"-",$D481, "-",$C481),Dashboard!$M$300:$N$472,2,FALSE)),"")</f>
        <v/>
      </c>
      <c r="U481" s="345" t="str">
        <f t="shared" si="6"/>
        <v/>
      </c>
      <c r="V481" s="209"/>
      <c r="W481" s="153"/>
      <c r="X481" s="11"/>
      <c r="Y481" s="11"/>
    </row>
    <row r="482" spans="1:25" ht="30" x14ac:dyDescent="0.25">
      <c r="A482" s="153"/>
      <c r="B482" s="153"/>
      <c r="C482" s="125" t="s">
        <v>295</v>
      </c>
      <c r="D482" s="125" t="s">
        <v>6902</v>
      </c>
      <c r="E482" s="125" t="s">
        <v>295</v>
      </c>
      <c r="F482" s="122">
        <v>20</v>
      </c>
      <c r="G482" s="122"/>
      <c r="H482" s="127">
        <v>17.3</v>
      </c>
      <c r="I482" s="185">
        <v>17.399999999999999</v>
      </c>
      <c r="J482" s="127">
        <v>18</v>
      </c>
      <c r="K482" s="122"/>
      <c r="L482" s="122"/>
      <c r="M482" s="153"/>
      <c r="N482" s="153"/>
      <c r="O482" s="122"/>
      <c r="P482" s="153"/>
      <c r="Q482" s="153"/>
      <c r="R482" s="153"/>
      <c r="S482" s="153"/>
      <c r="T482" s="122" t="str">
        <f>IFERROR(IFERROR(VLOOKUP(CONCATENATE($C482,"-",$D482, "-",$E482),Dashboard!$M$300:$N$472,2,FALSE),VLOOKUP(CONCATENATE($E482,"-",$D482, "-",$C482),Dashboard!$M$300:$N$472,2,FALSE)),"")</f>
        <v/>
      </c>
      <c r="U482" s="345" t="str">
        <f t="shared" si="6"/>
        <v/>
      </c>
      <c r="V482" s="209"/>
      <c r="W482" s="153"/>
      <c r="X482" s="11"/>
      <c r="Y482" s="11"/>
    </row>
    <row r="483" spans="1:25" x14ac:dyDescent="0.25">
      <c r="A483" s="153"/>
      <c r="B483" s="153"/>
      <c r="C483" s="128" t="s">
        <v>295</v>
      </c>
      <c r="D483" s="128" t="s">
        <v>1296</v>
      </c>
      <c r="E483" s="125" t="s">
        <v>6900</v>
      </c>
      <c r="F483" s="122">
        <v>47</v>
      </c>
      <c r="G483" s="122"/>
      <c r="H483" s="127">
        <v>18.149999999999999</v>
      </c>
      <c r="I483" s="173" t="s">
        <v>6022</v>
      </c>
      <c r="J483" s="127">
        <v>20</v>
      </c>
      <c r="K483" s="122">
        <v>1</v>
      </c>
      <c r="L483" s="122">
        <v>1</v>
      </c>
      <c r="M483" s="174" t="s">
        <v>6782</v>
      </c>
      <c r="N483" s="174" t="s">
        <v>6861</v>
      </c>
      <c r="O483" s="122">
        <f>SUM(F480:F483)</f>
        <v>161</v>
      </c>
      <c r="P483" s="153"/>
      <c r="Q483" s="153"/>
      <c r="R483" s="153"/>
      <c r="S483" s="153"/>
      <c r="T483" s="122" t="str">
        <f>IFERROR(IFERROR(VLOOKUP(CONCATENATE($C483,"-",$D483, "-",$E483),Dashboard!$M$300:$N$472,2,FALSE),VLOOKUP(CONCATENATE($E483,"-",$D483, "-",$C483),Dashboard!$M$300:$N$472,2,FALSE)),"")</f>
        <v/>
      </c>
      <c r="U483" s="345" t="str">
        <f t="shared" si="6"/>
        <v/>
      </c>
      <c r="V483" s="209"/>
      <c r="W483" s="147" t="s">
        <v>7338</v>
      </c>
      <c r="X483" s="11"/>
      <c r="Y483" s="11"/>
    </row>
    <row r="484" spans="1:25" x14ac:dyDescent="0.25">
      <c r="A484" s="153"/>
      <c r="B484" s="122">
        <v>52</v>
      </c>
      <c r="C484" s="128" t="s">
        <v>6900</v>
      </c>
      <c r="D484" s="128" t="s">
        <v>1296</v>
      </c>
      <c r="E484" s="125" t="s">
        <v>295</v>
      </c>
      <c r="F484" s="122">
        <v>47</v>
      </c>
      <c r="G484" s="122"/>
      <c r="H484" s="174" t="s">
        <v>6031</v>
      </c>
      <c r="I484" s="173" t="s">
        <v>6022</v>
      </c>
      <c r="J484" s="174" t="s">
        <v>6782</v>
      </c>
      <c r="K484" s="122"/>
      <c r="L484" s="122"/>
      <c r="M484" s="153"/>
      <c r="N484" s="153"/>
      <c r="O484" s="122"/>
      <c r="P484" s="153"/>
      <c r="Q484" s="153"/>
      <c r="R484" s="153"/>
      <c r="S484" s="153"/>
      <c r="T484" s="122" t="str">
        <f>IFERROR(IFERROR(VLOOKUP(CONCATENATE($C484,"-",$D484, "-",$E484),Dashboard!$M$300:$N$472,2,FALSE),VLOOKUP(CONCATENATE($E484,"-",$D484, "-",$C484),Dashboard!$M$300:$N$472,2,FALSE)),"")</f>
        <v/>
      </c>
      <c r="U484" s="345" t="str">
        <f t="shared" si="6"/>
        <v/>
      </c>
      <c r="V484" s="209"/>
      <c r="W484" s="153"/>
      <c r="X484" s="11"/>
      <c r="Y484" s="11"/>
    </row>
    <row r="485" spans="1:25" ht="30" x14ac:dyDescent="0.25">
      <c r="A485" s="153"/>
      <c r="B485" s="153"/>
      <c r="C485" s="125" t="s">
        <v>295</v>
      </c>
      <c r="D485" s="125" t="s">
        <v>6902</v>
      </c>
      <c r="E485" s="125" t="s">
        <v>295</v>
      </c>
      <c r="F485" s="122">
        <v>20</v>
      </c>
      <c r="G485" s="122"/>
      <c r="H485" s="174" t="s">
        <v>6035</v>
      </c>
      <c r="I485" s="173" t="s">
        <v>6022</v>
      </c>
      <c r="J485" s="174" t="s">
        <v>6852</v>
      </c>
      <c r="K485" s="122"/>
      <c r="L485" s="122"/>
      <c r="M485" s="153"/>
      <c r="N485" s="153"/>
      <c r="O485" s="122"/>
      <c r="P485" s="153"/>
      <c r="Q485" s="153"/>
      <c r="R485" s="153"/>
      <c r="S485" s="153"/>
      <c r="T485" s="122" t="str">
        <f>IFERROR(IFERROR(VLOOKUP(CONCATENATE($C485,"-",$D485, "-",$E485),Dashboard!$M$300:$N$472,2,FALSE),VLOOKUP(CONCATENATE($E485,"-",$D485, "-",$C485),Dashboard!$M$300:$N$472,2,FALSE)),"")</f>
        <v/>
      </c>
      <c r="U485" s="345" t="str">
        <f t="shared" si="6"/>
        <v/>
      </c>
      <c r="V485" s="209"/>
      <c r="W485" s="153"/>
      <c r="X485" s="11"/>
      <c r="Y485" s="11"/>
    </row>
    <row r="486" spans="1:25" ht="23.25" x14ac:dyDescent="0.25">
      <c r="A486" s="153"/>
      <c r="B486" s="153"/>
      <c r="C486" s="128" t="s">
        <v>6025</v>
      </c>
      <c r="D486" s="173" t="s">
        <v>6022</v>
      </c>
      <c r="E486" s="125" t="s">
        <v>5833</v>
      </c>
      <c r="F486" s="122"/>
      <c r="G486" s="122">
        <v>6</v>
      </c>
      <c r="H486" s="127">
        <v>9.3000000000000007</v>
      </c>
      <c r="I486" s="173" t="s">
        <v>6022</v>
      </c>
      <c r="J486" s="127">
        <v>9.5</v>
      </c>
      <c r="K486" s="122">
        <v>1</v>
      </c>
      <c r="L486" s="122">
        <v>1</v>
      </c>
      <c r="M486" s="174" t="s">
        <v>6961</v>
      </c>
      <c r="N486" s="174" t="s">
        <v>7336</v>
      </c>
      <c r="O486" s="122">
        <f>SUM(F484:F485)</f>
        <v>67</v>
      </c>
      <c r="P486" s="153"/>
      <c r="Q486" s="153"/>
      <c r="R486" s="153"/>
      <c r="S486" s="153"/>
      <c r="T486" s="122" t="str">
        <f>IFERROR(IFERROR(VLOOKUP(CONCATENATE($C486,"-",$D486, "-",$E486),Dashboard!$M$300:$N$472,2,FALSE),VLOOKUP(CONCATENATE($E486,"-",$D486, "-",$C486),Dashboard!$M$300:$N$472,2,FALSE)),"")</f>
        <v/>
      </c>
      <c r="U486" s="345" t="str">
        <f t="shared" si="6"/>
        <v/>
      </c>
      <c r="V486" s="209"/>
      <c r="W486" s="148" t="s">
        <v>7303</v>
      </c>
      <c r="X486" s="11"/>
      <c r="Y486" s="11"/>
    </row>
    <row r="487" spans="1:25" x14ac:dyDescent="0.25">
      <c r="A487" s="153"/>
      <c r="B487" s="153"/>
      <c r="C487" s="128"/>
      <c r="D487" s="128"/>
      <c r="E487" s="125"/>
      <c r="F487" s="153"/>
      <c r="G487" s="122"/>
      <c r="H487" s="153"/>
      <c r="I487" s="153"/>
      <c r="J487" s="153"/>
      <c r="K487" s="122"/>
      <c r="L487" s="122"/>
      <c r="M487" s="153"/>
      <c r="N487" s="153"/>
      <c r="O487" s="122"/>
      <c r="P487" s="153"/>
      <c r="Q487" s="153"/>
      <c r="R487" s="153"/>
      <c r="S487" s="153"/>
      <c r="T487" s="122" t="str">
        <f>IFERROR(IFERROR(VLOOKUP(CONCATENATE($C487,"-",$D487, "-",$E487),Dashboard!$M$300:$N$472,2,FALSE),VLOOKUP(CONCATENATE($E487,"-",$D487, "-",$C487),Dashboard!$M$300:$N$472,2,FALSE)),"")</f>
        <v/>
      </c>
      <c r="U487" s="345" t="str">
        <f t="shared" si="6"/>
        <v/>
      </c>
      <c r="V487" s="209"/>
      <c r="W487" s="153"/>
      <c r="X487" s="11"/>
      <c r="Y487" s="11"/>
    </row>
    <row r="488" spans="1:25" x14ac:dyDescent="0.25">
      <c r="A488" s="153" t="s">
        <v>6748</v>
      </c>
      <c r="B488" s="122" t="s">
        <v>5861</v>
      </c>
      <c r="C488" s="125" t="s">
        <v>5833</v>
      </c>
      <c r="D488" s="128"/>
      <c r="E488" s="128" t="s">
        <v>6025</v>
      </c>
      <c r="F488" s="153"/>
      <c r="G488" s="122">
        <v>6</v>
      </c>
      <c r="H488" s="122">
        <v>10.25</v>
      </c>
      <c r="I488" s="173" t="s">
        <v>6022</v>
      </c>
      <c r="J488" s="122">
        <v>10.35</v>
      </c>
      <c r="K488" s="122"/>
      <c r="L488" s="122"/>
      <c r="M488" s="153"/>
      <c r="N488" s="153"/>
      <c r="O488" s="122"/>
      <c r="P488" s="153"/>
      <c r="Q488" s="153"/>
      <c r="R488" s="153"/>
      <c r="S488" s="153"/>
      <c r="T488" s="122" t="str">
        <f>IFERROR(IFERROR(VLOOKUP(CONCATENATE($C488,"-",$D488, "-",$E488),Dashboard!$M$300:$N$472,2,FALSE),VLOOKUP(CONCATENATE($E488,"-",$D488, "-",$C488),Dashboard!$M$300:$N$472,2,FALSE)),"")</f>
        <v/>
      </c>
      <c r="U488" s="345" t="str">
        <f t="shared" si="6"/>
        <v/>
      </c>
      <c r="V488" s="209"/>
      <c r="W488" s="153"/>
      <c r="X488" s="11"/>
      <c r="Y488" s="11"/>
    </row>
    <row r="489" spans="1:25" x14ac:dyDescent="0.25">
      <c r="A489" s="153"/>
      <c r="B489" s="122"/>
      <c r="C489" s="128" t="s">
        <v>295</v>
      </c>
      <c r="D489" s="175" t="s">
        <v>6000</v>
      </c>
      <c r="E489" s="125" t="s">
        <v>358</v>
      </c>
      <c r="F489" s="122">
        <v>44</v>
      </c>
      <c r="G489" s="122"/>
      <c r="H489" s="127">
        <v>10.45</v>
      </c>
      <c r="I489" s="173" t="s">
        <v>6022</v>
      </c>
      <c r="J489" s="127">
        <v>12.45</v>
      </c>
      <c r="K489" s="122"/>
      <c r="L489" s="122"/>
      <c r="M489" s="153"/>
      <c r="N489" s="153"/>
      <c r="O489" s="122"/>
      <c r="P489" s="153"/>
      <c r="Q489" s="153"/>
      <c r="R489" s="153"/>
      <c r="S489" s="153"/>
      <c r="T489" s="122" t="str">
        <f>IFERROR(IFERROR(VLOOKUP(CONCATENATE($C489,"-",$D489, "-",$E489),Dashboard!$M$300:$N$472,2,FALSE),VLOOKUP(CONCATENATE($E489,"-",$D489, "-",$C489),Dashboard!$M$300:$N$472,2,FALSE)),"")</f>
        <v>prv114</v>
      </c>
      <c r="U489" s="345" t="str">
        <f t="shared" si="6"/>
        <v>prv114</v>
      </c>
      <c r="V489" s="209"/>
      <c r="W489" s="153"/>
      <c r="X489" s="11"/>
      <c r="Y489" s="11"/>
    </row>
    <row r="490" spans="1:25" x14ac:dyDescent="0.25">
      <c r="A490" s="153"/>
      <c r="B490" s="153"/>
      <c r="C490" s="128" t="s">
        <v>358</v>
      </c>
      <c r="D490" s="173" t="s">
        <v>6022</v>
      </c>
      <c r="E490" s="125" t="s">
        <v>1004</v>
      </c>
      <c r="F490" s="122">
        <v>13</v>
      </c>
      <c r="G490" s="122"/>
      <c r="H490" s="127">
        <v>13.15</v>
      </c>
      <c r="I490" s="173" t="s">
        <v>6022</v>
      </c>
      <c r="J490" s="174" t="s">
        <v>6926</v>
      </c>
      <c r="K490" s="122"/>
      <c r="L490" s="122"/>
      <c r="M490" s="153"/>
      <c r="N490" s="153"/>
      <c r="O490" s="122"/>
      <c r="P490" s="153"/>
      <c r="Q490" s="153"/>
      <c r="R490" s="153"/>
      <c r="S490" s="153"/>
      <c r="T490" s="122" t="str">
        <f>IFERROR(IFERROR(VLOOKUP(CONCATENATE($C490,"-",$D490, "-",$E490),Dashboard!$M$300:$N$472,2,FALSE),VLOOKUP(CONCATENATE($E490,"-",$D490, "-",$C490),Dashboard!$M$300:$N$472,2,FALSE)),"")</f>
        <v/>
      </c>
      <c r="U490" s="345" t="str">
        <f t="shared" si="6"/>
        <v/>
      </c>
      <c r="V490" s="209"/>
      <c r="W490" s="153"/>
      <c r="X490" s="11"/>
      <c r="Y490" s="11"/>
    </row>
    <row r="491" spans="1:25" x14ac:dyDescent="0.25">
      <c r="A491" s="153"/>
      <c r="B491" s="153"/>
      <c r="C491" s="128" t="s">
        <v>1004</v>
      </c>
      <c r="D491" s="173" t="s">
        <v>6022</v>
      </c>
      <c r="E491" s="125" t="s">
        <v>358</v>
      </c>
      <c r="F491" s="122">
        <v>13</v>
      </c>
      <c r="G491" s="122"/>
      <c r="H491" s="127">
        <v>13.5</v>
      </c>
      <c r="I491" s="173" t="s">
        <v>6022</v>
      </c>
      <c r="J491" s="127">
        <v>14.15</v>
      </c>
      <c r="K491" s="122"/>
      <c r="L491" s="122"/>
      <c r="M491" s="153"/>
      <c r="N491" s="153"/>
      <c r="O491" s="122"/>
      <c r="P491" s="153"/>
      <c r="Q491" s="153"/>
      <c r="R491" s="153"/>
      <c r="S491" s="153"/>
      <c r="T491" s="122" t="str">
        <f>IFERROR(IFERROR(VLOOKUP(CONCATENATE($C491,"-",$D491, "-",$E491),Dashboard!$M$300:$N$472,2,FALSE),VLOOKUP(CONCATENATE($E491,"-",$D491, "-",$C491),Dashboard!$M$300:$N$472,2,FALSE)),"")</f>
        <v/>
      </c>
      <c r="U491" s="345" t="str">
        <f t="shared" si="6"/>
        <v/>
      </c>
      <c r="V491" s="209"/>
      <c r="W491" s="153"/>
      <c r="X491" s="11"/>
      <c r="Y491" s="11"/>
    </row>
    <row r="492" spans="1:25" ht="30.75" customHeight="1" x14ac:dyDescent="0.25">
      <c r="A492" s="153"/>
      <c r="B492" s="153"/>
      <c r="C492" s="128" t="s">
        <v>358</v>
      </c>
      <c r="D492" s="173" t="s">
        <v>6022</v>
      </c>
      <c r="E492" s="125" t="s">
        <v>316</v>
      </c>
      <c r="F492" s="122">
        <v>42</v>
      </c>
      <c r="G492" s="122"/>
      <c r="H492" s="127">
        <v>14.3</v>
      </c>
      <c r="I492" s="173" t="s">
        <v>6022</v>
      </c>
      <c r="J492" s="174" t="s">
        <v>6899</v>
      </c>
      <c r="K492" s="122"/>
      <c r="L492" s="122"/>
      <c r="M492" s="153"/>
      <c r="N492" s="153"/>
      <c r="O492" s="122"/>
      <c r="P492" s="153"/>
      <c r="Q492" s="153"/>
      <c r="R492" s="153"/>
      <c r="S492" s="153"/>
      <c r="T492" s="122" t="str">
        <f>IFERROR(IFERROR(VLOOKUP(CONCATENATE($C492,"-",$D492, "-",$E492),Dashboard!$M$300:$N$472,2,FALSE),VLOOKUP(CONCATENATE($E492,"-",$D492, "-",$C492),Dashboard!$M$300:$N$472,2,FALSE)),"")</f>
        <v/>
      </c>
      <c r="U492" s="345" t="str">
        <f t="shared" si="6"/>
        <v/>
      </c>
      <c r="V492" s="209"/>
      <c r="W492" s="147"/>
      <c r="X492" s="11"/>
      <c r="Y492" s="11"/>
    </row>
    <row r="493" spans="1:25" x14ac:dyDescent="0.25">
      <c r="A493" s="153"/>
      <c r="B493" s="153"/>
      <c r="C493" s="128" t="s">
        <v>316</v>
      </c>
      <c r="D493" s="173" t="s">
        <v>6022</v>
      </c>
      <c r="E493" s="125" t="s">
        <v>358</v>
      </c>
      <c r="F493" s="122">
        <v>42</v>
      </c>
      <c r="G493" s="122"/>
      <c r="H493" s="127">
        <v>16.350000000000001</v>
      </c>
      <c r="I493" s="173" t="s">
        <v>6022</v>
      </c>
      <c r="J493" s="122">
        <v>18.350000000000001</v>
      </c>
      <c r="K493" s="122"/>
      <c r="L493" s="122"/>
      <c r="M493" s="153"/>
      <c r="N493" s="153"/>
      <c r="O493" s="122"/>
      <c r="P493" s="153"/>
      <c r="Q493" s="153"/>
      <c r="R493" s="153"/>
      <c r="S493" s="153"/>
      <c r="T493" s="122" t="str">
        <f>IFERROR(IFERROR(VLOOKUP(CONCATENATE($C493,"-",$D493, "-",$E493),Dashboard!$M$300:$N$472,2,FALSE),VLOOKUP(CONCATENATE($E493,"-",$D493, "-",$C493),Dashboard!$M$300:$N$472,2,FALSE)),"")</f>
        <v/>
      </c>
      <c r="U493" s="345" t="str">
        <f t="shared" si="6"/>
        <v/>
      </c>
      <c r="V493" s="209"/>
      <c r="W493" s="147"/>
      <c r="X493" s="11"/>
      <c r="Y493" s="11"/>
    </row>
    <row r="494" spans="1:25" ht="23.25" x14ac:dyDescent="0.25">
      <c r="A494" s="153"/>
      <c r="B494" s="153"/>
      <c r="C494" s="128" t="s">
        <v>358</v>
      </c>
      <c r="D494" s="173" t="s">
        <v>6022</v>
      </c>
      <c r="E494" s="125" t="s">
        <v>1004</v>
      </c>
      <c r="F494" s="122">
        <v>18</v>
      </c>
      <c r="G494" s="122"/>
      <c r="H494" s="174" t="s">
        <v>6778</v>
      </c>
      <c r="I494" s="173" t="s">
        <v>6022</v>
      </c>
      <c r="J494" s="174" t="s">
        <v>6904</v>
      </c>
      <c r="K494" s="122">
        <v>1</v>
      </c>
      <c r="L494" s="122">
        <v>1</v>
      </c>
      <c r="M494" s="174" t="s">
        <v>6716</v>
      </c>
      <c r="N494" s="174" t="s">
        <v>6793</v>
      </c>
      <c r="O494" s="122">
        <f>SUM(F489:F494)</f>
        <v>172</v>
      </c>
      <c r="P494" s="122"/>
      <c r="Q494" s="153"/>
      <c r="R494" s="153"/>
      <c r="S494" s="153"/>
      <c r="T494" s="122" t="str">
        <f>IFERROR(IFERROR(VLOOKUP(CONCATENATE($C494,"-",$D494, "-",$E494),Dashboard!$M$300:$N$472,2,FALSE),VLOOKUP(CONCATENATE($E494,"-",$D494, "-",$C494),Dashboard!$M$300:$N$472,2,FALSE)),"")</f>
        <v/>
      </c>
      <c r="U494" s="345" t="str">
        <f t="shared" si="6"/>
        <v/>
      </c>
      <c r="V494" s="209"/>
      <c r="W494" s="148" t="s">
        <v>7339</v>
      </c>
      <c r="X494" s="11"/>
      <c r="Y494" s="11"/>
    </row>
    <row r="495" spans="1:25" x14ac:dyDescent="0.25">
      <c r="A495" s="153"/>
      <c r="B495" s="122">
        <v>53</v>
      </c>
      <c r="C495" s="128" t="s">
        <v>1004</v>
      </c>
      <c r="D495" s="173" t="s">
        <v>6022</v>
      </c>
      <c r="E495" s="125" t="s">
        <v>358</v>
      </c>
      <c r="F495" s="122">
        <v>18</v>
      </c>
      <c r="G495" s="122"/>
      <c r="H495" s="174" t="s">
        <v>6905</v>
      </c>
      <c r="I495" s="173" t="s">
        <v>6022</v>
      </c>
      <c r="J495" s="174" t="s">
        <v>6804</v>
      </c>
      <c r="K495" s="153"/>
      <c r="L495" s="153"/>
      <c r="M495" s="153"/>
      <c r="N495" s="153"/>
      <c r="O495" s="122"/>
      <c r="P495" s="153"/>
      <c r="Q495" s="153"/>
      <c r="R495" s="153"/>
      <c r="S495" s="153"/>
      <c r="T495" s="122" t="str">
        <f>IFERROR(IFERROR(VLOOKUP(CONCATENATE($C495,"-",$D495, "-",$E495),Dashboard!$M$300:$N$472,2,FALSE),VLOOKUP(CONCATENATE($E495,"-",$D495, "-",$C495),Dashboard!$M$300:$N$472,2,FALSE)),"")</f>
        <v/>
      </c>
      <c r="U495" s="345" t="str">
        <f t="shared" si="6"/>
        <v/>
      </c>
      <c r="V495" s="209"/>
      <c r="W495" s="153"/>
      <c r="X495" s="11"/>
      <c r="Y495" s="11"/>
    </row>
    <row r="496" spans="1:25" x14ac:dyDescent="0.25">
      <c r="A496" s="153"/>
      <c r="B496" s="153"/>
      <c r="C496" s="128" t="s">
        <v>358</v>
      </c>
      <c r="D496" s="173" t="s">
        <v>6022</v>
      </c>
      <c r="E496" s="125" t="s">
        <v>295</v>
      </c>
      <c r="F496" s="122">
        <v>57</v>
      </c>
      <c r="G496" s="122"/>
      <c r="H496" s="174" t="s">
        <v>6793</v>
      </c>
      <c r="I496" s="173" t="s">
        <v>6022</v>
      </c>
      <c r="J496" s="174" t="s">
        <v>6760</v>
      </c>
      <c r="K496" s="68"/>
      <c r="L496" s="68"/>
      <c r="M496" s="68"/>
      <c r="N496" s="68"/>
      <c r="O496" s="69"/>
      <c r="P496" s="68"/>
      <c r="Q496" s="68"/>
      <c r="R496" s="68"/>
      <c r="S496" s="68"/>
      <c r="T496" s="122" t="str">
        <f>IFERROR(IFERROR(VLOOKUP(CONCATENATE($C496,"-",$D496, "-",$E496),Dashboard!$M$300:$N$472,2,FALSE),VLOOKUP(CONCATENATE($E496,"-",$D496, "-",$C496),Dashboard!$M$300:$N$472,2,FALSE)),"")</f>
        <v/>
      </c>
      <c r="U496" s="345" t="str">
        <f t="shared" si="6"/>
        <v/>
      </c>
      <c r="V496" s="209"/>
      <c r="W496" s="68"/>
      <c r="X496" s="11"/>
      <c r="Y496" s="11"/>
    </row>
    <row r="497" spans="1:25" x14ac:dyDescent="0.25">
      <c r="A497" s="153"/>
      <c r="B497" s="153"/>
      <c r="C497" s="128" t="s">
        <v>6025</v>
      </c>
      <c r="D497" s="173" t="s">
        <v>6022</v>
      </c>
      <c r="E497" s="125" t="s">
        <v>5833</v>
      </c>
      <c r="F497" s="122"/>
      <c r="G497" s="122">
        <v>6</v>
      </c>
      <c r="H497" s="174" t="s">
        <v>6921</v>
      </c>
      <c r="I497" s="173" t="s">
        <v>6022</v>
      </c>
      <c r="J497" s="174" t="s">
        <v>6938</v>
      </c>
      <c r="K497" s="122">
        <v>1</v>
      </c>
      <c r="L497" s="122">
        <v>1</v>
      </c>
      <c r="M497" s="174" t="s">
        <v>7340</v>
      </c>
      <c r="N497" s="174" t="s">
        <v>7340</v>
      </c>
      <c r="O497" s="122">
        <f>SUM(F495:F496)</f>
        <v>75</v>
      </c>
      <c r="P497" s="153"/>
      <c r="Q497" s="153"/>
      <c r="R497" s="153"/>
      <c r="S497" s="153"/>
      <c r="T497" s="122" t="str">
        <f>IFERROR(IFERROR(VLOOKUP(CONCATENATE($C497,"-",$D497, "-",$E497),Dashboard!$M$300:$N$472,2,FALSE),VLOOKUP(CONCATENATE($E497,"-",$D497, "-",$C497),Dashboard!$M$300:$N$472,2,FALSE)),"")</f>
        <v/>
      </c>
      <c r="U497" s="345" t="str">
        <f t="shared" si="6"/>
        <v/>
      </c>
      <c r="V497" s="209"/>
      <c r="W497" s="147" t="s">
        <v>7341</v>
      </c>
      <c r="X497" s="11"/>
      <c r="Y497" s="11"/>
    </row>
    <row r="498" spans="1:25" x14ac:dyDescent="0.25">
      <c r="A498" s="214" t="s">
        <v>5816</v>
      </c>
      <c r="B498" s="137" t="s">
        <v>5862</v>
      </c>
      <c r="C498" s="369" t="s">
        <v>5833</v>
      </c>
      <c r="D498" s="381" t="s">
        <v>6022</v>
      </c>
      <c r="E498" s="371" t="s">
        <v>6025</v>
      </c>
      <c r="F498" s="137"/>
      <c r="G498" s="137">
        <v>6</v>
      </c>
      <c r="H498" s="136">
        <v>14.5</v>
      </c>
      <c r="I498" s="381" t="s">
        <v>6022</v>
      </c>
      <c r="J498" s="137">
        <v>15.05</v>
      </c>
      <c r="K498" s="137"/>
      <c r="L498" s="137"/>
      <c r="M498" s="214"/>
      <c r="N498" s="214"/>
      <c r="O498" s="137"/>
      <c r="P498" s="214"/>
      <c r="Q498" s="214"/>
      <c r="R498" s="214"/>
      <c r="S498" s="214"/>
      <c r="T498" s="122" t="str">
        <f>IFERROR(IFERROR(VLOOKUP(CONCATENATE($C498,"-",$D498, "-",$E498),Dashboard!$M$300:$N$472,2,FALSE),VLOOKUP(CONCATENATE($E498,"-",$D498, "-",$C498),Dashboard!$M$300:$N$472,2,FALSE)),"")</f>
        <v/>
      </c>
      <c r="U498" s="345" t="str">
        <f t="shared" si="6"/>
        <v/>
      </c>
      <c r="V498" s="209"/>
      <c r="W498" s="214"/>
      <c r="X498" s="11"/>
      <c r="Y498" s="11"/>
    </row>
    <row r="499" spans="1:25" x14ac:dyDescent="0.25">
      <c r="A499" s="153"/>
      <c r="B499" s="153"/>
      <c r="C499" s="128" t="s">
        <v>316</v>
      </c>
      <c r="D499" s="128" t="s">
        <v>1377</v>
      </c>
      <c r="E499" s="125" t="s">
        <v>295</v>
      </c>
      <c r="F499" s="122">
        <v>18</v>
      </c>
      <c r="G499" s="122"/>
      <c r="H499" s="127">
        <v>15.1</v>
      </c>
      <c r="I499" s="173" t="s">
        <v>6022</v>
      </c>
      <c r="J499" s="127">
        <v>16.100000000000001</v>
      </c>
      <c r="K499" s="122"/>
      <c r="L499" s="122"/>
      <c r="M499" s="153"/>
      <c r="N499" s="153"/>
      <c r="O499" s="122"/>
      <c r="P499" s="153"/>
      <c r="Q499" s="153"/>
      <c r="R499" s="153"/>
      <c r="S499" s="153"/>
      <c r="T499" s="122" t="str">
        <f>IFERROR(IFERROR(VLOOKUP(CONCATENATE($C499,"-",$D499, "-",$E499),Dashboard!$M$300:$N$472,2,FALSE),VLOOKUP(CONCATENATE($E499,"-",$D499, "-",$C499),Dashboard!$M$300:$N$472,2,FALSE)),"")</f>
        <v/>
      </c>
      <c r="U499" s="345" t="str">
        <f t="shared" si="6"/>
        <v/>
      </c>
      <c r="V499" s="209"/>
      <c r="W499" s="147" t="s">
        <v>7342</v>
      </c>
      <c r="X499" s="11"/>
      <c r="Y499" s="11"/>
    </row>
    <row r="500" spans="1:25" x14ac:dyDescent="0.25">
      <c r="A500" s="153"/>
      <c r="B500" s="153"/>
      <c r="C500" s="128" t="s">
        <v>295</v>
      </c>
      <c r="D500" s="128" t="s">
        <v>1377</v>
      </c>
      <c r="E500" s="125" t="s">
        <v>316</v>
      </c>
      <c r="F500" s="122">
        <v>18</v>
      </c>
      <c r="G500" s="122"/>
      <c r="H500" s="127">
        <v>16.2</v>
      </c>
      <c r="I500" s="173" t="s">
        <v>6022</v>
      </c>
      <c r="J500" s="122">
        <v>17.05</v>
      </c>
      <c r="K500" s="122"/>
      <c r="L500" s="122"/>
      <c r="M500" s="153"/>
      <c r="N500" s="153"/>
      <c r="O500" s="122"/>
      <c r="P500" s="153"/>
      <c r="Q500" s="153"/>
      <c r="R500" s="153"/>
      <c r="S500" s="153"/>
      <c r="T500" s="122" t="str">
        <f>IFERROR(IFERROR(VLOOKUP(CONCATENATE($C500,"-",$D500, "-",$E500),Dashboard!$M$300:$N$472,2,FALSE),VLOOKUP(CONCATENATE($E500,"-",$D500, "-",$C500),Dashboard!$M$300:$N$472,2,FALSE)),"")</f>
        <v/>
      </c>
      <c r="U500" s="345" t="str">
        <f t="shared" si="6"/>
        <v/>
      </c>
      <c r="V500" s="209"/>
      <c r="W500" s="153"/>
      <c r="X500" s="11"/>
      <c r="Y500" s="11"/>
    </row>
    <row r="501" spans="1:25" x14ac:dyDescent="0.25">
      <c r="A501" s="153"/>
      <c r="B501" s="153"/>
      <c r="C501" s="128" t="s">
        <v>316</v>
      </c>
      <c r="D501" s="128" t="s">
        <v>1377</v>
      </c>
      <c r="E501" s="125" t="s">
        <v>295</v>
      </c>
      <c r="F501" s="122">
        <v>18</v>
      </c>
      <c r="G501" s="122"/>
      <c r="H501" s="127">
        <v>17.2</v>
      </c>
      <c r="I501" s="173" t="s">
        <v>6022</v>
      </c>
      <c r="J501" s="127">
        <v>18</v>
      </c>
      <c r="K501" s="122"/>
      <c r="L501" s="122"/>
      <c r="M501" s="153"/>
      <c r="N501" s="153"/>
      <c r="O501" s="122"/>
      <c r="P501" s="153"/>
      <c r="Q501" s="153"/>
      <c r="R501" s="153"/>
      <c r="S501" s="153"/>
      <c r="T501" s="122" t="str">
        <f>IFERROR(IFERROR(VLOOKUP(CONCATENATE($C501,"-",$D501, "-",$E501),Dashboard!$M$300:$N$472,2,FALSE),VLOOKUP(CONCATENATE($E501,"-",$D501, "-",$C501),Dashboard!$M$300:$N$472,2,FALSE)),"")</f>
        <v/>
      </c>
      <c r="U501" s="345" t="str">
        <f t="shared" si="6"/>
        <v/>
      </c>
      <c r="V501" s="209"/>
      <c r="W501" s="153"/>
      <c r="X501" s="11"/>
      <c r="Y501" s="11"/>
    </row>
    <row r="502" spans="1:25" x14ac:dyDescent="0.25">
      <c r="A502" s="153"/>
      <c r="B502" s="153"/>
      <c r="C502" s="128" t="s">
        <v>295</v>
      </c>
      <c r="D502" s="128" t="s">
        <v>1377</v>
      </c>
      <c r="E502" s="125" t="s">
        <v>316</v>
      </c>
      <c r="F502" s="122">
        <v>18</v>
      </c>
      <c r="G502" s="122"/>
      <c r="H502" s="127">
        <v>18.149999999999999</v>
      </c>
      <c r="I502" s="173" t="s">
        <v>6022</v>
      </c>
      <c r="J502" s="127">
        <v>19</v>
      </c>
      <c r="K502" s="122"/>
      <c r="L502" s="122"/>
      <c r="M502" s="153"/>
      <c r="N502" s="153"/>
      <c r="O502" s="122"/>
      <c r="P502" s="153"/>
      <c r="Q502" s="153"/>
      <c r="R502" s="153"/>
      <c r="S502" s="153"/>
      <c r="T502" s="122" t="str">
        <f>IFERROR(IFERROR(VLOOKUP(CONCATENATE($C502,"-",$D502, "-",$E502),Dashboard!$M$300:$N$472,2,FALSE),VLOOKUP(CONCATENATE($E502,"-",$D502, "-",$C502),Dashboard!$M$300:$N$472,2,FALSE)),"")</f>
        <v/>
      </c>
      <c r="U502" s="345" t="str">
        <f t="shared" si="6"/>
        <v/>
      </c>
      <c r="V502" s="209"/>
      <c r="W502" s="153"/>
      <c r="X502" s="11"/>
      <c r="Y502" s="11"/>
    </row>
    <row r="503" spans="1:25" x14ac:dyDescent="0.25">
      <c r="A503" s="153"/>
      <c r="B503" s="153"/>
      <c r="C503" s="128" t="s">
        <v>316</v>
      </c>
      <c r="D503" s="128" t="s">
        <v>1377</v>
      </c>
      <c r="E503" s="125" t="s">
        <v>295</v>
      </c>
      <c r="F503" s="122">
        <v>18</v>
      </c>
      <c r="G503" s="122"/>
      <c r="H503" s="127">
        <v>19.149999999999999</v>
      </c>
      <c r="I503" s="173" t="s">
        <v>6022</v>
      </c>
      <c r="J503" s="127">
        <v>20</v>
      </c>
      <c r="K503" s="122"/>
      <c r="L503" s="122"/>
      <c r="M503" s="153"/>
      <c r="N503" s="153"/>
      <c r="O503" s="122"/>
      <c r="P503" s="153"/>
      <c r="Q503" s="153"/>
      <c r="R503" s="153"/>
      <c r="S503" s="153"/>
      <c r="T503" s="122" t="str">
        <f>IFERROR(IFERROR(VLOOKUP(CONCATENATE($C503,"-",$D503, "-",$E503),Dashboard!$M$300:$N$472,2,FALSE),VLOOKUP(CONCATENATE($E503,"-",$D503, "-",$C503),Dashboard!$M$300:$N$472,2,FALSE)),"")</f>
        <v/>
      </c>
      <c r="U503" s="345" t="str">
        <f t="shared" si="6"/>
        <v/>
      </c>
      <c r="V503" s="209"/>
      <c r="W503" s="153"/>
      <c r="X503" s="11"/>
      <c r="Y503" s="11"/>
    </row>
    <row r="504" spans="1:25" x14ac:dyDescent="0.25">
      <c r="A504" s="153"/>
      <c r="B504" s="153"/>
      <c r="C504" s="128" t="s">
        <v>295</v>
      </c>
      <c r="D504" s="128" t="s">
        <v>411</v>
      </c>
      <c r="E504" s="125" t="s">
        <v>936</v>
      </c>
      <c r="F504" s="122">
        <v>38</v>
      </c>
      <c r="G504" s="122"/>
      <c r="H504" s="127">
        <v>20.100000000000001</v>
      </c>
      <c r="I504" s="173" t="s">
        <v>6022</v>
      </c>
      <c r="J504" s="122">
        <v>21.25</v>
      </c>
      <c r="K504" s="122">
        <v>1</v>
      </c>
      <c r="L504" s="122">
        <v>1</v>
      </c>
      <c r="M504" s="174" t="s">
        <v>7294</v>
      </c>
      <c r="N504" s="174" t="s">
        <v>6740</v>
      </c>
      <c r="O504" s="122">
        <f>SUM(F499:F504)</f>
        <v>128</v>
      </c>
      <c r="P504" s="153"/>
      <c r="Q504" s="153"/>
      <c r="R504" s="153"/>
      <c r="S504" s="153"/>
      <c r="T504" s="122" t="str">
        <f>IFERROR(IFERROR(VLOOKUP(CONCATENATE($C504,"-",$D504, "-",$E504),Dashboard!$M$300:$N$472,2,FALSE),VLOOKUP(CONCATENATE($E504,"-",$D504, "-",$C504),Dashboard!$M$300:$N$472,2,FALSE)),"")</f>
        <v/>
      </c>
      <c r="U504" s="345" t="str">
        <f t="shared" si="6"/>
        <v/>
      </c>
      <c r="V504" s="209"/>
      <c r="W504" s="147" t="s">
        <v>7343</v>
      </c>
      <c r="X504" s="11"/>
      <c r="Y504" s="11"/>
    </row>
    <row r="505" spans="1:25" ht="26.25" x14ac:dyDescent="0.25">
      <c r="A505" s="153"/>
      <c r="B505" s="122">
        <v>54</v>
      </c>
      <c r="C505" s="128" t="s">
        <v>936</v>
      </c>
      <c r="D505" s="128" t="s">
        <v>411</v>
      </c>
      <c r="E505" s="125" t="s">
        <v>295</v>
      </c>
      <c r="F505" s="122">
        <v>38</v>
      </c>
      <c r="G505" s="122"/>
      <c r="H505" s="174" t="s">
        <v>6740</v>
      </c>
      <c r="I505" s="173" t="s">
        <v>6022</v>
      </c>
      <c r="J505" s="174" t="s">
        <v>6741</v>
      </c>
      <c r="K505" s="122"/>
      <c r="L505" s="122"/>
      <c r="M505" s="153"/>
      <c r="N505" s="153"/>
      <c r="O505" s="122"/>
      <c r="P505" s="153"/>
      <c r="Q505" s="153"/>
      <c r="R505" s="153"/>
      <c r="S505" s="153"/>
      <c r="T505" s="122" t="str">
        <f>IFERROR(IFERROR(VLOOKUP(CONCATENATE($C505,"-",$D505, "-",$E505),Dashboard!$M$300:$N$472,2,FALSE),VLOOKUP(CONCATENATE($E505,"-",$D505, "-",$C505),Dashboard!$M$300:$N$472,2,FALSE)),"")</f>
        <v/>
      </c>
      <c r="U505" s="345" t="str">
        <f t="shared" ref="U505:U568" si="7">T505</f>
        <v/>
      </c>
      <c r="V505" s="209"/>
      <c r="W505" s="183" t="s">
        <v>7344</v>
      </c>
      <c r="X505" s="11"/>
      <c r="Y505" s="11"/>
    </row>
    <row r="506" spans="1:25" x14ac:dyDescent="0.25">
      <c r="A506" s="153"/>
      <c r="B506" s="153"/>
      <c r="C506" s="128" t="s">
        <v>295</v>
      </c>
      <c r="D506" s="128" t="s">
        <v>1377</v>
      </c>
      <c r="E506" s="125" t="s">
        <v>316</v>
      </c>
      <c r="F506" s="122">
        <v>18</v>
      </c>
      <c r="G506" s="122"/>
      <c r="H506" s="174" t="s">
        <v>6722</v>
      </c>
      <c r="I506" s="173" t="s">
        <v>6022</v>
      </c>
      <c r="J506" s="174" t="s">
        <v>6806</v>
      </c>
      <c r="K506" s="122"/>
      <c r="L506" s="122"/>
      <c r="M506" s="153"/>
      <c r="N506" s="153"/>
      <c r="O506" s="122"/>
      <c r="P506" s="153"/>
      <c r="Q506" s="153"/>
      <c r="R506" s="153"/>
      <c r="S506" s="153"/>
      <c r="T506" s="122" t="str">
        <f>IFERROR(IFERROR(VLOOKUP(CONCATENATE($C506,"-",$D506, "-",$E506),Dashboard!$M$300:$N$472,2,FALSE),VLOOKUP(CONCATENATE($E506,"-",$D506, "-",$C506),Dashboard!$M$300:$N$472,2,FALSE)),"")</f>
        <v/>
      </c>
      <c r="U506" s="345" t="str">
        <f t="shared" si="7"/>
        <v/>
      </c>
      <c r="V506" s="209"/>
      <c r="W506" s="153"/>
      <c r="X506" s="11"/>
      <c r="Y506" s="11"/>
    </row>
    <row r="507" spans="1:25" ht="30" x14ac:dyDescent="0.25">
      <c r="A507" s="153"/>
      <c r="B507" s="153"/>
      <c r="C507" s="128" t="s">
        <v>316</v>
      </c>
      <c r="D507" s="128" t="s">
        <v>1377</v>
      </c>
      <c r="E507" s="125" t="s">
        <v>6906</v>
      </c>
      <c r="F507" s="122">
        <v>22</v>
      </c>
      <c r="G507" s="122"/>
      <c r="H507" s="174" t="s">
        <v>6062</v>
      </c>
      <c r="I507" s="173" t="s">
        <v>6022</v>
      </c>
      <c r="J507" s="174" t="s">
        <v>6029</v>
      </c>
      <c r="K507" s="122"/>
      <c r="L507" s="122"/>
      <c r="M507" s="153"/>
      <c r="N507" s="153"/>
      <c r="O507" s="122"/>
      <c r="P507" s="153"/>
      <c r="Q507" s="153"/>
      <c r="R507" s="153"/>
      <c r="S507" s="153"/>
      <c r="T507" s="122" t="str">
        <f>IFERROR(IFERROR(VLOOKUP(CONCATENATE($C507,"-",$D507, "-",$E507),Dashboard!$M$300:$N$472,2,FALSE),VLOOKUP(CONCATENATE($E507,"-",$D507, "-",$C507),Dashboard!$M$300:$N$472,2,FALSE)),"")</f>
        <v/>
      </c>
      <c r="U507" s="345" t="str">
        <f t="shared" si="7"/>
        <v/>
      </c>
      <c r="V507" s="209"/>
      <c r="W507" s="147" t="s">
        <v>7345</v>
      </c>
      <c r="X507" s="11"/>
      <c r="Y507" s="11"/>
    </row>
    <row r="508" spans="1:25" x14ac:dyDescent="0.25">
      <c r="A508" s="153"/>
      <c r="B508" s="153"/>
      <c r="C508" s="128" t="s">
        <v>295</v>
      </c>
      <c r="D508" s="128" t="s">
        <v>1377</v>
      </c>
      <c r="E508" s="125" t="s">
        <v>316</v>
      </c>
      <c r="F508" s="122">
        <v>18</v>
      </c>
      <c r="G508" s="122"/>
      <c r="H508" s="174" t="s">
        <v>6716</v>
      </c>
      <c r="I508" s="173" t="s">
        <v>6022</v>
      </c>
      <c r="J508" s="174" t="s">
        <v>6826</v>
      </c>
      <c r="K508" s="122"/>
      <c r="L508" s="122"/>
      <c r="M508" s="153"/>
      <c r="N508" s="153"/>
      <c r="O508" s="122"/>
      <c r="P508" s="153"/>
      <c r="Q508" s="153"/>
      <c r="R508" s="153"/>
      <c r="S508" s="153"/>
      <c r="T508" s="122" t="str">
        <f>IFERROR(IFERROR(VLOOKUP(CONCATENATE($C508,"-",$D508, "-",$E508),Dashboard!$M$300:$N$472,2,FALSE),VLOOKUP(CONCATENATE($E508,"-",$D508, "-",$C508),Dashboard!$M$300:$N$472,2,FALSE)),"")</f>
        <v/>
      </c>
      <c r="U508" s="345" t="str">
        <f t="shared" si="7"/>
        <v/>
      </c>
      <c r="V508" s="209"/>
      <c r="W508" s="153"/>
      <c r="X508" s="11"/>
      <c r="Y508" s="11"/>
    </row>
    <row r="509" spans="1:25" x14ac:dyDescent="0.25">
      <c r="A509" s="153"/>
      <c r="B509" s="153"/>
      <c r="C509" s="128" t="s">
        <v>316</v>
      </c>
      <c r="D509" s="128" t="s">
        <v>1377</v>
      </c>
      <c r="E509" s="125" t="s">
        <v>295</v>
      </c>
      <c r="F509" s="122">
        <v>18</v>
      </c>
      <c r="G509" s="122"/>
      <c r="H509" s="127">
        <v>10.3</v>
      </c>
      <c r="I509" s="173" t="s">
        <v>6022</v>
      </c>
      <c r="J509" s="122">
        <v>11.15</v>
      </c>
      <c r="K509" s="122"/>
      <c r="L509" s="122"/>
      <c r="M509" s="153"/>
      <c r="N509" s="153"/>
      <c r="O509" s="122"/>
      <c r="P509" s="153"/>
      <c r="Q509" s="153"/>
      <c r="R509" s="153"/>
      <c r="S509" s="153"/>
      <c r="T509" s="122" t="str">
        <f>IFERROR(IFERROR(VLOOKUP(CONCATENATE($C509,"-",$D509, "-",$E509),Dashboard!$M$300:$N$472,2,FALSE),VLOOKUP(CONCATENATE($E509,"-",$D509, "-",$C509),Dashboard!$M$300:$N$472,2,FALSE)),"")</f>
        <v/>
      </c>
      <c r="U509" s="345" t="str">
        <f t="shared" si="7"/>
        <v/>
      </c>
      <c r="V509" s="209"/>
      <c r="W509" s="147" t="s">
        <v>7345</v>
      </c>
      <c r="X509" s="11"/>
      <c r="Y509" s="11"/>
    </row>
    <row r="510" spans="1:25" x14ac:dyDescent="0.25">
      <c r="A510" s="153"/>
      <c r="B510" s="153"/>
      <c r="C510" s="128" t="s">
        <v>295</v>
      </c>
      <c r="D510" s="128" t="s">
        <v>1377</v>
      </c>
      <c r="E510" s="125" t="s">
        <v>316</v>
      </c>
      <c r="F510" s="122">
        <v>18</v>
      </c>
      <c r="G510" s="122"/>
      <c r="H510" s="127">
        <v>11.3</v>
      </c>
      <c r="I510" s="173" t="s">
        <v>6022</v>
      </c>
      <c r="J510" s="122">
        <v>12.15</v>
      </c>
      <c r="K510" s="122"/>
      <c r="L510" s="122"/>
      <c r="M510" s="153"/>
      <c r="N510" s="153"/>
      <c r="O510" s="122"/>
      <c r="P510" s="153"/>
      <c r="Q510" s="153"/>
      <c r="R510" s="153"/>
      <c r="S510" s="153"/>
      <c r="T510" s="122" t="str">
        <f>IFERROR(IFERROR(VLOOKUP(CONCATENATE($C510,"-",$D510, "-",$E510),Dashboard!$M$300:$N$472,2,FALSE),VLOOKUP(CONCATENATE($E510,"-",$D510, "-",$C510),Dashboard!$M$300:$N$472,2,FALSE)),"")</f>
        <v/>
      </c>
      <c r="U510" s="345" t="str">
        <f t="shared" si="7"/>
        <v/>
      </c>
      <c r="V510" s="209"/>
      <c r="W510" s="153"/>
      <c r="X510" s="11"/>
      <c r="Y510" s="11"/>
    </row>
    <row r="511" spans="1:25" x14ac:dyDescent="0.25">
      <c r="A511" s="153"/>
      <c r="B511" s="153"/>
      <c r="C511" s="128" t="s">
        <v>316</v>
      </c>
      <c r="D511" s="128" t="s">
        <v>1377</v>
      </c>
      <c r="E511" s="125" t="s">
        <v>295</v>
      </c>
      <c r="F511" s="122">
        <v>18</v>
      </c>
      <c r="G511" s="122"/>
      <c r="H511" s="127">
        <v>13</v>
      </c>
      <c r="I511" s="173" t="s">
        <v>6022</v>
      </c>
      <c r="J511" s="122">
        <v>13.45</v>
      </c>
      <c r="K511" s="153"/>
      <c r="L511" s="153"/>
      <c r="M511" s="153"/>
      <c r="N511" s="153"/>
      <c r="O511" s="122"/>
      <c r="P511" s="153"/>
      <c r="Q511" s="153"/>
      <c r="R511" s="153"/>
      <c r="S511" s="153"/>
      <c r="T511" s="122" t="str">
        <f>IFERROR(IFERROR(VLOOKUP(CONCATENATE($C511,"-",$D511, "-",$E511),Dashboard!$M$300:$N$472,2,FALSE),VLOOKUP(CONCATENATE($E511,"-",$D511, "-",$C511),Dashboard!$M$300:$N$472,2,FALSE)),"")</f>
        <v/>
      </c>
      <c r="U511" s="345" t="str">
        <f t="shared" si="7"/>
        <v/>
      </c>
      <c r="V511" s="209"/>
      <c r="W511" s="147" t="s">
        <v>7345</v>
      </c>
      <c r="X511" s="11"/>
      <c r="Y511" s="11"/>
    </row>
    <row r="512" spans="1:25" x14ac:dyDescent="0.25">
      <c r="A512" s="153"/>
      <c r="B512" s="153"/>
      <c r="C512" s="128" t="s">
        <v>6025</v>
      </c>
      <c r="D512" s="173" t="s">
        <v>6022</v>
      </c>
      <c r="E512" s="125" t="s">
        <v>5833</v>
      </c>
      <c r="F512" s="122"/>
      <c r="G512" s="122">
        <v>6</v>
      </c>
      <c r="H512" s="127">
        <v>13.45</v>
      </c>
      <c r="I512" s="173" t="s">
        <v>6022</v>
      </c>
      <c r="J512" s="127">
        <v>14</v>
      </c>
      <c r="K512" s="122">
        <v>1</v>
      </c>
      <c r="L512" s="122">
        <v>1</v>
      </c>
      <c r="M512" s="174" t="s">
        <v>7346</v>
      </c>
      <c r="N512" s="174" t="s">
        <v>7319</v>
      </c>
      <c r="O512" s="122">
        <f>SUM(F505:F511)</f>
        <v>150</v>
      </c>
      <c r="P512" s="122"/>
      <c r="Q512" s="153"/>
      <c r="R512" s="153"/>
      <c r="S512" s="153"/>
      <c r="T512" s="122" t="str">
        <f>IFERROR(IFERROR(VLOOKUP(CONCATENATE($C512,"-",$D512, "-",$E512),Dashboard!$M$300:$N$472,2,FALSE),VLOOKUP(CONCATENATE($E512,"-",$D512, "-",$C512),Dashboard!$M$300:$N$472,2,FALSE)),"")</f>
        <v/>
      </c>
      <c r="U512" s="345" t="str">
        <f t="shared" si="7"/>
        <v/>
      </c>
      <c r="V512" s="209"/>
      <c r="W512" s="147" t="s">
        <v>5805</v>
      </c>
      <c r="X512" s="11"/>
      <c r="Y512" s="11"/>
    </row>
    <row r="513" spans="1:25" x14ac:dyDescent="0.25">
      <c r="A513" s="214" t="s">
        <v>6068</v>
      </c>
      <c r="B513" s="137" t="s">
        <v>5863</v>
      </c>
      <c r="C513" s="369" t="s">
        <v>5833</v>
      </c>
      <c r="D513" s="137"/>
      <c r="E513" s="371" t="s">
        <v>316</v>
      </c>
      <c r="F513" s="137"/>
      <c r="G513" s="137">
        <v>6</v>
      </c>
      <c r="H513" s="136">
        <v>12.3</v>
      </c>
      <c r="I513" s="381" t="s">
        <v>6022</v>
      </c>
      <c r="J513" s="137">
        <v>12.4</v>
      </c>
      <c r="K513" s="214"/>
      <c r="L513" s="214"/>
      <c r="M513" s="214"/>
      <c r="N513" s="214"/>
      <c r="O513" s="137"/>
      <c r="P513" s="214"/>
      <c r="Q513" s="214"/>
      <c r="R513" s="214"/>
      <c r="S513" s="214"/>
      <c r="T513" s="122" t="str">
        <f>IFERROR(IFERROR(VLOOKUP(CONCATENATE($C513,"-",$D513, "-",$E513),Dashboard!$M$300:$N$472,2,FALSE),VLOOKUP(CONCATENATE($E513,"-",$D513, "-",$C513),Dashboard!$M$300:$N$472,2,FALSE)),"")</f>
        <v/>
      </c>
      <c r="U513" s="345" t="str">
        <f t="shared" si="7"/>
        <v/>
      </c>
      <c r="V513" s="209"/>
      <c r="W513" s="384" t="s">
        <v>7347</v>
      </c>
      <c r="X513" s="11"/>
      <c r="Y513" s="11"/>
    </row>
    <row r="514" spans="1:25" ht="30" x14ac:dyDescent="0.25">
      <c r="A514" s="153"/>
      <c r="B514" s="153"/>
      <c r="C514" s="128" t="s">
        <v>316</v>
      </c>
      <c r="D514" s="128" t="s">
        <v>6907</v>
      </c>
      <c r="E514" s="125" t="s">
        <v>6908</v>
      </c>
      <c r="F514" s="122">
        <v>21</v>
      </c>
      <c r="G514" s="122"/>
      <c r="H514" s="127">
        <v>12.25</v>
      </c>
      <c r="I514" s="173" t="s">
        <v>6022</v>
      </c>
      <c r="J514" s="122">
        <v>12.45</v>
      </c>
      <c r="K514" s="153"/>
      <c r="L514" s="153"/>
      <c r="M514" s="153"/>
      <c r="N514" s="153"/>
      <c r="O514" s="122"/>
      <c r="P514" s="153"/>
      <c r="Q514" s="153"/>
      <c r="R514" s="153"/>
      <c r="S514" s="153"/>
      <c r="T514" s="122" t="str">
        <f>IFERROR(IFERROR(VLOOKUP(CONCATENATE($C514,"-",$D514, "-",$E514),Dashboard!$M$300:$N$472,2,FALSE),VLOOKUP(CONCATENATE($E514,"-",$D514, "-",$C514),Dashboard!$M$300:$N$472,2,FALSE)),"")</f>
        <v/>
      </c>
      <c r="U514" s="345" t="str">
        <f t="shared" si="7"/>
        <v/>
      </c>
      <c r="V514" s="209"/>
      <c r="W514" s="379" t="s">
        <v>7348</v>
      </c>
      <c r="X514" s="11"/>
      <c r="Y514" s="11"/>
    </row>
    <row r="515" spans="1:25" ht="26.25" x14ac:dyDescent="0.25">
      <c r="A515" s="153"/>
      <c r="B515" s="153"/>
      <c r="C515" s="128" t="s">
        <v>6908</v>
      </c>
      <c r="D515" s="128"/>
      <c r="E515" s="125" t="s">
        <v>315</v>
      </c>
      <c r="F515" s="122">
        <v>15</v>
      </c>
      <c r="G515" s="122"/>
      <c r="H515" s="127">
        <v>13.3</v>
      </c>
      <c r="I515" s="173" t="s">
        <v>6022</v>
      </c>
      <c r="J515" s="122">
        <v>13.45</v>
      </c>
      <c r="K515" s="153"/>
      <c r="L515" s="153"/>
      <c r="M515" s="153"/>
      <c r="N515" s="153"/>
      <c r="O515" s="122"/>
      <c r="P515" s="153"/>
      <c r="Q515" s="153"/>
      <c r="R515" s="153"/>
      <c r="S515" s="153"/>
      <c r="T515" s="122" t="str">
        <f>IFERROR(IFERROR(VLOOKUP(CONCATENATE($C515,"-",$D515, "-",$E515),Dashboard!$M$300:$N$472,2,FALSE),VLOOKUP(CONCATENATE($E515,"-",$D515, "-",$C515),Dashboard!$M$300:$N$472,2,FALSE)),"")</f>
        <v/>
      </c>
      <c r="U515" s="345" t="str">
        <f t="shared" si="7"/>
        <v/>
      </c>
      <c r="V515" s="209"/>
      <c r="W515" s="183" t="s">
        <v>7349</v>
      </c>
      <c r="X515" s="11"/>
      <c r="Y515" s="11"/>
    </row>
    <row r="516" spans="1:25" ht="26.25" x14ac:dyDescent="0.25">
      <c r="A516" s="153"/>
      <c r="B516" s="153"/>
      <c r="C516" s="128" t="s">
        <v>315</v>
      </c>
      <c r="D516" s="128" t="s">
        <v>6909</v>
      </c>
      <c r="E516" s="152" t="s">
        <v>411</v>
      </c>
      <c r="F516" s="122">
        <v>17</v>
      </c>
      <c r="G516" s="122"/>
      <c r="H516" s="127">
        <v>13.45</v>
      </c>
      <c r="I516" s="173" t="s">
        <v>6022</v>
      </c>
      <c r="J516" s="127">
        <v>14.2</v>
      </c>
      <c r="K516" s="153"/>
      <c r="L516" s="153"/>
      <c r="M516" s="153"/>
      <c r="N516" s="153"/>
      <c r="O516" s="122"/>
      <c r="P516" s="153"/>
      <c r="Q516" s="153"/>
      <c r="R516" s="153"/>
      <c r="S516" s="153"/>
      <c r="T516" s="122" t="str">
        <f>IFERROR(IFERROR(VLOOKUP(CONCATENATE($C516,"-",$D516, "-",$E516),Dashboard!$M$300:$N$472,2,FALSE),VLOOKUP(CONCATENATE($E516,"-",$D516, "-",$C516),Dashboard!$M$300:$N$472,2,FALSE)),"")</f>
        <v/>
      </c>
      <c r="U516" s="345" t="str">
        <f t="shared" si="7"/>
        <v/>
      </c>
      <c r="V516" s="209"/>
      <c r="W516" s="183" t="s">
        <v>7349</v>
      </c>
      <c r="X516" s="11"/>
      <c r="Y516" s="11"/>
    </row>
    <row r="517" spans="1:25" x14ac:dyDescent="0.25">
      <c r="A517" s="153"/>
      <c r="B517" s="153"/>
      <c r="C517" s="128" t="s">
        <v>411</v>
      </c>
      <c r="D517" s="128" t="s">
        <v>6909</v>
      </c>
      <c r="E517" s="125" t="s">
        <v>315</v>
      </c>
      <c r="F517" s="122">
        <v>17</v>
      </c>
      <c r="G517" s="122"/>
      <c r="H517" s="127">
        <v>14.4</v>
      </c>
      <c r="I517" s="173" t="s">
        <v>6022</v>
      </c>
      <c r="J517" s="127">
        <v>14.5</v>
      </c>
      <c r="K517" s="153"/>
      <c r="L517" s="153"/>
      <c r="M517" s="153"/>
      <c r="N517" s="153"/>
      <c r="O517" s="122"/>
      <c r="P517" s="153"/>
      <c r="Q517" s="153"/>
      <c r="R517" s="153"/>
      <c r="S517" s="153"/>
      <c r="T517" s="122" t="str">
        <f>IFERROR(IFERROR(VLOOKUP(CONCATENATE($C517,"-",$D517, "-",$E517),Dashboard!$M$300:$N$472,2,FALSE),VLOOKUP(CONCATENATE($E517,"-",$D517, "-",$C517),Dashboard!$M$300:$N$472,2,FALSE)),"")</f>
        <v/>
      </c>
      <c r="U517" s="345" t="str">
        <f t="shared" si="7"/>
        <v/>
      </c>
      <c r="V517" s="209"/>
      <c r="W517" s="147" t="s">
        <v>7347</v>
      </c>
      <c r="X517" s="11"/>
      <c r="Y517" s="11"/>
    </row>
    <row r="518" spans="1:25" ht="30" x14ac:dyDescent="0.25">
      <c r="A518" s="153"/>
      <c r="B518" s="153"/>
      <c r="C518" s="128" t="s">
        <v>315</v>
      </c>
      <c r="D518" s="173" t="s">
        <v>6022</v>
      </c>
      <c r="E518" s="125" t="s">
        <v>6908</v>
      </c>
      <c r="F518" s="122">
        <v>4</v>
      </c>
      <c r="G518" s="122"/>
      <c r="H518" s="127">
        <v>15.3</v>
      </c>
      <c r="I518" s="173" t="s">
        <v>6022</v>
      </c>
      <c r="J518" s="127">
        <v>15.5</v>
      </c>
      <c r="K518" s="153"/>
      <c r="L518" s="153"/>
      <c r="M518" s="153"/>
      <c r="N518" s="153"/>
      <c r="O518" s="122"/>
      <c r="P518" s="153"/>
      <c r="Q518" s="153"/>
      <c r="R518" s="153"/>
      <c r="S518" s="153"/>
      <c r="T518" s="122" t="str">
        <f>IFERROR(IFERROR(VLOOKUP(CONCATENATE($C518,"-",$D518, "-",$E518),Dashboard!$M$300:$N$472,2,FALSE),VLOOKUP(CONCATENATE($E518,"-",$D518, "-",$C518),Dashboard!$M$300:$N$472,2,FALSE)),"")</f>
        <v/>
      </c>
      <c r="U518" s="345" t="str">
        <f t="shared" si="7"/>
        <v/>
      </c>
      <c r="V518" s="209"/>
      <c r="W518" s="153"/>
      <c r="X518" s="11"/>
      <c r="Y518" s="11"/>
    </row>
    <row r="519" spans="1:25" x14ac:dyDescent="0.25">
      <c r="A519" s="153"/>
      <c r="B519" s="153"/>
      <c r="C519" s="128" t="s">
        <v>6908</v>
      </c>
      <c r="D519" s="173" t="s">
        <v>6022</v>
      </c>
      <c r="E519" s="125" t="s">
        <v>315</v>
      </c>
      <c r="F519" s="122">
        <v>15</v>
      </c>
      <c r="G519" s="122"/>
      <c r="H519" s="127">
        <v>16.399999999999999</v>
      </c>
      <c r="I519" s="173" t="s">
        <v>6022</v>
      </c>
      <c r="J519" s="127">
        <v>16.5</v>
      </c>
      <c r="K519" s="153"/>
      <c r="L519" s="153"/>
      <c r="M519" s="153"/>
      <c r="N519" s="153"/>
      <c r="O519" s="122"/>
      <c r="P519" s="153"/>
      <c r="Q519" s="153"/>
      <c r="R519" s="153"/>
      <c r="S519" s="153"/>
      <c r="T519" s="122" t="str">
        <f>IFERROR(IFERROR(VLOOKUP(CONCATENATE($C519,"-",$D519, "-",$E519),Dashboard!$M$300:$N$472,2,FALSE),VLOOKUP(CONCATENATE($E519,"-",$D519, "-",$C519),Dashboard!$M$300:$N$472,2,FALSE)),"")</f>
        <v/>
      </c>
      <c r="U519" s="345" t="str">
        <f t="shared" si="7"/>
        <v/>
      </c>
      <c r="V519" s="209"/>
      <c r="W519" s="147" t="s">
        <v>7347</v>
      </c>
      <c r="X519" s="11"/>
      <c r="Y519" s="11"/>
    </row>
    <row r="520" spans="1:25" x14ac:dyDescent="0.25">
      <c r="A520" s="153"/>
      <c r="B520" s="153"/>
      <c r="C520" s="128" t="s">
        <v>315</v>
      </c>
      <c r="D520" s="128" t="s">
        <v>6909</v>
      </c>
      <c r="E520" s="125" t="s">
        <v>315</v>
      </c>
      <c r="F520" s="122">
        <v>16</v>
      </c>
      <c r="G520" s="122"/>
      <c r="H520" s="127">
        <v>17</v>
      </c>
      <c r="I520" s="173" t="s">
        <v>6022</v>
      </c>
      <c r="J520" s="127">
        <v>17.2</v>
      </c>
      <c r="K520" s="153"/>
      <c r="L520" s="153"/>
      <c r="M520" s="153"/>
      <c r="N520" s="153"/>
      <c r="O520" s="122"/>
      <c r="P520" s="153"/>
      <c r="Q520" s="153"/>
      <c r="R520" s="153"/>
      <c r="S520" s="153"/>
      <c r="T520" s="122" t="str">
        <f>IFERROR(IFERROR(VLOOKUP(CONCATENATE($C520,"-",$D520, "-",$E520),Dashboard!$M$300:$N$472,2,FALSE),VLOOKUP(CONCATENATE($E520,"-",$D520, "-",$C520),Dashboard!$M$300:$N$472,2,FALSE)),"")</f>
        <v/>
      </c>
      <c r="U520" s="345" t="str">
        <f t="shared" si="7"/>
        <v/>
      </c>
      <c r="V520" s="209"/>
      <c r="W520" s="147" t="s">
        <v>7348</v>
      </c>
      <c r="X520" s="11"/>
      <c r="Y520" s="11"/>
    </row>
    <row r="521" spans="1:25" x14ac:dyDescent="0.25">
      <c r="A521" s="153"/>
      <c r="B521" s="153"/>
      <c r="C521" s="128" t="s">
        <v>315</v>
      </c>
      <c r="D521" s="139" t="s">
        <v>6910</v>
      </c>
      <c r="E521" s="125" t="s">
        <v>315</v>
      </c>
      <c r="F521" s="122">
        <v>15</v>
      </c>
      <c r="G521" s="122"/>
      <c r="H521" s="127">
        <v>17.55</v>
      </c>
      <c r="I521" s="173" t="s">
        <v>6022</v>
      </c>
      <c r="J521" s="122">
        <v>18.149999999999999</v>
      </c>
      <c r="K521" s="153"/>
      <c r="L521" s="153"/>
      <c r="M521" s="153"/>
      <c r="N521" s="153"/>
      <c r="O521" s="122"/>
      <c r="P521" s="153"/>
      <c r="Q521" s="153"/>
      <c r="R521" s="153"/>
      <c r="S521" s="153"/>
      <c r="T521" s="122" t="str">
        <f>IFERROR(IFERROR(VLOOKUP(CONCATENATE($C521,"-",$D521, "-",$E521),Dashboard!$M$300:$N$472,2,FALSE),VLOOKUP(CONCATENATE($E521,"-",$D521, "-",$C521),Dashboard!$M$300:$N$472,2,FALSE)),"")</f>
        <v/>
      </c>
      <c r="U521" s="345" t="str">
        <f t="shared" si="7"/>
        <v/>
      </c>
      <c r="V521" s="209"/>
      <c r="W521" s="147" t="s">
        <v>7348</v>
      </c>
      <c r="X521" s="11"/>
      <c r="Y521" s="11"/>
    </row>
    <row r="522" spans="1:25" ht="23.25" x14ac:dyDescent="0.25">
      <c r="A522" s="153"/>
      <c r="B522" s="153"/>
      <c r="C522" s="128" t="s">
        <v>315</v>
      </c>
      <c r="D522" s="132" t="s">
        <v>6912</v>
      </c>
      <c r="E522" s="125" t="s">
        <v>315</v>
      </c>
      <c r="F522" s="122">
        <v>15</v>
      </c>
      <c r="G522" s="122"/>
      <c r="H522" s="127">
        <v>18.3</v>
      </c>
      <c r="I522" s="173" t="s">
        <v>6022</v>
      </c>
      <c r="J522" s="127">
        <v>18.5</v>
      </c>
      <c r="K522" s="153"/>
      <c r="L522" s="153"/>
      <c r="M522" s="153"/>
      <c r="N522" s="153"/>
      <c r="O522" s="122"/>
      <c r="P522" s="153"/>
      <c r="Q522" s="153"/>
      <c r="R522" s="153"/>
      <c r="S522" s="153"/>
      <c r="T522" s="122" t="str">
        <f>IFERROR(IFERROR(VLOOKUP(CONCATENATE($C522,"-",$D522, "-",$E522),Dashboard!$M$300:$N$472,2,FALSE),VLOOKUP(CONCATENATE($E522,"-",$D522, "-",$C522),Dashboard!$M$300:$N$472,2,FALSE)),"")</f>
        <v/>
      </c>
      <c r="U522" s="345" t="str">
        <f t="shared" si="7"/>
        <v/>
      </c>
      <c r="V522" s="209"/>
      <c r="W522" s="147" t="s">
        <v>7347</v>
      </c>
      <c r="X522" s="11"/>
      <c r="Y522" s="11"/>
    </row>
    <row r="523" spans="1:25" x14ac:dyDescent="0.25">
      <c r="A523" s="153"/>
      <c r="B523" s="153"/>
      <c r="C523" s="128" t="s">
        <v>315</v>
      </c>
      <c r="D523" s="128" t="s">
        <v>6909</v>
      </c>
      <c r="E523" s="125" t="s">
        <v>411</v>
      </c>
      <c r="F523" s="122">
        <v>17</v>
      </c>
      <c r="G523" s="122"/>
      <c r="H523" s="127">
        <v>20</v>
      </c>
      <c r="I523" s="173" t="s">
        <v>6022</v>
      </c>
      <c r="J523" s="122">
        <v>20.25</v>
      </c>
      <c r="K523" s="122">
        <v>1</v>
      </c>
      <c r="L523" s="122">
        <v>1</v>
      </c>
      <c r="M523" s="174" t="s">
        <v>6042</v>
      </c>
      <c r="N523" s="174" t="s">
        <v>7281</v>
      </c>
      <c r="O523" s="122">
        <f>SUM(F514:F523)</f>
        <v>152</v>
      </c>
      <c r="P523" s="122"/>
      <c r="Q523" s="153"/>
      <c r="R523" s="153"/>
      <c r="S523" s="153"/>
      <c r="T523" s="122" t="str">
        <f>IFERROR(IFERROR(VLOOKUP(CONCATENATE($C523,"-",$D523, "-",$E523),Dashboard!$M$300:$N$472,2,FALSE),VLOOKUP(CONCATENATE($E523,"-",$D523, "-",$C523),Dashboard!$M$300:$N$472,2,FALSE)),"")</f>
        <v/>
      </c>
      <c r="U523" s="345" t="str">
        <f t="shared" si="7"/>
        <v/>
      </c>
      <c r="V523" s="209"/>
      <c r="W523" s="147" t="s">
        <v>7350</v>
      </c>
      <c r="X523" s="11"/>
      <c r="Y523" s="11"/>
    </row>
    <row r="524" spans="1:25" x14ac:dyDescent="0.25">
      <c r="A524" s="153"/>
      <c r="B524" s="122">
        <v>55</v>
      </c>
      <c r="C524" s="128" t="s">
        <v>411</v>
      </c>
      <c r="D524" s="128" t="s">
        <v>6909</v>
      </c>
      <c r="E524" s="125" t="s">
        <v>221</v>
      </c>
      <c r="F524" s="122">
        <v>17</v>
      </c>
      <c r="G524" s="122"/>
      <c r="H524" s="174" t="s">
        <v>6746</v>
      </c>
      <c r="I524" s="173" t="s">
        <v>6022</v>
      </c>
      <c r="J524" s="174" t="s">
        <v>7294</v>
      </c>
      <c r="K524" s="153"/>
      <c r="L524" s="153"/>
      <c r="M524" s="153"/>
      <c r="N524" s="153"/>
      <c r="O524" s="122"/>
      <c r="P524" s="153"/>
      <c r="Q524" s="153"/>
      <c r="R524" s="153"/>
      <c r="S524" s="153"/>
      <c r="T524" s="122" t="str">
        <f>IFERROR(IFERROR(VLOOKUP(CONCATENATE($C524,"-",$D524, "-",$E524),Dashboard!$M$300:$N$472,2,FALSE),VLOOKUP(CONCATENATE($E524,"-",$D524, "-",$C524),Dashboard!$M$300:$N$472,2,FALSE)),"")</f>
        <v/>
      </c>
      <c r="U524" s="345" t="str">
        <f t="shared" si="7"/>
        <v/>
      </c>
      <c r="V524" s="209"/>
      <c r="W524" s="147" t="s">
        <v>7347</v>
      </c>
      <c r="X524" s="11"/>
      <c r="Y524" s="11"/>
    </row>
    <row r="525" spans="1:25" x14ac:dyDescent="0.25">
      <c r="A525" s="153"/>
      <c r="B525" s="153"/>
      <c r="C525" s="128" t="s">
        <v>315</v>
      </c>
      <c r="D525" s="128" t="s">
        <v>6908</v>
      </c>
      <c r="E525" s="125" t="s">
        <v>315</v>
      </c>
      <c r="F525" s="122">
        <v>15</v>
      </c>
      <c r="G525" s="122"/>
      <c r="H525" s="174" t="s">
        <v>6905</v>
      </c>
      <c r="I525" s="173" t="s">
        <v>6022</v>
      </c>
      <c r="J525" s="174" t="s">
        <v>6026</v>
      </c>
      <c r="K525" s="153"/>
      <c r="L525" s="153"/>
      <c r="M525" s="153"/>
      <c r="N525" s="153"/>
      <c r="O525" s="122"/>
      <c r="P525" s="153"/>
      <c r="Q525" s="153"/>
      <c r="R525" s="153"/>
      <c r="S525" s="153"/>
      <c r="T525" s="122" t="str">
        <f>IFERROR(IFERROR(VLOOKUP(CONCATENATE($C525,"-",$D525, "-",$E525),Dashboard!$M$300:$N$472,2,FALSE),VLOOKUP(CONCATENATE($E525,"-",$D525, "-",$C525),Dashboard!$M$300:$N$472,2,FALSE)),"")</f>
        <v/>
      </c>
      <c r="U525" s="345" t="str">
        <f t="shared" si="7"/>
        <v/>
      </c>
      <c r="V525" s="209"/>
      <c r="W525" s="147" t="s">
        <v>7347</v>
      </c>
      <c r="X525" s="11"/>
      <c r="Y525" s="11"/>
    </row>
    <row r="526" spans="1:25" x14ac:dyDescent="0.25">
      <c r="A526" s="153"/>
      <c r="B526" s="153"/>
      <c r="C526" s="128" t="s">
        <v>315</v>
      </c>
      <c r="D526" s="128" t="s">
        <v>6913</v>
      </c>
      <c r="E526" s="125" t="s">
        <v>315</v>
      </c>
      <c r="F526" s="122">
        <v>15</v>
      </c>
      <c r="G526" s="122"/>
      <c r="H526" s="174" t="s">
        <v>6781</v>
      </c>
      <c r="I526" s="173" t="s">
        <v>6022</v>
      </c>
      <c r="J526" s="174" t="s">
        <v>6782</v>
      </c>
      <c r="K526" s="153"/>
      <c r="L526" s="153"/>
      <c r="M526" s="153"/>
      <c r="N526" s="153"/>
      <c r="O526" s="122"/>
      <c r="P526" s="153"/>
      <c r="Q526" s="153"/>
      <c r="R526" s="153"/>
      <c r="S526" s="153"/>
      <c r="T526" s="122" t="str">
        <f>IFERROR(IFERROR(VLOOKUP(CONCATENATE($C526,"-",$D526, "-",$E526),Dashboard!$M$300:$N$472,2,FALSE),VLOOKUP(CONCATENATE($E526,"-",$D526, "-",$C526),Dashboard!$M$300:$N$472,2,FALSE)),"")</f>
        <v/>
      </c>
      <c r="U526" s="345" t="str">
        <f t="shared" si="7"/>
        <v/>
      </c>
      <c r="V526" s="209"/>
      <c r="W526" s="147" t="s">
        <v>7347</v>
      </c>
      <c r="X526" s="153"/>
      <c r="Y526" s="11"/>
    </row>
    <row r="527" spans="1:25" x14ac:dyDescent="0.25">
      <c r="A527" s="153"/>
      <c r="B527" s="153"/>
      <c r="C527" s="128" t="s">
        <v>315</v>
      </c>
      <c r="D527" s="128" t="s">
        <v>316</v>
      </c>
      <c r="E527" s="125" t="s">
        <v>295</v>
      </c>
      <c r="F527" s="122">
        <v>31</v>
      </c>
      <c r="G527" s="122"/>
      <c r="H527" s="174" t="s">
        <v>6029</v>
      </c>
      <c r="I527" s="173" t="s">
        <v>6022</v>
      </c>
      <c r="J527" s="127">
        <v>10</v>
      </c>
      <c r="K527" s="153"/>
      <c r="L527" s="153"/>
      <c r="M527" s="153"/>
      <c r="N527" s="153"/>
      <c r="O527" s="122"/>
      <c r="P527" s="153"/>
      <c r="Q527" s="153"/>
      <c r="R527" s="153"/>
      <c r="S527" s="153"/>
      <c r="T527" s="122" t="str">
        <f>IFERROR(IFERROR(VLOOKUP(CONCATENATE($C527,"-",$D527, "-",$E527),Dashboard!$M$300:$N$472,2,FALSE),VLOOKUP(CONCATENATE($E527,"-",$D527, "-",$C527),Dashboard!$M$300:$N$472,2,FALSE)),"")</f>
        <v/>
      </c>
      <c r="U527" s="345" t="str">
        <f t="shared" si="7"/>
        <v/>
      </c>
      <c r="V527" s="209"/>
      <c r="W527" s="153"/>
      <c r="X527" s="153"/>
      <c r="Y527" s="11"/>
    </row>
    <row r="528" spans="1:25" x14ac:dyDescent="0.25">
      <c r="A528" s="153"/>
      <c r="B528" s="153"/>
      <c r="C528" s="125" t="s">
        <v>295</v>
      </c>
      <c r="D528" s="173" t="s">
        <v>6022</v>
      </c>
      <c r="E528" s="125" t="s">
        <v>5833</v>
      </c>
      <c r="F528" s="122"/>
      <c r="G528" s="122">
        <v>6</v>
      </c>
      <c r="H528" s="127">
        <v>10.050000000000001</v>
      </c>
      <c r="I528" s="173" t="s">
        <v>6022</v>
      </c>
      <c r="J528" s="127">
        <v>10.199999999999999</v>
      </c>
      <c r="K528" s="122">
        <v>1</v>
      </c>
      <c r="L528" s="122">
        <v>1</v>
      </c>
      <c r="M528" s="174" t="s">
        <v>6829</v>
      </c>
      <c r="N528" s="174" t="s">
        <v>7351</v>
      </c>
      <c r="O528" s="122">
        <f>SUM(F524:F527)</f>
        <v>78</v>
      </c>
      <c r="P528" s="122"/>
      <c r="Q528" s="153"/>
      <c r="R528" s="153"/>
      <c r="S528" s="153"/>
      <c r="T528" s="122" t="str">
        <f>IFERROR(IFERROR(VLOOKUP(CONCATENATE($C528,"-",$D528, "-",$E528),Dashboard!$M$300:$N$472,2,FALSE),VLOOKUP(CONCATENATE($E528,"-",$D528, "-",$C528),Dashboard!$M$300:$N$472,2,FALSE)),"")</f>
        <v/>
      </c>
      <c r="U528" s="345" t="str">
        <f t="shared" si="7"/>
        <v/>
      </c>
      <c r="V528" s="209"/>
      <c r="W528" s="147" t="s">
        <v>5805</v>
      </c>
      <c r="X528" s="153"/>
      <c r="Y528" s="11"/>
    </row>
    <row r="529" spans="1:25" x14ac:dyDescent="0.25">
      <c r="A529" s="153"/>
      <c r="B529" s="153"/>
      <c r="C529" s="128"/>
      <c r="D529" s="128"/>
      <c r="E529" s="125"/>
      <c r="F529" s="153"/>
      <c r="G529" s="122"/>
      <c r="H529" s="153"/>
      <c r="I529" s="153"/>
      <c r="J529" s="153"/>
      <c r="K529" s="153"/>
      <c r="L529" s="153"/>
      <c r="M529" s="153"/>
      <c r="N529" s="153"/>
      <c r="O529" s="122"/>
      <c r="P529" s="153"/>
      <c r="Q529" s="153"/>
      <c r="R529" s="153"/>
      <c r="S529" s="153"/>
      <c r="T529" s="122" t="str">
        <f>IFERROR(IFERROR(VLOOKUP(CONCATENATE($C529,"-",$D529, "-",$E529),Dashboard!$M$300:$N$472,2,FALSE),VLOOKUP(CONCATENATE($E529,"-",$D529, "-",$C529),Dashboard!$M$300:$N$472,2,FALSE)),"")</f>
        <v/>
      </c>
      <c r="U529" s="345" t="str">
        <f t="shared" si="7"/>
        <v/>
      </c>
      <c r="V529" s="209"/>
      <c r="W529" s="153"/>
      <c r="X529" s="153"/>
      <c r="Y529" s="11"/>
    </row>
    <row r="530" spans="1:25" x14ac:dyDescent="0.25">
      <c r="A530" s="153" t="s">
        <v>6748</v>
      </c>
      <c r="B530" s="122" t="s">
        <v>5865</v>
      </c>
      <c r="C530" s="128" t="s">
        <v>5833</v>
      </c>
      <c r="D530" s="173" t="s">
        <v>6022</v>
      </c>
      <c r="E530" s="125" t="s">
        <v>6025</v>
      </c>
      <c r="F530" s="122"/>
      <c r="G530" s="122">
        <v>6</v>
      </c>
      <c r="H530" s="127">
        <v>13.15</v>
      </c>
      <c r="I530" s="173" t="s">
        <v>6022</v>
      </c>
      <c r="J530" s="127">
        <v>13.3</v>
      </c>
      <c r="K530" s="153"/>
      <c r="L530" s="153"/>
      <c r="M530" s="153"/>
      <c r="N530" s="153"/>
      <c r="O530" s="122"/>
      <c r="P530" s="153"/>
      <c r="Q530" s="153"/>
      <c r="R530" s="153"/>
      <c r="S530" s="153"/>
      <c r="T530" s="122" t="str">
        <f>IFERROR(IFERROR(VLOOKUP(CONCATENATE($C530,"-",$D530, "-",$E530),Dashboard!$M$300:$N$472,2,FALSE),VLOOKUP(CONCATENATE($E530,"-",$D530, "-",$C530),Dashboard!$M$300:$N$472,2,FALSE)),"")</f>
        <v/>
      </c>
      <c r="U530" s="345" t="str">
        <f t="shared" si="7"/>
        <v/>
      </c>
      <c r="V530" s="209"/>
      <c r="W530" s="153"/>
      <c r="X530" s="153"/>
      <c r="Y530" s="11"/>
    </row>
    <row r="531" spans="1:25" x14ac:dyDescent="0.25">
      <c r="A531" s="153"/>
      <c r="B531" s="153"/>
      <c r="C531" s="128" t="s">
        <v>295</v>
      </c>
      <c r="D531" s="173" t="s">
        <v>6022</v>
      </c>
      <c r="E531" s="125" t="s">
        <v>1039</v>
      </c>
      <c r="F531" s="122">
        <v>28</v>
      </c>
      <c r="G531" s="122"/>
      <c r="H531" s="127">
        <v>13.45</v>
      </c>
      <c r="I531" s="173" t="s">
        <v>6022</v>
      </c>
      <c r="J531" s="122">
        <v>14.45</v>
      </c>
      <c r="K531" s="153"/>
      <c r="L531" s="153"/>
      <c r="M531" s="153"/>
      <c r="N531" s="153"/>
      <c r="O531" s="122"/>
      <c r="P531" s="153"/>
      <c r="Q531" s="153"/>
      <c r="R531" s="153"/>
      <c r="S531" s="153"/>
      <c r="T531" s="122" t="str">
        <f>IFERROR(IFERROR(VLOOKUP(CONCATENATE($C531,"-",$D531, "-",$E531),Dashboard!$M$300:$N$472,2,FALSE),VLOOKUP(CONCATENATE($E531,"-",$D531, "-",$C531),Dashboard!$M$300:$N$472,2,FALSE)),"")</f>
        <v/>
      </c>
      <c r="U531" s="345" t="str">
        <f t="shared" si="7"/>
        <v/>
      </c>
      <c r="V531" s="209"/>
      <c r="W531" s="153"/>
      <c r="X531" s="153"/>
      <c r="Y531" s="11"/>
    </row>
    <row r="532" spans="1:25" x14ac:dyDescent="0.25">
      <c r="A532" s="153"/>
      <c r="B532" s="153"/>
      <c r="C532" s="128" t="s">
        <v>1039</v>
      </c>
      <c r="D532" s="173" t="s">
        <v>6022</v>
      </c>
      <c r="E532" s="125" t="s">
        <v>295</v>
      </c>
      <c r="F532" s="122">
        <v>28</v>
      </c>
      <c r="G532" s="122"/>
      <c r="H532" s="127">
        <v>15.05</v>
      </c>
      <c r="I532" s="173" t="s">
        <v>6022</v>
      </c>
      <c r="J532" s="122">
        <v>16.05</v>
      </c>
      <c r="K532" s="153"/>
      <c r="L532" s="153"/>
      <c r="M532" s="153"/>
      <c r="N532" s="153"/>
      <c r="O532" s="122"/>
      <c r="P532" s="153"/>
      <c r="Q532" s="153"/>
      <c r="R532" s="153"/>
      <c r="S532" s="153"/>
      <c r="T532" s="122" t="str">
        <f>IFERROR(IFERROR(VLOOKUP(CONCATENATE($C532,"-",$D532, "-",$E532),Dashboard!$M$300:$N$472,2,FALSE),VLOOKUP(CONCATENATE($E532,"-",$D532, "-",$C532),Dashboard!$M$300:$N$472,2,FALSE)),"")</f>
        <v/>
      </c>
      <c r="U532" s="345" t="str">
        <f t="shared" si="7"/>
        <v/>
      </c>
      <c r="V532" s="209"/>
      <c r="W532" s="153"/>
      <c r="X532" s="153"/>
      <c r="Y532" s="11"/>
    </row>
    <row r="533" spans="1:25" x14ac:dyDescent="0.25">
      <c r="A533" s="153"/>
      <c r="B533" s="153"/>
      <c r="C533" s="128" t="s">
        <v>295</v>
      </c>
      <c r="D533" s="173" t="s">
        <v>6022</v>
      </c>
      <c r="E533" s="125" t="s">
        <v>344</v>
      </c>
      <c r="F533" s="122">
        <v>31</v>
      </c>
      <c r="G533" s="122"/>
      <c r="H533" s="127">
        <v>16.149999999999999</v>
      </c>
      <c r="I533" s="173" t="s">
        <v>6022</v>
      </c>
      <c r="J533" s="127">
        <v>17.3</v>
      </c>
      <c r="K533" s="153"/>
      <c r="L533" s="153"/>
      <c r="M533" s="153"/>
      <c r="N533" s="153"/>
      <c r="O533" s="122"/>
      <c r="P533" s="153"/>
      <c r="Q533" s="153"/>
      <c r="R533" s="153"/>
      <c r="S533" s="153"/>
      <c r="T533" s="122" t="str">
        <f>IFERROR(IFERROR(VLOOKUP(CONCATENATE($C533,"-",$D533, "-",$E533),Dashboard!$M$300:$N$472,2,FALSE),VLOOKUP(CONCATENATE($E533,"-",$D533, "-",$C533),Dashboard!$M$300:$N$472,2,FALSE)),"")</f>
        <v/>
      </c>
      <c r="U533" s="345" t="str">
        <f t="shared" si="7"/>
        <v/>
      </c>
      <c r="V533" s="209"/>
      <c r="W533" s="153"/>
      <c r="X533" s="153"/>
      <c r="Y533" s="11"/>
    </row>
    <row r="534" spans="1:25" x14ac:dyDescent="0.25">
      <c r="A534" s="153"/>
      <c r="B534" s="153"/>
      <c r="C534" s="128" t="s">
        <v>344</v>
      </c>
      <c r="D534" s="173" t="s">
        <v>6022</v>
      </c>
      <c r="E534" s="125" t="s">
        <v>140</v>
      </c>
      <c r="F534" s="122">
        <v>10</v>
      </c>
      <c r="G534" s="122"/>
      <c r="H534" s="127">
        <v>17.3</v>
      </c>
      <c r="I534" s="173" t="s">
        <v>6022</v>
      </c>
      <c r="J534" s="127">
        <v>17.399999999999999</v>
      </c>
      <c r="K534" s="153"/>
      <c r="L534" s="153"/>
      <c r="M534" s="153"/>
      <c r="N534" s="153"/>
      <c r="O534" s="122"/>
      <c r="P534" s="153"/>
      <c r="Q534" s="153"/>
      <c r="R534" s="153"/>
      <c r="S534" s="153"/>
      <c r="T534" s="122" t="str">
        <f>IFERROR(IFERROR(VLOOKUP(CONCATENATE($C534,"-",$D534, "-",$E534),Dashboard!$M$300:$N$472,2,FALSE),VLOOKUP(CONCATENATE($E534,"-",$D534, "-",$C534),Dashboard!$M$300:$N$472,2,FALSE)),"")</f>
        <v/>
      </c>
      <c r="U534" s="345" t="str">
        <f t="shared" si="7"/>
        <v/>
      </c>
      <c r="V534" s="209"/>
      <c r="W534" s="153"/>
      <c r="X534" s="153"/>
      <c r="Y534" s="11"/>
    </row>
    <row r="535" spans="1:25" x14ac:dyDescent="0.25">
      <c r="A535" s="153"/>
      <c r="B535" s="153"/>
      <c r="C535" s="128" t="s">
        <v>140</v>
      </c>
      <c r="D535" s="173" t="s">
        <v>6022</v>
      </c>
      <c r="E535" s="125" t="s">
        <v>492</v>
      </c>
      <c r="F535" s="122">
        <v>27</v>
      </c>
      <c r="G535" s="122"/>
      <c r="H535" s="127">
        <v>17.45</v>
      </c>
      <c r="I535" s="173" t="s">
        <v>6022</v>
      </c>
      <c r="J535" s="127">
        <v>19</v>
      </c>
      <c r="K535" s="153"/>
      <c r="L535" s="153"/>
      <c r="M535" s="153"/>
      <c r="N535" s="153"/>
      <c r="O535" s="122"/>
      <c r="P535" s="153"/>
      <c r="Q535" s="153"/>
      <c r="R535" s="153"/>
      <c r="S535" s="153"/>
      <c r="T535" s="122" t="str">
        <f>IFERROR(IFERROR(VLOOKUP(CONCATENATE($C535,"-",$D535, "-",$E535),Dashboard!$M$300:$N$472,2,FALSE),VLOOKUP(CONCATENATE($E535,"-",$D535, "-",$C535),Dashboard!$M$300:$N$472,2,FALSE)),"")</f>
        <v/>
      </c>
      <c r="U535" s="345" t="str">
        <f t="shared" si="7"/>
        <v/>
      </c>
      <c r="V535" s="235"/>
      <c r="W535" s="153"/>
      <c r="X535" s="153"/>
      <c r="Y535" s="11"/>
    </row>
    <row r="536" spans="1:25" x14ac:dyDescent="0.25">
      <c r="A536" s="153"/>
      <c r="B536" s="153"/>
      <c r="C536" s="128" t="s">
        <v>492</v>
      </c>
      <c r="D536" s="173" t="s">
        <v>6022</v>
      </c>
      <c r="E536" s="125" t="s">
        <v>1137</v>
      </c>
      <c r="F536" s="122">
        <v>18</v>
      </c>
      <c r="G536" s="122"/>
      <c r="H536" s="127">
        <v>19.3</v>
      </c>
      <c r="I536" s="173" t="s">
        <v>6022</v>
      </c>
      <c r="J536" s="122">
        <v>20.149999999999999</v>
      </c>
      <c r="K536" s="122">
        <v>1</v>
      </c>
      <c r="L536" s="122">
        <v>1</v>
      </c>
      <c r="M536" s="174" t="s">
        <v>6726</v>
      </c>
      <c r="N536" s="174" t="s">
        <v>7284</v>
      </c>
      <c r="O536" s="122">
        <f>SUM(F531:F536)</f>
        <v>142</v>
      </c>
      <c r="P536" s="122"/>
      <c r="Q536" s="153"/>
      <c r="R536" s="153"/>
      <c r="S536" s="153"/>
      <c r="T536" s="122" t="str">
        <f>IFERROR(IFERROR(VLOOKUP(CONCATENATE($C536,"-",$D536, "-",$E536),Dashboard!$M$300:$N$472,2,FALSE),VLOOKUP(CONCATENATE($E536,"-",$D536, "-",$C536),Dashboard!$M$300:$N$472,2,FALSE)),"")</f>
        <v/>
      </c>
      <c r="U536" s="345" t="str">
        <f t="shared" si="7"/>
        <v/>
      </c>
      <c r="V536" s="209"/>
      <c r="W536" s="147" t="s">
        <v>7352</v>
      </c>
      <c r="X536" s="11"/>
      <c r="Y536" s="11"/>
    </row>
    <row r="537" spans="1:25" x14ac:dyDescent="0.25">
      <c r="A537" s="153"/>
      <c r="B537" s="122">
        <v>56</v>
      </c>
      <c r="C537" s="128" t="s">
        <v>1137</v>
      </c>
      <c r="D537" s="173" t="s">
        <v>6022</v>
      </c>
      <c r="E537" s="125" t="s">
        <v>492</v>
      </c>
      <c r="F537" s="122">
        <v>18</v>
      </c>
      <c r="G537" s="122"/>
      <c r="H537" s="174" t="s">
        <v>6746</v>
      </c>
      <c r="I537" s="173" t="s">
        <v>6022</v>
      </c>
      <c r="J537" s="174" t="s">
        <v>6031</v>
      </c>
      <c r="K537" s="153"/>
      <c r="L537" s="153"/>
      <c r="M537" s="153"/>
      <c r="N537" s="153"/>
      <c r="O537" s="122"/>
      <c r="P537" s="153"/>
      <c r="Q537" s="153"/>
      <c r="R537" s="153"/>
      <c r="S537" s="153"/>
      <c r="T537" s="122" t="str">
        <f>IFERROR(IFERROR(VLOOKUP(CONCATENATE($C537,"-",$D537, "-",$E537),Dashboard!$M$300:$N$472,2,FALSE),VLOOKUP(CONCATENATE($E537,"-",$D537, "-",$C537),Dashboard!$M$300:$N$472,2,FALSE)),"")</f>
        <v/>
      </c>
      <c r="U537" s="345" t="str">
        <f t="shared" si="7"/>
        <v/>
      </c>
      <c r="V537" s="209"/>
      <c r="W537" s="153"/>
      <c r="X537" s="11"/>
      <c r="Y537" s="11"/>
    </row>
    <row r="538" spans="1:25" ht="27.75" customHeight="1" x14ac:dyDescent="0.25">
      <c r="A538" s="153"/>
      <c r="B538" s="153"/>
      <c r="C538" s="128" t="s">
        <v>492</v>
      </c>
      <c r="D538" s="173" t="s">
        <v>6022</v>
      </c>
      <c r="E538" s="125" t="s">
        <v>344</v>
      </c>
      <c r="F538" s="122">
        <v>39</v>
      </c>
      <c r="G538" s="122"/>
      <c r="H538" s="174" t="s">
        <v>6726</v>
      </c>
      <c r="I538" s="173" t="s">
        <v>6022</v>
      </c>
      <c r="J538" s="174" t="s">
        <v>6782</v>
      </c>
      <c r="K538" s="153"/>
      <c r="L538" s="153"/>
      <c r="M538" s="153"/>
      <c r="N538" s="153"/>
      <c r="O538" s="122"/>
      <c r="P538" s="153"/>
      <c r="Q538" s="153"/>
      <c r="R538" s="153"/>
      <c r="S538" s="153"/>
      <c r="T538" s="122" t="str">
        <f>IFERROR(IFERROR(VLOOKUP(CONCATENATE($C538,"-",$D538, "-",$E538),Dashboard!$M$300:$N$472,2,FALSE),VLOOKUP(CONCATENATE($E538,"-",$D538, "-",$C538),Dashboard!$M$300:$N$472,2,FALSE)),"")</f>
        <v/>
      </c>
      <c r="U538" s="345" t="str">
        <f t="shared" si="7"/>
        <v/>
      </c>
      <c r="V538" s="209"/>
      <c r="W538" s="153"/>
      <c r="X538" s="11"/>
      <c r="Y538" s="11"/>
    </row>
    <row r="539" spans="1:25" x14ac:dyDescent="0.25">
      <c r="A539" s="153"/>
      <c r="B539" s="153"/>
      <c r="C539" s="128" t="s">
        <v>344</v>
      </c>
      <c r="D539" s="173" t="s">
        <v>6022</v>
      </c>
      <c r="E539" s="125" t="s">
        <v>295</v>
      </c>
      <c r="F539" s="122">
        <v>31</v>
      </c>
      <c r="G539" s="122"/>
      <c r="H539" s="174" t="s">
        <v>6715</v>
      </c>
      <c r="I539" s="173" t="s">
        <v>6022</v>
      </c>
      <c r="J539" s="174" t="s">
        <v>6044</v>
      </c>
      <c r="K539" s="153"/>
      <c r="L539" s="153"/>
      <c r="M539" s="153"/>
      <c r="N539" s="153"/>
      <c r="O539" s="122"/>
      <c r="P539" s="153"/>
      <c r="Q539" s="153"/>
      <c r="R539" s="153"/>
      <c r="S539" s="153"/>
      <c r="T539" s="122" t="str">
        <f>IFERROR(IFERROR(VLOOKUP(CONCATENATE($C539,"-",$D539, "-",$E539),Dashboard!$M$300:$N$472,2,FALSE),VLOOKUP(CONCATENATE($E539,"-",$D539, "-",$C539),Dashboard!$M$300:$N$472,2,FALSE)),"")</f>
        <v/>
      </c>
      <c r="U539" s="345" t="str">
        <f t="shared" si="7"/>
        <v/>
      </c>
      <c r="V539" s="209"/>
      <c r="W539" s="153"/>
      <c r="X539" s="11"/>
      <c r="Y539" s="11"/>
    </row>
    <row r="540" spans="1:25" x14ac:dyDescent="0.25">
      <c r="A540" s="153"/>
      <c r="B540" s="153"/>
      <c r="C540" s="128" t="s">
        <v>6025</v>
      </c>
      <c r="D540" s="173" t="s">
        <v>6022</v>
      </c>
      <c r="E540" s="125" t="s">
        <v>5833</v>
      </c>
      <c r="F540" s="122"/>
      <c r="G540" s="122">
        <v>6</v>
      </c>
      <c r="H540" s="127">
        <v>10.1</v>
      </c>
      <c r="I540" s="173" t="s">
        <v>6022</v>
      </c>
      <c r="J540" s="127">
        <v>10.3</v>
      </c>
      <c r="K540" s="122">
        <v>1</v>
      </c>
      <c r="L540" s="122">
        <v>1</v>
      </c>
      <c r="M540" s="174" t="s">
        <v>6795</v>
      </c>
      <c r="N540" s="174" t="s">
        <v>7326</v>
      </c>
      <c r="O540" s="122">
        <f>SUM(F537:F539)</f>
        <v>88</v>
      </c>
      <c r="P540" s="122"/>
      <c r="Q540" s="153"/>
      <c r="R540" s="153"/>
      <c r="S540" s="153"/>
      <c r="T540" s="122" t="str">
        <f>IFERROR(IFERROR(VLOOKUP(CONCATENATE($C540,"-",$D540, "-",$E540),Dashboard!$M$300:$N$472,2,FALSE),VLOOKUP(CONCATENATE($E540,"-",$D540, "-",$C540),Dashboard!$M$300:$N$472,2,FALSE)),"")</f>
        <v/>
      </c>
      <c r="U540" s="345" t="str">
        <f t="shared" si="7"/>
        <v/>
      </c>
      <c r="V540" s="209"/>
      <c r="W540" s="147" t="s">
        <v>5805</v>
      </c>
      <c r="X540" s="11"/>
      <c r="Y540" s="11"/>
    </row>
    <row r="541" spans="1:25" x14ac:dyDescent="0.25">
      <c r="A541" s="214" t="s">
        <v>5816</v>
      </c>
      <c r="B541" s="137" t="s">
        <v>5866</v>
      </c>
      <c r="C541" s="369" t="s">
        <v>5833</v>
      </c>
      <c r="D541" s="385" t="s">
        <v>6022</v>
      </c>
      <c r="E541" s="371" t="s">
        <v>295</v>
      </c>
      <c r="F541" s="214"/>
      <c r="G541" s="137">
        <v>6</v>
      </c>
      <c r="H541" s="382">
        <v>15.2</v>
      </c>
      <c r="I541" s="382"/>
      <c r="J541" s="382">
        <v>15.3</v>
      </c>
      <c r="K541" s="137"/>
      <c r="L541" s="137"/>
      <c r="M541" s="382"/>
      <c r="N541" s="382"/>
      <c r="O541" s="137"/>
      <c r="P541" s="214"/>
      <c r="Q541" s="214"/>
      <c r="R541" s="214"/>
      <c r="S541" s="214"/>
      <c r="T541" s="122" t="str">
        <f>IFERROR(IFERROR(VLOOKUP(CONCATENATE($C541,"-",$D541, "-",$E541),Dashboard!$M$300:$N$472,2,FALSE),VLOOKUP(CONCATENATE($E541,"-",$D541, "-",$C541),Dashboard!$M$300:$N$472,2,FALSE)),"")</f>
        <v/>
      </c>
      <c r="U541" s="345" t="str">
        <f t="shared" si="7"/>
        <v/>
      </c>
      <c r="V541" s="209"/>
      <c r="W541" s="214"/>
      <c r="X541" s="11"/>
      <c r="Y541" s="11"/>
    </row>
    <row r="542" spans="1:25" ht="24.75" x14ac:dyDescent="0.25">
      <c r="A542" s="153" t="s">
        <v>4140</v>
      </c>
      <c r="B542" s="153"/>
      <c r="C542" s="128" t="s">
        <v>295</v>
      </c>
      <c r="D542" s="128" t="s">
        <v>344</v>
      </c>
      <c r="E542" s="151" t="s">
        <v>6914</v>
      </c>
      <c r="F542" s="153">
        <v>34</v>
      </c>
      <c r="G542" s="122"/>
      <c r="H542" s="154">
        <v>15.45</v>
      </c>
      <c r="I542" s="154"/>
      <c r="J542" s="154">
        <v>16.55</v>
      </c>
      <c r="K542" s="122"/>
      <c r="L542" s="122"/>
      <c r="M542" s="154"/>
      <c r="N542" s="154"/>
      <c r="O542" s="122"/>
      <c r="P542" s="153"/>
      <c r="Q542" s="153"/>
      <c r="R542" s="153"/>
      <c r="S542" s="153"/>
      <c r="T542" s="122" t="str">
        <f>IFERROR(IFERROR(VLOOKUP(CONCATENATE($C542,"-",$D542, "-",$E542),Dashboard!$M$300:$N$472,2,FALSE),VLOOKUP(CONCATENATE($E542,"-",$D542, "-",$C542),Dashboard!$M$300:$N$472,2,FALSE)),"")</f>
        <v/>
      </c>
      <c r="U542" s="345" t="str">
        <f t="shared" si="7"/>
        <v/>
      </c>
      <c r="V542" s="209"/>
      <c r="W542" s="153"/>
      <c r="X542" s="11"/>
      <c r="Y542" s="11"/>
    </row>
    <row r="543" spans="1:25" ht="30" x14ac:dyDescent="0.25">
      <c r="A543" s="153"/>
      <c r="B543" s="153"/>
      <c r="C543" s="125" t="s">
        <v>6915</v>
      </c>
      <c r="D543" s="168" t="s">
        <v>6022</v>
      </c>
      <c r="E543" s="125" t="s">
        <v>316</v>
      </c>
      <c r="F543" s="153">
        <v>46</v>
      </c>
      <c r="G543" s="122"/>
      <c r="H543" s="154">
        <v>17</v>
      </c>
      <c r="I543" s="154"/>
      <c r="J543" s="154">
        <v>18.3</v>
      </c>
      <c r="K543" s="122"/>
      <c r="L543" s="122"/>
      <c r="M543" s="154"/>
      <c r="N543" s="154"/>
      <c r="O543" s="122"/>
      <c r="P543" s="153"/>
      <c r="Q543" s="153"/>
      <c r="R543" s="153"/>
      <c r="S543" s="153"/>
      <c r="T543" s="122" t="str">
        <f>IFERROR(IFERROR(VLOOKUP(CONCATENATE($C543,"-",$D543, "-",$E543),Dashboard!$M$300:$N$472,2,FALSE),VLOOKUP(CONCATENATE($E543,"-",$D543, "-",$C543),Dashboard!$M$300:$N$472,2,FALSE)),"")</f>
        <v/>
      </c>
      <c r="U543" s="345" t="str">
        <f t="shared" si="7"/>
        <v/>
      </c>
      <c r="V543" s="209"/>
      <c r="W543" s="205" t="s">
        <v>7353</v>
      </c>
      <c r="X543" s="11"/>
      <c r="Y543" s="11"/>
    </row>
    <row r="544" spans="1:25" ht="30" x14ac:dyDescent="0.25">
      <c r="A544" s="153"/>
      <c r="B544" s="153"/>
      <c r="C544" s="128" t="s">
        <v>316</v>
      </c>
      <c r="D544" s="202" t="s">
        <v>129</v>
      </c>
      <c r="E544" s="125" t="s">
        <v>6916</v>
      </c>
      <c r="F544" s="153">
        <v>24</v>
      </c>
      <c r="G544" s="122"/>
      <c r="H544" s="154">
        <v>19.3</v>
      </c>
      <c r="I544" s="154"/>
      <c r="J544" s="154">
        <v>20.2</v>
      </c>
      <c r="K544" s="122">
        <v>1</v>
      </c>
      <c r="L544" s="122">
        <v>1</v>
      </c>
      <c r="M544" s="154">
        <v>5.45</v>
      </c>
      <c r="N544" s="154">
        <v>4.3499999999999996</v>
      </c>
      <c r="O544" s="122">
        <f>SUM(F542:F544)</f>
        <v>104</v>
      </c>
      <c r="P544" s="153"/>
      <c r="Q544" s="153"/>
      <c r="R544" s="153"/>
      <c r="S544" s="153"/>
      <c r="T544" s="122" t="str">
        <f>IFERROR(IFERROR(VLOOKUP(CONCATENATE($C544,"-",$D544, "-",$E544),Dashboard!$M$300:$N$472,2,FALSE),VLOOKUP(CONCATENATE($E544,"-",$D544, "-",$C544),Dashboard!$M$300:$N$472,2,FALSE)),"")</f>
        <v/>
      </c>
      <c r="U544" s="345" t="str">
        <f t="shared" si="7"/>
        <v/>
      </c>
      <c r="V544" s="209"/>
      <c r="W544" s="149" t="s">
        <v>7354</v>
      </c>
      <c r="X544" s="11"/>
      <c r="Y544" s="11"/>
    </row>
    <row r="545" spans="1:25" x14ac:dyDescent="0.25">
      <c r="A545" s="153"/>
      <c r="B545" s="122">
        <v>57</v>
      </c>
      <c r="C545" s="128" t="s">
        <v>6916</v>
      </c>
      <c r="D545" s="168" t="s">
        <v>6022</v>
      </c>
      <c r="E545" s="125" t="s">
        <v>316</v>
      </c>
      <c r="F545" s="153">
        <v>17</v>
      </c>
      <c r="G545" s="122"/>
      <c r="H545" s="154">
        <v>6.45</v>
      </c>
      <c r="I545" s="154"/>
      <c r="J545" s="154">
        <v>7.2</v>
      </c>
      <c r="K545" s="153"/>
      <c r="L545" s="153"/>
      <c r="M545" s="154"/>
      <c r="N545" s="154"/>
      <c r="O545" s="122"/>
      <c r="P545" s="153"/>
      <c r="Q545" s="153"/>
      <c r="R545" s="153"/>
      <c r="S545" s="153"/>
      <c r="T545" s="122" t="str">
        <f>IFERROR(IFERROR(VLOOKUP(CONCATENATE($C545,"-",$D545, "-",$E545),Dashboard!$M$300:$N$472,2,FALSE),VLOOKUP(CONCATENATE($E545,"-",$D545, "-",$C545),Dashboard!$M$300:$N$472,2,FALSE)),"")</f>
        <v/>
      </c>
      <c r="U545" s="345" t="str">
        <f t="shared" si="7"/>
        <v/>
      </c>
      <c r="V545" s="209"/>
      <c r="W545" s="149"/>
      <c r="X545" s="11"/>
      <c r="Y545" s="11"/>
    </row>
    <row r="546" spans="1:25" ht="30" x14ac:dyDescent="0.25">
      <c r="A546" s="153"/>
      <c r="B546" s="153"/>
      <c r="C546" s="128" t="s">
        <v>316</v>
      </c>
      <c r="D546" s="168" t="s">
        <v>6022</v>
      </c>
      <c r="E546" s="125" t="s">
        <v>6915</v>
      </c>
      <c r="F546" s="153">
        <v>46</v>
      </c>
      <c r="G546" s="122"/>
      <c r="H546" s="154">
        <v>7.3</v>
      </c>
      <c r="I546" s="154"/>
      <c r="J546" s="154">
        <v>9</v>
      </c>
      <c r="K546" s="153"/>
      <c r="L546" s="153"/>
      <c r="M546" s="154"/>
      <c r="N546" s="154"/>
      <c r="O546" s="122"/>
      <c r="P546" s="153"/>
      <c r="Q546" s="153"/>
      <c r="R546" s="153"/>
      <c r="S546" s="153"/>
      <c r="T546" s="122" t="str">
        <f>IFERROR(IFERROR(VLOOKUP(CONCATENATE($C546,"-",$D546, "-",$E546),Dashboard!$M$300:$N$472,2,FALSE),VLOOKUP(CONCATENATE($E546,"-",$D546, "-",$C546),Dashboard!$M$300:$N$472,2,FALSE)),"")</f>
        <v/>
      </c>
      <c r="U546" s="345" t="str">
        <f t="shared" si="7"/>
        <v/>
      </c>
      <c r="V546" s="209"/>
      <c r="W546" s="205" t="s">
        <v>7353</v>
      </c>
      <c r="X546" s="11"/>
      <c r="Y546" s="11"/>
    </row>
    <row r="547" spans="1:25" x14ac:dyDescent="0.25">
      <c r="A547" s="153"/>
      <c r="B547" s="153"/>
      <c r="C547" s="128" t="s">
        <v>344</v>
      </c>
      <c r="D547" s="168" t="s">
        <v>6022</v>
      </c>
      <c r="E547" s="125" t="s">
        <v>295</v>
      </c>
      <c r="F547" s="153">
        <v>31</v>
      </c>
      <c r="G547" s="122"/>
      <c r="H547" s="154">
        <v>9.15</v>
      </c>
      <c r="I547" s="154"/>
      <c r="J547" s="154">
        <v>10.15</v>
      </c>
      <c r="K547" s="153"/>
      <c r="L547" s="153"/>
      <c r="M547" s="154"/>
      <c r="N547" s="154"/>
      <c r="O547" s="122"/>
      <c r="P547" s="153"/>
      <c r="Q547" s="153"/>
      <c r="R547" s="153"/>
      <c r="S547" s="153"/>
      <c r="T547" s="122" t="str">
        <f>IFERROR(IFERROR(VLOOKUP(CONCATENATE($C547,"-",$D547, "-",$E547),Dashboard!$M$300:$N$472,2,FALSE),VLOOKUP(CONCATENATE($E547,"-",$D547, "-",$C547),Dashboard!$M$300:$N$472,2,FALSE)),"")</f>
        <v/>
      </c>
      <c r="U547" s="345" t="str">
        <f t="shared" si="7"/>
        <v/>
      </c>
      <c r="V547" s="209"/>
      <c r="W547" s="172" t="s">
        <v>5948</v>
      </c>
      <c r="X547" s="11"/>
      <c r="Y547" s="11"/>
    </row>
    <row r="548" spans="1:25" x14ac:dyDescent="0.25">
      <c r="A548" s="153"/>
      <c r="B548" s="153"/>
      <c r="C548" s="128" t="s">
        <v>295</v>
      </c>
      <c r="D548" s="168" t="s">
        <v>6022</v>
      </c>
      <c r="E548" s="128" t="s">
        <v>344</v>
      </c>
      <c r="F548" s="153">
        <v>31</v>
      </c>
      <c r="G548" s="122"/>
      <c r="H548" s="154">
        <v>11.05</v>
      </c>
      <c r="I548" s="154"/>
      <c r="J548" s="154">
        <v>12.05</v>
      </c>
      <c r="K548" s="153"/>
      <c r="L548" s="153"/>
      <c r="M548" s="154"/>
      <c r="N548" s="154"/>
      <c r="O548" s="122"/>
      <c r="P548" s="153"/>
      <c r="Q548" s="153"/>
      <c r="R548" s="153"/>
      <c r="S548" s="153"/>
      <c r="T548" s="122" t="str">
        <f>IFERROR(IFERROR(VLOOKUP(CONCATENATE($C548,"-",$D548, "-",$E548),Dashboard!$M$300:$N$472,2,FALSE),VLOOKUP(CONCATENATE($E548,"-",$D548, "-",$C548),Dashboard!$M$300:$N$472,2,FALSE)),"")</f>
        <v/>
      </c>
      <c r="U548" s="345" t="str">
        <f t="shared" si="7"/>
        <v/>
      </c>
      <c r="V548" s="209"/>
      <c r="W548" s="172" t="s">
        <v>5948</v>
      </c>
      <c r="X548" s="11"/>
      <c r="Y548" s="11"/>
    </row>
    <row r="549" spans="1:25" x14ac:dyDescent="0.25">
      <c r="A549" s="153"/>
      <c r="B549" s="153"/>
      <c r="C549" s="125" t="s">
        <v>344</v>
      </c>
      <c r="D549" s="168" t="s">
        <v>6022</v>
      </c>
      <c r="E549" s="125" t="s">
        <v>295</v>
      </c>
      <c r="F549" s="153">
        <v>31</v>
      </c>
      <c r="G549" s="122"/>
      <c r="H549" s="154">
        <v>12.3</v>
      </c>
      <c r="I549" s="154"/>
      <c r="J549" s="154">
        <v>13.3</v>
      </c>
      <c r="K549" s="153"/>
      <c r="L549" s="153"/>
      <c r="M549" s="154"/>
      <c r="N549" s="154"/>
      <c r="O549" s="122"/>
      <c r="P549" s="153"/>
      <c r="Q549" s="153"/>
      <c r="R549" s="153"/>
      <c r="S549" s="153"/>
      <c r="T549" s="122" t="str">
        <f>IFERROR(IFERROR(VLOOKUP(CONCATENATE($C549,"-",$D549, "-",$E549),Dashboard!$M$300:$N$472,2,FALSE),VLOOKUP(CONCATENATE($E549,"-",$D549, "-",$C549),Dashboard!$M$300:$N$472,2,FALSE)),"")</f>
        <v/>
      </c>
      <c r="U549" s="345" t="str">
        <f t="shared" si="7"/>
        <v/>
      </c>
      <c r="V549" s="209"/>
      <c r="W549" s="172" t="s">
        <v>5948</v>
      </c>
      <c r="X549" s="11"/>
      <c r="Y549" s="11"/>
    </row>
    <row r="550" spans="1:25" x14ac:dyDescent="0.25">
      <c r="A550" s="199"/>
      <c r="B550" s="199"/>
      <c r="C550" s="200" t="s">
        <v>295</v>
      </c>
      <c r="D550" s="168" t="s">
        <v>6022</v>
      </c>
      <c r="E550" s="200" t="s">
        <v>5833</v>
      </c>
      <c r="F550" s="199"/>
      <c r="G550" s="202">
        <v>6</v>
      </c>
      <c r="H550" s="226">
        <v>13.35</v>
      </c>
      <c r="I550" s="226"/>
      <c r="J550" s="226">
        <v>13.45</v>
      </c>
      <c r="K550" s="202">
        <v>1</v>
      </c>
      <c r="L550" s="202">
        <v>1</v>
      </c>
      <c r="M550" s="226">
        <v>7.45</v>
      </c>
      <c r="N550" s="226">
        <v>6.4</v>
      </c>
      <c r="O550" s="202">
        <f>SUM(F545:F549)</f>
        <v>156</v>
      </c>
      <c r="P550" s="199"/>
      <c r="Q550" s="199"/>
      <c r="R550" s="199"/>
      <c r="S550" s="199"/>
      <c r="T550" s="122" t="str">
        <f>IFERROR(IFERROR(VLOOKUP(CONCATENATE($C550,"-",$D550, "-",$E550),Dashboard!$M$300:$N$472,2,FALSE),VLOOKUP(CONCATENATE($E550,"-",$D550, "-",$C550),Dashboard!$M$300:$N$472,2,FALSE)),"")</f>
        <v/>
      </c>
      <c r="U550" s="345" t="str">
        <f t="shared" si="7"/>
        <v/>
      </c>
      <c r="V550" s="209"/>
      <c r="W550" s="199" t="s">
        <v>5805</v>
      </c>
      <c r="X550" s="11"/>
      <c r="Y550" s="11"/>
    </row>
    <row r="551" spans="1:25" x14ac:dyDescent="0.25">
      <c r="A551" s="68"/>
      <c r="B551" s="68"/>
      <c r="C551" s="68"/>
      <c r="D551" s="68"/>
      <c r="E551" s="85"/>
      <c r="F551" s="68"/>
      <c r="G551" s="69"/>
      <c r="H551" s="68"/>
      <c r="I551" s="68"/>
      <c r="J551" s="68"/>
      <c r="K551" s="68"/>
      <c r="L551" s="68"/>
      <c r="M551" s="68"/>
      <c r="N551" s="68"/>
      <c r="O551" s="69"/>
      <c r="P551" s="68"/>
      <c r="Q551" s="68"/>
      <c r="R551" s="68"/>
      <c r="S551" s="68"/>
      <c r="T551" s="122" t="str">
        <f>IFERROR(IFERROR(VLOOKUP(CONCATENATE($C551,"-",$D551, "-",$E551),Dashboard!$M$300:$N$472,2,FALSE),VLOOKUP(CONCATENATE($E551,"-",$D551, "-",$C551),Dashboard!$M$300:$N$472,2,FALSE)),"")</f>
        <v/>
      </c>
      <c r="U551" s="345" t="str">
        <f t="shared" si="7"/>
        <v/>
      </c>
      <c r="V551" s="209"/>
      <c r="W551" s="68"/>
      <c r="X551" s="11"/>
      <c r="Y551" s="11"/>
    </row>
    <row r="552" spans="1:25" x14ac:dyDescent="0.25">
      <c r="A552" s="153" t="s">
        <v>5816</v>
      </c>
      <c r="B552" s="122" t="s">
        <v>5868</v>
      </c>
      <c r="C552" s="128" t="s">
        <v>5833</v>
      </c>
      <c r="D552" s="173" t="s">
        <v>6022</v>
      </c>
      <c r="E552" s="125" t="s">
        <v>295</v>
      </c>
      <c r="F552" s="122"/>
      <c r="G552" s="122">
        <v>6</v>
      </c>
      <c r="H552" s="127">
        <v>6.3</v>
      </c>
      <c r="I552" s="173" t="s">
        <v>6022</v>
      </c>
      <c r="J552" s="127">
        <v>6.45</v>
      </c>
      <c r="K552" s="153"/>
      <c r="L552" s="153"/>
      <c r="M552" s="153"/>
      <c r="N552" s="153"/>
      <c r="O552" s="122"/>
      <c r="P552" s="153"/>
      <c r="Q552" s="153"/>
      <c r="R552" s="153"/>
      <c r="S552" s="153"/>
      <c r="T552" s="122" t="str">
        <f>IFERROR(IFERROR(VLOOKUP(CONCATENATE($C552,"-",$D552, "-",$E552),Dashboard!$M$300:$N$472,2,FALSE),VLOOKUP(CONCATENATE($E552,"-",$D552, "-",$C552),Dashboard!$M$300:$N$472,2,FALSE)),"")</f>
        <v/>
      </c>
      <c r="U552" s="345" t="str">
        <f t="shared" si="7"/>
        <v/>
      </c>
      <c r="V552" s="209"/>
      <c r="W552" s="153"/>
      <c r="X552" s="11"/>
      <c r="Y552" s="11"/>
    </row>
    <row r="553" spans="1:25" ht="30" x14ac:dyDescent="0.25">
      <c r="A553" s="153"/>
      <c r="B553" s="153"/>
      <c r="C553" s="125" t="s">
        <v>295</v>
      </c>
      <c r="D553" s="125" t="s">
        <v>6918</v>
      </c>
      <c r="E553" s="125" t="s">
        <v>316</v>
      </c>
      <c r="F553" s="122">
        <v>35</v>
      </c>
      <c r="G553" s="122"/>
      <c r="H553" s="127">
        <v>7</v>
      </c>
      <c r="I553" s="173" t="s">
        <v>6022</v>
      </c>
      <c r="J553" s="127">
        <v>8</v>
      </c>
      <c r="K553" s="153"/>
      <c r="L553" s="153"/>
      <c r="M553" s="153"/>
      <c r="N553" s="153"/>
      <c r="O553" s="122"/>
      <c r="P553" s="153"/>
      <c r="Q553" s="153"/>
      <c r="R553" s="153"/>
      <c r="S553" s="153"/>
      <c r="T553" s="122" t="str">
        <f>IFERROR(IFERROR(VLOOKUP(CONCATENATE($C553,"-",$D553, "-",$E553),Dashboard!$M$300:$N$472,2,FALSE),VLOOKUP(CONCATENATE($E553,"-",$D553, "-",$C553),Dashboard!$M$300:$N$472,2,FALSE)),"")</f>
        <v/>
      </c>
      <c r="U553" s="345" t="str">
        <f t="shared" si="7"/>
        <v/>
      </c>
      <c r="V553" s="209"/>
      <c r="W553" s="153"/>
      <c r="X553" s="11"/>
      <c r="Y553" s="11"/>
    </row>
    <row r="554" spans="1:25" x14ac:dyDescent="0.25">
      <c r="A554" s="153"/>
      <c r="B554" s="153"/>
      <c r="C554" s="128" t="s">
        <v>316</v>
      </c>
      <c r="D554" s="128" t="s">
        <v>6919</v>
      </c>
      <c r="E554" s="125" t="s">
        <v>316</v>
      </c>
      <c r="F554" s="122">
        <v>5</v>
      </c>
      <c r="G554" s="122"/>
      <c r="H554" s="127">
        <v>8.5500000000000007</v>
      </c>
      <c r="I554" s="173" t="s">
        <v>6022</v>
      </c>
      <c r="J554" s="127">
        <v>9.15</v>
      </c>
      <c r="K554" s="153"/>
      <c r="L554" s="153"/>
      <c r="M554" s="153"/>
      <c r="N554" s="153"/>
      <c r="O554" s="122"/>
      <c r="P554" s="153"/>
      <c r="Q554" s="153"/>
      <c r="R554" s="153"/>
      <c r="S554" s="153"/>
      <c r="T554" s="122" t="str">
        <f>IFERROR(IFERROR(VLOOKUP(CONCATENATE($C554,"-",$D554, "-",$E554),Dashboard!$M$300:$N$472,2,FALSE),VLOOKUP(CONCATENATE($E554,"-",$D554, "-",$C554),Dashboard!$M$300:$N$472,2,FALSE)),"")</f>
        <v/>
      </c>
      <c r="U554" s="345" t="str">
        <f t="shared" si="7"/>
        <v/>
      </c>
      <c r="V554" s="209"/>
      <c r="W554" s="153"/>
      <c r="X554" s="11"/>
      <c r="Y554" s="11"/>
    </row>
    <row r="555" spans="1:25" x14ac:dyDescent="0.25">
      <c r="A555" s="153"/>
      <c r="B555" s="153"/>
      <c r="C555" s="128" t="s">
        <v>316</v>
      </c>
      <c r="D555" s="128" t="s">
        <v>6919</v>
      </c>
      <c r="E555" s="125" t="s">
        <v>316</v>
      </c>
      <c r="F555" s="122">
        <v>5</v>
      </c>
      <c r="G555" s="122"/>
      <c r="H555" s="127">
        <v>9.35</v>
      </c>
      <c r="I555" s="173" t="s">
        <v>6022</v>
      </c>
      <c r="J555" s="127">
        <v>9.5500000000000007</v>
      </c>
      <c r="K555" s="153"/>
      <c r="L555" s="153"/>
      <c r="M555" s="153"/>
      <c r="N555" s="153"/>
      <c r="O555" s="122"/>
      <c r="P555" s="153"/>
      <c r="Q555" s="153"/>
      <c r="R555" s="153"/>
      <c r="S555" s="153"/>
      <c r="T555" s="122" t="str">
        <f>IFERROR(IFERROR(VLOOKUP(CONCATENATE($C555,"-",$D555, "-",$E555),Dashboard!$M$300:$N$472,2,FALSE),VLOOKUP(CONCATENATE($E555,"-",$D555, "-",$C555),Dashboard!$M$300:$N$472,2,FALSE)),"")</f>
        <v/>
      </c>
      <c r="U555" s="345" t="str">
        <f t="shared" si="7"/>
        <v/>
      </c>
      <c r="V555" s="209"/>
      <c r="W555" s="153"/>
      <c r="X555" s="11"/>
      <c r="Y555" s="11"/>
    </row>
    <row r="556" spans="1:25" x14ac:dyDescent="0.25">
      <c r="A556" s="153"/>
      <c r="B556" s="153"/>
      <c r="C556" s="128" t="s">
        <v>316</v>
      </c>
      <c r="D556" s="128" t="s">
        <v>6919</v>
      </c>
      <c r="E556" s="125" t="s">
        <v>316</v>
      </c>
      <c r="F556" s="122">
        <v>5</v>
      </c>
      <c r="G556" s="122"/>
      <c r="H556" s="127">
        <v>10.15</v>
      </c>
      <c r="I556" s="173" t="s">
        <v>6022</v>
      </c>
      <c r="J556" s="122">
        <v>10.35</v>
      </c>
      <c r="K556" s="122"/>
      <c r="L556" s="122"/>
      <c r="M556" s="174"/>
      <c r="N556" s="174"/>
      <c r="O556" s="122"/>
      <c r="P556" s="153"/>
      <c r="Q556" s="153"/>
      <c r="R556" s="153"/>
      <c r="S556" s="153"/>
      <c r="T556" s="122" t="str">
        <f>IFERROR(IFERROR(VLOOKUP(CONCATENATE($C556,"-",$D556, "-",$E556),Dashboard!$M$300:$N$472,2,FALSE),VLOOKUP(CONCATENATE($E556,"-",$D556, "-",$C556),Dashboard!$M$300:$N$472,2,FALSE)),"")</f>
        <v/>
      </c>
      <c r="U556" s="345" t="str">
        <f t="shared" si="7"/>
        <v/>
      </c>
      <c r="V556" s="209"/>
      <c r="W556" s="147"/>
      <c r="X556" s="11"/>
      <c r="Y556" s="11"/>
    </row>
    <row r="557" spans="1:25" x14ac:dyDescent="0.25">
      <c r="A557" s="153"/>
      <c r="B557" s="122"/>
      <c r="C557" s="128" t="s">
        <v>316</v>
      </c>
      <c r="D557" s="128" t="s">
        <v>6919</v>
      </c>
      <c r="E557" s="125" t="s">
        <v>316</v>
      </c>
      <c r="F557" s="122">
        <v>5</v>
      </c>
      <c r="G557" s="122"/>
      <c r="H557" s="174" t="s">
        <v>6769</v>
      </c>
      <c r="I557" s="173" t="s">
        <v>6022</v>
      </c>
      <c r="J557" s="174" t="s">
        <v>6798</v>
      </c>
      <c r="K557" s="153"/>
      <c r="L557" s="153"/>
      <c r="M557" s="153"/>
      <c r="N557" s="153"/>
      <c r="O557" s="122"/>
      <c r="P557" s="153"/>
      <c r="Q557" s="153"/>
      <c r="R557" s="153"/>
      <c r="S557" s="153"/>
      <c r="T557" s="122" t="str">
        <f>IFERROR(IFERROR(VLOOKUP(CONCATENATE($C557,"-",$D557, "-",$E557),Dashboard!$M$300:$N$472,2,FALSE),VLOOKUP(CONCATENATE($E557,"-",$D557, "-",$C557),Dashboard!$M$300:$N$472,2,FALSE)),"")</f>
        <v/>
      </c>
      <c r="U557" s="345" t="str">
        <f t="shared" si="7"/>
        <v/>
      </c>
      <c r="V557" s="209"/>
      <c r="W557" s="153"/>
      <c r="X557" s="11"/>
      <c r="Y557" s="11"/>
    </row>
    <row r="558" spans="1:25" x14ac:dyDescent="0.25">
      <c r="A558" s="153"/>
      <c r="B558" s="153"/>
      <c r="C558" s="128" t="s">
        <v>316</v>
      </c>
      <c r="D558" s="128" t="s">
        <v>6919</v>
      </c>
      <c r="E558" s="125" t="s">
        <v>316</v>
      </c>
      <c r="F558" s="122">
        <v>5</v>
      </c>
      <c r="G558" s="122"/>
      <c r="H558" s="174" t="s">
        <v>6037</v>
      </c>
      <c r="I558" s="173" t="s">
        <v>6022</v>
      </c>
      <c r="J558" s="174" t="s">
        <v>6991</v>
      </c>
      <c r="K558" s="153"/>
      <c r="L558" s="153"/>
      <c r="M558" s="153"/>
      <c r="N558" s="153"/>
      <c r="O558" s="122"/>
      <c r="P558" s="153"/>
      <c r="Q558" s="153"/>
      <c r="R558" s="153"/>
      <c r="S558" s="153"/>
      <c r="T558" s="122" t="str">
        <f>IFERROR(IFERROR(VLOOKUP(CONCATENATE($C558,"-",$D558, "-",$E558),Dashboard!$M$300:$N$472,2,FALSE),VLOOKUP(CONCATENATE($E558,"-",$D558, "-",$C558),Dashboard!$M$300:$N$472,2,FALSE)),"")</f>
        <v/>
      </c>
      <c r="U558" s="345" t="str">
        <f t="shared" si="7"/>
        <v/>
      </c>
      <c r="V558" s="209"/>
      <c r="W558" s="153"/>
      <c r="X558" s="11"/>
      <c r="Y558" s="11"/>
    </row>
    <row r="559" spans="1:25" x14ac:dyDescent="0.25">
      <c r="A559" s="153"/>
      <c r="B559" s="153"/>
      <c r="C559" s="128" t="s">
        <v>316</v>
      </c>
      <c r="D559" s="128" t="s">
        <v>6919</v>
      </c>
      <c r="E559" s="125" t="s">
        <v>316</v>
      </c>
      <c r="F559" s="122">
        <v>5</v>
      </c>
      <c r="G559" s="122"/>
      <c r="H559" s="174" t="s">
        <v>6802</v>
      </c>
      <c r="I559" s="173" t="s">
        <v>6022</v>
      </c>
      <c r="J559" s="174" t="s">
        <v>6993</v>
      </c>
      <c r="K559" s="153"/>
      <c r="L559" s="153"/>
      <c r="M559" s="153"/>
      <c r="N559" s="153"/>
      <c r="O559" s="122"/>
      <c r="P559" s="153"/>
      <c r="Q559" s="153"/>
      <c r="R559" s="153"/>
      <c r="S559" s="153"/>
      <c r="T559" s="122" t="str">
        <f>IFERROR(IFERROR(VLOOKUP(CONCATENATE($C559,"-",$D559, "-",$E559),Dashboard!$M$300:$N$472,2,FALSE),VLOOKUP(CONCATENATE($E559,"-",$D559, "-",$C559),Dashboard!$M$300:$N$472,2,FALSE)),"")</f>
        <v/>
      </c>
      <c r="U559" s="345" t="str">
        <f t="shared" si="7"/>
        <v/>
      </c>
      <c r="V559" s="209"/>
      <c r="W559" s="153"/>
      <c r="X559" s="11"/>
      <c r="Y559" s="11"/>
    </row>
    <row r="560" spans="1:25" x14ac:dyDescent="0.25">
      <c r="A560" s="153"/>
      <c r="B560" s="153"/>
      <c r="C560" s="128" t="s">
        <v>316</v>
      </c>
      <c r="D560" s="128" t="s">
        <v>6919</v>
      </c>
      <c r="E560" s="125" t="s">
        <v>316</v>
      </c>
      <c r="F560" s="122">
        <v>5</v>
      </c>
      <c r="G560" s="122"/>
      <c r="H560" s="127">
        <v>12.45</v>
      </c>
      <c r="I560" s="173" t="s">
        <v>6022</v>
      </c>
      <c r="J560" s="127">
        <v>13.5</v>
      </c>
      <c r="K560" s="153"/>
      <c r="L560" s="153"/>
      <c r="M560" s="153"/>
      <c r="N560" s="153"/>
      <c r="O560" s="122"/>
      <c r="P560" s="153"/>
      <c r="Q560" s="153"/>
      <c r="R560" s="153"/>
      <c r="S560" s="153"/>
      <c r="T560" s="122" t="str">
        <f>IFERROR(IFERROR(VLOOKUP(CONCATENATE($C560,"-",$D560, "-",$E560),Dashboard!$M$300:$N$472,2,FALSE),VLOOKUP(CONCATENATE($E560,"-",$D560, "-",$C560),Dashboard!$M$300:$N$472,2,FALSE)),"")</f>
        <v/>
      </c>
      <c r="U560" s="345" t="str">
        <f t="shared" si="7"/>
        <v/>
      </c>
      <c r="V560" s="209"/>
      <c r="W560" s="153"/>
      <c r="X560" s="11"/>
      <c r="Y560" s="11"/>
    </row>
    <row r="561" spans="1:25" x14ac:dyDescent="0.25">
      <c r="A561" s="153"/>
      <c r="B561" s="153"/>
      <c r="C561" s="128" t="s">
        <v>316</v>
      </c>
      <c r="D561" s="128" t="s">
        <v>6919</v>
      </c>
      <c r="E561" s="125" t="s">
        <v>316</v>
      </c>
      <c r="F561" s="122">
        <v>5</v>
      </c>
      <c r="G561" s="122"/>
      <c r="H561" s="127">
        <v>13.45</v>
      </c>
      <c r="I561" s="173" t="s">
        <v>6022</v>
      </c>
      <c r="J561" s="127">
        <v>14.3</v>
      </c>
      <c r="K561" s="153"/>
      <c r="L561" s="153"/>
      <c r="M561" s="153"/>
      <c r="N561" s="153"/>
      <c r="O561" s="122"/>
      <c r="P561" s="153"/>
      <c r="Q561" s="153"/>
      <c r="R561" s="153"/>
      <c r="S561" s="153"/>
      <c r="T561" s="122" t="str">
        <f>IFERROR(IFERROR(VLOOKUP(CONCATENATE($C561,"-",$D561, "-",$E561),Dashboard!$M$300:$N$472,2,FALSE),VLOOKUP(CONCATENATE($E561,"-",$D561, "-",$C561),Dashboard!$M$300:$N$472,2,FALSE)),"")</f>
        <v/>
      </c>
      <c r="U561" s="345" t="str">
        <f t="shared" si="7"/>
        <v/>
      </c>
      <c r="V561" s="209"/>
      <c r="W561" s="176"/>
      <c r="X561" s="11"/>
      <c r="Y561" s="11"/>
    </row>
    <row r="562" spans="1:25" x14ac:dyDescent="0.25">
      <c r="A562" s="153"/>
      <c r="B562" s="153"/>
      <c r="C562" s="128" t="s">
        <v>316</v>
      </c>
      <c r="D562" s="128" t="s">
        <v>6919</v>
      </c>
      <c r="E562" s="125" t="s">
        <v>316</v>
      </c>
      <c r="F562" s="122">
        <v>5</v>
      </c>
      <c r="G562" s="122"/>
      <c r="H562" s="127">
        <v>14.5</v>
      </c>
      <c r="I562" s="173" t="s">
        <v>6022</v>
      </c>
      <c r="J562" s="127">
        <v>15.1</v>
      </c>
      <c r="K562" s="122"/>
      <c r="L562" s="122"/>
      <c r="M562" s="174"/>
      <c r="N562" s="174"/>
      <c r="O562" s="122"/>
      <c r="P562" s="122"/>
      <c r="Q562" s="153"/>
      <c r="R562" s="153"/>
      <c r="S562" s="153"/>
      <c r="T562" s="122" t="str">
        <f>IFERROR(IFERROR(VLOOKUP(CONCATENATE($C562,"-",$D562, "-",$E562),Dashboard!$M$300:$N$472,2,FALSE),VLOOKUP(CONCATENATE($E562,"-",$D562, "-",$C562),Dashboard!$M$300:$N$472,2,FALSE)),"")</f>
        <v/>
      </c>
      <c r="U562" s="345" t="str">
        <f t="shared" si="7"/>
        <v/>
      </c>
      <c r="V562" s="209"/>
      <c r="W562" s="147"/>
      <c r="X562" s="11"/>
      <c r="Y562" s="11"/>
    </row>
    <row r="563" spans="1:25" x14ac:dyDescent="0.25">
      <c r="A563" s="153"/>
      <c r="B563" s="153"/>
      <c r="C563" s="128" t="s">
        <v>316</v>
      </c>
      <c r="D563" s="128" t="s">
        <v>6919</v>
      </c>
      <c r="E563" s="125" t="s">
        <v>316</v>
      </c>
      <c r="F563" s="122">
        <v>5</v>
      </c>
      <c r="G563" s="122"/>
      <c r="H563" s="127">
        <v>15.3</v>
      </c>
      <c r="I563" s="173"/>
      <c r="J563" s="127">
        <v>15.5</v>
      </c>
      <c r="K563" s="122"/>
      <c r="L563" s="122"/>
      <c r="M563" s="174"/>
      <c r="N563" s="174"/>
      <c r="O563" s="122"/>
      <c r="P563" s="122"/>
      <c r="Q563" s="153"/>
      <c r="R563" s="153"/>
      <c r="S563" s="153"/>
      <c r="T563" s="122" t="str">
        <f>IFERROR(IFERROR(VLOOKUP(CONCATENATE($C563,"-",$D563, "-",$E563),Dashboard!$M$300:$N$472,2,FALSE),VLOOKUP(CONCATENATE($E563,"-",$D563, "-",$C563),Dashboard!$M$300:$N$472,2,FALSE)),"")</f>
        <v/>
      </c>
      <c r="U563" s="345" t="str">
        <f t="shared" si="7"/>
        <v/>
      </c>
      <c r="V563" s="209"/>
      <c r="W563" s="147"/>
      <c r="X563" s="11"/>
      <c r="Y563" s="11"/>
    </row>
    <row r="564" spans="1:25" x14ac:dyDescent="0.25">
      <c r="A564" s="153"/>
      <c r="B564" s="153"/>
      <c r="C564" s="128" t="s">
        <v>316</v>
      </c>
      <c r="D564" s="128" t="s">
        <v>6919</v>
      </c>
      <c r="E564" s="125" t="s">
        <v>316</v>
      </c>
      <c r="F564" s="122">
        <v>5</v>
      </c>
      <c r="G564" s="122"/>
      <c r="H564" s="127">
        <v>16</v>
      </c>
      <c r="I564" s="173"/>
      <c r="J564" s="127">
        <v>6.2</v>
      </c>
      <c r="K564" s="122"/>
      <c r="L564" s="122"/>
      <c r="M564" s="174"/>
      <c r="N564" s="174"/>
      <c r="O564" s="122"/>
      <c r="P564" s="122"/>
      <c r="Q564" s="153"/>
      <c r="R564" s="153"/>
      <c r="S564" s="153"/>
      <c r="T564" s="122" t="str">
        <f>IFERROR(IFERROR(VLOOKUP(CONCATENATE($C564,"-",$D564, "-",$E564),Dashboard!$M$300:$N$472,2,FALSE),VLOOKUP(CONCATENATE($E564,"-",$D564, "-",$C564),Dashboard!$M$300:$N$472,2,FALSE)),"")</f>
        <v/>
      </c>
      <c r="U564" s="345" t="str">
        <f t="shared" si="7"/>
        <v/>
      </c>
      <c r="V564" s="209"/>
      <c r="W564" s="147"/>
      <c r="X564" s="11"/>
      <c r="Y564" s="11"/>
    </row>
    <row r="565" spans="1:25" x14ac:dyDescent="0.25">
      <c r="A565" s="153"/>
      <c r="B565" s="153"/>
      <c r="C565" s="128" t="s">
        <v>316</v>
      </c>
      <c r="D565" s="128"/>
      <c r="E565" s="125" t="s">
        <v>5833</v>
      </c>
      <c r="F565" s="122"/>
      <c r="G565" s="122">
        <v>6</v>
      </c>
      <c r="H565" s="127">
        <v>16.3</v>
      </c>
      <c r="I565" s="173"/>
      <c r="J565" s="127">
        <v>16.45</v>
      </c>
      <c r="K565" s="122">
        <v>1</v>
      </c>
      <c r="L565" s="122">
        <v>1</v>
      </c>
      <c r="M565" s="174" t="s">
        <v>6859</v>
      </c>
      <c r="N565" s="174" t="s">
        <v>6026</v>
      </c>
      <c r="O565" s="122">
        <f>SUM(F553:F564)</f>
        <v>90</v>
      </c>
      <c r="P565" s="122"/>
      <c r="Q565" s="153"/>
      <c r="R565" s="153"/>
      <c r="S565" s="153"/>
      <c r="T565" s="122" t="str">
        <f>IFERROR(IFERROR(VLOOKUP(CONCATENATE($C565,"-",$D565, "-",$E565),Dashboard!$M$300:$N$472,2,FALSE),VLOOKUP(CONCATENATE($E565,"-",$D565, "-",$C565),Dashboard!$M$300:$N$472,2,FALSE)),"")</f>
        <v/>
      </c>
      <c r="U565" s="345" t="str">
        <f t="shared" si="7"/>
        <v/>
      </c>
      <c r="V565" s="209"/>
      <c r="W565" s="147" t="s">
        <v>7355</v>
      </c>
      <c r="X565" s="11"/>
      <c r="Y565" s="11"/>
    </row>
    <row r="566" spans="1:25" x14ac:dyDescent="0.25">
      <c r="A566" s="214" t="s">
        <v>6748</v>
      </c>
      <c r="B566" s="137" t="s">
        <v>5869</v>
      </c>
      <c r="C566" s="369" t="s">
        <v>5833</v>
      </c>
      <c r="D566" s="381" t="s">
        <v>6022</v>
      </c>
      <c r="E566" s="371" t="s">
        <v>295</v>
      </c>
      <c r="F566" s="137"/>
      <c r="G566" s="137">
        <v>6</v>
      </c>
      <c r="H566" s="383" t="s">
        <v>6802</v>
      </c>
      <c r="I566" s="381" t="s">
        <v>6022</v>
      </c>
      <c r="J566" s="383" t="s">
        <v>6070</v>
      </c>
      <c r="K566" s="214"/>
      <c r="L566" s="214"/>
      <c r="M566" s="214"/>
      <c r="N566" s="214"/>
      <c r="O566" s="137"/>
      <c r="P566" s="214"/>
      <c r="Q566" s="214"/>
      <c r="R566" s="214"/>
      <c r="S566" s="214"/>
      <c r="T566" s="122" t="str">
        <f>IFERROR(IFERROR(VLOOKUP(CONCATENATE($C566,"-",$D566, "-",$E566),Dashboard!$M$300:$N$472,2,FALSE),VLOOKUP(CONCATENATE($E566,"-",$D566, "-",$C566),Dashboard!$M$300:$N$472,2,FALSE)),"")</f>
        <v/>
      </c>
      <c r="U566" s="345" t="str">
        <f t="shared" si="7"/>
        <v/>
      </c>
      <c r="V566" s="209"/>
      <c r="W566" s="214"/>
      <c r="X566" s="11"/>
      <c r="Y566" s="11"/>
    </row>
    <row r="567" spans="1:25" x14ac:dyDescent="0.25">
      <c r="A567" s="153"/>
      <c r="B567" s="153"/>
      <c r="C567" s="128" t="s">
        <v>295</v>
      </c>
      <c r="D567" s="175" t="s">
        <v>3853</v>
      </c>
      <c r="E567" s="125" t="s">
        <v>260</v>
      </c>
      <c r="F567" s="122">
        <v>30</v>
      </c>
      <c r="G567" s="122"/>
      <c r="H567" s="174" t="s">
        <v>6799</v>
      </c>
      <c r="I567" s="173" t="s">
        <v>6022</v>
      </c>
      <c r="J567" s="174" t="s">
        <v>6770</v>
      </c>
      <c r="K567" s="153"/>
      <c r="L567" s="153"/>
      <c r="M567" s="153"/>
      <c r="N567" s="153"/>
      <c r="O567" s="122"/>
      <c r="P567" s="153"/>
      <c r="Q567" s="153"/>
      <c r="R567" s="153"/>
      <c r="S567" s="153"/>
      <c r="T567" s="122" t="str">
        <f>IFERROR(IFERROR(VLOOKUP(CONCATENATE($C567,"-",$D567, "-",$E567),Dashboard!$M$300:$N$472,2,FALSE),VLOOKUP(CONCATENATE($E567,"-",$D567, "-",$C567),Dashboard!$M$300:$N$472,2,FALSE)),"")</f>
        <v/>
      </c>
      <c r="U567" s="345" t="str">
        <f t="shared" si="7"/>
        <v/>
      </c>
      <c r="V567" s="209"/>
      <c r="W567" s="153"/>
      <c r="X567" s="11"/>
      <c r="Y567" s="11"/>
    </row>
    <row r="568" spans="1:25" x14ac:dyDescent="0.25">
      <c r="A568" s="153"/>
      <c r="B568" s="153"/>
      <c r="C568" s="128" t="s">
        <v>260</v>
      </c>
      <c r="D568" s="175" t="s">
        <v>3853</v>
      </c>
      <c r="E568" s="125" t="s">
        <v>295</v>
      </c>
      <c r="F568" s="122">
        <v>30</v>
      </c>
      <c r="G568" s="122"/>
      <c r="H568" s="174" t="s">
        <v>6771</v>
      </c>
      <c r="I568" s="173" t="s">
        <v>6022</v>
      </c>
      <c r="J568" s="174" t="s">
        <v>6773</v>
      </c>
      <c r="K568" s="153"/>
      <c r="L568" s="153"/>
      <c r="M568" s="153"/>
      <c r="N568" s="153"/>
      <c r="O568" s="122"/>
      <c r="P568" s="153"/>
      <c r="Q568" s="153"/>
      <c r="R568" s="153"/>
      <c r="S568" s="153"/>
      <c r="T568" s="122" t="str">
        <f>IFERROR(IFERROR(VLOOKUP(CONCATENATE($C568,"-",$D568, "-",$E568),Dashboard!$M$300:$N$472,2,FALSE),VLOOKUP(CONCATENATE($E568,"-",$D568, "-",$C568),Dashboard!$M$300:$N$472,2,FALSE)),"")</f>
        <v/>
      </c>
      <c r="U568" s="345" t="str">
        <f t="shared" si="7"/>
        <v/>
      </c>
      <c r="V568" s="209"/>
      <c r="W568" s="153"/>
      <c r="X568" s="11"/>
      <c r="Y568" s="11"/>
    </row>
    <row r="569" spans="1:25" x14ac:dyDescent="0.25">
      <c r="A569" s="153"/>
      <c r="B569" s="153"/>
      <c r="C569" s="128" t="s">
        <v>295</v>
      </c>
      <c r="D569" s="173" t="s">
        <v>6022</v>
      </c>
      <c r="E569" s="125" t="s">
        <v>316</v>
      </c>
      <c r="F569" s="122">
        <v>12</v>
      </c>
      <c r="G569" s="122"/>
      <c r="H569" s="174" t="s">
        <v>6892</v>
      </c>
      <c r="I569" s="173" t="s">
        <v>6022</v>
      </c>
      <c r="J569" s="174" t="s">
        <v>6899</v>
      </c>
      <c r="K569" s="153"/>
      <c r="L569" s="153"/>
      <c r="M569" s="153"/>
      <c r="N569" s="153"/>
      <c r="O569" s="122"/>
      <c r="P569" s="153"/>
      <c r="Q569" s="153"/>
      <c r="R569" s="153"/>
      <c r="S569" s="153"/>
      <c r="T569" s="122" t="str">
        <f>IFERROR(IFERROR(VLOOKUP(CONCATENATE($C569,"-",$D569, "-",$E569),Dashboard!$M$300:$N$472,2,FALSE),VLOOKUP(CONCATENATE($E569,"-",$D569, "-",$C569),Dashboard!$M$300:$N$472,2,FALSE)),"")</f>
        <v/>
      </c>
      <c r="U569" s="345" t="str">
        <f t="shared" ref="U569:U632" si="8">T569</f>
        <v/>
      </c>
      <c r="V569" s="209"/>
      <c r="W569" s="153"/>
      <c r="X569" s="11"/>
      <c r="Y569" s="11"/>
    </row>
    <row r="570" spans="1:25" x14ac:dyDescent="0.25">
      <c r="A570" s="153"/>
      <c r="B570" s="153"/>
      <c r="C570" s="128" t="s">
        <v>316</v>
      </c>
      <c r="D570" s="173" t="s">
        <v>6022</v>
      </c>
      <c r="E570" s="125" t="s">
        <v>295</v>
      </c>
      <c r="F570" s="122">
        <v>12</v>
      </c>
      <c r="G570" s="122"/>
      <c r="H570" s="174" t="s">
        <v>6899</v>
      </c>
      <c r="I570" s="173" t="s">
        <v>6022</v>
      </c>
      <c r="J570" s="127">
        <v>17.45</v>
      </c>
      <c r="K570" s="153"/>
      <c r="L570" s="153"/>
      <c r="M570" s="153"/>
      <c r="N570" s="153"/>
      <c r="O570" s="122"/>
      <c r="P570" s="153"/>
      <c r="Q570" s="153"/>
      <c r="R570" s="153"/>
      <c r="S570" s="153"/>
      <c r="T570" s="122" t="str">
        <f>IFERROR(IFERROR(VLOOKUP(CONCATENATE($C570,"-",$D570, "-",$E570),Dashboard!$M$300:$N$472,2,FALSE),VLOOKUP(CONCATENATE($E570,"-",$D570, "-",$C570),Dashboard!$M$300:$N$472,2,FALSE)),"")</f>
        <v/>
      </c>
      <c r="U570" s="345" t="str">
        <f t="shared" si="8"/>
        <v/>
      </c>
      <c r="V570" s="209"/>
      <c r="W570" s="153"/>
      <c r="X570" s="11"/>
      <c r="Y570" s="11"/>
    </row>
    <row r="571" spans="1:25" x14ac:dyDescent="0.25">
      <c r="A571" s="153"/>
      <c r="B571" s="153"/>
      <c r="C571" s="128" t="s">
        <v>295</v>
      </c>
      <c r="D571" s="128" t="s">
        <v>3853</v>
      </c>
      <c r="E571" s="125" t="s">
        <v>260</v>
      </c>
      <c r="F571" s="122">
        <v>30</v>
      </c>
      <c r="G571" s="122"/>
      <c r="H571" s="127">
        <v>18</v>
      </c>
      <c r="I571" s="173" t="s">
        <v>6022</v>
      </c>
      <c r="J571" s="127">
        <v>19</v>
      </c>
      <c r="K571" s="153">
        <v>1</v>
      </c>
      <c r="L571" s="153">
        <v>1</v>
      </c>
      <c r="M571" s="154">
        <v>8.5</v>
      </c>
      <c r="N571" s="127">
        <v>8</v>
      </c>
      <c r="O571" s="122">
        <f>SUM(F567:F571)</f>
        <v>114</v>
      </c>
      <c r="P571" s="153"/>
      <c r="Q571" s="153"/>
      <c r="R571" s="153"/>
      <c r="S571" s="153"/>
      <c r="T571" s="122" t="str">
        <f>IFERROR(IFERROR(VLOOKUP(CONCATENATE($C571,"-",$D571, "-",$E571),Dashboard!$M$300:$N$472,2,FALSE),VLOOKUP(CONCATENATE($E571,"-",$D571, "-",$C571),Dashboard!$M$300:$N$472,2,FALSE)),"")</f>
        <v/>
      </c>
      <c r="U571" s="345" t="str">
        <f t="shared" si="8"/>
        <v/>
      </c>
      <c r="V571" s="209"/>
      <c r="W571" s="122" t="s">
        <v>7268</v>
      </c>
      <c r="X571" s="11"/>
      <c r="Y571" s="11"/>
    </row>
    <row r="572" spans="1:25" x14ac:dyDescent="0.25">
      <c r="A572" s="153"/>
      <c r="B572" s="122">
        <v>59</v>
      </c>
      <c r="C572" s="128" t="s">
        <v>260</v>
      </c>
      <c r="D572" s="175" t="s">
        <v>3853</v>
      </c>
      <c r="E572" s="125" t="s">
        <v>295</v>
      </c>
      <c r="F572" s="122">
        <v>30</v>
      </c>
      <c r="G572" s="122"/>
      <c r="H572" s="127">
        <v>7.15</v>
      </c>
      <c r="I572" s="173" t="s">
        <v>6022</v>
      </c>
      <c r="J572" s="127">
        <v>8.15</v>
      </c>
      <c r="K572" s="153"/>
      <c r="L572" s="153"/>
      <c r="M572" s="153"/>
      <c r="N572" s="153"/>
      <c r="O572" s="122"/>
      <c r="P572" s="153"/>
      <c r="Q572" s="153"/>
      <c r="R572" s="153"/>
      <c r="S572" s="153"/>
      <c r="T572" s="122" t="str">
        <f>IFERROR(IFERROR(VLOOKUP(CONCATENATE($C572,"-",$D572, "-",$E572),Dashboard!$M$300:$N$472,2,FALSE),VLOOKUP(CONCATENATE($E572,"-",$D572, "-",$C572),Dashboard!$M$300:$N$472,2,FALSE)),"")</f>
        <v/>
      </c>
      <c r="U572" s="345" t="str">
        <f t="shared" si="8"/>
        <v/>
      </c>
      <c r="V572" s="209"/>
      <c r="W572" s="153"/>
      <c r="X572" s="11"/>
      <c r="Y572" s="11"/>
    </row>
    <row r="573" spans="1:25" x14ac:dyDescent="0.25">
      <c r="A573" s="153"/>
      <c r="B573" s="153"/>
      <c r="C573" s="128" t="s">
        <v>295</v>
      </c>
      <c r="D573" s="128" t="s">
        <v>1261</v>
      </c>
      <c r="E573" s="125" t="s">
        <v>1245</v>
      </c>
      <c r="F573" s="122">
        <v>30</v>
      </c>
      <c r="G573" s="122"/>
      <c r="H573" s="127">
        <v>8.25</v>
      </c>
      <c r="I573" s="173" t="s">
        <v>6022</v>
      </c>
      <c r="J573" s="127">
        <v>9.25</v>
      </c>
      <c r="K573" s="153"/>
      <c r="L573" s="153"/>
      <c r="M573" s="153"/>
      <c r="N573" s="153"/>
      <c r="O573" s="122"/>
      <c r="P573" s="153"/>
      <c r="Q573" s="153"/>
      <c r="R573" s="153"/>
      <c r="S573" s="153"/>
      <c r="T573" s="122" t="str">
        <f>IFERROR(IFERROR(VLOOKUP(CONCATENATE($C573,"-",$D573, "-",$E573),Dashboard!$M$300:$N$472,2,FALSE),VLOOKUP(CONCATENATE($E573,"-",$D573, "-",$C573),Dashboard!$M$300:$N$472,2,FALSE)),"")</f>
        <v>prv88</v>
      </c>
      <c r="U573" s="345" t="str">
        <f t="shared" si="8"/>
        <v>prv88</v>
      </c>
      <c r="V573" s="209"/>
      <c r="W573" s="153"/>
      <c r="X573" s="11"/>
      <c r="Y573" s="11"/>
    </row>
    <row r="574" spans="1:25" x14ac:dyDescent="0.25">
      <c r="A574" s="153"/>
      <c r="B574" s="153"/>
      <c r="C574" s="128" t="s">
        <v>1245</v>
      </c>
      <c r="D574" s="128" t="s">
        <v>1261</v>
      </c>
      <c r="E574" s="125" t="s">
        <v>295</v>
      </c>
      <c r="F574" s="122">
        <v>30</v>
      </c>
      <c r="G574" s="122"/>
      <c r="H574" s="127">
        <v>9.35</v>
      </c>
      <c r="I574" s="173" t="s">
        <v>6022</v>
      </c>
      <c r="J574" s="122">
        <v>10.35</v>
      </c>
      <c r="K574" s="153"/>
      <c r="L574" s="153"/>
      <c r="M574" s="153"/>
      <c r="N574" s="153"/>
      <c r="O574" s="122"/>
      <c r="P574" s="153"/>
      <c r="Q574" s="153"/>
      <c r="R574" s="153"/>
      <c r="S574" s="153"/>
      <c r="T574" s="122" t="str">
        <f>IFERROR(IFERROR(VLOOKUP(CONCATENATE($C574,"-",$D574, "-",$E574),Dashboard!$M$300:$N$472,2,FALSE),VLOOKUP(CONCATENATE($E574,"-",$D574, "-",$C574),Dashboard!$M$300:$N$472,2,FALSE)),"")</f>
        <v>prv88</v>
      </c>
      <c r="U574" s="345" t="str">
        <f t="shared" si="8"/>
        <v>prv88</v>
      </c>
      <c r="V574" s="209"/>
      <c r="W574" s="153"/>
      <c r="X574" s="11"/>
      <c r="Y574" s="11"/>
    </row>
    <row r="575" spans="1:25" x14ac:dyDescent="0.25">
      <c r="A575" s="153"/>
      <c r="B575" s="153"/>
      <c r="C575" s="128" t="s">
        <v>295</v>
      </c>
      <c r="D575" s="173" t="s">
        <v>6022</v>
      </c>
      <c r="E575" s="125" t="s">
        <v>5833</v>
      </c>
      <c r="F575" s="122"/>
      <c r="G575" s="122">
        <v>6</v>
      </c>
      <c r="H575" s="127">
        <v>10.4</v>
      </c>
      <c r="I575" s="173" t="s">
        <v>6022</v>
      </c>
      <c r="J575" s="127">
        <v>10.5</v>
      </c>
      <c r="K575" s="122">
        <v>1</v>
      </c>
      <c r="L575" s="122">
        <v>1</v>
      </c>
      <c r="M575" s="127">
        <v>4.2</v>
      </c>
      <c r="N575" s="174" t="s">
        <v>7356</v>
      </c>
      <c r="O575" s="122">
        <f>SUM(F572:F574)</f>
        <v>90</v>
      </c>
      <c r="P575" s="122"/>
      <c r="Q575" s="153"/>
      <c r="R575" s="153"/>
      <c r="S575" s="153"/>
      <c r="T575" s="122" t="str">
        <f>IFERROR(IFERROR(VLOOKUP(CONCATENATE($C575,"-",$D575, "-",$E575),Dashboard!$M$300:$N$472,2,FALSE),VLOOKUP(CONCATENATE($E575,"-",$D575, "-",$C575),Dashboard!$M$300:$N$472,2,FALSE)),"")</f>
        <v/>
      </c>
      <c r="U575" s="345" t="str">
        <f t="shared" si="8"/>
        <v/>
      </c>
      <c r="V575" s="209"/>
      <c r="W575" s="147" t="s">
        <v>5805</v>
      </c>
      <c r="X575" s="11"/>
      <c r="Y575" s="11"/>
    </row>
    <row r="576" spans="1:25" x14ac:dyDescent="0.25">
      <c r="A576" s="153"/>
      <c r="B576" s="153"/>
      <c r="C576" s="128"/>
      <c r="D576" s="122"/>
      <c r="E576" s="125"/>
      <c r="F576" s="153"/>
      <c r="G576" s="122"/>
      <c r="H576" s="153"/>
      <c r="I576" s="153"/>
      <c r="J576" s="153"/>
      <c r="K576" s="153"/>
      <c r="L576" s="153"/>
      <c r="M576" s="153"/>
      <c r="N576" s="153"/>
      <c r="O576" s="122"/>
      <c r="P576" s="153"/>
      <c r="Q576" s="153"/>
      <c r="R576" s="153"/>
      <c r="S576" s="153"/>
      <c r="T576" s="122" t="str">
        <f>IFERROR(IFERROR(VLOOKUP(CONCATENATE($C576,"-",$D576, "-",$E576),Dashboard!$M$300:$N$472,2,FALSE),VLOOKUP(CONCATENATE($E576,"-",$D576, "-",$C576),Dashboard!$M$300:$N$472,2,FALSE)),"")</f>
        <v/>
      </c>
      <c r="U576" s="345" t="str">
        <f t="shared" si="8"/>
        <v/>
      </c>
      <c r="V576" s="209"/>
      <c r="W576" s="153"/>
      <c r="X576" s="11"/>
      <c r="Y576" s="11"/>
    </row>
    <row r="577" spans="1:25" x14ac:dyDescent="0.25">
      <c r="A577" s="153" t="s">
        <v>5816</v>
      </c>
      <c r="B577" s="122" t="s">
        <v>5870</v>
      </c>
      <c r="C577" s="128" t="s">
        <v>5833</v>
      </c>
      <c r="D577" s="173" t="s">
        <v>6022</v>
      </c>
      <c r="E577" s="125" t="s">
        <v>6047</v>
      </c>
      <c r="F577" s="122"/>
      <c r="G577" s="122">
        <v>3</v>
      </c>
      <c r="H577" s="127">
        <v>12.4</v>
      </c>
      <c r="I577" s="173" t="s">
        <v>6022</v>
      </c>
      <c r="J577" s="127">
        <v>12.5</v>
      </c>
      <c r="K577" s="153"/>
      <c r="L577" s="153"/>
      <c r="M577" s="153"/>
      <c r="N577" s="153"/>
      <c r="O577" s="122"/>
      <c r="P577" s="153"/>
      <c r="Q577" s="153"/>
      <c r="R577" s="153"/>
      <c r="S577" s="153"/>
      <c r="T577" s="122" t="str">
        <f>IFERROR(IFERROR(VLOOKUP(CONCATENATE($C577,"-",$D577, "-",$E577),Dashboard!$M$300:$N$472,2,FALSE),VLOOKUP(CONCATENATE($E577,"-",$D577, "-",$C577),Dashboard!$M$300:$N$472,2,FALSE)),"")</f>
        <v/>
      </c>
      <c r="U577" s="345" t="str">
        <f t="shared" si="8"/>
        <v/>
      </c>
      <c r="V577" s="209"/>
      <c r="W577" s="153"/>
      <c r="X577" s="11"/>
      <c r="Y577" s="11"/>
    </row>
    <row r="578" spans="1:25" ht="24.75" x14ac:dyDescent="0.25">
      <c r="A578" s="153"/>
      <c r="B578" s="153"/>
      <c r="C578" s="128" t="s">
        <v>6047</v>
      </c>
      <c r="D578" s="173" t="s">
        <v>6022</v>
      </c>
      <c r="E578" s="151" t="s">
        <v>6923</v>
      </c>
      <c r="F578" s="122">
        <v>14</v>
      </c>
      <c r="G578" s="122"/>
      <c r="H578" s="127">
        <v>13</v>
      </c>
      <c r="I578" s="173" t="s">
        <v>6022</v>
      </c>
      <c r="J578" s="127">
        <v>13.3</v>
      </c>
      <c r="K578" s="153"/>
      <c r="L578" s="153"/>
      <c r="M578" s="153"/>
      <c r="N578" s="153"/>
      <c r="O578" s="122"/>
      <c r="P578" s="153"/>
      <c r="Q578" s="153"/>
      <c r="R578" s="153"/>
      <c r="S578" s="153"/>
      <c r="T578" s="122" t="str">
        <f>IFERROR(IFERROR(VLOOKUP(CONCATENATE($C578,"-",$D578, "-",$E578),Dashboard!$M$300:$N$472,2,FALSE),VLOOKUP(CONCATENATE($E578,"-",$D578, "-",$C578),Dashboard!$M$300:$N$472,2,FALSE)),"")</f>
        <v/>
      </c>
      <c r="U578" s="345" t="str">
        <f t="shared" si="8"/>
        <v/>
      </c>
      <c r="V578" s="209"/>
      <c r="W578" s="153" t="s">
        <v>5612</v>
      </c>
      <c r="X578" s="11"/>
      <c r="Y578" s="11"/>
    </row>
    <row r="579" spans="1:25" x14ac:dyDescent="0.25">
      <c r="A579" s="153"/>
      <c r="B579" s="153"/>
      <c r="C579" s="128" t="s">
        <v>295</v>
      </c>
      <c r="D579" s="173" t="s">
        <v>6022</v>
      </c>
      <c r="E579" s="125" t="s">
        <v>316</v>
      </c>
      <c r="F579" s="122">
        <v>12</v>
      </c>
      <c r="G579" s="122"/>
      <c r="H579" s="127">
        <v>14</v>
      </c>
      <c r="I579" s="173" t="s">
        <v>6022</v>
      </c>
      <c r="J579" s="127">
        <v>14.2</v>
      </c>
      <c r="K579" s="153"/>
      <c r="L579" s="153"/>
      <c r="M579" s="153"/>
      <c r="N579" s="153"/>
      <c r="O579" s="122"/>
      <c r="P579" s="153"/>
      <c r="Q579" s="153"/>
      <c r="R579" s="153"/>
      <c r="S579" s="153"/>
      <c r="T579" s="122" t="str">
        <f>IFERROR(IFERROR(VLOOKUP(CONCATENATE($C579,"-",$D579, "-",$E579),Dashboard!$M$300:$N$472,2,FALSE),VLOOKUP(CONCATENATE($E579,"-",$D579, "-",$C579),Dashboard!$M$300:$N$472,2,FALSE)),"")</f>
        <v/>
      </c>
      <c r="U579" s="345" t="str">
        <f t="shared" si="8"/>
        <v/>
      </c>
      <c r="V579" s="209"/>
      <c r="W579" s="153" t="s">
        <v>5612</v>
      </c>
      <c r="X579" s="11"/>
      <c r="Y579" s="11"/>
    </row>
    <row r="580" spans="1:25" x14ac:dyDescent="0.25">
      <c r="A580" s="153"/>
      <c r="B580" s="153"/>
      <c r="C580" s="128" t="s">
        <v>316</v>
      </c>
      <c r="D580" s="173" t="s">
        <v>6022</v>
      </c>
      <c r="E580" s="125" t="s">
        <v>295</v>
      </c>
      <c r="F580" s="122">
        <v>12</v>
      </c>
      <c r="G580" s="122"/>
      <c r="H580" s="127">
        <v>14.45</v>
      </c>
      <c r="I580" s="173" t="s">
        <v>6022</v>
      </c>
      <c r="J580" s="127">
        <v>15.05</v>
      </c>
      <c r="K580" s="153"/>
      <c r="L580" s="153"/>
      <c r="M580" s="153"/>
      <c r="N580" s="153"/>
      <c r="O580" s="122"/>
      <c r="P580" s="153"/>
      <c r="Q580" s="153"/>
      <c r="R580" s="153"/>
      <c r="S580" s="153"/>
      <c r="T580" s="122" t="str">
        <f>IFERROR(IFERROR(VLOOKUP(CONCATENATE($C580,"-",$D580, "-",$E580),Dashboard!$M$300:$N$472,2,FALSE),VLOOKUP(CONCATENATE($E580,"-",$D580, "-",$C580),Dashboard!$M$300:$N$472,2,FALSE)),"")</f>
        <v/>
      </c>
      <c r="U580" s="345" t="str">
        <f t="shared" si="8"/>
        <v/>
      </c>
      <c r="V580" s="209"/>
      <c r="W580" s="153" t="s">
        <v>5612</v>
      </c>
      <c r="X580" s="11"/>
      <c r="Y580" s="11"/>
    </row>
    <row r="581" spans="1:25" x14ac:dyDescent="0.25">
      <c r="A581" s="153"/>
      <c r="B581" s="153"/>
      <c r="C581" s="128" t="s">
        <v>295</v>
      </c>
      <c r="D581" s="173" t="s">
        <v>6022</v>
      </c>
      <c r="E581" s="125" t="s">
        <v>316</v>
      </c>
      <c r="F581" s="122">
        <v>12</v>
      </c>
      <c r="G581" s="122"/>
      <c r="H581" s="127">
        <v>15.2</v>
      </c>
      <c r="I581" s="173" t="s">
        <v>6022</v>
      </c>
      <c r="J581" s="127">
        <v>15.4</v>
      </c>
      <c r="K581" s="153"/>
      <c r="L581" s="153"/>
      <c r="M581" s="153"/>
      <c r="N581" s="153"/>
      <c r="O581" s="122"/>
      <c r="P581" s="153"/>
      <c r="Q581" s="153"/>
      <c r="R581" s="153"/>
      <c r="S581" s="153"/>
      <c r="T581" s="122" t="str">
        <f>IFERROR(IFERROR(VLOOKUP(CONCATENATE($C581,"-",$D581, "-",$E581),Dashboard!$M$300:$N$472,2,FALSE),VLOOKUP(CONCATENATE($E581,"-",$D581, "-",$C581),Dashboard!$M$300:$N$472,2,FALSE)),"")</f>
        <v/>
      </c>
      <c r="U581" s="345" t="str">
        <f t="shared" si="8"/>
        <v/>
      </c>
      <c r="V581" s="209"/>
      <c r="W581" s="153" t="s">
        <v>5612</v>
      </c>
      <c r="X581" s="11"/>
      <c r="Y581" s="11"/>
    </row>
    <row r="582" spans="1:25" x14ac:dyDescent="0.25">
      <c r="A582" s="153"/>
      <c r="B582" s="153"/>
      <c r="C582" s="128" t="s">
        <v>316</v>
      </c>
      <c r="D582" s="173" t="s">
        <v>6022</v>
      </c>
      <c r="E582" s="125" t="s">
        <v>295</v>
      </c>
      <c r="F582" s="122">
        <v>12</v>
      </c>
      <c r="G582" s="122"/>
      <c r="H582" s="127">
        <v>16</v>
      </c>
      <c r="I582" s="173" t="s">
        <v>6022</v>
      </c>
      <c r="J582" s="127">
        <v>16.2</v>
      </c>
      <c r="K582" s="153"/>
      <c r="L582" s="153"/>
      <c r="M582" s="153"/>
      <c r="N582" s="153"/>
      <c r="O582" s="122"/>
      <c r="P582" s="153"/>
      <c r="Q582" s="153"/>
      <c r="R582" s="153"/>
      <c r="S582" s="153"/>
      <c r="T582" s="122" t="str">
        <f>IFERROR(IFERROR(VLOOKUP(CONCATENATE($C582,"-",$D582, "-",$E582),Dashboard!$M$300:$N$472,2,FALSE),VLOOKUP(CONCATENATE($E582,"-",$D582, "-",$C582),Dashboard!$M$300:$N$472,2,FALSE)),"")</f>
        <v/>
      </c>
      <c r="U582" s="345" t="str">
        <f t="shared" si="8"/>
        <v/>
      </c>
      <c r="V582" s="209"/>
      <c r="W582" s="153" t="s">
        <v>5612</v>
      </c>
      <c r="X582" s="11"/>
      <c r="Y582" s="11"/>
    </row>
    <row r="583" spans="1:25" x14ac:dyDescent="0.25">
      <c r="A583" s="153"/>
      <c r="B583" s="153"/>
      <c r="C583" s="128" t="s">
        <v>295</v>
      </c>
      <c r="D583" s="173" t="s">
        <v>6022</v>
      </c>
      <c r="E583" s="125" t="s">
        <v>316</v>
      </c>
      <c r="F583" s="122">
        <v>12</v>
      </c>
      <c r="G583" s="122"/>
      <c r="H583" s="127">
        <v>16.399999999999999</v>
      </c>
      <c r="I583" s="173" t="s">
        <v>6022</v>
      </c>
      <c r="J583" s="127">
        <v>17</v>
      </c>
      <c r="K583" s="153"/>
      <c r="L583" s="153"/>
      <c r="M583" s="153"/>
      <c r="N583" s="153"/>
      <c r="O583" s="122"/>
      <c r="P583" s="153"/>
      <c r="Q583" s="153"/>
      <c r="R583" s="153"/>
      <c r="S583" s="153"/>
      <c r="T583" s="122" t="str">
        <f>IFERROR(IFERROR(VLOOKUP(CONCATENATE($C583,"-",$D583, "-",$E583),Dashboard!$M$300:$N$472,2,FALSE),VLOOKUP(CONCATENATE($E583,"-",$D583, "-",$C583),Dashboard!$M$300:$N$472,2,FALSE)),"")</f>
        <v/>
      </c>
      <c r="U583" s="345" t="str">
        <f t="shared" si="8"/>
        <v/>
      </c>
      <c r="V583" s="209"/>
      <c r="W583" s="153" t="s">
        <v>5612</v>
      </c>
      <c r="X583" s="11"/>
      <c r="Y583" s="11"/>
    </row>
    <row r="584" spans="1:25" x14ac:dyDescent="0.25">
      <c r="A584" s="153"/>
      <c r="B584" s="153"/>
      <c r="C584" s="128" t="s">
        <v>316</v>
      </c>
      <c r="D584" s="173" t="s">
        <v>6022</v>
      </c>
      <c r="E584" s="125" t="s">
        <v>295</v>
      </c>
      <c r="F584" s="122">
        <v>12</v>
      </c>
      <c r="G584" s="122"/>
      <c r="H584" s="127">
        <v>17.100000000000001</v>
      </c>
      <c r="I584" s="173" t="s">
        <v>6022</v>
      </c>
      <c r="J584" s="127">
        <v>17.3</v>
      </c>
      <c r="K584" s="153"/>
      <c r="L584" s="153"/>
      <c r="M584" s="153"/>
      <c r="N584" s="153"/>
      <c r="O584" s="122"/>
      <c r="P584" s="153"/>
      <c r="Q584" s="153"/>
      <c r="R584" s="153"/>
      <c r="S584" s="153"/>
      <c r="T584" s="122" t="str">
        <f>IFERROR(IFERROR(VLOOKUP(CONCATENATE($C584,"-",$D584, "-",$E584),Dashboard!$M$300:$N$472,2,FALSE),VLOOKUP(CONCATENATE($E584,"-",$D584, "-",$C584),Dashboard!$M$300:$N$472,2,FALSE)),"")</f>
        <v/>
      </c>
      <c r="U584" s="345" t="str">
        <f t="shared" si="8"/>
        <v/>
      </c>
      <c r="V584" s="209"/>
      <c r="W584" s="153" t="s">
        <v>5612</v>
      </c>
      <c r="X584" s="11"/>
      <c r="Y584" s="11"/>
    </row>
    <row r="585" spans="1:25" x14ac:dyDescent="0.25">
      <c r="A585" s="153"/>
      <c r="B585" s="153"/>
      <c r="C585" s="128" t="s">
        <v>295</v>
      </c>
      <c r="D585" s="173" t="s">
        <v>6022</v>
      </c>
      <c r="E585" s="125" t="s">
        <v>316</v>
      </c>
      <c r="F585" s="122">
        <v>12</v>
      </c>
      <c r="G585" s="122"/>
      <c r="H585" s="127">
        <v>17.45</v>
      </c>
      <c r="I585" s="173" t="s">
        <v>6022</v>
      </c>
      <c r="J585" s="127">
        <v>18.05</v>
      </c>
      <c r="K585" s="153"/>
      <c r="L585" s="153"/>
      <c r="M585" s="153"/>
      <c r="N585" s="153"/>
      <c r="O585" s="122"/>
      <c r="P585" s="153"/>
      <c r="Q585" s="153"/>
      <c r="R585" s="153"/>
      <c r="S585" s="153"/>
      <c r="T585" s="122" t="str">
        <f>IFERROR(IFERROR(VLOOKUP(CONCATENATE($C585,"-",$D585, "-",$E585),Dashboard!$M$300:$N$472,2,FALSE),VLOOKUP(CONCATENATE($E585,"-",$D585, "-",$C585),Dashboard!$M$300:$N$472,2,FALSE)),"")</f>
        <v/>
      </c>
      <c r="U585" s="345" t="str">
        <f t="shared" si="8"/>
        <v/>
      </c>
      <c r="V585" s="209"/>
      <c r="W585" s="153" t="s">
        <v>5612</v>
      </c>
      <c r="X585" s="11"/>
      <c r="Y585" s="11"/>
    </row>
    <row r="586" spans="1:25" x14ac:dyDescent="0.25">
      <c r="A586" s="153"/>
      <c r="B586" s="153"/>
      <c r="C586" s="128" t="s">
        <v>316</v>
      </c>
      <c r="D586" s="173" t="s">
        <v>6022</v>
      </c>
      <c r="E586" s="125" t="s">
        <v>295</v>
      </c>
      <c r="F586" s="122">
        <v>12</v>
      </c>
      <c r="G586" s="122"/>
      <c r="H586" s="127">
        <v>18.2</v>
      </c>
      <c r="I586" s="173" t="s">
        <v>6022</v>
      </c>
      <c r="J586" s="127">
        <v>18.399999999999999</v>
      </c>
      <c r="K586" s="153"/>
      <c r="L586" s="153"/>
      <c r="M586" s="153"/>
      <c r="N586" s="153"/>
      <c r="O586" s="122"/>
      <c r="P586" s="153"/>
      <c r="Q586" s="153"/>
      <c r="R586" s="153"/>
      <c r="S586" s="153"/>
      <c r="T586" s="122" t="str">
        <f>IFERROR(IFERROR(VLOOKUP(CONCATENATE($C586,"-",$D586, "-",$E586),Dashboard!$M$300:$N$472,2,FALSE),VLOOKUP(CONCATENATE($E586,"-",$D586, "-",$C586),Dashboard!$M$300:$N$472,2,FALSE)),"")</f>
        <v/>
      </c>
      <c r="U586" s="345" t="str">
        <f t="shared" si="8"/>
        <v/>
      </c>
      <c r="V586" s="209"/>
      <c r="W586" s="153" t="s">
        <v>5612</v>
      </c>
      <c r="X586" s="11"/>
      <c r="Y586" s="11"/>
    </row>
    <row r="587" spans="1:25" x14ac:dyDescent="0.25">
      <c r="A587" s="153"/>
      <c r="B587" s="153"/>
      <c r="C587" s="128" t="s">
        <v>295</v>
      </c>
      <c r="D587" s="173" t="s">
        <v>6022</v>
      </c>
      <c r="E587" s="125" t="s">
        <v>316</v>
      </c>
      <c r="F587" s="122">
        <v>12</v>
      </c>
      <c r="G587" s="122"/>
      <c r="H587" s="127">
        <v>19</v>
      </c>
      <c r="I587" s="173" t="s">
        <v>6022</v>
      </c>
      <c r="J587" s="127">
        <v>19.2</v>
      </c>
      <c r="K587" s="153"/>
      <c r="L587" s="153"/>
      <c r="M587" s="153"/>
      <c r="N587" s="153"/>
      <c r="O587" s="122"/>
      <c r="P587" s="153"/>
      <c r="Q587" s="153"/>
      <c r="R587" s="153"/>
      <c r="S587" s="153"/>
      <c r="T587" s="122" t="str">
        <f>IFERROR(IFERROR(VLOOKUP(CONCATENATE($C587,"-",$D587, "-",$E587),Dashboard!$M$300:$N$472,2,FALSE),VLOOKUP(CONCATENATE($E587,"-",$D587, "-",$C587),Dashboard!$M$300:$N$472,2,FALSE)),"")</f>
        <v/>
      </c>
      <c r="U587" s="345" t="str">
        <f t="shared" si="8"/>
        <v/>
      </c>
      <c r="V587" s="209"/>
      <c r="W587" s="153" t="s">
        <v>5612</v>
      </c>
      <c r="X587" s="11"/>
      <c r="Y587" s="11"/>
    </row>
    <row r="588" spans="1:25" x14ac:dyDescent="0.25">
      <c r="A588" s="153"/>
      <c r="B588" s="153"/>
      <c r="C588" s="128" t="s">
        <v>316</v>
      </c>
      <c r="D588" s="173" t="s">
        <v>6022</v>
      </c>
      <c r="E588" s="125" t="s">
        <v>295</v>
      </c>
      <c r="F588" s="122">
        <v>12</v>
      </c>
      <c r="G588" s="122"/>
      <c r="H588" s="127">
        <v>19.3</v>
      </c>
      <c r="I588" s="173" t="s">
        <v>6022</v>
      </c>
      <c r="J588" s="127">
        <v>19.5</v>
      </c>
      <c r="K588" s="122"/>
      <c r="L588" s="122"/>
      <c r="M588" s="174"/>
      <c r="N588" s="174"/>
      <c r="O588" s="122"/>
      <c r="P588" s="122"/>
      <c r="Q588" s="153"/>
      <c r="R588" s="153"/>
      <c r="S588" s="153"/>
      <c r="T588" s="122" t="str">
        <f>IFERROR(IFERROR(VLOOKUP(CONCATENATE($C588,"-",$D588, "-",$E588),Dashboard!$M$300:$N$472,2,FALSE),VLOOKUP(CONCATENATE($E588,"-",$D588, "-",$C588),Dashboard!$M$300:$N$472,2,FALSE)),"")</f>
        <v/>
      </c>
      <c r="U588" s="345" t="str">
        <f t="shared" si="8"/>
        <v/>
      </c>
      <c r="V588" s="209"/>
      <c r="W588" s="153" t="s">
        <v>5612</v>
      </c>
      <c r="X588" s="11"/>
      <c r="Y588" s="11"/>
    </row>
    <row r="589" spans="1:25" x14ac:dyDescent="0.25">
      <c r="A589" s="153"/>
      <c r="B589" s="153"/>
      <c r="C589" s="128" t="s">
        <v>295</v>
      </c>
      <c r="D589" s="173" t="s">
        <v>6022</v>
      </c>
      <c r="E589" s="125" t="s">
        <v>5833</v>
      </c>
      <c r="F589" s="122"/>
      <c r="G589" s="122">
        <v>6</v>
      </c>
      <c r="H589" s="127">
        <v>19.55</v>
      </c>
      <c r="I589" s="173" t="s">
        <v>6022</v>
      </c>
      <c r="J589" s="127">
        <v>20.100000000000001</v>
      </c>
      <c r="K589" s="122">
        <v>1</v>
      </c>
      <c r="L589" s="122">
        <v>0</v>
      </c>
      <c r="M589" s="174" t="s">
        <v>6806</v>
      </c>
      <c r="N589" s="174" t="s">
        <v>7357</v>
      </c>
      <c r="O589" s="122">
        <f>SUM(F577:F588)</f>
        <v>134</v>
      </c>
      <c r="P589" s="122"/>
      <c r="Q589" s="153"/>
      <c r="R589" s="153"/>
      <c r="S589" s="153"/>
      <c r="T589" s="122" t="str">
        <f>IFERROR(IFERROR(VLOOKUP(CONCATENATE($C589,"-",$D589, "-",$E589),Dashboard!$M$300:$N$472,2,FALSE),VLOOKUP(CONCATENATE($E589,"-",$D589, "-",$C589),Dashboard!$M$300:$N$472,2,FALSE)),"")</f>
        <v/>
      </c>
      <c r="U589" s="345" t="str">
        <f t="shared" si="8"/>
        <v/>
      </c>
      <c r="V589" s="209"/>
      <c r="W589" s="147" t="s">
        <v>7358</v>
      </c>
      <c r="X589" s="11"/>
      <c r="Y589" s="11"/>
    </row>
    <row r="590" spans="1:25" x14ac:dyDescent="0.25">
      <c r="A590" s="153"/>
      <c r="B590" s="122">
        <v>60</v>
      </c>
      <c r="C590" s="128" t="s">
        <v>5833</v>
      </c>
      <c r="D590" s="173" t="s">
        <v>6022</v>
      </c>
      <c r="E590" s="125" t="s">
        <v>316</v>
      </c>
      <c r="F590" s="122"/>
      <c r="G590" s="122">
        <v>6</v>
      </c>
      <c r="H590" s="174" t="s">
        <v>6746</v>
      </c>
      <c r="I590" s="173" t="s">
        <v>6022</v>
      </c>
      <c r="J590" s="127" t="s">
        <v>6849</v>
      </c>
      <c r="K590" s="153"/>
      <c r="L590" s="153"/>
      <c r="M590" s="153"/>
      <c r="N590" s="153"/>
      <c r="O590" s="122"/>
      <c r="P590" s="153"/>
      <c r="Q590" s="153"/>
      <c r="R590" s="153"/>
      <c r="S590" s="153"/>
      <c r="T590" s="122" t="str">
        <f>IFERROR(IFERROR(VLOOKUP(CONCATENATE($C590,"-",$D590, "-",$E590),Dashboard!$M$300:$N$472,2,FALSE),VLOOKUP(CONCATENATE($E590,"-",$D590, "-",$C590),Dashboard!$M$300:$N$472,2,FALSE)),"")</f>
        <v/>
      </c>
      <c r="U590" s="345" t="str">
        <f t="shared" si="8"/>
        <v/>
      </c>
      <c r="V590" s="209"/>
      <c r="W590" s="153"/>
      <c r="X590" s="11"/>
      <c r="Y590" s="11"/>
    </row>
    <row r="591" spans="1:25" x14ac:dyDescent="0.25">
      <c r="A591" s="153"/>
      <c r="B591" s="153"/>
      <c r="C591" s="128" t="s">
        <v>316</v>
      </c>
      <c r="D591" s="173" t="s">
        <v>6022</v>
      </c>
      <c r="E591" s="125" t="s">
        <v>295</v>
      </c>
      <c r="F591" s="122">
        <v>12</v>
      </c>
      <c r="G591" s="122"/>
      <c r="H591" s="174" t="s">
        <v>6803</v>
      </c>
      <c r="I591" s="173" t="s">
        <v>6022</v>
      </c>
      <c r="J591" s="127" t="s">
        <v>6031</v>
      </c>
      <c r="K591" s="153"/>
      <c r="L591" s="153"/>
      <c r="M591" s="153"/>
      <c r="N591" s="153"/>
      <c r="O591" s="122"/>
      <c r="P591" s="153"/>
      <c r="Q591" s="153"/>
      <c r="R591" s="153"/>
      <c r="S591" s="153"/>
      <c r="T591" s="122" t="str">
        <f>IFERROR(IFERROR(VLOOKUP(CONCATENATE($C591,"-",$D591, "-",$E591),Dashboard!$M$300:$N$472,2,FALSE),VLOOKUP(CONCATENATE($E591,"-",$D591, "-",$C591),Dashboard!$M$300:$N$472,2,FALSE)),"")</f>
        <v/>
      </c>
      <c r="U591" s="345" t="str">
        <f t="shared" si="8"/>
        <v/>
      </c>
      <c r="V591" s="209"/>
      <c r="W591" s="153" t="s">
        <v>5612</v>
      </c>
      <c r="X591" s="11"/>
      <c r="Y591" s="11"/>
    </row>
    <row r="592" spans="1:25" x14ac:dyDescent="0.25">
      <c r="A592" s="153"/>
      <c r="B592" s="153"/>
      <c r="C592" s="128" t="s">
        <v>295</v>
      </c>
      <c r="D592" s="173" t="s">
        <v>6022</v>
      </c>
      <c r="E592" s="125" t="s">
        <v>6071</v>
      </c>
      <c r="F592" s="122">
        <v>12</v>
      </c>
      <c r="G592" s="122"/>
      <c r="H592" s="174" t="s">
        <v>6937</v>
      </c>
      <c r="I592" s="173" t="s">
        <v>6022</v>
      </c>
      <c r="J592" s="127" t="s">
        <v>6026</v>
      </c>
      <c r="K592" s="153"/>
      <c r="L592" s="153"/>
      <c r="M592" s="153"/>
      <c r="N592" s="153"/>
      <c r="O592" s="122"/>
      <c r="P592" s="153"/>
      <c r="Q592" s="153"/>
      <c r="R592" s="153"/>
      <c r="S592" s="153"/>
      <c r="T592" s="122" t="str">
        <f>IFERROR(IFERROR(VLOOKUP(CONCATENATE($C592,"-",$D592, "-",$E592),Dashboard!$M$300:$N$472,2,FALSE),VLOOKUP(CONCATENATE($E592,"-",$D592, "-",$C592),Dashboard!$M$300:$N$472,2,FALSE)),"")</f>
        <v/>
      </c>
      <c r="U592" s="345" t="str">
        <f t="shared" si="8"/>
        <v/>
      </c>
      <c r="V592" s="209"/>
      <c r="W592" s="153" t="s">
        <v>5612</v>
      </c>
      <c r="X592" s="11"/>
      <c r="Y592" s="11"/>
    </row>
    <row r="593" spans="1:25" x14ac:dyDescent="0.25">
      <c r="A593" s="153"/>
      <c r="B593" s="153"/>
      <c r="C593" s="128" t="s">
        <v>6071</v>
      </c>
      <c r="D593" s="173" t="s">
        <v>6022</v>
      </c>
      <c r="E593" s="125" t="s">
        <v>295</v>
      </c>
      <c r="F593" s="122">
        <v>12</v>
      </c>
      <c r="G593" s="122"/>
      <c r="H593" s="174" t="s">
        <v>6062</v>
      </c>
      <c r="I593" s="173" t="s">
        <v>6022</v>
      </c>
      <c r="J593" s="127" t="s">
        <v>6967</v>
      </c>
      <c r="K593" s="153"/>
      <c r="L593" s="153"/>
      <c r="M593" s="153"/>
      <c r="N593" s="153"/>
      <c r="O593" s="122"/>
      <c r="P593" s="153"/>
      <c r="Q593" s="153"/>
      <c r="R593" s="153"/>
      <c r="S593" s="153"/>
      <c r="T593" s="122" t="str">
        <f>IFERROR(IFERROR(VLOOKUP(CONCATENATE($C593,"-",$D593, "-",$E593),Dashboard!$M$300:$N$472,2,FALSE),VLOOKUP(CONCATENATE($E593,"-",$D593, "-",$C593),Dashboard!$M$300:$N$472,2,FALSE)),"")</f>
        <v/>
      </c>
      <c r="U593" s="345" t="str">
        <f t="shared" si="8"/>
        <v/>
      </c>
      <c r="V593" s="209"/>
      <c r="W593" s="153" t="s">
        <v>5612</v>
      </c>
      <c r="X593" s="11"/>
      <c r="Y593" s="11"/>
    </row>
    <row r="594" spans="1:25" x14ac:dyDescent="0.25">
      <c r="A594" s="153"/>
      <c r="B594" s="153"/>
      <c r="C594" s="128" t="s">
        <v>295</v>
      </c>
      <c r="D594" s="173" t="s">
        <v>6022</v>
      </c>
      <c r="E594" s="125" t="s">
        <v>316</v>
      </c>
      <c r="F594" s="122">
        <v>12</v>
      </c>
      <c r="G594" s="122"/>
      <c r="H594" s="174" t="s">
        <v>6782</v>
      </c>
      <c r="I594" s="173" t="s">
        <v>6022</v>
      </c>
      <c r="J594" s="127" t="s">
        <v>6845</v>
      </c>
      <c r="K594" s="153"/>
      <c r="L594" s="153"/>
      <c r="M594" s="153"/>
      <c r="N594" s="153"/>
      <c r="O594" s="122"/>
      <c r="P594" s="153"/>
      <c r="Q594" s="153"/>
      <c r="R594" s="153"/>
      <c r="S594" s="153"/>
      <c r="T594" s="122" t="str">
        <f>IFERROR(IFERROR(VLOOKUP(CONCATENATE($C594,"-",$D594, "-",$E594),Dashboard!$M$300:$N$472,2,FALSE),VLOOKUP(CONCATENATE($E594,"-",$D594, "-",$C594),Dashboard!$M$300:$N$472,2,FALSE)),"")</f>
        <v/>
      </c>
      <c r="U594" s="345" t="str">
        <f t="shared" si="8"/>
        <v/>
      </c>
      <c r="V594" s="209"/>
      <c r="W594" s="153" t="s">
        <v>5612</v>
      </c>
      <c r="X594" s="11"/>
      <c r="Y594" s="11"/>
    </row>
    <row r="595" spans="1:25" x14ac:dyDescent="0.25">
      <c r="A595" s="153"/>
      <c r="B595" s="153"/>
      <c r="C595" s="128" t="s">
        <v>316</v>
      </c>
      <c r="D595" s="173" t="s">
        <v>6022</v>
      </c>
      <c r="E595" s="125" t="s">
        <v>295</v>
      </c>
      <c r="F595" s="122">
        <v>16</v>
      </c>
      <c r="G595" s="122"/>
      <c r="H595" s="174" t="s">
        <v>6040</v>
      </c>
      <c r="I595" s="173" t="s">
        <v>6022</v>
      </c>
      <c r="J595" s="127">
        <v>9.5</v>
      </c>
      <c r="K595" s="153"/>
      <c r="L595" s="153"/>
      <c r="M595" s="153"/>
      <c r="N595" s="153"/>
      <c r="O595" s="122"/>
      <c r="P595" s="153"/>
      <c r="Q595" s="153"/>
      <c r="R595" s="153"/>
      <c r="S595" s="153"/>
      <c r="T595" s="122" t="str">
        <f>IFERROR(IFERROR(VLOOKUP(CONCATENATE($C595,"-",$D595, "-",$E595),Dashboard!$M$300:$N$472,2,FALSE),VLOOKUP(CONCATENATE($E595,"-",$D595, "-",$C595),Dashboard!$M$300:$N$472,2,FALSE)),"")</f>
        <v/>
      </c>
      <c r="U595" s="345" t="str">
        <f t="shared" si="8"/>
        <v/>
      </c>
      <c r="V595" s="209"/>
      <c r="W595" s="153" t="s">
        <v>5612</v>
      </c>
      <c r="X595" s="11"/>
      <c r="Y595" s="11"/>
    </row>
    <row r="596" spans="1:25" x14ac:dyDescent="0.25">
      <c r="A596" s="153"/>
      <c r="B596" s="153"/>
      <c r="C596" s="128" t="s">
        <v>295</v>
      </c>
      <c r="D596" s="173" t="s">
        <v>6022</v>
      </c>
      <c r="E596" s="125" t="s">
        <v>316</v>
      </c>
      <c r="F596" s="122">
        <v>12</v>
      </c>
      <c r="G596" s="122"/>
      <c r="H596" s="174" t="s">
        <v>6044</v>
      </c>
      <c r="I596" s="173" t="s">
        <v>6022</v>
      </c>
      <c r="J596" s="127">
        <v>10.199999999999999</v>
      </c>
      <c r="K596" s="153"/>
      <c r="L596" s="153"/>
      <c r="M596" s="153"/>
      <c r="N596" s="153"/>
      <c r="O596" s="122"/>
      <c r="P596" s="153"/>
      <c r="Q596" s="153"/>
      <c r="R596" s="153"/>
      <c r="S596" s="153"/>
      <c r="T596" s="122" t="str">
        <f>IFERROR(IFERROR(VLOOKUP(CONCATENATE($C596,"-",$D596, "-",$E596),Dashboard!$M$300:$N$472,2,FALSE),VLOOKUP(CONCATENATE($E596,"-",$D596, "-",$C596),Dashboard!$M$300:$N$472,2,FALSE)),"")</f>
        <v/>
      </c>
      <c r="U596" s="345" t="str">
        <f t="shared" si="8"/>
        <v/>
      </c>
      <c r="V596" s="209"/>
      <c r="W596" s="153" t="s">
        <v>5612</v>
      </c>
      <c r="X596" s="11"/>
      <c r="Y596" s="11"/>
    </row>
    <row r="597" spans="1:25" x14ac:dyDescent="0.25">
      <c r="A597" s="153"/>
      <c r="B597" s="153"/>
      <c r="C597" s="128" t="s">
        <v>316</v>
      </c>
      <c r="D597" s="173" t="s">
        <v>6022</v>
      </c>
      <c r="E597" s="125" t="s">
        <v>295</v>
      </c>
      <c r="F597" s="122">
        <v>12</v>
      </c>
      <c r="G597" s="122"/>
      <c r="H597" s="127">
        <v>10.3</v>
      </c>
      <c r="I597" s="173" t="s">
        <v>6022</v>
      </c>
      <c r="J597" s="127">
        <v>10.5</v>
      </c>
      <c r="K597" s="153"/>
      <c r="L597" s="153"/>
      <c r="M597" s="153"/>
      <c r="N597" s="153"/>
      <c r="O597" s="122"/>
      <c r="P597" s="153"/>
      <c r="Q597" s="153"/>
      <c r="R597" s="153"/>
      <c r="S597" s="153"/>
      <c r="T597" s="122" t="str">
        <f>IFERROR(IFERROR(VLOOKUP(CONCATENATE($C597,"-",$D597, "-",$E597),Dashboard!$M$300:$N$472,2,FALSE),VLOOKUP(CONCATENATE($E597,"-",$D597, "-",$C597),Dashboard!$M$300:$N$472,2,FALSE)),"")</f>
        <v/>
      </c>
      <c r="U597" s="345" t="str">
        <f t="shared" si="8"/>
        <v/>
      </c>
      <c r="V597" s="209"/>
      <c r="W597" s="153" t="s">
        <v>5612</v>
      </c>
      <c r="X597" s="11"/>
      <c r="Y597" s="11"/>
    </row>
    <row r="598" spans="1:25" x14ac:dyDescent="0.25">
      <c r="A598" s="153"/>
      <c r="B598" s="153"/>
      <c r="C598" s="128" t="s">
        <v>295</v>
      </c>
      <c r="D598" s="173" t="s">
        <v>6022</v>
      </c>
      <c r="E598" s="125" t="s">
        <v>316</v>
      </c>
      <c r="F598" s="122">
        <v>12</v>
      </c>
      <c r="G598" s="122"/>
      <c r="H598" s="127">
        <v>11.05</v>
      </c>
      <c r="I598" s="173" t="s">
        <v>6022</v>
      </c>
      <c r="J598" s="127">
        <v>11.25</v>
      </c>
      <c r="K598" s="153"/>
      <c r="L598" s="153"/>
      <c r="M598" s="153"/>
      <c r="N598" s="153"/>
      <c r="O598" s="122"/>
      <c r="P598" s="153"/>
      <c r="Q598" s="153"/>
      <c r="R598" s="153"/>
      <c r="S598" s="153"/>
      <c r="T598" s="122" t="str">
        <f>IFERROR(IFERROR(VLOOKUP(CONCATENATE($C598,"-",$D598, "-",$E598),Dashboard!$M$300:$N$472,2,FALSE),VLOOKUP(CONCATENATE($E598,"-",$D598, "-",$C598),Dashboard!$M$300:$N$472,2,FALSE)),"")</f>
        <v/>
      </c>
      <c r="U598" s="345" t="str">
        <f t="shared" si="8"/>
        <v/>
      </c>
      <c r="V598" s="209"/>
      <c r="W598" s="153" t="s">
        <v>5612</v>
      </c>
      <c r="X598" s="11"/>
      <c r="Y598" s="11"/>
    </row>
    <row r="599" spans="1:25" x14ac:dyDescent="0.25">
      <c r="A599" s="153"/>
      <c r="B599" s="153"/>
      <c r="C599" s="128" t="s">
        <v>316</v>
      </c>
      <c r="D599" s="173" t="s">
        <v>6022</v>
      </c>
      <c r="E599" s="125" t="s">
        <v>5833</v>
      </c>
      <c r="F599" s="122"/>
      <c r="G599" s="122">
        <v>6</v>
      </c>
      <c r="H599" s="127">
        <v>11.3</v>
      </c>
      <c r="I599" s="173" t="s">
        <v>6022</v>
      </c>
      <c r="J599" s="127">
        <v>11.45</v>
      </c>
      <c r="K599" s="122">
        <v>1</v>
      </c>
      <c r="L599" s="122">
        <v>0</v>
      </c>
      <c r="M599" s="174" t="s">
        <v>6828</v>
      </c>
      <c r="N599" s="174" t="s">
        <v>7359</v>
      </c>
      <c r="O599" s="122">
        <f>SUM(F591:F599)</f>
        <v>100</v>
      </c>
      <c r="P599" s="122"/>
      <c r="Q599" s="153"/>
      <c r="R599" s="153"/>
      <c r="S599" s="153"/>
      <c r="T599" s="122" t="str">
        <f>IFERROR(IFERROR(VLOOKUP(CONCATENATE($C599,"-",$D599, "-",$E599),Dashboard!$M$300:$N$472,2,FALSE),VLOOKUP(CONCATENATE($E599,"-",$D599, "-",$C599),Dashboard!$M$300:$N$472,2,FALSE)),"")</f>
        <v/>
      </c>
      <c r="U599" s="345" t="str">
        <f t="shared" si="8"/>
        <v/>
      </c>
      <c r="V599" s="209"/>
      <c r="W599" s="153"/>
      <c r="X599" s="11"/>
      <c r="Y599" s="11"/>
    </row>
    <row r="600" spans="1:25" x14ac:dyDescent="0.25">
      <c r="A600" s="214" t="s">
        <v>5816</v>
      </c>
      <c r="B600" s="137" t="s">
        <v>5871</v>
      </c>
      <c r="C600" s="369" t="s">
        <v>5833</v>
      </c>
      <c r="D600" s="381" t="s">
        <v>6022</v>
      </c>
      <c r="E600" s="386" t="s">
        <v>6924</v>
      </c>
      <c r="F600" s="137"/>
      <c r="G600" s="137">
        <v>4</v>
      </c>
      <c r="H600" s="136">
        <v>12.4</v>
      </c>
      <c r="I600" s="381" t="s">
        <v>6022</v>
      </c>
      <c r="J600" s="136">
        <v>12.5</v>
      </c>
      <c r="K600" s="214"/>
      <c r="L600" s="214"/>
      <c r="M600" s="214"/>
      <c r="N600" s="214"/>
      <c r="O600" s="137"/>
      <c r="P600" s="214"/>
      <c r="Q600" s="214"/>
      <c r="R600" s="214"/>
      <c r="S600" s="214"/>
      <c r="T600" s="122" t="str">
        <f>IFERROR(IFERROR(VLOOKUP(CONCATENATE($C600,"-",$D600, "-",$E600),Dashboard!$M$300:$N$472,2,FALSE),VLOOKUP(CONCATENATE($E600,"-",$D600, "-",$C600),Dashboard!$M$300:$N$472,2,FALSE)),"")</f>
        <v/>
      </c>
      <c r="U600" s="345" t="str">
        <f t="shared" si="8"/>
        <v/>
      </c>
      <c r="V600" s="209"/>
      <c r="W600" s="214"/>
      <c r="X600" s="11"/>
      <c r="Y600" s="11"/>
    </row>
    <row r="601" spans="1:25" x14ac:dyDescent="0.25">
      <c r="A601" s="153"/>
      <c r="B601" s="153"/>
      <c r="C601" s="128" t="s">
        <v>6924</v>
      </c>
      <c r="D601" s="173" t="s">
        <v>6022</v>
      </c>
      <c r="E601" s="125" t="s">
        <v>620</v>
      </c>
      <c r="F601" s="122">
        <v>28</v>
      </c>
      <c r="G601" s="122"/>
      <c r="H601" s="127">
        <v>13</v>
      </c>
      <c r="I601" s="173" t="s">
        <v>6022</v>
      </c>
      <c r="J601" s="127">
        <v>14</v>
      </c>
      <c r="K601" s="153"/>
      <c r="L601" s="153"/>
      <c r="M601" s="153"/>
      <c r="N601" s="153"/>
      <c r="O601" s="122"/>
      <c r="P601" s="153"/>
      <c r="Q601" s="153"/>
      <c r="R601" s="153"/>
      <c r="S601" s="153"/>
      <c r="T601" s="122" t="str">
        <f>IFERROR(IFERROR(VLOOKUP(CONCATENATE($C601,"-",$D601, "-",$E601),Dashboard!$M$300:$N$472,2,FALSE),VLOOKUP(CONCATENATE($E601,"-",$D601, "-",$C601),Dashboard!$M$300:$N$472,2,FALSE)),"")</f>
        <v/>
      </c>
      <c r="U601" s="345" t="str">
        <f t="shared" si="8"/>
        <v/>
      </c>
      <c r="V601" s="209"/>
      <c r="W601" s="153"/>
      <c r="X601" s="11"/>
      <c r="Y601" s="11"/>
    </row>
    <row r="602" spans="1:25" x14ac:dyDescent="0.25">
      <c r="A602" s="153"/>
      <c r="B602" s="153"/>
      <c r="C602" s="128" t="s">
        <v>620</v>
      </c>
      <c r="D602" s="173" t="s">
        <v>6022</v>
      </c>
      <c r="E602" s="125" t="s">
        <v>316</v>
      </c>
      <c r="F602" s="122">
        <v>18</v>
      </c>
      <c r="G602" s="122"/>
      <c r="H602" s="127">
        <v>14.15</v>
      </c>
      <c r="I602" s="173" t="s">
        <v>6022</v>
      </c>
      <c r="J602" s="127">
        <v>15</v>
      </c>
      <c r="K602" s="153"/>
      <c r="L602" s="153"/>
      <c r="M602" s="153"/>
      <c r="N602" s="153"/>
      <c r="O602" s="122"/>
      <c r="P602" s="153"/>
      <c r="Q602" s="153"/>
      <c r="R602" s="153"/>
      <c r="S602" s="153"/>
      <c r="T602" s="122" t="str">
        <f>IFERROR(IFERROR(VLOOKUP(CONCATENATE($C602,"-",$D602, "-",$E602),Dashboard!$M$300:$N$472,2,FALSE),VLOOKUP(CONCATENATE($E602,"-",$D602, "-",$C602),Dashboard!$M$300:$N$472,2,FALSE)),"")</f>
        <v/>
      </c>
      <c r="U602" s="345" t="str">
        <f t="shared" si="8"/>
        <v/>
      </c>
      <c r="V602" s="209"/>
      <c r="W602" s="153"/>
      <c r="X602" s="11"/>
      <c r="Y602" s="11"/>
    </row>
    <row r="603" spans="1:25" x14ac:dyDescent="0.25">
      <c r="A603" s="153"/>
      <c r="B603" s="153"/>
      <c r="C603" s="128" t="s">
        <v>316</v>
      </c>
      <c r="D603" s="173" t="s">
        <v>6022</v>
      </c>
      <c r="E603" s="125" t="s">
        <v>295</v>
      </c>
      <c r="F603" s="122">
        <v>12</v>
      </c>
      <c r="G603" s="122"/>
      <c r="H603" s="127">
        <v>15.3</v>
      </c>
      <c r="I603" s="173" t="s">
        <v>6022</v>
      </c>
      <c r="J603" s="122">
        <v>15.55</v>
      </c>
      <c r="K603" s="153"/>
      <c r="L603" s="153"/>
      <c r="M603" s="153"/>
      <c r="N603" s="153"/>
      <c r="O603" s="122"/>
      <c r="P603" s="153"/>
      <c r="Q603" s="153"/>
      <c r="R603" s="153"/>
      <c r="S603" s="153"/>
      <c r="T603" s="122" t="str">
        <f>IFERROR(IFERROR(VLOOKUP(CONCATENATE($C603,"-",$D603, "-",$E603),Dashboard!$M$300:$N$472,2,FALSE),VLOOKUP(CONCATENATE($E603,"-",$D603, "-",$C603),Dashboard!$M$300:$N$472,2,FALSE)),"")</f>
        <v/>
      </c>
      <c r="U603" s="345" t="str">
        <f t="shared" si="8"/>
        <v/>
      </c>
      <c r="V603" s="209"/>
      <c r="W603" s="153" t="s">
        <v>5612</v>
      </c>
      <c r="X603" s="11"/>
      <c r="Y603" s="11"/>
    </row>
    <row r="604" spans="1:25" x14ac:dyDescent="0.25">
      <c r="A604" s="153"/>
      <c r="B604" s="153"/>
      <c r="C604" s="128" t="s">
        <v>295</v>
      </c>
      <c r="D604" s="173" t="s">
        <v>6022</v>
      </c>
      <c r="E604" s="125" t="s">
        <v>316</v>
      </c>
      <c r="F604" s="122">
        <v>12</v>
      </c>
      <c r="G604" s="122"/>
      <c r="H604" s="127">
        <v>16.149999999999999</v>
      </c>
      <c r="I604" s="173" t="s">
        <v>6022</v>
      </c>
      <c r="J604" s="127">
        <v>16.399999999999999</v>
      </c>
      <c r="K604" s="153"/>
      <c r="L604" s="153"/>
      <c r="M604" s="153"/>
      <c r="N604" s="153"/>
      <c r="O604" s="122"/>
      <c r="P604" s="153"/>
      <c r="Q604" s="153"/>
      <c r="R604" s="153"/>
      <c r="S604" s="153"/>
      <c r="T604" s="122" t="str">
        <f>IFERROR(IFERROR(VLOOKUP(CONCATENATE($C604,"-",$D604, "-",$E604),Dashboard!$M$300:$N$472,2,FALSE),VLOOKUP(CONCATENATE($E604,"-",$D604, "-",$C604),Dashboard!$M$300:$N$472,2,FALSE)),"")</f>
        <v/>
      </c>
      <c r="U604" s="345" t="str">
        <f t="shared" si="8"/>
        <v/>
      </c>
      <c r="V604" s="209"/>
      <c r="W604" s="153" t="s">
        <v>5612</v>
      </c>
      <c r="X604" s="11"/>
      <c r="Y604" s="11"/>
    </row>
    <row r="605" spans="1:25" x14ac:dyDescent="0.25">
      <c r="A605" s="153"/>
      <c r="B605" s="153"/>
      <c r="C605" s="128" t="s">
        <v>316</v>
      </c>
      <c r="D605" s="173" t="s">
        <v>6022</v>
      </c>
      <c r="E605" s="125" t="s">
        <v>295</v>
      </c>
      <c r="F605" s="122">
        <v>12</v>
      </c>
      <c r="G605" s="122"/>
      <c r="H605" s="127">
        <v>16.55</v>
      </c>
      <c r="I605" s="173" t="s">
        <v>6022</v>
      </c>
      <c r="J605" s="127">
        <v>17.2</v>
      </c>
      <c r="K605" s="153"/>
      <c r="L605" s="153"/>
      <c r="M605" s="153"/>
      <c r="N605" s="153"/>
      <c r="O605" s="122"/>
      <c r="P605" s="153"/>
      <c r="Q605" s="153"/>
      <c r="R605" s="153"/>
      <c r="S605" s="153"/>
      <c r="T605" s="122" t="str">
        <f>IFERROR(IFERROR(VLOOKUP(CONCATENATE($C605,"-",$D605, "-",$E605),Dashboard!$M$300:$N$472,2,FALSE),VLOOKUP(CONCATENATE($E605,"-",$D605, "-",$C605),Dashboard!$M$300:$N$472,2,FALSE)),"")</f>
        <v/>
      </c>
      <c r="U605" s="345" t="str">
        <f t="shared" si="8"/>
        <v/>
      </c>
      <c r="V605" s="209"/>
      <c r="W605" s="153" t="s">
        <v>5612</v>
      </c>
      <c r="X605" s="11"/>
      <c r="Y605" s="11"/>
    </row>
    <row r="606" spans="1:25" x14ac:dyDescent="0.25">
      <c r="A606" s="153"/>
      <c r="B606" s="153"/>
      <c r="C606" s="128" t="s">
        <v>295</v>
      </c>
      <c r="D606" s="128" t="s">
        <v>601</v>
      </c>
      <c r="E606" s="125" t="s">
        <v>6072</v>
      </c>
      <c r="F606" s="122">
        <v>7</v>
      </c>
      <c r="G606" s="122"/>
      <c r="H606" s="127">
        <v>17.25</v>
      </c>
      <c r="I606" s="173" t="s">
        <v>6022</v>
      </c>
      <c r="J606" s="127">
        <v>17.399999999999999</v>
      </c>
      <c r="K606" s="153"/>
      <c r="L606" s="153"/>
      <c r="M606" s="153"/>
      <c r="N606" s="153"/>
      <c r="O606" s="122"/>
      <c r="P606" s="153"/>
      <c r="Q606" s="153"/>
      <c r="R606" s="153"/>
      <c r="S606" s="153"/>
      <c r="T606" s="122" t="str">
        <f>IFERROR(IFERROR(VLOOKUP(CONCATENATE($C606,"-",$D606, "-",$E606),Dashboard!$M$300:$N$472,2,FALSE),VLOOKUP(CONCATENATE($E606,"-",$D606, "-",$C606),Dashboard!$M$300:$N$472,2,FALSE)),"")</f>
        <v/>
      </c>
      <c r="U606" s="345" t="str">
        <f t="shared" si="8"/>
        <v/>
      </c>
      <c r="V606" s="209"/>
      <c r="W606" s="153"/>
      <c r="X606" s="11"/>
      <c r="Y606" s="11"/>
    </row>
    <row r="607" spans="1:25" x14ac:dyDescent="0.25">
      <c r="A607" s="153"/>
      <c r="B607" s="153"/>
      <c r="C607" s="128" t="s">
        <v>6072</v>
      </c>
      <c r="D607" s="128" t="s">
        <v>295</v>
      </c>
      <c r="E607" s="125" t="s">
        <v>316</v>
      </c>
      <c r="F607" s="122">
        <v>19</v>
      </c>
      <c r="G607" s="122"/>
      <c r="H607" s="127">
        <v>17.5</v>
      </c>
      <c r="I607" s="173" t="s">
        <v>6022</v>
      </c>
      <c r="J607" s="127">
        <v>18.2</v>
      </c>
      <c r="K607" s="153"/>
      <c r="L607" s="153"/>
      <c r="M607" s="153"/>
      <c r="N607" s="153"/>
      <c r="O607" s="122"/>
      <c r="P607" s="153"/>
      <c r="Q607" s="153"/>
      <c r="R607" s="153"/>
      <c r="S607" s="153"/>
      <c r="T607" s="122" t="str">
        <f>IFERROR(IFERROR(VLOOKUP(CONCATENATE($C607,"-",$D607, "-",$E607),Dashboard!$M$300:$N$472,2,FALSE),VLOOKUP(CONCATENATE($E607,"-",$D607, "-",$C607),Dashboard!$M$300:$N$472,2,FALSE)),"")</f>
        <v/>
      </c>
      <c r="U607" s="345" t="str">
        <f t="shared" si="8"/>
        <v/>
      </c>
      <c r="V607" s="209"/>
      <c r="W607" s="153"/>
      <c r="X607" s="11"/>
      <c r="Y607" s="11"/>
    </row>
    <row r="608" spans="1:25" x14ac:dyDescent="0.25">
      <c r="A608" s="153"/>
      <c r="B608" s="153"/>
      <c r="C608" s="128" t="s">
        <v>316</v>
      </c>
      <c r="D608" s="173" t="s">
        <v>6022</v>
      </c>
      <c r="E608" s="125" t="s">
        <v>295</v>
      </c>
      <c r="F608" s="122">
        <v>12</v>
      </c>
      <c r="G608" s="122"/>
      <c r="H608" s="127">
        <v>18.3</v>
      </c>
      <c r="I608" s="173" t="s">
        <v>6022</v>
      </c>
      <c r="J608" s="122">
        <v>18.55</v>
      </c>
      <c r="K608" s="153"/>
      <c r="L608" s="153"/>
      <c r="M608" s="153"/>
      <c r="N608" s="153"/>
      <c r="O608" s="122"/>
      <c r="P608" s="153"/>
      <c r="Q608" s="153"/>
      <c r="R608" s="153"/>
      <c r="S608" s="153"/>
      <c r="T608" s="122" t="str">
        <f>IFERROR(IFERROR(VLOOKUP(CONCATENATE($C608,"-",$D608, "-",$E608),Dashboard!$M$300:$N$472,2,FALSE),VLOOKUP(CONCATENATE($E608,"-",$D608, "-",$C608),Dashboard!$M$300:$N$472,2,FALSE)),"")</f>
        <v/>
      </c>
      <c r="U608" s="345" t="str">
        <f t="shared" si="8"/>
        <v/>
      </c>
      <c r="V608" s="209"/>
      <c r="W608" s="153" t="s">
        <v>5612</v>
      </c>
      <c r="X608" s="11"/>
      <c r="Y608" s="11"/>
    </row>
    <row r="609" spans="1:25" x14ac:dyDescent="0.25">
      <c r="A609" s="153"/>
      <c r="B609" s="153"/>
      <c r="C609" s="128" t="s">
        <v>295</v>
      </c>
      <c r="D609" s="173" t="s">
        <v>6022</v>
      </c>
      <c r="E609" s="125" t="s">
        <v>316</v>
      </c>
      <c r="F609" s="122">
        <v>12</v>
      </c>
      <c r="G609" s="122"/>
      <c r="H609" s="127">
        <v>19.149999999999999</v>
      </c>
      <c r="I609" s="173" t="s">
        <v>6022</v>
      </c>
      <c r="J609" s="127">
        <v>19.399999999999999</v>
      </c>
      <c r="K609" s="153"/>
      <c r="L609" s="153"/>
      <c r="M609" s="153"/>
      <c r="N609" s="153"/>
      <c r="O609" s="122"/>
      <c r="P609" s="153"/>
      <c r="Q609" s="153"/>
      <c r="R609" s="153"/>
      <c r="S609" s="153"/>
      <c r="T609" s="122" t="str">
        <f>IFERROR(IFERROR(VLOOKUP(CONCATENATE($C609,"-",$D609, "-",$E609),Dashboard!$M$300:$N$472,2,FALSE),VLOOKUP(CONCATENATE($E609,"-",$D609, "-",$C609),Dashboard!$M$300:$N$472,2,FALSE)),"")</f>
        <v/>
      </c>
      <c r="U609" s="345" t="str">
        <f t="shared" si="8"/>
        <v/>
      </c>
      <c r="V609" s="209"/>
      <c r="W609" s="153" t="s">
        <v>5612</v>
      </c>
      <c r="X609" s="11"/>
      <c r="Y609" s="11"/>
    </row>
    <row r="610" spans="1:25" x14ac:dyDescent="0.25">
      <c r="A610" s="153"/>
      <c r="B610" s="153"/>
      <c r="C610" s="128" t="s">
        <v>316</v>
      </c>
      <c r="D610" s="173" t="s">
        <v>6022</v>
      </c>
      <c r="E610" s="125" t="s">
        <v>5833</v>
      </c>
      <c r="F610" s="122"/>
      <c r="G610" s="122">
        <v>6</v>
      </c>
      <c r="H610" s="127">
        <v>19.5</v>
      </c>
      <c r="I610" s="173" t="s">
        <v>6022</v>
      </c>
      <c r="J610" s="127">
        <v>20.100000000000001</v>
      </c>
      <c r="K610" s="122">
        <v>1</v>
      </c>
      <c r="L610" s="122">
        <v>0</v>
      </c>
      <c r="M610" s="174" t="s">
        <v>6026</v>
      </c>
      <c r="N610" s="174" t="s">
        <v>6812</v>
      </c>
      <c r="O610" s="122">
        <f>SUM(F601:F610)</f>
        <v>132</v>
      </c>
      <c r="P610" s="122"/>
      <c r="Q610" s="153"/>
      <c r="R610" s="153"/>
      <c r="S610" s="153"/>
      <c r="T610" s="122" t="str">
        <f>IFERROR(IFERROR(VLOOKUP(CONCATENATE($C610,"-",$D610, "-",$E610),Dashboard!$M$300:$N$472,2,FALSE),VLOOKUP(CONCATENATE($E610,"-",$D610, "-",$C610),Dashboard!$M$300:$N$472,2,FALSE)),"")</f>
        <v/>
      </c>
      <c r="U610" s="345" t="str">
        <f t="shared" si="8"/>
        <v/>
      </c>
      <c r="V610" s="209"/>
      <c r="W610" s="147" t="s">
        <v>7358</v>
      </c>
      <c r="X610" s="11"/>
      <c r="Y610" s="11"/>
    </row>
    <row r="611" spans="1:25" x14ac:dyDescent="0.25">
      <c r="A611" s="153"/>
      <c r="B611" s="122">
        <v>61</v>
      </c>
      <c r="C611" s="128" t="s">
        <v>5833</v>
      </c>
      <c r="D611" s="173" t="s">
        <v>6022</v>
      </c>
      <c r="E611" s="125" t="s">
        <v>620</v>
      </c>
      <c r="F611" s="122">
        <v>25</v>
      </c>
      <c r="G611" s="122"/>
      <c r="H611" s="174" t="s">
        <v>6828</v>
      </c>
      <c r="I611" s="173" t="s">
        <v>6022</v>
      </c>
      <c r="J611" s="174" t="s">
        <v>6722</v>
      </c>
      <c r="K611" s="153"/>
      <c r="L611" s="153"/>
      <c r="M611" s="153"/>
      <c r="N611" s="153"/>
      <c r="O611" s="122"/>
      <c r="P611" s="153"/>
      <c r="Q611" s="153"/>
      <c r="R611" s="153"/>
      <c r="S611" s="153"/>
      <c r="T611" s="122" t="str">
        <f>IFERROR(IFERROR(VLOOKUP(CONCATENATE($C611,"-",$D611, "-",$E611),Dashboard!$M$300:$N$472,2,FALSE),VLOOKUP(CONCATENATE($E611,"-",$D611, "-",$C611),Dashboard!$M$300:$N$472,2,FALSE)),"")</f>
        <v/>
      </c>
      <c r="U611" s="345" t="str">
        <f t="shared" si="8"/>
        <v/>
      </c>
      <c r="V611" s="209"/>
      <c r="W611" s="153"/>
      <c r="X611" s="11"/>
      <c r="Y611" s="11"/>
    </row>
    <row r="612" spans="1:25" x14ac:dyDescent="0.25">
      <c r="A612" s="153"/>
      <c r="B612" s="153"/>
      <c r="C612" s="128" t="s">
        <v>620</v>
      </c>
      <c r="D612" s="173" t="s">
        <v>6022</v>
      </c>
      <c r="E612" s="123" t="s">
        <v>6924</v>
      </c>
      <c r="F612" s="122">
        <v>28</v>
      </c>
      <c r="G612" s="122"/>
      <c r="H612" s="174" t="s">
        <v>6905</v>
      </c>
      <c r="I612" s="173" t="s">
        <v>6022</v>
      </c>
      <c r="J612" s="174" t="s">
        <v>6062</v>
      </c>
      <c r="K612" s="153"/>
      <c r="L612" s="153"/>
      <c r="M612" s="153"/>
      <c r="N612" s="153"/>
      <c r="O612" s="122"/>
      <c r="P612" s="153"/>
      <c r="Q612" s="153"/>
      <c r="R612" s="153"/>
      <c r="S612" s="153"/>
      <c r="T612" s="122" t="str">
        <f>IFERROR(IFERROR(VLOOKUP(CONCATENATE($C612,"-",$D612, "-",$E612),Dashboard!$M$300:$N$472,2,FALSE),VLOOKUP(CONCATENATE($E612,"-",$D612, "-",$C612),Dashboard!$M$300:$N$472,2,FALSE)),"")</f>
        <v/>
      </c>
      <c r="U612" s="345" t="str">
        <f t="shared" si="8"/>
        <v/>
      </c>
      <c r="V612" s="209"/>
      <c r="W612" s="153"/>
      <c r="X612" s="11"/>
      <c r="Y612" s="11"/>
    </row>
    <row r="613" spans="1:25" x14ac:dyDescent="0.25">
      <c r="A613" s="153"/>
      <c r="B613" s="153"/>
      <c r="C613" s="128" t="s">
        <v>6924</v>
      </c>
      <c r="D613" s="173" t="s">
        <v>6022</v>
      </c>
      <c r="E613" s="125" t="s">
        <v>316</v>
      </c>
      <c r="F613" s="122">
        <v>9</v>
      </c>
      <c r="G613" s="122"/>
      <c r="H613" s="174" t="s">
        <v>6925</v>
      </c>
      <c r="I613" s="173" t="s">
        <v>6022</v>
      </c>
      <c r="J613" s="174" t="s">
        <v>6027</v>
      </c>
      <c r="K613" s="153"/>
      <c r="L613" s="153"/>
      <c r="M613" s="153"/>
      <c r="N613" s="153"/>
      <c r="O613" s="122"/>
      <c r="P613" s="153"/>
      <c r="Q613" s="153"/>
      <c r="R613" s="153"/>
      <c r="S613" s="153"/>
      <c r="T613" s="122" t="str">
        <f>IFERROR(IFERROR(VLOOKUP(CONCATENATE($C613,"-",$D613, "-",$E613),Dashboard!$M$300:$N$472,2,FALSE),VLOOKUP(CONCATENATE($E613,"-",$D613, "-",$C613),Dashboard!$M$300:$N$472,2,FALSE)),"")</f>
        <v/>
      </c>
      <c r="U613" s="345" t="str">
        <f t="shared" si="8"/>
        <v/>
      </c>
      <c r="V613" s="209"/>
      <c r="W613" s="153"/>
      <c r="X613" s="11"/>
      <c r="Y613" s="11"/>
    </row>
    <row r="614" spans="1:25" x14ac:dyDescent="0.25">
      <c r="A614" s="153"/>
      <c r="B614" s="153"/>
      <c r="C614" s="128" t="s">
        <v>316</v>
      </c>
      <c r="D614" s="173" t="s">
        <v>6022</v>
      </c>
      <c r="E614" s="125" t="s">
        <v>6072</v>
      </c>
      <c r="F614" s="122">
        <v>19</v>
      </c>
      <c r="G614" s="122"/>
      <c r="H614" s="174" t="s">
        <v>6040</v>
      </c>
      <c r="I614" s="173" t="s">
        <v>6022</v>
      </c>
      <c r="J614" s="174" t="s">
        <v>6044</v>
      </c>
      <c r="K614" s="153"/>
      <c r="L614" s="153"/>
      <c r="M614" s="153"/>
      <c r="N614" s="153"/>
      <c r="O614" s="122"/>
      <c r="P614" s="153"/>
      <c r="Q614" s="153"/>
      <c r="R614" s="153"/>
      <c r="S614" s="153"/>
      <c r="T614" s="122" t="str">
        <f>IFERROR(IFERROR(VLOOKUP(CONCATENATE($C614,"-",$D614, "-",$E614),Dashboard!$M$300:$N$472,2,FALSE),VLOOKUP(CONCATENATE($E614,"-",$D614, "-",$C614),Dashboard!$M$300:$N$472,2,FALSE)),"")</f>
        <v/>
      </c>
      <c r="U614" s="345" t="str">
        <f t="shared" si="8"/>
        <v/>
      </c>
      <c r="V614" s="209"/>
      <c r="W614" s="153"/>
      <c r="X614" s="11"/>
      <c r="Y614" s="11"/>
    </row>
    <row r="615" spans="1:25" x14ac:dyDescent="0.25">
      <c r="A615" s="153"/>
      <c r="B615" s="153"/>
      <c r="C615" s="128" t="s">
        <v>6072</v>
      </c>
      <c r="D615" s="173" t="s">
        <v>6022</v>
      </c>
      <c r="E615" s="125" t="s">
        <v>295</v>
      </c>
      <c r="F615" s="122">
        <v>7</v>
      </c>
      <c r="G615" s="122"/>
      <c r="H615" s="127">
        <v>10.050000000000001</v>
      </c>
      <c r="I615" s="173" t="s">
        <v>6022</v>
      </c>
      <c r="J615" s="127">
        <v>10.199999999999999</v>
      </c>
      <c r="K615" s="153"/>
      <c r="L615" s="153"/>
      <c r="M615" s="153"/>
      <c r="N615" s="153"/>
      <c r="O615" s="122"/>
      <c r="P615" s="153"/>
      <c r="Q615" s="153"/>
      <c r="R615" s="153"/>
      <c r="S615" s="153"/>
      <c r="T615" s="122" t="str">
        <f>IFERROR(IFERROR(VLOOKUP(CONCATENATE($C615,"-",$D615, "-",$E615),Dashboard!$M$300:$N$472,2,FALSE),VLOOKUP(CONCATENATE($E615,"-",$D615, "-",$C615),Dashboard!$M$300:$N$472,2,FALSE)),"")</f>
        <v/>
      </c>
      <c r="U615" s="345" t="str">
        <f t="shared" si="8"/>
        <v/>
      </c>
      <c r="V615" s="209"/>
      <c r="W615" s="153"/>
      <c r="X615" s="11"/>
      <c r="Y615" s="11"/>
    </row>
    <row r="616" spans="1:25" x14ac:dyDescent="0.25">
      <c r="A616" s="153"/>
      <c r="B616" s="153"/>
      <c r="C616" s="128" t="s">
        <v>295</v>
      </c>
      <c r="D616" s="173" t="s">
        <v>6022</v>
      </c>
      <c r="E616" s="125" t="s">
        <v>316</v>
      </c>
      <c r="F616" s="122">
        <v>12</v>
      </c>
      <c r="G616" s="122"/>
      <c r="H616" s="127">
        <v>10.45</v>
      </c>
      <c r="I616" s="173" t="s">
        <v>6022</v>
      </c>
      <c r="J616" s="127">
        <v>11.1</v>
      </c>
      <c r="K616" s="153"/>
      <c r="L616" s="153"/>
      <c r="M616" s="153"/>
      <c r="N616" s="153"/>
      <c r="O616" s="122"/>
      <c r="P616" s="153"/>
      <c r="Q616" s="153"/>
      <c r="R616" s="153"/>
      <c r="S616" s="153"/>
      <c r="T616" s="122" t="str">
        <f>IFERROR(IFERROR(VLOOKUP(CONCATENATE($C616,"-",$D616, "-",$E616),Dashboard!$M$300:$N$472,2,FALSE),VLOOKUP(CONCATENATE($E616,"-",$D616, "-",$C616),Dashboard!$M$300:$N$472,2,FALSE)),"")</f>
        <v/>
      </c>
      <c r="U616" s="345" t="str">
        <f t="shared" si="8"/>
        <v/>
      </c>
      <c r="V616" s="209"/>
      <c r="W616" s="153" t="s">
        <v>5612</v>
      </c>
      <c r="X616" s="11"/>
      <c r="Y616" s="11"/>
    </row>
    <row r="617" spans="1:25" x14ac:dyDescent="0.25">
      <c r="A617" s="153"/>
      <c r="B617" s="153"/>
      <c r="C617" s="128" t="s">
        <v>316</v>
      </c>
      <c r="D617" s="173" t="s">
        <v>6022</v>
      </c>
      <c r="E617" s="125" t="s">
        <v>5833</v>
      </c>
      <c r="F617" s="122"/>
      <c r="G617" s="122">
        <v>6</v>
      </c>
      <c r="H617" s="127">
        <v>11.1</v>
      </c>
      <c r="I617" s="173" t="s">
        <v>6022</v>
      </c>
      <c r="J617" s="122">
        <v>11.25</v>
      </c>
      <c r="K617" s="122">
        <v>1</v>
      </c>
      <c r="L617" s="122">
        <v>0</v>
      </c>
      <c r="M617" s="174" t="s">
        <v>6812</v>
      </c>
      <c r="N617" s="174" t="s">
        <v>6868</v>
      </c>
      <c r="O617" s="122">
        <f>SUM(F611:F616)</f>
        <v>100</v>
      </c>
      <c r="P617" s="122"/>
      <c r="Q617" s="153"/>
      <c r="R617" s="153"/>
      <c r="S617" s="153"/>
      <c r="T617" s="122" t="str">
        <f>IFERROR(IFERROR(VLOOKUP(CONCATENATE($C617,"-",$D617, "-",$E617),Dashboard!$M$300:$N$472,2,FALSE),VLOOKUP(CONCATENATE($E617,"-",$D617, "-",$C617),Dashboard!$M$300:$N$472,2,FALSE)),"")</f>
        <v/>
      </c>
      <c r="U617" s="345" t="str">
        <f t="shared" si="8"/>
        <v/>
      </c>
      <c r="V617" s="209"/>
      <c r="W617" s="147" t="s">
        <v>5805</v>
      </c>
      <c r="X617" s="11"/>
      <c r="Y617" s="11"/>
    </row>
    <row r="618" spans="1:25" x14ac:dyDescent="0.25">
      <c r="A618" s="153"/>
      <c r="B618" s="153"/>
      <c r="C618" s="128"/>
      <c r="D618" s="122"/>
      <c r="E618" s="125"/>
      <c r="F618" s="153"/>
      <c r="G618" s="122"/>
      <c r="H618" s="153"/>
      <c r="I618" s="153"/>
      <c r="J618" s="153"/>
      <c r="K618" s="153"/>
      <c r="L618" s="153"/>
      <c r="M618" s="153"/>
      <c r="N618" s="153"/>
      <c r="O618" s="122"/>
      <c r="P618" s="153"/>
      <c r="Q618" s="153"/>
      <c r="R618" s="153"/>
      <c r="S618" s="153"/>
      <c r="T618" s="122" t="str">
        <f>IFERROR(IFERROR(VLOOKUP(CONCATENATE($C618,"-",$D618, "-",$E618),Dashboard!$M$300:$N$472,2,FALSE),VLOOKUP(CONCATENATE($E618,"-",$D618, "-",$C618),Dashboard!$M$300:$N$472,2,FALSE)),"")</f>
        <v/>
      </c>
      <c r="U618" s="345" t="str">
        <f t="shared" si="8"/>
        <v/>
      </c>
      <c r="V618" s="209"/>
      <c r="W618" s="153"/>
      <c r="X618" s="11"/>
      <c r="Y618" s="11"/>
    </row>
    <row r="619" spans="1:25" ht="81.75" customHeight="1" x14ac:dyDescent="0.25">
      <c r="A619" s="153" t="s">
        <v>5816</v>
      </c>
      <c r="B619" s="122" t="s">
        <v>5872</v>
      </c>
      <c r="C619" s="128" t="s">
        <v>5833</v>
      </c>
      <c r="D619" s="173" t="s">
        <v>6022</v>
      </c>
      <c r="E619" s="123" t="s">
        <v>295</v>
      </c>
      <c r="F619" s="122"/>
      <c r="G619" s="122">
        <v>6</v>
      </c>
      <c r="H619" s="127">
        <v>12.45</v>
      </c>
      <c r="I619" s="173" t="s">
        <v>6022</v>
      </c>
      <c r="J619" s="127">
        <v>13</v>
      </c>
      <c r="K619" s="153"/>
      <c r="L619" s="153"/>
      <c r="M619" s="153"/>
      <c r="N619" s="153"/>
      <c r="O619" s="122"/>
      <c r="P619" s="153"/>
      <c r="Q619" s="153"/>
      <c r="R619" s="153"/>
      <c r="S619" s="153"/>
      <c r="T619" s="122" t="str">
        <f>IFERROR(IFERROR(VLOOKUP(CONCATENATE($C619,"-",$D619, "-",$E619),Dashboard!$M$300:$N$472,2,FALSE),VLOOKUP(CONCATENATE($E619,"-",$D619, "-",$C619),Dashboard!$M$300:$N$472,2,FALSE)),"")</f>
        <v/>
      </c>
      <c r="U619" s="345" t="str">
        <f t="shared" si="8"/>
        <v/>
      </c>
      <c r="V619" s="209"/>
      <c r="W619" s="153"/>
      <c r="X619" s="11"/>
      <c r="Y619" s="11"/>
    </row>
    <row r="620" spans="1:25" x14ac:dyDescent="0.25">
      <c r="A620" s="153"/>
      <c r="B620" s="153"/>
      <c r="C620" s="135" t="s">
        <v>295</v>
      </c>
      <c r="D620" s="173" t="s">
        <v>6022</v>
      </c>
      <c r="E620" s="125" t="s">
        <v>316</v>
      </c>
      <c r="F620" s="122">
        <v>12</v>
      </c>
      <c r="G620" s="122"/>
      <c r="H620" s="127">
        <v>13.15</v>
      </c>
      <c r="I620" s="173" t="s">
        <v>6022</v>
      </c>
      <c r="J620" s="127">
        <v>13.4</v>
      </c>
      <c r="K620" s="153"/>
      <c r="L620" s="153"/>
      <c r="M620" s="153"/>
      <c r="N620" s="153"/>
      <c r="O620" s="122"/>
      <c r="P620" s="153"/>
      <c r="Q620" s="153"/>
      <c r="R620" s="153"/>
      <c r="S620" s="153"/>
      <c r="T620" s="122" t="str">
        <f>IFERROR(IFERROR(VLOOKUP(CONCATENATE($C620,"-",$D620, "-",$E620),Dashboard!$M$300:$N$472,2,FALSE),VLOOKUP(CONCATENATE($E620,"-",$D620, "-",$C620),Dashboard!$M$300:$N$472,2,FALSE)),"")</f>
        <v/>
      </c>
      <c r="U620" s="345" t="str">
        <f t="shared" si="8"/>
        <v/>
      </c>
      <c r="V620" s="209"/>
      <c r="W620" s="153" t="s">
        <v>5612</v>
      </c>
      <c r="X620" s="11"/>
      <c r="Y620" s="11"/>
    </row>
    <row r="621" spans="1:25" x14ac:dyDescent="0.25">
      <c r="A621" s="153"/>
      <c r="B621" s="153"/>
      <c r="C621" s="128" t="s">
        <v>316</v>
      </c>
      <c r="D621" s="173" t="s">
        <v>6022</v>
      </c>
      <c r="E621" s="125" t="s">
        <v>295</v>
      </c>
      <c r="F621" s="122">
        <v>12</v>
      </c>
      <c r="G621" s="122"/>
      <c r="H621" s="127">
        <v>14</v>
      </c>
      <c r="I621" s="173" t="s">
        <v>6022</v>
      </c>
      <c r="J621" s="122">
        <v>14.25</v>
      </c>
      <c r="K621" s="153"/>
      <c r="L621" s="153"/>
      <c r="M621" s="153"/>
      <c r="N621" s="153"/>
      <c r="O621" s="122"/>
      <c r="P621" s="153"/>
      <c r="Q621" s="153"/>
      <c r="R621" s="153"/>
      <c r="S621" s="153"/>
      <c r="T621" s="122" t="str">
        <f>IFERROR(IFERROR(VLOOKUP(CONCATENATE($C621,"-",$D621, "-",$E621),Dashboard!$M$300:$N$472,2,FALSE),VLOOKUP(CONCATENATE($E621,"-",$D621, "-",$C621),Dashboard!$M$300:$N$472,2,FALSE)),"")</f>
        <v/>
      </c>
      <c r="U621" s="345" t="str">
        <f t="shared" si="8"/>
        <v/>
      </c>
      <c r="V621" s="209"/>
      <c r="W621" s="153" t="s">
        <v>5612</v>
      </c>
      <c r="X621" s="11"/>
      <c r="Y621" s="11"/>
    </row>
    <row r="622" spans="1:25" x14ac:dyDescent="0.25">
      <c r="A622" s="153"/>
      <c r="B622" s="153"/>
      <c r="C622" s="128" t="s">
        <v>295</v>
      </c>
      <c r="D622" s="173" t="s">
        <v>6022</v>
      </c>
      <c r="E622" s="125" t="s">
        <v>316</v>
      </c>
      <c r="F622" s="122">
        <v>12</v>
      </c>
      <c r="G622" s="122"/>
      <c r="H622" s="127">
        <v>14.4</v>
      </c>
      <c r="I622" s="173" t="s">
        <v>6022</v>
      </c>
      <c r="J622" s="127">
        <v>15.05</v>
      </c>
      <c r="K622" s="153"/>
      <c r="L622" s="153"/>
      <c r="M622" s="153"/>
      <c r="N622" s="153"/>
      <c r="O622" s="122"/>
      <c r="P622" s="153"/>
      <c r="Q622" s="153"/>
      <c r="R622" s="153"/>
      <c r="S622" s="153"/>
      <c r="T622" s="122" t="str">
        <f>IFERROR(IFERROR(VLOOKUP(CONCATENATE($C622,"-",$D622, "-",$E622),Dashboard!$M$300:$N$472,2,FALSE),VLOOKUP(CONCATENATE($E622,"-",$D622, "-",$C622),Dashboard!$M$300:$N$472,2,FALSE)),"")</f>
        <v/>
      </c>
      <c r="U622" s="345" t="str">
        <f t="shared" si="8"/>
        <v/>
      </c>
      <c r="V622" s="209"/>
      <c r="W622" s="153" t="s">
        <v>5612</v>
      </c>
      <c r="X622" s="11"/>
      <c r="Y622" s="11"/>
    </row>
    <row r="623" spans="1:25" x14ac:dyDescent="0.25">
      <c r="A623" s="153"/>
      <c r="B623" s="153"/>
      <c r="C623" s="128" t="s">
        <v>316</v>
      </c>
      <c r="D623" s="173" t="s">
        <v>6022</v>
      </c>
      <c r="E623" s="125" t="s">
        <v>295</v>
      </c>
      <c r="F623" s="122">
        <v>12</v>
      </c>
      <c r="G623" s="122"/>
      <c r="H623" s="127">
        <v>15.15</v>
      </c>
      <c r="I623" s="173" t="s">
        <v>6022</v>
      </c>
      <c r="J623" s="127">
        <v>15.4</v>
      </c>
      <c r="K623" s="153"/>
      <c r="L623" s="153"/>
      <c r="M623" s="153"/>
      <c r="N623" s="153"/>
      <c r="O623" s="122"/>
      <c r="P623" s="153"/>
      <c r="Q623" s="153"/>
      <c r="R623" s="153"/>
      <c r="S623" s="153"/>
      <c r="T623" s="122" t="str">
        <f>IFERROR(IFERROR(VLOOKUP(CONCATENATE($C623,"-",$D623, "-",$E623),Dashboard!$M$300:$N$472,2,FALSE),VLOOKUP(CONCATENATE($E623,"-",$D623, "-",$C623),Dashboard!$M$300:$N$472,2,FALSE)),"")</f>
        <v/>
      </c>
      <c r="U623" s="345" t="str">
        <f t="shared" si="8"/>
        <v/>
      </c>
      <c r="V623" s="209"/>
      <c r="W623" s="153" t="s">
        <v>5612</v>
      </c>
      <c r="X623" s="11"/>
      <c r="Y623" s="11"/>
    </row>
    <row r="624" spans="1:25" x14ac:dyDescent="0.25">
      <c r="A624" s="153"/>
      <c r="B624" s="153"/>
      <c r="C624" s="128" t="s">
        <v>295</v>
      </c>
      <c r="D624" s="173" t="s">
        <v>6022</v>
      </c>
      <c r="E624" s="125" t="s">
        <v>316</v>
      </c>
      <c r="F624" s="122">
        <v>12</v>
      </c>
      <c r="G624" s="122"/>
      <c r="H624" s="127">
        <v>16</v>
      </c>
      <c r="I624" s="173" t="s">
        <v>6022</v>
      </c>
      <c r="J624" s="127">
        <v>16.25</v>
      </c>
      <c r="K624" s="153"/>
      <c r="L624" s="153"/>
      <c r="M624" s="153"/>
      <c r="N624" s="153"/>
      <c r="O624" s="122"/>
      <c r="P624" s="153"/>
      <c r="Q624" s="153"/>
      <c r="R624" s="153"/>
      <c r="S624" s="153"/>
      <c r="T624" s="122" t="str">
        <f>IFERROR(IFERROR(VLOOKUP(CONCATENATE($C624,"-",$D624, "-",$E624),Dashboard!$M$300:$N$472,2,FALSE),VLOOKUP(CONCATENATE($E624,"-",$D624, "-",$C624),Dashboard!$M$300:$N$472,2,FALSE)),"")</f>
        <v/>
      </c>
      <c r="U624" s="345" t="str">
        <f t="shared" si="8"/>
        <v/>
      </c>
      <c r="V624" s="209"/>
      <c r="W624" s="153" t="s">
        <v>5612</v>
      </c>
      <c r="X624" s="11"/>
      <c r="Y624" s="11"/>
    </row>
    <row r="625" spans="1:25" x14ac:dyDescent="0.25">
      <c r="A625" s="153"/>
      <c r="B625" s="153"/>
      <c r="C625" s="128" t="s">
        <v>316</v>
      </c>
      <c r="D625" s="173" t="s">
        <v>6022</v>
      </c>
      <c r="E625" s="125" t="s">
        <v>295</v>
      </c>
      <c r="F625" s="122">
        <v>12</v>
      </c>
      <c r="G625" s="122"/>
      <c r="H625" s="127">
        <v>17</v>
      </c>
      <c r="I625" s="173" t="s">
        <v>6022</v>
      </c>
      <c r="J625" s="122">
        <v>17.25</v>
      </c>
      <c r="K625" s="153"/>
      <c r="L625" s="153"/>
      <c r="M625" s="153"/>
      <c r="N625" s="153"/>
      <c r="O625" s="122"/>
      <c r="P625" s="153"/>
      <c r="Q625" s="153"/>
      <c r="R625" s="153"/>
      <c r="S625" s="153"/>
      <c r="T625" s="122" t="str">
        <f>IFERROR(IFERROR(VLOOKUP(CONCATENATE($C625,"-",$D625, "-",$E625),Dashboard!$M$300:$N$472,2,FALSE),VLOOKUP(CONCATENATE($E625,"-",$D625, "-",$C625),Dashboard!$M$300:$N$472,2,FALSE)),"")</f>
        <v/>
      </c>
      <c r="U625" s="345" t="str">
        <f t="shared" si="8"/>
        <v/>
      </c>
      <c r="V625" s="209"/>
      <c r="W625" s="153" t="s">
        <v>5612</v>
      </c>
      <c r="X625" s="11"/>
      <c r="Y625" s="11"/>
    </row>
    <row r="626" spans="1:25" x14ac:dyDescent="0.25">
      <c r="A626" s="153"/>
      <c r="B626" s="153"/>
      <c r="C626" s="128" t="s">
        <v>295</v>
      </c>
      <c r="D626" s="173" t="s">
        <v>6022</v>
      </c>
      <c r="E626" s="125" t="s">
        <v>316</v>
      </c>
      <c r="F626" s="122">
        <v>12</v>
      </c>
      <c r="G626" s="122"/>
      <c r="H626" s="127">
        <v>18</v>
      </c>
      <c r="I626" s="173" t="s">
        <v>6022</v>
      </c>
      <c r="J626" s="122">
        <v>18.25</v>
      </c>
      <c r="K626" s="153"/>
      <c r="L626" s="153"/>
      <c r="M626" s="153"/>
      <c r="N626" s="153"/>
      <c r="O626" s="122"/>
      <c r="P626" s="153"/>
      <c r="Q626" s="153"/>
      <c r="R626" s="153"/>
      <c r="S626" s="153"/>
      <c r="T626" s="122" t="str">
        <f>IFERROR(IFERROR(VLOOKUP(CONCATENATE($C626,"-",$D626, "-",$E626),Dashboard!$M$300:$N$472,2,FALSE),VLOOKUP(CONCATENATE($E626,"-",$D626, "-",$C626),Dashboard!$M$300:$N$472,2,FALSE)),"")</f>
        <v/>
      </c>
      <c r="U626" s="345" t="str">
        <f t="shared" si="8"/>
        <v/>
      </c>
      <c r="V626" s="209"/>
      <c r="W626" s="176" t="s">
        <v>7360</v>
      </c>
      <c r="X626" s="11"/>
      <c r="Y626" s="11"/>
    </row>
    <row r="627" spans="1:25" x14ac:dyDescent="0.25">
      <c r="A627" s="153"/>
      <c r="B627" s="153"/>
      <c r="C627" s="128" t="s">
        <v>316</v>
      </c>
      <c r="D627" s="173" t="s">
        <v>6022</v>
      </c>
      <c r="E627" s="125" t="s">
        <v>295</v>
      </c>
      <c r="F627" s="122">
        <v>12</v>
      </c>
      <c r="G627" s="122"/>
      <c r="H627" s="127">
        <v>18.5</v>
      </c>
      <c r="I627" s="173" t="s">
        <v>6022</v>
      </c>
      <c r="J627" s="122">
        <v>19.149999999999999</v>
      </c>
      <c r="K627" s="153"/>
      <c r="L627" s="153"/>
      <c r="M627" s="153"/>
      <c r="N627" s="153"/>
      <c r="O627" s="122"/>
      <c r="P627" s="153"/>
      <c r="Q627" s="153"/>
      <c r="R627" s="153"/>
      <c r="S627" s="153"/>
      <c r="T627" s="122" t="str">
        <f>IFERROR(IFERROR(VLOOKUP(CONCATENATE($C627,"-",$D627, "-",$E627),Dashboard!$M$300:$N$472,2,FALSE),VLOOKUP(CONCATENATE($E627,"-",$D627, "-",$C627),Dashboard!$M$300:$N$472,2,FALSE)),"")</f>
        <v/>
      </c>
      <c r="U627" s="345" t="str">
        <f t="shared" si="8"/>
        <v/>
      </c>
      <c r="V627" s="209"/>
      <c r="W627" s="153" t="s">
        <v>5612</v>
      </c>
      <c r="X627" s="11"/>
      <c r="Y627" s="11"/>
    </row>
    <row r="628" spans="1:25" x14ac:dyDescent="0.25">
      <c r="A628" s="153"/>
      <c r="B628" s="153"/>
      <c r="C628" s="128" t="s">
        <v>295</v>
      </c>
      <c r="D628" s="173" t="s">
        <v>6022</v>
      </c>
      <c r="E628" s="125" t="s">
        <v>5833</v>
      </c>
      <c r="F628" s="122"/>
      <c r="G628" s="122">
        <v>6</v>
      </c>
      <c r="H628" s="127">
        <v>19.2</v>
      </c>
      <c r="I628" s="173" t="s">
        <v>6022</v>
      </c>
      <c r="J628" s="122">
        <v>19.350000000000001</v>
      </c>
      <c r="K628" s="122">
        <v>1</v>
      </c>
      <c r="L628" s="122">
        <v>0</v>
      </c>
      <c r="M628" s="174" t="s">
        <v>6061</v>
      </c>
      <c r="N628" s="174" t="s">
        <v>6866</v>
      </c>
      <c r="O628" s="122">
        <f>SUM(F620:F627)</f>
        <v>96</v>
      </c>
      <c r="P628" s="122"/>
      <c r="Q628" s="153"/>
      <c r="R628" s="153"/>
      <c r="S628" s="153"/>
      <c r="T628" s="122" t="str">
        <f>IFERROR(IFERROR(VLOOKUP(CONCATENATE($C628,"-",$D628, "-",$E628),Dashboard!$M$300:$N$472,2,FALSE),VLOOKUP(CONCATENATE($E628,"-",$D628, "-",$C628),Dashboard!$M$300:$N$472,2,FALSE)),"")</f>
        <v/>
      </c>
      <c r="U628" s="345" t="str">
        <f t="shared" si="8"/>
        <v/>
      </c>
      <c r="V628" s="209"/>
      <c r="W628" s="147" t="s">
        <v>7358</v>
      </c>
      <c r="X628" s="11"/>
      <c r="Y628" s="11"/>
    </row>
    <row r="629" spans="1:25" x14ac:dyDescent="0.25">
      <c r="A629" s="153"/>
      <c r="B629" s="122">
        <v>62</v>
      </c>
      <c r="C629" s="128" t="s">
        <v>5833</v>
      </c>
      <c r="D629" s="173" t="s">
        <v>6022</v>
      </c>
      <c r="E629" s="125" t="s">
        <v>316</v>
      </c>
      <c r="F629" s="122"/>
      <c r="G629" s="122">
        <v>6</v>
      </c>
      <c r="H629" s="174" t="s">
        <v>7284</v>
      </c>
      <c r="I629" s="173" t="s">
        <v>6022</v>
      </c>
      <c r="J629" s="174" t="s">
        <v>7281</v>
      </c>
      <c r="K629" s="153"/>
      <c r="L629" s="153"/>
      <c r="M629" s="153"/>
      <c r="N629" s="153"/>
      <c r="O629" s="122"/>
      <c r="P629" s="153"/>
      <c r="Q629" s="153"/>
      <c r="R629" s="153"/>
      <c r="S629" s="153"/>
      <c r="T629" s="122" t="str">
        <f>IFERROR(IFERROR(VLOOKUP(CONCATENATE($C629,"-",$D629, "-",$E629),Dashboard!$M$300:$N$472,2,FALSE),VLOOKUP(CONCATENATE($E629,"-",$D629, "-",$C629),Dashboard!$M$300:$N$472,2,FALSE)),"")</f>
        <v/>
      </c>
      <c r="U629" s="345" t="str">
        <f t="shared" si="8"/>
        <v/>
      </c>
      <c r="V629" s="209"/>
      <c r="W629" s="147"/>
      <c r="X629" s="11"/>
      <c r="Y629" s="11"/>
    </row>
    <row r="630" spans="1:25" x14ac:dyDescent="0.25">
      <c r="A630" s="153"/>
      <c r="B630" s="153"/>
      <c r="C630" s="128" t="s">
        <v>316</v>
      </c>
      <c r="D630" s="173" t="s">
        <v>6022</v>
      </c>
      <c r="E630" s="125" t="s">
        <v>295</v>
      </c>
      <c r="F630" s="122">
        <v>12</v>
      </c>
      <c r="G630" s="122"/>
      <c r="H630" s="174" t="s">
        <v>6746</v>
      </c>
      <c r="I630" s="173" t="s">
        <v>6022</v>
      </c>
      <c r="J630" s="174" t="s">
        <v>6741</v>
      </c>
      <c r="K630" s="153"/>
      <c r="L630" s="153"/>
      <c r="M630" s="153"/>
      <c r="N630" s="153"/>
      <c r="O630" s="122"/>
      <c r="P630" s="153"/>
      <c r="Q630" s="153"/>
      <c r="R630" s="153"/>
      <c r="S630" s="153"/>
      <c r="T630" s="122" t="str">
        <f>IFERROR(IFERROR(VLOOKUP(CONCATENATE($C630,"-",$D630, "-",$E630),Dashboard!$M$300:$N$472,2,FALSE),VLOOKUP(CONCATENATE($E630,"-",$D630, "-",$C630),Dashboard!$M$300:$N$472,2,FALSE)),"")</f>
        <v/>
      </c>
      <c r="U630" s="345" t="str">
        <f t="shared" si="8"/>
        <v/>
      </c>
      <c r="V630" s="209"/>
      <c r="W630" s="153" t="s">
        <v>5612</v>
      </c>
      <c r="X630" s="11"/>
      <c r="Y630" s="11"/>
    </row>
    <row r="631" spans="1:25" x14ac:dyDescent="0.25">
      <c r="A631" s="153"/>
      <c r="B631" s="153"/>
      <c r="C631" s="128" t="s">
        <v>295</v>
      </c>
      <c r="D631" s="173" t="s">
        <v>6022</v>
      </c>
      <c r="E631" s="125" t="s">
        <v>316</v>
      </c>
      <c r="F631" s="122">
        <v>12</v>
      </c>
      <c r="G631" s="122"/>
      <c r="H631" s="174" t="s">
        <v>6732</v>
      </c>
      <c r="I631" s="173" t="s">
        <v>6022</v>
      </c>
      <c r="J631" s="174" t="s">
        <v>6073</v>
      </c>
      <c r="K631" s="153"/>
      <c r="L631" s="153"/>
      <c r="M631" s="153"/>
      <c r="N631" s="153"/>
      <c r="O631" s="122"/>
      <c r="P631" s="153"/>
      <c r="Q631" s="153"/>
      <c r="R631" s="153"/>
      <c r="S631" s="153"/>
      <c r="T631" s="122" t="str">
        <f>IFERROR(IFERROR(VLOOKUP(CONCATENATE($C631,"-",$D631, "-",$E631),Dashboard!$M$300:$N$472,2,FALSE),VLOOKUP(CONCATENATE($E631,"-",$D631, "-",$C631),Dashboard!$M$300:$N$472,2,FALSE)),"")</f>
        <v/>
      </c>
      <c r="U631" s="345" t="str">
        <f t="shared" si="8"/>
        <v/>
      </c>
      <c r="V631" s="209"/>
      <c r="W631" s="153" t="s">
        <v>5612</v>
      </c>
      <c r="X631" s="11"/>
      <c r="Y631" s="11"/>
    </row>
    <row r="632" spans="1:25" x14ac:dyDescent="0.25">
      <c r="A632" s="153"/>
      <c r="B632" s="153"/>
      <c r="C632" s="128" t="s">
        <v>316</v>
      </c>
      <c r="D632" s="173" t="s">
        <v>6022</v>
      </c>
      <c r="E632" s="125" t="s">
        <v>295</v>
      </c>
      <c r="F632" s="122">
        <v>12</v>
      </c>
      <c r="G632" s="122"/>
      <c r="H632" s="174" t="s">
        <v>6806</v>
      </c>
      <c r="I632" s="173" t="s">
        <v>6022</v>
      </c>
      <c r="J632" s="174" t="s">
        <v>6062</v>
      </c>
      <c r="K632" s="153"/>
      <c r="L632" s="153"/>
      <c r="M632" s="153"/>
      <c r="N632" s="153"/>
      <c r="O632" s="122"/>
      <c r="P632" s="153"/>
      <c r="Q632" s="153"/>
      <c r="R632" s="153"/>
      <c r="S632" s="153"/>
      <c r="T632" s="122" t="str">
        <f>IFERROR(IFERROR(VLOOKUP(CONCATENATE($C632,"-",$D632, "-",$E632),Dashboard!$M$300:$N$472,2,FALSE),VLOOKUP(CONCATENATE($E632,"-",$D632, "-",$C632),Dashboard!$M$300:$N$472,2,FALSE)),"")</f>
        <v/>
      </c>
      <c r="U632" s="345" t="str">
        <f t="shared" si="8"/>
        <v/>
      </c>
      <c r="V632" s="209"/>
      <c r="W632" s="153" t="s">
        <v>5612</v>
      </c>
      <c r="X632" s="11"/>
      <c r="Y632" s="11"/>
    </row>
    <row r="633" spans="1:25" x14ac:dyDescent="0.25">
      <c r="A633" s="153"/>
      <c r="B633" s="153"/>
      <c r="C633" s="128" t="s">
        <v>295</v>
      </c>
      <c r="D633" s="173" t="s">
        <v>6022</v>
      </c>
      <c r="E633" s="125" t="s">
        <v>316</v>
      </c>
      <c r="F633" s="122">
        <v>12</v>
      </c>
      <c r="G633" s="122"/>
      <c r="H633" s="127">
        <v>8.3000000000000007</v>
      </c>
      <c r="I633" s="173" t="s">
        <v>6022</v>
      </c>
      <c r="J633" s="122">
        <v>8.5500000000000007</v>
      </c>
      <c r="K633" s="153"/>
      <c r="L633" s="153"/>
      <c r="M633" s="153"/>
      <c r="N633" s="153"/>
      <c r="O633" s="122"/>
      <c r="P633" s="153"/>
      <c r="Q633" s="153"/>
      <c r="R633" s="153"/>
      <c r="S633" s="153"/>
      <c r="T633" s="122" t="str">
        <f>IFERROR(IFERROR(VLOOKUP(CONCATENATE($C633,"-",$D633, "-",$E633),Dashboard!$M$300:$N$472,2,FALSE),VLOOKUP(CONCATENATE($E633,"-",$D633, "-",$C633),Dashboard!$M$300:$N$472,2,FALSE)),"")</f>
        <v/>
      </c>
      <c r="U633" s="345" t="str">
        <f t="shared" ref="U633:U696" si="9">T633</f>
        <v/>
      </c>
      <c r="V633" s="209"/>
      <c r="W633" s="153" t="s">
        <v>5612</v>
      </c>
      <c r="X633" s="11"/>
      <c r="Y633" s="11"/>
    </row>
    <row r="634" spans="1:25" x14ac:dyDescent="0.25">
      <c r="A634" s="153"/>
      <c r="B634" s="153"/>
      <c r="C634" s="128" t="s">
        <v>316</v>
      </c>
      <c r="D634" s="173" t="s">
        <v>6022</v>
      </c>
      <c r="E634" s="125" t="s">
        <v>295</v>
      </c>
      <c r="F634" s="122">
        <v>12</v>
      </c>
      <c r="G634" s="122"/>
      <c r="H634" s="127">
        <v>9.15</v>
      </c>
      <c r="I634" s="173" t="s">
        <v>6022</v>
      </c>
      <c r="J634" s="127">
        <v>9.4</v>
      </c>
      <c r="K634" s="153"/>
      <c r="L634" s="153"/>
      <c r="M634" s="153"/>
      <c r="N634" s="153"/>
      <c r="O634" s="122"/>
      <c r="P634" s="153"/>
      <c r="Q634" s="153"/>
      <c r="R634" s="153"/>
      <c r="S634" s="153"/>
      <c r="T634" s="122" t="str">
        <f>IFERROR(IFERROR(VLOOKUP(CONCATENATE($C634,"-",$D634, "-",$E634),Dashboard!$M$300:$N$472,2,FALSE),VLOOKUP(CONCATENATE($E634,"-",$D634, "-",$C634),Dashboard!$M$300:$N$472,2,FALSE)),"")</f>
        <v/>
      </c>
      <c r="U634" s="345" t="str">
        <f t="shared" si="9"/>
        <v/>
      </c>
      <c r="V634" s="209"/>
      <c r="W634" s="153" t="s">
        <v>5612</v>
      </c>
      <c r="X634" s="11"/>
      <c r="Y634" s="11"/>
    </row>
    <row r="635" spans="1:25" x14ac:dyDescent="0.25">
      <c r="A635" s="153"/>
      <c r="B635" s="153"/>
      <c r="C635" s="128" t="s">
        <v>295</v>
      </c>
      <c r="D635" s="173" t="s">
        <v>6022</v>
      </c>
      <c r="E635" s="125" t="s">
        <v>316</v>
      </c>
      <c r="F635" s="122">
        <v>12</v>
      </c>
      <c r="G635" s="122"/>
      <c r="H635" s="127">
        <v>10</v>
      </c>
      <c r="I635" s="173" t="s">
        <v>6022</v>
      </c>
      <c r="J635" s="122">
        <v>10.25</v>
      </c>
      <c r="K635" s="122"/>
      <c r="L635" s="122"/>
      <c r="M635" s="174"/>
      <c r="N635" s="174"/>
      <c r="O635" s="122"/>
      <c r="P635" s="122"/>
      <c r="Q635" s="153"/>
      <c r="R635" s="153"/>
      <c r="S635" s="153"/>
      <c r="T635" s="122" t="str">
        <f>IFERROR(IFERROR(VLOOKUP(CONCATENATE($C635,"-",$D635, "-",$E635),Dashboard!$M$300:$N$472,2,FALSE),VLOOKUP(CONCATENATE($E635,"-",$D635, "-",$C635),Dashboard!$M$300:$N$472,2,FALSE)),"")</f>
        <v/>
      </c>
      <c r="U635" s="345" t="str">
        <f t="shared" si="9"/>
        <v/>
      </c>
      <c r="V635" s="209"/>
      <c r="W635" s="153" t="s">
        <v>5612</v>
      </c>
      <c r="X635" s="11"/>
      <c r="Y635" s="11"/>
    </row>
    <row r="636" spans="1:25" x14ac:dyDescent="0.25">
      <c r="A636" s="153"/>
      <c r="B636" s="153"/>
      <c r="C636" s="128" t="s">
        <v>316</v>
      </c>
      <c r="D636" s="173" t="s">
        <v>6022</v>
      </c>
      <c r="E636" s="125" t="s">
        <v>5833</v>
      </c>
      <c r="F636" s="122"/>
      <c r="G636" s="122">
        <v>6</v>
      </c>
      <c r="H636" s="127">
        <v>10.3</v>
      </c>
      <c r="I636" s="173" t="s">
        <v>6022</v>
      </c>
      <c r="J636" s="122">
        <v>10.45</v>
      </c>
      <c r="K636" s="122">
        <v>1</v>
      </c>
      <c r="L636" s="122">
        <v>0</v>
      </c>
      <c r="M636" s="174" t="s">
        <v>7361</v>
      </c>
      <c r="N636" s="174" t="s">
        <v>7362</v>
      </c>
      <c r="O636" s="122">
        <f>SUM(F630:G635)</f>
        <v>72</v>
      </c>
      <c r="P636" s="122"/>
      <c r="Q636" s="153"/>
      <c r="R636" s="153"/>
      <c r="S636" s="153"/>
      <c r="T636" s="122" t="str">
        <f>IFERROR(IFERROR(VLOOKUP(CONCATENATE($C636,"-",$D636, "-",$E636),Dashboard!$M$300:$N$472,2,FALSE),VLOOKUP(CONCATENATE($E636,"-",$D636, "-",$C636),Dashboard!$M$300:$N$472,2,FALSE)),"")</f>
        <v/>
      </c>
      <c r="U636" s="345" t="str">
        <f t="shared" si="9"/>
        <v/>
      </c>
      <c r="V636" s="209"/>
      <c r="W636" s="147" t="s">
        <v>5805</v>
      </c>
      <c r="X636" s="11"/>
      <c r="Y636" s="11"/>
    </row>
    <row r="637" spans="1:25" ht="90" x14ac:dyDescent="0.25">
      <c r="A637" s="214" t="s">
        <v>5816</v>
      </c>
      <c r="B637" s="137" t="s">
        <v>5873</v>
      </c>
      <c r="C637" s="369" t="s">
        <v>5833</v>
      </c>
      <c r="D637" s="387" t="s">
        <v>6928</v>
      </c>
      <c r="E637" s="371" t="s">
        <v>295</v>
      </c>
      <c r="F637" s="137">
        <v>15</v>
      </c>
      <c r="G637" s="137"/>
      <c r="H637" s="383" t="s">
        <v>7299</v>
      </c>
      <c r="I637" s="388">
        <v>6.3</v>
      </c>
      <c r="J637" s="383" t="s">
        <v>6804</v>
      </c>
      <c r="K637" s="214"/>
      <c r="L637" s="214"/>
      <c r="M637" s="214"/>
      <c r="N637" s="214"/>
      <c r="O637" s="137"/>
      <c r="P637" s="214"/>
      <c r="Q637" s="214"/>
      <c r="R637" s="214"/>
      <c r="S637" s="214"/>
      <c r="T637" s="122" t="str">
        <f>IFERROR(IFERROR(VLOOKUP(CONCATENATE($C637,"-",$D637, "-",$E637),Dashboard!$M$300:$N$472,2,FALSE),VLOOKUP(CONCATENATE($E637,"-",$D637, "-",$C637),Dashboard!$M$300:$N$472,2,FALSE)),"")</f>
        <v/>
      </c>
      <c r="U637" s="345" t="str">
        <f t="shared" si="9"/>
        <v/>
      </c>
      <c r="V637" s="209"/>
      <c r="W637" s="214"/>
      <c r="X637" s="11"/>
      <c r="Y637" s="11"/>
    </row>
    <row r="638" spans="1:25" x14ac:dyDescent="0.25">
      <c r="A638" s="153"/>
      <c r="B638" s="153"/>
      <c r="C638" s="128" t="s">
        <v>295</v>
      </c>
      <c r="D638" s="122"/>
      <c r="E638" s="125" t="s">
        <v>316</v>
      </c>
      <c r="F638" s="122">
        <v>12</v>
      </c>
      <c r="G638" s="122"/>
      <c r="H638" s="174" t="s">
        <v>6026</v>
      </c>
      <c r="I638" s="173" t="s">
        <v>6022</v>
      </c>
      <c r="J638" s="174" t="s">
        <v>6925</v>
      </c>
      <c r="K638" s="153"/>
      <c r="L638" s="153"/>
      <c r="M638" s="153"/>
      <c r="N638" s="153"/>
      <c r="O638" s="122"/>
      <c r="P638" s="153"/>
      <c r="Q638" s="153"/>
      <c r="R638" s="153"/>
      <c r="S638" s="153"/>
      <c r="T638" s="122" t="str">
        <f>IFERROR(IFERROR(VLOOKUP(CONCATENATE($C638,"-",$D638, "-",$E638),Dashboard!$M$300:$N$472,2,FALSE),VLOOKUP(CONCATENATE($E638,"-",$D638, "-",$C638),Dashboard!$M$300:$N$472,2,FALSE)),"")</f>
        <v/>
      </c>
      <c r="U638" s="345" t="str">
        <f t="shared" si="9"/>
        <v/>
      </c>
      <c r="V638" s="209"/>
      <c r="W638" s="153" t="s">
        <v>5612</v>
      </c>
      <c r="X638" s="11"/>
      <c r="Y638" s="11"/>
    </row>
    <row r="639" spans="1:25" x14ac:dyDescent="0.25">
      <c r="A639" s="153"/>
      <c r="B639" s="153"/>
      <c r="C639" s="128" t="s">
        <v>316</v>
      </c>
      <c r="D639" s="173" t="s">
        <v>6022</v>
      </c>
      <c r="E639" s="125" t="s">
        <v>133</v>
      </c>
      <c r="F639" s="122">
        <v>16</v>
      </c>
      <c r="G639" s="122"/>
      <c r="H639" s="174" t="s">
        <v>6027</v>
      </c>
      <c r="I639" s="173" t="s">
        <v>6022</v>
      </c>
      <c r="J639" s="174" t="s">
        <v>6715</v>
      </c>
      <c r="K639" s="153"/>
      <c r="L639" s="153"/>
      <c r="M639" s="153"/>
      <c r="N639" s="153"/>
      <c r="O639" s="122"/>
      <c r="P639" s="153"/>
      <c r="Q639" s="153"/>
      <c r="R639" s="153"/>
      <c r="S639" s="153"/>
      <c r="T639" s="122" t="str">
        <f>IFERROR(IFERROR(VLOOKUP(CONCATENATE($C639,"-",$D639, "-",$E639),Dashboard!$M$300:$N$472,2,FALSE),VLOOKUP(CONCATENATE($E639,"-",$D639, "-",$C639),Dashboard!$M$300:$N$472,2,FALSE)),"")</f>
        <v/>
      </c>
      <c r="U639" s="345" t="str">
        <f t="shared" si="9"/>
        <v/>
      </c>
      <c r="V639" s="209"/>
      <c r="W639" s="129" t="s">
        <v>7363</v>
      </c>
      <c r="X639" s="11"/>
      <c r="Y639" s="11"/>
    </row>
    <row r="640" spans="1:25" x14ac:dyDescent="0.25">
      <c r="A640" s="153"/>
      <c r="B640" s="153"/>
      <c r="C640" s="128" t="s">
        <v>295</v>
      </c>
      <c r="D640" s="173" t="s">
        <v>6022</v>
      </c>
      <c r="E640" s="125" t="s">
        <v>316</v>
      </c>
      <c r="F640" s="122">
        <v>12</v>
      </c>
      <c r="G640" s="122"/>
      <c r="H640" s="127">
        <v>9.15</v>
      </c>
      <c r="I640" s="173" t="s">
        <v>6022</v>
      </c>
      <c r="J640" s="122">
        <v>9.35</v>
      </c>
      <c r="K640" s="153"/>
      <c r="L640" s="153"/>
      <c r="M640" s="153"/>
      <c r="N640" s="153"/>
      <c r="O640" s="122"/>
      <c r="P640" s="153"/>
      <c r="Q640" s="153"/>
      <c r="R640" s="153"/>
      <c r="S640" s="153"/>
      <c r="T640" s="122" t="str">
        <f>IFERROR(IFERROR(VLOOKUP(CONCATENATE($C640,"-",$D640, "-",$E640),Dashboard!$M$300:$N$472,2,FALSE),VLOOKUP(CONCATENATE($E640,"-",$D640, "-",$C640),Dashboard!$M$300:$N$472,2,FALSE)),"")</f>
        <v/>
      </c>
      <c r="U640" s="345" t="str">
        <f t="shared" si="9"/>
        <v/>
      </c>
      <c r="V640" s="209"/>
      <c r="W640" s="153" t="s">
        <v>5612</v>
      </c>
      <c r="X640" s="11"/>
      <c r="Y640" s="11"/>
    </row>
    <row r="641" spans="1:25" x14ac:dyDescent="0.25">
      <c r="A641" s="153"/>
      <c r="B641" s="153"/>
      <c r="C641" s="128" t="s">
        <v>316</v>
      </c>
      <c r="D641" s="173" t="s">
        <v>6022</v>
      </c>
      <c r="E641" s="125" t="s">
        <v>295</v>
      </c>
      <c r="F641" s="122">
        <v>12</v>
      </c>
      <c r="G641" s="122"/>
      <c r="H641" s="127">
        <v>9.4499999999999993</v>
      </c>
      <c r="I641" s="173" t="s">
        <v>6022</v>
      </c>
      <c r="J641" s="122">
        <v>10.050000000000001</v>
      </c>
      <c r="K641" s="153"/>
      <c r="L641" s="153"/>
      <c r="M641" s="153"/>
      <c r="N641" s="153"/>
      <c r="O641" s="122"/>
      <c r="P641" s="153"/>
      <c r="Q641" s="153"/>
      <c r="R641" s="153"/>
      <c r="S641" s="153"/>
      <c r="T641" s="122" t="str">
        <f>IFERROR(IFERROR(VLOOKUP(CONCATENATE($C641,"-",$D641, "-",$E641),Dashboard!$M$300:$N$472,2,FALSE),VLOOKUP(CONCATENATE($E641,"-",$D641, "-",$C641),Dashboard!$M$300:$N$472,2,FALSE)),"")</f>
        <v/>
      </c>
      <c r="U641" s="345" t="str">
        <f t="shared" si="9"/>
        <v/>
      </c>
      <c r="V641" s="209"/>
      <c r="W641" s="153" t="s">
        <v>5612</v>
      </c>
      <c r="X641" s="11"/>
      <c r="Y641" s="11"/>
    </row>
    <row r="642" spans="1:25" x14ac:dyDescent="0.25">
      <c r="A642" s="153"/>
      <c r="B642" s="153"/>
      <c r="C642" s="128" t="s">
        <v>295</v>
      </c>
      <c r="D642" s="173" t="s">
        <v>6022</v>
      </c>
      <c r="E642" s="125" t="s">
        <v>316</v>
      </c>
      <c r="F642" s="122">
        <v>12</v>
      </c>
      <c r="G642" s="122"/>
      <c r="H642" s="127">
        <v>10.15</v>
      </c>
      <c r="I642" s="173" t="s">
        <v>6022</v>
      </c>
      <c r="J642" s="122">
        <v>10.35</v>
      </c>
      <c r="K642" s="153"/>
      <c r="L642" s="153"/>
      <c r="M642" s="153"/>
      <c r="N642" s="153"/>
      <c r="O642" s="122"/>
      <c r="P642" s="153"/>
      <c r="Q642" s="153"/>
      <c r="R642" s="153"/>
      <c r="S642" s="153"/>
      <c r="T642" s="122" t="str">
        <f>IFERROR(IFERROR(VLOOKUP(CONCATENATE($C642,"-",$D642, "-",$E642),Dashboard!$M$300:$N$472,2,FALSE),VLOOKUP(CONCATENATE($E642,"-",$D642, "-",$C642),Dashboard!$M$300:$N$472,2,FALSE)),"")</f>
        <v/>
      </c>
      <c r="U642" s="345" t="str">
        <f t="shared" si="9"/>
        <v/>
      </c>
      <c r="V642" s="209"/>
      <c r="W642" s="153" t="s">
        <v>5612</v>
      </c>
      <c r="X642" s="11"/>
      <c r="Y642" s="11"/>
    </row>
    <row r="643" spans="1:25" x14ac:dyDescent="0.25">
      <c r="A643" s="153"/>
      <c r="B643" s="153"/>
      <c r="C643" s="128" t="s">
        <v>316</v>
      </c>
      <c r="D643" s="173" t="s">
        <v>6022</v>
      </c>
      <c r="E643" s="125" t="s">
        <v>295</v>
      </c>
      <c r="F643" s="122">
        <v>12</v>
      </c>
      <c r="G643" s="122"/>
      <c r="H643" s="127">
        <v>11</v>
      </c>
      <c r="I643" s="173" t="s">
        <v>6022</v>
      </c>
      <c r="J643" s="127">
        <v>11.2</v>
      </c>
      <c r="K643" s="153"/>
      <c r="L643" s="153"/>
      <c r="M643" s="153"/>
      <c r="N643" s="153"/>
      <c r="O643" s="122"/>
      <c r="P643" s="153"/>
      <c r="Q643" s="153"/>
      <c r="R643" s="153"/>
      <c r="S643" s="153"/>
      <c r="T643" s="122" t="str">
        <f>IFERROR(IFERROR(VLOOKUP(CONCATENATE($C643,"-",$D643, "-",$E643),Dashboard!$M$300:$N$472,2,FALSE),VLOOKUP(CONCATENATE($E643,"-",$D643, "-",$C643),Dashboard!$M$300:$N$472,2,FALSE)),"")</f>
        <v/>
      </c>
      <c r="U643" s="345" t="str">
        <f t="shared" si="9"/>
        <v/>
      </c>
      <c r="V643" s="209"/>
      <c r="W643" s="153" t="s">
        <v>5612</v>
      </c>
      <c r="X643" s="11"/>
      <c r="Y643" s="11"/>
    </row>
    <row r="644" spans="1:25" x14ac:dyDescent="0.25">
      <c r="A644" s="153"/>
      <c r="B644" s="153"/>
      <c r="C644" s="128" t="s">
        <v>295</v>
      </c>
      <c r="D644" s="173" t="s">
        <v>6022</v>
      </c>
      <c r="E644" s="125" t="s">
        <v>316</v>
      </c>
      <c r="F644" s="122">
        <v>12</v>
      </c>
      <c r="G644" s="122"/>
      <c r="H644" s="127">
        <v>11.4</v>
      </c>
      <c r="I644" s="173" t="s">
        <v>6022</v>
      </c>
      <c r="J644" s="127">
        <v>12</v>
      </c>
      <c r="K644" s="153"/>
      <c r="L644" s="153"/>
      <c r="M644" s="153"/>
      <c r="N644" s="153"/>
      <c r="O644" s="122"/>
      <c r="P644" s="153"/>
      <c r="Q644" s="153"/>
      <c r="R644" s="153"/>
      <c r="S644" s="153"/>
      <c r="T644" s="122" t="str">
        <f>IFERROR(IFERROR(VLOOKUP(CONCATENATE($C644,"-",$D644, "-",$E644),Dashboard!$M$300:$N$472,2,FALSE),VLOOKUP(CONCATENATE($E644,"-",$D644, "-",$C644),Dashboard!$M$300:$N$472,2,FALSE)),"")</f>
        <v/>
      </c>
      <c r="U644" s="345" t="str">
        <f t="shared" si="9"/>
        <v/>
      </c>
      <c r="V644" s="358"/>
      <c r="W644" s="153" t="s">
        <v>5612</v>
      </c>
      <c r="X644" s="11"/>
      <c r="Y644" s="11"/>
    </row>
    <row r="645" spans="1:25" x14ac:dyDescent="0.25">
      <c r="A645" s="153"/>
      <c r="B645" s="153"/>
      <c r="C645" s="128" t="s">
        <v>316</v>
      </c>
      <c r="D645" s="173" t="s">
        <v>6022</v>
      </c>
      <c r="E645" s="125" t="s">
        <v>295</v>
      </c>
      <c r="F645" s="122">
        <v>12</v>
      </c>
      <c r="G645" s="122"/>
      <c r="H645" s="127">
        <v>12.15</v>
      </c>
      <c r="I645" s="173" t="s">
        <v>6022</v>
      </c>
      <c r="J645" s="122">
        <v>12.35</v>
      </c>
      <c r="K645" s="153"/>
      <c r="L645" s="153"/>
      <c r="M645" s="153"/>
      <c r="N645" s="153"/>
      <c r="O645" s="122"/>
      <c r="P645" s="153"/>
      <c r="Q645" s="153"/>
      <c r="R645" s="153"/>
      <c r="S645" s="153"/>
      <c r="T645" s="122" t="str">
        <f>IFERROR(IFERROR(VLOOKUP(CONCATENATE($C645,"-",$D645, "-",$E645),Dashboard!$M$300:$N$472,2,FALSE),VLOOKUP(CONCATENATE($E645,"-",$D645, "-",$C645),Dashboard!$M$300:$N$472,2,FALSE)),"")</f>
        <v/>
      </c>
      <c r="U645" s="345" t="str">
        <f t="shared" si="9"/>
        <v/>
      </c>
      <c r="V645" s="358"/>
      <c r="W645" s="153" t="s">
        <v>5612</v>
      </c>
      <c r="X645" s="11"/>
      <c r="Y645" s="11"/>
    </row>
    <row r="646" spans="1:25" x14ac:dyDescent="0.25">
      <c r="A646" s="153"/>
      <c r="B646" s="153"/>
      <c r="C646" s="128" t="s">
        <v>295</v>
      </c>
      <c r="D646" s="173" t="s">
        <v>6022</v>
      </c>
      <c r="E646" s="125" t="s">
        <v>316</v>
      </c>
      <c r="F646" s="122">
        <v>12</v>
      </c>
      <c r="G646" s="122"/>
      <c r="H646" s="127">
        <v>12.45</v>
      </c>
      <c r="I646" s="173" t="s">
        <v>6022</v>
      </c>
      <c r="J646" s="127">
        <v>13.05</v>
      </c>
      <c r="K646" s="153"/>
      <c r="L646" s="153"/>
      <c r="M646" s="153"/>
      <c r="N646" s="153"/>
      <c r="O646" s="122"/>
      <c r="P646" s="153"/>
      <c r="Q646" s="153"/>
      <c r="R646" s="153"/>
      <c r="S646" s="153"/>
      <c r="T646" s="122" t="str">
        <f>IFERROR(IFERROR(VLOOKUP(CONCATENATE($C646,"-",$D646, "-",$E646),Dashboard!$M$300:$N$472,2,FALSE),VLOOKUP(CONCATENATE($E646,"-",$D646, "-",$C646),Dashboard!$M$300:$N$472,2,FALSE)),"")</f>
        <v/>
      </c>
      <c r="U646" s="345" t="str">
        <f t="shared" si="9"/>
        <v/>
      </c>
      <c r="V646" s="209"/>
      <c r="W646" s="153" t="s">
        <v>5612</v>
      </c>
      <c r="X646" s="11"/>
      <c r="Y646" s="11"/>
    </row>
    <row r="647" spans="1:25" x14ac:dyDescent="0.25">
      <c r="A647" s="153"/>
      <c r="B647" s="153"/>
      <c r="C647" s="128" t="s">
        <v>316</v>
      </c>
      <c r="D647" s="173" t="s">
        <v>6022</v>
      </c>
      <c r="E647" s="125" t="s">
        <v>295</v>
      </c>
      <c r="F647" s="122">
        <v>12</v>
      </c>
      <c r="G647" s="122"/>
      <c r="H647" s="127">
        <v>13.15</v>
      </c>
      <c r="I647" s="173" t="s">
        <v>6022</v>
      </c>
      <c r="J647" s="127">
        <v>13.35</v>
      </c>
      <c r="K647" s="153"/>
      <c r="L647" s="153"/>
      <c r="M647" s="153"/>
      <c r="N647" s="153"/>
      <c r="O647" s="122"/>
      <c r="P647" s="153"/>
      <c r="Q647" s="153"/>
      <c r="R647" s="153"/>
      <c r="S647" s="153"/>
      <c r="T647" s="122" t="str">
        <f>IFERROR(IFERROR(VLOOKUP(CONCATENATE($C647,"-",$D647, "-",$E647),Dashboard!$M$300:$N$472,2,FALSE),VLOOKUP(CONCATENATE($E647,"-",$D647, "-",$C647),Dashboard!$M$300:$N$472,2,FALSE)),"")</f>
        <v/>
      </c>
      <c r="U647" s="345" t="str">
        <f t="shared" si="9"/>
        <v/>
      </c>
      <c r="V647" s="209"/>
      <c r="W647" s="153" t="s">
        <v>5612</v>
      </c>
      <c r="X647" s="11"/>
      <c r="Y647" s="11"/>
    </row>
    <row r="648" spans="1:25" ht="56.25" x14ac:dyDescent="0.25">
      <c r="A648" s="153"/>
      <c r="B648" s="153"/>
      <c r="C648" s="128" t="s">
        <v>295</v>
      </c>
      <c r="D648" s="191" t="s">
        <v>6929</v>
      </c>
      <c r="E648" s="125" t="s">
        <v>5833</v>
      </c>
      <c r="F648" s="122">
        <v>15</v>
      </c>
      <c r="G648" s="122"/>
      <c r="H648" s="127">
        <v>13.4</v>
      </c>
      <c r="I648" s="185">
        <v>13.5</v>
      </c>
      <c r="J648" s="127">
        <v>14.5</v>
      </c>
      <c r="K648" s="122">
        <v>1</v>
      </c>
      <c r="L648" s="122">
        <v>0</v>
      </c>
      <c r="M648" s="127">
        <v>9.15</v>
      </c>
      <c r="N648" s="174" t="s">
        <v>6722</v>
      </c>
      <c r="O648" s="122">
        <f>SUM(F637:F648)</f>
        <v>154</v>
      </c>
      <c r="P648" s="122"/>
      <c r="Q648" s="153">
        <v>1</v>
      </c>
      <c r="R648" s="153"/>
      <c r="S648" s="153"/>
      <c r="T648" s="122" t="str">
        <f>IFERROR(IFERROR(VLOOKUP(CONCATENATE($C648,"-",$D648, "-",$E648),Dashboard!$M$300:$N$472,2,FALSE),VLOOKUP(CONCATENATE($E648,"-",$D648, "-",$C648),Dashboard!$M$300:$N$472,2,FALSE)),"")</f>
        <v/>
      </c>
      <c r="U648" s="345" t="str">
        <f t="shared" si="9"/>
        <v/>
      </c>
      <c r="V648" s="209"/>
      <c r="W648" s="186" t="s">
        <v>7364</v>
      </c>
      <c r="X648" s="11"/>
      <c r="Y648" s="11"/>
    </row>
    <row r="649" spans="1:25" ht="45.75" x14ac:dyDescent="0.25">
      <c r="A649" s="386" t="s">
        <v>6930</v>
      </c>
      <c r="B649" s="137" t="s">
        <v>5874</v>
      </c>
      <c r="C649" s="369" t="s">
        <v>5833</v>
      </c>
      <c r="D649" s="387" t="s">
        <v>6931</v>
      </c>
      <c r="E649" s="389" t="s">
        <v>6932</v>
      </c>
      <c r="F649" s="137">
        <v>18</v>
      </c>
      <c r="G649" s="137"/>
      <c r="H649" s="383" t="s">
        <v>7319</v>
      </c>
      <c r="I649" s="390" t="s">
        <v>6022</v>
      </c>
      <c r="J649" s="383" t="s">
        <v>6026</v>
      </c>
      <c r="K649" s="137"/>
      <c r="L649" s="137"/>
      <c r="M649" s="214"/>
      <c r="N649" s="214"/>
      <c r="O649" s="137"/>
      <c r="P649" s="214"/>
      <c r="Q649" s="214"/>
      <c r="R649" s="214"/>
      <c r="S649" s="214"/>
      <c r="T649" s="122" t="str">
        <f>IFERROR(IFERROR(VLOOKUP(CONCATENATE($C649,"-",$D649, "-",$E649),Dashboard!$M$300:$N$472,2,FALSE),VLOOKUP(CONCATENATE($E649,"-",$D649, "-",$C649),Dashboard!$M$300:$N$472,2,FALSE)),"")</f>
        <v/>
      </c>
      <c r="U649" s="345" t="str">
        <f t="shared" si="9"/>
        <v/>
      </c>
      <c r="V649" s="209"/>
      <c r="W649" s="391" t="s">
        <v>7365</v>
      </c>
      <c r="X649" s="11"/>
      <c r="Y649" s="11"/>
    </row>
    <row r="650" spans="1:25" x14ac:dyDescent="0.25">
      <c r="A650" s="153"/>
      <c r="B650" s="153"/>
      <c r="C650" s="128" t="s">
        <v>295</v>
      </c>
      <c r="D650" s="173" t="s">
        <v>6022</v>
      </c>
      <c r="E650" s="125" t="s">
        <v>316</v>
      </c>
      <c r="F650" s="122">
        <v>12</v>
      </c>
      <c r="G650" s="122"/>
      <c r="H650" s="174" t="s">
        <v>6925</v>
      </c>
      <c r="I650" s="173" t="s">
        <v>6022</v>
      </c>
      <c r="J650" s="174" t="s">
        <v>6782</v>
      </c>
      <c r="K650" s="122"/>
      <c r="L650" s="122"/>
      <c r="M650" s="153"/>
      <c r="N650" s="153"/>
      <c r="O650" s="122"/>
      <c r="P650" s="153"/>
      <c r="Q650" s="153"/>
      <c r="R650" s="153"/>
      <c r="S650" s="153"/>
      <c r="T650" s="122" t="str">
        <f>IFERROR(IFERROR(VLOOKUP(CONCATENATE($C650,"-",$D650, "-",$E650),Dashboard!$M$300:$N$472,2,FALSE),VLOOKUP(CONCATENATE($E650,"-",$D650, "-",$C650),Dashboard!$M$300:$N$472,2,FALSE)),"")</f>
        <v/>
      </c>
      <c r="U650" s="345" t="str">
        <f t="shared" si="9"/>
        <v/>
      </c>
      <c r="V650" s="209"/>
      <c r="W650" s="147" t="s">
        <v>7366</v>
      </c>
      <c r="X650" s="11"/>
      <c r="Y650" s="11"/>
    </row>
    <row r="651" spans="1:25" x14ac:dyDescent="0.25">
      <c r="A651" s="153"/>
      <c r="B651" s="153"/>
      <c r="C651" s="128" t="s">
        <v>316</v>
      </c>
      <c r="D651" s="173" t="s">
        <v>6022</v>
      </c>
      <c r="E651" s="125" t="s">
        <v>295</v>
      </c>
      <c r="F651" s="122">
        <v>16</v>
      </c>
      <c r="G651" s="122"/>
      <c r="H651" s="174" t="s">
        <v>6715</v>
      </c>
      <c r="I651" s="173" t="s">
        <v>6022</v>
      </c>
      <c r="J651" s="174" t="s">
        <v>6716</v>
      </c>
      <c r="K651" s="122"/>
      <c r="L651" s="122"/>
      <c r="M651" s="153"/>
      <c r="N651" s="153"/>
      <c r="O651" s="122"/>
      <c r="P651" s="153"/>
      <c r="Q651" s="153"/>
      <c r="R651" s="153"/>
      <c r="S651" s="153"/>
      <c r="T651" s="122" t="str">
        <f>IFERROR(IFERROR(VLOOKUP(CONCATENATE($C651,"-",$D651, "-",$E651),Dashboard!$M$300:$N$472,2,FALSE),VLOOKUP(CONCATENATE($E651,"-",$D651, "-",$C651),Dashboard!$M$300:$N$472,2,FALSE)),"")</f>
        <v/>
      </c>
      <c r="U651" s="345" t="str">
        <f t="shared" si="9"/>
        <v/>
      </c>
      <c r="V651" s="209"/>
      <c r="W651" s="153" t="s">
        <v>5612</v>
      </c>
      <c r="X651" s="11"/>
      <c r="Y651" s="11"/>
    </row>
    <row r="652" spans="1:25" x14ac:dyDescent="0.25">
      <c r="A652" s="153"/>
      <c r="B652" s="153"/>
      <c r="C652" s="128" t="s">
        <v>295</v>
      </c>
      <c r="D652" s="173" t="s">
        <v>6022</v>
      </c>
      <c r="E652" s="125" t="s">
        <v>316</v>
      </c>
      <c r="F652" s="122">
        <v>12</v>
      </c>
      <c r="G652" s="122"/>
      <c r="H652" s="174" t="s">
        <v>6938</v>
      </c>
      <c r="I652" s="173" t="s">
        <v>6022</v>
      </c>
      <c r="J652" s="174" t="s">
        <v>7312</v>
      </c>
      <c r="K652" s="122"/>
      <c r="L652" s="122"/>
      <c r="M652" s="153"/>
      <c r="N652" s="153"/>
      <c r="O652" s="122"/>
      <c r="P652" s="153"/>
      <c r="Q652" s="153"/>
      <c r="R652" s="153"/>
      <c r="S652" s="153"/>
      <c r="T652" s="122" t="str">
        <f>IFERROR(IFERROR(VLOOKUP(CONCATENATE($C652,"-",$D652, "-",$E652),Dashboard!$M$300:$N$472,2,FALSE),VLOOKUP(CONCATENATE($E652,"-",$D652, "-",$C652),Dashboard!$M$300:$N$472,2,FALSE)),"")</f>
        <v/>
      </c>
      <c r="U652" s="345" t="str">
        <f t="shared" si="9"/>
        <v/>
      </c>
      <c r="V652" s="209"/>
      <c r="W652" s="147" t="s">
        <v>7366</v>
      </c>
      <c r="X652" s="11"/>
      <c r="Y652" s="11"/>
    </row>
    <row r="653" spans="1:25" x14ac:dyDescent="0.25">
      <c r="A653" s="153"/>
      <c r="B653" s="153"/>
      <c r="C653" s="128" t="s">
        <v>316</v>
      </c>
      <c r="D653" s="173" t="s">
        <v>6022</v>
      </c>
      <c r="E653" s="125" t="s">
        <v>295</v>
      </c>
      <c r="F653" s="122">
        <v>12</v>
      </c>
      <c r="G653" s="122"/>
      <c r="H653" s="127">
        <v>11.2</v>
      </c>
      <c r="I653" s="173" t="s">
        <v>6022</v>
      </c>
      <c r="J653" s="122">
        <v>11.45</v>
      </c>
      <c r="K653" s="122"/>
      <c r="L653" s="122"/>
      <c r="M653" s="153"/>
      <c r="N653" s="153"/>
      <c r="O653" s="122"/>
      <c r="P653" s="153"/>
      <c r="Q653" s="153"/>
      <c r="R653" s="153"/>
      <c r="S653" s="153"/>
      <c r="T653" s="122" t="str">
        <f>IFERROR(IFERROR(VLOOKUP(CONCATENATE($C653,"-",$D653, "-",$E653),Dashboard!$M$300:$N$472,2,FALSE),VLOOKUP(CONCATENATE($E653,"-",$D653, "-",$C653),Dashboard!$M$300:$N$472,2,FALSE)),"")</f>
        <v/>
      </c>
      <c r="U653" s="345" t="str">
        <f t="shared" si="9"/>
        <v/>
      </c>
      <c r="V653" s="209"/>
      <c r="W653" s="153" t="s">
        <v>5612</v>
      </c>
      <c r="X653" s="11"/>
      <c r="Y653" s="11"/>
    </row>
    <row r="654" spans="1:25" x14ac:dyDescent="0.25">
      <c r="A654" s="153"/>
      <c r="B654" s="153"/>
      <c r="C654" s="128" t="s">
        <v>295</v>
      </c>
      <c r="D654" s="173" t="s">
        <v>6022</v>
      </c>
      <c r="E654" s="125" t="s">
        <v>316</v>
      </c>
      <c r="F654" s="122">
        <v>12</v>
      </c>
      <c r="G654" s="122"/>
      <c r="H654" s="127">
        <v>11.5</v>
      </c>
      <c r="I654" s="173" t="s">
        <v>6022</v>
      </c>
      <c r="J654" s="122">
        <v>12.15</v>
      </c>
      <c r="K654" s="122"/>
      <c r="L654" s="122"/>
      <c r="M654" s="153"/>
      <c r="N654" s="153"/>
      <c r="O654" s="122"/>
      <c r="P654" s="153"/>
      <c r="Q654" s="153"/>
      <c r="R654" s="153"/>
      <c r="S654" s="153"/>
      <c r="T654" s="122" t="str">
        <f>IFERROR(IFERROR(VLOOKUP(CONCATENATE($C654,"-",$D654, "-",$E654),Dashboard!$M$300:$N$472,2,FALSE),VLOOKUP(CONCATENATE($E654,"-",$D654, "-",$C654),Dashboard!$M$300:$N$472,2,FALSE)),"")</f>
        <v/>
      </c>
      <c r="U654" s="345" t="str">
        <f t="shared" si="9"/>
        <v/>
      </c>
      <c r="V654" s="209"/>
      <c r="W654" s="153" t="s">
        <v>5612</v>
      </c>
      <c r="X654" s="11"/>
      <c r="Y654" s="11"/>
    </row>
    <row r="655" spans="1:25" x14ac:dyDescent="0.25">
      <c r="A655" s="153"/>
      <c r="B655" s="153"/>
      <c r="C655" s="128" t="s">
        <v>316</v>
      </c>
      <c r="D655" s="173" t="s">
        <v>6022</v>
      </c>
      <c r="E655" s="125" t="s">
        <v>295</v>
      </c>
      <c r="F655" s="122">
        <v>12</v>
      </c>
      <c r="G655" s="122"/>
      <c r="H655" s="127">
        <v>12.3</v>
      </c>
      <c r="I655" s="173" t="s">
        <v>6022</v>
      </c>
      <c r="J655" s="122">
        <v>12.55</v>
      </c>
      <c r="K655" s="122"/>
      <c r="L655" s="122"/>
      <c r="M655" s="153"/>
      <c r="N655" s="153"/>
      <c r="O655" s="122"/>
      <c r="P655" s="153"/>
      <c r="Q655" s="153"/>
      <c r="R655" s="153"/>
      <c r="S655" s="153"/>
      <c r="T655" s="122" t="str">
        <f>IFERROR(IFERROR(VLOOKUP(CONCATENATE($C655,"-",$D655, "-",$E655),Dashboard!$M$300:$N$472,2,FALSE),VLOOKUP(CONCATENATE($E655,"-",$D655, "-",$C655),Dashboard!$M$300:$N$472,2,FALSE)),"")</f>
        <v/>
      </c>
      <c r="U655" s="345" t="str">
        <f t="shared" si="9"/>
        <v/>
      </c>
      <c r="V655" s="209"/>
      <c r="W655" s="153" t="s">
        <v>5612</v>
      </c>
      <c r="X655" s="11"/>
      <c r="Y655" s="11"/>
    </row>
    <row r="656" spans="1:25" ht="45.75" x14ac:dyDescent="0.25">
      <c r="A656" s="153"/>
      <c r="B656" s="153"/>
      <c r="C656" s="132" t="s">
        <v>6932</v>
      </c>
      <c r="D656" s="186" t="s">
        <v>6931</v>
      </c>
      <c r="E656" s="128" t="s">
        <v>5833</v>
      </c>
      <c r="F656" s="122">
        <v>18</v>
      </c>
      <c r="G656" s="122"/>
      <c r="H656" s="127">
        <v>13.15</v>
      </c>
      <c r="I656" s="180" t="s">
        <v>6022</v>
      </c>
      <c r="J656" s="127">
        <v>14.3</v>
      </c>
      <c r="K656" s="122"/>
      <c r="L656" s="122"/>
      <c r="M656" s="153"/>
      <c r="N656" s="153"/>
      <c r="O656" s="122"/>
      <c r="P656" s="153"/>
      <c r="Q656" s="153"/>
      <c r="R656" s="153"/>
      <c r="S656" s="153"/>
      <c r="T656" s="122" t="str">
        <f>IFERROR(IFERROR(VLOOKUP(CONCATENATE($C656,"-",$D656, "-",$E656),Dashboard!$M$300:$N$472,2,FALSE),VLOOKUP(CONCATENATE($E656,"-",$D656, "-",$C656),Dashboard!$M$300:$N$472,2,FALSE)),"")</f>
        <v/>
      </c>
      <c r="U656" s="345" t="str">
        <f t="shared" si="9"/>
        <v/>
      </c>
      <c r="V656" s="209"/>
      <c r="W656" s="148" t="s">
        <v>7365</v>
      </c>
      <c r="X656" s="11"/>
      <c r="Y656" s="11"/>
    </row>
    <row r="657" spans="1:25" x14ac:dyDescent="0.25">
      <c r="A657" s="153"/>
      <c r="B657" s="153"/>
      <c r="C657" s="128" t="s">
        <v>5833</v>
      </c>
      <c r="D657" s="173" t="s">
        <v>6022</v>
      </c>
      <c r="E657" s="125" t="s">
        <v>316</v>
      </c>
      <c r="F657" s="122"/>
      <c r="G657" s="122">
        <v>6</v>
      </c>
      <c r="H657" s="127">
        <v>15</v>
      </c>
      <c r="I657" s="173" t="s">
        <v>6022</v>
      </c>
      <c r="J657" s="127">
        <v>15.1</v>
      </c>
      <c r="K657" s="122"/>
      <c r="L657" s="122"/>
      <c r="M657" s="153"/>
      <c r="N657" s="153"/>
      <c r="O657" s="122"/>
      <c r="P657" s="153"/>
      <c r="Q657" s="153"/>
      <c r="R657" s="153"/>
      <c r="S657" s="153"/>
      <c r="T657" s="122" t="str">
        <f>IFERROR(IFERROR(VLOOKUP(CONCATENATE($C657,"-",$D657, "-",$E657),Dashboard!$M$300:$N$472,2,FALSE),VLOOKUP(CONCATENATE($E657,"-",$D657, "-",$C657),Dashboard!$M$300:$N$472,2,FALSE)),"")</f>
        <v/>
      </c>
      <c r="U657" s="345" t="str">
        <f t="shared" si="9"/>
        <v/>
      </c>
      <c r="V657" s="209"/>
      <c r="W657" s="153"/>
      <c r="X657" s="11"/>
      <c r="Y657" s="11"/>
    </row>
    <row r="658" spans="1:25" x14ac:dyDescent="0.25">
      <c r="A658" s="153"/>
      <c r="B658" s="153"/>
      <c r="C658" s="128" t="s">
        <v>316</v>
      </c>
      <c r="D658" s="173" t="s">
        <v>6022</v>
      </c>
      <c r="E658" s="125" t="s">
        <v>295</v>
      </c>
      <c r="F658" s="122">
        <v>12</v>
      </c>
      <c r="G658" s="122"/>
      <c r="H658" s="127">
        <v>15.2</v>
      </c>
      <c r="I658" s="173" t="s">
        <v>6022</v>
      </c>
      <c r="J658" s="122">
        <v>15.45</v>
      </c>
      <c r="K658" s="122"/>
      <c r="L658" s="122"/>
      <c r="M658" s="153"/>
      <c r="N658" s="153"/>
      <c r="O658" s="122"/>
      <c r="P658" s="153"/>
      <c r="Q658" s="153"/>
      <c r="R658" s="153"/>
      <c r="S658" s="153"/>
      <c r="T658" s="122" t="str">
        <f>IFERROR(IFERROR(VLOOKUP(CONCATENATE($C658,"-",$D658, "-",$E658),Dashboard!$M$300:$N$472,2,FALSE),VLOOKUP(CONCATENATE($E658,"-",$D658, "-",$C658),Dashboard!$M$300:$N$472,2,FALSE)),"")</f>
        <v/>
      </c>
      <c r="U658" s="345" t="str">
        <f t="shared" si="9"/>
        <v/>
      </c>
      <c r="V658" s="209"/>
      <c r="W658" s="153" t="s">
        <v>5612</v>
      </c>
      <c r="X658" s="11"/>
      <c r="Y658" s="11"/>
    </row>
    <row r="659" spans="1:25" x14ac:dyDescent="0.25">
      <c r="A659" s="153"/>
      <c r="B659" s="153"/>
      <c r="C659" s="128" t="s">
        <v>295</v>
      </c>
      <c r="D659" s="173" t="s">
        <v>6022</v>
      </c>
      <c r="E659" s="125" t="s">
        <v>316</v>
      </c>
      <c r="F659" s="122">
        <v>12</v>
      </c>
      <c r="G659" s="122"/>
      <c r="H659" s="127">
        <v>16</v>
      </c>
      <c r="I659" s="173" t="s">
        <v>6022</v>
      </c>
      <c r="J659" s="122">
        <v>16.25</v>
      </c>
      <c r="K659" s="122"/>
      <c r="L659" s="122"/>
      <c r="M659" s="153"/>
      <c r="N659" s="153"/>
      <c r="O659" s="122"/>
      <c r="P659" s="153"/>
      <c r="Q659" s="153"/>
      <c r="R659" s="153"/>
      <c r="S659" s="153"/>
      <c r="T659" s="122" t="str">
        <f>IFERROR(IFERROR(VLOOKUP(CONCATENATE($C659,"-",$D659, "-",$E659),Dashboard!$M$300:$N$472,2,FALSE),VLOOKUP(CONCATENATE($E659,"-",$D659, "-",$C659),Dashboard!$M$300:$N$472,2,FALSE)),"")</f>
        <v/>
      </c>
      <c r="U659" s="345" t="str">
        <f t="shared" si="9"/>
        <v/>
      </c>
      <c r="V659" s="209"/>
      <c r="W659" s="153" t="s">
        <v>5612</v>
      </c>
      <c r="X659" s="11"/>
      <c r="Y659" s="11"/>
    </row>
    <row r="660" spans="1:25" x14ac:dyDescent="0.25">
      <c r="A660" s="153"/>
      <c r="B660" s="153"/>
      <c r="C660" s="128" t="s">
        <v>316</v>
      </c>
      <c r="D660" s="173" t="s">
        <v>6022</v>
      </c>
      <c r="E660" s="125" t="s">
        <v>295</v>
      </c>
      <c r="F660" s="122">
        <v>12</v>
      </c>
      <c r="G660" s="122"/>
      <c r="H660" s="127">
        <v>16.3</v>
      </c>
      <c r="I660" s="173" t="s">
        <v>6022</v>
      </c>
      <c r="J660" s="122">
        <v>16.55</v>
      </c>
      <c r="K660" s="122"/>
      <c r="L660" s="122"/>
      <c r="M660" s="153"/>
      <c r="N660" s="153"/>
      <c r="O660" s="122"/>
      <c r="P660" s="153"/>
      <c r="Q660" s="153"/>
      <c r="R660" s="153"/>
      <c r="S660" s="153"/>
      <c r="T660" s="122" t="str">
        <f>IFERROR(IFERROR(VLOOKUP(CONCATENATE($C660,"-",$D660, "-",$E660),Dashboard!$M$300:$N$472,2,FALSE),VLOOKUP(CONCATENATE($E660,"-",$D660, "-",$C660),Dashboard!$M$300:$N$472,2,FALSE)),"")</f>
        <v/>
      </c>
      <c r="U660" s="345" t="str">
        <f t="shared" si="9"/>
        <v/>
      </c>
      <c r="V660" s="209"/>
      <c r="W660" s="153" t="s">
        <v>5612</v>
      </c>
      <c r="X660" s="11"/>
      <c r="Y660" s="11"/>
    </row>
    <row r="661" spans="1:25" x14ac:dyDescent="0.25">
      <c r="A661" s="153"/>
      <c r="B661" s="153"/>
      <c r="C661" s="128" t="s">
        <v>295</v>
      </c>
      <c r="D661" s="173" t="s">
        <v>6022</v>
      </c>
      <c r="E661" s="125" t="s">
        <v>316</v>
      </c>
      <c r="F661" s="122">
        <v>12</v>
      </c>
      <c r="G661" s="122"/>
      <c r="H661" s="127">
        <v>17</v>
      </c>
      <c r="I661" s="173" t="s">
        <v>6022</v>
      </c>
      <c r="J661" s="122">
        <v>17.25</v>
      </c>
      <c r="K661" s="122"/>
      <c r="L661" s="122"/>
      <c r="M661" s="153"/>
      <c r="N661" s="153"/>
      <c r="O661" s="122"/>
      <c r="P661" s="153"/>
      <c r="Q661" s="153"/>
      <c r="R661" s="153"/>
      <c r="S661" s="153"/>
      <c r="T661" s="122" t="str">
        <f>IFERROR(IFERROR(VLOOKUP(CONCATENATE($C661,"-",$D661, "-",$E661),Dashboard!$M$300:$N$472,2,FALSE),VLOOKUP(CONCATENATE($E661,"-",$D661, "-",$C661),Dashboard!$M$300:$N$472,2,FALSE)),"")</f>
        <v/>
      </c>
      <c r="U661" s="345" t="str">
        <f t="shared" si="9"/>
        <v/>
      </c>
      <c r="V661" s="209"/>
      <c r="W661" s="153" t="s">
        <v>5612</v>
      </c>
      <c r="X661" s="11"/>
      <c r="Y661" s="11"/>
    </row>
    <row r="662" spans="1:25" x14ac:dyDescent="0.25">
      <c r="A662" s="153"/>
      <c r="B662" s="153"/>
      <c r="C662" s="128" t="s">
        <v>316</v>
      </c>
      <c r="D662" s="173" t="s">
        <v>6022</v>
      </c>
      <c r="E662" s="125" t="s">
        <v>295</v>
      </c>
      <c r="F662" s="122">
        <v>12</v>
      </c>
      <c r="G662" s="122"/>
      <c r="H662" s="127">
        <v>17.399999999999999</v>
      </c>
      <c r="I662" s="173" t="s">
        <v>6022</v>
      </c>
      <c r="J662" s="122">
        <v>18.05</v>
      </c>
      <c r="K662" s="122"/>
      <c r="L662" s="122"/>
      <c r="M662" s="153"/>
      <c r="N662" s="153"/>
      <c r="O662" s="122"/>
      <c r="P662" s="153"/>
      <c r="Q662" s="153"/>
      <c r="R662" s="153"/>
      <c r="S662" s="153"/>
      <c r="T662" s="122" t="str">
        <f>IFERROR(IFERROR(VLOOKUP(CONCATENATE($C662,"-",$D662, "-",$E662),Dashboard!$M$300:$N$472,2,FALSE),VLOOKUP(CONCATENATE($E662,"-",$D662, "-",$C662),Dashboard!$M$300:$N$472,2,FALSE)),"")</f>
        <v/>
      </c>
      <c r="U662" s="345" t="str">
        <f t="shared" si="9"/>
        <v/>
      </c>
      <c r="V662" s="209"/>
      <c r="W662" s="153" t="s">
        <v>5612</v>
      </c>
      <c r="X662" s="11"/>
      <c r="Y662" s="11"/>
    </row>
    <row r="663" spans="1:25" ht="27.75" customHeight="1" x14ac:dyDescent="0.25">
      <c r="A663" s="153"/>
      <c r="B663" s="153"/>
      <c r="C663" s="128" t="s">
        <v>6025</v>
      </c>
      <c r="D663" s="173" t="s">
        <v>6022</v>
      </c>
      <c r="E663" s="125" t="s">
        <v>5833</v>
      </c>
      <c r="F663" s="122"/>
      <c r="G663" s="122">
        <v>6</v>
      </c>
      <c r="H663" s="127">
        <v>18.05</v>
      </c>
      <c r="I663" s="173" t="s">
        <v>6022</v>
      </c>
      <c r="J663" s="122">
        <v>18.149999999999999</v>
      </c>
      <c r="K663" s="122">
        <v>1</v>
      </c>
      <c r="L663" s="122">
        <v>0</v>
      </c>
      <c r="M663" s="154">
        <v>12</v>
      </c>
      <c r="N663" s="174" t="s">
        <v>6026</v>
      </c>
      <c r="O663" s="133">
        <f>SUM(F649:F662)</f>
        <v>172</v>
      </c>
      <c r="P663" s="187"/>
      <c r="Q663" s="154"/>
      <c r="R663" s="154"/>
      <c r="S663" s="154"/>
      <c r="T663" s="122" t="str">
        <f>IFERROR(IFERROR(VLOOKUP(CONCATENATE($C663,"-",$D663, "-",$E663),Dashboard!$M$300:$N$472,2,FALSE),VLOOKUP(CONCATENATE($E663,"-",$D663, "-",$C663),Dashboard!$M$300:$N$472,2,FALSE)),"")</f>
        <v/>
      </c>
      <c r="U663" s="345" t="str">
        <f t="shared" si="9"/>
        <v/>
      </c>
      <c r="V663" s="209"/>
      <c r="W663" s="147" t="s">
        <v>5805</v>
      </c>
      <c r="X663" s="11"/>
      <c r="Y663" s="11"/>
    </row>
    <row r="664" spans="1:25" x14ac:dyDescent="0.25">
      <c r="A664" s="153"/>
      <c r="B664" s="153"/>
      <c r="C664" s="128"/>
      <c r="D664" s="179"/>
      <c r="E664" s="125"/>
      <c r="F664" s="122"/>
      <c r="G664" s="122"/>
      <c r="H664" s="127"/>
      <c r="I664" s="173"/>
      <c r="J664" s="122"/>
      <c r="K664" s="122"/>
      <c r="L664" s="122"/>
      <c r="M664" s="154"/>
      <c r="N664" s="174"/>
      <c r="O664" s="133"/>
      <c r="P664" s="174"/>
      <c r="Q664" s="154"/>
      <c r="R664" s="154"/>
      <c r="S664" s="154"/>
      <c r="T664" s="122" t="str">
        <f>IFERROR(IFERROR(VLOOKUP(CONCATENATE($C664,"-",$D664, "-",$E664),Dashboard!$M$300:$N$472,2,FALSE),VLOOKUP(CONCATENATE($E664,"-",$D664, "-",$C664),Dashboard!$M$300:$N$472,2,FALSE)),"")</f>
        <v/>
      </c>
      <c r="U664" s="345" t="str">
        <f t="shared" si="9"/>
        <v/>
      </c>
      <c r="V664" s="209"/>
      <c r="W664" s="147"/>
      <c r="X664" s="11"/>
      <c r="Y664" s="11"/>
    </row>
    <row r="665" spans="1:25" x14ac:dyDescent="0.25">
      <c r="A665" s="153" t="s">
        <v>5816</v>
      </c>
      <c r="B665" s="122" t="s">
        <v>5875</v>
      </c>
      <c r="C665" s="128" t="s">
        <v>5833</v>
      </c>
      <c r="D665" s="173" t="s">
        <v>6022</v>
      </c>
      <c r="E665" s="125" t="s">
        <v>6025</v>
      </c>
      <c r="F665" s="122"/>
      <c r="G665" s="122">
        <v>6</v>
      </c>
      <c r="H665" s="127">
        <v>11.15</v>
      </c>
      <c r="I665" s="173" t="s">
        <v>6022</v>
      </c>
      <c r="J665" s="127">
        <v>11.3</v>
      </c>
      <c r="K665" s="122"/>
      <c r="L665" s="122"/>
      <c r="M665" s="153"/>
      <c r="N665" s="153"/>
      <c r="O665" s="122"/>
      <c r="P665" s="153"/>
      <c r="Q665" s="153"/>
      <c r="R665" s="153"/>
      <c r="S665" s="153"/>
      <c r="T665" s="122" t="str">
        <f>IFERROR(IFERROR(VLOOKUP(CONCATENATE($C665,"-",$D665, "-",$E665),Dashboard!$M$300:$N$472,2,FALSE),VLOOKUP(CONCATENATE($E665,"-",$D665, "-",$C665),Dashboard!$M$300:$N$472,2,FALSE)),"")</f>
        <v/>
      </c>
      <c r="U665" s="345" t="str">
        <f t="shared" si="9"/>
        <v/>
      </c>
      <c r="V665" s="209"/>
      <c r="W665" s="153"/>
      <c r="X665" s="11"/>
      <c r="Y665" s="11"/>
    </row>
    <row r="666" spans="1:25" x14ac:dyDescent="0.25">
      <c r="A666" s="153"/>
      <c r="B666" s="153"/>
      <c r="C666" s="128" t="s">
        <v>295</v>
      </c>
      <c r="D666" s="128" t="s">
        <v>6000</v>
      </c>
      <c r="E666" s="125" t="s">
        <v>6067</v>
      </c>
      <c r="F666" s="122">
        <v>28</v>
      </c>
      <c r="G666" s="122"/>
      <c r="H666" s="127">
        <v>12</v>
      </c>
      <c r="I666" s="173" t="s">
        <v>6022</v>
      </c>
      <c r="J666" s="122">
        <v>12.55</v>
      </c>
      <c r="K666" s="122"/>
      <c r="L666" s="122"/>
      <c r="M666" s="153"/>
      <c r="N666" s="153"/>
      <c r="O666" s="122"/>
      <c r="P666" s="153"/>
      <c r="Q666" s="153"/>
      <c r="R666" s="153"/>
      <c r="S666" s="153"/>
      <c r="T666" s="122" t="str">
        <f>IFERROR(IFERROR(VLOOKUP(CONCATENATE($C666,"-",$D666, "-",$E666),Dashboard!$M$300:$N$472,2,FALSE),VLOOKUP(CONCATENATE($E666,"-",$D666, "-",$C666),Dashboard!$M$300:$N$472,2,FALSE)),"")</f>
        <v/>
      </c>
      <c r="U666" s="345" t="str">
        <f t="shared" si="9"/>
        <v/>
      </c>
      <c r="V666" s="209"/>
      <c r="W666" s="181" t="s">
        <v>7367</v>
      </c>
      <c r="X666" s="11"/>
      <c r="Y666" s="11"/>
    </row>
    <row r="667" spans="1:25" x14ac:dyDescent="0.25">
      <c r="A667" s="153"/>
      <c r="B667" s="153"/>
      <c r="C667" s="128" t="s">
        <v>6067</v>
      </c>
      <c r="D667" s="173" t="s">
        <v>6022</v>
      </c>
      <c r="E667" s="125" t="s">
        <v>6000</v>
      </c>
      <c r="F667" s="122">
        <v>10</v>
      </c>
      <c r="G667" s="122"/>
      <c r="H667" s="127">
        <v>13</v>
      </c>
      <c r="I667" s="173" t="s">
        <v>6022</v>
      </c>
      <c r="J667" s="127">
        <v>13.2</v>
      </c>
      <c r="K667" s="122"/>
      <c r="L667" s="122"/>
      <c r="M667" s="153"/>
      <c r="N667" s="153"/>
      <c r="O667" s="122"/>
      <c r="P667" s="153"/>
      <c r="Q667" s="153"/>
      <c r="R667" s="153"/>
      <c r="S667" s="153"/>
      <c r="T667" s="122" t="str">
        <f>IFERROR(IFERROR(VLOOKUP(CONCATENATE($C667,"-",$D667, "-",$E667),Dashboard!$M$300:$N$472,2,FALSE),VLOOKUP(CONCATENATE($E667,"-",$D667, "-",$C667),Dashboard!$M$300:$N$472,2,FALSE)),"")</f>
        <v/>
      </c>
      <c r="U667" s="345" t="str">
        <f t="shared" si="9"/>
        <v/>
      </c>
      <c r="V667" s="209"/>
      <c r="W667" s="153"/>
      <c r="X667" s="11"/>
      <c r="Y667" s="11"/>
    </row>
    <row r="668" spans="1:25" x14ac:dyDescent="0.25">
      <c r="A668" s="153"/>
      <c r="B668" s="153"/>
      <c r="C668" s="128" t="s">
        <v>6000</v>
      </c>
      <c r="D668" s="128" t="s">
        <v>6933</v>
      </c>
      <c r="E668" s="125" t="s">
        <v>243</v>
      </c>
      <c r="F668" s="122">
        <v>8</v>
      </c>
      <c r="G668" s="122"/>
      <c r="H668" s="127">
        <v>13.25</v>
      </c>
      <c r="I668" s="173" t="s">
        <v>6022</v>
      </c>
      <c r="J668" s="122">
        <v>13.45</v>
      </c>
      <c r="K668" s="122"/>
      <c r="L668" s="122"/>
      <c r="M668" s="153"/>
      <c r="N668" s="153"/>
      <c r="O668" s="122"/>
      <c r="P668" s="153"/>
      <c r="Q668" s="153"/>
      <c r="R668" s="153"/>
      <c r="S668" s="153"/>
      <c r="T668" s="122" t="str">
        <f>IFERROR(IFERROR(VLOOKUP(CONCATENATE($C668,"-",$D668, "-",$E668),Dashboard!$M$300:$N$472,2,FALSE),VLOOKUP(CONCATENATE($E668,"-",$D668, "-",$C668),Dashboard!$M$300:$N$472,2,FALSE)),"")</f>
        <v/>
      </c>
      <c r="U668" s="345" t="str">
        <f t="shared" si="9"/>
        <v/>
      </c>
      <c r="V668" s="209"/>
      <c r="W668" s="147" t="s">
        <v>7368</v>
      </c>
      <c r="X668" s="11"/>
      <c r="Y668" s="11"/>
    </row>
    <row r="669" spans="1:25" x14ac:dyDescent="0.25">
      <c r="A669" s="153"/>
      <c r="B669" s="153"/>
      <c r="C669" s="128" t="s">
        <v>243</v>
      </c>
      <c r="D669" s="173" t="s">
        <v>6022</v>
      </c>
      <c r="E669" s="125" t="s">
        <v>492</v>
      </c>
      <c r="F669" s="122">
        <v>9</v>
      </c>
      <c r="G669" s="122"/>
      <c r="H669" s="127">
        <v>14</v>
      </c>
      <c r="I669" s="173" t="s">
        <v>6022</v>
      </c>
      <c r="J669" s="127">
        <v>14.2</v>
      </c>
      <c r="K669" s="122"/>
      <c r="L669" s="122"/>
      <c r="M669" s="153"/>
      <c r="N669" s="153"/>
      <c r="O669" s="122"/>
      <c r="P669" s="153"/>
      <c r="Q669" s="153"/>
      <c r="R669" s="153"/>
      <c r="S669" s="153"/>
      <c r="T669" s="122" t="str">
        <f>IFERROR(IFERROR(VLOOKUP(CONCATENATE($C669,"-",$D669, "-",$E669),Dashboard!$M$300:$N$472,2,FALSE),VLOOKUP(CONCATENATE($E669,"-",$D669, "-",$C669),Dashboard!$M$300:$N$472,2,FALSE)),"")</f>
        <v/>
      </c>
      <c r="U669" s="345" t="str">
        <f t="shared" si="9"/>
        <v/>
      </c>
      <c r="V669" s="209"/>
      <c r="W669" s="153"/>
      <c r="X669" s="11"/>
      <c r="Y669" s="11"/>
    </row>
    <row r="670" spans="1:25" x14ac:dyDescent="0.25">
      <c r="A670" s="153"/>
      <c r="B670" s="153"/>
      <c r="C670" s="128" t="s">
        <v>620</v>
      </c>
      <c r="D670" s="173" t="s">
        <v>6022</v>
      </c>
      <c r="E670" s="125" t="s">
        <v>295</v>
      </c>
      <c r="F670" s="122">
        <v>28</v>
      </c>
      <c r="G670" s="122"/>
      <c r="H670" s="127">
        <v>14.45</v>
      </c>
      <c r="I670" s="173" t="s">
        <v>6022</v>
      </c>
      <c r="J670" s="122">
        <v>15.45</v>
      </c>
      <c r="K670" s="122"/>
      <c r="L670" s="122"/>
      <c r="M670" s="153"/>
      <c r="N670" s="153"/>
      <c r="O670" s="122"/>
      <c r="P670" s="153"/>
      <c r="Q670" s="153"/>
      <c r="R670" s="153"/>
      <c r="S670" s="153"/>
      <c r="T670" s="122" t="str">
        <f>IFERROR(IFERROR(VLOOKUP(CONCATENATE($C670,"-",$D670, "-",$E670),Dashboard!$M$300:$N$472,2,FALSE),VLOOKUP(CONCATENATE($E670,"-",$D670, "-",$C670),Dashboard!$M$300:$N$472,2,FALSE)),"")</f>
        <v/>
      </c>
      <c r="U670" s="345" t="str">
        <f t="shared" si="9"/>
        <v/>
      </c>
      <c r="V670" s="209"/>
      <c r="W670" s="153"/>
      <c r="X670" s="11"/>
      <c r="Y670" s="11"/>
    </row>
    <row r="671" spans="1:25" x14ac:dyDescent="0.25">
      <c r="A671" s="153"/>
      <c r="B671" s="153"/>
      <c r="C671" s="128" t="s">
        <v>295</v>
      </c>
      <c r="D671" s="124" t="s">
        <v>6934</v>
      </c>
      <c r="E671" s="125" t="s">
        <v>140</v>
      </c>
      <c r="F671" s="122">
        <v>21</v>
      </c>
      <c r="G671" s="122"/>
      <c r="H671" s="127">
        <v>16.3</v>
      </c>
      <c r="I671" s="173" t="s">
        <v>6022</v>
      </c>
      <c r="J671" s="127">
        <v>17</v>
      </c>
      <c r="K671" s="122"/>
      <c r="L671" s="122"/>
      <c r="M671" s="153"/>
      <c r="N671" s="153"/>
      <c r="O671" s="122"/>
      <c r="P671" s="153"/>
      <c r="Q671" s="153"/>
      <c r="R671" s="153"/>
      <c r="S671" s="153"/>
      <c r="T671" s="122" t="str">
        <f>IFERROR(IFERROR(VLOOKUP(CONCATENATE($C671,"-",$D671, "-",$E671),Dashboard!$M$300:$N$472,2,FALSE),VLOOKUP(CONCATENATE($E671,"-",$D671, "-",$C671),Dashboard!$M$300:$N$472,2,FALSE)),"")</f>
        <v/>
      </c>
      <c r="U671" s="345" t="str">
        <f t="shared" si="9"/>
        <v/>
      </c>
      <c r="V671" s="209"/>
      <c r="W671" s="153"/>
      <c r="X671" s="11"/>
      <c r="Y671" s="11"/>
    </row>
    <row r="672" spans="1:25" x14ac:dyDescent="0.25">
      <c r="A672" s="153"/>
      <c r="B672" s="153"/>
      <c r="C672" s="128" t="s">
        <v>140</v>
      </c>
      <c r="D672" s="124" t="s">
        <v>6934</v>
      </c>
      <c r="E672" s="125" t="s">
        <v>295</v>
      </c>
      <c r="F672" s="122">
        <v>21</v>
      </c>
      <c r="G672" s="122"/>
      <c r="H672" s="127">
        <v>17.149999999999999</v>
      </c>
      <c r="I672" s="173" t="s">
        <v>6022</v>
      </c>
      <c r="J672" s="127">
        <v>17.5</v>
      </c>
      <c r="K672" s="122"/>
      <c r="L672" s="122"/>
      <c r="M672" s="153"/>
      <c r="N672" s="153"/>
      <c r="O672" s="122"/>
      <c r="P672" s="153"/>
      <c r="Q672" s="153"/>
      <c r="R672" s="153"/>
      <c r="S672" s="153"/>
      <c r="T672" s="122" t="str">
        <f>IFERROR(IFERROR(VLOOKUP(CONCATENATE($C672,"-",$D672, "-",$E672),Dashboard!$M$300:$N$472,2,FALSE),VLOOKUP(CONCATENATE($E672,"-",$D672, "-",$C672),Dashboard!$M$300:$N$472,2,FALSE)),"")</f>
        <v/>
      </c>
      <c r="U672" s="345" t="str">
        <f t="shared" si="9"/>
        <v/>
      </c>
      <c r="V672" s="209"/>
      <c r="W672" s="153"/>
      <c r="X672" s="11"/>
      <c r="Y672" s="11"/>
    </row>
    <row r="673" spans="1:25" ht="23.25" x14ac:dyDescent="0.25">
      <c r="A673" s="153"/>
      <c r="B673" s="153"/>
      <c r="C673" s="128" t="s">
        <v>295</v>
      </c>
      <c r="D673" s="128" t="s">
        <v>6935</v>
      </c>
      <c r="E673" s="132" t="s">
        <v>6936</v>
      </c>
      <c r="F673" s="122">
        <v>32</v>
      </c>
      <c r="G673" s="122"/>
      <c r="H673" s="127">
        <v>18</v>
      </c>
      <c r="I673" s="173" t="s">
        <v>6022</v>
      </c>
      <c r="J673" s="127">
        <v>19.100000000000001</v>
      </c>
      <c r="K673" s="122">
        <v>1</v>
      </c>
      <c r="L673" s="122">
        <v>1</v>
      </c>
      <c r="M673" s="174" t="s">
        <v>6034</v>
      </c>
      <c r="N673" s="174" t="s">
        <v>6722</v>
      </c>
      <c r="O673" s="122">
        <f>SUM(F666:F673)</f>
        <v>157</v>
      </c>
      <c r="P673" s="122"/>
      <c r="Q673" s="153"/>
      <c r="R673" s="153"/>
      <c r="S673" s="153"/>
      <c r="T673" s="122" t="str">
        <f>IFERROR(IFERROR(VLOOKUP(CONCATENATE($C673,"-",$D673, "-",$E673),Dashboard!$M$300:$N$472,2,FALSE),VLOOKUP(CONCATENATE($E673,"-",$D673, "-",$C673),Dashboard!$M$300:$N$472,2,FALSE)),"")</f>
        <v/>
      </c>
      <c r="U673" s="345" t="str">
        <f t="shared" si="9"/>
        <v/>
      </c>
      <c r="V673" s="209"/>
      <c r="W673" s="148" t="s">
        <v>7369</v>
      </c>
      <c r="X673" s="11"/>
      <c r="Y673" s="11"/>
    </row>
    <row r="674" spans="1:25" x14ac:dyDescent="0.25">
      <c r="A674" s="153"/>
      <c r="B674" s="122">
        <v>65</v>
      </c>
      <c r="C674" s="124" t="s">
        <v>237</v>
      </c>
      <c r="D674" s="173" t="s">
        <v>6022</v>
      </c>
      <c r="E674" s="125" t="s">
        <v>6000</v>
      </c>
      <c r="F674" s="122">
        <v>8</v>
      </c>
      <c r="G674" s="122"/>
      <c r="H674" s="174" t="s">
        <v>6722</v>
      </c>
      <c r="I674" s="173" t="s">
        <v>6022</v>
      </c>
      <c r="J674" s="174" t="s">
        <v>6726</v>
      </c>
      <c r="K674" s="153"/>
      <c r="L674" s="153"/>
      <c r="M674" s="153"/>
      <c r="N674" s="153"/>
      <c r="O674" s="122"/>
      <c r="P674" s="153"/>
      <c r="Q674" s="153"/>
      <c r="R674" s="153"/>
      <c r="S674" s="153"/>
      <c r="T674" s="122" t="str">
        <f>IFERROR(IFERROR(VLOOKUP(CONCATENATE($C674,"-",$D674, "-",$E674),Dashboard!$M$300:$N$472,2,FALSE),VLOOKUP(CONCATENATE($E674,"-",$D674, "-",$C674),Dashboard!$M$300:$N$472,2,FALSE)),"")</f>
        <v/>
      </c>
      <c r="U674" s="345" t="str">
        <f t="shared" si="9"/>
        <v/>
      </c>
      <c r="V674" s="209"/>
      <c r="W674" s="147" t="s">
        <v>7368</v>
      </c>
      <c r="X674" s="11"/>
      <c r="Y674" s="11"/>
    </row>
    <row r="675" spans="1:25" x14ac:dyDescent="0.25">
      <c r="A675" s="153"/>
      <c r="B675" s="153"/>
      <c r="C675" s="128" t="s">
        <v>6000</v>
      </c>
      <c r="D675" s="128" t="s">
        <v>6933</v>
      </c>
      <c r="E675" s="125" t="s">
        <v>243</v>
      </c>
      <c r="F675" s="122">
        <v>10</v>
      </c>
      <c r="G675" s="122"/>
      <c r="H675" s="174" t="s">
        <v>6937</v>
      </c>
      <c r="I675" s="173" t="s">
        <v>6022</v>
      </c>
      <c r="J675" s="174" t="s">
        <v>6026</v>
      </c>
      <c r="K675" s="153"/>
      <c r="L675" s="153"/>
      <c r="M675" s="153"/>
      <c r="N675" s="153"/>
      <c r="O675" s="122"/>
      <c r="P675" s="153"/>
      <c r="Q675" s="153"/>
      <c r="R675" s="153"/>
      <c r="S675" s="153"/>
      <c r="T675" s="122" t="str">
        <f>IFERROR(IFERROR(VLOOKUP(CONCATENATE($C675,"-",$D675, "-",$E675),Dashboard!$M$300:$N$472,2,FALSE),VLOOKUP(CONCATENATE($E675,"-",$D675, "-",$C675),Dashboard!$M$300:$N$472,2,FALSE)),"")</f>
        <v/>
      </c>
      <c r="U675" s="345" t="str">
        <f t="shared" si="9"/>
        <v/>
      </c>
      <c r="V675" s="209"/>
      <c r="W675" s="153"/>
      <c r="X675" s="11"/>
      <c r="Y675" s="11"/>
    </row>
    <row r="676" spans="1:25" x14ac:dyDescent="0.25">
      <c r="A676" s="153"/>
      <c r="B676" s="153"/>
      <c r="C676" s="128" t="s">
        <v>243</v>
      </c>
      <c r="D676" s="128" t="s">
        <v>6935</v>
      </c>
      <c r="E676" s="125" t="s">
        <v>6819</v>
      </c>
      <c r="F676" s="122">
        <v>36</v>
      </c>
      <c r="G676" s="122"/>
      <c r="H676" s="174" t="s">
        <v>6925</v>
      </c>
      <c r="I676" s="173" t="s">
        <v>6022</v>
      </c>
      <c r="J676" s="174" t="s">
        <v>6883</v>
      </c>
      <c r="K676" s="153"/>
      <c r="L676" s="153"/>
      <c r="M676" s="153"/>
      <c r="N676" s="153"/>
      <c r="O676" s="122"/>
      <c r="P676" s="153"/>
      <c r="Q676" s="153"/>
      <c r="R676" s="153"/>
      <c r="S676" s="153"/>
      <c r="T676" s="122" t="str">
        <f>IFERROR(IFERROR(VLOOKUP(CONCATENATE($C676,"-",$D676, "-",$E676),Dashboard!$M$300:$N$472,2,FALSE),VLOOKUP(CONCATENATE($E676,"-",$D676, "-",$C676),Dashboard!$M$300:$N$472,2,FALSE)),"")</f>
        <v/>
      </c>
      <c r="U676" s="345" t="str">
        <f t="shared" si="9"/>
        <v/>
      </c>
      <c r="V676" s="209"/>
      <c r="W676" s="147" t="s">
        <v>7370</v>
      </c>
      <c r="X676" s="11"/>
      <c r="Y676" s="11"/>
    </row>
    <row r="677" spans="1:25" x14ac:dyDescent="0.25">
      <c r="A677" s="153"/>
      <c r="B677" s="153"/>
      <c r="C677" s="128" t="s">
        <v>295</v>
      </c>
      <c r="D677" s="173" t="s">
        <v>6022</v>
      </c>
      <c r="E677" s="125" t="s">
        <v>5833</v>
      </c>
      <c r="F677" s="122"/>
      <c r="G677" s="122">
        <v>6</v>
      </c>
      <c r="H677" s="174" t="s">
        <v>6938</v>
      </c>
      <c r="I677" s="173" t="s">
        <v>6022</v>
      </c>
      <c r="J677" s="127">
        <v>10</v>
      </c>
      <c r="K677" s="122">
        <v>1</v>
      </c>
      <c r="L677" s="122">
        <v>1</v>
      </c>
      <c r="M677" s="174" t="s">
        <v>6962</v>
      </c>
      <c r="N677" s="174" t="s">
        <v>6721</v>
      </c>
      <c r="O677" s="122">
        <f>SUM(F674:F676)</f>
        <v>54</v>
      </c>
      <c r="P677" s="122"/>
      <c r="Q677" s="153"/>
      <c r="R677" s="153"/>
      <c r="S677" s="153"/>
      <c r="T677" s="122" t="str">
        <f>IFERROR(IFERROR(VLOOKUP(CONCATENATE($C677,"-",$D677, "-",$E677),Dashboard!$M$300:$N$472,2,FALSE),VLOOKUP(CONCATENATE($E677,"-",$D677, "-",$C677),Dashboard!$M$300:$N$472,2,FALSE)),"")</f>
        <v/>
      </c>
      <c r="U677" s="345" t="str">
        <f t="shared" si="9"/>
        <v/>
      </c>
      <c r="V677" s="209"/>
      <c r="W677" s="153"/>
      <c r="X677" s="11"/>
      <c r="Y677" s="11"/>
    </row>
    <row r="678" spans="1:25" x14ac:dyDescent="0.25">
      <c r="A678" s="214" t="s">
        <v>5816</v>
      </c>
      <c r="B678" s="137" t="s">
        <v>5876</v>
      </c>
      <c r="C678" s="369" t="s">
        <v>5833</v>
      </c>
      <c r="D678" s="381" t="s">
        <v>6022</v>
      </c>
      <c r="E678" s="371" t="s">
        <v>6025</v>
      </c>
      <c r="F678" s="137"/>
      <c r="G678" s="137">
        <v>6</v>
      </c>
      <c r="H678" s="136">
        <v>12.45</v>
      </c>
      <c r="I678" s="381" t="s">
        <v>6022</v>
      </c>
      <c r="J678" s="136">
        <v>13</v>
      </c>
      <c r="K678" s="214"/>
      <c r="L678" s="214"/>
      <c r="M678" s="214"/>
      <c r="N678" s="214"/>
      <c r="O678" s="137"/>
      <c r="P678" s="214"/>
      <c r="Q678" s="214"/>
      <c r="R678" s="214"/>
      <c r="S678" s="214"/>
      <c r="T678" s="122" t="str">
        <f>IFERROR(IFERROR(VLOOKUP(CONCATENATE($C678,"-",$D678, "-",$E678),Dashboard!$M$300:$N$472,2,FALSE),VLOOKUP(CONCATENATE($E678,"-",$D678, "-",$C678),Dashboard!$M$300:$N$472,2,FALSE)),"")</f>
        <v/>
      </c>
      <c r="U678" s="345" t="str">
        <f t="shared" si="9"/>
        <v/>
      </c>
      <c r="V678" s="209"/>
      <c r="W678" s="214"/>
      <c r="X678" s="11"/>
      <c r="Y678" s="11"/>
    </row>
    <row r="679" spans="1:25" x14ac:dyDescent="0.25">
      <c r="A679" s="153"/>
      <c r="B679" s="153"/>
      <c r="C679" s="128" t="s">
        <v>316</v>
      </c>
      <c r="D679" s="128" t="s">
        <v>411</v>
      </c>
      <c r="E679" s="125" t="s">
        <v>6939</v>
      </c>
      <c r="F679" s="122">
        <v>42</v>
      </c>
      <c r="G679" s="122"/>
      <c r="H679" s="127">
        <v>12.05</v>
      </c>
      <c r="I679" s="173" t="s">
        <v>6022</v>
      </c>
      <c r="J679" s="127">
        <v>13.3</v>
      </c>
      <c r="K679" s="153"/>
      <c r="L679" s="153"/>
      <c r="M679" s="153"/>
      <c r="N679" s="153"/>
      <c r="O679" s="122"/>
      <c r="P679" s="153"/>
      <c r="Q679" s="153"/>
      <c r="R679" s="153"/>
      <c r="S679" s="153"/>
      <c r="T679" s="122" t="str">
        <f>IFERROR(IFERROR(VLOOKUP(CONCATENATE($C679,"-",$D679, "-",$E679),Dashboard!$M$300:$N$472,2,FALSE),VLOOKUP(CONCATENATE($E679,"-",$D679, "-",$C679),Dashboard!$M$300:$N$472,2,FALSE)),"")</f>
        <v/>
      </c>
      <c r="U679" s="345" t="str">
        <f t="shared" si="9"/>
        <v/>
      </c>
      <c r="V679" s="209"/>
      <c r="W679" s="153" t="s">
        <v>7371</v>
      </c>
      <c r="X679" s="11"/>
      <c r="Y679" s="11"/>
    </row>
    <row r="680" spans="1:25" ht="30" x14ac:dyDescent="0.25">
      <c r="A680" s="153"/>
      <c r="B680" s="153"/>
      <c r="C680" s="128" t="s">
        <v>358</v>
      </c>
      <c r="D680" s="132"/>
      <c r="E680" s="125" t="s">
        <v>5356</v>
      </c>
      <c r="F680" s="122">
        <v>8</v>
      </c>
      <c r="G680" s="122"/>
      <c r="H680" s="127">
        <v>13.4</v>
      </c>
      <c r="I680" s="173"/>
      <c r="J680" s="127">
        <v>14</v>
      </c>
      <c r="K680" s="153"/>
      <c r="L680" s="153"/>
      <c r="M680" s="153"/>
      <c r="N680" s="153"/>
      <c r="O680" s="122"/>
      <c r="P680" s="153"/>
      <c r="Q680" s="153"/>
      <c r="R680" s="153"/>
      <c r="S680" s="153"/>
      <c r="T680" s="122" t="str">
        <f>IFERROR(IFERROR(VLOOKUP(CONCATENATE($C680,"-",$D680, "-",$E680),Dashboard!$M$300:$N$472,2,FALSE),VLOOKUP(CONCATENATE($E680,"-",$D680, "-",$C680),Dashboard!$M$300:$N$472,2,FALSE)),"")</f>
        <v/>
      </c>
      <c r="U680" s="345" t="str">
        <f t="shared" si="9"/>
        <v/>
      </c>
      <c r="V680" s="209"/>
      <c r="W680" s="153"/>
      <c r="X680" s="11"/>
      <c r="Y680" s="11"/>
    </row>
    <row r="681" spans="1:25" ht="30" x14ac:dyDescent="0.25">
      <c r="A681" s="153"/>
      <c r="B681" s="153"/>
      <c r="C681" s="125" t="s">
        <v>5356</v>
      </c>
      <c r="D681" s="132"/>
      <c r="E681" s="125" t="s">
        <v>358</v>
      </c>
      <c r="F681" s="122">
        <v>8</v>
      </c>
      <c r="G681" s="122"/>
      <c r="H681" s="127">
        <v>14.05</v>
      </c>
      <c r="I681" s="173"/>
      <c r="J681" s="127">
        <v>14.2</v>
      </c>
      <c r="K681" s="153"/>
      <c r="L681" s="153"/>
      <c r="M681" s="153"/>
      <c r="N681" s="153"/>
      <c r="O681" s="122"/>
      <c r="P681" s="153"/>
      <c r="Q681" s="153"/>
      <c r="R681" s="153"/>
      <c r="S681" s="153"/>
      <c r="T681" s="122" t="str">
        <f>IFERROR(IFERROR(VLOOKUP(CONCATENATE($C681,"-",$D681, "-",$E681),Dashboard!$M$300:$N$472,2,FALSE),VLOOKUP(CONCATENATE($E681,"-",$D681, "-",$C681),Dashboard!$M$300:$N$472,2,FALSE)),"")</f>
        <v/>
      </c>
      <c r="U681" s="345" t="str">
        <f t="shared" si="9"/>
        <v/>
      </c>
      <c r="V681" s="209"/>
      <c r="W681" s="153"/>
      <c r="X681" s="11"/>
      <c r="Y681" s="11"/>
    </row>
    <row r="682" spans="1:25" x14ac:dyDescent="0.25">
      <c r="A682" s="153"/>
      <c r="B682" s="153"/>
      <c r="C682" s="128" t="s">
        <v>358</v>
      </c>
      <c r="D682" s="128" t="s">
        <v>6067</v>
      </c>
      <c r="E682" s="125" t="s">
        <v>6941</v>
      </c>
      <c r="F682" s="122">
        <v>54</v>
      </c>
      <c r="G682" s="122"/>
      <c r="H682" s="127">
        <v>15.25</v>
      </c>
      <c r="I682" s="173" t="s">
        <v>6022</v>
      </c>
      <c r="J682" s="122">
        <v>17.149999999999999</v>
      </c>
      <c r="K682" s="153"/>
      <c r="L682" s="153"/>
      <c r="M682" s="153"/>
      <c r="N682" s="153"/>
      <c r="O682" s="122"/>
      <c r="P682" s="153"/>
      <c r="Q682" s="153"/>
      <c r="R682" s="153"/>
      <c r="S682" s="153"/>
      <c r="T682" s="122" t="str">
        <f>IFERROR(IFERROR(VLOOKUP(CONCATENATE($C682,"-",$D682, "-",$E682),Dashboard!$M$300:$N$472,2,FALSE),VLOOKUP(CONCATENATE($E682,"-",$D682, "-",$C682),Dashboard!$M$300:$N$472,2,FALSE)),"")</f>
        <v/>
      </c>
      <c r="U682" s="345" t="str">
        <f t="shared" si="9"/>
        <v/>
      </c>
      <c r="V682" s="209"/>
      <c r="W682" s="153"/>
      <c r="X682" s="11"/>
      <c r="Y682" s="11"/>
    </row>
    <row r="683" spans="1:25" ht="26.25" x14ac:dyDescent="0.25">
      <c r="A683" s="153"/>
      <c r="B683" s="153"/>
      <c r="C683" s="132" t="s">
        <v>6942</v>
      </c>
      <c r="D683" s="128" t="s">
        <v>6939</v>
      </c>
      <c r="E683" s="151" t="s">
        <v>6943</v>
      </c>
      <c r="F683" s="122">
        <v>70</v>
      </c>
      <c r="G683" s="122"/>
      <c r="H683" s="127">
        <v>17.45</v>
      </c>
      <c r="I683" s="173" t="s">
        <v>6022</v>
      </c>
      <c r="J683" s="127">
        <v>20.3</v>
      </c>
      <c r="K683" s="122">
        <v>1</v>
      </c>
      <c r="L683" s="122">
        <v>1</v>
      </c>
      <c r="M683" s="174" t="s">
        <v>6781</v>
      </c>
      <c r="N683" s="174" t="s">
        <v>6722</v>
      </c>
      <c r="O683" s="122">
        <f>SUM(F679:F683)</f>
        <v>182</v>
      </c>
      <c r="P683" s="122"/>
      <c r="Q683" s="153"/>
      <c r="R683" s="153"/>
      <c r="S683" s="153"/>
      <c r="T683" s="122" t="str">
        <f>IFERROR(IFERROR(VLOOKUP(CONCATENATE($C683,"-",$D683, "-",$E683),Dashboard!$M$300:$N$472,2,FALSE),VLOOKUP(CONCATENATE($E683,"-",$D683, "-",$C683),Dashboard!$M$300:$N$472,2,FALSE)),"")</f>
        <v/>
      </c>
      <c r="U683" s="345" t="str">
        <f t="shared" si="9"/>
        <v/>
      </c>
      <c r="V683" s="209"/>
      <c r="W683" s="183" t="s">
        <v>7372</v>
      </c>
      <c r="X683" s="11"/>
      <c r="Y683" s="11"/>
    </row>
    <row r="684" spans="1:25" x14ac:dyDescent="0.25">
      <c r="A684" s="153"/>
      <c r="B684" s="122">
        <v>66</v>
      </c>
      <c r="C684" s="139" t="s">
        <v>6944</v>
      </c>
      <c r="D684" s="128" t="s">
        <v>6941</v>
      </c>
      <c r="E684" s="125" t="s">
        <v>295</v>
      </c>
      <c r="F684" s="122">
        <v>70</v>
      </c>
      <c r="G684" s="122"/>
      <c r="H684" s="174" t="s">
        <v>6722</v>
      </c>
      <c r="I684" s="173" t="s">
        <v>6022</v>
      </c>
      <c r="J684" s="122">
        <v>10.050000000000001</v>
      </c>
      <c r="K684" s="153"/>
      <c r="L684" s="153"/>
      <c r="M684" s="153"/>
      <c r="N684" s="153"/>
      <c r="O684" s="122"/>
      <c r="P684" s="153"/>
      <c r="Q684" s="153"/>
      <c r="R684" s="153"/>
      <c r="S684" s="153"/>
      <c r="T684" s="122" t="str">
        <f>IFERROR(IFERROR(VLOOKUP(CONCATENATE($C684,"-",$D684, "-",$E684),Dashboard!$M$300:$N$472,2,FALSE),VLOOKUP(CONCATENATE($E684,"-",$D684, "-",$C684),Dashboard!$M$300:$N$472,2,FALSE)),"")</f>
        <v/>
      </c>
      <c r="U684" s="345" t="str">
        <f t="shared" si="9"/>
        <v/>
      </c>
      <c r="V684" s="209"/>
      <c r="W684" s="153"/>
      <c r="X684" s="11"/>
      <c r="Y684" s="11"/>
    </row>
    <row r="685" spans="1:25" x14ac:dyDescent="0.25">
      <c r="A685" s="153"/>
      <c r="B685" s="153"/>
      <c r="C685" s="128" t="s">
        <v>6025</v>
      </c>
      <c r="D685" s="173" t="s">
        <v>6022</v>
      </c>
      <c r="E685" s="125" t="s">
        <v>5833</v>
      </c>
      <c r="F685" s="122"/>
      <c r="G685" s="122">
        <v>6</v>
      </c>
      <c r="H685" s="127">
        <v>10.050000000000001</v>
      </c>
      <c r="I685" s="173" t="s">
        <v>6022</v>
      </c>
      <c r="J685" s="127">
        <v>10.199999999999999</v>
      </c>
      <c r="K685" s="122">
        <v>1</v>
      </c>
      <c r="L685" s="122">
        <v>1</v>
      </c>
      <c r="M685" s="174" t="s">
        <v>7326</v>
      </c>
      <c r="N685" s="174" t="s">
        <v>7326</v>
      </c>
      <c r="O685" s="122">
        <f>SUM(F684)</f>
        <v>70</v>
      </c>
      <c r="P685" s="122"/>
      <c r="Q685" s="153"/>
      <c r="R685" s="153"/>
      <c r="S685" s="153"/>
      <c r="T685" s="122" t="str">
        <f>IFERROR(IFERROR(VLOOKUP(CONCATENATE($C685,"-",$D685, "-",$E685),Dashboard!$M$300:$N$472,2,FALSE),VLOOKUP(CONCATENATE($E685,"-",$D685, "-",$C685),Dashboard!$M$300:$N$472,2,FALSE)),"")</f>
        <v/>
      </c>
      <c r="U685" s="345" t="str">
        <f t="shared" si="9"/>
        <v/>
      </c>
      <c r="V685" s="209"/>
      <c r="W685" s="147" t="s">
        <v>5805</v>
      </c>
      <c r="X685" s="11"/>
      <c r="Y685" s="11"/>
    </row>
    <row r="686" spans="1:25" x14ac:dyDescent="0.25">
      <c r="A686" s="153"/>
      <c r="B686" s="153"/>
      <c r="C686" s="128"/>
      <c r="D686" s="122"/>
      <c r="E686" s="125"/>
      <c r="F686" s="153"/>
      <c r="G686" s="122"/>
      <c r="H686" s="153"/>
      <c r="I686" s="153"/>
      <c r="J686" s="153"/>
      <c r="K686" s="122"/>
      <c r="L686" s="122"/>
      <c r="M686" s="153"/>
      <c r="N686" s="153"/>
      <c r="O686" s="122"/>
      <c r="P686" s="153"/>
      <c r="Q686" s="153"/>
      <c r="R686" s="153"/>
      <c r="S686" s="153"/>
      <c r="T686" s="122" t="str">
        <f>IFERROR(IFERROR(VLOOKUP(CONCATENATE($C686,"-",$D686, "-",$E686),Dashboard!$M$300:$N$472,2,FALSE),VLOOKUP(CONCATENATE($E686,"-",$D686, "-",$C686),Dashboard!$M$300:$N$472,2,FALSE)),"")</f>
        <v/>
      </c>
      <c r="U686" s="345" t="str">
        <f t="shared" si="9"/>
        <v/>
      </c>
      <c r="V686" s="209"/>
      <c r="W686" s="153"/>
      <c r="X686" s="11"/>
      <c r="Y686" s="11"/>
    </row>
    <row r="687" spans="1:25" x14ac:dyDescent="0.25">
      <c r="A687" s="153" t="s">
        <v>5816</v>
      </c>
      <c r="B687" s="122" t="s">
        <v>5877</v>
      </c>
      <c r="C687" s="125" t="s">
        <v>5833</v>
      </c>
      <c r="D687" s="173" t="s">
        <v>6022</v>
      </c>
      <c r="E687" s="125" t="s">
        <v>316</v>
      </c>
      <c r="F687" s="122"/>
      <c r="G687" s="122">
        <v>6</v>
      </c>
      <c r="H687" s="127">
        <v>15.5</v>
      </c>
      <c r="I687" s="173" t="s">
        <v>6022</v>
      </c>
      <c r="J687" s="174" t="s">
        <v>6789</v>
      </c>
      <c r="K687" s="122"/>
      <c r="L687" s="122"/>
      <c r="M687" s="153"/>
      <c r="N687" s="153"/>
      <c r="O687" s="122"/>
      <c r="P687" s="153"/>
      <c r="Q687" s="153"/>
      <c r="R687" s="153"/>
      <c r="S687" s="153"/>
      <c r="T687" s="122" t="str">
        <f>IFERROR(IFERROR(VLOOKUP(CONCATENATE($C687,"-",$D687, "-",$E687),Dashboard!$M$300:$N$472,2,FALSE),VLOOKUP(CONCATENATE($E687,"-",$D687, "-",$C687),Dashboard!$M$300:$N$472,2,FALSE)),"")</f>
        <v/>
      </c>
      <c r="U687" s="345" t="str">
        <f t="shared" si="9"/>
        <v/>
      </c>
      <c r="V687" s="209"/>
      <c r="W687" s="188"/>
      <c r="X687" s="11"/>
      <c r="Y687" s="11"/>
    </row>
    <row r="688" spans="1:25" x14ac:dyDescent="0.25">
      <c r="A688" s="153"/>
      <c r="B688" s="153"/>
      <c r="C688" s="128" t="s">
        <v>316</v>
      </c>
      <c r="D688" s="175" t="s">
        <v>328</v>
      </c>
      <c r="E688" s="125" t="s">
        <v>6074</v>
      </c>
      <c r="F688" s="122">
        <v>14</v>
      </c>
      <c r="G688" s="122"/>
      <c r="H688" s="127">
        <v>16.2</v>
      </c>
      <c r="I688" s="173" t="s">
        <v>6022</v>
      </c>
      <c r="J688" s="122">
        <v>17.05</v>
      </c>
      <c r="K688" s="122"/>
      <c r="L688" s="122"/>
      <c r="M688" s="153"/>
      <c r="N688" s="153"/>
      <c r="O688" s="122"/>
      <c r="P688" s="153"/>
      <c r="Q688" s="153"/>
      <c r="R688" s="153"/>
      <c r="S688" s="153"/>
      <c r="T688" s="122" t="str">
        <f>IFERROR(IFERROR(VLOOKUP(CONCATENATE($C688,"-",$D688, "-",$E688),Dashboard!$M$300:$N$472,2,FALSE),VLOOKUP(CONCATENATE($E688,"-",$D688, "-",$C688),Dashboard!$M$300:$N$472,2,FALSE)),"")</f>
        <v/>
      </c>
      <c r="U688" s="345" t="str">
        <f t="shared" si="9"/>
        <v/>
      </c>
      <c r="V688" s="209"/>
      <c r="W688" s="188" t="s">
        <v>7373</v>
      </c>
      <c r="X688" s="11"/>
      <c r="Y688" s="11"/>
    </row>
    <row r="689" spans="1:25" x14ac:dyDescent="0.25">
      <c r="A689" s="153"/>
      <c r="B689" s="153"/>
      <c r="C689" s="128" t="s">
        <v>6074</v>
      </c>
      <c r="D689" s="175" t="s">
        <v>328</v>
      </c>
      <c r="E689" s="125" t="s">
        <v>316</v>
      </c>
      <c r="F689" s="122">
        <v>14</v>
      </c>
      <c r="G689" s="122"/>
      <c r="H689" s="127">
        <v>17.100000000000001</v>
      </c>
      <c r="I689" s="173">
        <v>17.25</v>
      </c>
      <c r="J689" s="127">
        <v>17.55</v>
      </c>
      <c r="K689" s="122"/>
      <c r="L689" s="122"/>
      <c r="M689" s="153"/>
      <c r="N689" s="153"/>
      <c r="O689" s="122"/>
      <c r="P689" s="153"/>
      <c r="Q689" s="153"/>
      <c r="R689" s="153"/>
      <c r="S689" s="153"/>
      <c r="T689" s="122" t="str">
        <f>IFERROR(IFERROR(VLOOKUP(CONCATENATE($C689,"-",$D689, "-",$E689),Dashboard!$M$300:$N$472,2,FALSE),VLOOKUP(CONCATENATE($E689,"-",$D689, "-",$C689),Dashboard!$M$300:$N$472,2,FALSE)),"")</f>
        <v/>
      </c>
      <c r="U689" s="345" t="str">
        <f t="shared" si="9"/>
        <v/>
      </c>
      <c r="V689" s="209"/>
      <c r="W689" s="188" t="s">
        <v>7373</v>
      </c>
      <c r="X689" s="11"/>
      <c r="Y689" s="11"/>
    </row>
    <row r="690" spans="1:25" x14ac:dyDescent="0.25">
      <c r="A690" s="153"/>
      <c r="B690" s="153"/>
      <c r="C690" s="128" t="s">
        <v>316</v>
      </c>
      <c r="D690" s="173" t="s">
        <v>6022</v>
      </c>
      <c r="E690" s="125" t="s">
        <v>6074</v>
      </c>
      <c r="F690" s="122">
        <v>14</v>
      </c>
      <c r="G690" s="122"/>
      <c r="H690" s="127">
        <v>18.100000000000001</v>
      </c>
      <c r="I690" s="173" t="s">
        <v>6022</v>
      </c>
      <c r="J690" s="174" t="s">
        <v>6946</v>
      </c>
      <c r="K690" s="122"/>
      <c r="L690" s="122"/>
      <c r="M690" s="174"/>
      <c r="N690" s="174"/>
      <c r="O690" s="122"/>
      <c r="P690" s="153"/>
      <c r="Q690" s="153"/>
      <c r="R690" s="153"/>
      <c r="S690" s="153"/>
      <c r="T690" s="122" t="str">
        <f>IFERROR(IFERROR(VLOOKUP(CONCATENATE($C690,"-",$D690, "-",$E690),Dashboard!$M$300:$N$472,2,FALSE),VLOOKUP(CONCATENATE($E690,"-",$D690, "-",$C690),Dashboard!$M$300:$N$472,2,FALSE)),"")</f>
        <v/>
      </c>
      <c r="U690" s="345" t="str">
        <f t="shared" si="9"/>
        <v/>
      </c>
      <c r="V690" s="209"/>
      <c r="W690" s="188" t="s">
        <v>7374</v>
      </c>
      <c r="X690" s="11"/>
      <c r="Y690" s="11"/>
    </row>
    <row r="691" spans="1:25" x14ac:dyDescent="0.25">
      <c r="A691" s="153"/>
      <c r="B691" s="153"/>
      <c r="C691" s="128" t="s">
        <v>6074</v>
      </c>
      <c r="D691" s="175" t="s">
        <v>328</v>
      </c>
      <c r="E691" s="125" t="s">
        <v>316</v>
      </c>
      <c r="F691" s="122">
        <v>14</v>
      </c>
      <c r="G691" s="122"/>
      <c r="H691" s="127">
        <v>19.100000000000001</v>
      </c>
      <c r="I691" s="173">
        <v>19.25</v>
      </c>
      <c r="J691" s="174" t="s">
        <v>6755</v>
      </c>
      <c r="K691" s="122"/>
      <c r="L691" s="122"/>
      <c r="M691" s="174"/>
      <c r="N691" s="174"/>
      <c r="O691" s="122"/>
      <c r="P691" s="153"/>
      <c r="Q691" s="153"/>
      <c r="R691" s="153"/>
      <c r="S691" s="153"/>
      <c r="T691" s="122" t="str">
        <f>IFERROR(IFERROR(VLOOKUP(CONCATENATE($C691,"-",$D691, "-",$E691),Dashboard!$M$300:$N$472,2,FALSE),VLOOKUP(CONCATENATE($E691,"-",$D691, "-",$C691),Dashboard!$M$300:$N$472,2,FALSE)),"")</f>
        <v/>
      </c>
      <c r="U691" s="345" t="str">
        <f t="shared" si="9"/>
        <v/>
      </c>
      <c r="V691" s="209"/>
      <c r="W691" s="188"/>
      <c r="X691" s="11"/>
      <c r="Y691" s="11"/>
    </row>
    <row r="692" spans="1:25" x14ac:dyDescent="0.25">
      <c r="A692" s="153"/>
      <c r="B692" s="153"/>
      <c r="C692" s="128" t="s">
        <v>316</v>
      </c>
      <c r="D692" s="173" t="s">
        <v>6022</v>
      </c>
      <c r="E692" s="125" t="s">
        <v>6074</v>
      </c>
      <c r="F692" s="122">
        <v>14</v>
      </c>
      <c r="G692" s="122"/>
      <c r="H692" s="127">
        <v>20</v>
      </c>
      <c r="I692" s="173" t="s">
        <v>6022</v>
      </c>
      <c r="J692" s="174" t="s">
        <v>6947</v>
      </c>
      <c r="K692" s="122">
        <v>1</v>
      </c>
      <c r="L692" s="122">
        <v>1</v>
      </c>
      <c r="M692" s="174" t="s">
        <v>6848</v>
      </c>
      <c r="N692" s="174" t="s">
        <v>7297</v>
      </c>
      <c r="O692" s="122">
        <f>SUM(F688:F692)</f>
        <v>70</v>
      </c>
      <c r="P692" s="153"/>
      <c r="Q692" s="153"/>
      <c r="R692" s="153"/>
      <c r="S692" s="153"/>
      <c r="T692" s="122" t="str">
        <f>IFERROR(IFERROR(VLOOKUP(CONCATENATE($C692,"-",$D692, "-",$E692),Dashboard!$M$300:$N$472,2,FALSE),VLOOKUP(CONCATENATE($E692,"-",$D692, "-",$C692),Dashboard!$M$300:$N$472,2,FALSE)),"")</f>
        <v/>
      </c>
      <c r="U692" s="345" t="str">
        <f t="shared" si="9"/>
        <v/>
      </c>
      <c r="V692" s="209"/>
      <c r="W692" s="188" t="s">
        <v>7374</v>
      </c>
      <c r="X692" s="11"/>
      <c r="Y692" s="11"/>
    </row>
    <row r="693" spans="1:25" x14ac:dyDescent="0.25">
      <c r="A693" s="153"/>
      <c r="B693" s="122">
        <v>67</v>
      </c>
      <c r="C693" s="128" t="s">
        <v>6074</v>
      </c>
      <c r="D693" s="173" t="s">
        <v>6022</v>
      </c>
      <c r="E693" s="125" t="s">
        <v>316</v>
      </c>
      <c r="F693" s="122">
        <v>14</v>
      </c>
      <c r="G693" s="122"/>
      <c r="H693" s="174" t="s">
        <v>6948</v>
      </c>
      <c r="I693" s="173" t="s">
        <v>6022</v>
      </c>
      <c r="J693" s="174" t="s">
        <v>6746</v>
      </c>
      <c r="K693" s="122"/>
      <c r="L693" s="122"/>
      <c r="M693" s="153"/>
      <c r="N693" s="153"/>
      <c r="O693" s="122"/>
      <c r="P693" s="153"/>
      <c r="Q693" s="153"/>
      <c r="R693" s="153"/>
      <c r="S693" s="153"/>
      <c r="T693" s="122" t="str">
        <f>IFERROR(IFERROR(VLOOKUP(CONCATENATE($C693,"-",$D693, "-",$E693),Dashboard!$M$300:$N$472,2,FALSE),VLOOKUP(CONCATENATE($E693,"-",$D693, "-",$C693),Dashboard!$M$300:$N$472,2,FALSE)),"")</f>
        <v/>
      </c>
      <c r="U693" s="345" t="str">
        <f t="shared" si="9"/>
        <v/>
      </c>
      <c r="V693" s="209"/>
      <c r="W693" s="147"/>
      <c r="X693" s="11"/>
      <c r="Y693" s="11"/>
    </row>
    <row r="694" spans="1:25" x14ac:dyDescent="0.25">
      <c r="A694" s="153"/>
      <c r="B694" s="153"/>
      <c r="C694" s="128" t="s">
        <v>316</v>
      </c>
      <c r="D694" s="173" t="s">
        <v>6022</v>
      </c>
      <c r="E694" s="125" t="s">
        <v>6949</v>
      </c>
      <c r="F694" s="122">
        <v>14</v>
      </c>
      <c r="G694" s="122"/>
      <c r="H694" s="174" t="s">
        <v>7319</v>
      </c>
      <c r="I694" s="173" t="s">
        <v>6022</v>
      </c>
      <c r="J694" s="174" t="s">
        <v>6722</v>
      </c>
      <c r="K694" s="122"/>
      <c r="L694" s="122"/>
      <c r="M694" s="153"/>
      <c r="N694" s="153"/>
      <c r="O694" s="122"/>
      <c r="P694" s="153"/>
      <c r="Q694" s="153"/>
      <c r="R694" s="153"/>
      <c r="S694" s="153"/>
      <c r="T694" s="122" t="str">
        <f>IFERROR(IFERROR(VLOOKUP(CONCATENATE($C694,"-",$D694, "-",$E694),Dashboard!$M$300:$N$472,2,FALSE),VLOOKUP(CONCATENATE($E694,"-",$D694, "-",$C694),Dashboard!$M$300:$N$472,2,FALSE)),"")</f>
        <v/>
      </c>
      <c r="U694" s="345" t="str">
        <f t="shared" si="9"/>
        <v/>
      </c>
      <c r="V694" s="209"/>
      <c r="W694" s="153"/>
      <c r="X694" s="11"/>
      <c r="Y694" s="11"/>
    </row>
    <row r="695" spans="1:25" x14ac:dyDescent="0.25">
      <c r="A695" s="153"/>
      <c r="B695" s="153"/>
      <c r="C695" s="128" t="s">
        <v>6949</v>
      </c>
      <c r="D695" s="173" t="s">
        <v>6022</v>
      </c>
      <c r="E695" s="125" t="s">
        <v>316</v>
      </c>
      <c r="F695" s="122">
        <v>14</v>
      </c>
      <c r="G695" s="122"/>
      <c r="H695" s="174" t="s">
        <v>7294</v>
      </c>
      <c r="I695" s="173" t="s">
        <v>6022</v>
      </c>
      <c r="J695" s="174" t="s">
        <v>6726</v>
      </c>
      <c r="K695" s="122"/>
      <c r="L695" s="122"/>
      <c r="M695" s="174"/>
      <c r="N695" s="174"/>
      <c r="O695" s="122"/>
      <c r="P695" s="122"/>
      <c r="Q695" s="153"/>
      <c r="R695" s="153"/>
      <c r="S695" s="153"/>
      <c r="T695" s="122" t="str">
        <f>IFERROR(IFERROR(VLOOKUP(CONCATENATE($C695,"-",$D695, "-",$E695),Dashboard!$M$300:$N$472,2,FALSE),VLOOKUP(CONCATENATE($E695,"-",$D695, "-",$C695),Dashboard!$M$300:$N$472,2,FALSE)),"")</f>
        <v/>
      </c>
      <c r="U695" s="345" t="str">
        <f t="shared" si="9"/>
        <v/>
      </c>
      <c r="V695" s="209"/>
      <c r="W695" s="147"/>
      <c r="X695" s="11"/>
      <c r="Y695" s="11"/>
    </row>
    <row r="696" spans="1:25" x14ac:dyDescent="0.25">
      <c r="A696" s="153"/>
      <c r="B696" s="122"/>
      <c r="C696" s="128" t="s">
        <v>316</v>
      </c>
      <c r="D696" s="173" t="s">
        <v>6022</v>
      </c>
      <c r="E696" s="125" t="s">
        <v>6074</v>
      </c>
      <c r="F696" s="122">
        <v>14</v>
      </c>
      <c r="G696" s="122"/>
      <c r="H696" s="174" t="s">
        <v>6937</v>
      </c>
      <c r="I696" s="173" t="s">
        <v>6022</v>
      </c>
      <c r="J696" s="174" t="s">
        <v>6878</v>
      </c>
      <c r="K696" s="122"/>
      <c r="L696" s="122"/>
      <c r="M696" s="153"/>
      <c r="N696" s="153"/>
      <c r="O696" s="122"/>
      <c r="P696" s="153"/>
      <c r="Q696" s="153"/>
      <c r="R696" s="153"/>
      <c r="S696" s="153"/>
      <c r="T696" s="122" t="str">
        <f>IFERROR(IFERROR(VLOOKUP(CONCATENATE($C696,"-",$D696, "-",$E696),Dashboard!$M$300:$N$472,2,FALSE),VLOOKUP(CONCATENATE($E696,"-",$D696, "-",$C696),Dashboard!$M$300:$N$472,2,FALSE)),"")</f>
        <v/>
      </c>
      <c r="U696" s="345" t="str">
        <f t="shared" si="9"/>
        <v/>
      </c>
      <c r="V696" s="209"/>
      <c r="W696" s="153"/>
      <c r="X696" s="11"/>
      <c r="Y696" s="11"/>
    </row>
    <row r="697" spans="1:25" x14ac:dyDescent="0.25">
      <c r="A697" s="153"/>
      <c r="B697" s="153"/>
      <c r="C697" s="128" t="s">
        <v>6074</v>
      </c>
      <c r="D697" s="128" t="s">
        <v>316</v>
      </c>
      <c r="E697" s="125" t="s">
        <v>133</v>
      </c>
      <c r="F697" s="122">
        <v>30</v>
      </c>
      <c r="G697" s="122"/>
      <c r="H697" s="174" t="s">
        <v>6062</v>
      </c>
      <c r="I697" s="174" t="s">
        <v>6034</v>
      </c>
      <c r="J697" s="174" t="s">
        <v>6043</v>
      </c>
      <c r="K697" s="122"/>
      <c r="L697" s="122"/>
      <c r="M697" s="153"/>
      <c r="N697" s="153"/>
      <c r="O697" s="122"/>
      <c r="P697" s="153"/>
      <c r="Q697" s="153"/>
      <c r="R697" s="153"/>
      <c r="S697" s="153"/>
      <c r="T697" s="122" t="str">
        <f>IFERROR(IFERROR(VLOOKUP(CONCATENATE($C697,"-",$D697, "-",$E697),Dashboard!$M$300:$N$472,2,FALSE),VLOOKUP(CONCATENATE($E697,"-",$D697, "-",$C697),Dashboard!$M$300:$N$472,2,FALSE)),"")</f>
        <v/>
      </c>
      <c r="U697" s="345" t="str">
        <f t="shared" ref="U697:U760" si="10">T697</f>
        <v/>
      </c>
      <c r="V697" s="209"/>
      <c r="W697" s="153"/>
      <c r="X697" s="11"/>
      <c r="Y697" s="11"/>
    </row>
    <row r="698" spans="1:25" x14ac:dyDescent="0.25">
      <c r="A698" s="153"/>
      <c r="B698" s="153"/>
      <c r="C698" s="128" t="s">
        <v>295</v>
      </c>
      <c r="D698" s="173" t="s">
        <v>6022</v>
      </c>
      <c r="E698" s="125" t="s">
        <v>316</v>
      </c>
      <c r="F698" s="122">
        <v>12</v>
      </c>
      <c r="G698" s="122"/>
      <c r="H698" s="174" t="s">
        <v>6044</v>
      </c>
      <c r="I698" s="173" t="s">
        <v>6022</v>
      </c>
      <c r="J698" s="174" t="s">
        <v>6840</v>
      </c>
      <c r="K698" s="122"/>
      <c r="L698" s="122"/>
      <c r="M698" s="153"/>
      <c r="N698" s="153"/>
      <c r="O698" s="122"/>
      <c r="P698" s="153"/>
      <c r="Q698" s="153"/>
      <c r="R698" s="153"/>
      <c r="S698" s="153"/>
      <c r="T698" s="122" t="str">
        <f>IFERROR(IFERROR(VLOOKUP(CONCATENATE($C698,"-",$D698, "-",$E698),Dashboard!$M$300:$N$472,2,FALSE),VLOOKUP(CONCATENATE($E698,"-",$D698, "-",$C698),Dashboard!$M$300:$N$472,2,FALSE)),"")</f>
        <v/>
      </c>
      <c r="U698" s="345" t="str">
        <f t="shared" si="10"/>
        <v/>
      </c>
      <c r="V698" s="209"/>
      <c r="W698" s="153"/>
      <c r="X698" s="11"/>
      <c r="Y698" s="11"/>
    </row>
    <row r="699" spans="1:25" x14ac:dyDescent="0.25">
      <c r="A699" s="153"/>
      <c r="B699" s="153"/>
      <c r="C699" s="128" t="s">
        <v>316</v>
      </c>
      <c r="D699" s="128" t="s">
        <v>328</v>
      </c>
      <c r="E699" s="125" t="s">
        <v>6074</v>
      </c>
      <c r="F699" s="122">
        <v>14</v>
      </c>
      <c r="G699" s="122"/>
      <c r="H699" s="174" t="s">
        <v>6859</v>
      </c>
      <c r="I699" s="173" t="s">
        <v>6022</v>
      </c>
      <c r="J699" s="174" t="s">
        <v>6787</v>
      </c>
      <c r="K699" s="122"/>
      <c r="L699" s="122"/>
      <c r="M699" s="153"/>
      <c r="N699" s="153"/>
      <c r="O699" s="122"/>
      <c r="P699" s="153"/>
      <c r="Q699" s="153"/>
      <c r="R699" s="153"/>
      <c r="S699" s="153"/>
      <c r="T699" s="122" t="str">
        <f>IFERROR(IFERROR(VLOOKUP(CONCATENATE($C699,"-",$D699, "-",$E699),Dashboard!$M$300:$N$472,2,FALSE),VLOOKUP(CONCATENATE($E699,"-",$D699, "-",$C699),Dashboard!$M$300:$N$472,2,FALSE)),"")</f>
        <v/>
      </c>
      <c r="U699" s="345" t="str">
        <f t="shared" si="10"/>
        <v/>
      </c>
      <c r="V699" s="209"/>
      <c r="W699" s="147"/>
      <c r="X699" s="11"/>
      <c r="Y699" s="11"/>
    </row>
    <row r="700" spans="1:25" x14ac:dyDescent="0.25">
      <c r="A700" s="153"/>
      <c r="B700" s="153"/>
      <c r="C700" s="128" t="s">
        <v>6074</v>
      </c>
      <c r="D700" s="175" t="s">
        <v>328</v>
      </c>
      <c r="E700" s="125" t="s">
        <v>316</v>
      </c>
      <c r="F700" s="122">
        <v>14</v>
      </c>
      <c r="G700" s="122"/>
      <c r="H700" s="127">
        <v>12.1</v>
      </c>
      <c r="I700" s="174" t="s">
        <v>7375</v>
      </c>
      <c r="J700" s="174" t="s">
        <v>6728</v>
      </c>
      <c r="K700" s="122"/>
      <c r="L700" s="122"/>
      <c r="M700" s="153"/>
      <c r="N700" s="153"/>
      <c r="O700" s="122"/>
      <c r="P700" s="153"/>
      <c r="Q700" s="153"/>
      <c r="R700" s="153"/>
      <c r="S700" s="153"/>
      <c r="T700" s="122" t="str">
        <f>IFERROR(IFERROR(VLOOKUP(CONCATENATE($C700,"-",$D700, "-",$E700),Dashboard!$M$300:$N$472,2,FALSE),VLOOKUP(CONCATENATE($E700,"-",$D700, "-",$C700),Dashboard!$M$300:$N$472,2,FALSE)),"")</f>
        <v/>
      </c>
      <c r="U700" s="345" t="str">
        <f t="shared" si="10"/>
        <v/>
      </c>
      <c r="V700" s="209"/>
      <c r="W700" s="153"/>
      <c r="X700" s="11"/>
      <c r="Y700" s="11"/>
    </row>
    <row r="701" spans="1:25" x14ac:dyDescent="0.25">
      <c r="A701" s="153"/>
      <c r="B701" s="153"/>
      <c r="C701" s="128" t="s">
        <v>316</v>
      </c>
      <c r="D701" s="128" t="s">
        <v>328</v>
      </c>
      <c r="E701" s="125" t="s">
        <v>6074</v>
      </c>
      <c r="F701" s="122">
        <v>14</v>
      </c>
      <c r="G701" s="122"/>
      <c r="H701" s="127">
        <v>13.15</v>
      </c>
      <c r="I701" s="173" t="s">
        <v>6022</v>
      </c>
      <c r="J701" s="122">
        <v>13.55</v>
      </c>
      <c r="K701" s="122"/>
      <c r="L701" s="122"/>
      <c r="M701" s="153"/>
      <c r="N701" s="153"/>
      <c r="O701" s="122"/>
      <c r="P701" s="153"/>
      <c r="Q701" s="153"/>
      <c r="R701" s="153"/>
      <c r="S701" s="153"/>
      <c r="T701" s="122" t="str">
        <f>IFERROR(IFERROR(VLOOKUP(CONCATENATE($C701,"-",$D701, "-",$E701),Dashboard!$M$300:$N$472,2,FALSE),VLOOKUP(CONCATENATE($E701,"-",$D701, "-",$C701),Dashboard!$M$300:$N$472,2,FALSE)),"")</f>
        <v/>
      </c>
      <c r="U701" s="345" t="str">
        <f t="shared" si="10"/>
        <v/>
      </c>
      <c r="V701" s="209"/>
      <c r="W701" s="153"/>
      <c r="X701" s="11"/>
      <c r="Y701" s="11"/>
    </row>
    <row r="702" spans="1:25" x14ac:dyDescent="0.25">
      <c r="A702" s="153"/>
      <c r="B702" s="153"/>
      <c r="C702" s="128" t="s">
        <v>6074</v>
      </c>
      <c r="D702" s="128" t="s">
        <v>328</v>
      </c>
      <c r="E702" s="125" t="s">
        <v>316</v>
      </c>
      <c r="F702" s="122">
        <v>14</v>
      </c>
      <c r="G702" s="122"/>
      <c r="H702" s="127">
        <v>14.1</v>
      </c>
      <c r="I702" s="173" t="s">
        <v>6022</v>
      </c>
      <c r="J702" s="174" t="s">
        <v>6831</v>
      </c>
      <c r="K702" s="122"/>
      <c r="L702" s="122"/>
      <c r="M702" s="174"/>
      <c r="N702" s="174"/>
      <c r="O702" s="122"/>
      <c r="P702" s="153"/>
      <c r="Q702" s="153"/>
      <c r="R702" s="153"/>
      <c r="S702" s="153"/>
      <c r="T702" s="122" t="str">
        <f>IFERROR(IFERROR(VLOOKUP(CONCATENATE($C702,"-",$D702, "-",$E702),Dashboard!$M$300:$N$472,2,FALSE),VLOOKUP(CONCATENATE($E702,"-",$D702, "-",$C702),Dashboard!$M$300:$N$472,2,FALSE)),"")</f>
        <v/>
      </c>
      <c r="U702" s="345" t="str">
        <f t="shared" si="10"/>
        <v/>
      </c>
      <c r="V702" s="209"/>
      <c r="W702" s="147"/>
      <c r="X702" s="11"/>
      <c r="Y702" s="11"/>
    </row>
    <row r="703" spans="1:25" x14ac:dyDescent="0.25">
      <c r="A703" s="153"/>
      <c r="B703" s="153"/>
      <c r="C703" s="128" t="s">
        <v>316</v>
      </c>
      <c r="D703" s="128"/>
      <c r="E703" s="125" t="s">
        <v>5833</v>
      </c>
      <c r="F703" s="122"/>
      <c r="G703" s="122">
        <v>6</v>
      </c>
      <c r="H703" s="127">
        <v>14.35</v>
      </c>
      <c r="I703" s="173"/>
      <c r="J703" s="174" t="s">
        <v>6772</v>
      </c>
      <c r="K703" s="122">
        <v>1</v>
      </c>
      <c r="L703" s="122">
        <v>1</v>
      </c>
      <c r="M703" s="174" t="s">
        <v>6921</v>
      </c>
      <c r="N703" s="174" t="s">
        <v>6937</v>
      </c>
      <c r="O703" s="122">
        <f>SUM(F693:F702)</f>
        <v>154</v>
      </c>
      <c r="P703" s="153"/>
      <c r="Q703" s="153"/>
      <c r="R703" s="153"/>
      <c r="S703" s="153"/>
      <c r="T703" s="122" t="str">
        <f>IFERROR(IFERROR(VLOOKUP(CONCATENATE($C703,"-",$D703, "-",$E703),Dashboard!$M$300:$N$472,2,FALSE),VLOOKUP(CONCATENATE($E703,"-",$D703, "-",$C703),Dashboard!$M$300:$N$472,2,FALSE)),"")</f>
        <v/>
      </c>
      <c r="U703" s="345" t="str">
        <f t="shared" si="10"/>
        <v/>
      </c>
      <c r="V703" s="209"/>
      <c r="W703" s="147"/>
      <c r="X703" s="11"/>
      <c r="Y703" s="11"/>
    </row>
    <row r="704" spans="1:25" ht="23.25" x14ac:dyDescent="0.25">
      <c r="A704" s="214" t="s">
        <v>5816</v>
      </c>
      <c r="B704" s="137" t="s">
        <v>5878</v>
      </c>
      <c r="C704" s="369" t="s">
        <v>5833</v>
      </c>
      <c r="D704" s="381" t="s">
        <v>6022</v>
      </c>
      <c r="E704" s="371" t="s">
        <v>295</v>
      </c>
      <c r="F704" s="137"/>
      <c r="G704" s="137">
        <v>6</v>
      </c>
      <c r="H704" s="383" t="s">
        <v>6731</v>
      </c>
      <c r="I704" s="381" t="s">
        <v>6022</v>
      </c>
      <c r="J704" s="383" t="s">
        <v>6945</v>
      </c>
      <c r="K704" s="137"/>
      <c r="L704" s="137"/>
      <c r="M704" s="214"/>
      <c r="N704" s="214"/>
      <c r="O704" s="137"/>
      <c r="P704" s="214"/>
      <c r="Q704" s="214"/>
      <c r="R704" s="214"/>
      <c r="S704" s="214"/>
      <c r="T704" s="122" t="str">
        <f>IFERROR(IFERROR(VLOOKUP(CONCATENATE($C704,"-",$D704, "-",$E704),Dashboard!$M$300:$N$472,2,FALSE),VLOOKUP(CONCATENATE($E704,"-",$D704, "-",$C704),Dashboard!$M$300:$N$472,2,FALSE)),"")</f>
        <v/>
      </c>
      <c r="U704" s="345" t="str">
        <f t="shared" si="10"/>
        <v/>
      </c>
      <c r="V704" s="209"/>
      <c r="W704" s="391" t="s">
        <v>7376</v>
      </c>
      <c r="X704" s="11"/>
      <c r="Y704" s="11"/>
    </row>
    <row r="705" spans="1:25" x14ac:dyDescent="0.25">
      <c r="A705" s="153"/>
      <c r="B705" s="153"/>
      <c r="C705" s="128" t="s">
        <v>295</v>
      </c>
      <c r="D705" s="173" t="s">
        <v>6022</v>
      </c>
      <c r="E705" s="125" t="s">
        <v>316</v>
      </c>
      <c r="F705" s="122">
        <v>12</v>
      </c>
      <c r="G705" s="122"/>
      <c r="H705" s="127">
        <v>16.399999999999999</v>
      </c>
      <c r="I705" s="173" t="s">
        <v>6022</v>
      </c>
      <c r="J705" s="127">
        <v>17.100000000000001</v>
      </c>
      <c r="K705" s="122"/>
      <c r="L705" s="122"/>
      <c r="M705" s="153"/>
      <c r="N705" s="153"/>
      <c r="O705" s="122"/>
      <c r="P705" s="153"/>
      <c r="Q705" s="153"/>
      <c r="R705" s="153"/>
      <c r="S705" s="153"/>
      <c r="T705" s="122" t="str">
        <f>IFERROR(IFERROR(VLOOKUP(CONCATENATE($C705,"-",$D705, "-",$E705),Dashboard!$M$300:$N$472,2,FALSE),VLOOKUP(CONCATENATE($E705,"-",$D705, "-",$C705),Dashboard!$M$300:$N$472,2,FALSE)),"")</f>
        <v/>
      </c>
      <c r="U705" s="345" t="str">
        <f t="shared" si="10"/>
        <v/>
      </c>
      <c r="V705" s="209"/>
      <c r="W705" s="147"/>
      <c r="X705" s="11"/>
      <c r="Y705" s="11"/>
    </row>
    <row r="706" spans="1:25" x14ac:dyDescent="0.25">
      <c r="A706" s="153"/>
      <c r="B706" s="153"/>
      <c r="C706" s="128" t="s">
        <v>316</v>
      </c>
      <c r="D706" s="173" t="s">
        <v>6022</v>
      </c>
      <c r="E706" s="125" t="s">
        <v>295</v>
      </c>
      <c r="F706" s="122">
        <v>12</v>
      </c>
      <c r="G706" s="122"/>
      <c r="H706" s="127">
        <v>17.149999999999999</v>
      </c>
      <c r="I706" s="173" t="s">
        <v>6022</v>
      </c>
      <c r="J706" s="127">
        <v>17.45</v>
      </c>
      <c r="K706" s="122"/>
      <c r="L706" s="122"/>
      <c r="M706" s="153"/>
      <c r="N706" s="153"/>
      <c r="O706" s="122"/>
      <c r="P706" s="153"/>
      <c r="Q706" s="153"/>
      <c r="R706" s="153"/>
      <c r="S706" s="153"/>
      <c r="T706" s="122" t="str">
        <f>IFERROR(IFERROR(VLOOKUP(CONCATENATE($C706,"-",$D706, "-",$E706),Dashboard!$M$300:$N$472,2,FALSE),VLOOKUP(CONCATENATE($E706,"-",$D706, "-",$C706),Dashboard!$M$300:$N$472,2,FALSE)),"")</f>
        <v/>
      </c>
      <c r="U706" s="345" t="str">
        <f t="shared" si="10"/>
        <v/>
      </c>
      <c r="V706" s="209"/>
      <c r="W706" s="122"/>
      <c r="X706" s="11"/>
      <c r="Y706" s="11"/>
    </row>
    <row r="707" spans="1:25" x14ac:dyDescent="0.25">
      <c r="A707" s="153"/>
      <c r="B707" s="153"/>
      <c r="C707" s="128" t="s">
        <v>295</v>
      </c>
      <c r="D707" s="173" t="s">
        <v>6022</v>
      </c>
      <c r="E707" s="125" t="s">
        <v>1137</v>
      </c>
      <c r="F707" s="122">
        <v>28</v>
      </c>
      <c r="G707" s="122"/>
      <c r="H707" s="127">
        <v>18</v>
      </c>
      <c r="I707" s="173" t="s">
        <v>6022</v>
      </c>
      <c r="J707" s="127">
        <v>19</v>
      </c>
      <c r="K707" s="122">
        <v>1</v>
      </c>
      <c r="L707" s="122">
        <v>1</v>
      </c>
      <c r="M707" s="174" t="s">
        <v>6961</v>
      </c>
      <c r="N707" s="174" t="s">
        <v>7291</v>
      </c>
      <c r="O707" s="122">
        <f>SUM(F705:F707)</f>
        <v>52</v>
      </c>
      <c r="P707" s="153"/>
      <c r="Q707" s="153"/>
      <c r="R707" s="153"/>
      <c r="S707" s="153"/>
      <c r="T707" s="122" t="str">
        <f>IFERROR(IFERROR(VLOOKUP(CONCATENATE($C707,"-",$D707, "-",$E707),Dashboard!$M$300:$N$472,2,FALSE),VLOOKUP(CONCATENATE($E707,"-",$D707, "-",$C707),Dashboard!$M$300:$N$472,2,FALSE)),"")</f>
        <v/>
      </c>
      <c r="U707" s="345" t="str">
        <f t="shared" si="10"/>
        <v/>
      </c>
      <c r="V707" s="209"/>
      <c r="W707" s="122" t="s">
        <v>7377</v>
      </c>
      <c r="X707" s="11"/>
      <c r="Y707" s="11"/>
    </row>
    <row r="708" spans="1:25" x14ac:dyDescent="0.25">
      <c r="A708" s="153"/>
      <c r="B708" s="122">
        <v>68</v>
      </c>
      <c r="C708" s="128" t="s">
        <v>1137</v>
      </c>
      <c r="D708" s="173" t="s">
        <v>6022</v>
      </c>
      <c r="E708" s="125" t="s">
        <v>492</v>
      </c>
      <c r="F708" s="122">
        <v>18</v>
      </c>
      <c r="G708" s="122"/>
      <c r="H708" s="174" t="s">
        <v>6849</v>
      </c>
      <c r="I708" s="173" t="s">
        <v>6022</v>
      </c>
      <c r="J708" s="174" t="s">
        <v>6905</v>
      </c>
      <c r="K708" s="122"/>
      <c r="L708" s="122"/>
      <c r="M708" s="153"/>
      <c r="N708" s="153"/>
      <c r="O708" s="122"/>
      <c r="P708" s="153"/>
      <c r="Q708" s="153"/>
      <c r="R708" s="153"/>
      <c r="S708" s="153"/>
      <c r="T708" s="122" t="str">
        <f>IFERROR(IFERROR(VLOOKUP(CONCATENATE($C708,"-",$D708, "-",$E708),Dashboard!$M$300:$N$472,2,FALSE),VLOOKUP(CONCATENATE($E708,"-",$D708, "-",$C708),Dashboard!$M$300:$N$472,2,FALSE)),"")</f>
        <v/>
      </c>
      <c r="U708" s="345" t="str">
        <f t="shared" si="10"/>
        <v/>
      </c>
      <c r="V708" s="209"/>
      <c r="W708" s="153"/>
      <c r="X708" s="11"/>
      <c r="Y708" s="11"/>
    </row>
    <row r="709" spans="1:25" ht="55.5" customHeight="1" x14ac:dyDescent="0.25">
      <c r="A709" s="153"/>
      <c r="B709" s="153"/>
      <c r="C709" s="128" t="s">
        <v>492</v>
      </c>
      <c r="D709" s="128" t="s">
        <v>1137</v>
      </c>
      <c r="E709" s="125" t="s">
        <v>295</v>
      </c>
      <c r="F709" s="122">
        <v>46</v>
      </c>
      <c r="G709" s="122"/>
      <c r="H709" s="174" t="s">
        <v>6031</v>
      </c>
      <c r="I709" s="173" t="s">
        <v>6022</v>
      </c>
      <c r="J709" s="174" t="s">
        <v>6715</v>
      </c>
      <c r="K709" s="122"/>
      <c r="L709" s="122"/>
      <c r="M709" s="153"/>
      <c r="N709" s="153"/>
      <c r="O709" s="122"/>
      <c r="P709" s="153"/>
      <c r="Q709" s="153"/>
      <c r="R709" s="153"/>
      <c r="S709" s="153"/>
      <c r="T709" s="122" t="str">
        <f>IFERROR(IFERROR(VLOOKUP(CONCATENATE($C709,"-",$D709, "-",$E709),Dashboard!$M$300:$N$472,2,FALSE),VLOOKUP(CONCATENATE($E709,"-",$D709, "-",$C709),Dashboard!$M$300:$N$472,2,FALSE)),"")</f>
        <v>prv44</v>
      </c>
      <c r="U709" s="345" t="str">
        <f t="shared" si="10"/>
        <v>prv44</v>
      </c>
      <c r="V709" s="209"/>
      <c r="W709" s="153"/>
      <c r="X709" s="11"/>
      <c r="Y709" s="11"/>
    </row>
    <row r="710" spans="1:25" x14ac:dyDescent="0.25">
      <c r="A710" s="153"/>
      <c r="B710" s="153"/>
      <c r="C710" s="128" t="s">
        <v>295</v>
      </c>
      <c r="D710" s="175" t="s">
        <v>1137</v>
      </c>
      <c r="E710" s="125" t="s">
        <v>492</v>
      </c>
      <c r="F710" s="122">
        <v>46</v>
      </c>
      <c r="G710" s="122"/>
      <c r="H710" s="174" t="s">
        <v>6029</v>
      </c>
      <c r="I710" s="173" t="s">
        <v>6022</v>
      </c>
      <c r="J710" s="174" t="s">
        <v>6769</v>
      </c>
      <c r="K710" s="122"/>
      <c r="L710" s="122"/>
      <c r="M710" s="174"/>
      <c r="N710" s="174"/>
      <c r="O710" s="122"/>
      <c r="P710" s="122"/>
      <c r="Q710" s="153"/>
      <c r="R710" s="153"/>
      <c r="S710" s="153"/>
      <c r="T710" s="122" t="str">
        <f>IFERROR(IFERROR(VLOOKUP(CONCATENATE($C710,"-",$D710, "-",$E710),Dashboard!$M$300:$N$472,2,FALSE),VLOOKUP(CONCATENATE($E710,"-",$D710, "-",$C710),Dashboard!$M$300:$N$472,2,FALSE)),"")</f>
        <v>prv44</v>
      </c>
      <c r="U710" s="345" t="str">
        <f t="shared" si="10"/>
        <v>prv44</v>
      </c>
      <c r="V710" s="209"/>
      <c r="W710" s="147"/>
      <c r="X710" s="11"/>
      <c r="Y710" s="11"/>
    </row>
    <row r="711" spans="1:25" x14ac:dyDescent="0.25">
      <c r="A711" s="153"/>
      <c r="B711" s="122"/>
      <c r="C711" s="128" t="s">
        <v>492</v>
      </c>
      <c r="D711" s="173" t="s">
        <v>6022</v>
      </c>
      <c r="E711" s="125" t="s">
        <v>1137</v>
      </c>
      <c r="F711" s="122">
        <v>18</v>
      </c>
      <c r="G711" s="122"/>
      <c r="H711" s="174" t="s">
        <v>6037</v>
      </c>
      <c r="I711" s="173" t="s">
        <v>6022</v>
      </c>
      <c r="J711" s="174" t="s">
        <v>6070</v>
      </c>
      <c r="K711" s="122"/>
      <c r="L711" s="122"/>
      <c r="M711" s="153"/>
      <c r="N711" s="153"/>
      <c r="O711" s="122"/>
      <c r="P711" s="153"/>
      <c r="Q711" s="153"/>
      <c r="R711" s="153"/>
      <c r="S711" s="153"/>
      <c r="T711" s="122" t="str">
        <f>IFERROR(IFERROR(VLOOKUP(CONCATENATE($C711,"-",$D711, "-",$E711),Dashboard!$M$300:$N$472,2,FALSE),VLOOKUP(CONCATENATE($E711,"-",$D711, "-",$C711),Dashboard!$M$300:$N$472,2,FALSE)),"")</f>
        <v/>
      </c>
      <c r="U711" s="345" t="str">
        <f t="shared" si="10"/>
        <v/>
      </c>
      <c r="V711" s="209"/>
      <c r="W711" s="153"/>
      <c r="X711" s="11"/>
      <c r="Y711" s="11"/>
    </row>
    <row r="712" spans="1:25" x14ac:dyDescent="0.25">
      <c r="A712" s="153"/>
      <c r="B712" s="153"/>
      <c r="C712" s="128" t="s">
        <v>1137</v>
      </c>
      <c r="D712" s="173" t="s">
        <v>6022</v>
      </c>
      <c r="E712" s="125" t="s">
        <v>492</v>
      </c>
      <c r="F712" s="122">
        <v>18</v>
      </c>
      <c r="G712" s="122"/>
      <c r="H712" s="174" t="s">
        <v>6813</v>
      </c>
      <c r="I712" s="173" t="s">
        <v>6022</v>
      </c>
      <c r="J712" s="174" t="s">
        <v>6065</v>
      </c>
      <c r="K712" s="122"/>
      <c r="L712" s="122"/>
      <c r="M712" s="153"/>
      <c r="N712" s="153"/>
      <c r="O712" s="122"/>
      <c r="P712" s="153"/>
      <c r="Q712" s="153"/>
      <c r="R712" s="153"/>
      <c r="S712" s="153"/>
      <c r="T712" s="122" t="str">
        <f>IFERROR(IFERROR(VLOOKUP(CONCATENATE($C712,"-",$D712, "-",$E712),Dashboard!$M$300:$N$472,2,FALSE),VLOOKUP(CONCATENATE($E712,"-",$D712, "-",$C712),Dashboard!$M$300:$N$472,2,FALSE)),"")</f>
        <v/>
      </c>
      <c r="U712" s="345" t="str">
        <f t="shared" si="10"/>
        <v/>
      </c>
      <c r="V712" s="209"/>
      <c r="W712" s="147"/>
      <c r="X712" s="11"/>
      <c r="Y712" s="11"/>
    </row>
    <row r="713" spans="1:25" x14ac:dyDescent="0.25">
      <c r="A713" s="153"/>
      <c r="B713" s="153"/>
      <c r="C713" s="128" t="s">
        <v>492</v>
      </c>
      <c r="D713" s="175" t="s">
        <v>1137</v>
      </c>
      <c r="E713" s="125" t="s">
        <v>295</v>
      </c>
      <c r="F713" s="122">
        <v>46</v>
      </c>
      <c r="G713" s="122"/>
      <c r="H713" s="174" t="s">
        <v>6770</v>
      </c>
      <c r="I713" s="173" t="s">
        <v>6022</v>
      </c>
      <c r="J713" s="174" t="s">
        <v>6901</v>
      </c>
      <c r="K713" s="122"/>
      <c r="L713" s="122"/>
      <c r="M713" s="153"/>
      <c r="N713" s="153"/>
      <c r="O713" s="122"/>
      <c r="P713" s="153"/>
      <c r="Q713" s="153"/>
      <c r="R713" s="153"/>
      <c r="S713" s="153"/>
      <c r="T713" s="122" t="str">
        <f>IFERROR(IFERROR(VLOOKUP(CONCATENATE($C713,"-",$D713, "-",$E713),Dashboard!$M$300:$N$472,2,FALSE),VLOOKUP(CONCATENATE($E713,"-",$D713, "-",$C713),Dashboard!$M$300:$N$472,2,FALSE)),"")</f>
        <v>prv44</v>
      </c>
      <c r="U713" s="345" t="str">
        <f t="shared" si="10"/>
        <v>prv44</v>
      </c>
      <c r="V713" s="209"/>
      <c r="W713" s="153"/>
      <c r="X713" s="11"/>
      <c r="Y713" s="11"/>
    </row>
    <row r="714" spans="1:25" x14ac:dyDescent="0.25">
      <c r="A714" s="153"/>
      <c r="B714" s="153"/>
      <c r="C714" s="128" t="s">
        <v>295</v>
      </c>
      <c r="D714" s="173" t="s">
        <v>6022</v>
      </c>
      <c r="E714" s="125" t="s">
        <v>5833</v>
      </c>
      <c r="F714" s="122"/>
      <c r="G714" s="122">
        <v>6</v>
      </c>
      <c r="H714" s="174" t="s">
        <v>6901</v>
      </c>
      <c r="I714" s="173" t="s">
        <v>6022</v>
      </c>
      <c r="J714" s="174" t="s">
        <v>6892</v>
      </c>
      <c r="K714" s="122">
        <v>1</v>
      </c>
      <c r="L714" s="122">
        <v>1</v>
      </c>
      <c r="M714" s="174" t="s">
        <v>6716</v>
      </c>
      <c r="N714" s="174" t="s">
        <v>6806</v>
      </c>
      <c r="O714" s="122">
        <f>SUM(F708:F713)</f>
        <v>192</v>
      </c>
      <c r="P714" s="153"/>
      <c r="Q714" s="153"/>
      <c r="R714" s="153"/>
      <c r="S714" s="153"/>
      <c r="T714" s="122" t="str">
        <f>IFERROR(IFERROR(VLOOKUP(CONCATENATE($C714,"-",$D714, "-",$E714),Dashboard!$M$300:$N$472,2,FALSE),VLOOKUP(CONCATENATE($E714,"-",$D714, "-",$C714),Dashboard!$M$300:$N$472,2,FALSE)),"")</f>
        <v/>
      </c>
      <c r="U714" s="345" t="str">
        <f t="shared" si="10"/>
        <v/>
      </c>
      <c r="V714" s="209"/>
      <c r="W714" s="122" t="s">
        <v>5805</v>
      </c>
      <c r="X714" s="11"/>
      <c r="Y714" s="11"/>
    </row>
    <row r="715" spans="1:25" x14ac:dyDescent="0.25">
      <c r="A715" s="153"/>
      <c r="B715" s="153"/>
      <c r="C715" s="128"/>
      <c r="D715" s="173"/>
      <c r="E715" s="125"/>
      <c r="F715" s="122"/>
      <c r="G715" s="122"/>
      <c r="H715" s="127"/>
      <c r="I715" s="153"/>
      <c r="J715" s="127"/>
      <c r="K715" s="122"/>
      <c r="L715" s="122"/>
      <c r="M715" s="174"/>
      <c r="N715" s="174"/>
      <c r="O715" s="122"/>
      <c r="P715" s="122"/>
      <c r="Q715" s="153"/>
      <c r="R715" s="153"/>
      <c r="S715" s="153"/>
      <c r="T715" s="122" t="str">
        <f>IFERROR(IFERROR(VLOOKUP(CONCATENATE($C715,"-",$D715, "-",$E715),Dashboard!$M$300:$N$472,2,FALSE),VLOOKUP(CONCATENATE($E715,"-",$D715, "-",$C715),Dashboard!$M$300:$N$472,2,FALSE)),"")</f>
        <v/>
      </c>
      <c r="U715" s="345" t="str">
        <f t="shared" si="10"/>
        <v/>
      </c>
      <c r="V715" s="209"/>
      <c r="W715" s="147"/>
      <c r="X715" s="11"/>
      <c r="Y715" s="11"/>
    </row>
    <row r="716" spans="1:25" x14ac:dyDescent="0.25">
      <c r="A716" s="153"/>
      <c r="B716" s="122" t="s">
        <v>5879</v>
      </c>
      <c r="C716" s="128" t="s">
        <v>5833</v>
      </c>
      <c r="D716" s="173" t="s">
        <v>6022</v>
      </c>
      <c r="E716" s="125" t="s">
        <v>6025</v>
      </c>
      <c r="F716" s="122"/>
      <c r="G716" s="122">
        <v>6</v>
      </c>
      <c r="H716" s="127">
        <v>11.25</v>
      </c>
      <c r="I716" s="173" t="s">
        <v>6022</v>
      </c>
      <c r="J716" s="127">
        <v>11.35</v>
      </c>
      <c r="K716" s="122"/>
      <c r="L716" s="122"/>
      <c r="M716" s="153"/>
      <c r="N716" s="153"/>
      <c r="O716" s="122"/>
      <c r="P716" s="153"/>
      <c r="Q716" s="153"/>
      <c r="R716" s="153"/>
      <c r="S716" s="153"/>
      <c r="T716" s="122" t="str">
        <f>IFERROR(IFERROR(VLOOKUP(CONCATENATE($C716,"-",$D716, "-",$E716),Dashboard!$M$300:$N$472,2,FALSE),VLOOKUP(CONCATENATE($E716,"-",$D716, "-",$C716),Dashboard!$M$300:$N$472,2,FALSE)),"")</f>
        <v/>
      </c>
      <c r="U716" s="345" t="str">
        <f t="shared" si="10"/>
        <v/>
      </c>
      <c r="V716" s="209"/>
      <c r="W716" s="153"/>
      <c r="X716" s="11"/>
      <c r="Y716" s="11"/>
    </row>
    <row r="717" spans="1:25" x14ac:dyDescent="0.25">
      <c r="A717" s="153"/>
      <c r="B717" s="153"/>
      <c r="C717" s="128" t="s">
        <v>295</v>
      </c>
      <c r="D717" s="175" t="s">
        <v>358</v>
      </c>
      <c r="E717" s="125" t="s">
        <v>1834</v>
      </c>
      <c r="F717" s="122">
        <v>60</v>
      </c>
      <c r="G717" s="122"/>
      <c r="H717" s="127">
        <v>11.45</v>
      </c>
      <c r="I717" s="173" t="s">
        <v>6022</v>
      </c>
      <c r="J717" s="127">
        <v>14.1</v>
      </c>
      <c r="K717" s="122"/>
      <c r="L717" s="122"/>
      <c r="M717" s="153"/>
      <c r="N717" s="153"/>
      <c r="O717" s="122"/>
      <c r="P717" s="153"/>
      <c r="Q717" s="153"/>
      <c r="R717" s="153"/>
      <c r="S717" s="153"/>
      <c r="T717" s="122" t="str">
        <f>IFERROR(IFERROR(VLOOKUP(CONCATENATE($C717,"-",$D717, "-",$E717),Dashboard!$M$300:$N$472,2,FALSE),VLOOKUP(CONCATENATE($E717,"-",$D717, "-",$C717),Dashboard!$M$300:$N$472,2,FALSE)),"")</f>
        <v/>
      </c>
      <c r="U717" s="345" t="str">
        <f t="shared" si="10"/>
        <v/>
      </c>
      <c r="V717" s="209"/>
      <c r="W717" s="148" t="s">
        <v>7310</v>
      </c>
      <c r="X717" s="11"/>
      <c r="Y717" s="11"/>
    </row>
    <row r="718" spans="1:25" x14ac:dyDescent="0.25">
      <c r="A718" s="153"/>
      <c r="B718" s="153"/>
      <c r="C718" s="128" t="s">
        <v>1834</v>
      </c>
      <c r="D718" s="128"/>
      <c r="E718" s="125" t="s">
        <v>295</v>
      </c>
      <c r="F718" s="122">
        <v>60</v>
      </c>
      <c r="G718" s="122"/>
      <c r="H718" s="127">
        <v>15.15</v>
      </c>
      <c r="I718" s="173" t="s">
        <v>6022</v>
      </c>
      <c r="J718" s="127">
        <v>17</v>
      </c>
      <c r="K718" s="122"/>
      <c r="L718" s="122"/>
      <c r="M718" s="153"/>
      <c r="N718" s="153"/>
      <c r="O718" s="122"/>
      <c r="P718" s="153"/>
      <c r="Q718" s="153"/>
      <c r="R718" s="153"/>
      <c r="S718" s="153"/>
      <c r="T718" s="122" t="str">
        <f>IFERROR(IFERROR(VLOOKUP(CONCATENATE($C718,"-",$D718, "-",$E718),Dashboard!$M$300:$N$472,2,FALSE),VLOOKUP(CONCATENATE($E718,"-",$D718, "-",$C718),Dashboard!$M$300:$N$472,2,FALSE)),"")</f>
        <v/>
      </c>
      <c r="U718" s="345" t="str">
        <f t="shared" si="10"/>
        <v/>
      </c>
      <c r="V718" s="209"/>
      <c r="W718" s="148" t="s">
        <v>7310</v>
      </c>
      <c r="X718" s="11"/>
      <c r="Y718" s="11"/>
    </row>
    <row r="719" spans="1:25" x14ac:dyDescent="0.25">
      <c r="A719" s="153"/>
      <c r="B719" s="153"/>
      <c r="C719" s="128" t="s">
        <v>295</v>
      </c>
      <c r="D719" s="128" t="s">
        <v>579</v>
      </c>
      <c r="E719" s="125" t="s">
        <v>6950</v>
      </c>
      <c r="F719" s="122">
        <v>78</v>
      </c>
      <c r="G719" s="122"/>
      <c r="H719" s="127">
        <v>17.5</v>
      </c>
      <c r="I719" s="173" t="s">
        <v>6022</v>
      </c>
      <c r="J719" s="127">
        <v>20.3</v>
      </c>
      <c r="K719" s="122">
        <v>1</v>
      </c>
      <c r="L719" s="122">
        <v>1</v>
      </c>
      <c r="M719" s="174" t="s">
        <v>6029</v>
      </c>
      <c r="N719" s="174" t="s">
        <v>7011</v>
      </c>
      <c r="O719" s="122">
        <f>SUM(F717:F719)</f>
        <v>198</v>
      </c>
      <c r="P719" s="122"/>
      <c r="Q719" s="153"/>
      <c r="R719" s="153"/>
      <c r="S719" s="153"/>
      <c r="T719" s="122" t="str">
        <f>IFERROR(IFERROR(VLOOKUP(CONCATENATE($C719,"-",$D719, "-",$E719),Dashboard!$M$300:$N$472,2,FALSE),VLOOKUP(CONCATENATE($E719,"-",$D719, "-",$C719),Dashboard!$M$300:$N$472,2,FALSE)),"")</f>
        <v/>
      </c>
      <c r="U719" s="345" t="str">
        <f t="shared" si="10"/>
        <v/>
      </c>
      <c r="V719" s="209"/>
      <c r="W719" s="188" t="s">
        <v>7378</v>
      </c>
      <c r="X719" s="11"/>
      <c r="Y719" s="11"/>
    </row>
    <row r="720" spans="1:25" x14ac:dyDescent="0.25">
      <c r="A720" s="153"/>
      <c r="B720" s="122">
        <v>69</v>
      </c>
      <c r="C720" s="129" t="s">
        <v>6951</v>
      </c>
      <c r="D720" s="128" t="s">
        <v>6067</v>
      </c>
      <c r="E720" s="125" t="s">
        <v>6819</v>
      </c>
      <c r="F720" s="122">
        <v>82</v>
      </c>
      <c r="G720" s="122"/>
      <c r="H720" s="174" t="s">
        <v>6779</v>
      </c>
      <c r="I720" s="173" t="s">
        <v>6022</v>
      </c>
      <c r="J720" s="174" t="s">
        <v>6716</v>
      </c>
      <c r="K720" s="153"/>
      <c r="L720" s="153"/>
      <c r="M720" s="153"/>
      <c r="N720" s="153"/>
      <c r="O720" s="122"/>
      <c r="P720" s="153"/>
      <c r="Q720" s="153"/>
      <c r="R720" s="153"/>
      <c r="S720" s="153"/>
      <c r="T720" s="122" t="str">
        <f>IFERROR(IFERROR(VLOOKUP(CONCATENATE($C720,"-",$D720, "-",$E720),Dashboard!$M$300:$N$472,2,FALSE),VLOOKUP(CONCATENATE($E720,"-",$D720, "-",$C720),Dashboard!$M$300:$N$472,2,FALSE)),"")</f>
        <v/>
      </c>
      <c r="U720" s="345" t="str">
        <f t="shared" si="10"/>
        <v/>
      </c>
      <c r="V720" s="209"/>
      <c r="W720" s="153"/>
      <c r="X720" s="11"/>
      <c r="Y720" s="11"/>
    </row>
    <row r="721" spans="1:25" x14ac:dyDescent="0.25">
      <c r="A721" s="153"/>
      <c r="B721" s="153"/>
      <c r="C721" s="128" t="s">
        <v>6025</v>
      </c>
      <c r="D721" s="128" t="s">
        <v>6952</v>
      </c>
      <c r="E721" s="125" t="s">
        <v>5833</v>
      </c>
      <c r="F721" s="122">
        <v>6</v>
      </c>
      <c r="G721" s="122"/>
      <c r="H721" s="174" t="s">
        <v>6938</v>
      </c>
      <c r="I721" s="173" t="s">
        <v>6022</v>
      </c>
      <c r="J721" s="127">
        <v>10</v>
      </c>
      <c r="K721" s="122">
        <v>1</v>
      </c>
      <c r="L721" s="122">
        <v>1</v>
      </c>
      <c r="M721" s="174" t="s">
        <v>7307</v>
      </c>
      <c r="N721" s="174" t="s">
        <v>6962</v>
      </c>
      <c r="O721" s="122">
        <f>SUM(F720:F721)</f>
        <v>88</v>
      </c>
      <c r="P721" s="122"/>
      <c r="Q721" s="153"/>
      <c r="R721" s="153"/>
      <c r="S721" s="153"/>
      <c r="T721" s="122" t="str">
        <f>IFERROR(IFERROR(VLOOKUP(CONCATENATE($C721,"-",$D721, "-",$E721),Dashboard!$M$300:$N$472,2,FALSE),VLOOKUP(CONCATENATE($E721,"-",$D721, "-",$C721),Dashboard!$M$300:$N$472,2,FALSE)),"")</f>
        <v/>
      </c>
      <c r="U721" s="345" t="str">
        <f t="shared" si="10"/>
        <v/>
      </c>
      <c r="V721" s="209"/>
      <c r="W721" s="147" t="s">
        <v>5805</v>
      </c>
      <c r="X721" s="11"/>
      <c r="Y721" s="11"/>
    </row>
    <row r="722" spans="1:25" x14ac:dyDescent="0.25">
      <c r="A722" s="153"/>
      <c r="B722" s="153"/>
      <c r="C722" s="128"/>
      <c r="D722" s="128"/>
      <c r="E722" s="125"/>
      <c r="F722" s="153"/>
      <c r="G722" s="122"/>
      <c r="H722" s="153"/>
      <c r="I722" s="153"/>
      <c r="J722" s="153"/>
      <c r="K722" s="153"/>
      <c r="L722" s="153"/>
      <c r="M722" s="153"/>
      <c r="N722" s="153"/>
      <c r="O722" s="122"/>
      <c r="P722" s="153"/>
      <c r="Q722" s="153"/>
      <c r="R722" s="153"/>
      <c r="S722" s="153"/>
      <c r="T722" s="122" t="str">
        <f>IFERROR(IFERROR(VLOOKUP(CONCATENATE($C722,"-",$D722, "-",$E722),Dashboard!$M$300:$N$472,2,FALSE),VLOOKUP(CONCATENATE($E722,"-",$D722, "-",$C722),Dashboard!$M$300:$N$472,2,FALSE)),"")</f>
        <v/>
      </c>
      <c r="U722" s="345" t="str">
        <f t="shared" si="10"/>
        <v/>
      </c>
      <c r="V722" s="209"/>
      <c r="W722" s="153"/>
      <c r="X722" s="11"/>
      <c r="Y722" s="11"/>
    </row>
    <row r="723" spans="1:25" x14ac:dyDescent="0.25">
      <c r="A723" s="153" t="s">
        <v>5816</v>
      </c>
      <c r="B723" s="122" t="s">
        <v>5880</v>
      </c>
      <c r="C723" s="128" t="s">
        <v>5833</v>
      </c>
      <c r="D723" s="173" t="s">
        <v>6022</v>
      </c>
      <c r="E723" s="125" t="s">
        <v>6025</v>
      </c>
      <c r="F723" s="122"/>
      <c r="G723" s="122">
        <v>6</v>
      </c>
      <c r="H723" s="127">
        <v>11</v>
      </c>
      <c r="I723" s="173" t="s">
        <v>6022</v>
      </c>
      <c r="J723" s="122">
        <v>11.15</v>
      </c>
      <c r="K723" s="153"/>
      <c r="L723" s="153"/>
      <c r="M723" s="153"/>
      <c r="N723" s="153"/>
      <c r="O723" s="122"/>
      <c r="P723" s="153"/>
      <c r="Q723" s="153"/>
      <c r="R723" s="153"/>
      <c r="S723" s="153"/>
      <c r="T723" s="122" t="str">
        <f>IFERROR(IFERROR(VLOOKUP(CONCATENATE($C723,"-",$D723, "-",$E723),Dashboard!$M$300:$N$472,2,FALSE),VLOOKUP(CONCATENATE($E723,"-",$D723, "-",$C723),Dashboard!$M$300:$N$472,2,FALSE)),"")</f>
        <v/>
      </c>
      <c r="U723" s="345" t="str">
        <f t="shared" si="10"/>
        <v/>
      </c>
      <c r="V723" s="209"/>
      <c r="W723" s="153"/>
      <c r="X723" s="11"/>
      <c r="Y723" s="11"/>
    </row>
    <row r="724" spans="1:25" ht="23.25" x14ac:dyDescent="0.25">
      <c r="A724" s="153"/>
      <c r="B724" s="153"/>
      <c r="C724" s="128" t="s">
        <v>295</v>
      </c>
      <c r="D724" s="173" t="s">
        <v>6022</v>
      </c>
      <c r="E724" s="125" t="s">
        <v>358</v>
      </c>
      <c r="F724" s="122">
        <v>42</v>
      </c>
      <c r="G724" s="122"/>
      <c r="H724" s="127">
        <v>11.5</v>
      </c>
      <c r="I724" s="173" t="s">
        <v>6022</v>
      </c>
      <c r="J724" s="127">
        <v>13.1</v>
      </c>
      <c r="K724" s="153"/>
      <c r="L724" s="153"/>
      <c r="M724" s="153"/>
      <c r="N724" s="153"/>
      <c r="O724" s="122"/>
      <c r="P724" s="153"/>
      <c r="Q724" s="153"/>
      <c r="R724" s="153"/>
      <c r="S724" s="153"/>
      <c r="T724" s="122" t="str">
        <f>IFERROR(IFERROR(VLOOKUP(CONCATENATE($C724,"-",$D724, "-",$E724),Dashboard!$M$300:$N$472,2,FALSE),VLOOKUP(CONCATENATE($E724,"-",$D724, "-",$C724),Dashboard!$M$300:$N$472,2,FALSE)),"")</f>
        <v/>
      </c>
      <c r="U724" s="345" t="str">
        <f t="shared" si="10"/>
        <v/>
      </c>
      <c r="V724" s="209"/>
      <c r="W724" s="148" t="s">
        <v>7379</v>
      </c>
      <c r="X724" s="11"/>
      <c r="Y724" s="11"/>
    </row>
    <row r="725" spans="1:25" x14ac:dyDescent="0.25">
      <c r="A725" s="153"/>
      <c r="B725" s="153"/>
      <c r="C725" s="128" t="s">
        <v>358</v>
      </c>
      <c r="D725" s="173" t="s">
        <v>6022</v>
      </c>
      <c r="E725" s="125" t="s">
        <v>6953</v>
      </c>
      <c r="F725" s="122">
        <v>11</v>
      </c>
      <c r="G725" s="122"/>
      <c r="H725" s="127">
        <v>13.15</v>
      </c>
      <c r="I725" s="173" t="s">
        <v>6022</v>
      </c>
      <c r="J725" s="122">
        <v>13.45</v>
      </c>
      <c r="K725" s="153"/>
      <c r="L725" s="153"/>
      <c r="M725" s="153"/>
      <c r="N725" s="153"/>
      <c r="O725" s="122"/>
      <c r="P725" s="153"/>
      <c r="Q725" s="153"/>
      <c r="R725" s="153"/>
      <c r="S725" s="153"/>
      <c r="T725" s="122" t="str">
        <f>IFERROR(IFERROR(VLOOKUP(CONCATENATE($C725,"-",$D725, "-",$E725),Dashboard!$M$300:$N$472,2,FALSE),VLOOKUP(CONCATENATE($E725,"-",$D725, "-",$C725),Dashboard!$M$300:$N$472,2,FALSE)),"")</f>
        <v/>
      </c>
      <c r="U725" s="345" t="str">
        <f t="shared" si="10"/>
        <v/>
      </c>
      <c r="V725" s="209"/>
      <c r="W725" s="147" t="s">
        <v>7044</v>
      </c>
      <c r="X725" s="11"/>
      <c r="Y725" s="11"/>
    </row>
    <row r="726" spans="1:25" x14ac:dyDescent="0.25">
      <c r="A726" s="153"/>
      <c r="B726" s="153"/>
      <c r="C726" s="128" t="s">
        <v>6953</v>
      </c>
      <c r="D726" s="173" t="s">
        <v>6022</v>
      </c>
      <c r="E726" s="125" t="s">
        <v>358</v>
      </c>
      <c r="F726" s="122">
        <v>11</v>
      </c>
      <c r="G726" s="122"/>
      <c r="H726" s="127">
        <v>14.15</v>
      </c>
      <c r="I726" s="173" t="s">
        <v>6022</v>
      </c>
      <c r="J726" s="122">
        <v>14.35</v>
      </c>
      <c r="K726" s="153"/>
      <c r="L726" s="153"/>
      <c r="M726" s="153"/>
      <c r="N726" s="153"/>
      <c r="O726" s="122"/>
      <c r="P726" s="153"/>
      <c r="Q726" s="153"/>
      <c r="R726" s="153"/>
      <c r="S726" s="153"/>
      <c r="T726" s="122" t="str">
        <f>IFERROR(IFERROR(VLOOKUP(CONCATENATE($C726,"-",$D726, "-",$E726),Dashboard!$M$300:$N$472,2,FALSE),VLOOKUP(CONCATENATE($E726,"-",$D726, "-",$C726),Dashboard!$M$300:$N$472,2,FALSE)),"")</f>
        <v/>
      </c>
      <c r="U726" s="345" t="str">
        <f t="shared" si="10"/>
        <v/>
      </c>
      <c r="V726" s="209"/>
      <c r="W726" s="153"/>
      <c r="X726" s="11"/>
      <c r="Y726" s="11"/>
    </row>
    <row r="727" spans="1:25" ht="23.25" x14ac:dyDescent="0.25">
      <c r="A727" s="153"/>
      <c r="B727" s="153"/>
      <c r="C727" s="128" t="s">
        <v>358</v>
      </c>
      <c r="D727" s="173" t="s">
        <v>6022</v>
      </c>
      <c r="E727" s="125" t="s">
        <v>295</v>
      </c>
      <c r="F727" s="122">
        <v>42</v>
      </c>
      <c r="G727" s="122"/>
      <c r="H727" s="127">
        <v>14.4</v>
      </c>
      <c r="I727" s="173" t="s">
        <v>6022</v>
      </c>
      <c r="J727" s="122">
        <v>16.149999999999999</v>
      </c>
      <c r="K727" s="153"/>
      <c r="L727" s="153"/>
      <c r="M727" s="153"/>
      <c r="N727" s="153"/>
      <c r="O727" s="122"/>
      <c r="P727" s="153"/>
      <c r="Q727" s="153"/>
      <c r="R727" s="153"/>
      <c r="S727" s="153"/>
      <c r="T727" s="122" t="str">
        <f>IFERROR(IFERROR(VLOOKUP(CONCATENATE($C727,"-",$D727, "-",$E727),Dashboard!$M$300:$N$472,2,FALSE),VLOOKUP(CONCATENATE($E727,"-",$D727, "-",$C727),Dashboard!$M$300:$N$472,2,FALSE)),"")</f>
        <v/>
      </c>
      <c r="U727" s="345" t="str">
        <f t="shared" si="10"/>
        <v/>
      </c>
      <c r="V727" s="209"/>
      <c r="W727" s="148" t="s">
        <v>7380</v>
      </c>
      <c r="X727" s="11"/>
      <c r="Y727" s="11"/>
    </row>
    <row r="728" spans="1:25" ht="30" x14ac:dyDescent="0.25">
      <c r="A728" s="153"/>
      <c r="B728" s="153"/>
      <c r="C728" s="128" t="s">
        <v>295</v>
      </c>
      <c r="D728" s="128" t="s">
        <v>6067</v>
      </c>
      <c r="E728" s="125" t="s">
        <v>6954</v>
      </c>
      <c r="F728" s="122">
        <v>44</v>
      </c>
      <c r="G728" s="122"/>
      <c r="H728" s="127">
        <v>18</v>
      </c>
      <c r="I728" s="173" t="s">
        <v>6022</v>
      </c>
      <c r="J728" s="127">
        <v>20</v>
      </c>
      <c r="K728" s="122"/>
      <c r="L728" s="122"/>
      <c r="M728" s="122"/>
      <c r="N728" s="174"/>
      <c r="O728" s="122"/>
      <c r="P728" s="122"/>
      <c r="Q728" s="153"/>
      <c r="R728" s="153"/>
      <c r="S728" s="153"/>
      <c r="T728" s="122" t="str">
        <f>IFERROR(IFERROR(VLOOKUP(CONCATENATE($C728,"-",$D728, "-",$E728),Dashboard!$M$300:$N$472,2,FALSE),VLOOKUP(CONCATENATE($E728,"-",$D728, "-",$C728),Dashboard!$M$300:$N$472,2,FALSE)),"")</f>
        <v/>
      </c>
      <c r="U728" s="345" t="str">
        <f t="shared" si="10"/>
        <v/>
      </c>
      <c r="V728" s="209"/>
      <c r="W728" s="153"/>
      <c r="X728" s="11"/>
      <c r="Y728" s="11"/>
    </row>
    <row r="729" spans="1:25" x14ac:dyDescent="0.25">
      <c r="A729" s="153"/>
      <c r="B729" s="153"/>
      <c r="C729" s="128" t="s">
        <v>358</v>
      </c>
      <c r="D729" s="173" t="s">
        <v>6022</v>
      </c>
      <c r="E729" s="125" t="s">
        <v>6953</v>
      </c>
      <c r="F729" s="122">
        <v>9</v>
      </c>
      <c r="G729" s="122"/>
      <c r="H729" s="127">
        <v>20.149999999999999</v>
      </c>
      <c r="I729" s="173" t="s">
        <v>6022</v>
      </c>
      <c r="J729" s="122">
        <v>20.45</v>
      </c>
      <c r="K729" s="122">
        <v>1</v>
      </c>
      <c r="L729" s="122">
        <v>1</v>
      </c>
      <c r="M729" s="122">
        <v>10.15</v>
      </c>
      <c r="N729" s="174" t="s">
        <v>6715</v>
      </c>
      <c r="O729" s="122">
        <f>SUM(F724:F729)</f>
        <v>159</v>
      </c>
      <c r="P729" s="153"/>
      <c r="Q729" s="153"/>
      <c r="R729" s="153"/>
      <c r="S729" s="153"/>
      <c r="T729" s="122" t="str">
        <f>IFERROR(IFERROR(VLOOKUP(CONCATENATE($C729,"-",$D729, "-",$E729),Dashboard!$M$300:$N$472,2,FALSE),VLOOKUP(CONCATENATE($E729,"-",$D729, "-",$C729),Dashboard!$M$300:$N$472,2,FALSE)),"")</f>
        <v/>
      </c>
      <c r="U729" s="345" t="str">
        <f t="shared" si="10"/>
        <v/>
      </c>
      <c r="V729" s="209"/>
      <c r="W729" s="147" t="s">
        <v>7381</v>
      </c>
      <c r="X729" s="11"/>
      <c r="Y729" s="11"/>
    </row>
    <row r="730" spans="1:25" x14ac:dyDescent="0.25">
      <c r="A730" s="153"/>
      <c r="B730" s="122">
        <v>70</v>
      </c>
      <c r="C730" s="128" t="s">
        <v>6953</v>
      </c>
      <c r="D730" s="173" t="s">
        <v>6022</v>
      </c>
      <c r="E730" s="125" t="s">
        <v>358</v>
      </c>
      <c r="F730" s="122">
        <v>11</v>
      </c>
      <c r="G730" s="122"/>
      <c r="H730" s="174" t="s">
        <v>6779</v>
      </c>
      <c r="I730" s="173" t="s">
        <v>6022</v>
      </c>
      <c r="J730" s="174" t="s">
        <v>6722</v>
      </c>
      <c r="K730" s="153"/>
      <c r="L730" s="153"/>
      <c r="M730" s="153"/>
      <c r="N730" s="153"/>
      <c r="O730" s="122"/>
      <c r="P730" s="153"/>
      <c r="Q730" s="153"/>
      <c r="R730" s="153"/>
      <c r="S730" s="153"/>
      <c r="T730" s="122" t="str">
        <f>IFERROR(IFERROR(VLOOKUP(CONCATENATE($C730,"-",$D730, "-",$E730),Dashboard!$M$300:$N$472,2,FALSE),VLOOKUP(CONCATENATE($E730,"-",$D730, "-",$C730),Dashboard!$M$300:$N$472,2,FALSE)),"")</f>
        <v/>
      </c>
      <c r="U730" s="345" t="str">
        <f t="shared" si="10"/>
        <v/>
      </c>
      <c r="V730" s="209"/>
      <c r="W730" s="147" t="s">
        <v>7044</v>
      </c>
      <c r="X730" s="11"/>
      <c r="Y730" s="11"/>
    </row>
    <row r="731" spans="1:25" ht="23.25" x14ac:dyDescent="0.25">
      <c r="A731" s="153"/>
      <c r="B731" s="153"/>
      <c r="C731" s="128" t="s">
        <v>358</v>
      </c>
      <c r="D731" s="173" t="s">
        <v>6022</v>
      </c>
      <c r="E731" s="125" t="s">
        <v>6819</v>
      </c>
      <c r="F731" s="122">
        <v>46</v>
      </c>
      <c r="G731" s="122"/>
      <c r="H731" s="174" t="s">
        <v>7294</v>
      </c>
      <c r="I731" s="173" t="s">
        <v>6022</v>
      </c>
      <c r="J731" s="174" t="s">
        <v>6782</v>
      </c>
      <c r="K731" s="153"/>
      <c r="L731" s="153"/>
      <c r="M731" s="153"/>
      <c r="N731" s="153"/>
      <c r="O731" s="122"/>
      <c r="P731" s="153"/>
      <c r="Q731" s="153"/>
      <c r="R731" s="153"/>
      <c r="S731" s="153"/>
      <c r="T731" s="122" t="str">
        <f>IFERROR(IFERROR(VLOOKUP(CONCATENATE($C731,"-",$D731, "-",$E731),Dashboard!$M$300:$N$472,2,FALSE),VLOOKUP(CONCATENATE($E731,"-",$D731, "-",$C731),Dashboard!$M$300:$N$472,2,FALSE)),"")</f>
        <v/>
      </c>
      <c r="U731" s="345" t="str">
        <f t="shared" si="10"/>
        <v/>
      </c>
      <c r="V731" s="209"/>
      <c r="W731" s="148" t="s">
        <v>7380</v>
      </c>
      <c r="X731" s="11"/>
      <c r="Y731" s="11"/>
    </row>
    <row r="732" spans="1:25" ht="59.25" x14ac:dyDescent="0.25">
      <c r="A732" s="153"/>
      <c r="B732" s="153"/>
      <c r="C732" s="128" t="s">
        <v>295</v>
      </c>
      <c r="D732" s="128" t="s">
        <v>6955</v>
      </c>
      <c r="E732" s="125" t="s">
        <v>5833</v>
      </c>
      <c r="F732" s="122">
        <v>6</v>
      </c>
      <c r="G732" s="122"/>
      <c r="H732" s="174" t="s">
        <v>6029</v>
      </c>
      <c r="I732" s="180" t="s">
        <v>6022</v>
      </c>
      <c r="J732" s="174" t="s">
        <v>6716</v>
      </c>
      <c r="K732" s="122">
        <v>1</v>
      </c>
      <c r="L732" s="122">
        <v>1</v>
      </c>
      <c r="M732" s="174" t="s">
        <v>6962</v>
      </c>
      <c r="N732" s="174" t="s">
        <v>6721</v>
      </c>
      <c r="O732" s="122">
        <f>SUM(F730:F732)</f>
        <v>63</v>
      </c>
      <c r="P732" s="122"/>
      <c r="Q732" s="153"/>
      <c r="R732" s="153"/>
      <c r="S732" s="153"/>
      <c r="T732" s="122" t="str">
        <f>IFERROR(IFERROR(VLOOKUP(CONCATENATE($C732,"-",$D732, "-",$E732),Dashboard!$M$300:$N$472,2,FALSE),VLOOKUP(CONCATENATE($E732,"-",$D732, "-",$C732),Dashboard!$M$300:$N$472,2,FALSE)),"")</f>
        <v/>
      </c>
      <c r="U732" s="345" t="str">
        <f t="shared" si="10"/>
        <v/>
      </c>
      <c r="V732" s="209"/>
      <c r="W732" s="189" t="s">
        <v>7382</v>
      </c>
      <c r="X732" s="11"/>
      <c r="Y732" s="11"/>
    </row>
    <row r="733" spans="1:25" x14ac:dyDescent="0.25">
      <c r="A733" s="214" t="s">
        <v>5816</v>
      </c>
      <c r="B733" s="137" t="s">
        <v>5881</v>
      </c>
      <c r="C733" s="369" t="s">
        <v>6956</v>
      </c>
      <c r="D733" s="381" t="s">
        <v>6022</v>
      </c>
      <c r="E733" s="371" t="s">
        <v>6075</v>
      </c>
      <c r="F733" s="137">
        <v>17</v>
      </c>
      <c r="G733" s="137"/>
      <c r="H733" s="136">
        <v>7.1</v>
      </c>
      <c r="I733" s="390" t="s">
        <v>6022</v>
      </c>
      <c r="J733" s="136">
        <v>7.5</v>
      </c>
      <c r="K733" s="137"/>
      <c r="L733" s="137"/>
      <c r="M733" s="214"/>
      <c r="N733" s="214"/>
      <c r="O733" s="137"/>
      <c r="P733" s="214"/>
      <c r="Q733" s="214"/>
      <c r="R733" s="214"/>
      <c r="S733" s="214"/>
      <c r="T733" s="122" t="str">
        <f>IFERROR(IFERROR(VLOOKUP(CONCATENATE($C733,"-",$D733, "-",$E733),Dashboard!$M$300:$N$472,2,FALSE),VLOOKUP(CONCATENATE($E733,"-",$D733, "-",$C733),Dashboard!$M$300:$N$472,2,FALSE)),"")</f>
        <v/>
      </c>
      <c r="U733" s="345" t="str">
        <f t="shared" si="10"/>
        <v/>
      </c>
      <c r="V733" s="209"/>
      <c r="W733" s="371"/>
      <c r="X733" s="11"/>
      <c r="Y733" s="11"/>
    </row>
    <row r="734" spans="1:25" x14ac:dyDescent="0.25">
      <c r="A734" s="153"/>
      <c r="B734" s="153"/>
      <c r="C734" s="125" t="s">
        <v>6075</v>
      </c>
      <c r="D734" s="128" t="s">
        <v>316</v>
      </c>
      <c r="E734" s="125" t="s">
        <v>295</v>
      </c>
      <c r="F734" s="122">
        <v>32</v>
      </c>
      <c r="G734" s="122"/>
      <c r="H734" s="127">
        <v>8.0500000000000007</v>
      </c>
      <c r="I734" s="173" t="s">
        <v>6022</v>
      </c>
      <c r="J734" s="127">
        <v>9.15</v>
      </c>
      <c r="K734" s="122"/>
      <c r="L734" s="122"/>
      <c r="M734" s="153"/>
      <c r="N734" s="153"/>
      <c r="O734" s="122"/>
      <c r="P734" s="153"/>
      <c r="Q734" s="153"/>
      <c r="R734" s="153"/>
      <c r="S734" s="153"/>
      <c r="T734" s="122" t="str">
        <f>IFERROR(IFERROR(VLOOKUP(CONCATENATE($C734,"-",$D734, "-",$E734),Dashboard!$M$300:$N$472,2,FALSE),VLOOKUP(CONCATENATE($E734,"-",$D734, "-",$C734),Dashboard!$M$300:$N$472,2,FALSE)),"")</f>
        <v>prv14</v>
      </c>
      <c r="U734" s="345" t="str">
        <f t="shared" si="10"/>
        <v>prv14</v>
      </c>
      <c r="V734" s="209"/>
      <c r="W734" s="147"/>
      <c r="X734" s="11"/>
      <c r="Y734" s="11"/>
    </row>
    <row r="735" spans="1:25" x14ac:dyDescent="0.25">
      <c r="A735" s="153"/>
      <c r="B735" s="153"/>
      <c r="C735" s="128" t="s">
        <v>295</v>
      </c>
      <c r="D735" s="128"/>
      <c r="E735" s="125" t="s">
        <v>1245</v>
      </c>
      <c r="F735" s="122">
        <v>30</v>
      </c>
      <c r="G735" s="122"/>
      <c r="H735" s="127">
        <v>9.25</v>
      </c>
      <c r="I735" s="173" t="s">
        <v>6022</v>
      </c>
      <c r="J735" s="127">
        <v>10.25</v>
      </c>
      <c r="K735" s="122"/>
      <c r="L735" s="122"/>
      <c r="M735" s="153"/>
      <c r="N735" s="153"/>
      <c r="O735" s="122"/>
      <c r="P735" s="153"/>
      <c r="Q735" s="153"/>
      <c r="R735" s="153"/>
      <c r="S735" s="153"/>
      <c r="T735" s="122" t="str">
        <f>IFERROR(IFERROR(VLOOKUP(CONCATENATE($C735,"-",$D735, "-",$E735),Dashboard!$M$300:$N$472,2,FALSE),VLOOKUP(CONCATENATE($E735,"-",$D735, "-",$C735),Dashboard!$M$300:$N$472,2,FALSE)),"")</f>
        <v/>
      </c>
      <c r="U735" s="345" t="str">
        <f t="shared" si="10"/>
        <v/>
      </c>
      <c r="V735" s="209"/>
      <c r="W735" s="147"/>
      <c r="X735" s="11"/>
      <c r="Y735" s="11"/>
    </row>
    <row r="736" spans="1:25" x14ac:dyDescent="0.25">
      <c r="A736" s="153"/>
      <c r="B736" s="153"/>
      <c r="C736" s="128" t="s">
        <v>1245</v>
      </c>
      <c r="D736" s="173" t="s">
        <v>6022</v>
      </c>
      <c r="E736" s="125" t="s">
        <v>295</v>
      </c>
      <c r="F736" s="122">
        <v>30</v>
      </c>
      <c r="G736" s="122"/>
      <c r="H736" s="127">
        <v>10.45</v>
      </c>
      <c r="I736" s="173" t="s">
        <v>6022</v>
      </c>
      <c r="J736" s="127">
        <v>11.45</v>
      </c>
      <c r="K736" s="122"/>
      <c r="L736" s="122"/>
      <c r="M736" s="174"/>
      <c r="N736" s="174"/>
      <c r="O736" s="122"/>
      <c r="P736" s="122"/>
      <c r="Q736" s="153"/>
      <c r="R736" s="153"/>
      <c r="S736" s="153"/>
      <c r="T736" s="122" t="str">
        <f>IFERROR(IFERROR(VLOOKUP(CONCATENATE($C736,"-",$D736, "-",$E736),Dashboard!$M$300:$N$472,2,FALSE),VLOOKUP(CONCATENATE($E736,"-",$D736, "-",$C736),Dashboard!$M$300:$N$472,2,FALSE)),"")</f>
        <v/>
      </c>
      <c r="U736" s="345" t="str">
        <f t="shared" si="10"/>
        <v/>
      </c>
      <c r="V736" s="209"/>
      <c r="W736" s="147"/>
      <c r="X736" s="11"/>
      <c r="Y736" s="11"/>
    </row>
    <row r="737" spans="1:25" x14ac:dyDescent="0.25">
      <c r="A737" s="153"/>
      <c r="B737" s="122"/>
      <c r="C737" s="128" t="s">
        <v>295</v>
      </c>
      <c r="D737" s="175" t="s">
        <v>316</v>
      </c>
      <c r="E737" s="125" t="s">
        <v>6075</v>
      </c>
      <c r="F737" s="122">
        <v>32</v>
      </c>
      <c r="G737" s="122"/>
      <c r="H737" s="174" t="s">
        <v>6802</v>
      </c>
      <c r="I737" s="173" t="s">
        <v>6022</v>
      </c>
      <c r="J737" s="174" t="s">
        <v>6729</v>
      </c>
      <c r="K737" s="122"/>
      <c r="L737" s="122"/>
      <c r="M737" s="153"/>
      <c r="N737" s="153"/>
      <c r="O737" s="122"/>
      <c r="P737" s="153"/>
      <c r="Q737" s="153"/>
      <c r="R737" s="153"/>
      <c r="S737" s="153"/>
      <c r="T737" s="122" t="str">
        <f>IFERROR(IFERROR(VLOOKUP(CONCATENATE($C737,"-",$D737, "-",$E737),Dashboard!$M$300:$N$472,2,FALSE),VLOOKUP(CONCATENATE($E737,"-",$D737, "-",$C737),Dashboard!$M$300:$N$472,2,FALSE)),"")</f>
        <v>prv14</v>
      </c>
      <c r="U737" s="345" t="str">
        <f t="shared" si="10"/>
        <v>prv14</v>
      </c>
      <c r="V737" s="209"/>
      <c r="W737" s="153"/>
      <c r="X737" s="11"/>
      <c r="Y737" s="11"/>
    </row>
    <row r="738" spans="1:25" ht="34.5" x14ac:dyDescent="0.25">
      <c r="A738" s="153"/>
      <c r="B738" s="153"/>
      <c r="C738" s="128" t="s">
        <v>6075</v>
      </c>
      <c r="D738" s="128" t="s">
        <v>6957</v>
      </c>
      <c r="E738" s="125" t="s">
        <v>295</v>
      </c>
      <c r="F738" s="122">
        <v>40</v>
      </c>
      <c r="G738" s="122"/>
      <c r="H738" s="174" t="s">
        <v>6958</v>
      </c>
      <c r="I738" s="173" t="s">
        <v>6022</v>
      </c>
      <c r="J738" s="174" t="s">
        <v>6901</v>
      </c>
      <c r="K738" s="122"/>
      <c r="L738" s="122"/>
      <c r="M738" s="153"/>
      <c r="N738" s="153"/>
      <c r="O738" s="122"/>
      <c r="P738" s="153"/>
      <c r="Q738" s="153"/>
      <c r="R738" s="153"/>
      <c r="S738" s="153"/>
      <c r="T738" s="122" t="str">
        <f>IFERROR(IFERROR(VLOOKUP(CONCATENATE($C738,"-",$D738, "-",$E738),Dashboard!$M$300:$N$472,2,FALSE),VLOOKUP(CONCATENATE($E738,"-",$D738, "-",$C738),Dashboard!$M$300:$N$472,2,FALSE)),"")</f>
        <v/>
      </c>
      <c r="U738" s="345" t="str">
        <f t="shared" si="10"/>
        <v/>
      </c>
      <c r="V738" s="209"/>
      <c r="W738" s="148" t="s">
        <v>7383</v>
      </c>
      <c r="X738" s="11"/>
      <c r="Y738" s="11"/>
    </row>
    <row r="739" spans="1:25" x14ac:dyDescent="0.25">
      <c r="A739" s="153"/>
      <c r="B739" s="153"/>
      <c r="C739" s="128" t="s">
        <v>295</v>
      </c>
      <c r="D739" s="128"/>
      <c r="E739" s="125" t="s">
        <v>6786</v>
      </c>
      <c r="F739" s="122"/>
      <c r="G739" s="122">
        <v>6</v>
      </c>
      <c r="H739" s="174" t="s">
        <v>6076</v>
      </c>
      <c r="I739" s="173" t="s">
        <v>6022</v>
      </c>
      <c r="J739" s="174" t="s">
        <v>6860</v>
      </c>
      <c r="K739" s="122"/>
      <c r="L739" s="122"/>
      <c r="M739" s="153"/>
      <c r="N739" s="153"/>
      <c r="O739" s="122"/>
      <c r="P739" s="153"/>
      <c r="Q739" s="153"/>
      <c r="R739" s="153"/>
      <c r="S739" s="153"/>
      <c r="T739" s="122" t="str">
        <f>IFERROR(IFERROR(VLOOKUP(CONCATENATE($C739,"-",$D739, "-",$E739),Dashboard!$M$300:$N$472,2,FALSE),VLOOKUP(CONCATENATE($E739,"-",$D739, "-",$C739),Dashboard!$M$300:$N$472,2,FALSE)),"")</f>
        <v/>
      </c>
      <c r="U739" s="345" t="str">
        <f t="shared" si="10"/>
        <v/>
      </c>
      <c r="V739" s="209"/>
      <c r="W739" s="148"/>
      <c r="X739" s="11"/>
      <c r="Y739" s="11"/>
    </row>
    <row r="740" spans="1:25" x14ac:dyDescent="0.25">
      <c r="A740" s="153"/>
      <c r="B740" s="153"/>
      <c r="C740" s="125" t="s">
        <v>6786</v>
      </c>
      <c r="D740" s="128"/>
      <c r="E740" s="125" t="s">
        <v>295</v>
      </c>
      <c r="F740" s="122"/>
      <c r="G740" s="122">
        <v>6</v>
      </c>
      <c r="H740" s="174" t="s">
        <v>6990</v>
      </c>
      <c r="I740" s="173" t="s">
        <v>6022</v>
      </c>
      <c r="J740" s="174" t="s">
        <v>6775</v>
      </c>
      <c r="K740" s="122"/>
      <c r="L740" s="122"/>
      <c r="M740" s="153"/>
      <c r="N740" s="153"/>
      <c r="O740" s="122"/>
      <c r="P740" s="153"/>
      <c r="Q740" s="153"/>
      <c r="R740" s="153"/>
      <c r="S740" s="153"/>
      <c r="T740" s="122" t="str">
        <f>IFERROR(IFERROR(VLOOKUP(CONCATENATE($C740,"-",$D740, "-",$E740),Dashboard!$M$300:$N$472,2,FALSE),VLOOKUP(CONCATENATE($E740,"-",$D740, "-",$C740),Dashboard!$M$300:$N$472,2,FALSE)),"")</f>
        <v/>
      </c>
      <c r="U740" s="345" t="str">
        <f t="shared" si="10"/>
        <v/>
      </c>
      <c r="V740" s="209"/>
      <c r="W740" s="148"/>
      <c r="X740" s="11"/>
      <c r="Y740" s="11"/>
    </row>
    <row r="741" spans="1:25" x14ac:dyDescent="0.25">
      <c r="A741" s="153"/>
      <c r="B741" s="153"/>
      <c r="C741" s="128" t="s">
        <v>295</v>
      </c>
      <c r="D741" s="128" t="s">
        <v>316</v>
      </c>
      <c r="E741" s="125" t="s">
        <v>1364</v>
      </c>
      <c r="F741" s="122">
        <v>23</v>
      </c>
      <c r="G741" s="122"/>
      <c r="H741" s="174" t="s">
        <v>6818</v>
      </c>
      <c r="I741" s="173" t="s">
        <v>6022</v>
      </c>
      <c r="J741" s="174" t="s">
        <v>6911</v>
      </c>
      <c r="K741" s="122">
        <v>1</v>
      </c>
      <c r="L741" s="122">
        <v>1</v>
      </c>
      <c r="M741" s="153">
        <v>11.35</v>
      </c>
      <c r="N741" s="154">
        <v>9</v>
      </c>
      <c r="O741" s="122">
        <f>SUM(F733:F742)</f>
        <v>204</v>
      </c>
      <c r="P741" s="127">
        <v>1</v>
      </c>
      <c r="Q741" s="127">
        <v>1</v>
      </c>
      <c r="R741" s="153"/>
      <c r="S741" s="153"/>
      <c r="T741" s="122" t="str">
        <f>IFERROR(IFERROR(VLOOKUP(CONCATENATE($C741,"-",$D741, "-",$E741),Dashboard!$M$300:$N$472,2,FALSE),VLOOKUP(CONCATENATE($E741,"-",$D741, "-",$C741),Dashboard!$M$300:$N$472,2,FALSE)),"")</f>
        <v/>
      </c>
      <c r="U741" s="345" t="str">
        <f t="shared" si="10"/>
        <v/>
      </c>
      <c r="V741" s="209"/>
      <c r="W741" s="147" t="s">
        <v>7384</v>
      </c>
      <c r="X741" s="11"/>
      <c r="Y741" s="11"/>
    </row>
    <row r="742" spans="1:25" x14ac:dyDescent="0.25">
      <c r="A742" s="153"/>
      <c r="B742" s="153"/>
      <c r="C742" s="128"/>
      <c r="D742" s="128"/>
      <c r="E742" s="125"/>
      <c r="F742" s="153"/>
      <c r="G742" s="122"/>
      <c r="H742" s="153"/>
      <c r="I742" s="153"/>
      <c r="J742" s="153"/>
      <c r="K742" s="153"/>
      <c r="L742" s="153"/>
      <c r="M742" s="153"/>
      <c r="N742" s="153"/>
      <c r="O742" s="122"/>
      <c r="P742" s="153"/>
      <c r="Q742" s="153"/>
      <c r="R742" s="153"/>
      <c r="S742" s="153"/>
      <c r="T742" s="122" t="str">
        <f>IFERROR(IFERROR(VLOOKUP(CONCATENATE($C742,"-",$D742, "-",$E742),Dashboard!$M$300:$N$472,2,FALSE),VLOOKUP(CONCATENATE($E742,"-",$D742, "-",$C742),Dashboard!$M$300:$N$472,2,FALSE)),"")</f>
        <v/>
      </c>
      <c r="U742" s="345" t="str">
        <f t="shared" si="10"/>
        <v/>
      </c>
      <c r="V742" s="209"/>
      <c r="W742" s="153"/>
      <c r="X742" s="11"/>
      <c r="Y742" s="11"/>
    </row>
    <row r="743" spans="1:25" x14ac:dyDescent="0.25">
      <c r="A743" s="153" t="s">
        <v>6748</v>
      </c>
      <c r="B743" s="122" t="s">
        <v>5883</v>
      </c>
      <c r="C743" s="128" t="s">
        <v>5833</v>
      </c>
      <c r="D743" s="173" t="s">
        <v>6022</v>
      </c>
      <c r="E743" s="125" t="s">
        <v>6025</v>
      </c>
      <c r="F743" s="122"/>
      <c r="G743" s="122">
        <v>6</v>
      </c>
      <c r="H743" s="127">
        <v>10.45</v>
      </c>
      <c r="I743" s="173" t="s">
        <v>6022</v>
      </c>
      <c r="J743" s="127">
        <v>11</v>
      </c>
      <c r="K743" s="153"/>
      <c r="L743" s="153"/>
      <c r="M743" s="153"/>
      <c r="N743" s="153"/>
      <c r="O743" s="122"/>
      <c r="P743" s="153"/>
      <c r="Q743" s="153"/>
      <c r="R743" s="153"/>
      <c r="S743" s="153"/>
      <c r="T743" s="122" t="str">
        <f>IFERROR(IFERROR(VLOOKUP(CONCATENATE($C743,"-",$D743, "-",$E743),Dashboard!$M$300:$N$472,2,FALSE),VLOOKUP(CONCATENATE($E743,"-",$D743, "-",$C743),Dashboard!$M$300:$N$472,2,FALSE)),"")</f>
        <v/>
      </c>
      <c r="U743" s="345" t="str">
        <f t="shared" si="10"/>
        <v/>
      </c>
      <c r="V743" s="209"/>
      <c r="W743" s="153"/>
      <c r="X743" s="11"/>
      <c r="Y743" s="11"/>
    </row>
    <row r="744" spans="1:25" ht="24.75" x14ac:dyDescent="0.25">
      <c r="A744" s="153"/>
      <c r="B744" s="153"/>
      <c r="C744" s="128" t="s">
        <v>295</v>
      </c>
      <c r="D744" s="129" t="s">
        <v>6067</v>
      </c>
      <c r="E744" s="125" t="s">
        <v>358</v>
      </c>
      <c r="F744" s="122">
        <v>44</v>
      </c>
      <c r="G744" s="122"/>
      <c r="H744" s="127">
        <v>11.15</v>
      </c>
      <c r="I744" s="173" t="s">
        <v>6022</v>
      </c>
      <c r="J744" s="122">
        <v>13.15</v>
      </c>
      <c r="K744" s="153"/>
      <c r="L744" s="153"/>
      <c r="M744" s="153"/>
      <c r="N744" s="153"/>
      <c r="O744" s="122"/>
      <c r="P744" s="153"/>
      <c r="Q744" s="153"/>
      <c r="R744" s="153"/>
      <c r="S744" s="153"/>
      <c r="T744" s="122" t="str">
        <f>IFERROR(IFERROR(VLOOKUP(CONCATENATE($C744,"-",$D744, "-",$E744),Dashboard!$M$300:$N$472,2,FALSE),VLOOKUP(CONCATENATE($E744,"-",$D744, "-",$C744),Dashboard!$M$300:$N$472,2,FALSE)),"")</f>
        <v/>
      </c>
      <c r="U744" s="345" t="str">
        <f t="shared" si="10"/>
        <v/>
      </c>
      <c r="V744" s="209"/>
      <c r="W744" s="146" t="s">
        <v>7385</v>
      </c>
      <c r="X744" s="11"/>
      <c r="Y744" s="11"/>
    </row>
    <row r="745" spans="1:25" x14ac:dyDescent="0.25">
      <c r="A745" s="153"/>
      <c r="B745" s="153"/>
      <c r="C745" s="128" t="s">
        <v>358</v>
      </c>
      <c r="D745" s="129" t="s">
        <v>6959</v>
      </c>
      <c r="E745" s="125" t="s">
        <v>6960</v>
      </c>
      <c r="F745" s="122">
        <v>16</v>
      </c>
      <c r="G745" s="122"/>
      <c r="H745" s="127">
        <v>13.3</v>
      </c>
      <c r="I745" s="173" t="s">
        <v>6022</v>
      </c>
      <c r="J745" s="122">
        <v>14.05</v>
      </c>
      <c r="K745" s="153"/>
      <c r="L745" s="153"/>
      <c r="M745" s="153"/>
      <c r="N745" s="153"/>
      <c r="O745" s="122"/>
      <c r="P745" s="153"/>
      <c r="Q745" s="153"/>
      <c r="R745" s="153"/>
      <c r="S745" s="153"/>
      <c r="T745" s="122" t="str">
        <f>IFERROR(IFERROR(VLOOKUP(CONCATENATE($C745,"-",$D745, "-",$E745),Dashboard!$M$300:$N$472,2,FALSE),VLOOKUP(CONCATENATE($E745,"-",$D745, "-",$C745),Dashboard!$M$300:$N$472,2,FALSE)),"")</f>
        <v/>
      </c>
      <c r="U745" s="345" t="str">
        <f t="shared" si="10"/>
        <v/>
      </c>
      <c r="V745" s="209"/>
      <c r="W745" s="153"/>
      <c r="X745" s="11"/>
      <c r="Y745" s="11"/>
    </row>
    <row r="746" spans="1:25" x14ac:dyDescent="0.25">
      <c r="A746" s="153"/>
      <c r="B746" s="153"/>
      <c r="C746" s="128" t="s">
        <v>358</v>
      </c>
      <c r="D746" s="128" t="s">
        <v>316</v>
      </c>
      <c r="E746" s="125" t="s">
        <v>295</v>
      </c>
      <c r="F746" s="122">
        <v>54</v>
      </c>
      <c r="G746" s="122"/>
      <c r="H746" s="127">
        <v>14.05</v>
      </c>
      <c r="I746" s="173" t="s">
        <v>6022</v>
      </c>
      <c r="J746" s="122">
        <v>15.45</v>
      </c>
      <c r="K746" s="153"/>
      <c r="L746" s="153"/>
      <c r="M746" s="153"/>
      <c r="N746" s="153"/>
      <c r="O746" s="122"/>
      <c r="P746" s="153"/>
      <c r="Q746" s="153"/>
      <c r="R746" s="153"/>
      <c r="S746" s="153"/>
      <c r="T746" s="122" t="str">
        <f>IFERROR(IFERROR(VLOOKUP(CONCATENATE($C746,"-",$D746, "-",$E746),Dashboard!$M$300:$N$472,2,FALSE),VLOOKUP(CONCATENATE($E746,"-",$D746, "-",$C746),Dashboard!$M$300:$N$472,2,FALSE)),"")</f>
        <v>prv67</v>
      </c>
      <c r="U746" s="345" t="str">
        <f t="shared" si="10"/>
        <v>prv67</v>
      </c>
      <c r="V746" s="209"/>
      <c r="W746" s="153"/>
      <c r="X746" s="11"/>
      <c r="Y746" s="11"/>
    </row>
    <row r="747" spans="1:25" x14ac:dyDescent="0.25">
      <c r="A747" s="153"/>
      <c r="B747" s="153"/>
      <c r="C747" s="128" t="s">
        <v>295</v>
      </c>
      <c r="D747" s="128" t="s">
        <v>6067</v>
      </c>
      <c r="E747" s="125" t="s">
        <v>358</v>
      </c>
      <c r="F747" s="122">
        <v>44</v>
      </c>
      <c r="G747" s="122"/>
      <c r="H747" s="127">
        <v>16.45</v>
      </c>
      <c r="I747" s="173" t="s">
        <v>6022</v>
      </c>
      <c r="J747" s="122">
        <v>18.36</v>
      </c>
      <c r="K747" s="153"/>
      <c r="L747" s="153"/>
      <c r="M747" s="153"/>
      <c r="N747" s="153"/>
      <c r="O747" s="122"/>
      <c r="P747" s="153"/>
      <c r="Q747" s="153"/>
      <c r="R747" s="153"/>
      <c r="S747" s="153"/>
      <c r="T747" s="122" t="str">
        <f>IFERROR(IFERROR(VLOOKUP(CONCATENATE($C747,"-",$D747, "-",$E747),Dashboard!$M$300:$N$472,2,FALSE),VLOOKUP(CONCATENATE($E747,"-",$D747, "-",$C747),Dashboard!$M$300:$N$472,2,FALSE)),"")</f>
        <v/>
      </c>
      <c r="U747" s="345" t="str">
        <f t="shared" si="10"/>
        <v/>
      </c>
      <c r="V747" s="209"/>
      <c r="W747" s="153"/>
      <c r="X747" s="11"/>
      <c r="Y747" s="11"/>
    </row>
    <row r="748" spans="1:25" x14ac:dyDescent="0.25">
      <c r="A748" s="153"/>
      <c r="B748" s="153"/>
      <c r="C748" s="128" t="s">
        <v>358</v>
      </c>
      <c r="D748" s="128" t="s">
        <v>638</v>
      </c>
      <c r="E748" s="125" t="s">
        <v>6959</v>
      </c>
      <c r="F748" s="122">
        <v>8</v>
      </c>
      <c r="G748" s="122"/>
      <c r="H748" s="127">
        <v>18.3</v>
      </c>
      <c r="I748" s="173" t="s">
        <v>6022</v>
      </c>
      <c r="J748" s="127">
        <v>19</v>
      </c>
      <c r="K748" s="122">
        <v>1</v>
      </c>
      <c r="L748" s="122">
        <v>1</v>
      </c>
      <c r="M748" s="174" t="s">
        <v>6782</v>
      </c>
      <c r="N748" s="174" t="s">
        <v>6026</v>
      </c>
      <c r="O748" s="122">
        <f>SUM(F744:F748)</f>
        <v>166</v>
      </c>
      <c r="P748" s="122"/>
      <c r="Q748" s="153"/>
      <c r="R748" s="153"/>
      <c r="S748" s="153"/>
      <c r="T748" s="122" t="str">
        <f>IFERROR(IFERROR(VLOOKUP(CONCATENATE($C748,"-",$D748, "-",$E748),Dashboard!$M$300:$N$472,2,FALSE),VLOOKUP(CONCATENATE($E748,"-",$D748, "-",$C748),Dashboard!$M$300:$N$472,2,FALSE)),"")</f>
        <v/>
      </c>
      <c r="U748" s="345" t="str">
        <f t="shared" si="10"/>
        <v/>
      </c>
      <c r="V748" s="209"/>
      <c r="W748" s="147" t="s">
        <v>7386</v>
      </c>
      <c r="X748" s="11"/>
      <c r="Y748" s="11"/>
    </row>
    <row r="749" spans="1:25" x14ac:dyDescent="0.25">
      <c r="A749" s="153"/>
      <c r="B749" s="122">
        <v>72</v>
      </c>
      <c r="C749" s="128" t="s">
        <v>6959</v>
      </c>
      <c r="D749" s="128" t="s">
        <v>638</v>
      </c>
      <c r="E749" s="125" t="s">
        <v>358</v>
      </c>
      <c r="F749" s="122">
        <v>8</v>
      </c>
      <c r="G749" s="122"/>
      <c r="H749" s="174" t="s">
        <v>6905</v>
      </c>
      <c r="I749" s="173" t="s">
        <v>6022</v>
      </c>
      <c r="J749" s="174" t="s">
        <v>6804</v>
      </c>
      <c r="K749" s="153"/>
      <c r="L749" s="153"/>
      <c r="M749" s="153"/>
      <c r="N749" s="153"/>
      <c r="O749" s="122"/>
      <c r="P749" s="153"/>
      <c r="Q749" s="153"/>
      <c r="R749" s="153"/>
      <c r="S749" s="153"/>
      <c r="T749" s="122" t="str">
        <f>IFERROR(IFERROR(VLOOKUP(CONCATENATE($C749,"-",$D749, "-",$E749),Dashboard!$M$300:$N$472,2,FALSE),VLOOKUP(CONCATENATE($E749,"-",$D749, "-",$C749),Dashboard!$M$300:$N$472,2,FALSE)),"")</f>
        <v/>
      </c>
      <c r="U749" s="345" t="str">
        <f t="shared" si="10"/>
        <v/>
      </c>
      <c r="V749" s="209"/>
      <c r="W749" s="153"/>
      <c r="X749" s="11"/>
      <c r="Y749" s="11"/>
    </row>
    <row r="750" spans="1:25" x14ac:dyDescent="0.25">
      <c r="A750" s="153"/>
      <c r="B750" s="153"/>
      <c r="C750" s="128" t="s">
        <v>358</v>
      </c>
      <c r="D750" s="173" t="s">
        <v>6022</v>
      </c>
      <c r="E750" s="125" t="s">
        <v>638</v>
      </c>
      <c r="F750" s="122">
        <v>8</v>
      </c>
      <c r="G750" s="122"/>
      <c r="H750" s="174" t="s">
        <v>6804</v>
      </c>
      <c r="I750" s="173" t="s">
        <v>6022</v>
      </c>
      <c r="J750" s="174" t="s">
        <v>6026</v>
      </c>
      <c r="K750" s="153"/>
      <c r="L750" s="153"/>
      <c r="M750" s="153"/>
      <c r="N750" s="153"/>
      <c r="O750" s="122"/>
      <c r="P750" s="153"/>
      <c r="Q750" s="153"/>
      <c r="R750" s="153"/>
      <c r="S750" s="153"/>
      <c r="T750" s="122" t="str">
        <f>IFERROR(IFERROR(VLOOKUP(CONCATENATE($C750,"-",$D750, "-",$E750),Dashboard!$M$300:$N$472,2,FALSE),VLOOKUP(CONCATENATE($E750,"-",$D750, "-",$C750),Dashboard!$M$300:$N$472,2,FALSE)),"")</f>
        <v/>
      </c>
      <c r="U750" s="345" t="str">
        <f t="shared" si="10"/>
        <v/>
      </c>
      <c r="V750" s="209"/>
      <c r="W750" s="153"/>
      <c r="X750" s="11"/>
      <c r="Y750" s="11"/>
    </row>
    <row r="751" spans="1:25" x14ac:dyDescent="0.25">
      <c r="A751" s="153"/>
      <c r="B751" s="153"/>
      <c r="C751" s="128" t="s">
        <v>638</v>
      </c>
      <c r="D751" s="173" t="s">
        <v>6022</v>
      </c>
      <c r="E751" s="125" t="s">
        <v>358</v>
      </c>
      <c r="F751" s="122">
        <v>8</v>
      </c>
      <c r="G751" s="122"/>
      <c r="H751" s="174" t="s">
        <v>6026</v>
      </c>
      <c r="I751" s="173" t="s">
        <v>6022</v>
      </c>
      <c r="J751" s="174" t="s">
        <v>6925</v>
      </c>
      <c r="K751" s="153"/>
      <c r="L751" s="153"/>
      <c r="M751" s="153"/>
      <c r="N751" s="153"/>
      <c r="O751" s="122"/>
      <c r="P751" s="153"/>
      <c r="Q751" s="153"/>
      <c r="R751" s="153"/>
      <c r="S751" s="153"/>
      <c r="T751" s="122" t="str">
        <f>IFERROR(IFERROR(VLOOKUP(CONCATENATE($C751,"-",$D751, "-",$E751),Dashboard!$M$300:$N$472,2,FALSE),VLOOKUP(CONCATENATE($E751,"-",$D751, "-",$C751),Dashboard!$M$300:$N$472,2,FALSE)),"")</f>
        <v/>
      </c>
      <c r="U751" s="345" t="str">
        <f t="shared" si="10"/>
        <v/>
      </c>
      <c r="V751" s="209"/>
      <c r="W751" s="153"/>
      <c r="X751" s="11"/>
      <c r="Y751" s="11"/>
    </row>
    <row r="752" spans="1:25" x14ac:dyDescent="0.25">
      <c r="A752" s="153"/>
      <c r="B752" s="153"/>
      <c r="C752" s="128" t="s">
        <v>358</v>
      </c>
      <c r="D752" s="128" t="s">
        <v>6067</v>
      </c>
      <c r="E752" s="125" t="s">
        <v>295</v>
      </c>
      <c r="F752" s="122">
        <v>46</v>
      </c>
      <c r="G752" s="122"/>
      <c r="H752" s="174" t="s">
        <v>6034</v>
      </c>
      <c r="I752" s="173" t="s">
        <v>6022</v>
      </c>
      <c r="J752" s="174" t="s">
        <v>6044</v>
      </c>
      <c r="K752" s="153"/>
      <c r="L752" s="153"/>
      <c r="M752" s="153"/>
      <c r="N752" s="153"/>
      <c r="O752" s="122"/>
      <c r="P752" s="153"/>
      <c r="Q752" s="153"/>
      <c r="R752" s="153"/>
      <c r="S752" s="153"/>
      <c r="T752" s="122" t="str">
        <f>IFERROR(IFERROR(VLOOKUP(CONCATENATE($C752,"-",$D752, "-",$E752),Dashboard!$M$300:$N$472,2,FALSE),VLOOKUP(CONCATENATE($E752,"-",$D752, "-",$C752),Dashboard!$M$300:$N$472,2,FALSE)),"")</f>
        <v/>
      </c>
      <c r="U752" s="345" t="str">
        <f t="shared" si="10"/>
        <v/>
      </c>
      <c r="V752" s="209"/>
      <c r="W752" s="153"/>
      <c r="X752" s="11"/>
      <c r="Y752" s="11"/>
    </row>
    <row r="753" spans="1:25" x14ac:dyDescent="0.25">
      <c r="A753" s="153"/>
      <c r="B753" s="153"/>
      <c r="C753" s="128" t="s">
        <v>6025</v>
      </c>
      <c r="D753" s="173" t="s">
        <v>6022</v>
      </c>
      <c r="E753" s="125" t="s">
        <v>5833</v>
      </c>
      <c r="F753" s="122"/>
      <c r="G753" s="122">
        <v>6</v>
      </c>
      <c r="H753" s="127">
        <v>10</v>
      </c>
      <c r="I753" s="173" t="s">
        <v>6022</v>
      </c>
      <c r="J753" s="122">
        <v>10.15</v>
      </c>
      <c r="K753" s="122">
        <v>1</v>
      </c>
      <c r="L753" s="122">
        <v>1</v>
      </c>
      <c r="M753" s="174" t="s">
        <v>6961</v>
      </c>
      <c r="N753" s="174" t="s">
        <v>6962</v>
      </c>
      <c r="O753" s="122">
        <f>SUM(F749:F753)</f>
        <v>70</v>
      </c>
      <c r="P753" s="122"/>
      <c r="Q753" s="153"/>
      <c r="R753" s="153"/>
      <c r="S753" s="153"/>
      <c r="T753" s="122" t="str">
        <f>IFERROR(IFERROR(VLOOKUP(CONCATENATE($C753,"-",$D753, "-",$E753),Dashboard!$M$300:$N$472,2,FALSE),VLOOKUP(CONCATENATE($E753,"-",$D753, "-",$C753),Dashboard!$M$300:$N$472,2,FALSE)),"")</f>
        <v/>
      </c>
      <c r="U753" s="345" t="str">
        <f t="shared" si="10"/>
        <v/>
      </c>
      <c r="V753" s="209"/>
      <c r="W753" s="147" t="s">
        <v>5805</v>
      </c>
      <c r="X753" s="11"/>
      <c r="Y753" s="11"/>
    </row>
    <row r="754" spans="1:25" x14ac:dyDescent="0.25">
      <c r="A754" s="214" t="s">
        <v>5816</v>
      </c>
      <c r="B754" s="137" t="s">
        <v>5884</v>
      </c>
      <c r="C754" s="369" t="s">
        <v>6786</v>
      </c>
      <c r="D754" s="392"/>
      <c r="E754" s="371" t="s">
        <v>316</v>
      </c>
      <c r="F754" s="137"/>
      <c r="G754" s="137">
        <v>6</v>
      </c>
      <c r="H754" s="136">
        <v>11.15</v>
      </c>
      <c r="I754" s="381"/>
      <c r="J754" s="136">
        <v>11.25</v>
      </c>
      <c r="K754" s="214"/>
      <c r="L754" s="214"/>
      <c r="M754" s="214"/>
      <c r="N754" s="214"/>
      <c r="O754" s="137"/>
      <c r="P754" s="214"/>
      <c r="Q754" s="214"/>
      <c r="R754" s="214"/>
      <c r="S754" s="214"/>
      <c r="T754" s="122" t="str">
        <f>IFERROR(IFERROR(VLOOKUP(CONCATENATE($C754,"-",$D754, "-",$E754),Dashboard!$M$300:$N$472,2,FALSE),VLOOKUP(CONCATENATE($E754,"-",$D754, "-",$C754),Dashboard!$M$300:$N$472,2,FALSE)),"")</f>
        <v/>
      </c>
      <c r="U754" s="345" t="str">
        <f t="shared" si="10"/>
        <v/>
      </c>
      <c r="V754" s="209"/>
      <c r="W754" s="214"/>
      <c r="X754" s="11"/>
      <c r="Y754" s="11"/>
    </row>
    <row r="755" spans="1:25" x14ac:dyDescent="0.25">
      <c r="A755" s="153"/>
      <c r="B755" s="153"/>
      <c r="C755" s="128" t="s">
        <v>316</v>
      </c>
      <c r="D755" s="139" t="s">
        <v>6963</v>
      </c>
      <c r="E755" s="125" t="s">
        <v>411</v>
      </c>
      <c r="F755" s="122">
        <v>22</v>
      </c>
      <c r="G755" s="122"/>
      <c r="H755" s="127">
        <v>11.4</v>
      </c>
      <c r="I755" s="173"/>
      <c r="J755" s="127">
        <v>12.2</v>
      </c>
      <c r="K755" s="153"/>
      <c r="L755" s="153"/>
      <c r="M755" s="153"/>
      <c r="N755" s="153"/>
      <c r="O755" s="122"/>
      <c r="P755" s="153"/>
      <c r="Q755" s="153"/>
      <c r="R755" s="153"/>
      <c r="S755" s="153"/>
      <c r="T755" s="122" t="str">
        <f>IFERROR(IFERROR(VLOOKUP(CONCATENATE($C755,"-",$D755, "-",$E755),Dashboard!$M$300:$N$472,2,FALSE),VLOOKUP(CONCATENATE($E755,"-",$D755, "-",$C755),Dashboard!$M$300:$N$472,2,FALSE)),"")</f>
        <v/>
      </c>
      <c r="U755" s="345" t="str">
        <f t="shared" si="10"/>
        <v/>
      </c>
      <c r="V755" s="209"/>
      <c r="W755" s="153"/>
      <c r="X755" s="11"/>
      <c r="Y755" s="11"/>
    </row>
    <row r="756" spans="1:25" ht="38.25" customHeight="1" x14ac:dyDescent="0.25">
      <c r="A756" s="153"/>
      <c r="B756" s="153"/>
      <c r="C756" s="128" t="s">
        <v>411</v>
      </c>
      <c r="D756" s="190"/>
      <c r="E756" s="125" t="s">
        <v>315</v>
      </c>
      <c r="F756" s="122">
        <v>20</v>
      </c>
      <c r="G756" s="122"/>
      <c r="H756" s="127">
        <v>12.25</v>
      </c>
      <c r="I756" s="173"/>
      <c r="J756" s="127">
        <v>13.1</v>
      </c>
      <c r="K756" s="153"/>
      <c r="L756" s="153"/>
      <c r="M756" s="153"/>
      <c r="N756" s="153"/>
      <c r="O756" s="122"/>
      <c r="P756" s="153"/>
      <c r="Q756" s="153"/>
      <c r="R756" s="153"/>
      <c r="S756" s="153"/>
      <c r="T756" s="122" t="str">
        <f>IFERROR(IFERROR(VLOOKUP(CONCATENATE($C756,"-",$D756, "-",$E756),Dashboard!$M$300:$N$472,2,FALSE),VLOOKUP(CONCATENATE($E756,"-",$D756, "-",$C756),Dashboard!$M$300:$N$472,2,FALSE)),"")</f>
        <v/>
      </c>
      <c r="U756" s="345" t="str">
        <f t="shared" si="10"/>
        <v/>
      </c>
      <c r="V756" s="209"/>
      <c r="W756" s="148" t="s">
        <v>7387</v>
      </c>
      <c r="X756" s="11"/>
      <c r="Y756" s="11"/>
    </row>
    <row r="757" spans="1:25" ht="34.5" x14ac:dyDescent="0.25">
      <c r="A757" s="153"/>
      <c r="B757" s="153"/>
      <c r="C757" s="128" t="s">
        <v>315</v>
      </c>
      <c r="D757" s="128"/>
      <c r="E757" s="125" t="s">
        <v>411</v>
      </c>
      <c r="F757" s="122">
        <v>20</v>
      </c>
      <c r="G757" s="122"/>
      <c r="H757" s="127">
        <v>13.3</v>
      </c>
      <c r="I757" s="173"/>
      <c r="J757" s="127">
        <v>14.15</v>
      </c>
      <c r="K757" s="153"/>
      <c r="L757" s="153"/>
      <c r="M757" s="153"/>
      <c r="N757" s="153"/>
      <c r="O757" s="122"/>
      <c r="P757" s="153"/>
      <c r="Q757" s="153"/>
      <c r="R757" s="153"/>
      <c r="S757" s="153"/>
      <c r="T757" s="122" t="str">
        <f>IFERROR(IFERROR(VLOOKUP(CONCATENATE($C757,"-",$D757, "-",$E757),Dashboard!$M$300:$N$472,2,FALSE),VLOOKUP(CONCATENATE($E757,"-",$D757, "-",$C757),Dashboard!$M$300:$N$472,2,FALSE)),"")</f>
        <v/>
      </c>
      <c r="U757" s="345" t="str">
        <f t="shared" si="10"/>
        <v/>
      </c>
      <c r="V757" s="209"/>
      <c r="W757" s="148" t="s">
        <v>7388</v>
      </c>
      <c r="X757" s="11"/>
      <c r="Y757" s="11"/>
    </row>
    <row r="758" spans="1:25" ht="34.5" x14ac:dyDescent="0.25">
      <c r="A758" s="153"/>
      <c r="B758" s="153"/>
      <c r="C758" s="128" t="s">
        <v>411</v>
      </c>
      <c r="D758" s="190"/>
      <c r="E758" s="125" t="s">
        <v>315</v>
      </c>
      <c r="F758" s="122">
        <v>20</v>
      </c>
      <c r="G758" s="122"/>
      <c r="H758" s="127">
        <v>14.25</v>
      </c>
      <c r="I758" s="173"/>
      <c r="J758" s="127">
        <v>15.15</v>
      </c>
      <c r="K758" s="153"/>
      <c r="L758" s="153"/>
      <c r="M758" s="153"/>
      <c r="N758" s="153"/>
      <c r="O758" s="122"/>
      <c r="P758" s="153"/>
      <c r="Q758" s="153"/>
      <c r="R758" s="153"/>
      <c r="S758" s="153"/>
      <c r="T758" s="122" t="str">
        <f>IFERROR(IFERROR(VLOOKUP(CONCATENATE($C758,"-",$D758, "-",$E758),Dashboard!$M$300:$N$472,2,FALSE),VLOOKUP(CONCATENATE($E758,"-",$D758, "-",$C758),Dashboard!$M$300:$N$472,2,FALSE)),"")</f>
        <v/>
      </c>
      <c r="U758" s="345" t="str">
        <f t="shared" si="10"/>
        <v/>
      </c>
      <c r="V758" s="209"/>
      <c r="W758" s="148" t="s">
        <v>7389</v>
      </c>
      <c r="X758" s="11"/>
      <c r="Y758" s="11"/>
    </row>
    <row r="759" spans="1:25" ht="23.25" x14ac:dyDescent="0.25">
      <c r="A759" s="153"/>
      <c r="B759" s="153"/>
      <c r="C759" s="128" t="s">
        <v>315</v>
      </c>
      <c r="D759" s="128"/>
      <c r="E759" s="125" t="s">
        <v>316</v>
      </c>
      <c r="F759" s="122">
        <v>25</v>
      </c>
      <c r="G759" s="122"/>
      <c r="H759" s="127">
        <v>15.4</v>
      </c>
      <c r="I759" s="173"/>
      <c r="J759" s="127">
        <v>16.399999999999999</v>
      </c>
      <c r="K759" s="122"/>
      <c r="L759" s="122"/>
      <c r="M759" s="174"/>
      <c r="N759" s="174"/>
      <c r="O759" s="122"/>
      <c r="P759" s="122"/>
      <c r="Q759" s="153"/>
      <c r="R759" s="153"/>
      <c r="S759" s="153"/>
      <c r="T759" s="122" t="str">
        <f>IFERROR(IFERROR(VLOOKUP(CONCATENATE($C759,"-",$D759, "-",$E759),Dashboard!$M$300:$N$472,2,FALSE),VLOOKUP(CONCATENATE($E759,"-",$D759, "-",$C759),Dashboard!$M$300:$N$472,2,FALSE)),"")</f>
        <v/>
      </c>
      <c r="U759" s="345" t="str">
        <f t="shared" si="10"/>
        <v/>
      </c>
      <c r="V759" s="209"/>
      <c r="W759" s="148" t="s">
        <v>7390</v>
      </c>
      <c r="X759" s="11"/>
      <c r="Y759" s="11"/>
    </row>
    <row r="760" spans="1:25" x14ac:dyDescent="0.25">
      <c r="A760" s="153"/>
      <c r="B760" s="122"/>
      <c r="C760" s="128" t="s">
        <v>316</v>
      </c>
      <c r="D760" s="139" t="s">
        <v>6963</v>
      </c>
      <c r="E760" s="125" t="s">
        <v>411</v>
      </c>
      <c r="F760" s="122">
        <v>22</v>
      </c>
      <c r="G760" s="122"/>
      <c r="H760" s="174" t="s">
        <v>6039</v>
      </c>
      <c r="I760" s="173"/>
      <c r="J760" s="174" t="s">
        <v>6776</v>
      </c>
      <c r="K760" s="153"/>
      <c r="L760" s="153"/>
      <c r="M760" s="153"/>
      <c r="N760" s="153"/>
      <c r="O760" s="122"/>
      <c r="P760" s="153"/>
      <c r="Q760" s="153"/>
      <c r="R760" s="153"/>
      <c r="S760" s="153"/>
      <c r="T760" s="122" t="str">
        <f>IFERROR(IFERROR(VLOOKUP(CONCATENATE($C760,"-",$D760, "-",$E760),Dashboard!$M$300:$N$472,2,FALSE),VLOOKUP(CONCATENATE($E760,"-",$D760, "-",$C760),Dashboard!$M$300:$N$472,2,FALSE)),"")</f>
        <v/>
      </c>
      <c r="U760" s="345" t="str">
        <f t="shared" si="10"/>
        <v/>
      </c>
      <c r="V760" s="209"/>
      <c r="W760" s="153"/>
      <c r="X760" s="11"/>
      <c r="Y760" s="11"/>
    </row>
    <row r="761" spans="1:25" ht="45.75" x14ac:dyDescent="0.25">
      <c r="A761" s="153"/>
      <c r="B761" s="153"/>
      <c r="C761" s="128" t="s">
        <v>411</v>
      </c>
      <c r="D761" s="124"/>
      <c r="E761" s="152" t="s">
        <v>316</v>
      </c>
      <c r="F761" s="122">
        <v>22</v>
      </c>
      <c r="G761" s="122"/>
      <c r="H761" s="174" t="s">
        <v>6777</v>
      </c>
      <c r="I761" s="173"/>
      <c r="J761" s="174" t="s">
        <v>6754</v>
      </c>
      <c r="K761" s="122"/>
      <c r="L761" s="122"/>
      <c r="M761" s="153"/>
      <c r="N761" s="153"/>
      <c r="O761" s="122"/>
      <c r="P761" s="153"/>
      <c r="Q761" s="153"/>
      <c r="R761" s="153"/>
      <c r="S761" s="153"/>
      <c r="T761" s="122" t="str">
        <f>IFERROR(IFERROR(VLOOKUP(CONCATENATE($C761,"-",$D761, "-",$E761),Dashboard!$M$300:$N$472,2,FALSE),VLOOKUP(CONCATENATE($E761,"-",$D761, "-",$C761),Dashboard!$M$300:$N$472,2,FALSE)),"")</f>
        <v/>
      </c>
      <c r="U761" s="345" t="str">
        <f t="shared" ref="U761:U824" si="11">T761</f>
        <v/>
      </c>
      <c r="V761" s="209"/>
      <c r="W761" s="148" t="s">
        <v>7391</v>
      </c>
      <c r="X761" s="11"/>
      <c r="Y761" s="11"/>
    </row>
    <row r="762" spans="1:25" ht="23.25" x14ac:dyDescent="0.25">
      <c r="A762" s="153"/>
      <c r="B762" s="153"/>
      <c r="C762" s="128" t="s">
        <v>316</v>
      </c>
      <c r="D762" s="129"/>
      <c r="E762" s="125" t="s">
        <v>315</v>
      </c>
      <c r="F762" s="122">
        <v>25</v>
      </c>
      <c r="G762" s="122"/>
      <c r="H762" s="174" t="s">
        <v>6734</v>
      </c>
      <c r="I762" s="173"/>
      <c r="J762" s="174" t="s">
        <v>6735</v>
      </c>
      <c r="K762" s="122"/>
      <c r="L762" s="122"/>
      <c r="M762" s="153"/>
      <c r="N762" s="153"/>
      <c r="O762" s="122"/>
      <c r="P762" s="153"/>
      <c r="Q762" s="153"/>
      <c r="R762" s="153"/>
      <c r="S762" s="153"/>
      <c r="T762" s="122" t="str">
        <f>IFERROR(IFERROR(VLOOKUP(CONCATENATE($C762,"-",$D762, "-",$E762),Dashboard!$M$300:$N$472,2,FALSE),VLOOKUP(CONCATENATE($E762,"-",$D762, "-",$C762),Dashboard!$M$300:$N$472,2,FALSE)),"")</f>
        <v/>
      </c>
      <c r="U762" s="345" t="str">
        <f t="shared" si="11"/>
        <v/>
      </c>
      <c r="V762" s="209"/>
      <c r="W762" s="148" t="s">
        <v>7392</v>
      </c>
      <c r="X762" s="11"/>
      <c r="Y762" s="11"/>
    </row>
    <row r="763" spans="1:25" x14ac:dyDescent="0.25">
      <c r="A763" s="153"/>
      <c r="B763" s="153"/>
      <c r="C763" s="128" t="s">
        <v>315</v>
      </c>
      <c r="D763" s="129" t="s">
        <v>255</v>
      </c>
      <c r="E763" s="123" t="s">
        <v>6964</v>
      </c>
      <c r="F763" s="122">
        <v>12</v>
      </c>
      <c r="G763" s="122"/>
      <c r="H763" s="127">
        <v>20.350000000000001</v>
      </c>
      <c r="I763" s="173"/>
      <c r="J763" s="127">
        <v>21.1</v>
      </c>
      <c r="K763" s="122">
        <v>1</v>
      </c>
      <c r="L763" s="122">
        <v>1</v>
      </c>
      <c r="M763" s="154">
        <v>10.55</v>
      </c>
      <c r="N763" s="154">
        <v>7.3</v>
      </c>
      <c r="O763" s="122">
        <f>SUM(F755:F763)</f>
        <v>188</v>
      </c>
      <c r="P763" s="153"/>
      <c r="Q763" s="153"/>
      <c r="R763" s="153"/>
      <c r="S763" s="153"/>
      <c r="T763" s="122" t="str">
        <f>IFERROR(IFERROR(VLOOKUP(CONCATENATE($C763,"-",$D763, "-",$E763),Dashboard!$M$300:$N$472,2,FALSE),VLOOKUP(CONCATENATE($E763,"-",$D763, "-",$C763),Dashboard!$M$300:$N$472,2,FALSE)),"")</f>
        <v/>
      </c>
      <c r="U763" s="345" t="str">
        <f t="shared" si="11"/>
        <v/>
      </c>
      <c r="V763" s="209"/>
      <c r="W763" s="153" t="s">
        <v>7393</v>
      </c>
      <c r="X763" s="11"/>
      <c r="Y763" s="11"/>
    </row>
    <row r="764" spans="1:25" x14ac:dyDescent="0.25">
      <c r="A764" s="153"/>
      <c r="B764" s="122">
        <v>73</v>
      </c>
      <c r="C764" s="123" t="s">
        <v>6964</v>
      </c>
      <c r="D764" s="129" t="s">
        <v>255</v>
      </c>
      <c r="E764" s="125" t="s">
        <v>315</v>
      </c>
      <c r="F764" s="122">
        <v>12</v>
      </c>
      <c r="G764" s="122"/>
      <c r="H764" s="127">
        <v>6.15</v>
      </c>
      <c r="I764" s="173"/>
      <c r="J764" s="127">
        <v>6.35</v>
      </c>
      <c r="K764" s="122"/>
      <c r="L764" s="122"/>
      <c r="M764" s="153"/>
      <c r="N764" s="153"/>
      <c r="O764" s="122"/>
      <c r="P764" s="153"/>
      <c r="Q764" s="153"/>
      <c r="R764" s="153"/>
      <c r="S764" s="153"/>
      <c r="T764" s="122" t="str">
        <f>IFERROR(IFERROR(VLOOKUP(CONCATENATE($C764,"-",$D764, "-",$E764),Dashboard!$M$300:$N$472,2,FALSE),VLOOKUP(CONCATENATE($E764,"-",$D764, "-",$C764),Dashboard!$M$300:$N$472,2,FALSE)),"")</f>
        <v/>
      </c>
      <c r="U764" s="345" t="str">
        <f t="shared" si="11"/>
        <v/>
      </c>
      <c r="V764" s="209"/>
      <c r="W764" s="153"/>
      <c r="X764" s="11"/>
      <c r="Y764" s="11"/>
    </row>
    <row r="765" spans="1:25" x14ac:dyDescent="0.25">
      <c r="A765" s="153"/>
      <c r="B765" s="122"/>
      <c r="C765" s="123" t="s">
        <v>315</v>
      </c>
      <c r="D765" s="129"/>
      <c r="E765" s="125" t="s">
        <v>316</v>
      </c>
      <c r="F765" s="122">
        <v>25</v>
      </c>
      <c r="G765" s="122"/>
      <c r="H765" s="127">
        <v>6.35</v>
      </c>
      <c r="I765" s="173"/>
      <c r="J765" s="127">
        <v>7.35</v>
      </c>
      <c r="K765" s="122"/>
      <c r="L765" s="122"/>
      <c r="M765" s="153"/>
      <c r="N765" s="153"/>
      <c r="O765" s="122"/>
      <c r="P765" s="153"/>
      <c r="Q765" s="153"/>
      <c r="R765" s="153"/>
      <c r="S765" s="153"/>
      <c r="T765" s="122" t="str">
        <f>IFERROR(IFERROR(VLOOKUP(CONCATENATE($C765,"-",$D765, "-",$E765),Dashboard!$M$300:$N$472,2,FALSE),VLOOKUP(CONCATENATE($E765,"-",$D765, "-",$C765),Dashboard!$M$300:$N$472,2,FALSE)),"")</f>
        <v/>
      </c>
      <c r="U765" s="345" t="str">
        <f t="shared" si="11"/>
        <v/>
      </c>
      <c r="V765" s="209"/>
      <c r="W765" s="167" t="s">
        <v>7394</v>
      </c>
      <c r="X765" s="11"/>
      <c r="Y765" s="11"/>
    </row>
    <row r="766" spans="1:25" ht="34.5" x14ac:dyDescent="0.25">
      <c r="A766" s="153"/>
      <c r="B766" s="122"/>
      <c r="C766" s="123" t="s">
        <v>316</v>
      </c>
      <c r="D766" s="129"/>
      <c r="E766" s="125" t="s">
        <v>411</v>
      </c>
      <c r="F766" s="122">
        <v>22</v>
      </c>
      <c r="G766" s="122"/>
      <c r="H766" s="127">
        <v>7.45</v>
      </c>
      <c r="I766" s="173"/>
      <c r="J766" s="127">
        <v>8.3000000000000007</v>
      </c>
      <c r="K766" s="122"/>
      <c r="L766" s="122"/>
      <c r="M766" s="153"/>
      <c r="N766" s="153"/>
      <c r="O766" s="122"/>
      <c r="P766" s="153"/>
      <c r="Q766" s="153"/>
      <c r="R766" s="153"/>
      <c r="S766" s="153"/>
      <c r="T766" s="122" t="str">
        <f>IFERROR(IFERROR(VLOOKUP(CONCATENATE($C766,"-",$D766, "-",$E766),Dashboard!$M$300:$N$472,2,FALSE),VLOOKUP(CONCATENATE($E766,"-",$D766, "-",$C766),Dashboard!$M$300:$N$472,2,FALSE)),"")</f>
        <v/>
      </c>
      <c r="U766" s="345" t="str">
        <f t="shared" si="11"/>
        <v/>
      </c>
      <c r="V766" s="209"/>
      <c r="W766" s="132" t="s">
        <v>7395</v>
      </c>
      <c r="X766" s="11"/>
      <c r="Y766" s="11"/>
    </row>
    <row r="767" spans="1:25" x14ac:dyDescent="0.25">
      <c r="A767" s="153"/>
      <c r="B767" s="122"/>
      <c r="C767" s="123" t="s">
        <v>411</v>
      </c>
      <c r="D767" s="135" t="s">
        <v>316</v>
      </c>
      <c r="E767" s="125" t="s">
        <v>295</v>
      </c>
      <c r="F767" s="122">
        <v>34</v>
      </c>
      <c r="G767" s="122"/>
      <c r="H767" s="127">
        <v>8.4499999999999993</v>
      </c>
      <c r="I767" s="173"/>
      <c r="J767" s="127">
        <v>9.5500000000000007</v>
      </c>
      <c r="K767" s="122"/>
      <c r="L767" s="122"/>
      <c r="M767" s="153"/>
      <c r="N767" s="153"/>
      <c r="O767" s="122"/>
      <c r="P767" s="153"/>
      <c r="Q767" s="153"/>
      <c r="R767" s="153"/>
      <c r="S767" s="153"/>
      <c r="T767" s="122" t="str">
        <f>IFERROR(IFERROR(VLOOKUP(CONCATENATE($C767,"-",$D767, "-",$E767),Dashboard!$M$300:$N$472,2,FALSE),VLOOKUP(CONCATENATE($E767,"-",$D767, "-",$C767),Dashboard!$M$300:$N$472,2,FALSE)),"")</f>
        <v/>
      </c>
      <c r="U767" s="345" t="str">
        <f t="shared" si="11"/>
        <v/>
      </c>
      <c r="V767" s="209"/>
      <c r="W767" s="167" t="s">
        <v>7396</v>
      </c>
      <c r="X767" s="11"/>
      <c r="Y767" s="11"/>
    </row>
    <row r="768" spans="1:25" x14ac:dyDescent="0.25">
      <c r="A768" s="153"/>
      <c r="B768" s="122"/>
      <c r="C768" s="152" t="s">
        <v>295</v>
      </c>
      <c r="D768" s="129"/>
      <c r="E768" s="125" t="s">
        <v>6786</v>
      </c>
      <c r="F768" s="122"/>
      <c r="G768" s="122">
        <v>6</v>
      </c>
      <c r="H768" s="127">
        <v>9.5500000000000007</v>
      </c>
      <c r="I768" s="173"/>
      <c r="J768" s="127">
        <v>10.050000000000001</v>
      </c>
      <c r="K768" s="122">
        <v>1</v>
      </c>
      <c r="L768" s="122">
        <v>1</v>
      </c>
      <c r="M768" s="154">
        <v>4.4000000000000004</v>
      </c>
      <c r="N768" s="154">
        <v>4.4000000000000004</v>
      </c>
      <c r="O768" s="122">
        <f>SUM(F764:F767)</f>
        <v>93</v>
      </c>
      <c r="P768" s="153"/>
      <c r="Q768" s="153"/>
      <c r="R768" s="153"/>
      <c r="S768" s="153"/>
      <c r="T768" s="122" t="str">
        <f>IFERROR(IFERROR(VLOOKUP(CONCATENATE($C768,"-",$D768, "-",$E768),Dashboard!$M$300:$N$472,2,FALSE),VLOOKUP(CONCATENATE($E768,"-",$D768, "-",$C768),Dashboard!$M$300:$N$472,2,FALSE)),"")</f>
        <v/>
      </c>
      <c r="U768" s="345" t="str">
        <f t="shared" si="11"/>
        <v/>
      </c>
      <c r="V768" s="209"/>
      <c r="W768" s="153" t="s">
        <v>5805</v>
      </c>
      <c r="X768" s="11"/>
      <c r="Y768" s="11"/>
    </row>
    <row r="769" spans="1:25" x14ac:dyDescent="0.25">
      <c r="A769" s="153"/>
      <c r="B769" s="153"/>
      <c r="C769" s="128"/>
      <c r="D769" s="128"/>
      <c r="E769" s="125"/>
      <c r="F769" s="153"/>
      <c r="G769" s="122"/>
      <c r="H769" s="153"/>
      <c r="I769" s="153"/>
      <c r="J769" s="153"/>
      <c r="K769" s="153"/>
      <c r="L769" s="153"/>
      <c r="M769" s="153"/>
      <c r="N769" s="153"/>
      <c r="O769" s="122"/>
      <c r="P769" s="153"/>
      <c r="Q769" s="153"/>
      <c r="R769" s="153"/>
      <c r="S769" s="153"/>
      <c r="T769" s="122" t="str">
        <f>IFERROR(IFERROR(VLOOKUP(CONCATENATE($C769,"-",$D769, "-",$E769),Dashboard!$M$300:$N$472,2,FALSE),VLOOKUP(CONCATENATE($E769,"-",$D769, "-",$C769),Dashboard!$M$300:$N$472,2,FALSE)),"")</f>
        <v/>
      </c>
      <c r="U769" s="345" t="str">
        <f t="shared" si="11"/>
        <v/>
      </c>
      <c r="V769" s="209"/>
      <c r="W769" s="153"/>
      <c r="X769" s="11"/>
      <c r="Y769" s="11"/>
    </row>
    <row r="770" spans="1:25" x14ac:dyDescent="0.25">
      <c r="A770" s="153"/>
      <c r="B770" s="122" t="s">
        <v>5885</v>
      </c>
      <c r="C770" s="128" t="s">
        <v>5833</v>
      </c>
      <c r="D770" s="173" t="s">
        <v>6022</v>
      </c>
      <c r="E770" s="125" t="s">
        <v>6025</v>
      </c>
      <c r="F770" s="122"/>
      <c r="G770" s="122">
        <v>6</v>
      </c>
      <c r="H770" s="127">
        <v>10.5</v>
      </c>
      <c r="I770" s="173" t="s">
        <v>6022</v>
      </c>
      <c r="J770" s="122">
        <v>11.05</v>
      </c>
      <c r="K770" s="153"/>
      <c r="L770" s="153"/>
      <c r="M770" s="153"/>
      <c r="N770" s="153"/>
      <c r="O770" s="122"/>
      <c r="P770" s="153"/>
      <c r="Q770" s="153"/>
      <c r="R770" s="153"/>
      <c r="S770" s="153"/>
      <c r="T770" s="122" t="str">
        <f>IFERROR(IFERROR(VLOOKUP(CONCATENATE($C770,"-",$D770, "-",$E770),Dashboard!$M$300:$N$472,2,FALSE),VLOOKUP(CONCATENATE($E770,"-",$D770, "-",$C770),Dashboard!$M$300:$N$472,2,FALSE)),"")</f>
        <v/>
      </c>
      <c r="U770" s="345" t="str">
        <f t="shared" si="11"/>
        <v/>
      </c>
      <c r="V770" s="209"/>
      <c r="W770" s="153"/>
      <c r="X770" s="11"/>
      <c r="Y770" s="11"/>
    </row>
    <row r="771" spans="1:25" x14ac:dyDescent="0.25">
      <c r="A771" s="153"/>
      <c r="B771" s="153"/>
      <c r="C771" s="128" t="s">
        <v>295</v>
      </c>
      <c r="D771" s="128" t="s">
        <v>6000</v>
      </c>
      <c r="E771" s="125" t="s">
        <v>358</v>
      </c>
      <c r="F771" s="122">
        <v>44</v>
      </c>
      <c r="G771" s="122"/>
      <c r="H771" s="127">
        <v>11.2</v>
      </c>
      <c r="I771" s="173" t="s">
        <v>6022</v>
      </c>
      <c r="J771" s="122">
        <v>13.05</v>
      </c>
      <c r="K771" s="153"/>
      <c r="L771" s="153"/>
      <c r="M771" s="153"/>
      <c r="N771" s="153"/>
      <c r="O771" s="122"/>
      <c r="P771" s="153"/>
      <c r="Q771" s="153"/>
      <c r="R771" s="153"/>
      <c r="S771" s="153"/>
      <c r="T771" s="122" t="str">
        <f>IFERROR(IFERROR(VLOOKUP(CONCATENATE($C771,"-",$D771, "-",$E771),Dashboard!$M$300:$N$472,2,FALSE),VLOOKUP(CONCATENATE($E771,"-",$D771, "-",$C771),Dashboard!$M$300:$N$472,2,FALSE)),"")</f>
        <v>prv114</v>
      </c>
      <c r="U771" s="345" t="str">
        <f t="shared" si="11"/>
        <v>prv114</v>
      </c>
      <c r="V771" s="209"/>
      <c r="W771" s="153"/>
      <c r="X771" s="11"/>
      <c r="Y771" s="11"/>
    </row>
    <row r="772" spans="1:25" x14ac:dyDescent="0.25">
      <c r="A772" s="153"/>
      <c r="B772" s="153"/>
      <c r="C772" s="128" t="s">
        <v>358</v>
      </c>
      <c r="D772" s="128" t="s">
        <v>6965</v>
      </c>
      <c r="E772" s="125" t="s">
        <v>6025</v>
      </c>
      <c r="F772" s="122">
        <v>53</v>
      </c>
      <c r="G772" s="122"/>
      <c r="H772" s="127">
        <v>13.2</v>
      </c>
      <c r="I772" s="173" t="s">
        <v>6022</v>
      </c>
      <c r="J772" s="122">
        <v>16.149999999999999</v>
      </c>
      <c r="K772" s="153"/>
      <c r="L772" s="153"/>
      <c r="M772" s="153"/>
      <c r="N772" s="153"/>
      <c r="O772" s="122"/>
      <c r="P772" s="153"/>
      <c r="Q772" s="153"/>
      <c r="R772" s="153"/>
      <c r="S772" s="153"/>
      <c r="T772" s="122" t="str">
        <f>IFERROR(IFERROR(VLOOKUP(CONCATENATE($C772,"-",$D772, "-",$E772),Dashboard!$M$300:$N$472,2,FALSE),VLOOKUP(CONCATENATE($E772,"-",$D772, "-",$C772),Dashboard!$M$300:$N$472,2,FALSE)),"")</f>
        <v/>
      </c>
      <c r="U772" s="345" t="str">
        <f t="shared" si="11"/>
        <v/>
      </c>
      <c r="V772" s="209"/>
      <c r="W772" s="153"/>
      <c r="X772" s="11"/>
      <c r="Y772" s="11"/>
    </row>
    <row r="773" spans="1:25" ht="34.5" x14ac:dyDescent="0.25">
      <c r="A773" s="153"/>
      <c r="B773" s="153"/>
      <c r="C773" s="128" t="s">
        <v>295</v>
      </c>
      <c r="D773" s="128" t="s">
        <v>6000</v>
      </c>
      <c r="E773" s="125" t="s">
        <v>6966</v>
      </c>
      <c r="F773" s="122">
        <v>53</v>
      </c>
      <c r="G773" s="122"/>
      <c r="H773" s="127">
        <v>17</v>
      </c>
      <c r="I773" s="173" t="s">
        <v>6022</v>
      </c>
      <c r="J773" s="127">
        <v>19</v>
      </c>
      <c r="K773" s="122">
        <v>1</v>
      </c>
      <c r="L773" s="122">
        <v>1</v>
      </c>
      <c r="M773" s="174" t="s">
        <v>6967</v>
      </c>
      <c r="N773" s="174" t="s">
        <v>6742</v>
      </c>
      <c r="O773" s="122">
        <f>SUM(F771:F773)</f>
        <v>150</v>
      </c>
      <c r="P773" s="122"/>
      <c r="Q773" s="153"/>
      <c r="R773" s="153"/>
      <c r="S773" s="153"/>
      <c r="T773" s="122" t="str">
        <f>IFERROR(IFERROR(VLOOKUP(CONCATENATE($C773,"-",$D773, "-",$E773),Dashboard!$M$300:$N$472,2,FALSE),VLOOKUP(CONCATENATE($E773,"-",$D773, "-",$C773),Dashboard!$M$300:$N$472,2,FALSE)),"")</f>
        <v/>
      </c>
      <c r="U773" s="345" t="str">
        <f t="shared" si="11"/>
        <v/>
      </c>
      <c r="V773" s="209"/>
      <c r="W773" s="148" t="s">
        <v>7397</v>
      </c>
      <c r="X773" s="11"/>
      <c r="Y773" s="11"/>
    </row>
    <row r="774" spans="1:25" x14ac:dyDescent="0.25">
      <c r="A774" s="153"/>
      <c r="B774" s="122">
        <v>74</v>
      </c>
      <c r="C774" s="139" t="s">
        <v>6968</v>
      </c>
      <c r="D774" s="173" t="s">
        <v>6022</v>
      </c>
      <c r="E774" s="125" t="s">
        <v>358</v>
      </c>
      <c r="F774" s="122">
        <v>11</v>
      </c>
      <c r="G774" s="122"/>
      <c r="H774" s="174" t="s">
        <v>6722</v>
      </c>
      <c r="I774" s="173" t="s">
        <v>6022</v>
      </c>
      <c r="J774" s="174" t="s">
        <v>6937</v>
      </c>
      <c r="K774" s="153"/>
      <c r="L774" s="153"/>
      <c r="M774" s="153"/>
      <c r="N774" s="153"/>
      <c r="O774" s="122"/>
      <c r="P774" s="153"/>
      <c r="Q774" s="153"/>
      <c r="R774" s="153"/>
      <c r="S774" s="153"/>
      <c r="T774" s="122" t="str">
        <f>IFERROR(IFERROR(VLOOKUP(CONCATENATE($C774,"-",$D774, "-",$E774),Dashboard!$M$300:$N$472,2,FALSE),VLOOKUP(CONCATENATE($E774,"-",$D774, "-",$C774),Dashboard!$M$300:$N$472,2,FALSE)),"")</f>
        <v/>
      </c>
      <c r="U774" s="345" t="str">
        <f t="shared" si="11"/>
        <v/>
      </c>
      <c r="V774" s="209"/>
      <c r="W774" s="153"/>
      <c r="X774" s="11"/>
      <c r="Y774" s="11"/>
    </row>
    <row r="775" spans="1:25" x14ac:dyDescent="0.25">
      <c r="A775" s="153"/>
      <c r="B775" s="153"/>
      <c r="C775" s="128" t="s">
        <v>358</v>
      </c>
      <c r="D775" s="128" t="s">
        <v>6025</v>
      </c>
      <c r="E775" s="125" t="s">
        <v>6969</v>
      </c>
      <c r="F775" s="122">
        <v>57</v>
      </c>
      <c r="G775" s="122"/>
      <c r="H775" s="174" t="s">
        <v>6804</v>
      </c>
      <c r="I775" s="173" t="s">
        <v>6022</v>
      </c>
      <c r="J775" s="174" t="s">
        <v>6883</v>
      </c>
      <c r="K775" s="153"/>
      <c r="L775" s="153"/>
      <c r="M775" s="153"/>
      <c r="N775" s="153"/>
      <c r="O775" s="122"/>
      <c r="P775" s="153"/>
      <c r="Q775" s="153"/>
      <c r="R775" s="153"/>
      <c r="S775" s="153"/>
      <c r="T775" s="122" t="str">
        <f>IFERROR(IFERROR(VLOOKUP(CONCATENATE($C775,"-",$D775, "-",$E775),Dashboard!$M$300:$N$472,2,FALSE),VLOOKUP(CONCATENATE($E775,"-",$D775, "-",$C775),Dashboard!$M$300:$N$472,2,FALSE)),"")</f>
        <v/>
      </c>
      <c r="U775" s="345" t="str">
        <f t="shared" si="11"/>
        <v/>
      </c>
      <c r="V775" s="209"/>
      <c r="W775" s="153"/>
      <c r="X775" s="11"/>
      <c r="Y775" s="11"/>
    </row>
    <row r="776" spans="1:25" x14ac:dyDescent="0.25">
      <c r="A776" s="153"/>
      <c r="B776" s="153"/>
      <c r="C776" s="128" t="s">
        <v>6969</v>
      </c>
      <c r="D776" s="173" t="s">
        <v>6022</v>
      </c>
      <c r="E776" s="125" t="s">
        <v>5833</v>
      </c>
      <c r="F776" s="122"/>
      <c r="G776" s="122">
        <v>6</v>
      </c>
      <c r="H776" s="174" t="s">
        <v>6883</v>
      </c>
      <c r="I776" s="173" t="s">
        <v>6022</v>
      </c>
      <c r="J776" s="174" t="s">
        <v>6044</v>
      </c>
      <c r="K776" s="122">
        <v>1</v>
      </c>
      <c r="L776" s="122">
        <v>1</v>
      </c>
      <c r="M776" s="174" t="s">
        <v>6962</v>
      </c>
      <c r="N776" s="174" t="s">
        <v>7291</v>
      </c>
      <c r="O776" s="122">
        <f>SUM(F774:F775)</f>
        <v>68</v>
      </c>
      <c r="P776" s="122"/>
      <c r="Q776" s="153"/>
      <c r="R776" s="153"/>
      <c r="S776" s="153"/>
      <c r="T776" s="122" t="str">
        <f>IFERROR(IFERROR(VLOOKUP(CONCATENATE($C776,"-",$D776, "-",$E776),Dashboard!$M$300:$N$472,2,FALSE),VLOOKUP(CONCATENATE($E776,"-",$D776, "-",$C776),Dashboard!$M$300:$N$472,2,FALSE)),"")</f>
        <v/>
      </c>
      <c r="U776" s="345" t="str">
        <f t="shared" si="11"/>
        <v/>
      </c>
      <c r="V776" s="209"/>
      <c r="W776" s="147" t="s">
        <v>5805</v>
      </c>
      <c r="X776" s="11"/>
      <c r="Y776" s="11"/>
    </row>
    <row r="777" spans="1:25" x14ac:dyDescent="0.25">
      <c r="A777" s="214" t="s">
        <v>5816</v>
      </c>
      <c r="B777" s="137" t="s">
        <v>5886</v>
      </c>
      <c r="C777" s="369" t="s">
        <v>5833</v>
      </c>
      <c r="D777" s="381" t="s">
        <v>6022</v>
      </c>
      <c r="E777" s="371" t="s">
        <v>316</v>
      </c>
      <c r="F777" s="137"/>
      <c r="G777" s="137">
        <v>6</v>
      </c>
      <c r="H777" s="136">
        <v>12</v>
      </c>
      <c r="I777" s="381" t="s">
        <v>6022</v>
      </c>
      <c r="J777" s="137">
        <v>12.15</v>
      </c>
      <c r="K777" s="214"/>
      <c r="L777" s="214"/>
      <c r="M777" s="214"/>
      <c r="N777" s="214"/>
      <c r="O777" s="137"/>
      <c r="P777" s="214"/>
      <c r="Q777" s="214"/>
      <c r="R777" s="214"/>
      <c r="S777" s="214"/>
      <c r="T777" s="122" t="str">
        <f>IFERROR(IFERROR(VLOOKUP(CONCATENATE($C777,"-",$D777, "-",$E777),Dashboard!$M$300:$N$472,2,FALSE),VLOOKUP(CONCATENATE($E777,"-",$D777, "-",$C777),Dashboard!$M$300:$N$472,2,FALSE)),"")</f>
        <v/>
      </c>
      <c r="U777" s="345" t="str">
        <f t="shared" si="11"/>
        <v/>
      </c>
      <c r="V777" s="209"/>
      <c r="W777" s="214"/>
      <c r="X777" s="11"/>
      <c r="Y777" s="11"/>
    </row>
    <row r="778" spans="1:25" ht="30" x14ac:dyDescent="0.25">
      <c r="A778" s="153"/>
      <c r="B778" s="153"/>
      <c r="C778" s="128" t="s">
        <v>316</v>
      </c>
      <c r="D778" s="125" t="s">
        <v>6970</v>
      </c>
      <c r="E778" s="125" t="s">
        <v>411</v>
      </c>
      <c r="F778" s="122">
        <v>18</v>
      </c>
      <c r="G778" s="122"/>
      <c r="H778" s="127">
        <v>12.3</v>
      </c>
      <c r="I778" s="173" t="s">
        <v>6022</v>
      </c>
      <c r="J778" s="127">
        <v>13.3</v>
      </c>
      <c r="K778" s="153"/>
      <c r="L778" s="153"/>
      <c r="M778" s="153"/>
      <c r="N778" s="153"/>
      <c r="O778" s="122"/>
      <c r="P778" s="153"/>
      <c r="Q778" s="153"/>
      <c r="R778" s="153"/>
      <c r="S778" s="153"/>
      <c r="T778" s="122" t="str">
        <f>IFERROR(IFERROR(VLOOKUP(CONCATENATE($C778,"-",$D778, "-",$E778),Dashboard!$M$300:$N$472,2,FALSE),VLOOKUP(CONCATENATE($E778,"-",$D778, "-",$C778),Dashboard!$M$300:$N$472,2,FALSE)),"")</f>
        <v/>
      </c>
      <c r="U778" s="345" t="str">
        <f t="shared" si="11"/>
        <v/>
      </c>
      <c r="V778" s="209"/>
      <c r="W778" s="147"/>
      <c r="X778" s="11"/>
      <c r="Y778" s="11"/>
    </row>
    <row r="779" spans="1:25" ht="68.25" x14ac:dyDescent="0.25">
      <c r="A779" s="153"/>
      <c r="B779" s="153"/>
      <c r="C779" s="128" t="s">
        <v>411</v>
      </c>
      <c r="D779" s="135" t="s">
        <v>844</v>
      </c>
      <c r="E779" s="132" t="s">
        <v>6971</v>
      </c>
      <c r="F779" s="122">
        <v>10</v>
      </c>
      <c r="G779" s="122"/>
      <c r="H779" s="127">
        <v>13.45</v>
      </c>
      <c r="I779" s="173" t="s">
        <v>6022</v>
      </c>
      <c r="J779" s="122">
        <v>15.15</v>
      </c>
      <c r="K779" s="153"/>
      <c r="L779" s="153"/>
      <c r="M779" s="153"/>
      <c r="N779" s="153"/>
      <c r="O779" s="122"/>
      <c r="P779" s="153"/>
      <c r="Q779" s="153"/>
      <c r="R779" s="153"/>
      <c r="S779" s="153"/>
      <c r="T779" s="122" t="str">
        <f>IFERROR(IFERROR(VLOOKUP(CONCATENATE($C779,"-",$D779, "-",$E779),Dashboard!$M$300:$N$472,2,FALSE),VLOOKUP(CONCATENATE($E779,"-",$D779, "-",$C779),Dashboard!$M$300:$N$472,2,FALSE)),"")</f>
        <v/>
      </c>
      <c r="U779" s="345" t="str">
        <f t="shared" si="11"/>
        <v/>
      </c>
      <c r="V779" s="209"/>
      <c r="W779" s="148" t="s">
        <v>7398</v>
      </c>
      <c r="X779" s="11"/>
      <c r="Y779" s="11"/>
    </row>
    <row r="780" spans="1:25" ht="45.75" x14ac:dyDescent="0.25">
      <c r="A780" s="153"/>
      <c r="B780" s="153"/>
      <c r="C780" s="132" t="s">
        <v>6972</v>
      </c>
      <c r="D780" s="128" t="s">
        <v>411</v>
      </c>
      <c r="E780" s="125" t="s">
        <v>492</v>
      </c>
      <c r="F780" s="122">
        <v>50</v>
      </c>
      <c r="G780" s="122"/>
      <c r="H780" s="127">
        <v>16.3</v>
      </c>
      <c r="I780" s="173" t="s">
        <v>6022</v>
      </c>
      <c r="J780" s="127">
        <v>18</v>
      </c>
      <c r="K780" s="153"/>
      <c r="L780" s="153"/>
      <c r="M780" s="153"/>
      <c r="N780" s="153"/>
      <c r="O780" s="122"/>
      <c r="P780" s="153"/>
      <c r="Q780" s="153"/>
      <c r="R780" s="153"/>
      <c r="S780" s="153"/>
      <c r="T780" s="122" t="str">
        <f>IFERROR(IFERROR(VLOOKUP(CONCATENATE($C780,"-",$D780, "-",$E780),Dashboard!$M$300:$N$472,2,FALSE),VLOOKUP(CONCATENATE($E780,"-",$D780, "-",$C780),Dashboard!$M$300:$N$472,2,FALSE)),"")</f>
        <v/>
      </c>
      <c r="U780" s="345" t="str">
        <f t="shared" si="11"/>
        <v/>
      </c>
      <c r="V780" s="209"/>
      <c r="W780" s="147"/>
      <c r="X780" s="11"/>
      <c r="Y780" s="11"/>
    </row>
    <row r="781" spans="1:25" ht="25.5" x14ac:dyDescent="0.25">
      <c r="A781" s="153"/>
      <c r="B781" s="153"/>
      <c r="C781" s="128" t="s">
        <v>492</v>
      </c>
      <c r="D781" s="191" t="s">
        <v>6973</v>
      </c>
      <c r="E781" s="125" t="s">
        <v>411</v>
      </c>
      <c r="F781" s="122">
        <v>40</v>
      </c>
      <c r="G781" s="122"/>
      <c r="H781" s="127">
        <v>18.45</v>
      </c>
      <c r="I781" s="173" t="s">
        <v>6022</v>
      </c>
      <c r="J781" s="122">
        <v>18.55</v>
      </c>
      <c r="K781" s="153"/>
      <c r="L781" s="153"/>
      <c r="M781" s="153"/>
      <c r="N781" s="153"/>
      <c r="O781" s="122"/>
      <c r="P781" s="153"/>
      <c r="Q781" s="153"/>
      <c r="R781" s="153"/>
      <c r="S781" s="153"/>
      <c r="T781" s="122" t="str">
        <f>IFERROR(IFERROR(VLOOKUP(CONCATENATE($C781,"-",$D781, "-",$E781),Dashboard!$M$300:$N$472,2,FALSE),VLOOKUP(CONCATENATE($E781,"-",$D781, "-",$C781),Dashboard!$M$300:$N$472,2,FALSE)),"")</f>
        <v/>
      </c>
      <c r="U781" s="345" t="str">
        <f t="shared" si="11"/>
        <v/>
      </c>
      <c r="V781" s="209"/>
      <c r="W781" s="147"/>
      <c r="X781" s="11"/>
      <c r="Y781" s="11"/>
    </row>
    <row r="782" spans="1:25" x14ac:dyDescent="0.25">
      <c r="A782" s="153"/>
      <c r="B782" s="153"/>
      <c r="C782" s="128" t="s">
        <v>411</v>
      </c>
      <c r="D782" s="128" t="s">
        <v>844</v>
      </c>
      <c r="E782" s="132" t="s">
        <v>6974</v>
      </c>
      <c r="F782" s="122">
        <v>10</v>
      </c>
      <c r="G782" s="122"/>
      <c r="H782" s="127">
        <v>19.100000000000001</v>
      </c>
      <c r="I782" s="173" t="s">
        <v>6022</v>
      </c>
      <c r="J782" s="127">
        <v>19.3</v>
      </c>
      <c r="K782" s="153"/>
      <c r="L782" s="153"/>
      <c r="M782" s="153"/>
      <c r="N782" s="153"/>
      <c r="O782" s="122"/>
      <c r="P782" s="153"/>
      <c r="Q782" s="153"/>
      <c r="R782" s="153"/>
      <c r="S782" s="153"/>
      <c r="T782" s="122" t="str">
        <f>IFERROR(IFERROR(VLOOKUP(CONCATENATE($C782,"-",$D782, "-",$E782),Dashboard!$M$300:$N$472,2,FALSE),VLOOKUP(CONCATENATE($E782,"-",$D782, "-",$C782),Dashboard!$M$300:$N$472,2,FALSE)),"")</f>
        <v/>
      </c>
      <c r="U782" s="345" t="str">
        <f t="shared" si="11"/>
        <v/>
      </c>
      <c r="V782" s="209"/>
      <c r="W782" s="147"/>
      <c r="X782" s="11"/>
      <c r="Y782" s="11"/>
    </row>
    <row r="783" spans="1:25" ht="30" x14ac:dyDescent="0.25">
      <c r="A783" s="153"/>
      <c r="B783" s="153"/>
      <c r="C783" s="125" t="s">
        <v>6975</v>
      </c>
      <c r="D783" s="125" t="s">
        <v>6976</v>
      </c>
      <c r="E783" s="125" t="s">
        <v>411</v>
      </c>
      <c r="F783" s="122">
        <v>10</v>
      </c>
      <c r="G783" s="122"/>
      <c r="H783" s="127">
        <v>19.399999999999999</v>
      </c>
      <c r="I783" s="173" t="s">
        <v>6022</v>
      </c>
      <c r="J783" s="122">
        <v>20.05</v>
      </c>
      <c r="K783" s="153"/>
      <c r="L783" s="153"/>
      <c r="M783" s="153"/>
      <c r="N783" s="153"/>
      <c r="O783" s="122"/>
      <c r="P783" s="153"/>
      <c r="Q783" s="153"/>
      <c r="R783" s="153"/>
      <c r="S783" s="153"/>
      <c r="T783" s="122" t="str">
        <f>IFERROR(IFERROR(VLOOKUP(CONCATENATE($C783,"-",$D783, "-",$E783),Dashboard!$M$300:$N$472,2,FALSE),VLOOKUP(CONCATENATE($E783,"-",$D783, "-",$C783),Dashboard!$M$300:$N$472,2,FALSE)),"")</f>
        <v/>
      </c>
      <c r="U783" s="345" t="str">
        <f t="shared" si="11"/>
        <v/>
      </c>
      <c r="V783" s="209"/>
      <c r="W783" s="147"/>
      <c r="X783" s="11"/>
      <c r="Y783" s="11"/>
    </row>
    <row r="784" spans="1:25" ht="26.25" x14ac:dyDescent="0.25">
      <c r="A784" s="153"/>
      <c r="B784" s="153"/>
      <c r="C784" s="128" t="s">
        <v>411</v>
      </c>
      <c r="D784" s="123" t="s">
        <v>6977</v>
      </c>
      <c r="E784" s="125" t="s">
        <v>255</v>
      </c>
      <c r="F784" s="122">
        <v>13</v>
      </c>
      <c r="G784" s="122"/>
      <c r="H784" s="127">
        <v>20.149999999999999</v>
      </c>
      <c r="I784" s="173" t="s">
        <v>6022</v>
      </c>
      <c r="J784" s="122">
        <v>20.45</v>
      </c>
      <c r="K784" s="122">
        <v>1</v>
      </c>
      <c r="L784" s="122">
        <v>1</v>
      </c>
      <c r="M784" s="174" t="s">
        <v>6938</v>
      </c>
      <c r="N784" s="174" t="s">
        <v>6026</v>
      </c>
      <c r="O784" s="122">
        <f>SUM(F778:F784)</f>
        <v>151</v>
      </c>
      <c r="P784" s="122"/>
      <c r="Q784" s="153"/>
      <c r="R784" s="153"/>
      <c r="S784" s="153"/>
      <c r="T784" s="122" t="str">
        <f>IFERROR(IFERROR(VLOOKUP(CONCATENATE($C784,"-",$D784, "-",$E784),Dashboard!$M$300:$N$472,2,FALSE),VLOOKUP(CONCATENATE($E784,"-",$D784, "-",$C784),Dashboard!$M$300:$N$472,2,FALSE)),"")</f>
        <v/>
      </c>
      <c r="U784" s="345" t="str">
        <f t="shared" si="11"/>
        <v/>
      </c>
      <c r="V784" s="209"/>
      <c r="W784" s="126" t="s">
        <v>7399</v>
      </c>
      <c r="X784" s="11"/>
      <c r="Y784" s="11"/>
    </row>
    <row r="785" spans="1:25" ht="30" x14ac:dyDescent="0.25">
      <c r="A785" s="153"/>
      <c r="B785" s="122">
        <v>75</v>
      </c>
      <c r="C785" s="125" t="s">
        <v>6978</v>
      </c>
      <c r="D785" s="123" t="s">
        <v>6979</v>
      </c>
      <c r="E785" s="125" t="s">
        <v>411</v>
      </c>
      <c r="F785" s="122">
        <v>13</v>
      </c>
      <c r="G785" s="122"/>
      <c r="H785" s="174" t="s">
        <v>6803</v>
      </c>
      <c r="I785" s="173" t="s">
        <v>6022</v>
      </c>
      <c r="J785" s="174" t="s">
        <v>6031</v>
      </c>
      <c r="K785" s="153"/>
      <c r="L785" s="153"/>
      <c r="M785" s="153"/>
      <c r="N785" s="153"/>
      <c r="O785" s="122"/>
      <c r="P785" s="153"/>
      <c r="Q785" s="153"/>
      <c r="R785" s="153"/>
      <c r="S785" s="153"/>
      <c r="T785" s="122" t="str">
        <f>IFERROR(IFERROR(VLOOKUP(CONCATENATE($C785,"-",$D785, "-",$E785),Dashboard!$M$300:$N$472,2,FALSE),VLOOKUP(CONCATENATE($E785,"-",$D785, "-",$C785),Dashboard!$M$300:$N$472,2,FALSE)),"")</f>
        <v/>
      </c>
      <c r="U785" s="345" t="str">
        <f t="shared" si="11"/>
        <v/>
      </c>
      <c r="V785" s="209"/>
      <c r="W785" s="147"/>
      <c r="X785" s="11"/>
      <c r="Y785" s="11"/>
    </row>
    <row r="786" spans="1:25" ht="25.5" x14ac:dyDescent="0.25">
      <c r="A786" s="153"/>
      <c r="B786" s="153"/>
      <c r="C786" s="128" t="s">
        <v>411</v>
      </c>
      <c r="D786" s="191" t="s">
        <v>6973</v>
      </c>
      <c r="E786" s="125" t="s">
        <v>492</v>
      </c>
      <c r="F786" s="122">
        <v>40</v>
      </c>
      <c r="G786" s="122"/>
      <c r="H786" s="174" t="s">
        <v>6726</v>
      </c>
      <c r="I786" s="173" t="s">
        <v>6022</v>
      </c>
      <c r="J786" s="174" t="s">
        <v>6806</v>
      </c>
      <c r="K786" s="153"/>
      <c r="L786" s="153"/>
      <c r="M786" s="153"/>
      <c r="N786" s="153"/>
      <c r="O786" s="122"/>
      <c r="P786" s="153"/>
      <c r="Q786" s="153"/>
      <c r="R786" s="153"/>
      <c r="S786" s="153"/>
      <c r="T786" s="122" t="str">
        <f>IFERROR(IFERROR(VLOOKUP(CONCATENATE($C786,"-",$D786, "-",$E786),Dashboard!$M$300:$N$472,2,FALSE),VLOOKUP(CONCATENATE($E786,"-",$D786, "-",$C786),Dashboard!$M$300:$N$472,2,FALSE)),"")</f>
        <v/>
      </c>
      <c r="U786" s="345" t="str">
        <f t="shared" si="11"/>
        <v/>
      </c>
      <c r="V786" s="209"/>
      <c r="W786" s="147"/>
      <c r="X786" s="11"/>
      <c r="Y786" s="11"/>
    </row>
    <row r="787" spans="1:25" x14ac:dyDescent="0.25">
      <c r="A787" s="153"/>
      <c r="B787" s="153"/>
      <c r="C787" s="128" t="s">
        <v>492</v>
      </c>
      <c r="D787" s="175" t="s">
        <v>6000</v>
      </c>
      <c r="E787" s="125" t="s">
        <v>411</v>
      </c>
      <c r="F787" s="122">
        <v>40</v>
      </c>
      <c r="G787" s="122"/>
      <c r="H787" s="174" t="s">
        <v>6062</v>
      </c>
      <c r="I787" s="173" t="s">
        <v>6022</v>
      </c>
      <c r="J787" s="174" t="s">
        <v>6883</v>
      </c>
      <c r="K787" s="153"/>
      <c r="L787" s="153"/>
      <c r="M787" s="153"/>
      <c r="N787" s="153"/>
      <c r="O787" s="122"/>
      <c r="P787" s="153"/>
      <c r="Q787" s="153"/>
      <c r="R787" s="153"/>
      <c r="S787" s="153"/>
      <c r="T787" s="122" t="str">
        <f>IFERROR(IFERROR(VLOOKUP(CONCATENATE($C787,"-",$D787, "-",$E787),Dashboard!$M$300:$N$472,2,FALSE),VLOOKUP(CONCATENATE($E787,"-",$D787, "-",$C787),Dashboard!$M$300:$N$472,2,FALSE)),"")</f>
        <v>prv5</v>
      </c>
      <c r="U787" s="345" t="str">
        <f t="shared" si="11"/>
        <v>prv5</v>
      </c>
      <c r="V787" s="209"/>
      <c r="W787" s="147"/>
      <c r="X787" s="11"/>
      <c r="Y787" s="11"/>
    </row>
    <row r="788" spans="1:25" ht="30" x14ac:dyDescent="0.25">
      <c r="A788" s="153"/>
      <c r="B788" s="153"/>
      <c r="C788" s="128" t="s">
        <v>411</v>
      </c>
      <c r="D788" s="192" t="s">
        <v>6980</v>
      </c>
      <c r="E788" s="125" t="s">
        <v>316</v>
      </c>
      <c r="F788" s="122">
        <v>21</v>
      </c>
      <c r="G788" s="122"/>
      <c r="H788" s="127">
        <v>10</v>
      </c>
      <c r="I788" s="173" t="s">
        <v>6022</v>
      </c>
      <c r="J788" s="122">
        <v>10.45</v>
      </c>
      <c r="K788" s="153"/>
      <c r="L788" s="153"/>
      <c r="M788" s="153"/>
      <c r="N788" s="153"/>
      <c r="O788" s="122"/>
      <c r="P788" s="153"/>
      <c r="Q788" s="153"/>
      <c r="R788" s="153"/>
      <c r="S788" s="153"/>
      <c r="T788" s="122" t="str">
        <f>IFERROR(IFERROR(VLOOKUP(CONCATENATE($C788,"-",$D788, "-",$E788),Dashboard!$M$300:$N$472,2,FALSE),VLOOKUP(CONCATENATE($E788,"-",$D788, "-",$C788),Dashboard!$M$300:$N$472,2,FALSE)),"")</f>
        <v/>
      </c>
      <c r="U788" s="345" t="str">
        <f t="shared" si="11"/>
        <v/>
      </c>
      <c r="V788" s="209"/>
      <c r="W788" s="153"/>
      <c r="X788" s="11"/>
      <c r="Y788" s="11"/>
    </row>
    <row r="789" spans="1:25" x14ac:dyDescent="0.25">
      <c r="A789" s="153"/>
      <c r="B789" s="153"/>
      <c r="C789" s="128" t="s">
        <v>316</v>
      </c>
      <c r="D789" s="173" t="s">
        <v>6022</v>
      </c>
      <c r="E789" s="125" t="s">
        <v>5833</v>
      </c>
      <c r="F789" s="122"/>
      <c r="G789" s="122">
        <v>6</v>
      </c>
      <c r="H789" s="127">
        <v>11</v>
      </c>
      <c r="I789" s="173" t="s">
        <v>6022</v>
      </c>
      <c r="J789" s="122">
        <v>11.15</v>
      </c>
      <c r="K789" s="122">
        <v>1</v>
      </c>
      <c r="L789" s="122">
        <v>1</v>
      </c>
      <c r="M789" s="174" t="s">
        <v>6866</v>
      </c>
      <c r="N789" s="174" t="s">
        <v>7335</v>
      </c>
      <c r="O789" s="122">
        <f>SUM(F785:F788)</f>
        <v>114</v>
      </c>
      <c r="P789" s="122"/>
      <c r="Q789" s="153"/>
      <c r="R789" s="153"/>
      <c r="S789" s="153"/>
      <c r="T789" s="122" t="str">
        <f>IFERROR(IFERROR(VLOOKUP(CONCATENATE($C789,"-",$D789, "-",$E789),Dashboard!$M$300:$N$472,2,FALSE),VLOOKUP(CONCATENATE($E789,"-",$D789, "-",$C789),Dashboard!$M$300:$N$472,2,FALSE)),"")</f>
        <v/>
      </c>
      <c r="U789" s="345" t="str">
        <f t="shared" si="11"/>
        <v/>
      </c>
      <c r="V789" s="209"/>
      <c r="W789" s="147" t="s">
        <v>5805</v>
      </c>
      <c r="X789" s="11"/>
      <c r="Y789" s="11"/>
    </row>
    <row r="790" spans="1:25" x14ac:dyDescent="0.25">
      <c r="A790" s="153"/>
      <c r="B790" s="153"/>
      <c r="C790" s="128"/>
      <c r="D790" s="122"/>
      <c r="E790" s="125"/>
      <c r="F790" s="153"/>
      <c r="G790" s="122"/>
      <c r="H790" s="153"/>
      <c r="I790" s="153"/>
      <c r="J790" s="153"/>
      <c r="K790" s="153"/>
      <c r="L790" s="153"/>
      <c r="M790" s="153"/>
      <c r="N790" s="153"/>
      <c r="O790" s="122"/>
      <c r="P790" s="153"/>
      <c r="Q790" s="153"/>
      <c r="R790" s="153"/>
      <c r="S790" s="153"/>
      <c r="T790" s="122" t="str">
        <f>IFERROR(IFERROR(VLOOKUP(CONCATENATE($C790,"-",$D790, "-",$E790),Dashboard!$M$300:$N$472,2,FALSE),VLOOKUP(CONCATENATE($E790,"-",$D790, "-",$C790),Dashboard!$M$300:$N$472,2,FALSE)),"")</f>
        <v/>
      </c>
      <c r="U790" s="345" t="str">
        <f t="shared" si="11"/>
        <v/>
      </c>
      <c r="V790" s="209"/>
      <c r="W790" s="153"/>
      <c r="X790" s="11"/>
      <c r="Y790" s="11"/>
    </row>
    <row r="791" spans="1:25" x14ac:dyDescent="0.25">
      <c r="A791" s="153"/>
      <c r="B791" s="122" t="s">
        <v>5887</v>
      </c>
      <c r="C791" s="128" t="s">
        <v>5833</v>
      </c>
      <c r="D791" s="173" t="s">
        <v>6022</v>
      </c>
      <c r="E791" s="125" t="s">
        <v>6025</v>
      </c>
      <c r="F791" s="122"/>
      <c r="G791" s="122">
        <v>6</v>
      </c>
      <c r="H791" s="127">
        <v>12</v>
      </c>
      <c r="I791" s="173" t="s">
        <v>6022</v>
      </c>
      <c r="J791" s="122">
        <v>12.15</v>
      </c>
      <c r="K791" s="153"/>
      <c r="L791" s="153"/>
      <c r="M791" s="153"/>
      <c r="N791" s="153"/>
      <c r="O791" s="122"/>
      <c r="P791" s="153"/>
      <c r="Q791" s="153"/>
      <c r="R791" s="153"/>
      <c r="S791" s="153"/>
      <c r="T791" s="122" t="str">
        <f>IFERROR(IFERROR(VLOOKUP(CONCATENATE($C791,"-",$D791, "-",$E791),Dashboard!$M$300:$N$472,2,FALSE),VLOOKUP(CONCATENATE($E791,"-",$D791, "-",$C791),Dashboard!$M$300:$N$472,2,FALSE)),"")</f>
        <v/>
      </c>
      <c r="U791" s="345" t="str">
        <f t="shared" si="11"/>
        <v/>
      </c>
      <c r="V791" s="209"/>
      <c r="W791" s="153"/>
      <c r="X791" s="11"/>
      <c r="Y791" s="11"/>
    </row>
    <row r="792" spans="1:25" x14ac:dyDescent="0.25">
      <c r="A792" s="153"/>
      <c r="B792" s="153"/>
      <c r="C792" s="128" t="s">
        <v>295</v>
      </c>
      <c r="D792" s="128" t="s">
        <v>6000</v>
      </c>
      <c r="E792" s="125" t="s">
        <v>6067</v>
      </c>
      <c r="F792" s="122">
        <v>28</v>
      </c>
      <c r="G792" s="122"/>
      <c r="H792" s="127">
        <v>12.3</v>
      </c>
      <c r="I792" s="173" t="s">
        <v>6022</v>
      </c>
      <c r="J792" s="122">
        <v>13.45</v>
      </c>
      <c r="K792" s="153"/>
      <c r="L792" s="153"/>
      <c r="M792" s="153"/>
      <c r="N792" s="153"/>
      <c r="O792" s="122"/>
      <c r="P792" s="153"/>
      <c r="Q792" s="153"/>
      <c r="R792" s="153"/>
      <c r="S792" s="153"/>
      <c r="T792" s="122" t="str">
        <f>IFERROR(IFERROR(VLOOKUP(CONCATENATE($C792,"-",$D792, "-",$E792),Dashboard!$M$300:$N$472,2,FALSE),VLOOKUP(CONCATENATE($E792,"-",$D792, "-",$C792),Dashboard!$M$300:$N$472,2,FALSE)),"")</f>
        <v/>
      </c>
      <c r="U792" s="345" t="str">
        <f t="shared" si="11"/>
        <v/>
      </c>
      <c r="V792" s="209"/>
      <c r="W792" s="153"/>
      <c r="X792" s="11"/>
      <c r="Y792" s="11"/>
    </row>
    <row r="793" spans="1:25" x14ac:dyDescent="0.25">
      <c r="A793" s="153"/>
      <c r="B793" s="153"/>
      <c r="C793" s="128" t="s">
        <v>6067</v>
      </c>
      <c r="D793" s="128" t="s">
        <v>6000</v>
      </c>
      <c r="E793" s="125" t="s">
        <v>295</v>
      </c>
      <c r="F793" s="122">
        <v>28</v>
      </c>
      <c r="G793" s="122"/>
      <c r="H793" s="127">
        <v>14.05</v>
      </c>
      <c r="I793" s="173" t="s">
        <v>6022</v>
      </c>
      <c r="J793" s="122">
        <v>15.05</v>
      </c>
      <c r="K793" s="153"/>
      <c r="L793" s="153"/>
      <c r="M793" s="153"/>
      <c r="N793" s="153"/>
      <c r="O793" s="122"/>
      <c r="P793" s="153"/>
      <c r="Q793" s="153"/>
      <c r="R793" s="153"/>
      <c r="S793" s="153"/>
      <c r="T793" s="122" t="str">
        <f>IFERROR(IFERROR(VLOOKUP(CONCATENATE($C793,"-",$D793, "-",$E793),Dashboard!$M$300:$N$472,2,FALSE),VLOOKUP(CONCATENATE($E793,"-",$D793, "-",$C793),Dashboard!$M$300:$N$472,2,FALSE)),"")</f>
        <v/>
      </c>
      <c r="U793" s="345" t="str">
        <f t="shared" si="11"/>
        <v/>
      </c>
      <c r="V793" s="209"/>
      <c r="W793" s="153"/>
      <c r="X793" s="11"/>
      <c r="Y793" s="11"/>
    </row>
    <row r="794" spans="1:25" x14ac:dyDescent="0.25">
      <c r="A794" s="153"/>
      <c r="B794" s="153"/>
      <c r="C794" s="128" t="s">
        <v>295</v>
      </c>
      <c r="D794" s="128" t="s">
        <v>6000</v>
      </c>
      <c r="E794" s="125" t="s">
        <v>6067</v>
      </c>
      <c r="F794" s="122">
        <v>28</v>
      </c>
      <c r="G794" s="122"/>
      <c r="H794" s="127">
        <v>15.45</v>
      </c>
      <c r="I794" s="173" t="s">
        <v>6022</v>
      </c>
      <c r="J794" s="122">
        <v>16.45</v>
      </c>
      <c r="K794" s="153"/>
      <c r="L794" s="153"/>
      <c r="M794" s="153"/>
      <c r="N794" s="153"/>
      <c r="O794" s="122"/>
      <c r="P794" s="153"/>
      <c r="Q794" s="153"/>
      <c r="R794" s="153"/>
      <c r="S794" s="153"/>
      <c r="T794" s="122" t="str">
        <f>IFERROR(IFERROR(VLOOKUP(CONCATENATE($C794,"-",$D794, "-",$E794),Dashboard!$M$300:$N$472,2,FALSE),VLOOKUP(CONCATENATE($E794,"-",$D794, "-",$C794),Dashboard!$M$300:$N$472,2,FALSE)),"")</f>
        <v/>
      </c>
      <c r="U794" s="345" t="str">
        <f t="shared" si="11"/>
        <v/>
      </c>
      <c r="V794" s="209"/>
      <c r="W794" s="153"/>
      <c r="X794" s="11"/>
      <c r="Y794" s="11"/>
    </row>
    <row r="795" spans="1:25" x14ac:dyDescent="0.25">
      <c r="A795" s="153"/>
      <c r="B795" s="153"/>
      <c r="C795" s="128" t="s">
        <v>6067</v>
      </c>
      <c r="D795" s="128" t="s">
        <v>6000</v>
      </c>
      <c r="E795" s="125" t="s">
        <v>295</v>
      </c>
      <c r="F795" s="122">
        <v>28</v>
      </c>
      <c r="G795" s="122"/>
      <c r="H795" s="127">
        <v>17</v>
      </c>
      <c r="I795" s="173" t="s">
        <v>6022</v>
      </c>
      <c r="J795" s="127">
        <v>18</v>
      </c>
      <c r="K795" s="153"/>
      <c r="L795" s="153"/>
      <c r="M795" s="153"/>
      <c r="N795" s="153"/>
      <c r="O795" s="122"/>
      <c r="P795" s="153"/>
      <c r="Q795" s="153"/>
      <c r="R795" s="153"/>
      <c r="S795" s="153"/>
      <c r="T795" s="122" t="str">
        <f>IFERROR(IFERROR(VLOOKUP(CONCATENATE($C795,"-",$D795, "-",$E795),Dashboard!$M$300:$N$472,2,FALSE),VLOOKUP(CONCATENATE($E795,"-",$D795, "-",$C795),Dashboard!$M$300:$N$472,2,FALSE)),"")</f>
        <v/>
      </c>
      <c r="U795" s="345" t="str">
        <f t="shared" si="11"/>
        <v/>
      </c>
      <c r="V795" s="209"/>
      <c r="W795" s="153"/>
      <c r="X795" s="11"/>
      <c r="Y795" s="11"/>
    </row>
    <row r="796" spans="1:25" x14ac:dyDescent="0.25">
      <c r="A796" s="153"/>
      <c r="B796" s="153"/>
      <c r="C796" s="128" t="s">
        <v>295</v>
      </c>
      <c r="D796" s="128" t="s">
        <v>6000</v>
      </c>
      <c r="E796" s="125" t="s">
        <v>6067</v>
      </c>
      <c r="F796" s="122">
        <v>28</v>
      </c>
      <c r="G796" s="122"/>
      <c r="H796" s="127">
        <v>18.2</v>
      </c>
      <c r="I796" s="173" t="s">
        <v>6022</v>
      </c>
      <c r="J796" s="122">
        <v>19.149999999999999</v>
      </c>
      <c r="K796" s="153"/>
      <c r="L796" s="153"/>
      <c r="M796" s="153"/>
      <c r="N796" s="153"/>
      <c r="O796" s="122"/>
      <c r="P796" s="153"/>
      <c r="Q796" s="153"/>
      <c r="R796" s="153"/>
      <c r="S796" s="153"/>
      <c r="T796" s="122" t="str">
        <f>IFERROR(IFERROR(VLOOKUP(CONCATENATE($C796,"-",$D796, "-",$E796),Dashboard!$M$300:$N$472,2,FALSE),VLOOKUP(CONCATENATE($E796,"-",$D796, "-",$C796),Dashboard!$M$300:$N$472,2,FALSE)),"")</f>
        <v/>
      </c>
      <c r="U796" s="345" t="str">
        <f t="shared" si="11"/>
        <v/>
      </c>
      <c r="V796" s="209"/>
      <c r="W796" s="153"/>
      <c r="X796" s="11"/>
      <c r="Y796" s="11"/>
    </row>
    <row r="797" spans="1:25" x14ac:dyDescent="0.25">
      <c r="A797" s="153"/>
      <c r="B797" s="153"/>
      <c r="C797" s="128" t="s">
        <v>6067</v>
      </c>
      <c r="D797" s="128"/>
      <c r="E797" s="132" t="s">
        <v>6981</v>
      </c>
      <c r="F797" s="122">
        <v>18</v>
      </c>
      <c r="G797" s="122"/>
      <c r="H797" s="127">
        <v>19.3</v>
      </c>
      <c r="I797" s="173" t="s">
        <v>6022</v>
      </c>
      <c r="J797" s="122">
        <v>20.149999999999999</v>
      </c>
      <c r="K797" s="122">
        <v>1</v>
      </c>
      <c r="L797" s="122">
        <v>1</v>
      </c>
      <c r="M797" s="174" t="s">
        <v>6782</v>
      </c>
      <c r="N797" s="174" t="s">
        <v>6779</v>
      </c>
      <c r="O797" s="122">
        <f>SUM(F792:F797)</f>
        <v>158</v>
      </c>
      <c r="P797" s="122"/>
      <c r="Q797" s="153"/>
      <c r="R797" s="153"/>
      <c r="S797" s="153"/>
      <c r="T797" s="122" t="str">
        <f>IFERROR(IFERROR(VLOOKUP(CONCATENATE($C797,"-",$D797, "-",$E797),Dashboard!$M$300:$N$472,2,FALSE),VLOOKUP(CONCATENATE($E797,"-",$D797, "-",$C797),Dashboard!$M$300:$N$472,2,FALSE)),"")</f>
        <v/>
      </c>
      <c r="U797" s="345" t="str">
        <f t="shared" si="11"/>
        <v/>
      </c>
      <c r="V797" s="209"/>
      <c r="W797" s="148" t="s">
        <v>7400</v>
      </c>
      <c r="X797" s="11"/>
      <c r="Y797" s="11"/>
    </row>
    <row r="798" spans="1:25" x14ac:dyDescent="0.25">
      <c r="A798" s="153"/>
      <c r="B798" s="122">
        <v>76</v>
      </c>
      <c r="C798" s="132" t="s">
        <v>6981</v>
      </c>
      <c r="D798" s="128" t="s">
        <v>6067</v>
      </c>
      <c r="E798" s="125" t="s">
        <v>6077</v>
      </c>
      <c r="F798" s="122">
        <v>18</v>
      </c>
      <c r="G798" s="122"/>
      <c r="H798" s="174" t="s">
        <v>6779</v>
      </c>
      <c r="I798" s="173" t="s">
        <v>6022</v>
      </c>
      <c r="J798" s="174" t="s">
        <v>6061</v>
      </c>
      <c r="K798" s="153"/>
      <c r="L798" s="153"/>
      <c r="M798" s="153"/>
      <c r="N798" s="153"/>
      <c r="O798" s="122"/>
      <c r="P798" s="153"/>
      <c r="Q798" s="153"/>
      <c r="R798" s="153"/>
      <c r="S798" s="153"/>
      <c r="T798" s="122" t="str">
        <f>IFERROR(IFERROR(VLOOKUP(CONCATENATE($C798,"-",$D798, "-",$E798),Dashboard!$M$300:$N$472,2,FALSE),VLOOKUP(CONCATENATE($E798,"-",$D798, "-",$C798),Dashboard!$M$300:$N$472,2,FALSE)),"")</f>
        <v/>
      </c>
      <c r="U798" s="345" t="str">
        <f t="shared" si="11"/>
        <v/>
      </c>
      <c r="V798" s="209"/>
      <c r="W798" s="153"/>
      <c r="X798" s="11"/>
      <c r="Y798" s="11"/>
    </row>
    <row r="799" spans="1:25" x14ac:dyDescent="0.25">
      <c r="A799" s="153"/>
      <c r="B799" s="153"/>
      <c r="C799" s="128" t="s">
        <v>6077</v>
      </c>
      <c r="D799" s="128" t="s">
        <v>6067</v>
      </c>
      <c r="E799" s="123" t="s">
        <v>6982</v>
      </c>
      <c r="F799" s="122">
        <v>28</v>
      </c>
      <c r="G799" s="122"/>
      <c r="H799" s="174" t="s">
        <v>6726</v>
      </c>
      <c r="I799" s="173" t="s">
        <v>6022</v>
      </c>
      <c r="J799" s="174" t="s">
        <v>6027</v>
      </c>
      <c r="K799" s="153"/>
      <c r="L799" s="153"/>
      <c r="M799" s="153"/>
      <c r="N799" s="153"/>
      <c r="O799" s="122"/>
      <c r="P799" s="153"/>
      <c r="Q799" s="153"/>
      <c r="R799" s="153"/>
      <c r="S799" s="153"/>
      <c r="T799" s="122" t="str">
        <f>IFERROR(IFERROR(VLOOKUP(CONCATENATE($C799,"-",$D799, "-",$E799),Dashboard!$M$300:$N$472,2,FALSE),VLOOKUP(CONCATENATE($E799,"-",$D799, "-",$C799),Dashboard!$M$300:$N$472,2,FALSE)),"")</f>
        <v/>
      </c>
      <c r="U799" s="345" t="str">
        <f t="shared" si="11"/>
        <v/>
      </c>
      <c r="V799" s="209"/>
      <c r="W799" s="153"/>
      <c r="X799" s="11"/>
      <c r="Y799" s="11"/>
    </row>
    <row r="800" spans="1:25" x14ac:dyDescent="0.25">
      <c r="A800" s="153"/>
      <c r="B800" s="153"/>
      <c r="C800" s="128" t="s">
        <v>295</v>
      </c>
      <c r="D800" s="128" t="s">
        <v>1052</v>
      </c>
      <c r="E800" s="125" t="s">
        <v>295</v>
      </c>
      <c r="F800" s="122">
        <v>42</v>
      </c>
      <c r="G800" s="122"/>
      <c r="H800" s="174" t="s">
        <v>6027</v>
      </c>
      <c r="I800" s="173" t="s">
        <v>6022</v>
      </c>
      <c r="J800" s="127">
        <v>10.199999999999999</v>
      </c>
      <c r="K800" s="153"/>
      <c r="L800" s="153"/>
      <c r="M800" s="153"/>
      <c r="N800" s="153"/>
      <c r="O800" s="122"/>
      <c r="P800" s="153"/>
      <c r="Q800" s="153"/>
      <c r="R800" s="153"/>
      <c r="S800" s="153"/>
      <c r="T800" s="122" t="str">
        <f>IFERROR(IFERROR(VLOOKUP(CONCATENATE($C800,"-",$D800, "-",$E800),Dashboard!$M$300:$N$472,2,FALSE),VLOOKUP(CONCATENATE($E800,"-",$D800, "-",$C800),Dashboard!$M$300:$N$472,2,FALSE)),"")</f>
        <v/>
      </c>
      <c r="U800" s="345" t="str">
        <f t="shared" si="11"/>
        <v/>
      </c>
      <c r="V800" s="209"/>
      <c r="W800" s="153"/>
      <c r="X800" s="11"/>
      <c r="Y800" s="11"/>
    </row>
    <row r="801" spans="1:25" x14ac:dyDescent="0.25">
      <c r="A801" s="153"/>
      <c r="B801" s="153"/>
      <c r="C801" s="128" t="s">
        <v>316</v>
      </c>
      <c r="D801" s="173" t="s">
        <v>6022</v>
      </c>
      <c r="E801" s="125" t="s">
        <v>5833</v>
      </c>
      <c r="F801" s="122"/>
      <c r="G801" s="122">
        <v>6</v>
      </c>
      <c r="H801" s="127">
        <v>10.25</v>
      </c>
      <c r="I801" s="173" t="s">
        <v>6022</v>
      </c>
      <c r="J801" s="122">
        <v>11.05</v>
      </c>
      <c r="K801" s="122">
        <v>1</v>
      </c>
      <c r="L801" s="122">
        <v>1</v>
      </c>
      <c r="M801" s="174" t="s">
        <v>7267</v>
      </c>
      <c r="N801" s="174" t="s">
        <v>7287</v>
      </c>
      <c r="O801" s="122">
        <f>SUM(F798:F800)</f>
        <v>88</v>
      </c>
      <c r="P801" s="122"/>
      <c r="Q801" s="153"/>
      <c r="R801" s="153"/>
      <c r="S801" s="153"/>
      <c r="T801" s="122" t="str">
        <f>IFERROR(IFERROR(VLOOKUP(CONCATENATE($C801,"-",$D801, "-",$E801),Dashboard!$M$300:$N$472,2,FALSE),VLOOKUP(CONCATENATE($E801,"-",$D801, "-",$C801),Dashboard!$M$300:$N$472,2,FALSE)),"")</f>
        <v/>
      </c>
      <c r="U801" s="345" t="str">
        <f t="shared" si="11"/>
        <v/>
      </c>
      <c r="V801" s="209"/>
      <c r="W801" s="147"/>
      <c r="X801" s="11"/>
      <c r="Y801" s="11"/>
    </row>
    <row r="802" spans="1:25" x14ac:dyDescent="0.25">
      <c r="A802" s="214" t="s">
        <v>6748</v>
      </c>
      <c r="B802" s="137" t="s">
        <v>5888</v>
      </c>
      <c r="C802" s="369" t="s">
        <v>5833</v>
      </c>
      <c r="D802" s="381" t="s">
        <v>6022</v>
      </c>
      <c r="E802" s="371" t="s">
        <v>6025</v>
      </c>
      <c r="F802" s="137"/>
      <c r="G802" s="137">
        <v>6</v>
      </c>
      <c r="H802" s="136">
        <v>11.15</v>
      </c>
      <c r="I802" s="381" t="s">
        <v>6022</v>
      </c>
      <c r="J802" s="136">
        <v>11.3</v>
      </c>
      <c r="K802" s="214"/>
      <c r="L802" s="214"/>
      <c r="M802" s="214"/>
      <c r="N802" s="214"/>
      <c r="O802" s="137"/>
      <c r="P802" s="214"/>
      <c r="Q802" s="214"/>
      <c r="R802" s="214"/>
      <c r="S802" s="214"/>
      <c r="T802" s="122" t="str">
        <f>IFERROR(IFERROR(VLOOKUP(CONCATENATE($C802,"-",$D802, "-",$E802),Dashboard!$M$300:$N$472,2,FALSE),VLOOKUP(CONCATENATE($E802,"-",$D802, "-",$C802),Dashboard!$M$300:$N$472,2,FALSE)),"")</f>
        <v/>
      </c>
      <c r="U802" s="345" t="str">
        <f t="shared" si="11"/>
        <v/>
      </c>
      <c r="V802" s="209"/>
      <c r="W802" s="214"/>
      <c r="X802" s="11"/>
      <c r="Y802" s="11"/>
    </row>
    <row r="803" spans="1:25" x14ac:dyDescent="0.25">
      <c r="A803" s="153" t="s">
        <v>4140</v>
      </c>
      <c r="B803" s="153"/>
      <c r="C803" s="128" t="s">
        <v>295</v>
      </c>
      <c r="D803" s="175" t="s">
        <v>6000</v>
      </c>
      <c r="E803" s="125" t="s">
        <v>6067</v>
      </c>
      <c r="F803" s="122">
        <v>28</v>
      </c>
      <c r="G803" s="122"/>
      <c r="H803" s="127">
        <v>11.45</v>
      </c>
      <c r="I803" s="173" t="s">
        <v>6022</v>
      </c>
      <c r="J803" s="122">
        <v>12.45</v>
      </c>
      <c r="K803" s="153"/>
      <c r="L803" s="153"/>
      <c r="M803" s="153"/>
      <c r="N803" s="153"/>
      <c r="O803" s="122"/>
      <c r="P803" s="153"/>
      <c r="Q803" s="153"/>
      <c r="R803" s="153"/>
      <c r="S803" s="153"/>
      <c r="T803" s="122" t="str">
        <f>IFERROR(IFERROR(VLOOKUP(CONCATENATE($C803,"-",$D803, "-",$E803),Dashboard!$M$300:$N$472,2,FALSE),VLOOKUP(CONCATENATE($E803,"-",$D803, "-",$C803),Dashboard!$M$300:$N$472,2,FALSE)),"")</f>
        <v/>
      </c>
      <c r="U803" s="345" t="str">
        <f t="shared" si="11"/>
        <v/>
      </c>
      <c r="V803" s="209"/>
      <c r="W803" s="153"/>
      <c r="X803" s="11"/>
      <c r="Y803" s="11"/>
    </row>
    <row r="804" spans="1:25" x14ac:dyDescent="0.25">
      <c r="A804" s="153"/>
      <c r="B804" s="153"/>
      <c r="C804" s="128" t="s">
        <v>6067</v>
      </c>
      <c r="D804" s="128" t="s">
        <v>582</v>
      </c>
      <c r="E804" s="125" t="s">
        <v>1586</v>
      </c>
      <c r="F804" s="122">
        <v>10</v>
      </c>
      <c r="G804" s="122"/>
      <c r="H804" s="127">
        <v>13</v>
      </c>
      <c r="I804" s="173" t="s">
        <v>6022</v>
      </c>
      <c r="J804" s="127">
        <v>13.2</v>
      </c>
      <c r="K804" s="153"/>
      <c r="L804" s="153"/>
      <c r="M804" s="153"/>
      <c r="N804" s="153"/>
      <c r="O804" s="122"/>
      <c r="P804" s="153"/>
      <c r="Q804" s="153"/>
      <c r="R804" s="153"/>
      <c r="S804" s="153"/>
      <c r="T804" s="122" t="str">
        <f>IFERROR(IFERROR(VLOOKUP(CONCATENATE($C804,"-",$D804, "-",$E804),Dashboard!$M$300:$N$472,2,FALSE),VLOOKUP(CONCATENATE($E804,"-",$D804, "-",$C804),Dashboard!$M$300:$N$472,2,FALSE)),"")</f>
        <v/>
      </c>
      <c r="U804" s="345" t="str">
        <f t="shared" si="11"/>
        <v/>
      </c>
      <c r="V804" s="209"/>
      <c r="W804" s="153"/>
      <c r="X804" s="11"/>
      <c r="Y804" s="11"/>
    </row>
    <row r="805" spans="1:25" x14ac:dyDescent="0.25">
      <c r="A805" s="153"/>
      <c r="B805" s="153"/>
      <c r="C805" s="128" t="s">
        <v>1586</v>
      </c>
      <c r="D805" s="128" t="s">
        <v>582</v>
      </c>
      <c r="E805" s="125" t="s">
        <v>6067</v>
      </c>
      <c r="F805" s="122">
        <v>10</v>
      </c>
      <c r="G805" s="122"/>
      <c r="H805" s="127">
        <v>13.3</v>
      </c>
      <c r="I805" s="173" t="s">
        <v>6022</v>
      </c>
      <c r="J805" s="127">
        <v>13.5</v>
      </c>
      <c r="K805" s="153"/>
      <c r="L805" s="153"/>
      <c r="M805" s="153"/>
      <c r="N805" s="153"/>
      <c r="O805" s="122"/>
      <c r="P805" s="153"/>
      <c r="Q805" s="153"/>
      <c r="R805" s="153"/>
      <c r="S805" s="153"/>
      <c r="T805" s="122" t="str">
        <f>IFERROR(IFERROR(VLOOKUP(CONCATENATE($C805,"-",$D805, "-",$E805),Dashboard!$M$300:$N$472,2,FALSE),VLOOKUP(CONCATENATE($E805,"-",$D805, "-",$C805),Dashboard!$M$300:$N$472,2,FALSE)),"")</f>
        <v/>
      </c>
      <c r="U805" s="345" t="str">
        <f t="shared" si="11"/>
        <v/>
      </c>
      <c r="V805" s="209"/>
      <c r="W805" s="153"/>
      <c r="X805" s="11"/>
      <c r="Y805" s="11"/>
    </row>
    <row r="806" spans="1:25" x14ac:dyDescent="0.25">
      <c r="A806" s="153"/>
      <c r="B806" s="153"/>
      <c r="C806" s="128" t="s">
        <v>6067</v>
      </c>
      <c r="D806" s="128" t="s">
        <v>6000</v>
      </c>
      <c r="E806" s="125" t="s">
        <v>295</v>
      </c>
      <c r="F806" s="122">
        <v>28</v>
      </c>
      <c r="G806" s="122"/>
      <c r="H806" s="127">
        <v>14</v>
      </c>
      <c r="I806" s="173" t="s">
        <v>6022</v>
      </c>
      <c r="J806" s="127">
        <v>15</v>
      </c>
      <c r="K806" s="153"/>
      <c r="L806" s="153"/>
      <c r="M806" s="153"/>
      <c r="N806" s="153"/>
      <c r="O806" s="122"/>
      <c r="P806" s="153"/>
      <c r="Q806" s="153"/>
      <c r="R806" s="153"/>
      <c r="S806" s="153"/>
      <c r="T806" s="122" t="str">
        <f>IFERROR(IFERROR(VLOOKUP(CONCATENATE($C806,"-",$D806, "-",$E806),Dashboard!$M$300:$N$472,2,FALSE),VLOOKUP(CONCATENATE($E806,"-",$D806, "-",$C806),Dashboard!$M$300:$N$472,2,FALSE)),"")</f>
        <v/>
      </c>
      <c r="U806" s="345" t="str">
        <f t="shared" si="11"/>
        <v/>
      </c>
      <c r="V806" s="209"/>
      <c r="W806" s="153"/>
      <c r="X806" s="11"/>
      <c r="Y806" s="11"/>
    </row>
    <row r="807" spans="1:25" x14ac:dyDescent="0.25">
      <c r="A807" s="153"/>
      <c r="B807" s="153"/>
      <c r="C807" s="128" t="s">
        <v>295</v>
      </c>
      <c r="D807" s="128" t="s">
        <v>6000</v>
      </c>
      <c r="E807" s="125" t="s">
        <v>6067</v>
      </c>
      <c r="F807" s="122">
        <v>28</v>
      </c>
      <c r="G807" s="122"/>
      <c r="H807" s="127">
        <v>15.15</v>
      </c>
      <c r="I807" s="173" t="s">
        <v>6022</v>
      </c>
      <c r="J807" s="122">
        <v>16.149999999999999</v>
      </c>
      <c r="K807" s="153"/>
      <c r="L807" s="153"/>
      <c r="M807" s="153"/>
      <c r="N807" s="153"/>
      <c r="O807" s="122"/>
      <c r="P807" s="153"/>
      <c r="Q807" s="153"/>
      <c r="R807" s="153"/>
      <c r="S807" s="153"/>
      <c r="T807" s="122" t="str">
        <f>IFERROR(IFERROR(VLOOKUP(CONCATENATE($C807,"-",$D807, "-",$E807),Dashboard!$M$300:$N$472,2,FALSE),VLOOKUP(CONCATENATE($E807,"-",$D807, "-",$C807),Dashboard!$M$300:$N$472,2,FALSE)),"")</f>
        <v/>
      </c>
      <c r="U807" s="345" t="str">
        <f t="shared" si="11"/>
        <v/>
      </c>
      <c r="V807" s="209"/>
      <c r="W807" s="153"/>
      <c r="X807" s="11"/>
      <c r="Y807" s="11"/>
    </row>
    <row r="808" spans="1:25" x14ac:dyDescent="0.25">
      <c r="A808" s="153"/>
      <c r="B808" s="153"/>
      <c r="C808" s="128" t="s">
        <v>6067</v>
      </c>
      <c r="D808" s="128" t="s">
        <v>6000</v>
      </c>
      <c r="E808" s="125" t="s">
        <v>295</v>
      </c>
      <c r="F808" s="122">
        <v>28</v>
      </c>
      <c r="G808" s="122"/>
      <c r="H808" s="127">
        <v>16.3</v>
      </c>
      <c r="I808" s="173" t="s">
        <v>6022</v>
      </c>
      <c r="J808" s="127">
        <v>17.3</v>
      </c>
      <c r="K808" s="153"/>
      <c r="L808" s="153"/>
      <c r="M808" s="153"/>
      <c r="N808" s="153"/>
      <c r="O808" s="122"/>
      <c r="P808" s="153"/>
      <c r="Q808" s="153"/>
      <c r="R808" s="153"/>
      <c r="S808" s="153"/>
      <c r="T808" s="122" t="str">
        <f>IFERROR(IFERROR(VLOOKUP(CONCATENATE($C808,"-",$D808, "-",$E808),Dashboard!$M$300:$N$472,2,FALSE),VLOOKUP(CONCATENATE($E808,"-",$D808, "-",$C808),Dashboard!$M$300:$N$472,2,FALSE)),"")</f>
        <v/>
      </c>
      <c r="U808" s="345" t="str">
        <f t="shared" si="11"/>
        <v/>
      </c>
      <c r="V808" s="209"/>
      <c r="W808" s="153"/>
      <c r="X808" s="11"/>
      <c r="Y808" s="11"/>
    </row>
    <row r="809" spans="1:25" x14ac:dyDescent="0.25">
      <c r="A809" s="153"/>
      <c r="B809" s="153"/>
      <c r="C809" s="128" t="s">
        <v>295</v>
      </c>
      <c r="D809" s="128" t="s">
        <v>6000</v>
      </c>
      <c r="E809" s="125" t="s">
        <v>6067</v>
      </c>
      <c r="F809" s="122">
        <v>28</v>
      </c>
      <c r="G809" s="122"/>
      <c r="H809" s="127">
        <v>18.100000000000001</v>
      </c>
      <c r="I809" s="173" t="s">
        <v>6022</v>
      </c>
      <c r="J809" s="122">
        <v>19.149999999999999</v>
      </c>
      <c r="K809" s="153"/>
      <c r="L809" s="153"/>
      <c r="M809" s="153"/>
      <c r="N809" s="153"/>
      <c r="O809" s="122"/>
      <c r="P809" s="153"/>
      <c r="Q809" s="153"/>
      <c r="R809" s="153"/>
      <c r="S809" s="153"/>
      <c r="T809" s="122" t="str">
        <f>IFERROR(IFERROR(VLOOKUP(CONCATENATE($C809,"-",$D809, "-",$E809),Dashboard!$M$300:$N$472,2,FALSE),VLOOKUP(CONCATENATE($E809,"-",$D809, "-",$C809),Dashboard!$M$300:$N$472,2,FALSE)),"")</f>
        <v/>
      </c>
      <c r="U809" s="345" t="str">
        <f t="shared" si="11"/>
        <v/>
      </c>
      <c r="V809" s="358"/>
      <c r="W809" s="153"/>
      <c r="X809" s="11"/>
      <c r="Y809" s="11"/>
    </row>
    <row r="810" spans="1:25" ht="23.25" x14ac:dyDescent="0.25">
      <c r="A810" s="153"/>
      <c r="B810" s="153"/>
      <c r="C810" s="128" t="s">
        <v>6067</v>
      </c>
      <c r="D810" s="128" t="s">
        <v>582</v>
      </c>
      <c r="E810" s="125" t="s">
        <v>1586</v>
      </c>
      <c r="F810" s="122">
        <v>10</v>
      </c>
      <c r="G810" s="122"/>
      <c r="H810" s="127">
        <v>19.149999999999999</v>
      </c>
      <c r="I810" s="173" t="s">
        <v>6022</v>
      </c>
      <c r="J810" s="122">
        <v>19.45</v>
      </c>
      <c r="K810" s="122">
        <v>1</v>
      </c>
      <c r="L810" s="122">
        <v>1</v>
      </c>
      <c r="M810" s="174" t="s">
        <v>6715</v>
      </c>
      <c r="N810" s="174" t="s">
        <v>6741</v>
      </c>
      <c r="O810" s="122">
        <f>SUM(F803:F810)</f>
        <v>170</v>
      </c>
      <c r="P810" s="122"/>
      <c r="Q810" s="153"/>
      <c r="R810" s="153"/>
      <c r="S810" s="153"/>
      <c r="T810" s="122" t="str">
        <f>IFERROR(IFERROR(VLOOKUP(CONCATENATE($C810,"-",$D810, "-",$E810),Dashboard!$M$300:$N$472,2,FALSE),VLOOKUP(CONCATENATE($E810,"-",$D810, "-",$C810),Dashboard!$M$300:$N$472,2,FALSE)),"")</f>
        <v/>
      </c>
      <c r="U810" s="345" t="str">
        <f t="shared" si="11"/>
        <v/>
      </c>
      <c r="V810" s="209"/>
      <c r="W810" s="148" t="s">
        <v>7401</v>
      </c>
      <c r="X810" s="11"/>
      <c r="Y810" s="11"/>
    </row>
    <row r="811" spans="1:25" x14ac:dyDescent="0.25">
      <c r="A811" s="153"/>
      <c r="B811" s="122">
        <v>77</v>
      </c>
      <c r="C811" s="128" t="s">
        <v>1586</v>
      </c>
      <c r="D811" s="128" t="s">
        <v>582</v>
      </c>
      <c r="E811" s="125" t="s">
        <v>6067</v>
      </c>
      <c r="F811" s="122">
        <v>10</v>
      </c>
      <c r="G811" s="122"/>
      <c r="H811" s="174" t="s">
        <v>6726</v>
      </c>
      <c r="I811" s="173" t="s">
        <v>6022</v>
      </c>
      <c r="J811" s="174" t="s">
        <v>6026</v>
      </c>
      <c r="K811" s="153"/>
      <c r="L811" s="153"/>
      <c r="M811" s="153"/>
      <c r="N811" s="174"/>
      <c r="O811" s="122"/>
      <c r="P811" s="153"/>
      <c r="Q811" s="153"/>
      <c r="R811" s="153"/>
      <c r="S811" s="153"/>
      <c r="T811" s="122" t="str">
        <f>IFERROR(IFERROR(VLOOKUP(CONCATENATE($C811,"-",$D811, "-",$E811),Dashboard!$M$300:$N$472,2,FALSE),VLOOKUP(CONCATENATE($E811,"-",$D811, "-",$C811),Dashboard!$M$300:$N$472,2,FALSE)),"")</f>
        <v/>
      </c>
      <c r="U811" s="345" t="str">
        <f t="shared" si="11"/>
        <v/>
      </c>
      <c r="V811" s="209"/>
      <c r="W811" s="153"/>
      <c r="X811" s="11"/>
      <c r="Y811" s="11"/>
    </row>
    <row r="812" spans="1:25" x14ac:dyDescent="0.25">
      <c r="A812" s="153"/>
      <c r="B812" s="153"/>
      <c r="C812" s="128" t="s">
        <v>6067</v>
      </c>
      <c r="D812" s="128" t="s">
        <v>6000</v>
      </c>
      <c r="E812" s="125" t="s">
        <v>295</v>
      </c>
      <c r="F812" s="122">
        <v>28</v>
      </c>
      <c r="G812" s="122"/>
      <c r="H812" s="174" t="s">
        <v>6026</v>
      </c>
      <c r="I812" s="173" t="s">
        <v>6022</v>
      </c>
      <c r="J812" s="174" t="s">
        <v>6715</v>
      </c>
      <c r="K812" s="153"/>
      <c r="L812" s="153"/>
      <c r="M812" s="153"/>
      <c r="N812" s="153"/>
      <c r="O812" s="122"/>
      <c r="P812" s="153"/>
      <c r="Q812" s="153"/>
      <c r="R812" s="153"/>
      <c r="S812" s="153"/>
      <c r="T812" s="122" t="str">
        <f>IFERROR(IFERROR(VLOOKUP(CONCATENATE($C812,"-",$D812, "-",$E812),Dashboard!$M$300:$N$472,2,FALSE),VLOOKUP(CONCATENATE($E812,"-",$D812, "-",$C812),Dashboard!$M$300:$N$472,2,FALSE)),"")</f>
        <v/>
      </c>
      <c r="U812" s="345" t="str">
        <f t="shared" si="11"/>
        <v/>
      </c>
      <c r="V812" s="209"/>
      <c r="W812" s="153"/>
      <c r="X812" s="11"/>
      <c r="Y812" s="11"/>
    </row>
    <row r="813" spans="1:25" x14ac:dyDescent="0.25">
      <c r="A813" s="153"/>
      <c r="B813" s="153"/>
      <c r="C813" s="128" t="s">
        <v>295</v>
      </c>
      <c r="D813" s="173" t="s">
        <v>6022</v>
      </c>
      <c r="E813" s="125" t="s">
        <v>316</v>
      </c>
      <c r="F813" s="122">
        <v>12</v>
      </c>
      <c r="G813" s="122"/>
      <c r="H813" s="174" t="s">
        <v>6029</v>
      </c>
      <c r="I813" s="173" t="s">
        <v>6022</v>
      </c>
      <c r="J813" s="174" t="s">
        <v>6760</v>
      </c>
      <c r="K813" s="153"/>
      <c r="L813" s="153"/>
      <c r="M813" s="153"/>
      <c r="N813" s="153"/>
      <c r="O813" s="122"/>
      <c r="P813" s="153"/>
      <c r="Q813" s="153"/>
      <c r="R813" s="153"/>
      <c r="S813" s="153"/>
      <c r="T813" s="122" t="str">
        <f>IFERROR(IFERROR(VLOOKUP(CONCATENATE($C813,"-",$D813, "-",$E813),Dashboard!$M$300:$N$472,2,FALSE),VLOOKUP(CONCATENATE($E813,"-",$D813, "-",$C813),Dashboard!$M$300:$N$472,2,FALSE)),"")</f>
        <v/>
      </c>
      <c r="U813" s="345" t="str">
        <f t="shared" si="11"/>
        <v/>
      </c>
      <c r="V813" s="209"/>
      <c r="W813" s="153"/>
      <c r="X813" s="11"/>
      <c r="Y813" s="11"/>
    </row>
    <row r="814" spans="1:25" x14ac:dyDescent="0.25">
      <c r="A814" s="153"/>
      <c r="B814" s="153"/>
      <c r="C814" s="128" t="s">
        <v>316</v>
      </c>
      <c r="D814" s="173" t="s">
        <v>6022</v>
      </c>
      <c r="E814" s="125" t="s">
        <v>295</v>
      </c>
      <c r="F814" s="122">
        <v>12</v>
      </c>
      <c r="G814" s="122"/>
      <c r="H814" s="174" t="s">
        <v>6883</v>
      </c>
      <c r="I814" s="173" t="s">
        <v>6022</v>
      </c>
      <c r="J814" s="174" t="s">
        <v>6044</v>
      </c>
      <c r="K814" s="153"/>
      <c r="L814" s="153"/>
      <c r="M814" s="153"/>
      <c r="N814" s="153"/>
      <c r="O814" s="122"/>
      <c r="P814" s="153"/>
      <c r="Q814" s="153"/>
      <c r="R814" s="153"/>
      <c r="S814" s="153"/>
      <c r="T814" s="122" t="str">
        <f>IFERROR(IFERROR(VLOOKUP(CONCATENATE($C814,"-",$D814, "-",$E814),Dashboard!$M$300:$N$472,2,FALSE),VLOOKUP(CONCATENATE($E814,"-",$D814, "-",$C814),Dashboard!$M$300:$N$472,2,FALSE)),"")</f>
        <v/>
      </c>
      <c r="U814" s="345" t="str">
        <f t="shared" si="11"/>
        <v/>
      </c>
      <c r="V814" s="209"/>
      <c r="W814" s="153"/>
      <c r="X814" s="11"/>
      <c r="Y814" s="11"/>
    </row>
    <row r="815" spans="1:25" x14ac:dyDescent="0.25">
      <c r="A815" s="153"/>
      <c r="B815" s="153"/>
      <c r="C815" s="128" t="s">
        <v>6025</v>
      </c>
      <c r="D815" s="173" t="s">
        <v>6022</v>
      </c>
      <c r="E815" s="125" t="s">
        <v>5833</v>
      </c>
      <c r="F815" s="122"/>
      <c r="G815" s="122">
        <v>6</v>
      </c>
      <c r="H815" s="174" t="s">
        <v>6044</v>
      </c>
      <c r="I815" s="173" t="s">
        <v>6022</v>
      </c>
      <c r="J815" s="122">
        <v>10.15</v>
      </c>
      <c r="K815" s="122">
        <v>1</v>
      </c>
      <c r="L815" s="122">
        <v>1</v>
      </c>
      <c r="M815" s="174" t="s">
        <v>7340</v>
      </c>
      <c r="N815" s="174" t="s">
        <v>7351</v>
      </c>
      <c r="O815" s="122">
        <f>SUM(F811:F814)</f>
        <v>62</v>
      </c>
      <c r="P815" s="122"/>
      <c r="Q815" s="153"/>
      <c r="R815" s="153"/>
      <c r="S815" s="153"/>
      <c r="T815" s="122" t="str">
        <f>IFERROR(IFERROR(VLOOKUP(CONCATENATE($C815,"-",$D815, "-",$E815),Dashboard!$M$300:$N$472,2,FALSE),VLOOKUP(CONCATENATE($E815,"-",$D815, "-",$C815),Dashboard!$M$300:$N$472,2,FALSE)),"")</f>
        <v/>
      </c>
      <c r="U815" s="345" t="str">
        <f t="shared" si="11"/>
        <v/>
      </c>
      <c r="V815" s="209"/>
      <c r="W815" s="147" t="s">
        <v>5805</v>
      </c>
      <c r="X815" s="11"/>
      <c r="Y815" s="11"/>
    </row>
    <row r="816" spans="1:25" x14ac:dyDescent="0.25">
      <c r="A816" s="153"/>
      <c r="B816" s="153"/>
      <c r="C816" s="128"/>
      <c r="D816" s="128"/>
      <c r="E816" s="125"/>
      <c r="F816" s="153"/>
      <c r="G816" s="122"/>
      <c r="H816" s="153"/>
      <c r="I816" s="153"/>
      <c r="J816" s="153"/>
      <c r="K816" s="153"/>
      <c r="L816" s="153"/>
      <c r="M816" s="153"/>
      <c r="N816" s="153"/>
      <c r="O816" s="122"/>
      <c r="P816" s="153"/>
      <c r="Q816" s="153"/>
      <c r="R816" s="153"/>
      <c r="S816" s="153"/>
      <c r="T816" s="122" t="str">
        <f>IFERROR(IFERROR(VLOOKUP(CONCATENATE($C816,"-",$D816, "-",$E816),Dashboard!$M$300:$N$472,2,FALSE),VLOOKUP(CONCATENATE($E816,"-",$D816, "-",$C816),Dashboard!$M$300:$N$472,2,FALSE)),"")</f>
        <v/>
      </c>
      <c r="U816" s="345" t="str">
        <f t="shared" si="11"/>
        <v/>
      </c>
      <c r="V816" s="209"/>
      <c r="W816" s="153"/>
      <c r="X816" s="11"/>
      <c r="Y816" s="11"/>
    </row>
    <row r="817" spans="1:25" ht="45.75" x14ac:dyDescent="0.25">
      <c r="A817" s="122" t="s">
        <v>5816</v>
      </c>
      <c r="B817" s="122" t="s">
        <v>5889</v>
      </c>
      <c r="C817" s="128" t="s">
        <v>5833</v>
      </c>
      <c r="D817" s="180" t="s">
        <v>6022</v>
      </c>
      <c r="E817" s="151" t="s">
        <v>6983</v>
      </c>
      <c r="F817" s="122">
        <v>14</v>
      </c>
      <c r="G817" s="122"/>
      <c r="H817" s="174" t="s">
        <v>6779</v>
      </c>
      <c r="I817" s="180" t="s">
        <v>6022</v>
      </c>
      <c r="J817" s="174" t="s">
        <v>6806</v>
      </c>
      <c r="K817" s="122"/>
      <c r="L817" s="122"/>
      <c r="M817" s="153"/>
      <c r="N817" s="153"/>
      <c r="O817" s="122"/>
      <c r="P817" s="153"/>
      <c r="Q817" s="153"/>
      <c r="R817" s="153"/>
      <c r="S817" s="153"/>
      <c r="T817" s="122" t="str">
        <f>IFERROR(IFERROR(VLOOKUP(CONCATENATE($C817,"-",$D817, "-",$E817),Dashboard!$M$300:$N$472,2,FALSE),VLOOKUP(CONCATENATE($E817,"-",$D817, "-",$C817),Dashboard!$M$300:$N$472,2,FALSE)),"")</f>
        <v/>
      </c>
      <c r="U817" s="345" t="str">
        <f t="shared" si="11"/>
        <v/>
      </c>
      <c r="V817" s="209"/>
      <c r="W817" s="148" t="s">
        <v>7402</v>
      </c>
      <c r="X817" s="11"/>
      <c r="Y817" s="11"/>
    </row>
    <row r="818" spans="1:25" ht="24.75" x14ac:dyDescent="0.25">
      <c r="A818" s="122" t="s">
        <v>4140</v>
      </c>
      <c r="B818" s="122"/>
      <c r="C818" s="151" t="s">
        <v>6983</v>
      </c>
      <c r="D818" s="180" t="s">
        <v>6022</v>
      </c>
      <c r="E818" s="125" t="s">
        <v>295</v>
      </c>
      <c r="F818" s="122">
        <v>6</v>
      </c>
      <c r="G818" s="122"/>
      <c r="H818" s="174" t="s">
        <v>7403</v>
      </c>
      <c r="I818" s="180" t="s">
        <v>6022</v>
      </c>
      <c r="J818" s="174" t="s">
        <v>7404</v>
      </c>
      <c r="K818" s="122"/>
      <c r="L818" s="122"/>
      <c r="M818" s="153"/>
      <c r="N818" s="153"/>
      <c r="O818" s="122"/>
      <c r="P818" s="153"/>
      <c r="Q818" s="153"/>
      <c r="R818" s="153"/>
      <c r="S818" s="153"/>
      <c r="T818" s="122" t="str">
        <f>IFERROR(IFERROR(VLOOKUP(CONCATENATE($C818,"-",$D818, "-",$E818),Dashboard!$M$300:$N$472,2,FALSE),VLOOKUP(CONCATENATE($E818,"-",$D818, "-",$C818),Dashboard!$M$300:$N$472,2,FALSE)),"")</f>
        <v/>
      </c>
      <c r="U818" s="345" t="str">
        <f t="shared" si="11"/>
        <v/>
      </c>
      <c r="V818" s="209"/>
      <c r="W818" s="153"/>
      <c r="X818" s="11"/>
      <c r="Y818" s="11"/>
    </row>
    <row r="819" spans="1:25" x14ac:dyDescent="0.25">
      <c r="A819" s="153"/>
      <c r="B819" s="122"/>
      <c r="C819" s="128" t="s">
        <v>295</v>
      </c>
      <c r="D819" s="180" t="s">
        <v>6022</v>
      </c>
      <c r="E819" s="125" t="s">
        <v>344</v>
      </c>
      <c r="F819" s="122">
        <v>31</v>
      </c>
      <c r="G819" s="122"/>
      <c r="H819" s="174" t="s">
        <v>6984</v>
      </c>
      <c r="I819" s="180" t="s">
        <v>6022</v>
      </c>
      <c r="J819" s="127">
        <v>8.5</v>
      </c>
      <c r="K819" s="122"/>
      <c r="L819" s="122"/>
      <c r="M819" s="153"/>
      <c r="N819" s="153"/>
      <c r="O819" s="122"/>
      <c r="P819" s="153"/>
      <c r="Q819" s="153"/>
      <c r="R819" s="153"/>
      <c r="S819" s="153"/>
      <c r="T819" s="122" t="str">
        <f>IFERROR(IFERROR(VLOOKUP(CONCATENATE($C819,"-",$D819, "-",$E819),Dashboard!$M$300:$N$472,2,FALSE),VLOOKUP(CONCATENATE($E819,"-",$D819, "-",$C819),Dashboard!$M$300:$N$472,2,FALSE)),"")</f>
        <v/>
      </c>
      <c r="U819" s="345" t="str">
        <f t="shared" si="11"/>
        <v/>
      </c>
      <c r="V819" s="209"/>
      <c r="W819" s="153" t="s">
        <v>5612</v>
      </c>
      <c r="X819" s="11"/>
      <c r="Y819" s="11"/>
    </row>
    <row r="820" spans="1:25" x14ac:dyDescent="0.25">
      <c r="A820" s="153"/>
      <c r="B820" s="122"/>
      <c r="C820" s="128" t="s">
        <v>344</v>
      </c>
      <c r="D820" s="180" t="s">
        <v>6022</v>
      </c>
      <c r="E820" s="125" t="s">
        <v>295</v>
      </c>
      <c r="F820" s="122">
        <v>31</v>
      </c>
      <c r="G820" s="122"/>
      <c r="H820" s="174" t="s">
        <v>6715</v>
      </c>
      <c r="I820" s="180" t="s">
        <v>6022</v>
      </c>
      <c r="J820" s="174" t="s">
        <v>6938</v>
      </c>
      <c r="K820" s="122"/>
      <c r="L820" s="122"/>
      <c r="M820" s="153"/>
      <c r="N820" s="153"/>
      <c r="O820" s="122"/>
      <c r="P820" s="153"/>
      <c r="Q820" s="153"/>
      <c r="R820" s="153"/>
      <c r="S820" s="153"/>
      <c r="T820" s="122" t="str">
        <f>IFERROR(IFERROR(VLOOKUP(CONCATENATE($C820,"-",$D820, "-",$E820),Dashboard!$M$300:$N$472,2,FALSE),VLOOKUP(CONCATENATE($E820,"-",$D820, "-",$C820),Dashboard!$M$300:$N$472,2,FALSE)),"")</f>
        <v/>
      </c>
      <c r="U820" s="345" t="str">
        <f t="shared" si="11"/>
        <v/>
      </c>
      <c r="V820" s="209"/>
      <c r="W820" s="153" t="s">
        <v>5612</v>
      </c>
      <c r="X820" s="11"/>
      <c r="Y820" s="11"/>
    </row>
    <row r="821" spans="1:25" x14ac:dyDescent="0.25">
      <c r="A821" s="153"/>
      <c r="B821" s="122"/>
      <c r="C821" s="128" t="s">
        <v>5891</v>
      </c>
      <c r="D821" s="180" t="s">
        <v>6022</v>
      </c>
      <c r="E821" s="125" t="s">
        <v>1245</v>
      </c>
      <c r="F821" s="122">
        <v>30</v>
      </c>
      <c r="G821" s="122"/>
      <c r="H821" s="174" t="s">
        <v>6840</v>
      </c>
      <c r="I821" s="180" t="s">
        <v>6022</v>
      </c>
      <c r="J821" s="174" t="s">
        <v>6859</v>
      </c>
      <c r="K821" s="122"/>
      <c r="L821" s="122"/>
      <c r="M821" s="153"/>
      <c r="N821" s="153"/>
      <c r="O821" s="122"/>
      <c r="P821" s="153"/>
      <c r="Q821" s="153"/>
      <c r="R821" s="153"/>
      <c r="S821" s="153"/>
      <c r="T821" s="122" t="str">
        <f>IFERROR(IFERROR(VLOOKUP(CONCATENATE($C821,"-",$D821, "-",$E821),Dashboard!$M$300:$N$472,2,FALSE),VLOOKUP(CONCATENATE($E821,"-",$D821, "-",$C821),Dashboard!$M$300:$N$472,2,FALSE)),"")</f>
        <v/>
      </c>
      <c r="U821" s="345" t="str">
        <f t="shared" si="11"/>
        <v/>
      </c>
      <c r="V821" s="209"/>
      <c r="W821" s="153" t="s">
        <v>5612</v>
      </c>
      <c r="X821" s="11"/>
      <c r="Y821" s="11"/>
    </row>
    <row r="822" spans="1:25" x14ac:dyDescent="0.25">
      <c r="A822" s="153"/>
      <c r="B822" s="122"/>
      <c r="C822" s="128" t="s">
        <v>1245</v>
      </c>
      <c r="D822" s="180" t="s">
        <v>6022</v>
      </c>
      <c r="E822" s="125" t="s">
        <v>295</v>
      </c>
      <c r="F822" s="122">
        <v>30</v>
      </c>
      <c r="G822" s="122"/>
      <c r="H822" s="174" t="s">
        <v>6064</v>
      </c>
      <c r="I822" s="180" t="s">
        <v>6022</v>
      </c>
      <c r="J822" s="174" t="s">
        <v>6799</v>
      </c>
      <c r="K822" s="122"/>
      <c r="L822" s="122"/>
      <c r="M822" s="153"/>
      <c r="N822" s="153"/>
      <c r="O822" s="122"/>
      <c r="P822" s="153"/>
      <c r="Q822" s="153"/>
      <c r="R822" s="153"/>
      <c r="S822" s="153"/>
      <c r="T822" s="122" t="str">
        <f>IFERROR(IFERROR(VLOOKUP(CONCATENATE($C822,"-",$D822, "-",$E822),Dashboard!$M$300:$N$472,2,FALSE),VLOOKUP(CONCATENATE($E822,"-",$D822, "-",$C822),Dashboard!$M$300:$N$472,2,FALSE)),"")</f>
        <v/>
      </c>
      <c r="U822" s="345" t="str">
        <f t="shared" si="11"/>
        <v/>
      </c>
      <c r="V822" s="357"/>
      <c r="W822" s="153" t="s">
        <v>5612</v>
      </c>
      <c r="X822" s="11"/>
      <c r="Y822" s="11"/>
    </row>
    <row r="823" spans="1:25" ht="24.75" x14ac:dyDescent="0.25">
      <c r="A823" s="153"/>
      <c r="B823" s="122"/>
      <c r="C823" s="128" t="s">
        <v>295</v>
      </c>
      <c r="D823" s="180" t="s">
        <v>6022</v>
      </c>
      <c r="E823" s="151" t="s">
        <v>6983</v>
      </c>
      <c r="F823" s="122">
        <v>6</v>
      </c>
      <c r="G823" s="122"/>
      <c r="H823" s="174" t="s">
        <v>6065</v>
      </c>
      <c r="I823" s="180" t="s">
        <v>6022</v>
      </c>
      <c r="J823" s="174" t="s">
        <v>7405</v>
      </c>
      <c r="K823" s="122"/>
      <c r="L823" s="122"/>
      <c r="M823" s="153"/>
      <c r="N823" s="153"/>
      <c r="O823" s="122"/>
      <c r="P823" s="153"/>
      <c r="Q823" s="153"/>
      <c r="R823" s="153"/>
      <c r="S823" s="153"/>
      <c r="T823" s="122" t="str">
        <f>IFERROR(IFERROR(VLOOKUP(CONCATENATE($C823,"-",$D823, "-",$E823),Dashboard!$M$300:$N$472,2,FALSE),VLOOKUP(CONCATENATE($E823,"-",$D823, "-",$C823),Dashboard!$M$300:$N$472,2,FALSE)),"")</f>
        <v/>
      </c>
      <c r="U823" s="345" t="str">
        <f t="shared" si="11"/>
        <v/>
      </c>
      <c r="V823" s="357"/>
      <c r="W823" s="153"/>
      <c r="X823" s="11"/>
      <c r="Y823" s="11"/>
    </row>
    <row r="824" spans="1:25" ht="24.75" x14ac:dyDescent="0.25">
      <c r="A824" s="153"/>
      <c r="B824" s="122"/>
      <c r="C824" s="151" t="s">
        <v>6983</v>
      </c>
      <c r="D824" s="180" t="s">
        <v>6022</v>
      </c>
      <c r="E824" s="125" t="s">
        <v>5833</v>
      </c>
      <c r="F824" s="122">
        <v>14</v>
      </c>
      <c r="G824" s="122"/>
      <c r="H824" s="174" t="s">
        <v>6045</v>
      </c>
      <c r="I824" s="180" t="s">
        <v>6022</v>
      </c>
      <c r="J824" s="174" t="s">
        <v>6817</v>
      </c>
      <c r="K824" s="122">
        <v>1</v>
      </c>
      <c r="L824" s="122">
        <v>0</v>
      </c>
      <c r="M824" s="153">
        <v>8.4499999999999993</v>
      </c>
      <c r="N824" s="153">
        <v>6.55</v>
      </c>
      <c r="O824" s="122">
        <f>SUM(F817:F824)</f>
        <v>162</v>
      </c>
      <c r="P824" s="153"/>
      <c r="Q824" s="153"/>
      <c r="R824" s="153"/>
      <c r="S824" s="153"/>
      <c r="T824" s="122" t="str">
        <f>IFERROR(IFERROR(VLOOKUP(CONCATENATE($C824,"-",$D824, "-",$E824),Dashboard!$M$300:$N$472,2,FALSE),VLOOKUP(CONCATENATE($E824,"-",$D824, "-",$C824),Dashboard!$M$300:$N$472,2,FALSE)),"")</f>
        <v/>
      </c>
      <c r="U824" s="345" t="str">
        <f t="shared" si="11"/>
        <v/>
      </c>
      <c r="V824" s="357"/>
      <c r="W824" s="153" t="s">
        <v>5805</v>
      </c>
      <c r="X824" s="11"/>
      <c r="Y824" s="11"/>
    </row>
    <row r="825" spans="1:25" ht="26.25" x14ac:dyDescent="0.25">
      <c r="A825" s="153" t="s">
        <v>5816</v>
      </c>
      <c r="B825" s="122" t="s">
        <v>5890</v>
      </c>
      <c r="C825" s="128" t="s">
        <v>5833</v>
      </c>
      <c r="D825" s="128" t="s">
        <v>2164</v>
      </c>
      <c r="E825" s="132" t="s">
        <v>6985</v>
      </c>
      <c r="F825" s="122">
        <v>23</v>
      </c>
      <c r="G825" s="122"/>
      <c r="H825" s="174" t="s">
        <v>6722</v>
      </c>
      <c r="I825" s="180" t="s">
        <v>6022</v>
      </c>
      <c r="J825" s="174" t="s">
        <v>6806</v>
      </c>
      <c r="K825" s="122"/>
      <c r="L825" s="122"/>
      <c r="M825" s="153"/>
      <c r="N825" s="153"/>
      <c r="O825" s="122"/>
      <c r="P825" s="153"/>
      <c r="Q825" s="153"/>
      <c r="R825" s="153"/>
      <c r="S825" s="153"/>
      <c r="T825" s="122" t="str">
        <f>IFERROR(IFERROR(VLOOKUP(CONCATENATE($C825,"-",$D825, "-",$E825),Dashboard!$M$300:$N$472,2,FALSE),VLOOKUP(CONCATENATE($E825,"-",$D825, "-",$C825),Dashboard!$M$300:$N$472,2,FALSE)),"")</f>
        <v/>
      </c>
      <c r="U825" s="345" t="str">
        <f t="shared" ref="U825:U888" si="12">T825</f>
        <v/>
      </c>
      <c r="V825" s="209"/>
      <c r="W825" s="123" t="s">
        <v>7406</v>
      </c>
      <c r="X825" s="11"/>
      <c r="Y825" s="11"/>
    </row>
    <row r="826" spans="1:25" ht="34.5" x14ac:dyDescent="0.25">
      <c r="A826" s="153" t="s">
        <v>6986</v>
      </c>
      <c r="B826" s="153"/>
      <c r="C826" s="128" t="s">
        <v>5891</v>
      </c>
      <c r="D826" s="180" t="s">
        <v>6022</v>
      </c>
      <c r="E826" s="125" t="s">
        <v>316</v>
      </c>
      <c r="F826" s="122">
        <v>17</v>
      </c>
      <c r="G826" s="122"/>
      <c r="H826" s="174" t="s">
        <v>6781</v>
      </c>
      <c r="I826" s="180" t="s">
        <v>6022</v>
      </c>
      <c r="J826" s="174" t="s">
        <v>6029</v>
      </c>
      <c r="K826" s="122"/>
      <c r="L826" s="122"/>
      <c r="M826" s="153"/>
      <c r="N826" s="153"/>
      <c r="O826" s="122"/>
      <c r="P826" s="153"/>
      <c r="Q826" s="153"/>
      <c r="R826" s="153"/>
      <c r="S826" s="153"/>
      <c r="T826" s="122" t="str">
        <f>IFERROR(IFERROR(VLOOKUP(CONCATENATE($C826,"-",$D826, "-",$E826),Dashboard!$M$300:$N$472,2,FALSE),VLOOKUP(CONCATENATE($E826,"-",$D826, "-",$C826),Dashboard!$M$300:$N$472,2,FALSE)),"")</f>
        <v/>
      </c>
      <c r="U826" s="345" t="str">
        <f t="shared" si="12"/>
        <v/>
      </c>
      <c r="V826" s="209"/>
      <c r="W826" s="148" t="s">
        <v>7407</v>
      </c>
      <c r="X826" s="11"/>
      <c r="Y826" s="11"/>
    </row>
    <row r="827" spans="1:25" x14ac:dyDescent="0.25">
      <c r="A827" s="153"/>
      <c r="B827" s="153"/>
      <c r="C827" s="128" t="s">
        <v>316</v>
      </c>
      <c r="D827" s="180" t="s">
        <v>6022</v>
      </c>
      <c r="E827" s="125" t="s">
        <v>295</v>
      </c>
      <c r="F827" s="122">
        <v>17</v>
      </c>
      <c r="G827" s="122"/>
      <c r="H827" s="174" t="s">
        <v>6716</v>
      </c>
      <c r="I827" s="180" t="s">
        <v>6022</v>
      </c>
      <c r="J827" s="174" t="s">
        <v>6840</v>
      </c>
      <c r="K827" s="122"/>
      <c r="L827" s="122"/>
      <c r="M827" s="153"/>
      <c r="N827" s="153"/>
      <c r="O827" s="122"/>
      <c r="P827" s="153"/>
      <c r="Q827" s="153"/>
      <c r="R827" s="153"/>
      <c r="S827" s="153"/>
      <c r="T827" s="122" t="str">
        <f>IFERROR(IFERROR(VLOOKUP(CONCATENATE($C827,"-",$D827, "-",$E827),Dashboard!$M$300:$N$472,2,FALSE),VLOOKUP(CONCATENATE($E827,"-",$D827, "-",$C827),Dashboard!$M$300:$N$472,2,FALSE)),"")</f>
        <v/>
      </c>
      <c r="U827" s="345" t="str">
        <f t="shared" si="12"/>
        <v/>
      </c>
      <c r="V827" s="209"/>
      <c r="W827" s="180" t="s">
        <v>6009</v>
      </c>
      <c r="X827" s="11"/>
      <c r="Y827" s="11"/>
    </row>
    <row r="828" spans="1:25" x14ac:dyDescent="0.25">
      <c r="A828" s="153"/>
      <c r="B828" s="153"/>
      <c r="C828" s="128" t="s">
        <v>295</v>
      </c>
      <c r="D828" s="180" t="s">
        <v>6022</v>
      </c>
      <c r="E828" s="125" t="s">
        <v>316</v>
      </c>
      <c r="F828" s="122">
        <v>17</v>
      </c>
      <c r="G828" s="122"/>
      <c r="H828" s="174" t="s">
        <v>6922</v>
      </c>
      <c r="I828" s="180" t="s">
        <v>6022</v>
      </c>
      <c r="J828" s="174" t="s">
        <v>6745</v>
      </c>
      <c r="K828" s="122"/>
      <c r="L828" s="122"/>
      <c r="M828" s="153"/>
      <c r="N828" s="153"/>
      <c r="O828" s="122"/>
      <c r="P828" s="153"/>
      <c r="Q828" s="153"/>
      <c r="R828" s="153"/>
      <c r="S828" s="153"/>
      <c r="T828" s="122" t="str">
        <f>IFERROR(IFERROR(VLOOKUP(CONCATENATE($C828,"-",$D828, "-",$E828),Dashboard!$M$300:$N$472,2,FALSE),VLOOKUP(CONCATENATE($E828,"-",$D828, "-",$C828),Dashboard!$M$300:$N$472,2,FALSE)),"")</f>
        <v/>
      </c>
      <c r="U828" s="345" t="str">
        <f t="shared" si="12"/>
        <v/>
      </c>
      <c r="V828" s="209"/>
      <c r="W828" s="180" t="s">
        <v>6009</v>
      </c>
      <c r="X828" s="11"/>
      <c r="Y828" s="11"/>
    </row>
    <row r="829" spans="1:25" ht="30" x14ac:dyDescent="0.25">
      <c r="A829" s="153"/>
      <c r="B829" s="153"/>
      <c r="C829" s="128" t="s">
        <v>316</v>
      </c>
      <c r="D829" s="180" t="s">
        <v>6022</v>
      </c>
      <c r="E829" s="125" t="s">
        <v>6987</v>
      </c>
      <c r="F829" s="122">
        <v>22</v>
      </c>
      <c r="G829" s="122"/>
      <c r="H829" s="174" t="s">
        <v>6802</v>
      </c>
      <c r="I829" s="180" t="s">
        <v>6022</v>
      </c>
      <c r="J829" s="174" t="s">
        <v>6834</v>
      </c>
      <c r="K829" s="122"/>
      <c r="L829" s="122"/>
      <c r="M829" s="153"/>
      <c r="N829" s="153"/>
      <c r="O829" s="122"/>
      <c r="P829" s="153"/>
      <c r="Q829" s="153"/>
      <c r="R829" s="153"/>
      <c r="S829" s="153"/>
      <c r="T829" s="122" t="str">
        <f>IFERROR(IFERROR(VLOOKUP(CONCATENATE($C829,"-",$D829, "-",$E829),Dashboard!$M$300:$N$472,2,FALSE),VLOOKUP(CONCATENATE($E829,"-",$D829, "-",$C829),Dashboard!$M$300:$N$472,2,FALSE)),"")</f>
        <v/>
      </c>
      <c r="U829" s="345" t="str">
        <f t="shared" si="12"/>
        <v/>
      </c>
      <c r="V829" s="209"/>
      <c r="W829" s="180" t="s">
        <v>6009</v>
      </c>
      <c r="X829" s="11"/>
      <c r="Y829" s="11"/>
    </row>
    <row r="830" spans="1:25" ht="26.25" x14ac:dyDescent="0.25">
      <c r="A830" s="153"/>
      <c r="B830" s="153"/>
      <c r="C830" s="151" t="s">
        <v>6985</v>
      </c>
      <c r="D830" s="128" t="s">
        <v>2164</v>
      </c>
      <c r="E830" s="125" t="s">
        <v>5833</v>
      </c>
      <c r="F830" s="122">
        <v>27</v>
      </c>
      <c r="G830" s="122"/>
      <c r="H830" s="174" t="s">
        <v>6065</v>
      </c>
      <c r="I830" s="180" t="s">
        <v>6022</v>
      </c>
      <c r="J830" s="174" t="s">
        <v>6771</v>
      </c>
      <c r="K830" s="122"/>
      <c r="L830" s="122"/>
      <c r="M830" s="153"/>
      <c r="N830" s="153"/>
      <c r="O830" s="122"/>
      <c r="P830" s="153"/>
      <c r="Q830" s="153"/>
      <c r="R830" s="153"/>
      <c r="S830" s="153"/>
      <c r="T830" s="122" t="str">
        <f>IFERROR(IFERROR(VLOOKUP(CONCATENATE($C830,"-",$D830, "-",$E830),Dashboard!$M$300:$N$472,2,FALSE),VLOOKUP(CONCATENATE($E830,"-",$D830, "-",$C830),Dashboard!$M$300:$N$472,2,FALSE)),"")</f>
        <v/>
      </c>
      <c r="U830" s="345" t="str">
        <f t="shared" si="12"/>
        <v/>
      </c>
      <c r="V830" s="209"/>
      <c r="W830" s="123" t="s">
        <v>7406</v>
      </c>
      <c r="X830" s="11"/>
      <c r="Y830" s="11"/>
    </row>
    <row r="831" spans="1:25" ht="26.25" x14ac:dyDescent="0.25">
      <c r="A831" s="153"/>
      <c r="B831" s="153"/>
      <c r="C831" s="128" t="s">
        <v>5833</v>
      </c>
      <c r="D831" s="128" t="s">
        <v>295</v>
      </c>
      <c r="E831" s="123" t="s">
        <v>6988</v>
      </c>
      <c r="F831" s="122">
        <v>18</v>
      </c>
      <c r="G831" s="122"/>
      <c r="H831" s="127">
        <v>15.1</v>
      </c>
      <c r="I831" s="185">
        <v>15.2</v>
      </c>
      <c r="J831" s="127">
        <v>15.5</v>
      </c>
      <c r="K831" s="122"/>
      <c r="L831" s="122"/>
      <c r="M831" s="153"/>
      <c r="N831" s="153"/>
      <c r="O831" s="122"/>
      <c r="P831" s="153"/>
      <c r="Q831" s="153"/>
      <c r="R831" s="153"/>
      <c r="S831" s="153"/>
      <c r="T831" s="122" t="str">
        <f>IFERROR(IFERROR(VLOOKUP(CONCATENATE($C831,"-",$D831, "-",$E831),Dashboard!$M$300:$N$472,2,FALSE),VLOOKUP(CONCATENATE($E831,"-",$D831, "-",$C831),Dashboard!$M$300:$N$472,2,FALSE)),"")</f>
        <v/>
      </c>
      <c r="U831" s="345" t="str">
        <f t="shared" si="12"/>
        <v/>
      </c>
      <c r="V831" s="209"/>
      <c r="W831" s="153"/>
      <c r="X831" s="11"/>
      <c r="Y831" s="11"/>
    </row>
    <row r="832" spans="1:25" ht="30" x14ac:dyDescent="0.25">
      <c r="A832" s="153"/>
      <c r="B832" s="153"/>
      <c r="C832" s="125" t="s">
        <v>6988</v>
      </c>
      <c r="D832" s="173" t="s">
        <v>6022</v>
      </c>
      <c r="E832" s="125" t="s">
        <v>295</v>
      </c>
      <c r="F832" s="122">
        <v>12</v>
      </c>
      <c r="G832" s="122"/>
      <c r="H832" s="127">
        <v>16</v>
      </c>
      <c r="I832" s="180" t="s">
        <v>6022</v>
      </c>
      <c r="J832" s="127">
        <v>16.3</v>
      </c>
      <c r="K832" s="122"/>
      <c r="L832" s="122"/>
      <c r="M832" s="153"/>
      <c r="N832" s="153"/>
      <c r="O832" s="122"/>
      <c r="P832" s="153"/>
      <c r="Q832" s="153"/>
      <c r="R832" s="153"/>
      <c r="S832" s="153"/>
      <c r="T832" s="122" t="str">
        <f>IFERROR(IFERROR(VLOOKUP(CONCATENATE($C832,"-",$D832, "-",$E832),Dashboard!$M$300:$N$472,2,FALSE),VLOOKUP(CONCATENATE($E832,"-",$D832, "-",$C832),Dashboard!$M$300:$N$472,2,FALSE)),"")</f>
        <v/>
      </c>
      <c r="U832" s="345" t="str">
        <f t="shared" si="12"/>
        <v/>
      </c>
      <c r="V832" s="209"/>
      <c r="W832" s="153"/>
      <c r="X832" s="11"/>
      <c r="Y832" s="11"/>
    </row>
    <row r="833" spans="1:25" ht="34.5" x14ac:dyDescent="0.25">
      <c r="A833" s="153"/>
      <c r="B833" s="153"/>
      <c r="C833" s="128" t="s">
        <v>295</v>
      </c>
      <c r="D833" s="147"/>
      <c r="E833" s="125" t="s">
        <v>316</v>
      </c>
      <c r="F833" s="122">
        <v>17</v>
      </c>
      <c r="G833" s="122"/>
      <c r="H833" s="127">
        <v>16.399999999999999</v>
      </c>
      <c r="I833" s="180" t="s">
        <v>6022</v>
      </c>
      <c r="J833" s="127">
        <v>17.399999999999999</v>
      </c>
      <c r="K833" s="122"/>
      <c r="L833" s="122"/>
      <c r="M833" s="153"/>
      <c r="N833" s="153"/>
      <c r="O833" s="122"/>
      <c r="P833" s="153"/>
      <c r="Q833" s="153"/>
      <c r="R833" s="153"/>
      <c r="S833" s="153"/>
      <c r="T833" s="122" t="str">
        <f>IFERROR(IFERROR(VLOOKUP(CONCATENATE($C833,"-",$D833, "-",$E833),Dashboard!$M$300:$N$472,2,FALSE),VLOOKUP(CONCATENATE($E833,"-",$D833, "-",$C833),Dashboard!$M$300:$N$472,2,FALSE)),"")</f>
        <v/>
      </c>
      <c r="U833" s="345" t="str">
        <f t="shared" si="12"/>
        <v/>
      </c>
      <c r="V833" s="209"/>
      <c r="W833" s="148" t="s">
        <v>7407</v>
      </c>
      <c r="X833" s="11"/>
      <c r="Y833" s="11"/>
    </row>
    <row r="834" spans="1:25" x14ac:dyDescent="0.25">
      <c r="A834" s="153"/>
      <c r="B834" s="153"/>
      <c r="C834" s="128" t="s">
        <v>316</v>
      </c>
      <c r="D834" s="173" t="s">
        <v>6022</v>
      </c>
      <c r="E834" s="125" t="s">
        <v>295</v>
      </c>
      <c r="F834" s="122">
        <v>17</v>
      </c>
      <c r="G834" s="122"/>
      <c r="H834" s="127">
        <v>18</v>
      </c>
      <c r="I834" s="180" t="s">
        <v>6022</v>
      </c>
      <c r="J834" s="127">
        <v>19</v>
      </c>
      <c r="K834" s="153"/>
      <c r="L834" s="153"/>
      <c r="M834" s="153"/>
      <c r="N834" s="153"/>
      <c r="O834" s="122"/>
      <c r="P834" s="153"/>
      <c r="Q834" s="153"/>
      <c r="R834" s="153"/>
      <c r="S834" s="153"/>
      <c r="T834" s="122" t="str">
        <f>IFERROR(IFERROR(VLOOKUP(CONCATENATE($C834,"-",$D834, "-",$E834),Dashboard!$M$300:$N$472,2,FALSE),VLOOKUP(CONCATENATE($E834,"-",$D834, "-",$C834),Dashboard!$M$300:$N$472,2,FALSE)),"")</f>
        <v/>
      </c>
      <c r="U834" s="345" t="str">
        <f t="shared" si="12"/>
        <v/>
      </c>
      <c r="V834" s="209"/>
      <c r="W834" s="180" t="s">
        <v>6009</v>
      </c>
      <c r="X834" s="11"/>
      <c r="Y834" s="11"/>
    </row>
    <row r="835" spans="1:25" x14ac:dyDescent="0.25">
      <c r="A835" s="153"/>
      <c r="B835" s="153"/>
      <c r="C835" s="128" t="s">
        <v>295</v>
      </c>
      <c r="D835" s="173" t="s">
        <v>6022</v>
      </c>
      <c r="E835" s="125" t="s">
        <v>5833</v>
      </c>
      <c r="F835" s="122"/>
      <c r="G835" s="122">
        <v>6</v>
      </c>
      <c r="H835" s="127">
        <v>19</v>
      </c>
      <c r="I835" s="180" t="s">
        <v>6022</v>
      </c>
      <c r="J835" s="127">
        <v>19.100000000000001</v>
      </c>
      <c r="K835" s="122">
        <v>1</v>
      </c>
      <c r="L835" s="122">
        <v>1</v>
      </c>
      <c r="M835" s="174" t="s">
        <v>6834</v>
      </c>
      <c r="N835" s="174" t="s">
        <v>6715</v>
      </c>
      <c r="O835" s="133">
        <f>SUM(F825:F835)</f>
        <v>187</v>
      </c>
      <c r="P835" s="127">
        <v>1</v>
      </c>
      <c r="Q835" s="154">
        <v>1</v>
      </c>
      <c r="R835" s="154"/>
      <c r="S835" s="154"/>
      <c r="T835" s="122" t="str">
        <f>IFERROR(IFERROR(VLOOKUP(CONCATENATE($C835,"-",$D835, "-",$E835),Dashboard!$M$300:$N$472,2,FALSE),VLOOKUP(CONCATENATE($E835,"-",$D835, "-",$C835),Dashboard!$M$300:$N$472,2,FALSE)),"")</f>
        <v/>
      </c>
      <c r="U835" s="345" t="str">
        <f t="shared" si="12"/>
        <v/>
      </c>
      <c r="V835" s="209"/>
      <c r="W835" s="147" t="s">
        <v>5805</v>
      </c>
      <c r="X835" s="11"/>
      <c r="Y835" s="11"/>
    </row>
    <row r="836" spans="1:25" x14ac:dyDescent="0.25">
      <c r="A836" s="153"/>
      <c r="B836" s="153"/>
      <c r="C836" s="128"/>
      <c r="D836" s="122"/>
      <c r="E836" s="125"/>
      <c r="F836" s="122"/>
      <c r="G836" s="122"/>
      <c r="H836" s="127"/>
      <c r="I836" s="180"/>
      <c r="J836" s="127"/>
      <c r="K836" s="153"/>
      <c r="L836" s="153"/>
      <c r="M836" s="153"/>
      <c r="N836" s="153"/>
      <c r="O836" s="122"/>
      <c r="P836" s="153"/>
      <c r="Q836" s="153"/>
      <c r="R836" s="153"/>
      <c r="S836" s="153"/>
      <c r="T836" s="122" t="str">
        <f>IFERROR(IFERROR(VLOOKUP(CONCATENATE($C836,"-",$D836, "-",$E836),Dashboard!$M$300:$N$472,2,FALSE),VLOOKUP(CONCATENATE($E836,"-",$D836, "-",$C836),Dashboard!$M$300:$N$472,2,FALSE)),"")</f>
        <v/>
      </c>
      <c r="U836" s="345" t="str">
        <f t="shared" si="12"/>
        <v/>
      </c>
      <c r="V836" s="209"/>
      <c r="W836" s="153"/>
      <c r="X836" s="11"/>
      <c r="Y836" s="11"/>
    </row>
    <row r="837" spans="1:25" x14ac:dyDescent="0.25">
      <c r="A837" s="153" t="s">
        <v>6853</v>
      </c>
      <c r="B837" s="122" t="s">
        <v>5892</v>
      </c>
      <c r="C837" s="128" t="s">
        <v>5833</v>
      </c>
      <c r="D837" s="180" t="s">
        <v>6022</v>
      </c>
      <c r="E837" s="125" t="s">
        <v>316</v>
      </c>
      <c r="F837" s="122"/>
      <c r="G837" s="122">
        <v>6</v>
      </c>
      <c r="H837" s="127">
        <v>16</v>
      </c>
      <c r="I837" s="180" t="s">
        <v>6022</v>
      </c>
      <c r="J837" s="122">
        <v>16.149999999999999</v>
      </c>
      <c r="K837" s="153"/>
      <c r="L837" s="153"/>
      <c r="M837" s="153"/>
      <c r="N837" s="153"/>
      <c r="O837" s="122"/>
      <c r="P837" s="153"/>
      <c r="Q837" s="153"/>
      <c r="R837" s="153"/>
      <c r="S837" s="153"/>
      <c r="T837" s="122" t="str">
        <f>IFERROR(IFERROR(VLOOKUP(CONCATENATE($C837,"-",$D837, "-",$E837),Dashboard!$M$300:$N$472,2,FALSE),VLOOKUP(CONCATENATE($E837,"-",$D837, "-",$C837),Dashboard!$M$300:$N$472,2,FALSE)),"")</f>
        <v/>
      </c>
      <c r="U837" s="345" t="str">
        <f t="shared" si="12"/>
        <v/>
      </c>
      <c r="V837" s="209"/>
      <c r="W837" s="153"/>
      <c r="X837" s="11"/>
      <c r="Y837" s="11"/>
    </row>
    <row r="838" spans="1:25" x14ac:dyDescent="0.25">
      <c r="A838" s="153" t="s">
        <v>4140</v>
      </c>
      <c r="B838" s="153"/>
      <c r="C838" s="128" t="s">
        <v>316</v>
      </c>
      <c r="D838" s="180" t="s">
        <v>6022</v>
      </c>
      <c r="E838" s="125" t="s">
        <v>295</v>
      </c>
      <c r="F838" s="122">
        <v>12</v>
      </c>
      <c r="G838" s="122"/>
      <c r="H838" s="127">
        <v>16.3</v>
      </c>
      <c r="I838" s="180" t="s">
        <v>6022</v>
      </c>
      <c r="J838" s="127">
        <v>17</v>
      </c>
      <c r="K838" s="153"/>
      <c r="L838" s="153"/>
      <c r="M838" s="153"/>
      <c r="N838" s="153"/>
      <c r="O838" s="122"/>
      <c r="P838" s="153"/>
      <c r="Q838" s="153"/>
      <c r="R838" s="153"/>
      <c r="S838" s="153"/>
      <c r="T838" s="122" t="str">
        <f>IFERROR(IFERROR(VLOOKUP(CONCATENATE($C838,"-",$D838, "-",$E838),Dashboard!$M$300:$N$472,2,FALSE),VLOOKUP(CONCATENATE($E838,"-",$D838, "-",$C838),Dashboard!$M$300:$N$472,2,FALSE)),"")</f>
        <v/>
      </c>
      <c r="U838" s="345" t="str">
        <f t="shared" si="12"/>
        <v/>
      </c>
      <c r="V838" s="209"/>
      <c r="W838" s="153"/>
      <c r="X838" s="11"/>
      <c r="Y838" s="11"/>
    </row>
    <row r="839" spans="1:25" x14ac:dyDescent="0.25">
      <c r="A839" s="153"/>
      <c r="B839" s="153"/>
      <c r="C839" s="128" t="s">
        <v>295</v>
      </c>
      <c r="D839" s="128" t="s">
        <v>736</v>
      </c>
      <c r="E839" s="125" t="s">
        <v>733</v>
      </c>
      <c r="F839" s="122">
        <v>61</v>
      </c>
      <c r="G839" s="122"/>
      <c r="H839" s="127">
        <v>17.45</v>
      </c>
      <c r="I839" s="180" t="s">
        <v>6022</v>
      </c>
      <c r="J839" s="122">
        <v>19.45</v>
      </c>
      <c r="K839" s="122">
        <v>1</v>
      </c>
      <c r="L839" s="122">
        <v>1</v>
      </c>
      <c r="M839" s="174" t="s">
        <v>6830</v>
      </c>
      <c r="N839" s="174" t="s">
        <v>6830</v>
      </c>
      <c r="O839" s="122">
        <f>SUM(F838:F839)</f>
        <v>73</v>
      </c>
      <c r="P839" s="122"/>
      <c r="Q839" s="153"/>
      <c r="R839" s="153"/>
      <c r="S839" s="153"/>
      <c r="T839" s="122" t="str">
        <f>IFERROR(IFERROR(VLOOKUP(CONCATENATE($C839,"-",$D839, "-",$E839),Dashboard!$M$300:$N$472,2,FALSE),VLOOKUP(CONCATENATE($E839,"-",$D839, "-",$C839),Dashboard!$M$300:$N$472,2,FALSE)),"")</f>
        <v>prv66</v>
      </c>
      <c r="U839" s="345" t="str">
        <f t="shared" si="12"/>
        <v>prv66</v>
      </c>
      <c r="V839" s="209"/>
      <c r="W839" s="147" t="s">
        <v>7408</v>
      </c>
      <c r="X839" s="11"/>
      <c r="Y839" s="11"/>
    </row>
    <row r="840" spans="1:25" x14ac:dyDescent="0.25">
      <c r="A840" s="153"/>
      <c r="B840" s="122">
        <v>80</v>
      </c>
      <c r="C840" s="128" t="s">
        <v>733</v>
      </c>
      <c r="D840" s="128" t="s">
        <v>736</v>
      </c>
      <c r="E840" s="125" t="s">
        <v>295</v>
      </c>
      <c r="F840" s="122">
        <v>61</v>
      </c>
      <c r="G840" s="122"/>
      <c r="H840" s="174" t="s">
        <v>6779</v>
      </c>
      <c r="I840" s="180" t="s">
        <v>6022</v>
      </c>
      <c r="J840" s="174" t="s">
        <v>6782</v>
      </c>
      <c r="K840" s="153"/>
      <c r="L840" s="153"/>
      <c r="M840" s="153"/>
      <c r="N840" s="153"/>
      <c r="O840" s="122"/>
      <c r="P840" s="153"/>
      <c r="Q840" s="153"/>
      <c r="R840" s="153"/>
      <c r="S840" s="153"/>
      <c r="T840" s="122" t="str">
        <f>IFERROR(IFERROR(VLOOKUP(CONCATENATE($C840,"-",$D840, "-",$E840),Dashboard!$M$300:$N$472,2,FALSE),VLOOKUP(CONCATENATE($E840,"-",$D840, "-",$C840),Dashboard!$M$300:$N$472,2,FALSE)),"")</f>
        <v>prv66</v>
      </c>
      <c r="U840" s="345" t="str">
        <f t="shared" si="12"/>
        <v>prv66</v>
      </c>
      <c r="V840" s="341"/>
      <c r="W840" s="153"/>
      <c r="X840" s="11"/>
      <c r="Y840" s="11"/>
    </row>
    <row r="841" spans="1:25" x14ac:dyDescent="0.25">
      <c r="A841" s="153"/>
      <c r="B841" s="153"/>
      <c r="C841" s="128" t="s">
        <v>295</v>
      </c>
      <c r="D841" s="128" t="s">
        <v>736</v>
      </c>
      <c r="E841" s="125" t="s">
        <v>733</v>
      </c>
      <c r="F841" s="122">
        <v>61</v>
      </c>
      <c r="G841" s="122"/>
      <c r="H841" s="174" t="s">
        <v>6938</v>
      </c>
      <c r="I841" s="180" t="s">
        <v>6022</v>
      </c>
      <c r="J841" s="174" t="s">
        <v>6064</v>
      </c>
      <c r="K841" s="153"/>
      <c r="L841" s="153"/>
      <c r="M841" s="153"/>
      <c r="N841" s="153"/>
      <c r="O841" s="122"/>
      <c r="P841" s="153"/>
      <c r="Q841" s="153"/>
      <c r="R841" s="153"/>
      <c r="S841" s="153"/>
      <c r="T841" s="122" t="str">
        <f>IFERROR(IFERROR(VLOOKUP(CONCATENATE($C841,"-",$D841, "-",$E841),Dashboard!$M$300:$N$472,2,FALSE),VLOOKUP(CONCATENATE($E841,"-",$D841, "-",$C841),Dashboard!$M$300:$N$472,2,FALSE)),"")</f>
        <v>prv66</v>
      </c>
      <c r="U841" s="345" t="str">
        <f t="shared" si="12"/>
        <v>prv66</v>
      </c>
      <c r="V841" s="341"/>
      <c r="W841" s="153"/>
      <c r="X841" s="11"/>
      <c r="Y841" s="11"/>
    </row>
    <row r="842" spans="1:25" x14ac:dyDescent="0.25">
      <c r="A842" s="153"/>
      <c r="B842" s="153"/>
      <c r="C842" s="128" t="s">
        <v>733</v>
      </c>
      <c r="D842" s="128" t="s">
        <v>736</v>
      </c>
      <c r="E842" s="125" t="s">
        <v>295</v>
      </c>
      <c r="F842" s="122">
        <v>61</v>
      </c>
      <c r="G842" s="122"/>
      <c r="H842" s="127">
        <v>12.3</v>
      </c>
      <c r="I842" s="180" t="s">
        <v>6022</v>
      </c>
      <c r="J842" s="127">
        <v>14.3</v>
      </c>
      <c r="K842" s="153"/>
      <c r="L842" s="153"/>
      <c r="M842" s="153"/>
      <c r="N842" s="153"/>
      <c r="O842" s="122"/>
      <c r="P842" s="153"/>
      <c r="Q842" s="153"/>
      <c r="R842" s="153"/>
      <c r="S842" s="153"/>
      <c r="T842" s="122" t="str">
        <f>IFERROR(IFERROR(VLOOKUP(CONCATENATE($C842,"-",$D842, "-",$E842),Dashboard!$M$300:$N$472,2,FALSE),VLOOKUP(CONCATENATE($E842,"-",$D842, "-",$C842),Dashboard!$M$300:$N$472,2,FALSE)),"")</f>
        <v>prv66</v>
      </c>
      <c r="U842" s="345" t="str">
        <f t="shared" si="12"/>
        <v>prv66</v>
      </c>
      <c r="V842" s="209"/>
      <c r="W842" s="153"/>
      <c r="X842" s="11"/>
      <c r="Y842" s="11"/>
    </row>
    <row r="843" spans="1:25" x14ac:dyDescent="0.25">
      <c r="A843" s="153"/>
      <c r="B843" s="153"/>
      <c r="C843" s="128" t="s">
        <v>6025</v>
      </c>
      <c r="D843" s="180" t="s">
        <v>6022</v>
      </c>
      <c r="E843" s="125" t="s">
        <v>5833</v>
      </c>
      <c r="F843" s="122"/>
      <c r="G843" s="122">
        <v>6</v>
      </c>
      <c r="H843" s="127">
        <v>14.35</v>
      </c>
      <c r="I843" s="180" t="s">
        <v>6022</v>
      </c>
      <c r="J843" s="122">
        <v>14.45</v>
      </c>
      <c r="K843" s="122">
        <v>1</v>
      </c>
      <c r="L843" s="122">
        <v>1</v>
      </c>
      <c r="M843" s="174" t="s">
        <v>6027</v>
      </c>
      <c r="N843" s="174" t="s">
        <v>6849</v>
      </c>
      <c r="O843" s="122">
        <f>SUM(F840:F842)</f>
        <v>183</v>
      </c>
      <c r="P843" s="122"/>
      <c r="Q843" s="153"/>
      <c r="R843" s="153"/>
      <c r="S843" s="153"/>
      <c r="T843" s="122" t="str">
        <f>IFERROR(IFERROR(VLOOKUP(CONCATENATE($C843,"-",$D843, "-",$E843),Dashboard!$M$300:$N$472,2,FALSE),VLOOKUP(CONCATENATE($E843,"-",$D843, "-",$C843),Dashboard!$M$300:$N$472,2,FALSE)),"")</f>
        <v/>
      </c>
      <c r="U843" s="345" t="str">
        <f t="shared" si="12"/>
        <v/>
      </c>
      <c r="V843" s="209"/>
      <c r="W843" s="147" t="s">
        <v>5805</v>
      </c>
      <c r="X843" s="11"/>
      <c r="Y843" s="11"/>
    </row>
    <row r="844" spans="1:25" x14ac:dyDescent="0.25">
      <c r="A844" s="153"/>
      <c r="B844" s="153"/>
      <c r="C844" s="128"/>
      <c r="D844" s="122"/>
      <c r="E844" s="125"/>
      <c r="F844" s="153"/>
      <c r="G844" s="122"/>
      <c r="H844" s="153"/>
      <c r="I844" s="153"/>
      <c r="J844" s="153"/>
      <c r="K844" s="153"/>
      <c r="L844" s="153"/>
      <c r="M844" s="153"/>
      <c r="N844" s="153"/>
      <c r="O844" s="122"/>
      <c r="P844" s="153"/>
      <c r="Q844" s="153"/>
      <c r="R844" s="153"/>
      <c r="S844" s="153"/>
      <c r="T844" s="122" t="str">
        <f>IFERROR(IFERROR(VLOOKUP(CONCATENATE($C844,"-",$D844, "-",$E844),Dashboard!$M$300:$N$472,2,FALSE),VLOOKUP(CONCATENATE($E844,"-",$D844, "-",$C844),Dashboard!$M$300:$N$472,2,FALSE)),"")</f>
        <v/>
      </c>
      <c r="U844" s="345" t="str">
        <f t="shared" si="12"/>
        <v/>
      </c>
      <c r="V844" s="209"/>
      <c r="W844" s="153"/>
      <c r="X844" s="11"/>
      <c r="Y844" s="11"/>
    </row>
    <row r="845" spans="1:25" x14ac:dyDescent="0.25">
      <c r="A845" s="153" t="s">
        <v>5816</v>
      </c>
      <c r="B845" s="122" t="s">
        <v>5893</v>
      </c>
      <c r="C845" s="128" t="s">
        <v>5833</v>
      </c>
      <c r="D845" s="180" t="s">
        <v>6022</v>
      </c>
      <c r="E845" s="125" t="s">
        <v>316</v>
      </c>
      <c r="F845" s="122"/>
      <c r="G845" s="122">
        <v>6</v>
      </c>
      <c r="H845" s="174" t="s">
        <v>6797</v>
      </c>
      <c r="I845" s="180" t="s">
        <v>6022</v>
      </c>
      <c r="J845" s="174" t="s">
        <v>6859</v>
      </c>
      <c r="K845" s="153"/>
      <c r="L845" s="153"/>
      <c r="M845" s="153"/>
      <c r="N845" s="153"/>
      <c r="O845" s="122"/>
      <c r="P845" s="153"/>
      <c r="Q845" s="153"/>
      <c r="R845" s="153"/>
      <c r="S845" s="153"/>
      <c r="T845" s="122" t="str">
        <f>IFERROR(IFERROR(VLOOKUP(CONCATENATE($C845,"-",$D845, "-",$E845),Dashboard!$M$300:$N$472,2,FALSE),VLOOKUP(CONCATENATE($E845,"-",$D845, "-",$C845),Dashboard!$M$300:$N$472,2,FALSE)),"")</f>
        <v/>
      </c>
      <c r="U845" s="345" t="str">
        <f t="shared" si="12"/>
        <v/>
      </c>
      <c r="V845" s="209"/>
      <c r="W845" s="153"/>
      <c r="X845" s="11"/>
      <c r="Y845" s="11"/>
    </row>
    <row r="846" spans="1:25" x14ac:dyDescent="0.25">
      <c r="A846" s="153"/>
      <c r="B846" s="153"/>
      <c r="C846" s="128" t="s">
        <v>316</v>
      </c>
      <c r="D846" s="128" t="s">
        <v>411</v>
      </c>
      <c r="E846" s="125" t="s">
        <v>936</v>
      </c>
      <c r="F846" s="122">
        <v>26</v>
      </c>
      <c r="G846" s="122"/>
      <c r="H846" s="174" t="s">
        <v>6744</v>
      </c>
      <c r="I846" s="180" t="s">
        <v>6022</v>
      </c>
      <c r="J846" s="174" t="s">
        <v>6991</v>
      </c>
      <c r="K846" s="153"/>
      <c r="L846" s="153"/>
      <c r="M846" s="153"/>
      <c r="N846" s="153"/>
      <c r="O846" s="122"/>
      <c r="P846" s="153"/>
      <c r="Q846" s="153"/>
      <c r="R846" s="153"/>
      <c r="S846" s="153"/>
      <c r="T846" s="122" t="str">
        <f>IFERROR(IFERROR(VLOOKUP(CONCATENATE($C846,"-",$D846, "-",$E846),Dashboard!$M$300:$N$472,2,FALSE),VLOOKUP(CONCATENATE($E846,"-",$D846, "-",$C846),Dashboard!$M$300:$N$472,2,FALSE)),"")</f>
        <v/>
      </c>
      <c r="U846" s="345" t="str">
        <f t="shared" si="12"/>
        <v/>
      </c>
      <c r="V846" s="209"/>
      <c r="W846" s="153"/>
      <c r="X846" s="11"/>
      <c r="Y846" s="11"/>
    </row>
    <row r="847" spans="1:25" x14ac:dyDescent="0.25">
      <c r="A847" s="153"/>
      <c r="B847" s="153"/>
      <c r="C847" s="128" t="s">
        <v>936</v>
      </c>
      <c r="D847" s="128" t="s">
        <v>322</v>
      </c>
      <c r="E847" s="125" t="s">
        <v>295</v>
      </c>
      <c r="F847" s="122">
        <v>28</v>
      </c>
      <c r="G847" s="122"/>
      <c r="H847" s="174" t="s">
        <v>6888</v>
      </c>
      <c r="I847" s="180" t="s">
        <v>6022</v>
      </c>
      <c r="J847" s="174" t="s">
        <v>6992</v>
      </c>
      <c r="K847" s="153"/>
      <c r="L847" s="153"/>
      <c r="M847" s="153"/>
      <c r="N847" s="153"/>
      <c r="O847" s="122"/>
      <c r="P847" s="153"/>
      <c r="Q847" s="153"/>
      <c r="R847" s="153"/>
      <c r="S847" s="153"/>
      <c r="T847" s="122" t="str">
        <f>IFERROR(IFERROR(VLOOKUP(CONCATENATE($C847,"-",$D847, "-",$E847),Dashboard!$M$300:$N$472,2,FALSE),VLOOKUP(CONCATENATE($E847,"-",$D847, "-",$C847),Dashboard!$M$300:$N$472,2,FALSE)),"")</f>
        <v/>
      </c>
      <c r="U847" s="345" t="str">
        <f t="shared" si="12"/>
        <v/>
      </c>
      <c r="V847" s="209"/>
      <c r="W847" s="153"/>
      <c r="X847" s="11"/>
      <c r="Y847" s="11"/>
    </row>
    <row r="848" spans="1:25" x14ac:dyDescent="0.25">
      <c r="A848" s="153"/>
      <c r="B848" s="153"/>
      <c r="C848" s="128" t="s">
        <v>295</v>
      </c>
      <c r="D848" s="128" t="s">
        <v>316</v>
      </c>
      <c r="E848" s="125" t="s">
        <v>6079</v>
      </c>
      <c r="F848" s="122">
        <v>42</v>
      </c>
      <c r="G848" s="122"/>
      <c r="H848" s="127">
        <v>14</v>
      </c>
      <c r="I848" s="185">
        <v>14.3</v>
      </c>
      <c r="J848" s="127">
        <v>15.45</v>
      </c>
      <c r="K848" s="122"/>
      <c r="L848" s="122"/>
      <c r="M848" s="122"/>
      <c r="N848" s="174"/>
      <c r="O848" s="122"/>
      <c r="P848" s="122"/>
      <c r="Q848" s="127"/>
      <c r="R848" s="127"/>
      <c r="S848" s="127"/>
      <c r="T848" s="122" t="str">
        <f>IFERROR(IFERROR(VLOOKUP(CONCATENATE($C848,"-",$D848, "-",$E848),Dashboard!$M$300:$N$472,2,FALSE),VLOOKUP(CONCATENATE($E848,"-",$D848, "-",$C848),Dashboard!$M$300:$N$472,2,FALSE)),"")</f>
        <v/>
      </c>
      <c r="U848" s="345" t="str">
        <f t="shared" si="12"/>
        <v/>
      </c>
      <c r="V848" s="209"/>
      <c r="W848" s="121" t="s">
        <v>7409</v>
      </c>
      <c r="X848" s="11"/>
      <c r="Y848" s="11"/>
    </row>
    <row r="849" spans="1:25" x14ac:dyDescent="0.25">
      <c r="A849" s="153"/>
      <c r="B849" s="153"/>
      <c r="C849" s="125" t="s">
        <v>6079</v>
      </c>
      <c r="D849" s="128" t="s">
        <v>316</v>
      </c>
      <c r="E849" s="125" t="s">
        <v>295</v>
      </c>
      <c r="F849" s="122">
        <v>42</v>
      </c>
      <c r="G849" s="122"/>
      <c r="H849" s="127">
        <v>16.100000000000001</v>
      </c>
      <c r="I849" s="180" t="s">
        <v>6022</v>
      </c>
      <c r="J849" s="127">
        <v>17.45</v>
      </c>
      <c r="K849" s="122"/>
      <c r="L849" s="122"/>
      <c r="M849" s="122"/>
      <c r="N849" s="174"/>
      <c r="O849" s="122"/>
      <c r="P849" s="122"/>
      <c r="Q849" s="127"/>
      <c r="R849" s="127"/>
      <c r="S849" s="127"/>
      <c r="T849" s="122" t="str">
        <f>IFERROR(IFERROR(VLOOKUP(CONCATENATE($C849,"-",$D849, "-",$E849),Dashboard!$M$300:$N$472,2,FALSE),VLOOKUP(CONCATENATE($E849,"-",$D849, "-",$C849),Dashboard!$M$300:$N$472,2,FALSE)),"")</f>
        <v/>
      </c>
      <c r="U849" s="345" t="str">
        <f t="shared" si="12"/>
        <v/>
      </c>
      <c r="V849" s="209"/>
      <c r="W849" s="193" t="s">
        <v>6009</v>
      </c>
      <c r="X849" s="11"/>
      <c r="Y849" s="11"/>
    </row>
    <row r="850" spans="1:25" ht="23.25" x14ac:dyDescent="0.25">
      <c r="A850" s="153"/>
      <c r="B850" s="153"/>
      <c r="C850" s="128" t="s">
        <v>295</v>
      </c>
      <c r="D850" s="128" t="s">
        <v>316</v>
      </c>
      <c r="E850" s="125" t="s">
        <v>6079</v>
      </c>
      <c r="F850" s="122">
        <v>41</v>
      </c>
      <c r="G850" s="122"/>
      <c r="H850" s="127">
        <v>18.3</v>
      </c>
      <c r="I850" s="185">
        <v>19.05</v>
      </c>
      <c r="J850" s="127">
        <v>20.3</v>
      </c>
      <c r="K850" s="122">
        <v>1</v>
      </c>
      <c r="L850" s="122">
        <v>1</v>
      </c>
      <c r="M850" s="127">
        <v>10.1</v>
      </c>
      <c r="N850" s="174" t="s">
        <v>6026</v>
      </c>
      <c r="O850" s="122">
        <f>SUM(F846:F850)</f>
        <v>179</v>
      </c>
      <c r="P850" s="122"/>
      <c r="Q850" s="127"/>
      <c r="R850" s="127"/>
      <c r="S850" s="127"/>
      <c r="T850" s="122" t="str">
        <f>IFERROR(IFERROR(VLOOKUP(CONCATENATE($C850,"-",$D850, "-",$E850),Dashboard!$M$300:$N$472,2,FALSE),VLOOKUP(CONCATENATE($E850,"-",$D850, "-",$C850),Dashboard!$M$300:$N$472,2,FALSE)),"")</f>
        <v/>
      </c>
      <c r="U850" s="345" t="str">
        <f t="shared" si="12"/>
        <v/>
      </c>
      <c r="V850" s="209"/>
      <c r="W850" s="148" t="s">
        <v>7410</v>
      </c>
      <c r="X850" s="11"/>
      <c r="Y850" s="11"/>
    </row>
    <row r="851" spans="1:25" x14ac:dyDescent="0.25">
      <c r="A851" s="153"/>
      <c r="B851" s="122">
        <v>81</v>
      </c>
      <c r="C851" s="125" t="s">
        <v>6079</v>
      </c>
      <c r="D851" s="128" t="s">
        <v>316</v>
      </c>
      <c r="E851" s="125" t="s">
        <v>6819</v>
      </c>
      <c r="F851" s="122">
        <v>46</v>
      </c>
      <c r="G851" s="122"/>
      <c r="H851" s="127">
        <v>7.4</v>
      </c>
      <c r="I851" s="185"/>
      <c r="J851" s="127">
        <v>9.4</v>
      </c>
      <c r="K851" s="122"/>
      <c r="L851" s="122"/>
      <c r="M851" s="122"/>
      <c r="N851" s="174"/>
      <c r="O851" s="122"/>
      <c r="P851" s="122"/>
      <c r="Q851" s="127"/>
      <c r="R851" s="127"/>
      <c r="S851" s="127"/>
      <c r="T851" s="122" t="str">
        <f>IFERROR(IFERROR(VLOOKUP(CONCATENATE($C851,"-",$D851, "-",$E851),Dashboard!$M$300:$N$472,2,FALSE),VLOOKUP(CONCATENATE($E851,"-",$D851, "-",$C851),Dashboard!$M$300:$N$472,2,FALSE)),"")</f>
        <v/>
      </c>
      <c r="U851" s="345" t="str">
        <f t="shared" si="12"/>
        <v/>
      </c>
      <c r="V851" s="341"/>
      <c r="W851" s="121" t="s">
        <v>7409</v>
      </c>
      <c r="X851" s="11"/>
      <c r="Y851" s="11"/>
    </row>
    <row r="852" spans="1:25" x14ac:dyDescent="0.25">
      <c r="A852" s="153"/>
      <c r="B852" s="153"/>
      <c r="C852" s="128" t="s">
        <v>295</v>
      </c>
      <c r="D852" s="128"/>
      <c r="E852" s="125" t="s">
        <v>5833</v>
      </c>
      <c r="F852" s="122"/>
      <c r="G852" s="122">
        <v>6</v>
      </c>
      <c r="H852" s="127">
        <v>9.4</v>
      </c>
      <c r="I852" s="185"/>
      <c r="J852" s="127">
        <v>9.5</v>
      </c>
      <c r="K852" s="122">
        <v>1</v>
      </c>
      <c r="L852" s="122">
        <v>1</v>
      </c>
      <c r="M852" s="122">
        <v>2.5499999999999998</v>
      </c>
      <c r="N852" s="174" t="s">
        <v>7411</v>
      </c>
      <c r="O852" s="122">
        <f>SUM(F851)</f>
        <v>46</v>
      </c>
      <c r="P852" s="122"/>
      <c r="Q852" s="127"/>
      <c r="R852" s="127"/>
      <c r="S852" s="127"/>
      <c r="T852" s="122" t="str">
        <f>IFERROR(IFERROR(VLOOKUP(CONCATENATE($C852,"-",$D852, "-",$E852),Dashboard!$M$300:$N$472,2,FALSE),VLOOKUP(CONCATENATE($E852,"-",$D852, "-",$C852),Dashboard!$M$300:$N$472,2,FALSE)),"")</f>
        <v/>
      </c>
      <c r="U852" s="345" t="str">
        <f t="shared" si="12"/>
        <v/>
      </c>
      <c r="V852" s="209"/>
      <c r="W852" s="148"/>
      <c r="X852" s="11"/>
      <c r="Y852" s="11"/>
    </row>
    <row r="853" spans="1:25" x14ac:dyDescent="0.25">
      <c r="A853" s="214" t="s">
        <v>6748</v>
      </c>
      <c r="B853" s="137" t="s">
        <v>5894</v>
      </c>
      <c r="C853" s="369" t="s">
        <v>5833</v>
      </c>
      <c r="D853" s="381" t="s">
        <v>6022</v>
      </c>
      <c r="E853" s="371" t="s">
        <v>316</v>
      </c>
      <c r="F853" s="137"/>
      <c r="G853" s="137">
        <v>6</v>
      </c>
      <c r="H853" s="383" t="s">
        <v>6828</v>
      </c>
      <c r="I853" s="381" t="s">
        <v>6022</v>
      </c>
      <c r="J853" s="383" t="s">
        <v>6746</v>
      </c>
      <c r="K853" s="214"/>
      <c r="L853" s="214"/>
      <c r="M853" s="214"/>
      <c r="N853" s="214"/>
      <c r="O853" s="137"/>
      <c r="P853" s="214"/>
      <c r="Q853" s="214"/>
      <c r="R853" s="214"/>
      <c r="S853" s="214"/>
      <c r="T853" s="122" t="str">
        <f>IFERROR(IFERROR(VLOOKUP(CONCATENATE($C853,"-",$D853, "-",$E853),Dashboard!$M$300:$N$472,2,FALSE),VLOOKUP(CONCATENATE($E853,"-",$D853, "-",$C853),Dashboard!$M$300:$N$472,2,FALSE)),"")</f>
        <v/>
      </c>
      <c r="U853" s="345" t="str">
        <f t="shared" si="12"/>
        <v/>
      </c>
      <c r="V853" s="209"/>
      <c r="W853" s="214"/>
      <c r="X853" s="11"/>
      <c r="Y853" s="11"/>
    </row>
    <row r="854" spans="1:25" x14ac:dyDescent="0.25">
      <c r="A854" s="153" t="s">
        <v>4140</v>
      </c>
      <c r="B854" s="153"/>
      <c r="C854" s="128" t="s">
        <v>316</v>
      </c>
      <c r="D854" s="128" t="s">
        <v>620</v>
      </c>
      <c r="E854" s="125" t="s">
        <v>243</v>
      </c>
      <c r="F854" s="122">
        <v>40</v>
      </c>
      <c r="G854" s="122"/>
      <c r="H854" s="174" t="s">
        <v>6779</v>
      </c>
      <c r="I854" s="173" t="s">
        <v>6022</v>
      </c>
      <c r="J854" s="174" t="s">
        <v>6781</v>
      </c>
      <c r="K854" s="153"/>
      <c r="L854" s="153"/>
      <c r="M854" s="153"/>
      <c r="N854" s="153"/>
      <c r="O854" s="122"/>
      <c r="P854" s="153"/>
      <c r="Q854" s="153"/>
      <c r="R854" s="153"/>
      <c r="S854" s="153"/>
      <c r="T854" s="122" t="str">
        <f>IFERROR(IFERROR(VLOOKUP(CONCATENATE($C854,"-",$D854, "-",$E854),Dashboard!$M$300:$N$472,2,FALSE),VLOOKUP(CONCATENATE($E854,"-",$D854, "-",$C854),Dashboard!$M$300:$N$472,2,FALSE)),"")</f>
        <v/>
      </c>
      <c r="U854" s="345" t="str">
        <f t="shared" si="12"/>
        <v/>
      </c>
      <c r="V854" s="341"/>
      <c r="W854" s="153"/>
      <c r="X854" s="11"/>
      <c r="Y854" s="11"/>
    </row>
    <row r="855" spans="1:25" x14ac:dyDescent="0.25">
      <c r="A855" s="153"/>
      <c r="B855" s="153"/>
      <c r="C855" s="128" t="s">
        <v>243</v>
      </c>
      <c r="D855" s="129" t="s">
        <v>6815</v>
      </c>
      <c r="E855" s="125" t="s">
        <v>295</v>
      </c>
      <c r="F855" s="122">
        <v>40</v>
      </c>
      <c r="G855" s="122"/>
      <c r="H855" s="174" t="s">
        <v>6027</v>
      </c>
      <c r="I855" s="173" t="s">
        <v>6022</v>
      </c>
      <c r="J855" s="174" t="s">
        <v>6826</v>
      </c>
      <c r="K855" s="153"/>
      <c r="L855" s="153"/>
      <c r="M855" s="153"/>
      <c r="N855" s="153"/>
      <c r="O855" s="122"/>
      <c r="P855" s="153"/>
      <c r="Q855" s="153"/>
      <c r="R855" s="153"/>
      <c r="S855" s="153"/>
      <c r="T855" s="122" t="str">
        <f>IFERROR(IFERROR(VLOOKUP(CONCATENATE($C855,"-",$D855, "-",$E855),Dashboard!$M$300:$N$472,2,FALSE),VLOOKUP(CONCATENATE($E855,"-",$D855, "-",$C855),Dashboard!$M$300:$N$472,2,FALSE)),"")</f>
        <v/>
      </c>
      <c r="U855" s="345" t="str">
        <f t="shared" si="12"/>
        <v/>
      </c>
      <c r="V855" s="341"/>
      <c r="W855" s="153"/>
      <c r="X855" s="11"/>
      <c r="Y855" s="11"/>
    </row>
    <row r="856" spans="1:25" x14ac:dyDescent="0.25">
      <c r="A856" s="153"/>
      <c r="B856" s="153"/>
      <c r="C856" s="128" t="s">
        <v>295</v>
      </c>
      <c r="D856" s="173" t="s">
        <v>6022</v>
      </c>
      <c r="E856" s="125" t="s">
        <v>1245</v>
      </c>
      <c r="F856" s="122">
        <v>30</v>
      </c>
      <c r="G856" s="122"/>
      <c r="H856" s="174" t="s">
        <v>6840</v>
      </c>
      <c r="I856" s="173" t="s">
        <v>6022</v>
      </c>
      <c r="J856" s="174" t="s">
        <v>6037</v>
      </c>
      <c r="K856" s="153"/>
      <c r="L856" s="153"/>
      <c r="M856" s="153"/>
      <c r="N856" s="153"/>
      <c r="O856" s="122"/>
      <c r="P856" s="153"/>
      <c r="Q856" s="153"/>
      <c r="R856" s="153"/>
      <c r="S856" s="153"/>
      <c r="T856" s="122" t="str">
        <f>IFERROR(IFERROR(VLOOKUP(CONCATENATE($C856,"-",$D856, "-",$E856),Dashboard!$M$300:$N$472,2,FALSE),VLOOKUP(CONCATENATE($E856,"-",$D856, "-",$C856),Dashboard!$M$300:$N$472,2,FALSE)),"")</f>
        <v/>
      </c>
      <c r="U856" s="345" t="str">
        <f t="shared" si="12"/>
        <v/>
      </c>
      <c r="V856" s="341"/>
      <c r="W856" s="153"/>
      <c r="X856" s="11"/>
      <c r="Y856" s="11"/>
    </row>
    <row r="857" spans="1:25" x14ac:dyDescent="0.25">
      <c r="A857" s="153"/>
      <c r="B857" s="153"/>
      <c r="C857" s="128" t="s">
        <v>1245</v>
      </c>
      <c r="D857" s="173" t="s">
        <v>6022</v>
      </c>
      <c r="E857" s="125" t="s">
        <v>295</v>
      </c>
      <c r="F857" s="122">
        <v>30</v>
      </c>
      <c r="G857" s="122"/>
      <c r="H857" s="174" t="s">
        <v>6802</v>
      </c>
      <c r="I857" s="173" t="s">
        <v>6022</v>
      </c>
      <c r="J857" s="174" t="s">
        <v>6834</v>
      </c>
      <c r="K857" s="153"/>
      <c r="L857" s="153"/>
      <c r="M857" s="153"/>
      <c r="N857" s="153"/>
      <c r="O857" s="122"/>
      <c r="P857" s="153"/>
      <c r="Q857" s="153"/>
      <c r="R857" s="153"/>
      <c r="S857" s="153"/>
      <c r="T857" s="122" t="str">
        <f>IFERROR(IFERROR(VLOOKUP(CONCATENATE($C857,"-",$D857, "-",$E857),Dashboard!$M$300:$N$472,2,FALSE),VLOOKUP(CONCATENATE($E857,"-",$D857, "-",$C857),Dashboard!$M$300:$N$472,2,FALSE)),"")</f>
        <v/>
      </c>
      <c r="U857" s="345" t="str">
        <f t="shared" si="12"/>
        <v/>
      </c>
      <c r="V857" s="341"/>
      <c r="W857" s="153"/>
      <c r="X857" s="11"/>
      <c r="Y857" s="11"/>
    </row>
    <row r="858" spans="1:25" x14ac:dyDescent="0.25">
      <c r="A858" s="153"/>
      <c r="B858" s="153"/>
      <c r="C858" s="128" t="s">
        <v>6025</v>
      </c>
      <c r="D858" s="173" t="s">
        <v>6022</v>
      </c>
      <c r="E858" s="125" t="s">
        <v>5833</v>
      </c>
      <c r="F858" s="122"/>
      <c r="G858" s="122">
        <v>6</v>
      </c>
      <c r="H858" s="174" t="s">
        <v>6993</v>
      </c>
      <c r="I858" s="173" t="s">
        <v>6022</v>
      </c>
      <c r="J858" s="174" t="s">
        <v>6889</v>
      </c>
      <c r="K858" s="122">
        <v>1</v>
      </c>
      <c r="L858" s="122">
        <v>1</v>
      </c>
      <c r="M858" s="174" t="s">
        <v>6937</v>
      </c>
      <c r="N858" s="174" t="s">
        <v>6828</v>
      </c>
      <c r="O858" s="122">
        <f>SUM(F854:F857)</f>
        <v>140</v>
      </c>
      <c r="P858" s="122"/>
      <c r="Q858" s="153"/>
      <c r="R858" s="153"/>
      <c r="S858" s="153"/>
      <c r="T858" s="122" t="str">
        <f>IFERROR(IFERROR(VLOOKUP(CONCATENATE($C858,"-",$D858, "-",$E858),Dashboard!$M$300:$N$472,2,FALSE),VLOOKUP(CONCATENATE($E858,"-",$D858, "-",$C858),Dashboard!$M$300:$N$472,2,FALSE)),"")</f>
        <v/>
      </c>
      <c r="U858" s="345" t="str">
        <f t="shared" si="12"/>
        <v/>
      </c>
      <c r="V858" s="341"/>
      <c r="W858" s="147" t="s">
        <v>5805</v>
      </c>
      <c r="X858" s="11"/>
      <c r="Y858" s="11"/>
    </row>
    <row r="859" spans="1:25" x14ac:dyDescent="0.25">
      <c r="A859" s="153"/>
      <c r="B859" s="153"/>
      <c r="C859" s="128"/>
      <c r="D859" s="173"/>
      <c r="E859" s="125"/>
      <c r="F859" s="122"/>
      <c r="G859" s="122"/>
      <c r="H859" s="174"/>
      <c r="I859" s="173"/>
      <c r="J859" s="174"/>
      <c r="K859" s="122"/>
      <c r="L859" s="122"/>
      <c r="M859" s="174"/>
      <c r="N859" s="174"/>
      <c r="O859" s="122"/>
      <c r="P859" s="122"/>
      <c r="Q859" s="153"/>
      <c r="R859" s="153"/>
      <c r="S859" s="153"/>
      <c r="T859" s="122" t="str">
        <f>IFERROR(IFERROR(VLOOKUP(CONCATENATE($C859,"-",$D859, "-",$E859),Dashboard!$M$300:$N$472,2,FALSE),VLOOKUP(CONCATENATE($E859,"-",$D859, "-",$C859),Dashboard!$M$300:$N$472,2,FALSE)),"")</f>
        <v/>
      </c>
      <c r="U859" s="345" t="str">
        <f t="shared" si="12"/>
        <v/>
      </c>
      <c r="V859" s="341"/>
      <c r="W859" s="147"/>
      <c r="X859" s="11"/>
      <c r="Y859" s="11"/>
    </row>
    <row r="860" spans="1:25" ht="30" x14ac:dyDescent="0.25">
      <c r="A860" s="176" t="s">
        <v>5816</v>
      </c>
      <c r="B860" s="122" t="s">
        <v>5895</v>
      </c>
      <c r="C860" s="128" t="s">
        <v>936</v>
      </c>
      <c r="D860" s="125" t="s">
        <v>6994</v>
      </c>
      <c r="E860" s="125" t="s">
        <v>936</v>
      </c>
      <c r="F860" s="122">
        <v>10</v>
      </c>
      <c r="G860" s="122"/>
      <c r="H860" s="174" t="s">
        <v>6995</v>
      </c>
      <c r="I860" s="180">
        <v>7.05</v>
      </c>
      <c r="J860" s="174" t="s">
        <v>6996</v>
      </c>
      <c r="K860" s="153"/>
      <c r="L860" s="153"/>
      <c r="M860" s="153"/>
      <c r="N860" s="153"/>
      <c r="O860" s="122"/>
      <c r="P860" s="153"/>
      <c r="Q860" s="153"/>
      <c r="R860" s="153"/>
      <c r="S860" s="153"/>
      <c r="T860" s="122" t="str">
        <f>IFERROR(IFERROR(VLOOKUP(CONCATENATE($C860,"-",$D860, "-",$E860),Dashboard!$M$300:$N$472,2,FALSE),VLOOKUP(CONCATENATE($E860,"-",$D860, "-",$C860),Dashboard!$M$300:$N$472,2,FALSE)),"")</f>
        <v/>
      </c>
      <c r="U860" s="345" t="str">
        <f t="shared" si="12"/>
        <v/>
      </c>
      <c r="V860" s="341"/>
      <c r="W860" s="153"/>
      <c r="X860" s="11"/>
      <c r="Y860" s="11"/>
    </row>
    <row r="861" spans="1:25" x14ac:dyDescent="0.25">
      <c r="A861" s="176"/>
      <c r="B861" s="153"/>
      <c r="C861" s="128" t="s">
        <v>936</v>
      </c>
      <c r="D861" s="128"/>
      <c r="E861" s="125" t="s">
        <v>295</v>
      </c>
      <c r="F861" s="122">
        <v>28</v>
      </c>
      <c r="G861" s="122"/>
      <c r="H861" s="174" t="s">
        <v>6726</v>
      </c>
      <c r="I861" s="173" t="s">
        <v>6022</v>
      </c>
      <c r="J861" s="174" t="s">
        <v>7413</v>
      </c>
      <c r="K861" s="153"/>
      <c r="L861" s="153"/>
      <c r="M861" s="153"/>
      <c r="N861" s="153"/>
      <c r="O861" s="122"/>
      <c r="P861" s="153"/>
      <c r="Q861" s="153"/>
      <c r="R861" s="153"/>
      <c r="S861" s="153"/>
      <c r="T861" s="122" t="str">
        <f>IFERROR(IFERROR(VLOOKUP(CONCATENATE($C861,"-",$D861, "-",$E861),Dashboard!$M$300:$N$472,2,FALSE),VLOOKUP(CONCATENATE($E861,"-",$D861, "-",$C861),Dashboard!$M$300:$N$472,2,FALSE)),"")</f>
        <v/>
      </c>
      <c r="U861" s="345" t="str">
        <f t="shared" si="12"/>
        <v/>
      </c>
      <c r="V861" s="209"/>
      <c r="W861" s="153" t="s">
        <v>5612</v>
      </c>
      <c r="X861" s="11"/>
      <c r="Y861" s="11"/>
    </row>
    <row r="862" spans="1:25" x14ac:dyDescent="0.25">
      <c r="A862" s="153"/>
      <c r="B862" s="153"/>
      <c r="C862" s="128" t="s">
        <v>295</v>
      </c>
      <c r="D862" s="128"/>
      <c r="E862" s="125" t="s">
        <v>936</v>
      </c>
      <c r="F862" s="122">
        <v>28</v>
      </c>
      <c r="G862" s="122"/>
      <c r="H862" s="174" t="s">
        <v>6027</v>
      </c>
      <c r="I862" s="173" t="s">
        <v>6022</v>
      </c>
      <c r="J862" s="174" t="s">
        <v>6927</v>
      </c>
      <c r="K862" s="153"/>
      <c r="L862" s="153"/>
      <c r="M862" s="153"/>
      <c r="N862" s="153"/>
      <c r="O862" s="122"/>
      <c r="P862" s="153"/>
      <c r="Q862" s="153"/>
      <c r="R862" s="153"/>
      <c r="S862" s="153"/>
      <c r="T862" s="122" t="str">
        <f>IFERROR(IFERROR(VLOOKUP(CONCATENATE($C862,"-",$D862, "-",$E862),Dashboard!$M$300:$N$472,2,FALSE),VLOOKUP(CONCATENATE($E862,"-",$D862, "-",$C862),Dashboard!$M$300:$N$472,2,FALSE)),"")</f>
        <v/>
      </c>
      <c r="U862" s="345" t="str">
        <f t="shared" si="12"/>
        <v/>
      </c>
      <c r="V862" s="209"/>
      <c r="W862" s="153" t="s">
        <v>5612</v>
      </c>
      <c r="X862" s="11"/>
      <c r="Y862" s="11"/>
    </row>
    <row r="863" spans="1:25" x14ac:dyDescent="0.25">
      <c r="A863" s="153"/>
      <c r="B863" s="153"/>
      <c r="C863" s="128" t="s">
        <v>936</v>
      </c>
      <c r="D863" s="128"/>
      <c r="E863" s="125" t="s">
        <v>295</v>
      </c>
      <c r="F863" s="122">
        <v>28</v>
      </c>
      <c r="G863" s="122"/>
      <c r="H863" s="174" t="s">
        <v>6826</v>
      </c>
      <c r="I863" s="173" t="s">
        <v>6022</v>
      </c>
      <c r="J863" s="174" t="s">
        <v>6769</v>
      </c>
      <c r="K863" s="153"/>
      <c r="L863" s="153"/>
      <c r="M863" s="153"/>
      <c r="N863" s="153"/>
      <c r="O863" s="122"/>
      <c r="P863" s="153"/>
      <c r="Q863" s="153"/>
      <c r="R863" s="153"/>
      <c r="S863" s="153"/>
      <c r="T863" s="122" t="str">
        <f>IFERROR(IFERROR(VLOOKUP(CONCATENATE($C863,"-",$D863, "-",$E863),Dashboard!$M$300:$N$472,2,FALSE),VLOOKUP(CONCATENATE($E863,"-",$D863, "-",$C863),Dashboard!$M$300:$N$472,2,FALSE)),"")</f>
        <v/>
      </c>
      <c r="U863" s="345" t="str">
        <f t="shared" si="12"/>
        <v/>
      </c>
      <c r="V863" s="209"/>
      <c r="W863" s="153" t="s">
        <v>5612</v>
      </c>
      <c r="X863" s="11"/>
      <c r="Y863" s="11"/>
    </row>
    <row r="864" spans="1:25" ht="30" x14ac:dyDescent="0.25">
      <c r="A864" s="153"/>
      <c r="B864" s="153"/>
      <c r="C864" s="128" t="s">
        <v>295</v>
      </c>
      <c r="D864" s="128" t="s">
        <v>6786</v>
      </c>
      <c r="E864" s="125" t="s">
        <v>295</v>
      </c>
      <c r="F864" s="122"/>
      <c r="G864" s="122">
        <v>12</v>
      </c>
      <c r="H864" s="127">
        <v>11</v>
      </c>
      <c r="I864" s="227" t="s">
        <v>6022</v>
      </c>
      <c r="J864" s="127">
        <v>12</v>
      </c>
      <c r="K864" s="153"/>
      <c r="L864" s="153"/>
      <c r="M864" s="153"/>
      <c r="N864" s="153"/>
      <c r="O864" s="122"/>
      <c r="P864" s="153"/>
      <c r="Q864" s="153"/>
      <c r="R864" s="153"/>
      <c r="S864" s="153"/>
      <c r="T864" s="122" t="str">
        <f>IFERROR(IFERROR(VLOOKUP(CONCATENATE($C864,"-",$D864, "-",$E864),Dashboard!$M$300:$N$472,2,FALSE),VLOOKUP(CONCATENATE($E864,"-",$D864, "-",$C864),Dashboard!$M$300:$N$472,2,FALSE)),"")</f>
        <v/>
      </c>
      <c r="U864" s="345" t="str">
        <f t="shared" si="12"/>
        <v/>
      </c>
      <c r="V864" s="209"/>
      <c r="W864" s="125" t="s">
        <v>7414</v>
      </c>
      <c r="X864" s="11"/>
      <c r="Y864" s="11"/>
    </row>
    <row r="865" spans="1:25" x14ac:dyDescent="0.25">
      <c r="A865" s="153"/>
      <c r="B865" s="153"/>
      <c r="C865" s="128" t="s">
        <v>295</v>
      </c>
      <c r="D865" s="128"/>
      <c r="E865" s="125" t="s">
        <v>936</v>
      </c>
      <c r="F865" s="122">
        <v>28</v>
      </c>
      <c r="G865" s="122"/>
      <c r="H865" s="174" t="s">
        <v>6070</v>
      </c>
      <c r="I865" s="173" t="s">
        <v>6022</v>
      </c>
      <c r="J865" s="174" t="s">
        <v>6997</v>
      </c>
      <c r="K865" s="153"/>
      <c r="L865" s="153"/>
      <c r="M865" s="153"/>
      <c r="N865" s="153"/>
      <c r="O865" s="122"/>
      <c r="P865" s="153"/>
      <c r="Q865" s="153"/>
      <c r="R865" s="153"/>
      <c r="S865" s="153"/>
      <c r="T865" s="122" t="str">
        <f>IFERROR(IFERROR(VLOOKUP(CONCATENATE($C865,"-",$D865, "-",$E865),Dashboard!$M$300:$N$472,2,FALSE),VLOOKUP(CONCATENATE($E865,"-",$D865, "-",$C865),Dashboard!$M$300:$N$472,2,FALSE)),"")</f>
        <v/>
      </c>
      <c r="U865" s="345" t="str">
        <f t="shared" si="12"/>
        <v/>
      </c>
      <c r="V865" s="209"/>
      <c r="W865" s="153" t="s">
        <v>5612</v>
      </c>
      <c r="X865" s="11"/>
      <c r="Y865" s="11"/>
    </row>
    <row r="866" spans="1:25" ht="30" x14ac:dyDescent="0.25">
      <c r="A866" s="153"/>
      <c r="B866" s="153"/>
      <c r="C866" s="128" t="s">
        <v>936</v>
      </c>
      <c r="D866" s="125" t="s">
        <v>6994</v>
      </c>
      <c r="E866" s="125" t="s">
        <v>936</v>
      </c>
      <c r="F866" s="122">
        <v>10</v>
      </c>
      <c r="G866" s="122"/>
      <c r="H866" s="173">
        <v>14.45</v>
      </c>
      <c r="I866" s="173" t="s">
        <v>6022</v>
      </c>
      <c r="J866" s="174" t="s">
        <v>6032</v>
      </c>
      <c r="K866" s="153"/>
      <c r="L866" s="153"/>
      <c r="M866" s="153"/>
      <c r="N866" s="153"/>
      <c r="O866" s="122"/>
      <c r="P866" s="153"/>
      <c r="Q866" s="153"/>
      <c r="R866" s="153"/>
      <c r="S866" s="153"/>
      <c r="T866" s="122" t="str">
        <f>IFERROR(IFERROR(VLOOKUP(CONCATENATE($C866,"-",$D866, "-",$E866),Dashboard!$M$300:$N$472,2,FALSE),VLOOKUP(CONCATENATE($E866,"-",$D866, "-",$C866),Dashboard!$M$300:$N$472,2,FALSE)),"")</f>
        <v/>
      </c>
      <c r="U866" s="345" t="str">
        <f t="shared" si="12"/>
        <v/>
      </c>
      <c r="V866" s="209"/>
      <c r="W866" s="153"/>
      <c r="X866" s="11"/>
      <c r="Y866" s="11"/>
    </row>
    <row r="867" spans="1:25" x14ac:dyDescent="0.25">
      <c r="A867" s="153"/>
      <c r="B867" s="153"/>
      <c r="C867" s="128" t="s">
        <v>936</v>
      </c>
      <c r="D867" s="128"/>
      <c r="E867" s="125" t="s">
        <v>295</v>
      </c>
      <c r="F867" s="122">
        <v>28</v>
      </c>
      <c r="G867" s="122"/>
      <c r="H867" s="174" t="s">
        <v>6835</v>
      </c>
      <c r="I867" s="173" t="s">
        <v>6022</v>
      </c>
      <c r="J867" s="174" t="s">
        <v>6860</v>
      </c>
      <c r="K867" s="122"/>
      <c r="L867" s="122"/>
      <c r="M867" s="174"/>
      <c r="N867" s="174"/>
      <c r="O867" s="122"/>
      <c r="P867" s="122"/>
      <c r="Q867" s="122"/>
      <c r="R867" s="122"/>
      <c r="S867" s="122"/>
      <c r="T867" s="122" t="str">
        <f>IFERROR(IFERROR(VLOOKUP(CONCATENATE($C867,"-",$D867, "-",$E867),Dashboard!$M$300:$N$472,2,FALSE),VLOOKUP(CONCATENATE($E867,"-",$D867, "-",$C867),Dashboard!$M$300:$N$472,2,FALSE)),"")</f>
        <v/>
      </c>
      <c r="U867" s="345" t="str">
        <f t="shared" si="12"/>
        <v/>
      </c>
      <c r="V867" s="209"/>
      <c r="W867" s="153" t="s">
        <v>5612</v>
      </c>
      <c r="X867" s="11"/>
      <c r="Y867" s="11"/>
    </row>
    <row r="868" spans="1:25" x14ac:dyDescent="0.25">
      <c r="A868" s="153"/>
      <c r="B868" s="153"/>
      <c r="C868" s="128" t="s">
        <v>295</v>
      </c>
      <c r="D868" s="128"/>
      <c r="E868" s="125" t="s">
        <v>936</v>
      </c>
      <c r="F868" s="122">
        <v>28</v>
      </c>
      <c r="G868" s="122"/>
      <c r="H868" s="174"/>
      <c r="I868" s="173"/>
      <c r="J868" s="174" t="s">
        <v>6893</v>
      </c>
      <c r="K868" s="122">
        <v>1</v>
      </c>
      <c r="L868" s="122">
        <v>0</v>
      </c>
      <c r="M868" s="174" t="s">
        <v>7415</v>
      </c>
      <c r="N868" s="174" t="s">
        <v>6920</v>
      </c>
      <c r="O868" s="122">
        <f>SUM(F860:F868)</f>
        <v>188</v>
      </c>
      <c r="P868" s="122"/>
      <c r="Q868" s="122"/>
      <c r="R868" s="122"/>
      <c r="S868" s="122"/>
      <c r="T868" s="122" t="str">
        <f>IFERROR(IFERROR(VLOOKUP(CONCATENATE($C868,"-",$D868, "-",$E868),Dashboard!$M$300:$N$472,2,FALSE),VLOOKUP(CONCATENATE($E868,"-",$D868, "-",$C868),Dashboard!$M$300:$N$472,2,FALSE)),"")</f>
        <v/>
      </c>
      <c r="U868" s="345" t="str">
        <f t="shared" si="12"/>
        <v/>
      </c>
      <c r="V868" s="209"/>
      <c r="W868" s="176" t="s">
        <v>7416</v>
      </c>
      <c r="X868" s="11"/>
      <c r="Y868" s="11"/>
    </row>
    <row r="869" spans="1:25" x14ac:dyDescent="0.25">
      <c r="A869" s="153"/>
      <c r="B869" s="153"/>
      <c r="C869" s="128"/>
      <c r="D869" s="128"/>
      <c r="E869" s="125"/>
      <c r="F869" s="153"/>
      <c r="G869" s="122"/>
      <c r="H869" s="153"/>
      <c r="I869" s="153"/>
      <c r="J869" s="153"/>
      <c r="K869" s="153"/>
      <c r="L869" s="153"/>
      <c r="M869" s="153"/>
      <c r="N869" s="153"/>
      <c r="O869" s="122"/>
      <c r="P869" s="153"/>
      <c r="Q869" s="153"/>
      <c r="R869" s="153"/>
      <c r="S869" s="153"/>
      <c r="T869" s="122" t="str">
        <f>IFERROR(IFERROR(VLOOKUP(CONCATENATE($C869,"-",$D869, "-",$E869),Dashboard!$M$300:$N$472,2,FALSE),VLOOKUP(CONCATENATE($E869,"-",$D869, "-",$C869),Dashboard!$M$300:$N$472,2,FALSE)),"")</f>
        <v/>
      </c>
      <c r="U869" s="345" t="str">
        <f t="shared" si="12"/>
        <v/>
      </c>
      <c r="V869" s="209"/>
      <c r="W869" s="153"/>
      <c r="X869" s="11"/>
      <c r="Y869" s="11"/>
    </row>
    <row r="870" spans="1:25" x14ac:dyDescent="0.25">
      <c r="A870" s="153"/>
      <c r="B870" s="122" t="s">
        <v>5896</v>
      </c>
      <c r="C870" s="128" t="s">
        <v>936</v>
      </c>
      <c r="D870" s="128" t="s">
        <v>6000</v>
      </c>
      <c r="E870" s="125" t="s">
        <v>295</v>
      </c>
      <c r="F870" s="122">
        <v>28</v>
      </c>
      <c r="G870" s="122"/>
      <c r="H870" s="174" t="s">
        <v>6726</v>
      </c>
      <c r="I870" s="173" t="s">
        <v>6022</v>
      </c>
      <c r="J870" s="174" t="s">
        <v>6781</v>
      </c>
      <c r="K870" s="153"/>
      <c r="L870" s="153"/>
      <c r="M870" s="153"/>
      <c r="N870" s="153"/>
      <c r="O870" s="122"/>
      <c r="P870" s="153"/>
      <c r="Q870" s="153"/>
      <c r="R870" s="153"/>
      <c r="S870" s="153"/>
      <c r="T870" s="122" t="str">
        <f>IFERROR(IFERROR(VLOOKUP(CONCATENATE($C870,"-",$D870, "-",$E870),Dashboard!$M$300:$N$472,2,FALSE),VLOOKUP(CONCATENATE($E870,"-",$D870, "-",$C870),Dashboard!$M$300:$N$472,2,FALSE)),"")</f>
        <v>prv78</v>
      </c>
      <c r="U870" s="345" t="str">
        <f t="shared" si="12"/>
        <v>prv78</v>
      </c>
      <c r="V870" s="209"/>
      <c r="W870" s="153" t="s">
        <v>5612</v>
      </c>
      <c r="X870" s="11"/>
      <c r="Y870" s="11"/>
    </row>
    <row r="871" spans="1:25" x14ac:dyDescent="0.25">
      <c r="A871" s="153"/>
      <c r="B871" s="153"/>
      <c r="C871" s="128" t="s">
        <v>295</v>
      </c>
      <c r="D871" s="128" t="s">
        <v>6000</v>
      </c>
      <c r="E871" s="128" t="s">
        <v>936</v>
      </c>
      <c r="F871" s="122">
        <v>28</v>
      </c>
      <c r="G871" s="122"/>
      <c r="H871" s="174" t="s">
        <v>6027</v>
      </c>
      <c r="I871" s="173" t="s">
        <v>6022</v>
      </c>
      <c r="J871" s="174" t="s">
        <v>6029</v>
      </c>
      <c r="K871" s="153"/>
      <c r="L871" s="153"/>
      <c r="M871" s="153"/>
      <c r="N871" s="153"/>
      <c r="O871" s="122"/>
      <c r="P871" s="153"/>
      <c r="Q871" s="153"/>
      <c r="R871" s="153"/>
      <c r="S871" s="153"/>
      <c r="T871" s="122" t="str">
        <f>IFERROR(IFERROR(VLOOKUP(CONCATENATE($C871,"-",$D871, "-",$E871),Dashboard!$M$300:$N$472,2,FALSE),VLOOKUP(CONCATENATE($E871,"-",$D871, "-",$C871),Dashboard!$M$300:$N$472,2,FALSE)),"")</f>
        <v>prv78</v>
      </c>
      <c r="U871" s="345" t="str">
        <f t="shared" si="12"/>
        <v>prv78</v>
      </c>
      <c r="V871" s="209"/>
      <c r="W871" s="153" t="s">
        <v>5612</v>
      </c>
      <c r="X871" s="11"/>
      <c r="Y871" s="11"/>
    </row>
    <row r="872" spans="1:25" x14ac:dyDescent="0.25">
      <c r="A872" s="153"/>
      <c r="B872" s="153"/>
      <c r="C872" s="128" t="s">
        <v>936</v>
      </c>
      <c r="D872" s="128" t="s">
        <v>6000</v>
      </c>
      <c r="E872" s="125" t="s">
        <v>295</v>
      </c>
      <c r="F872" s="122">
        <v>28</v>
      </c>
      <c r="G872" s="122"/>
      <c r="H872" s="174" t="s">
        <v>6716</v>
      </c>
      <c r="I872" s="173" t="s">
        <v>6022</v>
      </c>
      <c r="J872" s="174" t="s">
        <v>6826</v>
      </c>
      <c r="K872" s="153"/>
      <c r="L872" s="153"/>
      <c r="M872" s="153"/>
      <c r="N872" s="153"/>
      <c r="O872" s="122"/>
      <c r="P872" s="153"/>
      <c r="Q872" s="153"/>
      <c r="R872" s="153"/>
      <c r="S872" s="153"/>
      <c r="T872" s="122" t="str">
        <f>IFERROR(IFERROR(VLOOKUP(CONCATENATE($C872,"-",$D872, "-",$E872),Dashboard!$M$300:$N$472,2,FALSE),VLOOKUP(CONCATENATE($E872,"-",$D872, "-",$C872),Dashboard!$M$300:$N$472,2,FALSE)),"")</f>
        <v>prv78</v>
      </c>
      <c r="U872" s="345" t="str">
        <f t="shared" si="12"/>
        <v>prv78</v>
      </c>
      <c r="V872" s="209"/>
      <c r="W872" s="153" t="s">
        <v>5612</v>
      </c>
      <c r="X872" s="11"/>
      <c r="Y872" s="11"/>
    </row>
    <row r="873" spans="1:25" x14ac:dyDescent="0.25">
      <c r="A873" s="153"/>
      <c r="B873" s="153"/>
      <c r="C873" s="128" t="s">
        <v>295</v>
      </c>
      <c r="D873" s="128" t="s">
        <v>6000</v>
      </c>
      <c r="E873" s="128" t="s">
        <v>936</v>
      </c>
      <c r="F873" s="122">
        <v>28</v>
      </c>
      <c r="G873" s="122"/>
      <c r="H873" s="174" t="s">
        <v>6769</v>
      </c>
      <c r="I873" s="173" t="s">
        <v>6022</v>
      </c>
      <c r="J873" s="174" t="s">
        <v>6064</v>
      </c>
      <c r="K873" s="153"/>
      <c r="L873" s="153"/>
      <c r="M873" s="153"/>
      <c r="N873" s="153"/>
      <c r="O873" s="122"/>
      <c r="P873" s="153"/>
      <c r="Q873" s="153"/>
      <c r="R873" s="153"/>
      <c r="S873" s="153"/>
      <c r="T873" s="122" t="str">
        <f>IFERROR(IFERROR(VLOOKUP(CONCATENATE($C873,"-",$D873, "-",$E873),Dashboard!$M$300:$N$472,2,FALSE),VLOOKUP(CONCATENATE($E873,"-",$D873, "-",$C873),Dashboard!$M$300:$N$472,2,FALSE)),"")</f>
        <v>prv78</v>
      </c>
      <c r="U873" s="345" t="str">
        <f t="shared" si="12"/>
        <v>prv78</v>
      </c>
      <c r="V873" s="209"/>
      <c r="W873" s="153" t="s">
        <v>5612</v>
      </c>
      <c r="X873" s="11"/>
      <c r="Y873" s="11"/>
    </row>
    <row r="874" spans="1:25" x14ac:dyDescent="0.25">
      <c r="A874" s="153"/>
      <c r="B874" s="153"/>
      <c r="C874" s="128" t="s">
        <v>936</v>
      </c>
      <c r="D874" s="128" t="s">
        <v>6000</v>
      </c>
      <c r="E874" s="125" t="s">
        <v>295</v>
      </c>
      <c r="F874" s="122">
        <v>28</v>
      </c>
      <c r="G874" s="122"/>
      <c r="H874" s="174" t="s">
        <v>6888</v>
      </c>
      <c r="I874" s="173" t="s">
        <v>6022</v>
      </c>
      <c r="J874" s="174" t="s">
        <v>6056</v>
      </c>
      <c r="K874" s="153"/>
      <c r="L874" s="153"/>
      <c r="M874" s="153"/>
      <c r="N874" s="153"/>
      <c r="O874" s="122"/>
      <c r="P874" s="153"/>
      <c r="Q874" s="153"/>
      <c r="R874" s="153"/>
      <c r="S874" s="153"/>
      <c r="T874" s="122" t="str">
        <f>IFERROR(IFERROR(VLOOKUP(CONCATENATE($C874,"-",$D874, "-",$E874),Dashboard!$M$300:$N$472,2,FALSE),VLOOKUP(CONCATENATE($E874,"-",$D874, "-",$C874),Dashboard!$M$300:$N$472,2,FALSE)),"")</f>
        <v>prv78</v>
      </c>
      <c r="U874" s="345" t="str">
        <f t="shared" si="12"/>
        <v>prv78</v>
      </c>
      <c r="V874" s="209"/>
      <c r="W874" s="153" t="s">
        <v>5612</v>
      </c>
      <c r="X874" s="11"/>
      <c r="Y874" s="11"/>
    </row>
    <row r="875" spans="1:25" ht="30" x14ac:dyDescent="0.25">
      <c r="A875" s="153"/>
      <c r="B875" s="153"/>
      <c r="C875" s="128" t="s">
        <v>295</v>
      </c>
      <c r="D875" s="128" t="s">
        <v>6786</v>
      </c>
      <c r="E875" s="125" t="s">
        <v>295</v>
      </c>
      <c r="F875" s="122"/>
      <c r="G875" s="122">
        <v>12</v>
      </c>
      <c r="H875" s="174" t="s">
        <v>6056</v>
      </c>
      <c r="I875" s="173" t="s">
        <v>6022</v>
      </c>
      <c r="J875" s="174" t="s">
        <v>6750</v>
      </c>
      <c r="K875" s="153"/>
      <c r="L875" s="153"/>
      <c r="M875" s="153"/>
      <c r="N875" s="153"/>
      <c r="O875" s="122"/>
      <c r="P875" s="153"/>
      <c r="Q875" s="153"/>
      <c r="R875" s="153"/>
      <c r="S875" s="153"/>
      <c r="T875" s="122" t="str">
        <f>IFERROR(IFERROR(VLOOKUP(CONCATENATE($C875,"-",$D875, "-",$E875),Dashboard!$M$300:$N$472,2,FALSE),VLOOKUP(CONCATENATE($E875,"-",$D875, "-",$C875),Dashboard!$M$300:$N$472,2,FALSE)),"")</f>
        <v/>
      </c>
      <c r="U875" s="345" t="str">
        <f t="shared" si="12"/>
        <v/>
      </c>
      <c r="V875" s="209"/>
      <c r="W875" s="125" t="s">
        <v>7417</v>
      </c>
      <c r="X875" s="11"/>
      <c r="Y875" s="11"/>
    </row>
    <row r="876" spans="1:25" x14ac:dyDescent="0.25">
      <c r="A876" s="153"/>
      <c r="B876" s="153"/>
      <c r="C876" s="128" t="s">
        <v>295</v>
      </c>
      <c r="D876" s="128" t="s">
        <v>6000</v>
      </c>
      <c r="E876" s="128" t="s">
        <v>936</v>
      </c>
      <c r="F876" s="122">
        <v>28</v>
      </c>
      <c r="G876" s="122"/>
      <c r="H876" s="174" t="s">
        <v>6831</v>
      </c>
      <c r="I876" s="173" t="s">
        <v>6022</v>
      </c>
      <c r="J876" s="174" t="s">
        <v>6901</v>
      </c>
      <c r="K876" s="153"/>
      <c r="L876" s="153"/>
      <c r="M876" s="153"/>
      <c r="N876" s="153"/>
      <c r="O876" s="122"/>
      <c r="P876" s="153"/>
      <c r="Q876" s="153"/>
      <c r="R876" s="153"/>
      <c r="S876" s="153"/>
      <c r="T876" s="122" t="str">
        <f>IFERROR(IFERROR(VLOOKUP(CONCATENATE($C876,"-",$D876, "-",$E876),Dashboard!$M$300:$N$472,2,FALSE),VLOOKUP(CONCATENATE($E876,"-",$D876, "-",$C876),Dashboard!$M$300:$N$472,2,FALSE)),"")</f>
        <v>prv78</v>
      </c>
      <c r="U876" s="345" t="str">
        <f t="shared" si="12"/>
        <v>prv78</v>
      </c>
      <c r="V876" s="209"/>
      <c r="W876" s="153" t="s">
        <v>5612</v>
      </c>
      <c r="X876" s="11"/>
      <c r="Y876" s="11"/>
    </row>
    <row r="877" spans="1:25" x14ac:dyDescent="0.25">
      <c r="A877" s="153"/>
      <c r="B877" s="153"/>
      <c r="C877" s="128" t="s">
        <v>936</v>
      </c>
      <c r="D877" s="128" t="s">
        <v>6000</v>
      </c>
      <c r="E877" s="125" t="s">
        <v>295</v>
      </c>
      <c r="F877" s="122">
        <v>28</v>
      </c>
      <c r="G877" s="122"/>
      <c r="H877" s="174" t="s">
        <v>6860</v>
      </c>
      <c r="I877" s="173" t="s">
        <v>6022</v>
      </c>
      <c r="J877" s="174" t="s">
        <v>6800</v>
      </c>
      <c r="K877" s="153"/>
      <c r="L877" s="153"/>
      <c r="M877" s="153"/>
      <c r="N877" s="153"/>
      <c r="O877" s="122"/>
      <c r="P877" s="153"/>
      <c r="Q877" s="153"/>
      <c r="R877" s="153"/>
      <c r="S877" s="153"/>
      <c r="T877" s="122" t="str">
        <f>IFERROR(IFERROR(VLOOKUP(CONCATENATE($C877,"-",$D877, "-",$E877),Dashboard!$M$300:$N$472,2,FALSE),VLOOKUP(CONCATENATE($E877,"-",$D877, "-",$C877),Dashboard!$M$300:$N$472,2,FALSE)),"")</f>
        <v>prv78</v>
      </c>
      <c r="U877" s="345" t="str">
        <f t="shared" si="12"/>
        <v>prv78</v>
      </c>
      <c r="V877" s="209"/>
      <c r="W877" s="153" t="s">
        <v>5612</v>
      </c>
      <c r="X877" s="11"/>
      <c r="Y877" s="11"/>
    </row>
    <row r="878" spans="1:25" x14ac:dyDescent="0.25">
      <c r="A878" s="153"/>
      <c r="B878" s="153"/>
      <c r="C878" s="128" t="s">
        <v>295</v>
      </c>
      <c r="D878" s="128" t="s">
        <v>6000</v>
      </c>
      <c r="E878" s="128" t="s">
        <v>936</v>
      </c>
      <c r="F878" s="122">
        <v>28</v>
      </c>
      <c r="G878" s="122"/>
      <c r="H878" s="174" t="s">
        <v>6836</v>
      </c>
      <c r="I878" s="173" t="s">
        <v>6022</v>
      </c>
      <c r="J878" s="174" t="s">
        <v>6794</v>
      </c>
      <c r="K878" s="122">
        <v>1</v>
      </c>
      <c r="L878" s="122">
        <v>0</v>
      </c>
      <c r="M878" s="174" t="s">
        <v>6064</v>
      </c>
      <c r="N878" s="174" t="s">
        <v>6026</v>
      </c>
      <c r="O878" s="122">
        <f>SUM(F870:F878)</f>
        <v>224</v>
      </c>
      <c r="P878" s="122"/>
      <c r="Q878" s="122"/>
      <c r="R878" s="122"/>
      <c r="S878" s="122"/>
      <c r="T878" s="122" t="str">
        <f>IFERROR(IFERROR(VLOOKUP(CONCATENATE($C878,"-",$D878, "-",$E878),Dashboard!$M$300:$N$472,2,FALSE),VLOOKUP(CONCATENATE($E878,"-",$D878, "-",$C878),Dashboard!$M$300:$N$472,2,FALSE)),"")</f>
        <v>prv78</v>
      </c>
      <c r="U878" s="345" t="str">
        <f t="shared" si="12"/>
        <v>prv78</v>
      </c>
      <c r="V878" s="209"/>
      <c r="W878" s="176" t="s">
        <v>7418</v>
      </c>
      <c r="X878" s="11"/>
      <c r="Y878" s="11"/>
    </row>
    <row r="879" spans="1:25" x14ac:dyDescent="0.25">
      <c r="A879" s="214" t="s">
        <v>6998</v>
      </c>
      <c r="B879" s="137" t="s">
        <v>5897</v>
      </c>
      <c r="C879" s="369" t="s">
        <v>5833</v>
      </c>
      <c r="D879" s="381" t="s">
        <v>6022</v>
      </c>
      <c r="E879" s="393" t="s">
        <v>295</v>
      </c>
      <c r="F879" s="137"/>
      <c r="G879" s="137">
        <v>6</v>
      </c>
      <c r="H879" s="383" t="s">
        <v>6834</v>
      </c>
      <c r="I879" s="381" t="s">
        <v>6022</v>
      </c>
      <c r="J879" s="383" t="s">
        <v>6729</v>
      </c>
      <c r="K879" s="214"/>
      <c r="L879" s="214"/>
      <c r="M879" s="214"/>
      <c r="N879" s="214"/>
      <c r="O879" s="137"/>
      <c r="P879" s="214"/>
      <c r="Q879" s="214"/>
      <c r="R879" s="214"/>
      <c r="S879" s="214"/>
      <c r="T879" s="122" t="str">
        <f>IFERROR(IFERROR(VLOOKUP(CONCATENATE($C879,"-",$D879, "-",$E879),Dashboard!$M$300:$N$472,2,FALSE),VLOOKUP(CONCATENATE($E879,"-",$D879, "-",$C879),Dashboard!$M$300:$N$472,2,FALSE)),"")</f>
        <v/>
      </c>
      <c r="U879" s="345" t="str">
        <f t="shared" si="12"/>
        <v/>
      </c>
      <c r="V879" s="209"/>
      <c r="W879" s="214"/>
      <c r="X879" s="11"/>
      <c r="Y879" s="11"/>
    </row>
    <row r="880" spans="1:25" x14ac:dyDescent="0.25">
      <c r="A880" s="153" t="s">
        <v>5816</v>
      </c>
      <c r="B880" s="153"/>
      <c r="C880" s="128" t="s">
        <v>295</v>
      </c>
      <c r="D880" s="173" t="s">
        <v>6022</v>
      </c>
      <c r="E880" s="125" t="s">
        <v>344</v>
      </c>
      <c r="F880" s="122">
        <v>31</v>
      </c>
      <c r="G880" s="122"/>
      <c r="H880" s="174" t="s">
        <v>6889</v>
      </c>
      <c r="I880" s="173" t="s">
        <v>6022</v>
      </c>
      <c r="J880" s="174" t="s">
        <v>6940</v>
      </c>
      <c r="K880" s="122"/>
      <c r="L880" s="122"/>
      <c r="M880" s="174"/>
      <c r="N880" s="174"/>
      <c r="O880" s="122"/>
      <c r="P880" s="122"/>
      <c r="Q880" s="122"/>
      <c r="R880" s="122"/>
      <c r="S880" s="122"/>
      <c r="T880" s="122" t="str">
        <f>IFERROR(IFERROR(VLOOKUP(CONCATENATE($C880,"-",$D880, "-",$E880),Dashboard!$M$300:$N$472,2,FALSE),VLOOKUP(CONCATENATE($E880,"-",$D880, "-",$C880),Dashboard!$M$300:$N$472,2,FALSE)),"")</f>
        <v/>
      </c>
      <c r="U880" s="345" t="str">
        <f t="shared" si="12"/>
        <v/>
      </c>
      <c r="V880" s="209"/>
      <c r="W880" s="122"/>
      <c r="X880" s="11"/>
      <c r="Y880" s="11"/>
    </row>
    <row r="881" spans="1:25" x14ac:dyDescent="0.25">
      <c r="A881" s="153"/>
      <c r="B881" s="122"/>
      <c r="C881" s="135" t="s">
        <v>344</v>
      </c>
      <c r="D881" s="173" t="s">
        <v>6022</v>
      </c>
      <c r="E881" s="152" t="s">
        <v>295</v>
      </c>
      <c r="F881" s="122">
        <v>31</v>
      </c>
      <c r="G881" s="122"/>
      <c r="H881" s="174" t="s">
        <v>6032</v>
      </c>
      <c r="I881" s="173" t="s">
        <v>6022</v>
      </c>
      <c r="J881" s="194" t="s">
        <v>6730</v>
      </c>
      <c r="K881" s="153"/>
      <c r="L881" s="153"/>
      <c r="M881" s="153"/>
      <c r="N881" s="153"/>
      <c r="O881" s="122"/>
      <c r="P881" s="153"/>
      <c r="Q881" s="153"/>
      <c r="R881" s="153"/>
      <c r="S881" s="153"/>
      <c r="T881" s="122" t="str">
        <f>IFERROR(IFERROR(VLOOKUP(CONCATENATE($C881,"-",$D881, "-",$E881),Dashboard!$M$300:$N$472,2,FALSE),VLOOKUP(CONCATENATE($E881,"-",$D881, "-",$C881),Dashboard!$M$300:$N$472,2,FALSE)),"")</f>
        <v/>
      </c>
      <c r="U881" s="345" t="str">
        <f t="shared" si="12"/>
        <v/>
      </c>
      <c r="V881" s="209"/>
      <c r="W881" s="153"/>
      <c r="X881" s="11"/>
      <c r="Y881" s="11"/>
    </row>
    <row r="882" spans="1:25" x14ac:dyDescent="0.25">
      <c r="A882" s="153"/>
      <c r="B882" s="153"/>
      <c r="C882" s="152" t="s">
        <v>295</v>
      </c>
      <c r="D882" s="175" t="s">
        <v>316</v>
      </c>
      <c r="E882" s="125" t="s">
        <v>295</v>
      </c>
      <c r="F882" s="122">
        <v>24</v>
      </c>
      <c r="G882" s="122"/>
      <c r="H882" s="174" t="s">
        <v>6751</v>
      </c>
      <c r="I882" s="195">
        <v>16.3</v>
      </c>
      <c r="J882" s="174" t="s">
        <v>6818</v>
      </c>
      <c r="K882" s="122"/>
      <c r="L882" s="122"/>
      <c r="M882" s="174"/>
      <c r="N882" s="174"/>
      <c r="O882" s="122"/>
      <c r="P882" s="122"/>
      <c r="Q882" s="122"/>
      <c r="R882" s="122"/>
      <c r="S882" s="122"/>
      <c r="T882" s="122" t="str">
        <f>IFERROR(IFERROR(VLOOKUP(CONCATENATE($C882,"-",$D882, "-",$E882),Dashboard!$M$300:$N$472,2,FALSE),VLOOKUP(CONCATENATE($E882,"-",$D882, "-",$C882),Dashboard!$M$300:$N$472,2,FALSE)),"")</f>
        <v/>
      </c>
      <c r="U882" s="345" t="str">
        <f t="shared" si="12"/>
        <v/>
      </c>
      <c r="V882" s="209"/>
      <c r="W882" s="122"/>
      <c r="X882" s="11"/>
      <c r="Y882" s="11"/>
    </row>
    <row r="883" spans="1:25" ht="30" x14ac:dyDescent="0.25">
      <c r="A883" s="153"/>
      <c r="B883" s="153"/>
      <c r="C883" s="125" t="s">
        <v>295</v>
      </c>
      <c r="D883" s="192" t="s">
        <v>6999</v>
      </c>
      <c r="E883" s="125" t="s">
        <v>7000</v>
      </c>
      <c r="F883" s="122">
        <v>56</v>
      </c>
      <c r="G883" s="122"/>
      <c r="H883" s="174" t="s">
        <v>7001</v>
      </c>
      <c r="I883" s="173"/>
      <c r="J883" s="174" t="s">
        <v>7002</v>
      </c>
      <c r="K883" s="122">
        <v>1</v>
      </c>
      <c r="L883" s="122">
        <v>1</v>
      </c>
      <c r="M883" s="174" t="s">
        <v>6917</v>
      </c>
      <c r="N883" s="174" t="s">
        <v>7419</v>
      </c>
      <c r="O883" s="122">
        <f>SUM(F879:F883)</f>
        <v>142</v>
      </c>
      <c r="P883" s="122"/>
      <c r="Q883" s="122"/>
      <c r="R883" s="122"/>
      <c r="S883" s="122"/>
      <c r="T883" s="122" t="str">
        <f>IFERROR(IFERROR(VLOOKUP(CONCATENATE($C883,"-",$D883, "-",$E883),Dashboard!$M$300:$N$472,2,FALSE),VLOOKUP(CONCATENATE($E883,"-",$D883, "-",$C883),Dashboard!$M$300:$N$472,2,FALSE)),"")</f>
        <v/>
      </c>
      <c r="U883" s="345" t="str">
        <f t="shared" si="12"/>
        <v/>
      </c>
      <c r="V883" s="209"/>
      <c r="W883" s="196" t="s">
        <v>7420</v>
      </c>
      <c r="X883" s="11"/>
      <c r="Y883" s="11"/>
    </row>
    <row r="884" spans="1:25" x14ac:dyDescent="0.25">
      <c r="A884" s="153"/>
      <c r="B884" s="122">
        <v>85</v>
      </c>
      <c r="C884" s="125" t="s">
        <v>7000</v>
      </c>
      <c r="D884" s="175" t="s">
        <v>7003</v>
      </c>
      <c r="E884" s="125" t="s">
        <v>295</v>
      </c>
      <c r="F884" s="122">
        <v>56</v>
      </c>
      <c r="G884" s="122"/>
      <c r="H884" s="174" t="s">
        <v>6779</v>
      </c>
      <c r="I884" s="195">
        <v>7</v>
      </c>
      <c r="J884" s="174" t="s">
        <v>6027</v>
      </c>
      <c r="K884" s="122"/>
      <c r="L884" s="122"/>
      <c r="M884" s="174"/>
      <c r="N884" s="174"/>
      <c r="O884" s="122"/>
      <c r="P884" s="122"/>
      <c r="Q884" s="122"/>
      <c r="R884" s="122"/>
      <c r="S884" s="122"/>
      <c r="T884" s="122" t="str">
        <f>IFERROR(IFERROR(VLOOKUP(CONCATENATE($C884,"-",$D884, "-",$E884),Dashboard!$M$300:$N$472,2,FALSE),VLOOKUP(CONCATENATE($E884,"-",$D884, "-",$C884),Dashboard!$M$300:$N$472,2,FALSE)),"")</f>
        <v/>
      </c>
      <c r="U884" s="345" t="str">
        <f t="shared" si="12"/>
        <v/>
      </c>
      <c r="V884" s="209"/>
      <c r="W884" s="122"/>
      <c r="X884" s="11"/>
      <c r="Y884" s="11"/>
    </row>
    <row r="885" spans="1:25" ht="30" x14ac:dyDescent="0.25">
      <c r="A885" s="153"/>
      <c r="B885" s="153"/>
      <c r="C885" s="125" t="s">
        <v>295</v>
      </c>
      <c r="D885" s="192" t="s">
        <v>7004</v>
      </c>
      <c r="E885" s="125" t="s">
        <v>295</v>
      </c>
      <c r="F885" s="122">
        <v>20</v>
      </c>
      <c r="G885" s="122"/>
      <c r="H885" s="174" t="s">
        <v>6042</v>
      </c>
      <c r="I885" s="173"/>
      <c r="J885" s="174" t="s">
        <v>6716</v>
      </c>
      <c r="K885" s="122"/>
      <c r="L885" s="122"/>
      <c r="M885" s="174"/>
      <c r="N885" s="174"/>
      <c r="O885" s="122"/>
      <c r="P885" s="122"/>
      <c r="Q885" s="122"/>
      <c r="R885" s="122"/>
      <c r="S885" s="122"/>
      <c r="T885" s="122" t="str">
        <f>IFERROR(IFERROR(VLOOKUP(CONCATENATE($C885,"-",$D885, "-",$E885),Dashboard!$M$300:$N$472,2,FALSE),VLOOKUP(CONCATENATE($E885,"-",$D885, "-",$C885),Dashboard!$M$300:$N$472,2,FALSE)),"")</f>
        <v/>
      </c>
      <c r="U885" s="345" t="str">
        <f t="shared" si="12"/>
        <v/>
      </c>
      <c r="V885" s="209"/>
      <c r="W885" s="122"/>
      <c r="X885" s="11"/>
      <c r="Y885" s="11"/>
    </row>
    <row r="886" spans="1:25" x14ac:dyDescent="0.25">
      <c r="A886" s="153"/>
      <c r="B886" s="153"/>
      <c r="C886" s="125" t="s">
        <v>295</v>
      </c>
      <c r="D886" s="173" t="s">
        <v>6022</v>
      </c>
      <c r="E886" s="125" t="s">
        <v>316</v>
      </c>
      <c r="F886" s="122">
        <v>12</v>
      </c>
      <c r="G886" s="122"/>
      <c r="H886" s="174" t="s">
        <v>6938</v>
      </c>
      <c r="I886" s="173"/>
      <c r="J886" s="174" t="s">
        <v>6059</v>
      </c>
      <c r="K886" s="122"/>
      <c r="L886" s="122"/>
      <c r="M886" s="174"/>
      <c r="N886" s="174"/>
      <c r="O886" s="122"/>
      <c r="P886" s="122"/>
      <c r="Q886" s="122"/>
      <c r="R886" s="122"/>
      <c r="S886" s="122"/>
      <c r="T886" s="122" t="str">
        <f>IFERROR(IFERROR(VLOOKUP(CONCATENATE($C886,"-",$D886, "-",$E886),Dashboard!$M$300:$N$472,2,FALSE),VLOOKUP(CONCATENATE($E886,"-",$D886, "-",$C886),Dashboard!$M$300:$N$472,2,FALSE)),"")</f>
        <v/>
      </c>
      <c r="U886" s="345" t="str">
        <f t="shared" si="12"/>
        <v/>
      </c>
      <c r="V886" s="209"/>
      <c r="W886" s="122"/>
      <c r="X886" s="11"/>
      <c r="Y886" s="11"/>
    </row>
    <row r="887" spans="1:25" x14ac:dyDescent="0.25">
      <c r="A887" s="153"/>
      <c r="B887" s="153"/>
      <c r="C887" s="125" t="s">
        <v>316</v>
      </c>
      <c r="D887" s="173" t="s">
        <v>6022</v>
      </c>
      <c r="E887" s="125" t="s">
        <v>295</v>
      </c>
      <c r="F887" s="122">
        <v>12</v>
      </c>
      <c r="G887" s="122"/>
      <c r="H887" s="174" t="s">
        <v>6784</v>
      </c>
      <c r="I887" s="173"/>
      <c r="J887" s="174" t="s">
        <v>6922</v>
      </c>
      <c r="K887" s="122"/>
      <c r="L887" s="122"/>
      <c r="M887" s="174"/>
      <c r="N887" s="174"/>
      <c r="O887" s="122"/>
      <c r="P887" s="122"/>
      <c r="Q887" s="122"/>
      <c r="R887" s="122"/>
      <c r="S887" s="122"/>
      <c r="T887" s="122" t="str">
        <f>IFERROR(IFERROR(VLOOKUP(CONCATENATE($C887,"-",$D887, "-",$E887),Dashboard!$M$300:$N$472,2,FALSE),VLOOKUP(CONCATENATE($E887,"-",$D887, "-",$C887),Dashboard!$M$300:$N$472,2,FALSE)),"")</f>
        <v/>
      </c>
      <c r="U887" s="345" t="str">
        <f t="shared" si="12"/>
        <v/>
      </c>
      <c r="V887" s="209"/>
      <c r="W887" s="122"/>
      <c r="X887" s="11"/>
      <c r="Y887" s="11"/>
    </row>
    <row r="888" spans="1:25" x14ac:dyDescent="0.25">
      <c r="A888" s="153"/>
      <c r="B888" s="153"/>
      <c r="C888" s="125" t="s">
        <v>295</v>
      </c>
      <c r="D888" s="173" t="s">
        <v>6022</v>
      </c>
      <c r="E888" s="125" t="s">
        <v>5833</v>
      </c>
      <c r="F888" s="122"/>
      <c r="G888" s="122">
        <v>6</v>
      </c>
      <c r="H888" s="174" t="s">
        <v>6768</v>
      </c>
      <c r="I888" s="173"/>
      <c r="J888" s="174" t="s">
        <v>6797</v>
      </c>
      <c r="K888" s="122">
        <v>1</v>
      </c>
      <c r="L888" s="122">
        <v>1</v>
      </c>
      <c r="M888" s="174" t="s">
        <v>7421</v>
      </c>
      <c r="N888" s="174" t="s">
        <v>7419</v>
      </c>
      <c r="O888" s="122">
        <f>SUM(F884:F887)</f>
        <v>100</v>
      </c>
      <c r="P888" s="122"/>
      <c r="Q888" s="122"/>
      <c r="R888" s="122"/>
      <c r="S888" s="122"/>
      <c r="T888" s="122" t="str">
        <f>IFERROR(IFERROR(VLOOKUP(CONCATENATE($C888,"-",$D888, "-",$E888),Dashboard!$M$300:$N$472,2,FALSE),VLOOKUP(CONCATENATE($E888,"-",$D888, "-",$C888),Dashboard!$M$300:$N$472,2,FALSE)),"")</f>
        <v/>
      </c>
      <c r="U888" s="345" t="str">
        <f t="shared" si="12"/>
        <v/>
      </c>
      <c r="V888" s="209"/>
      <c r="W888" s="122" t="s">
        <v>5805</v>
      </c>
      <c r="X888" s="11"/>
      <c r="Y888" s="11"/>
    </row>
    <row r="889" spans="1:25" x14ac:dyDescent="0.25">
      <c r="A889" s="153"/>
      <c r="B889" s="153"/>
      <c r="C889" s="128"/>
      <c r="D889" s="128"/>
      <c r="E889" s="125"/>
      <c r="F889" s="153"/>
      <c r="G889" s="122"/>
      <c r="H889" s="153"/>
      <c r="I889" s="153"/>
      <c r="J889" s="153"/>
      <c r="K889" s="122"/>
      <c r="L889" s="122"/>
      <c r="M889" s="153"/>
      <c r="N889" s="153"/>
      <c r="O889" s="122"/>
      <c r="P889" s="153"/>
      <c r="Q889" s="153"/>
      <c r="R889" s="153"/>
      <c r="S889" s="153"/>
      <c r="T889" s="122" t="str">
        <f>IFERROR(IFERROR(VLOOKUP(CONCATENATE($C889,"-",$D889, "-",$E889),Dashboard!$M$300:$N$472,2,FALSE),VLOOKUP(CONCATENATE($E889,"-",$D889, "-",$C889),Dashboard!$M$300:$N$472,2,FALSE)),"")</f>
        <v/>
      </c>
      <c r="U889" s="345" t="str">
        <f t="shared" ref="U889:U952" si="13">T889</f>
        <v/>
      </c>
      <c r="V889" s="209"/>
      <c r="W889" s="153"/>
      <c r="X889" s="11"/>
      <c r="Y889" s="11"/>
    </row>
    <row r="890" spans="1:25" x14ac:dyDescent="0.25">
      <c r="A890" s="153" t="s">
        <v>5816</v>
      </c>
      <c r="B890" s="122" t="s">
        <v>5898</v>
      </c>
      <c r="C890" s="128" t="s">
        <v>5833</v>
      </c>
      <c r="D890" s="128"/>
      <c r="E890" s="128" t="s">
        <v>295</v>
      </c>
      <c r="F890" s="153"/>
      <c r="G890" s="122">
        <v>6</v>
      </c>
      <c r="H890" s="154">
        <v>13.3</v>
      </c>
      <c r="I890" s="153"/>
      <c r="J890" s="153">
        <v>13.45</v>
      </c>
      <c r="K890" s="122"/>
      <c r="L890" s="122"/>
      <c r="M890" s="153"/>
      <c r="N890" s="153"/>
      <c r="O890" s="122"/>
      <c r="P890" s="153"/>
      <c r="Q890" s="153"/>
      <c r="R890" s="153"/>
      <c r="S890" s="153"/>
      <c r="T890" s="122" t="str">
        <f>IFERROR(IFERROR(VLOOKUP(CONCATENATE($C890,"-",$D890, "-",$E890),Dashboard!$M$300:$N$472,2,FALSE),VLOOKUP(CONCATENATE($E890,"-",$D890, "-",$C890),Dashboard!$M$300:$N$472,2,FALSE)),"")</f>
        <v/>
      </c>
      <c r="U890" s="345" t="str">
        <f t="shared" si="13"/>
        <v/>
      </c>
      <c r="V890" s="209"/>
      <c r="W890" s="153"/>
      <c r="X890" s="11"/>
      <c r="Y890" s="11"/>
    </row>
    <row r="891" spans="1:25" ht="30" x14ac:dyDescent="0.25">
      <c r="A891" s="153" t="s">
        <v>4140</v>
      </c>
      <c r="B891" s="122"/>
      <c r="C891" s="128" t="s">
        <v>295</v>
      </c>
      <c r="D891" s="125" t="s">
        <v>7005</v>
      </c>
      <c r="E891" s="125" t="s">
        <v>411</v>
      </c>
      <c r="F891" s="122">
        <v>33</v>
      </c>
      <c r="G891" s="122"/>
      <c r="H891" s="154">
        <v>14.05</v>
      </c>
      <c r="I891" s="154">
        <v>14.4</v>
      </c>
      <c r="J891" s="154">
        <v>15.1</v>
      </c>
      <c r="K891" s="122"/>
      <c r="L891" s="122"/>
      <c r="M891" s="153"/>
      <c r="N891" s="153"/>
      <c r="O891" s="122"/>
      <c r="P891" s="153"/>
      <c r="Q891" s="153"/>
      <c r="R891" s="153"/>
      <c r="S891" s="153"/>
      <c r="T891" s="122" t="str">
        <f>IFERROR(IFERROR(VLOOKUP(CONCATENATE($C891,"-",$D891, "-",$E891),Dashboard!$M$300:$N$472,2,FALSE),VLOOKUP(CONCATENATE($E891,"-",$D891, "-",$C891),Dashboard!$M$300:$N$472,2,FALSE)),"")</f>
        <v/>
      </c>
      <c r="U891" s="345" t="str">
        <f t="shared" si="13"/>
        <v/>
      </c>
      <c r="V891" s="209"/>
      <c r="W891" s="153"/>
      <c r="X891" s="11"/>
      <c r="Y891" s="11"/>
    </row>
    <row r="892" spans="1:25" x14ac:dyDescent="0.25">
      <c r="A892" s="153"/>
      <c r="B892" s="122"/>
      <c r="C892" s="128" t="s">
        <v>411</v>
      </c>
      <c r="D892" s="128" t="s">
        <v>5228</v>
      </c>
      <c r="E892" s="125" t="s">
        <v>6080</v>
      </c>
      <c r="F892" s="122">
        <v>12</v>
      </c>
      <c r="G892" s="122"/>
      <c r="H892" s="154">
        <v>15.3</v>
      </c>
      <c r="I892" s="154"/>
      <c r="J892" s="154">
        <v>15.55</v>
      </c>
      <c r="K892" s="122"/>
      <c r="L892" s="122"/>
      <c r="M892" s="153"/>
      <c r="N892" s="153"/>
      <c r="O892" s="122"/>
      <c r="P892" s="153"/>
      <c r="Q892" s="153"/>
      <c r="R892" s="153"/>
      <c r="S892" s="153"/>
      <c r="T892" s="122" t="str">
        <f>IFERROR(IFERROR(VLOOKUP(CONCATENATE($C892,"-",$D892, "-",$E892),Dashboard!$M$300:$N$472,2,FALSE),VLOOKUP(CONCATENATE($E892,"-",$D892, "-",$C892),Dashboard!$M$300:$N$472,2,FALSE)),"")</f>
        <v/>
      </c>
      <c r="U892" s="345" t="str">
        <f t="shared" si="13"/>
        <v/>
      </c>
      <c r="V892" s="209"/>
      <c r="W892" s="153"/>
      <c r="X892" s="153"/>
      <c r="Y892" s="11"/>
    </row>
    <row r="893" spans="1:25" x14ac:dyDescent="0.25">
      <c r="A893" s="153"/>
      <c r="B893" s="122"/>
      <c r="C893" s="128" t="s">
        <v>6080</v>
      </c>
      <c r="D893" s="128" t="s">
        <v>5228</v>
      </c>
      <c r="E893" s="125" t="s">
        <v>411</v>
      </c>
      <c r="F893" s="122">
        <v>12</v>
      </c>
      <c r="G893" s="122"/>
      <c r="H893" s="154">
        <v>16</v>
      </c>
      <c r="I893" s="154"/>
      <c r="J893" s="154">
        <v>16.25</v>
      </c>
      <c r="K893" s="122"/>
      <c r="L893" s="122"/>
      <c r="M893" s="153"/>
      <c r="N893" s="153"/>
      <c r="O893" s="122"/>
      <c r="P893" s="153"/>
      <c r="Q893" s="153"/>
      <c r="R893" s="153"/>
      <c r="S893" s="153"/>
      <c r="T893" s="122" t="str">
        <f>IFERROR(IFERROR(VLOOKUP(CONCATENATE($C893,"-",$D893, "-",$E893),Dashboard!$M$300:$N$472,2,FALSE),VLOOKUP(CONCATENATE($E893,"-",$D893, "-",$C893),Dashboard!$M$300:$N$472,2,FALSE)),"")</f>
        <v/>
      </c>
      <c r="U893" s="345" t="str">
        <f t="shared" si="13"/>
        <v/>
      </c>
      <c r="V893" s="209"/>
      <c r="W893" s="153"/>
      <c r="X893" s="153"/>
      <c r="Y893" s="11"/>
    </row>
    <row r="894" spans="1:25" ht="30" x14ac:dyDescent="0.25">
      <c r="A894" s="153"/>
      <c r="B894" s="122"/>
      <c r="C894" s="128" t="s">
        <v>411</v>
      </c>
      <c r="D894" s="128" t="s">
        <v>7006</v>
      </c>
      <c r="E894" s="125" t="s">
        <v>7007</v>
      </c>
      <c r="F894" s="122">
        <v>33</v>
      </c>
      <c r="G894" s="122"/>
      <c r="H894" s="154">
        <v>16.5</v>
      </c>
      <c r="I894" s="154"/>
      <c r="J894" s="154">
        <v>18</v>
      </c>
      <c r="K894" s="122"/>
      <c r="L894" s="122"/>
      <c r="M894" s="153"/>
      <c r="N894" s="153"/>
      <c r="O894" s="122"/>
      <c r="P894" s="153"/>
      <c r="Q894" s="153"/>
      <c r="R894" s="153"/>
      <c r="S894" s="153"/>
      <c r="T894" s="122" t="str">
        <f>IFERROR(IFERROR(VLOOKUP(CONCATENATE($C894,"-",$D894, "-",$E894),Dashboard!$M$300:$N$472,2,FALSE),VLOOKUP(CONCATENATE($E894,"-",$D894, "-",$C894),Dashboard!$M$300:$N$472,2,FALSE)),"")</f>
        <v/>
      </c>
      <c r="U894" s="345" t="str">
        <f t="shared" si="13"/>
        <v/>
      </c>
      <c r="V894" s="209"/>
      <c r="W894" s="153"/>
      <c r="X894" s="153"/>
      <c r="Y894" s="11"/>
    </row>
    <row r="895" spans="1:25" ht="30" x14ac:dyDescent="0.25">
      <c r="A895" s="153"/>
      <c r="B895" s="122"/>
      <c r="C895" s="128" t="s">
        <v>295</v>
      </c>
      <c r="D895" s="125" t="s">
        <v>7008</v>
      </c>
      <c r="E895" s="125" t="s">
        <v>411</v>
      </c>
      <c r="F895" s="122">
        <v>33</v>
      </c>
      <c r="G895" s="122"/>
      <c r="H895" s="154">
        <v>18.149999999999999</v>
      </c>
      <c r="I895" s="154"/>
      <c r="J895" s="154">
        <v>19.25</v>
      </c>
      <c r="K895" s="122"/>
      <c r="L895" s="122"/>
      <c r="M895" s="153"/>
      <c r="N895" s="153"/>
      <c r="O895" s="122"/>
      <c r="P895" s="153"/>
      <c r="Q895" s="153"/>
      <c r="R895" s="153"/>
      <c r="S895" s="153"/>
      <c r="T895" s="122" t="str">
        <f>IFERROR(IFERROR(VLOOKUP(CONCATENATE($C895,"-",$D895, "-",$E895),Dashboard!$M$300:$N$472,2,FALSE),VLOOKUP(CONCATENATE($E895,"-",$D895, "-",$C895),Dashboard!$M$300:$N$472,2,FALSE)),"")</f>
        <v/>
      </c>
      <c r="U895" s="345" t="str">
        <f t="shared" si="13"/>
        <v/>
      </c>
      <c r="V895" s="209"/>
      <c r="W895" s="153"/>
      <c r="X895" s="153"/>
      <c r="Y895" s="11"/>
    </row>
    <row r="896" spans="1:25" x14ac:dyDescent="0.25">
      <c r="A896" s="153"/>
      <c r="B896" s="122"/>
      <c r="C896" s="128" t="s">
        <v>411</v>
      </c>
      <c r="D896" s="128" t="s">
        <v>3853</v>
      </c>
      <c r="E896" s="125" t="s">
        <v>7009</v>
      </c>
      <c r="F896" s="122">
        <v>18</v>
      </c>
      <c r="G896" s="122"/>
      <c r="H896" s="154">
        <v>19.3</v>
      </c>
      <c r="I896" s="154"/>
      <c r="J896" s="154">
        <v>20.100000000000001</v>
      </c>
      <c r="K896" s="122"/>
      <c r="L896" s="122"/>
      <c r="M896" s="153"/>
      <c r="N896" s="153"/>
      <c r="O896" s="122"/>
      <c r="P896" s="153"/>
      <c r="Q896" s="153"/>
      <c r="R896" s="153"/>
      <c r="S896" s="153"/>
      <c r="T896" s="122" t="str">
        <f>IFERROR(IFERROR(VLOOKUP(CONCATENATE($C896,"-",$D896, "-",$E896),Dashboard!$M$300:$N$472,2,FALSE),VLOOKUP(CONCATENATE($E896,"-",$D896, "-",$C896),Dashboard!$M$300:$N$472,2,FALSE)),"")</f>
        <v/>
      </c>
      <c r="U896" s="345" t="str">
        <f t="shared" si="13"/>
        <v/>
      </c>
      <c r="V896" s="209"/>
      <c r="W896" s="122"/>
      <c r="X896" s="153"/>
      <c r="Y896" s="11"/>
    </row>
    <row r="897" spans="1:25" x14ac:dyDescent="0.25">
      <c r="A897" s="153"/>
      <c r="B897" s="122"/>
      <c r="C897" s="128" t="s">
        <v>316</v>
      </c>
      <c r="D897" s="128" t="s">
        <v>7006</v>
      </c>
      <c r="E897" s="125" t="s">
        <v>411</v>
      </c>
      <c r="F897" s="122">
        <v>21</v>
      </c>
      <c r="G897" s="122"/>
      <c r="H897" s="154">
        <v>20.3</v>
      </c>
      <c r="I897" s="154"/>
      <c r="J897" s="154">
        <v>21.15</v>
      </c>
      <c r="K897" s="122">
        <v>1</v>
      </c>
      <c r="L897" s="122">
        <v>1</v>
      </c>
      <c r="M897" s="153">
        <v>8.15</v>
      </c>
      <c r="N897" s="154">
        <v>7</v>
      </c>
      <c r="O897" s="122">
        <f>SUM(F890:F897)</f>
        <v>162</v>
      </c>
      <c r="P897" s="153"/>
      <c r="Q897" s="153"/>
      <c r="R897" s="153"/>
      <c r="S897" s="153"/>
      <c r="T897" s="122" t="str">
        <f>IFERROR(IFERROR(VLOOKUP(CONCATENATE($C897,"-",$D897, "-",$E897),Dashboard!$M$300:$N$472,2,FALSE),VLOOKUP(CONCATENATE($E897,"-",$D897, "-",$C897),Dashboard!$M$300:$N$472,2,FALSE)),"")</f>
        <v/>
      </c>
      <c r="U897" s="345" t="str">
        <f t="shared" si="13"/>
        <v/>
      </c>
      <c r="V897" s="209"/>
      <c r="W897" s="153" t="s">
        <v>7422</v>
      </c>
      <c r="X897" s="153"/>
      <c r="Y897" s="11"/>
    </row>
    <row r="898" spans="1:25" ht="30" x14ac:dyDescent="0.25">
      <c r="A898" s="153"/>
      <c r="B898" s="122">
        <v>86</v>
      </c>
      <c r="C898" s="128" t="s">
        <v>411</v>
      </c>
      <c r="D898" s="125" t="s">
        <v>7010</v>
      </c>
      <c r="E898" s="125" t="s">
        <v>295</v>
      </c>
      <c r="F898" s="122">
        <v>32</v>
      </c>
      <c r="G898" s="122"/>
      <c r="H898" s="154">
        <v>5.55</v>
      </c>
      <c r="I898" s="154"/>
      <c r="J898" s="154">
        <v>7.1</v>
      </c>
      <c r="K898" s="122"/>
      <c r="L898" s="122"/>
      <c r="M898" s="153"/>
      <c r="N898" s="153"/>
      <c r="O898" s="122"/>
      <c r="P898" s="153"/>
      <c r="Q898" s="153"/>
      <c r="R898" s="153"/>
      <c r="S898" s="153"/>
      <c r="T898" s="122" t="str">
        <f>IFERROR(IFERROR(VLOOKUP(CONCATENATE($C898,"-",$D898, "-",$E898),Dashboard!$M$300:$N$472,2,FALSE),VLOOKUP(CONCATENATE($E898,"-",$D898, "-",$C898),Dashboard!$M$300:$N$472,2,FALSE)),"")</f>
        <v/>
      </c>
      <c r="U898" s="345" t="str">
        <f t="shared" si="13"/>
        <v/>
      </c>
      <c r="V898" s="209"/>
      <c r="W898" s="153"/>
      <c r="X898" s="153"/>
      <c r="Y898" s="11"/>
    </row>
    <row r="899" spans="1:25" x14ac:dyDescent="0.25">
      <c r="A899" s="153"/>
      <c r="B899" s="122"/>
      <c r="C899" s="128" t="s">
        <v>295</v>
      </c>
      <c r="D899" s="128" t="s">
        <v>6053</v>
      </c>
      <c r="E899" s="128" t="s">
        <v>7006</v>
      </c>
      <c r="F899" s="122">
        <v>26</v>
      </c>
      <c r="G899" s="122"/>
      <c r="H899" s="154">
        <v>7.2</v>
      </c>
      <c r="I899" s="154">
        <v>7.55</v>
      </c>
      <c r="J899" s="154">
        <v>8.15</v>
      </c>
      <c r="K899" s="122"/>
      <c r="L899" s="122"/>
      <c r="M899" s="153"/>
      <c r="N899" s="153"/>
      <c r="O899" s="122"/>
      <c r="P899" s="153"/>
      <c r="Q899" s="153"/>
      <c r="R899" s="153"/>
      <c r="S899" s="153"/>
      <c r="T899" s="122" t="str">
        <f>IFERROR(IFERROR(VLOOKUP(CONCATENATE($C899,"-",$D899, "-",$E899),Dashboard!$M$300:$N$472,2,FALSE),VLOOKUP(CONCATENATE($E899,"-",$D899, "-",$C899),Dashboard!$M$300:$N$472,2,FALSE)),"")</f>
        <v/>
      </c>
      <c r="U899" s="345" t="str">
        <f t="shared" si="13"/>
        <v/>
      </c>
      <c r="V899" s="209"/>
      <c r="W899" s="153"/>
      <c r="X899" s="153"/>
      <c r="Y899" s="11"/>
    </row>
    <row r="900" spans="1:25" x14ac:dyDescent="0.25">
      <c r="A900" s="153"/>
      <c r="B900" s="122"/>
      <c r="C900" s="128" t="s">
        <v>7006</v>
      </c>
      <c r="D900" s="139" t="s">
        <v>5434</v>
      </c>
      <c r="E900" s="125" t="s">
        <v>295</v>
      </c>
      <c r="F900" s="122">
        <v>18</v>
      </c>
      <c r="G900" s="122"/>
      <c r="H900" s="154">
        <v>8.1999999999999993</v>
      </c>
      <c r="I900" s="154"/>
      <c r="J900" s="154">
        <v>9.1</v>
      </c>
      <c r="K900" s="122"/>
      <c r="L900" s="122"/>
      <c r="M900" s="153"/>
      <c r="N900" s="153"/>
      <c r="O900" s="122"/>
      <c r="P900" s="153"/>
      <c r="Q900" s="153"/>
      <c r="R900" s="153"/>
      <c r="S900" s="153"/>
      <c r="T900" s="122" t="str">
        <f>IFERROR(IFERROR(VLOOKUP(CONCATENATE($C900,"-",$D900, "-",$E900),Dashboard!$M$300:$N$472,2,FALSE),VLOOKUP(CONCATENATE($E900,"-",$D900, "-",$C900),Dashboard!$M$300:$N$472,2,FALSE)),"")</f>
        <v/>
      </c>
      <c r="U900" s="345" t="str">
        <f t="shared" si="13"/>
        <v/>
      </c>
      <c r="V900" s="209"/>
      <c r="W900" s="153"/>
      <c r="X900" s="11"/>
      <c r="Y900" s="11"/>
    </row>
    <row r="901" spans="1:25" x14ac:dyDescent="0.25">
      <c r="A901" s="153"/>
      <c r="B901" s="122"/>
      <c r="C901" s="128" t="s">
        <v>295</v>
      </c>
      <c r="D901" s="128" t="s">
        <v>316</v>
      </c>
      <c r="E901" s="125" t="s">
        <v>411</v>
      </c>
      <c r="F901" s="122">
        <v>30</v>
      </c>
      <c r="G901" s="122"/>
      <c r="H901" s="154">
        <v>9.3000000000000007</v>
      </c>
      <c r="I901" s="154"/>
      <c r="J901" s="154">
        <v>10.3</v>
      </c>
      <c r="K901" s="122"/>
      <c r="L901" s="122"/>
      <c r="M901" s="153"/>
      <c r="N901" s="153"/>
      <c r="O901" s="122"/>
      <c r="P901" s="153"/>
      <c r="Q901" s="153"/>
      <c r="R901" s="153"/>
      <c r="S901" s="153"/>
      <c r="T901" s="122" t="str">
        <f>IFERROR(IFERROR(VLOOKUP(CONCATENATE($C901,"-",$D901, "-",$E901),Dashboard!$M$300:$N$472,2,FALSE),VLOOKUP(CONCATENATE($E901,"-",$D901, "-",$C901),Dashboard!$M$300:$N$472,2,FALSE)),"")</f>
        <v/>
      </c>
      <c r="U901" s="345" t="str">
        <f t="shared" si="13"/>
        <v/>
      </c>
      <c r="V901" s="209"/>
      <c r="W901" s="153"/>
      <c r="X901" s="11"/>
      <c r="Y901" s="11"/>
    </row>
    <row r="902" spans="1:25" x14ac:dyDescent="0.25">
      <c r="A902" s="153"/>
      <c r="B902" s="122"/>
      <c r="C902" s="128" t="s">
        <v>411</v>
      </c>
      <c r="D902" s="128" t="s">
        <v>316</v>
      </c>
      <c r="E902" s="125" t="s">
        <v>295</v>
      </c>
      <c r="F902" s="122">
        <v>30</v>
      </c>
      <c r="G902" s="122"/>
      <c r="H902" s="154">
        <v>10.45</v>
      </c>
      <c r="I902" s="154"/>
      <c r="J902" s="154">
        <v>11.45</v>
      </c>
      <c r="K902" s="122"/>
      <c r="L902" s="122"/>
      <c r="M902" s="153"/>
      <c r="N902" s="153"/>
      <c r="O902" s="122"/>
      <c r="P902" s="153"/>
      <c r="Q902" s="153"/>
      <c r="R902" s="153"/>
      <c r="S902" s="153"/>
      <c r="T902" s="122" t="str">
        <f>IFERROR(IFERROR(VLOOKUP(CONCATENATE($C902,"-",$D902, "-",$E902),Dashboard!$M$300:$N$472,2,FALSE),VLOOKUP(CONCATENATE($E902,"-",$D902, "-",$C902),Dashboard!$M$300:$N$472,2,FALSE)),"")</f>
        <v/>
      </c>
      <c r="U902" s="345" t="str">
        <f t="shared" si="13"/>
        <v/>
      </c>
      <c r="V902" s="209"/>
      <c r="W902" s="153"/>
      <c r="X902" s="11"/>
      <c r="Y902" s="11"/>
    </row>
    <row r="903" spans="1:25" x14ac:dyDescent="0.25">
      <c r="A903" s="153"/>
      <c r="B903" s="122"/>
      <c r="C903" s="128" t="s">
        <v>295</v>
      </c>
      <c r="D903" s="173" t="s">
        <v>6022</v>
      </c>
      <c r="E903" s="125" t="s">
        <v>5833</v>
      </c>
      <c r="F903" s="153"/>
      <c r="G903" s="122">
        <v>6</v>
      </c>
      <c r="H903" s="154">
        <v>10.5</v>
      </c>
      <c r="I903" s="154"/>
      <c r="J903" s="154">
        <v>11</v>
      </c>
      <c r="K903" s="122">
        <v>1</v>
      </c>
      <c r="L903" s="122">
        <v>1</v>
      </c>
      <c r="M903" s="154">
        <v>5.4</v>
      </c>
      <c r="N903" s="154">
        <v>5.4</v>
      </c>
      <c r="O903" s="122">
        <f>SUM(F898:F903)</f>
        <v>136</v>
      </c>
      <c r="P903" s="153"/>
      <c r="Q903" s="153"/>
      <c r="R903" s="153"/>
      <c r="S903" s="153"/>
      <c r="T903" s="122" t="str">
        <f>IFERROR(IFERROR(VLOOKUP(CONCATENATE($C903,"-",$D903, "-",$E903),Dashboard!$M$300:$N$472,2,FALSE),VLOOKUP(CONCATENATE($E903,"-",$D903, "-",$C903),Dashboard!$M$300:$N$472,2,FALSE)),"")</f>
        <v/>
      </c>
      <c r="U903" s="345" t="str">
        <f t="shared" si="13"/>
        <v/>
      </c>
      <c r="V903" s="209"/>
      <c r="W903" s="153"/>
      <c r="X903" s="11"/>
      <c r="Y903" s="11"/>
    </row>
    <row r="904" spans="1:25" x14ac:dyDescent="0.25">
      <c r="A904" s="137" t="s">
        <v>5816</v>
      </c>
      <c r="B904" s="137" t="s">
        <v>5899</v>
      </c>
      <c r="C904" s="394" t="s">
        <v>5833</v>
      </c>
      <c r="D904" s="381" t="s">
        <v>6022</v>
      </c>
      <c r="E904" s="371" t="s">
        <v>6081</v>
      </c>
      <c r="F904" s="137"/>
      <c r="G904" s="137">
        <v>8</v>
      </c>
      <c r="H904" s="383" t="s">
        <v>6722</v>
      </c>
      <c r="I904" s="381" t="s">
        <v>6022</v>
      </c>
      <c r="J904" s="383" t="s">
        <v>6031</v>
      </c>
      <c r="K904" s="137"/>
      <c r="L904" s="137"/>
      <c r="M904" s="214"/>
      <c r="N904" s="214"/>
      <c r="O904" s="137"/>
      <c r="P904" s="214"/>
      <c r="Q904" s="214"/>
      <c r="R904" s="214"/>
      <c r="S904" s="214"/>
      <c r="T904" s="122" t="str">
        <f>IFERROR(IFERROR(VLOOKUP(CONCATENATE($C904,"-",$D904, "-",$E904),Dashboard!$M$300:$N$472,2,FALSE),VLOOKUP(CONCATENATE($E904,"-",$D904, "-",$C904),Dashboard!$M$300:$N$472,2,FALSE)),"")</f>
        <v/>
      </c>
      <c r="U904" s="345" t="str">
        <f t="shared" si="13"/>
        <v/>
      </c>
      <c r="V904" s="209"/>
      <c r="W904" s="137" t="s">
        <v>7423</v>
      </c>
      <c r="X904" s="11"/>
      <c r="Y904" s="11"/>
    </row>
    <row r="905" spans="1:25" x14ac:dyDescent="0.25">
      <c r="A905" s="153"/>
      <c r="B905" s="153"/>
      <c r="C905" s="197" t="s">
        <v>6081</v>
      </c>
      <c r="D905" s="173" t="s">
        <v>6022</v>
      </c>
      <c r="E905" s="125" t="s">
        <v>316</v>
      </c>
      <c r="F905" s="122">
        <v>6</v>
      </c>
      <c r="G905" s="122"/>
      <c r="H905" s="174" t="s">
        <v>6061</v>
      </c>
      <c r="I905" s="173" t="s">
        <v>6022</v>
      </c>
      <c r="J905" s="174" t="s">
        <v>6804</v>
      </c>
      <c r="K905" s="122"/>
      <c r="L905" s="122"/>
      <c r="M905" s="153"/>
      <c r="N905" s="153"/>
      <c r="O905" s="122"/>
      <c r="P905" s="153"/>
      <c r="Q905" s="153"/>
      <c r="R905" s="153"/>
      <c r="S905" s="153"/>
      <c r="T905" s="122" t="str">
        <f>IFERROR(IFERROR(VLOOKUP(CONCATENATE($C905,"-",$D905, "-",$E905),Dashboard!$M$300:$N$472,2,FALSE),VLOOKUP(CONCATENATE($E905,"-",$D905, "-",$C905),Dashboard!$M$300:$N$472,2,FALSE)),"")</f>
        <v/>
      </c>
      <c r="U905" s="345" t="str">
        <f t="shared" si="13"/>
        <v/>
      </c>
      <c r="V905" s="209"/>
      <c r="W905" s="153"/>
      <c r="X905" s="11"/>
      <c r="Y905" s="11"/>
    </row>
    <row r="906" spans="1:25" x14ac:dyDescent="0.25">
      <c r="A906" s="153"/>
      <c r="B906" s="153"/>
      <c r="C906" s="197" t="s">
        <v>316</v>
      </c>
      <c r="D906" s="173" t="s">
        <v>6022</v>
      </c>
      <c r="E906" s="125" t="s">
        <v>6081</v>
      </c>
      <c r="F906" s="122">
        <v>6</v>
      </c>
      <c r="G906" s="122"/>
      <c r="H906" s="174" t="s">
        <v>7011</v>
      </c>
      <c r="I906" s="173" t="s">
        <v>6022</v>
      </c>
      <c r="J906" s="174" t="s">
        <v>6781</v>
      </c>
      <c r="K906" s="122"/>
      <c r="L906" s="122"/>
      <c r="M906" s="153"/>
      <c r="N906" s="153"/>
      <c r="O906" s="122"/>
      <c r="P906" s="153"/>
      <c r="Q906" s="153"/>
      <c r="R906" s="153"/>
      <c r="S906" s="153"/>
      <c r="T906" s="122" t="str">
        <f>IFERROR(IFERROR(VLOOKUP(CONCATENATE($C906,"-",$D906, "-",$E906),Dashboard!$M$300:$N$472,2,FALSE),VLOOKUP(CONCATENATE($E906,"-",$D906, "-",$C906),Dashboard!$M$300:$N$472,2,FALSE)),"")</f>
        <v/>
      </c>
      <c r="U906" s="345" t="str">
        <f t="shared" si="13"/>
        <v/>
      </c>
      <c r="V906" s="209"/>
      <c r="W906" s="153"/>
      <c r="X906" s="11"/>
      <c r="Y906" s="11"/>
    </row>
    <row r="907" spans="1:25" x14ac:dyDescent="0.25">
      <c r="A907" s="153"/>
      <c r="B907" s="153"/>
      <c r="C907" s="197" t="s">
        <v>6081</v>
      </c>
      <c r="D907" s="128" t="s">
        <v>316</v>
      </c>
      <c r="E907" s="125" t="s">
        <v>7012</v>
      </c>
      <c r="F907" s="122">
        <v>20</v>
      </c>
      <c r="G907" s="122"/>
      <c r="H907" s="174" t="s">
        <v>6925</v>
      </c>
      <c r="I907" s="174" t="s">
        <v>6782</v>
      </c>
      <c r="J907" s="174" t="s">
        <v>6029</v>
      </c>
      <c r="K907" s="122"/>
      <c r="L907" s="122"/>
      <c r="M907" s="153"/>
      <c r="N907" s="153"/>
      <c r="O907" s="122"/>
      <c r="P907" s="153"/>
      <c r="Q907" s="153"/>
      <c r="R907" s="153"/>
      <c r="S907" s="153"/>
      <c r="T907" s="122" t="str">
        <f>IFERROR(IFERROR(VLOOKUP(CONCATENATE($C907,"-",$D907, "-",$E907),Dashboard!$M$300:$N$472,2,FALSE),VLOOKUP(CONCATENATE($E907,"-",$D907, "-",$C907),Dashboard!$M$300:$N$472,2,FALSE)),"")</f>
        <v/>
      </c>
      <c r="U907" s="345" t="str">
        <f t="shared" si="13"/>
        <v/>
      </c>
      <c r="V907" s="209"/>
      <c r="W907" s="153"/>
      <c r="X907" s="11"/>
      <c r="Y907" s="11"/>
    </row>
    <row r="908" spans="1:25" x14ac:dyDescent="0.25">
      <c r="A908" s="153"/>
      <c r="B908" s="153"/>
      <c r="C908" s="197" t="s">
        <v>295</v>
      </c>
      <c r="D908" s="128" t="s">
        <v>316</v>
      </c>
      <c r="E908" s="125" t="s">
        <v>6081</v>
      </c>
      <c r="F908" s="122">
        <v>20</v>
      </c>
      <c r="G908" s="122"/>
      <c r="H908" s="174" t="s">
        <v>6716</v>
      </c>
      <c r="I908" s="174" t="s">
        <v>6784</v>
      </c>
      <c r="J908" s="174" t="s">
        <v>6922</v>
      </c>
      <c r="K908" s="122"/>
      <c r="L908" s="122"/>
      <c r="M908" s="153"/>
      <c r="N908" s="153"/>
      <c r="O908" s="122"/>
      <c r="P908" s="153"/>
      <c r="Q908" s="153"/>
      <c r="R908" s="153"/>
      <c r="S908" s="153"/>
      <c r="T908" s="122" t="str">
        <f>IFERROR(IFERROR(VLOOKUP(CONCATENATE($C908,"-",$D908, "-",$E908),Dashboard!$M$300:$N$472,2,FALSE),VLOOKUP(CONCATENATE($E908,"-",$D908, "-",$C908),Dashboard!$M$300:$N$472,2,FALSE)),"")</f>
        <v/>
      </c>
      <c r="U908" s="345" t="str">
        <f t="shared" si="13"/>
        <v/>
      </c>
      <c r="V908" s="209"/>
      <c r="W908" s="153"/>
      <c r="X908" s="11"/>
      <c r="Y908" s="11"/>
    </row>
    <row r="909" spans="1:25" x14ac:dyDescent="0.25">
      <c r="A909" s="153"/>
      <c r="B909" s="153"/>
      <c r="C909" s="197" t="s">
        <v>6081</v>
      </c>
      <c r="D909" s="173" t="s">
        <v>6022</v>
      </c>
      <c r="E909" s="125" t="s">
        <v>316</v>
      </c>
      <c r="F909" s="122">
        <v>6</v>
      </c>
      <c r="G909" s="122"/>
      <c r="H909" s="174" t="s">
        <v>6038</v>
      </c>
      <c r="I909" s="173" t="s">
        <v>6022</v>
      </c>
      <c r="J909" s="174" t="s">
        <v>6797</v>
      </c>
      <c r="K909" s="122"/>
      <c r="L909" s="122"/>
      <c r="M909" s="153"/>
      <c r="N909" s="153"/>
      <c r="O909" s="122"/>
      <c r="P909" s="153"/>
      <c r="Q909" s="153"/>
      <c r="R909" s="153"/>
      <c r="S909" s="153"/>
      <c r="T909" s="122" t="str">
        <f>IFERROR(IFERROR(VLOOKUP(CONCATENATE($C909,"-",$D909, "-",$E909),Dashboard!$M$300:$N$472,2,FALSE),VLOOKUP(CONCATENATE($E909,"-",$D909, "-",$C909),Dashboard!$M$300:$N$472,2,FALSE)),"")</f>
        <v/>
      </c>
      <c r="U909" s="345" t="str">
        <f t="shared" si="13"/>
        <v/>
      </c>
      <c r="V909" s="209"/>
      <c r="W909" s="153"/>
      <c r="X909" s="11"/>
      <c r="Y909" s="11"/>
    </row>
    <row r="910" spans="1:25" ht="24.75" x14ac:dyDescent="0.25">
      <c r="A910" s="153"/>
      <c r="B910" s="153"/>
      <c r="C910" s="197" t="s">
        <v>316</v>
      </c>
      <c r="D910" s="173" t="s">
        <v>6022</v>
      </c>
      <c r="E910" s="151" t="s">
        <v>7013</v>
      </c>
      <c r="F910" s="122">
        <v>6</v>
      </c>
      <c r="G910" s="122"/>
      <c r="H910" s="174" t="s">
        <v>6037</v>
      </c>
      <c r="I910" s="174"/>
      <c r="J910" s="174" t="s">
        <v>6857</v>
      </c>
      <c r="K910" s="122"/>
      <c r="L910" s="122"/>
      <c r="M910" s="153"/>
      <c r="N910" s="153"/>
      <c r="O910" s="122"/>
      <c r="P910" s="153"/>
      <c r="Q910" s="153"/>
      <c r="R910" s="153"/>
      <c r="S910" s="153"/>
      <c r="T910" s="122" t="str">
        <f>IFERROR(IFERROR(VLOOKUP(CONCATENATE($C910,"-",$D910, "-",$E910),Dashboard!$M$300:$N$472,2,FALSE),VLOOKUP(CONCATENATE($E910,"-",$D910, "-",$C910),Dashboard!$M$300:$N$472,2,FALSE)),"")</f>
        <v/>
      </c>
      <c r="U910" s="345" t="str">
        <f t="shared" si="13"/>
        <v/>
      </c>
      <c r="V910" s="235"/>
      <c r="W910" s="153"/>
      <c r="X910" s="11"/>
      <c r="Y910" s="11"/>
    </row>
    <row r="911" spans="1:25" ht="24.75" x14ac:dyDescent="0.25">
      <c r="A911" s="153"/>
      <c r="B911" s="153"/>
      <c r="C911" s="151" t="s">
        <v>7013</v>
      </c>
      <c r="D911" s="173" t="s">
        <v>6022</v>
      </c>
      <c r="E911" s="125" t="s">
        <v>316</v>
      </c>
      <c r="F911" s="122">
        <v>6</v>
      </c>
      <c r="G911" s="122"/>
      <c r="H911" s="174" t="s">
        <v>6802</v>
      </c>
      <c r="I911" s="173" t="s">
        <v>6022</v>
      </c>
      <c r="J911" s="174" t="s">
        <v>6991</v>
      </c>
      <c r="K911" s="122"/>
      <c r="L911" s="122"/>
      <c r="M911" s="153"/>
      <c r="N911" s="153"/>
      <c r="O911" s="122"/>
      <c r="P911" s="153"/>
      <c r="Q911" s="153"/>
      <c r="R911" s="153"/>
      <c r="S911" s="153"/>
      <c r="T911" s="122" t="str">
        <f>IFERROR(IFERROR(VLOOKUP(CONCATENATE($C911,"-",$D911, "-",$E911),Dashboard!$M$300:$N$472,2,FALSE),VLOOKUP(CONCATENATE($E911,"-",$D911, "-",$C911),Dashboard!$M$300:$N$472,2,FALSE)),"")</f>
        <v/>
      </c>
      <c r="U911" s="345" t="str">
        <f t="shared" si="13"/>
        <v/>
      </c>
      <c r="V911" s="209"/>
      <c r="W911" s="153"/>
      <c r="X911" s="153"/>
      <c r="Y911" s="11"/>
    </row>
    <row r="912" spans="1:25" x14ac:dyDescent="0.25">
      <c r="A912" s="153"/>
      <c r="B912" s="153"/>
      <c r="C912" s="197" t="s">
        <v>316</v>
      </c>
      <c r="D912" s="173" t="s">
        <v>6022</v>
      </c>
      <c r="E912" s="125" t="s">
        <v>6081</v>
      </c>
      <c r="F912" s="122">
        <v>6</v>
      </c>
      <c r="G912" s="122"/>
      <c r="H912" s="174" t="s">
        <v>6770</v>
      </c>
      <c r="I912" s="173" t="s">
        <v>6022</v>
      </c>
      <c r="J912" s="174" t="s">
        <v>6992</v>
      </c>
      <c r="K912" s="122"/>
      <c r="L912" s="122"/>
      <c r="M912" s="153"/>
      <c r="N912" s="153"/>
      <c r="O912" s="122"/>
      <c r="P912" s="153"/>
      <c r="Q912" s="153"/>
      <c r="R912" s="153"/>
      <c r="S912" s="153"/>
      <c r="T912" s="122" t="str">
        <f>IFERROR(IFERROR(VLOOKUP(CONCATENATE($C912,"-",$D912, "-",$E912),Dashboard!$M$300:$N$472,2,FALSE),VLOOKUP(CONCATENATE($E912,"-",$D912, "-",$C912),Dashboard!$M$300:$N$472,2,FALSE)),"")</f>
        <v/>
      </c>
      <c r="U912" s="345" t="str">
        <f t="shared" si="13"/>
        <v/>
      </c>
      <c r="V912" s="209"/>
      <c r="W912" s="122"/>
      <c r="X912" s="153"/>
      <c r="Y912" s="11"/>
    </row>
    <row r="913" spans="1:25" x14ac:dyDescent="0.25">
      <c r="A913" s="153"/>
      <c r="B913" s="153"/>
      <c r="C913" s="197" t="s">
        <v>6081</v>
      </c>
      <c r="D913" s="173" t="s">
        <v>6022</v>
      </c>
      <c r="E913" s="125" t="s">
        <v>316</v>
      </c>
      <c r="F913" s="122">
        <v>6</v>
      </c>
      <c r="G913" s="122"/>
      <c r="H913" s="174" t="s">
        <v>6749</v>
      </c>
      <c r="I913" s="173" t="s">
        <v>6022</v>
      </c>
      <c r="J913" s="174" t="s">
        <v>6831</v>
      </c>
      <c r="K913" s="122"/>
      <c r="L913" s="122"/>
      <c r="M913" s="153"/>
      <c r="N913" s="153"/>
      <c r="O913" s="122"/>
      <c r="P913" s="153"/>
      <c r="Q913" s="153"/>
      <c r="R913" s="153"/>
      <c r="S913" s="153"/>
      <c r="T913" s="122" t="str">
        <f>IFERROR(IFERROR(VLOOKUP(CONCATENATE($C913,"-",$D913, "-",$E913),Dashboard!$M$300:$N$472,2,FALSE),VLOOKUP(CONCATENATE($E913,"-",$D913, "-",$C913),Dashboard!$M$300:$N$472,2,FALSE)),"")</f>
        <v/>
      </c>
      <c r="U913" s="345" t="str">
        <f t="shared" si="13"/>
        <v/>
      </c>
      <c r="V913" s="209"/>
      <c r="W913" s="153"/>
      <c r="X913" s="153"/>
      <c r="Y913" s="11"/>
    </row>
    <row r="914" spans="1:25" x14ac:dyDescent="0.25">
      <c r="A914" s="153"/>
      <c r="B914" s="153"/>
      <c r="C914" s="197" t="s">
        <v>316</v>
      </c>
      <c r="D914" s="173" t="s">
        <v>6022</v>
      </c>
      <c r="E914" s="125" t="s">
        <v>6081</v>
      </c>
      <c r="F914" s="122">
        <v>6</v>
      </c>
      <c r="G914" s="122"/>
      <c r="H914" s="174" t="s">
        <v>6899</v>
      </c>
      <c r="I914" s="173" t="s">
        <v>6022</v>
      </c>
      <c r="J914" s="174" t="s">
        <v>6945</v>
      </c>
      <c r="K914" s="122"/>
      <c r="L914" s="122"/>
      <c r="M914" s="153"/>
      <c r="N914" s="153"/>
      <c r="O914" s="122"/>
      <c r="P914" s="153"/>
      <c r="Q914" s="153"/>
      <c r="R914" s="153"/>
      <c r="S914" s="153"/>
      <c r="T914" s="122" t="str">
        <f>IFERROR(IFERROR(VLOOKUP(CONCATENATE($C914,"-",$D914, "-",$E914),Dashboard!$M$300:$N$472,2,FALSE),VLOOKUP(CONCATENATE($E914,"-",$D914, "-",$C914),Dashboard!$M$300:$N$472,2,FALSE)),"")</f>
        <v/>
      </c>
      <c r="U914" s="345" t="str">
        <f t="shared" si="13"/>
        <v/>
      </c>
      <c r="V914" s="209"/>
      <c r="W914" s="153"/>
      <c r="X914" s="153"/>
      <c r="Y914" s="11"/>
    </row>
    <row r="915" spans="1:25" x14ac:dyDescent="0.25">
      <c r="A915" s="153"/>
      <c r="B915" s="153"/>
      <c r="C915" s="197" t="s">
        <v>6081</v>
      </c>
      <c r="D915" s="173" t="s">
        <v>6022</v>
      </c>
      <c r="E915" s="125" t="s">
        <v>316</v>
      </c>
      <c r="F915" s="122">
        <v>6</v>
      </c>
      <c r="G915" s="122"/>
      <c r="H915" s="174" t="s">
        <v>6893</v>
      </c>
      <c r="I915" s="173" t="s">
        <v>6022</v>
      </c>
      <c r="J915" s="174" t="s">
        <v>6775</v>
      </c>
      <c r="K915" s="122"/>
      <c r="L915" s="122"/>
      <c r="M915" s="153"/>
      <c r="N915" s="153"/>
      <c r="O915" s="122"/>
      <c r="P915" s="153"/>
      <c r="Q915" s="153"/>
      <c r="R915" s="153"/>
      <c r="S915" s="153"/>
      <c r="T915" s="122" t="str">
        <f>IFERROR(IFERROR(VLOOKUP(CONCATENATE($C915,"-",$D915, "-",$E915),Dashboard!$M$300:$N$472,2,FALSE),VLOOKUP(CONCATENATE($E915,"-",$D915, "-",$C915),Dashboard!$M$300:$N$472,2,FALSE)),"")</f>
        <v/>
      </c>
      <c r="U915" s="345" t="str">
        <f t="shared" si="13"/>
        <v/>
      </c>
      <c r="V915" s="209"/>
      <c r="W915" s="153"/>
      <c r="X915" s="153"/>
      <c r="Y915" s="11"/>
    </row>
    <row r="916" spans="1:25" ht="24.75" x14ac:dyDescent="0.25">
      <c r="A916" s="153"/>
      <c r="B916" s="153"/>
      <c r="C916" s="197" t="s">
        <v>316</v>
      </c>
      <c r="D916" s="173" t="s">
        <v>6022</v>
      </c>
      <c r="E916" s="151" t="s">
        <v>7013</v>
      </c>
      <c r="F916" s="122">
        <v>6</v>
      </c>
      <c r="G916" s="122"/>
      <c r="H916" s="174" t="s">
        <v>6818</v>
      </c>
      <c r="I916" s="173" t="s">
        <v>6022</v>
      </c>
      <c r="J916" s="174" t="s">
        <v>7424</v>
      </c>
      <c r="K916" s="122"/>
      <c r="L916" s="122"/>
      <c r="M916" s="174"/>
      <c r="N916" s="174"/>
      <c r="O916" s="122"/>
      <c r="P916" s="122"/>
      <c r="Q916" s="153"/>
      <c r="R916" s="153"/>
      <c r="S916" s="153"/>
      <c r="T916" s="122" t="str">
        <f>IFERROR(IFERROR(VLOOKUP(CONCATENATE($C916,"-",$D916, "-",$E916),Dashboard!$M$300:$N$472,2,FALSE),VLOOKUP(CONCATENATE($E916,"-",$D916, "-",$C916),Dashboard!$M$300:$N$472,2,FALSE)),"")</f>
        <v/>
      </c>
      <c r="U916" s="345" t="str">
        <f t="shared" si="13"/>
        <v/>
      </c>
      <c r="V916" s="209"/>
      <c r="W916" s="153"/>
      <c r="X916" s="153"/>
      <c r="Y916" s="11"/>
    </row>
    <row r="917" spans="1:25" ht="24.75" x14ac:dyDescent="0.25">
      <c r="A917" s="153"/>
      <c r="B917" s="153"/>
      <c r="C917" s="151" t="s">
        <v>7013</v>
      </c>
      <c r="D917" s="173" t="s">
        <v>6022</v>
      </c>
      <c r="E917" s="125" t="s">
        <v>316</v>
      </c>
      <c r="F917" s="122">
        <v>6</v>
      </c>
      <c r="G917" s="122"/>
      <c r="H917" s="174" t="s">
        <v>6836</v>
      </c>
      <c r="I917" s="173" t="s">
        <v>6022</v>
      </c>
      <c r="J917" s="174" t="s">
        <v>6776</v>
      </c>
      <c r="K917" s="122"/>
      <c r="L917" s="122"/>
      <c r="M917" s="153"/>
      <c r="N917" s="153"/>
      <c r="O917" s="122"/>
      <c r="P917" s="153"/>
      <c r="Q917" s="153"/>
      <c r="R917" s="153"/>
      <c r="S917" s="153"/>
      <c r="T917" s="122" t="str">
        <f>IFERROR(IFERROR(VLOOKUP(CONCATENATE($C917,"-",$D917, "-",$E917),Dashboard!$M$300:$N$472,2,FALSE),VLOOKUP(CONCATENATE($E917,"-",$D917, "-",$C917),Dashboard!$M$300:$N$472,2,FALSE)),"")</f>
        <v/>
      </c>
      <c r="U917" s="345" t="str">
        <f t="shared" si="13"/>
        <v/>
      </c>
      <c r="V917" s="209"/>
      <c r="W917" s="122"/>
      <c r="X917" s="153"/>
      <c r="Y917" s="11"/>
    </row>
    <row r="918" spans="1:25" x14ac:dyDescent="0.25">
      <c r="A918" s="153"/>
      <c r="B918" s="153"/>
      <c r="C918" s="198" t="s">
        <v>316</v>
      </c>
      <c r="D918" s="173"/>
      <c r="E918" s="125" t="s">
        <v>6081</v>
      </c>
      <c r="F918" s="122">
        <v>6</v>
      </c>
      <c r="G918" s="122"/>
      <c r="H918" s="174" t="s">
        <v>6777</v>
      </c>
      <c r="I918" s="173" t="s">
        <v>6022</v>
      </c>
      <c r="J918" s="174" t="s">
        <v>6903</v>
      </c>
      <c r="K918" s="122"/>
      <c r="L918" s="122"/>
      <c r="M918" s="153"/>
      <c r="N918" s="153"/>
      <c r="O918" s="122"/>
      <c r="P918" s="153"/>
      <c r="Q918" s="153"/>
      <c r="R918" s="153"/>
      <c r="S918" s="153"/>
      <c r="T918" s="122" t="str">
        <f>IFERROR(IFERROR(VLOOKUP(CONCATENATE($C918,"-",$D918, "-",$E918),Dashboard!$M$300:$N$472,2,FALSE),VLOOKUP(CONCATENATE($E918,"-",$D918, "-",$C918),Dashboard!$M$300:$N$472,2,FALSE)),"")</f>
        <v/>
      </c>
      <c r="U918" s="345" t="str">
        <f t="shared" si="13"/>
        <v/>
      </c>
      <c r="V918" s="209"/>
      <c r="W918" s="122"/>
      <c r="X918" s="153"/>
      <c r="Y918" s="11"/>
    </row>
    <row r="919" spans="1:25" x14ac:dyDescent="0.25">
      <c r="A919" s="153"/>
      <c r="B919" s="153"/>
      <c r="C919" s="198" t="s">
        <v>6081</v>
      </c>
      <c r="D919" s="173"/>
      <c r="E919" s="125" t="s">
        <v>5833</v>
      </c>
      <c r="F919" s="122"/>
      <c r="G919" s="122">
        <v>8</v>
      </c>
      <c r="H919" s="174" t="s">
        <v>6033</v>
      </c>
      <c r="I919" s="173" t="s">
        <v>6022</v>
      </c>
      <c r="J919" s="174" t="s">
        <v>6778</v>
      </c>
      <c r="K919" s="122">
        <v>1</v>
      </c>
      <c r="L919" s="122">
        <v>1</v>
      </c>
      <c r="M919" s="154">
        <v>13</v>
      </c>
      <c r="N919" s="154">
        <v>8</v>
      </c>
      <c r="O919" s="122">
        <f>SUM(F904:F919)</f>
        <v>112</v>
      </c>
      <c r="P919" s="153">
        <v>1</v>
      </c>
      <c r="Q919" s="153">
        <v>1</v>
      </c>
      <c r="R919" s="153"/>
      <c r="S919" s="153"/>
      <c r="T919" s="122" t="str">
        <f>IFERROR(IFERROR(VLOOKUP(CONCATENATE($C919,"-",$D919, "-",$E919),Dashboard!$M$300:$N$472,2,FALSE),VLOOKUP(CONCATENATE($E919,"-",$D919, "-",$C919),Dashboard!$M$300:$N$472,2,FALSE)),"")</f>
        <v/>
      </c>
      <c r="U919" s="345" t="str">
        <f t="shared" si="13"/>
        <v/>
      </c>
      <c r="V919" s="209"/>
      <c r="W919" s="147" t="s">
        <v>6082</v>
      </c>
      <c r="X919" s="153"/>
      <c r="Y919" s="11"/>
    </row>
    <row r="920" spans="1:25" x14ac:dyDescent="0.25">
      <c r="A920" s="153"/>
      <c r="B920" s="153"/>
      <c r="C920" s="197"/>
      <c r="D920" s="122"/>
      <c r="E920" s="125"/>
      <c r="F920" s="153"/>
      <c r="G920" s="122"/>
      <c r="H920" s="153"/>
      <c r="I920" s="173"/>
      <c r="J920" s="153"/>
      <c r="K920" s="122"/>
      <c r="L920" s="122"/>
      <c r="M920" s="153"/>
      <c r="N920" s="153"/>
      <c r="O920" s="122"/>
      <c r="P920" s="153"/>
      <c r="Q920" s="153"/>
      <c r="R920" s="153"/>
      <c r="S920" s="153"/>
      <c r="T920" s="122" t="str">
        <f>IFERROR(IFERROR(VLOOKUP(CONCATENATE($C920,"-",$D920, "-",$E920),Dashboard!$M$300:$N$472,2,FALSE),VLOOKUP(CONCATENATE($E920,"-",$D920, "-",$C920),Dashboard!$M$300:$N$472,2,FALSE)),"")</f>
        <v/>
      </c>
      <c r="U920" s="345" t="str">
        <f t="shared" si="13"/>
        <v/>
      </c>
      <c r="V920" s="209"/>
      <c r="W920" s="153"/>
      <c r="X920" s="153"/>
      <c r="Y920" s="11"/>
    </row>
    <row r="921" spans="1:25" x14ac:dyDescent="0.25">
      <c r="A921" s="153" t="s">
        <v>5816</v>
      </c>
      <c r="B921" s="122" t="s">
        <v>5900</v>
      </c>
      <c r="C921" s="128" t="s">
        <v>5833</v>
      </c>
      <c r="D921" s="168" t="s">
        <v>6022</v>
      </c>
      <c r="E921" s="125" t="s">
        <v>6058</v>
      </c>
      <c r="F921" s="153"/>
      <c r="G921" s="122">
        <v>6</v>
      </c>
      <c r="H921" s="154">
        <v>11.5</v>
      </c>
      <c r="I921" s="154"/>
      <c r="J921" s="154">
        <v>12</v>
      </c>
      <c r="K921" s="122"/>
      <c r="L921" s="122"/>
      <c r="M921" s="153"/>
      <c r="N921" s="153"/>
      <c r="O921" s="122"/>
      <c r="P921" s="153"/>
      <c r="Q921" s="153"/>
      <c r="R921" s="153"/>
      <c r="S921" s="153"/>
      <c r="T921" s="122" t="str">
        <f>IFERROR(IFERROR(VLOOKUP(CONCATENATE($C921,"-",$D921, "-",$E921),Dashboard!$M$300:$N$472,2,FALSE),VLOOKUP(CONCATENATE($E921,"-",$D921, "-",$C921),Dashboard!$M$300:$N$472,2,FALSE)),"")</f>
        <v/>
      </c>
      <c r="U921" s="345" t="str">
        <f t="shared" si="13"/>
        <v/>
      </c>
      <c r="V921" s="209"/>
      <c r="W921" s="153"/>
      <c r="X921" s="153"/>
      <c r="Y921" s="11"/>
    </row>
    <row r="922" spans="1:25" x14ac:dyDescent="0.25">
      <c r="A922" s="153" t="s">
        <v>4140</v>
      </c>
      <c r="B922" s="122"/>
      <c r="C922" s="128" t="s">
        <v>295</v>
      </c>
      <c r="D922" s="128" t="s">
        <v>620</v>
      </c>
      <c r="E922" s="125" t="s">
        <v>6090</v>
      </c>
      <c r="F922" s="153">
        <v>45</v>
      </c>
      <c r="G922" s="122"/>
      <c r="H922" s="154">
        <v>12.2</v>
      </c>
      <c r="I922" s="154">
        <v>13.25</v>
      </c>
      <c r="J922" s="154">
        <v>14.3</v>
      </c>
      <c r="K922" s="122"/>
      <c r="L922" s="122"/>
      <c r="M922" s="153"/>
      <c r="N922" s="153"/>
      <c r="O922" s="122"/>
      <c r="P922" s="153"/>
      <c r="Q922" s="153"/>
      <c r="R922" s="153"/>
      <c r="S922" s="153"/>
      <c r="T922" s="122" t="str">
        <f>IFERROR(IFERROR(VLOOKUP(CONCATENATE($C922,"-",$D922, "-",$E922),Dashboard!$M$300:$N$472,2,FALSE),VLOOKUP(CONCATENATE($E922,"-",$D922, "-",$C922),Dashboard!$M$300:$N$472,2,FALSE)),"")</f>
        <v/>
      </c>
      <c r="U922" s="345" t="str">
        <f t="shared" si="13"/>
        <v/>
      </c>
      <c r="V922" s="209"/>
      <c r="W922" s="153"/>
      <c r="X922" s="153"/>
      <c r="Y922" s="11"/>
    </row>
    <row r="923" spans="1:25" ht="9" customHeight="1" x14ac:dyDescent="0.25">
      <c r="A923" s="153"/>
      <c r="B923" s="122"/>
      <c r="C923" s="125" t="s">
        <v>6090</v>
      </c>
      <c r="D923" s="128" t="s">
        <v>316</v>
      </c>
      <c r="E923" s="125" t="s">
        <v>6058</v>
      </c>
      <c r="F923" s="153">
        <v>45</v>
      </c>
      <c r="G923" s="122"/>
      <c r="H923" s="154">
        <v>15</v>
      </c>
      <c r="I923" s="154">
        <v>16</v>
      </c>
      <c r="J923" s="154">
        <v>16.3</v>
      </c>
      <c r="K923" s="122"/>
      <c r="L923" s="122"/>
      <c r="M923" s="153"/>
      <c r="N923" s="153"/>
      <c r="O923" s="122"/>
      <c r="P923" s="153"/>
      <c r="Q923" s="153"/>
      <c r="R923" s="153"/>
      <c r="S923" s="153"/>
      <c r="T923" s="122" t="str">
        <f>IFERROR(IFERROR(VLOOKUP(CONCATENATE($C923,"-",$D923, "-",$E923),Dashboard!$M$300:$N$472,2,FALSE),VLOOKUP(CONCATENATE($E923,"-",$D923, "-",$C923),Dashboard!$M$300:$N$472,2,FALSE)),"")</f>
        <v/>
      </c>
      <c r="U923" s="345" t="str">
        <f t="shared" si="13"/>
        <v/>
      </c>
      <c r="V923" s="209"/>
      <c r="W923" s="153"/>
      <c r="X923" s="153"/>
      <c r="Y923" s="11"/>
    </row>
    <row r="924" spans="1:25" x14ac:dyDescent="0.25">
      <c r="A924" s="153"/>
      <c r="B924" s="122"/>
      <c r="C924" s="128" t="s">
        <v>295</v>
      </c>
      <c r="D924" s="128" t="s">
        <v>316</v>
      </c>
      <c r="E924" s="125" t="s">
        <v>6058</v>
      </c>
      <c r="F924" s="153">
        <v>24</v>
      </c>
      <c r="G924" s="122"/>
      <c r="H924" s="154">
        <v>16.5</v>
      </c>
      <c r="I924" s="154">
        <v>17.25</v>
      </c>
      <c r="J924" s="154">
        <v>17.5</v>
      </c>
      <c r="K924" s="122"/>
      <c r="L924" s="122"/>
      <c r="M924" s="153"/>
      <c r="N924" s="153"/>
      <c r="O924" s="122"/>
      <c r="P924" s="153"/>
      <c r="Q924" s="153"/>
      <c r="R924" s="153"/>
      <c r="S924" s="153"/>
      <c r="T924" s="122" t="str">
        <f>IFERROR(IFERROR(VLOOKUP(CONCATENATE($C924,"-",$D924, "-",$E924),Dashboard!$M$300:$N$472,2,FALSE),VLOOKUP(CONCATENATE($E924,"-",$D924, "-",$C924),Dashboard!$M$300:$N$472,2,FALSE)),"")</f>
        <v/>
      </c>
      <c r="U924" s="345" t="str">
        <f t="shared" si="13"/>
        <v/>
      </c>
      <c r="V924" s="209"/>
      <c r="W924" s="153"/>
      <c r="X924" s="153"/>
      <c r="Y924" s="11"/>
    </row>
    <row r="925" spans="1:25" x14ac:dyDescent="0.25">
      <c r="A925" s="153"/>
      <c r="B925" s="122"/>
      <c r="C925" s="128" t="s">
        <v>295</v>
      </c>
      <c r="D925" s="128" t="s">
        <v>316</v>
      </c>
      <c r="E925" s="125" t="s">
        <v>6090</v>
      </c>
      <c r="F925" s="153">
        <v>45</v>
      </c>
      <c r="G925" s="122"/>
      <c r="H925" s="154">
        <v>18.100000000000001</v>
      </c>
      <c r="I925" s="154"/>
      <c r="J925" s="154">
        <v>19.399999999999999</v>
      </c>
      <c r="K925" s="122">
        <v>1</v>
      </c>
      <c r="L925" s="122">
        <v>1</v>
      </c>
      <c r="M925" s="154">
        <v>9.1</v>
      </c>
      <c r="N925" s="154">
        <v>8</v>
      </c>
      <c r="O925" s="122">
        <f>SUM(F922:F925)</f>
        <v>159</v>
      </c>
      <c r="P925" s="153"/>
      <c r="Q925" s="153"/>
      <c r="R925" s="153"/>
      <c r="S925" s="153"/>
      <c r="T925" s="122" t="str">
        <f>IFERROR(IFERROR(VLOOKUP(CONCATENATE($C925,"-",$D925, "-",$E925),Dashboard!$M$300:$N$472,2,FALSE),VLOOKUP(CONCATENATE($E925,"-",$D925, "-",$C925),Dashboard!$M$300:$N$472,2,FALSE)),"")</f>
        <v/>
      </c>
      <c r="U925" s="345" t="str">
        <f t="shared" si="13"/>
        <v/>
      </c>
      <c r="V925" s="209"/>
      <c r="W925" s="153" t="s">
        <v>7425</v>
      </c>
      <c r="X925" s="153"/>
      <c r="Y925" s="11"/>
    </row>
    <row r="926" spans="1:25" x14ac:dyDescent="0.25">
      <c r="A926" s="153"/>
      <c r="B926" s="122">
        <v>88</v>
      </c>
      <c r="C926" s="128" t="s">
        <v>6090</v>
      </c>
      <c r="D926" s="128" t="s">
        <v>295</v>
      </c>
      <c r="E926" s="125" t="s">
        <v>1245</v>
      </c>
      <c r="F926" s="153">
        <v>75</v>
      </c>
      <c r="G926" s="122"/>
      <c r="H926" s="154">
        <v>7.15</v>
      </c>
      <c r="I926" s="154">
        <v>8.4499999999999993</v>
      </c>
      <c r="J926" s="154">
        <v>9.4499999999999993</v>
      </c>
      <c r="K926" s="122"/>
      <c r="L926" s="122"/>
      <c r="M926" s="153"/>
      <c r="N926" s="153"/>
      <c r="O926" s="122"/>
      <c r="P926" s="153"/>
      <c r="Q926" s="153"/>
      <c r="R926" s="153"/>
      <c r="S926" s="153"/>
      <c r="T926" s="122" t="str">
        <f>IFERROR(IFERROR(VLOOKUP(CONCATENATE($C926,"-",$D926, "-",$E926),Dashboard!$M$300:$N$472,2,FALSE),VLOOKUP(CONCATENATE($E926,"-",$D926, "-",$C926),Dashboard!$M$300:$N$472,2,FALSE)),"")</f>
        <v/>
      </c>
      <c r="U926" s="345" t="str">
        <f t="shared" si="13"/>
        <v/>
      </c>
      <c r="V926" s="209"/>
      <c r="W926" s="153"/>
      <c r="X926" s="153"/>
      <c r="Y926" s="11"/>
    </row>
    <row r="927" spans="1:25" x14ac:dyDescent="0.25">
      <c r="A927" s="153"/>
      <c r="B927" s="153"/>
      <c r="C927" s="128" t="s">
        <v>1245</v>
      </c>
      <c r="D927" s="168" t="s">
        <v>6022</v>
      </c>
      <c r="E927" s="125" t="s">
        <v>6058</v>
      </c>
      <c r="F927" s="153">
        <v>30</v>
      </c>
      <c r="G927" s="122"/>
      <c r="H927" s="154">
        <v>10</v>
      </c>
      <c r="I927" s="154"/>
      <c r="J927" s="154">
        <v>11</v>
      </c>
      <c r="K927" s="122"/>
      <c r="L927" s="122"/>
      <c r="M927" s="153"/>
      <c r="N927" s="153"/>
      <c r="O927" s="122"/>
      <c r="P927" s="153"/>
      <c r="Q927" s="153"/>
      <c r="R927" s="153"/>
      <c r="S927" s="153"/>
      <c r="T927" s="122" t="str">
        <f>IFERROR(IFERROR(VLOOKUP(CONCATENATE($C927,"-",$D927, "-",$E927),Dashboard!$M$300:$N$472,2,FALSE),VLOOKUP(CONCATENATE($E927,"-",$D927, "-",$C927),Dashboard!$M$300:$N$472,2,FALSE)),"")</f>
        <v/>
      </c>
      <c r="U927" s="345" t="str">
        <f t="shared" si="13"/>
        <v/>
      </c>
      <c r="V927" s="209"/>
      <c r="W927" s="153"/>
      <c r="X927" s="153"/>
      <c r="Y927" s="11"/>
    </row>
    <row r="928" spans="1:25" x14ac:dyDescent="0.25">
      <c r="A928" s="153"/>
      <c r="B928" s="153"/>
      <c r="C928" s="128" t="s">
        <v>295</v>
      </c>
      <c r="D928" s="173" t="s">
        <v>6022</v>
      </c>
      <c r="E928" s="128" t="s">
        <v>5833</v>
      </c>
      <c r="F928" s="153"/>
      <c r="G928" s="122">
        <v>6</v>
      </c>
      <c r="H928" s="154">
        <v>11.05</v>
      </c>
      <c r="I928" s="154"/>
      <c r="J928" s="154">
        <v>11.2</v>
      </c>
      <c r="K928" s="122">
        <v>1</v>
      </c>
      <c r="L928" s="122">
        <v>1</v>
      </c>
      <c r="M928" s="154">
        <v>4.3</v>
      </c>
      <c r="N928" s="153">
        <v>4.1500000000000004</v>
      </c>
      <c r="O928" s="122">
        <f>SUM(F926:F928)</f>
        <v>105</v>
      </c>
      <c r="P928" s="153"/>
      <c r="Q928" s="153"/>
      <c r="R928" s="153"/>
      <c r="S928" s="153"/>
      <c r="T928" s="122" t="str">
        <f>IFERROR(IFERROR(VLOOKUP(CONCATENATE($C928,"-",$D928, "-",$E928),Dashboard!$M$300:$N$472,2,FALSE),VLOOKUP(CONCATENATE($E928,"-",$D928, "-",$C928),Dashboard!$M$300:$N$472,2,FALSE)),"")</f>
        <v/>
      </c>
      <c r="U928" s="345" t="str">
        <f t="shared" si="13"/>
        <v/>
      </c>
      <c r="V928" s="209"/>
      <c r="W928" s="153" t="s">
        <v>5805</v>
      </c>
      <c r="X928" s="153"/>
      <c r="Y928" s="11"/>
    </row>
    <row r="929" spans="1:25" x14ac:dyDescent="0.25">
      <c r="A929" s="137" t="s">
        <v>5816</v>
      </c>
      <c r="B929" s="137" t="s">
        <v>5901</v>
      </c>
      <c r="C929" s="369" t="s">
        <v>5833</v>
      </c>
      <c r="D929" s="381" t="s">
        <v>6022</v>
      </c>
      <c r="E929" s="371" t="s">
        <v>316</v>
      </c>
      <c r="F929" s="137"/>
      <c r="G929" s="137">
        <v>6</v>
      </c>
      <c r="H929" s="383" t="s">
        <v>6726</v>
      </c>
      <c r="I929" s="381" t="s">
        <v>6022</v>
      </c>
      <c r="J929" s="383" t="s">
        <v>6804</v>
      </c>
      <c r="K929" s="214"/>
      <c r="L929" s="214"/>
      <c r="M929" s="214"/>
      <c r="N929" s="214"/>
      <c r="O929" s="137"/>
      <c r="P929" s="214"/>
      <c r="Q929" s="214"/>
      <c r="R929" s="214"/>
      <c r="S929" s="214"/>
      <c r="T929" s="122" t="str">
        <f>IFERROR(IFERROR(VLOOKUP(CONCATENATE($C929,"-",$D929, "-",$E929),Dashboard!$M$300:$N$472,2,FALSE),VLOOKUP(CONCATENATE($E929,"-",$D929, "-",$C929),Dashboard!$M$300:$N$472,2,FALSE)),"")</f>
        <v/>
      </c>
      <c r="U929" s="345" t="str">
        <f t="shared" si="13"/>
        <v/>
      </c>
      <c r="V929" s="209"/>
      <c r="W929" s="214"/>
      <c r="X929" s="153"/>
      <c r="Y929" s="11"/>
    </row>
    <row r="930" spans="1:25" x14ac:dyDescent="0.25">
      <c r="A930" s="153"/>
      <c r="B930" s="153"/>
      <c r="C930" s="128" t="s">
        <v>316</v>
      </c>
      <c r="D930" s="173" t="s">
        <v>6022</v>
      </c>
      <c r="E930" s="125" t="s">
        <v>451</v>
      </c>
      <c r="F930" s="122">
        <v>15</v>
      </c>
      <c r="G930" s="122"/>
      <c r="H930" s="174" t="s">
        <v>6793</v>
      </c>
      <c r="I930" s="173" t="s">
        <v>6022</v>
      </c>
      <c r="J930" s="174" t="s">
        <v>6925</v>
      </c>
      <c r="K930" s="153"/>
      <c r="L930" s="153"/>
      <c r="M930" s="153"/>
      <c r="N930" s="153"/>
      <c r="O930" s="122"/>
      <c r="P930" s="153"/>
      <c r="Q930" s="153"/>
      <c r="R930" s="153"/>
      <c r="S930" s="153"/>
      <c r="T930" s="122" t="str">
        <f>IFERROR(IFERROR(VLOOKUP(CONCATENATE($C930,"-",$D930, "-",$E930),Dashboard!$M$300:$N$472,2,FALSE),VLOOKUP(CONCATENATE($E930,"-",$D930, "-",$C930),Dashboard!$M$300:$N$472,2,FALSE)),"")</f>
        <v/>
      </c>
      <c r="U930" s="345" t="str">
        <f t="shared" si="13"/>
        <v/>
      </c>
      <c r="V930" s="209"/>
      <c r="W930" s="153"/>
      <c r="X930" s="153"/>
      <c r="Y930" s="11"/>
    </row>
    <row r="931" spans="1:25" ht="11.25" customHeight="1" x14ac:dyDescent="0.25">
      <c r="A931" s="153"/>
      <c r="B931" s="153"/>
      <c r="C931" s="128" t="s">
        <v>451</v>
      </c>
      <c r="D931" s="128" t="s">
        <v>328</v>
      </c>
      <c r="E931" s="125" t="s">
        <v>316</v>
      </c>
      <c r="F931" s="122">
        <v>15</v>
      </c>
      <c r="G931" s="122"/>
      <c r="H931" s="174" t="s">
        <v>6967</v>
      </c>
      <c r="I931" s="174" t="s">
        <v>6042</v>
      </c>
      <c r="J931" s="174" t="s">
        <v>6783</v>
      </c>
      <c r="K931" s="153"/>
      <c r="L931" s="153"/>
      <c r="M931" s="153"/>
      <c r="N931" s="153"/>
      <c r="O931" s="122"/>
      <c r="P931" s="153"/>
      <c r="Q931" s="153"/>
      <c r="R931" s="153"/>
      <c r="S931" s="153"/>
      <c r="T931" s="122" t="str">
        <f>IFERROR(IFERROR(VLOOKUP(CONCATENATE($C931,"-",$D931, "-",$E931),Dashboard!$M$300:$N$472,2,FALSE),VLOOKUP(CONCATENATE($E931,"-",$D931, "-",$C931),Dashboard!$M$300:$N$472,2,FALSE)),"")</f>
        <v/>
      </c>
      <c r="U931" s="345" t="str">
        <f t="shared" si="13"/>
        <v/>
      </c>
      <c r="V931" s="209"/>
      <c r="W931" s="153"/>
      <c r="X931" s="153"/>
      <c r="Y931" s="11"/>
    </row>
    <row r="932" spans="1:25" x14ac:dyDescent="0.25">
      <c r="A932" s="153"/>
      <c r="B932" s="153"/>
      <c r="C932" s="128" t="s">
        <v>316</v>
      </c>
      <c r="D932" s="173" t="s">
        <v>6022</v>
      </c>
      <c r="E932" s="125" t="s">
        <v>451</v>
      </c>
      <c r="F932" s="122">
        <v>19</v>
      </c>
      <c r="G932" s="122"/>
      <c r="H932" s="174" t="s">
        <v>6716</v>
      </c>
      <c r="I932" s="173" t="s">
        <v>6022</v>
      </c>
      <c r="J932" s="174" t="s">
        <v>6044</v>
      </c>
      <c r="K932" s="153"/>
      <c r="L932" s="153"/>
      <c r="M932" s="153"/>
      <c r="N932" s="153"/>
      <c r="O932" s="122"/>
      <c r="P932" s="153"/>
      <c r="Q932" s="153"/>
      <c r="R932" s="153"/>
      <c r="S932" s="153"/>
      <c r="T932" s="122" t="str">
        <f>IFERROR(IFERROR(VLOOKUP(CONCATENATE($C932,"-",$D932, "-",$E932),Dashboard!$M$300:$N$472,2,FALSE),VLOOKUP(CONCATENATE($E932,"-",$D932, "-",$C932),Dashboard!$M$300:$N$472,2,FALSE)),"")</f>
        <v/>
      </c>
      <c r="U932" s="345" t="str">
        <f t="shared" si="13"/>
        <v/>
      </c>
      <c r="V932" s="209"/>
      <c r="W932" s="153"/>
      <c r="X932" s="153"/>
      <c r="Y932" s="11"/>
    </row>
    <row r="933" spans="1:25" x14ac:dyDescent="0.25">
      <c r="A933" s="153"/>
      <c r="B933" s="153"/>
      <c r="C933" s="128" t="s">
        <v>451</v>
      </c>
      <c r="D933" s="128" t="s">
        <v>328</v>
      </c>
      <c r="E933" s="125" t="s">
        <v>316</v>
      </c>
      <c r="F933" s="122">
        <v>19</v>
      </c>
      <c r="G933" s="122"/>
      <c r="H933" s="174" t="s">
        <v>6768</v>
      </c>
      <c r="I933" s="174" t="s">
        <v>6769</v>
      </c>
      <c r="J933" s="174" t="s">
        <v>6798</v>
      </c>
      <c r="K933" s="153"/>
      <c r="L933" s="153"/>
      <c r="M933" s="153"/>
      <c r="N933" s="153"/>
      <c r="O933" s="122"/>
      <c r="P933" s="153"/>
      <c r="Q933" s="153"/>
      <c r="R933" s="153"/>
      <c r="S933" s="153"/>
      <c r="T933" s="122" t="str">
        <f>IFERROR(IFERROR(VLOOKUP(CONCATENATE($C933,"-",$D933, "-",$E933),Dashboard!$M$300:$N$472,2,FALSE),VLOOKUP(CONCATENATE($E933,"-",$D933, "-",$C933),Dashboard!$M$300:$N$472,2,FALSE)),"")</f>
        <v/>
      </c>
      <c r="U933" s="345" t="str">
        <f t="shared" si="13"/>
        <v/>
      </c>
      <c r="V933" s="209"/>
      <c r="W933" s="153"/>
      <c r="X933" s="153"/>
      <c r="Y933" s="11"/>
    </row>
    <row r="934" spans="1:25" x14ac:dyDescent="0.25">
      <c r="A934" s="153"/>
      <c r="B934" s="153"/>
      <c r="C934" s="128" t="s">
        <v>316</v>
      </c>
      <c r="D934" s="173" t="s">
        <v>6022</v>
      </c>
      <c r="E934" s="125" t="s">
        <v>451</v>
      </c>
      <c r="F934" s="122">
        <v>15</v>
      </c>
      <c r="G934" s="122"/>
      <c r="H934" s="174" t="s">
        <v>6745</v>
      </c>
      <c r="I934" s="173" t="s">
        <v>6022</v>
      </c>
      <c r="J934" s="174" t="s">
        <v>6886</v>
      </c>
      <c r="K934" s="153"/>
      <c r="L934" s="153"/>
      <c r="M934" s="153"/>
      <c r="N934" s="153"/>
      <c r="O934" s="122"/>
      <c r="P934" s="153"/>
      <c r="Q934" s="153"/>
      <c r="R934" s="153"/>
      <c r="S934" s="153"/>
      <c r="T934" s="122" t="str">
        <f>IFERROR(IFERROR(VLOOKUP(CONCATENATE($C934,"-",$D934, "-",$E934),Dashboard!$M$300:$N$472,2,FALSE),VLOOKUP(CONCATENATE($E934,"-",$D934, "-",$C934),Dashboard!$M$300:$N$472,2,FALSE)),"")</f>
        <v/>
      </c>
      <c r="U934" s="345" t="str">
        <f t="shared" si="13"/>
        <v/>
      </c>
      <c r="V934" s="209"/>
      <c r="W934" s="153"/>
      <c r="X934" s="153"/>
      <c r="Y934" s="11"/>
    </row>
    <row r="935" spans="1:25" x14ac:dyDescent="0.25">
      <c r="A935" s="153"/>
      <c r="B935" s="153"/>
      <c r="C935" s="128" t="s">
        <v>451</v>
      </c>
      <c r="D935" s="128" t="s">
        <v>328</v>
      </c>
      <c r="E935" s="125" t="s">
        <v>316</v>
      </c>
      <c r="F935" s="122">
        <v>15</v>
      </c>
      <c r="G935" s="122"/>
      <c r="H935" s="174" t="s">
        <v>6727</v>
      </c>
      <c r="I935" s="174" t="s">
        <v>6888</v>
      </c>
      <c r="J935" s="174" t="s">
        <v>6729</v>
      </c>
      <c r="K935" s="153"/>
      <c r="L935" s="153"/>
      <c r="M935" s="153"/>
      <c r="N935" s="153"/>
      <c r="O935" s="122"/>
      <c r="P935" s="153"/>
      <c r="Q935" s="153"/>
      <c r="R935" s="153"/>
      <c r="S935" s="153"/>
      <c r="T935" s="122" t="str">
        <f>IFERROR(IFERROR(VLOOKUP(CONCATENATE($C935,"-",$D935, "-",$E935),Dashboard!$M$300:$N$472,2,FALSE),VLOOKUP(CONCATENATE($E935,"-",$D935, "-",$C935),Dashboard!$M$300:$N$472,2,FALSE)),"")</f>
        <v/>
      </c>
      <c r="U935" s="345" t="str">
        <f t="shared" si="13"/>
        <v/>
      </c>
      <c r="V935" s="209"/>
      <c r="W935" s="153"/>
      <c r="X935" s="153"/>
      <c r="Y935" s="11"/>
    </row>
    <row r="936" spans="1:25" x14ac:dyDescent="0.25">
      <c r="A936" s="153"/>
      <c r="B936" s="153"/>
      <c r="C936" s="128" t="s">
        <v>316</v>
      </c>
      <c r="D936" s="173" t="s">
        <v>6022</v>
      </c>
      <c r="E936" s="125" t="s">
        <v>451</v>
      </c>
      <c r="F936" s="122">
        <v>15</v>
      </c>
      <c r="G936" s="122"/>
      <c r="H936" s="174" t="s">
        <v>6926</v>
      </c>
      <c r="I936" s="173" t="s">
        <v>6022</v>
      </c>
      <c r="J936" s="174" t="s">
        <v>6749</v>
      </c>
      <c r="K936" s="153"/>
      <c r="L936" s="153"/>
      <c r="M936" s="153"/>
      <c r="N936" s="153"/>
      <c r="O936" s="122"/>
      <c r="P936" s="153"/>
      <c r="Q936" s="153"/>
      <c r="R936" s="153"/>
      <c r="S936" s="153"/>
      <c r="T936" s="122" t="str">
        <f>IFERROR(IFERROR(VLOOKUP(CONCATENATE($C936,"-",$D936, "-",$E936),Dashboard!$M$300:$N$472,2,FALSE),VLOOKUP(CONCATENATE($E936,"-",$D936, "-",$C936),Dashboard!$M$300:$N$472,2,FALSE)),"")</f>
        <v/>
      </c>
      <c r="U936" s="345" t="str">
        <f t="shared" si="13"/>
        <v/>
      </c>
      <c r="V936" s="209"/>
      <c r="W936" s="153"/>
      <c r="X936" s="153"/>
      <c r="Y936" s="11"/>
    </row>
    <row r="937" spans="1:25" x14ac:dyDescent="0.25">
      <c r="A937" s="153"/>
      <c r="B937" s="153"/>
      <c r="C937" s="128" t="s">
        <v>451</v>
      </c>
      <c r="D937" s="128" t="s">
        <v>328</v>
      </c>
      <c r="E937" s="125" t="s">
        <v>316</v>
      </c>
      <c r="F937" s="122">
        <v>15</v>
      </c>
      <c r="G937" s="122"/>
      <c r="H937" s="174" t="s">
        <v>6032</v>
      </c>
      <c r="I937" s="174" t="s">
        <v>6772</v>
      </c>
      <c r="J937" s="174" t="s">
        <v>6989</v>
      </c>
      <c r="K937" s="153"/>
      <c r="L937" s="153"/>
      <c r="M937" s="153"/>
      <c r="N937" s="153"/>
      <c r="O937" s="122"/>
      <c r="P937" s="153"/>
      <c r="Q937" s="153"/>
      <c r="R937" s="153"/>
      <c r="S937" s="153"/>
      <c r="T937" s="122" t="str">
        <f>IFERROR(IFERROR(VLOOKUP(CONCATENATE($C937,"-",$D937, "-",$E937),Dashboard!$M$300:$N$472,2,FALSE),VLOOKUP(CONCATENATE($E937,"-",$D937, "-",$C937),Dashboard!$M$300:$N$472,2,FALSE)),"")</f>
        <v/>
      </c>
      <c r="U937" s="345" t="str">
        <f t="shared" si="13"/>
        <v/>
      </c>
      <c r="V937" s="209"/>
      <c r="W937" s="153"/>
      <c r="X937" s="153"/>
      <c r="Y937" s="11"/>
    </row>
    <row r="938" spans="1:25" ht="30" x14ac:dyDescent="0.25">
      <c r="A938" s="153"/>
      <c r="B938" s="153"/>
      <c r="C938" s="128" t="s">
        <v>316</v>
      </c>
      <c r="D938" s="173" t="s">
        <v>6022</v>
      </c>
      <c r="E938" s="125" t="s">
        <v>7014</v>
      </c>
      <c r="F938" s="122">
        <v>19</v>
      </c>
      <c r="G938" s="122"/>
      <c r="H938" s="174" t="s">
        <v>6732</v>
      </c>
      <c r="I938" s="173" t="s">
        <v>6022</v>
      </c>
      <c r="J938" s="174" t="s">
        <v>6733</v>
      </c>
      <c r="K938" s="153"/>
      <c r="L938" s="153"/>
      <c r="M938" s="153"/>
      <c r="N938" s="153"/>
      <c r="O938" s="122"/>
      <c r="P938" s="153"/>
      <c r="Q938" s="153"/>
      <c r="R938" s="153"/>
      <c r="S938" s="153"/>
      <c r="T938" s="122" t="str">
        <f>IFERROR(IFERROR(VLOOKUP(CONCATENATE($C938,"-",$D938, "-",$E938),Dashboard!$M$300:$N$472,2,FALSE),VLOOKUP(CONCATENATE($E938,"-",$D938, "-",$C938),Dashboard!$M$300:$N$472,2,FALSE)),"")</f>
        <v/>
      </c>
      <c r="U938" s="345" t="str">
        <f t="shared" si="13"/>
        <v/>
      </c>
      <c r="V938" s="209"/>
      <c r="W938" s="153"/>
      <c r="X938" s="153"/>
      <c r="Y938" s="11"/>
    </row>
    <row r="939" spans="1:25" ht="30" x14ac:dyDescent="0.25">
      <c r="A939" s="153"/>
      <c r="B939" s="153"/>
      <c r="C939" s="125" t="s">
        <v>7014</v>
      </c>
      <c r="D939" s="128" t="s">
        <v>328</v>
      </c>
      <c r="E939" s="125" t="s">
        <v>316</v>
      </c>
      <c r="F939" s="122">
        <v>19</v>
      </c>
      <c r="G939" s="122"/>
      <c r="H939" s="174" t="s">
        <v>6794</v>
      </c>
      <c r="I939" s="173" t="s">
        <v>6022</v>
      </c>
      <c r="J939" s="174" t="s">
        <v>6778</v>
      </c>
      <c r="K939" s="153"/>
      <c r="L939" s="153"/>
      <c r="M939" s="153"/>
      <c r="N939" s="153"/>
      <c r="O939" s="122"/>
      <c r="P939" s="153"/>
      <c r="Q939" s="153"/>
      <c r="R939" s="153"/>
      <c r="S939" s="153"/>
      <c r="T939" s="122" t="str">
        <f>IFERROR(IFERROR(VLOOKUP(CONCATENATE($C939,"-",$D939, "-",$E939),Dashboard!$M$300:$N$472,2,FALSE),VLOOKUP(CONCATENATE($E939,"-",$D939, "-",$C939),Dashboard!$M$300:$N$472,2,FALSE)),"")</f>
        <v/>
      </c>
      <c r="U939" s="345" t="str">
        <f t="shared" si="13"/>
        <v/>
      </c>
      <c r="V939" s="209"/>
      <c r="W939" s="153"/>
      <c r="X939" s="153"/>
      <c r="Y939" s="11"/>
    </row>
    <row r="940" spans="1:25" x14ac:dyDescent="0.25">
      <c r="A940" s="199"/>
      <c r="B940" s="199"/>
      <c r="C940" s="200" t="s">
        <v>316</v>
      </c>
      <c r="D940" s="168" t="s">
        <v>6022</v>
      </c>
      <c r="E940" s="201" t="s">
        <v>5833</v>
      </c>
      <c r="F940" s="202"/>
      <c r="G940" s="202">
        <v>6</v>
      </c>
      <c r="H940" s="203" t="s">
        <v>6790</v>
      </c>
      <c r="I940" s="168" t="s">
        <v>6022</v>
      </c>
      <c r="J940" s="203" t="s">
        <v>6791</v>
      </c>
      <c r="K940" s="202">
        <v>1</v>
      </c>
      <c r="L940" s="202">
        <v>1</v>
      </c>
      <c r="M940" s="203" t="s">
        <v>6813</v>
      </c>
      <c r="N940" s="203" t="s">
        <v>6026</v>
      </c>
      <c r="O940" s="202">
        <f>SUM(F930:F939)</f>
        <v>166</v>
      </c>
      <c r="P940" s="202">
        <v>1</v>
      </c>
      <c r="Q940" s="199">
        <v>1</v>
      </c>
      <c r="R940" s="199"/>
      <c r="S940" s="199"/>
      <c r="T940" s="122" t="str">
        <f>IFERROR(IFERROR(VLOOKUP(CONCATENATE($C940,"-",$D940, "-",$E940),Dashboard!$M$300:$N$472,2,FALSE),VLOOKUP(CONCATENATE($E940,"-",$D940, "-",$C940),Dashboard!$M$300:$N$472,2,FALSE)),"")</f>
        <v/>
      </c>
      <c r="U940" s="345" t="str">
        <f t="shared" si="13"/>
        <v/>
      </c>
      <c r="V940" s="209"/>
      <c r="W940" s="199"/>
      <c r="X940" s="153"/>
      <c r="Y940" s="11"/>
    </row>
    <row r="941" spans="1:25" x14ac:dyDescent="0.25">
      <c r="A941" s="153"/>
      <c r="B941" s="122"/>
      <c r="C941" s="128"/>
      <c r="D941" s="128"/>
      <c r="E941" s="125"/>
      <c r="F941" s="153"/>
      <c r="G941" s="122"/>
      <c r="H941" s="153"/>
      <c r="I941" s="153"/>
      <c r="J941" s="153"/>
      <c r="K941" s="122"/>
      <c r="L941" s="122"/>
      <c r="M941" s="153"/>
      <c r="N941" s="153"/>
      <c r="O941" s="122"/>
      <c r="P941" s="153"/>
      <c r="Q941" s="153"/>
      <c r="R941" s="153"/>
      <c r="S941" s="153"/>
      <c r="T941" s="122" t="str">
        <f>IFERROR(IFERROR(VLOOKUP(CONCATENATE($C941,"-",$D941, "-",$E941),Dashboard!$M$300:$N$472,2,FALSE),VLOOKUP(CONCATENATE($E941,"-",$D941, "-",$C941),Dashboard!$M$300:$N$472,2,FALSE)),"")</f>
        <v/>
      </c>
      <c r="U941" s="345" t="str">
        <f t="shared" si="13"/>
        <v/>
      </c>
      <c r="V941" s="209"/>
      <c r="W941" s="153"/>
      <c r="X941" s="153"/>
      <c r="Y941" s="11"/>
    </row>
    <row r="942" spans="1:25" ht="26.25" x14ac:dyDescent="0.25">
      <c r="A942" s="153" t="s">
        <v>5816</v>
      </c>
      <c r="B942" s="122" t="s">
        <v>5902</v>
      </c>
      <c r="C942" s="128" t="s">
        <v>5833</v>
      </c>
      <c r="D942" s="128" t="s">
        <v>295</v>
      </c>
      <c r="E942" s="123" t="s">
        <v>7015</v>
      </c>
      <c r="F942" s="153">
        <v>11</v>
      </c>
      <c r="G942" s="122"/>
      <c r="H942" s="153">
        <v>13.15</v>
      </c>
      <c r="I942" s="153"/>
      <c r="J942" s="154">
        <v>13.3</v>
      </c>
      <c r="K942" s="122"/>
      <c r="L942" s="122"/>
      <c r="M942" s="153"/>
      <c r="N942" s="153"/>
      <c r="O942" s="122"/>
      <c r="P942" s="153"/>
      <c r="Q942" s="153"/>
      <c r="R942" s="153"/>
      <c r="S942" s="153"/>
      <c r="T942" s="122" t="str">
        <f>IFERROR(IFERROR(VLOOKUP(CONCATENATE($C942,"-",$D942, "-",$E942),Dashboard!$M$300:$N$472,2,FALSE),VLOOKUP(CONCATENATE($E942,"-",$D942, "-",$C942),Dashboard!$M$300:$N$472,2,FALSE)),"")</f>
        <v/>
      </c>
      <c r="U942" s="345" t="str">
        <f t="shared" si="13"/>
        <v/>
      </c>
      <c r="V942" s="209"/>
      <c r="W942" s="153"/>
      <c r="X942" s="153"/>
      <c r="Y942" s="11"/>
    </row>
    <row r="943" spans="1:25" ht="30" x14ac:dyDescent="0.25">
      <c r="A943" s="153"/>
      <c r="B943" s="122"/>
      <c r="C943" s="125" t="s">
        <v>7015</v>
      </c>
      <c r="D943" s="151" t="s">
        <v>7016</v>
      </c>
      <c r="E943" s="125" t="s">
        <v>295</v>
      </c>
      <c r="F943" s="153">
        <v>14</v>
      </c>
      <c r="G943" s="122"/>
      <c r="H943" s="154">
        <v>13.5</v>
      </c>
      <c r="I943" s="154"/>
      <c r="J943" s="154">
        <v>14.5</v>
      </c>
      <c r="K943" s="127"/>
      <c r="L943" s="122"/>
      <c r="M943" s="153"/>
      <c r="N943" s="153"/>
      <c r="O943" s="122"/>
      <c r="P943" s="153"/>
      <c r="Q943" s="153"/>
      <c r="R943" s="153"/>
      <c r="S943" s="153"/>
      <c r="T943" s="122" t="str">
        <f>IFERROR(IFERROR(VLOOKUP(CONCATENATE($C943,"-",$D943, "-",$E943),Dashboard!$M$300:$N$472,2,FALSE),VLOOKUP(CONCATENATE($E943,"-",$D943, "-",$C943),Dashboard!$M$300:$N$472,2,FALSE)),"")</f>
        <v/>
      </c>
      <c r="U943" s="345" t="str">
        <f t="shared" si="13"/>
        <v/>
      </c>
      <c r="V943" s="209"/>
      <c r="W943" s="153"/>
      <c r="X943" s="153"/>
      <c r="Y943" s="11"/>
    </row>
    <row r="944" spans="1:25" x14ac:dyDescent="0.25">
      <c r="A944" s="153"/>
      <c r="B944" s="122"/>
      <c r="C944" s="128" t="s">
        <v>295</v>
      </c>
      <c r="D944" s="128" t="s">
        <v>316</v>
      </c>
      <c r="E944" s="125" t="s">
        <v>358</v>
      </c>
      <c r="F944" s="153">
        <v>54</v>
      </c>
      <c r="G944" s="122"/>
      <c r="H944" s="154">
        <v>15</v>
      </c>
      <c r="I944" s="154"/>
      <c r="J944" s="154">
        <v>17</v>
      </c>
      <c r="K944" s="122"/>
      <c r="L944" s="122"/>
      <c r="M944" s="153"/>
      <c r="N944" s="153"/>
      <c r="O944" s="122"/>
      <c r="P944" s="153"/>
      <c r="Q944" s="153"/>
      <c r="R944" s="153"/>
      <c r="S944" s="153"/>
      <c r="T944" s="122" t="str">
        <f>IFERROR(IFERROR(VLOOKUP(CONCATENATE($C944,"-",$D944, "-",$E944),Dashboard!$M$300:$N$472,2,FALSE),VLOOKUP(CONCATENATE($E944,"-",$D944, "-",$C944),Dashboard!$M$300:$N$472,2,FALSE)),"")</f>
        <v>prv67</v>
      </c>
      <c r="U944" s="345" t="str">
        <f t="shared" si="13"/>
        <v>prv67</v>
      </c>
      <c r="V944" s="209"/>
      <c r="W944" s="153"/>
      <c r="X944" s="153"/>
      <c r="Y944" s="11"/>
    </row>
    <row r="945" spans="1:25" ht="30" customHeight="1" x14ac:dyDescent="0.25">
      <c r="A945" s="153"/>
      <c r="B945" s="122"/>
      <c r="C945" s="125" t="s">
        <v>358</v>
      </c>
      <c r="D945" s="128" t="s">
        <v>316</v>
      </c>
      <c r="E945" s="128" t="s">
        <v>295</v>
      </c>
      <c r="F945" s="153">
        <v>54</v>
      </c>
      <c r="G945" s="122"/>
      <c r="H945" s="154">
        <v>17.3</v>
      </c>
      <c r="I945" s="154"/>
      <c r="J945" s="154">
        <v>19.3</v>
      </c>
      <c r="K945" s="122"/>
      <c r="L945" s="122"/>
      <c r="M945" s="153"/>
      <c r="N945" s="153"/>
      <c r="O945" s="122"/>
      <c r="P945" s="153"/>
      <c r="Q945" s="153"/>
      <c r="R945" s="153"/>
      <c r="S945" s="153"/>
      <c r="T945" s="122" t="str">
        <f>IFERROR(IFERROR(VLOOKUP(CONCATENATE($C945,"-",$D945, "-",$E945),Dashboard!$M$300:$N$472,2,FALSE),VLOOKUP(CONCATENATE($E945,"-",$D945, "-",$C945),Dashboard!$M$300:$N$472,2,FALSE)),"")</f>
        <v>prv67</v>
      </c>
      <c r="U945" s="345" t="str">
        <f t="shared" si="13"/>
        <v>prv67</v>
      </c>
      <c r="V945" s="209"/>
      <c r="W945" s="153"/>
      <c r="X945" s="153"/>
      <c r="Y945" s="11"/>
    </row>
    <row r="946" spans="1:25" x14ac:dyDescent="0.25">
      <c r="A946" s="153"/>
      <c r="B946" s="122"/>
      <c r="C946" s="128" t="s">
        <v>295</v>
      </c>
      <c r="D946" s="128" t="s">
        <v>5635</v>
      </c>
      <c r="E946" s="125" t="s">
        <v>411</v>
      </c>
      <c r="F946" s="153">
        <v>30</v>
      </c>
      <c r="G946" s="122"/>
      <c r="H946" s="153">
        <v>19.45</v>
      </c>
      <c r="I946" s="153"/>
      <c r="J946" s="153">
        <v>20.45</v>
      </c>
      <c r="K946" s="122">
        <v>1</v>
      </c>
      <c r="L946" s="122">
        <v>1</v>
      </c>
      <c r="M946" s="153">
        <v>8.15</v>
      </c>
      <c r="N946" s="154">
        <v>7.3</v>
      </c>
      <c r="O946" s="122">
        <f>SUM(F942:F946)</f>
        <v>163</v>
      </c>
      <c r="P946" s="153"/>
      <c r="Q946" s="153"/>
      <c r="R946" s="153"/>
      <c r="S946" s="153"/>
      <c r="T946" s="122" t="str">
        <f>IFERROR(IFERROR(VLOOKUP(CONCATENATE($C946,"-",$D946, "-",$E946),Dashboard!$M$300:$N$472,2,FALSE),VLOOKUP(CONCATENATE($E946,"-",$D946, "-",$C946),Dashboard!$M$300:$N$472,2,FALSE)),"")</f>
        <v/>
      </c>
      <c r="U946" s="345" t="str">
        <f t="shared" si="13"/>
        <v/>
      </c>
      <c r="V946" s="209"/>
      <c r="W946" s="153" t="s">
        <v>7422</v>
      </c>
      <c r="X946" s="153"/>
      <c r="Y946" s="11"/>
    </row>
    <row r="947" spans="1:25" x14ac:dyDescent="0.25">
      <c r="A947" s="153"/>
      <c r="B947" s="122">
        <v>90</v>
      </c>
      <c r="C947" s="128" t="s">
        <v>411</v>
      </c>
      <c r="D947" s="128" t="s">
        <v>316</v>
      </c>
      <c r="E947" s="125" t="s">
        <v>295</v>
      </c>
      <c r="F947" s="153">
        <v>30</v>
      </c>
      <c r="G947" s="122"/>
      <c r="H947" s="153">
        <v>5.45</v>
      </c>
      <c r="I947" s="153"/>
      <c r="J947" s="153">
        <v>6.45</v>
      </c>
      <c r="K947" s="122"/>
      <c r="L947" s="122"/>
      <c r="M947" s="153"/>
      <c r="N947" s="153"/>
      <c r="O947" s="122"/>
      <c r="P947" s="153"/>
      <c r="Q947" s="153"/>
      <c r="R947" s="153"/>
      <c r="S947" s="153"/>
      <c r="T947" s="122" t="str">
        <f>IFERROR(IFERROR(VLOOKUP(CONCATENATE($C947,"-",$D947, "-",$E947),Dashboard!$M$300:$N$472,2,FALSE),VLOOKUP(CONCATENATE($E947,"-",$D947, "-",$C947),Dashboard!$M$300:$N$472,2,FALSE)),"")</f>
        <v/>
      </c>
      <c r="U947" s="345" t="str">
        <f t="shared" si="13"/>
        <v/>
      </c>
      <c r="V947" s="209"/>
      <c r="W947" s="153"/>
      <c r="X947" s="153"/>
      <c r="Y947" s="11"/>
    </row>
    <row r="948" spans="1:25" x14ac:dyDescent="0.25">
      <c r="A948" s="153"/>
      <c r="B948" s="153"/>
      <c r="C948" s="128" t="s">
        <v>295</v>
      </c>
      <c r="D948" s="168" t="s">
        <v>6022</v>
      </c>
      <c r="E948" s="125" t="s">
        <v>262</v>
      </c>
      <c r="F948" s="153">
        <v>9</v>
      </c>
      <c r="G948" s="122"/>
      <c r="H948" s="154">
        <v>6.5</v>
      </c>
      <c r="I948" s="153"/>
      <c r="J948" s="153">
        <v>7.05</v>
      </c>
      <c r="K948" s="122"/>
      <c r="L948" s="122"/>
      <c r="M948" s="153"/>
      <c r="N948" s="153"/>
      <c r="O948" s="122"/>
      <c r="P948" s="153"/>
      <c r="Q948" s="153"/>
      <c r="R948" s="153"/>
      <c r="S948" s="153"/>
      <c r="T948" s="122" t="str">
        <f>IFERROR(IFERROR(VLOOKUP(CONCATENATE($C948,"-",$D948, "-",$E948),Dashboard!$M$300:$N$472,2,FALSE),VLOOKUP(CONCATENATE($E948,"-",$D948, "-",$C948),Dashboard!$M$300:$N$472,2,FALSE)),"")</f>
        <v/>
      </c>
      <c r="U948" s="345" t="str">
        <f t="shared" si="13"/>
        <v/>
      </c>
      <c r="V948" s="209"/>
      <c r="W948" s="153"/>
      <c r="X948" s="153"/>
      <c r="Y948" s="11"/>
    </row>
    <row r="949" spans="1:25" ht="30" x14ac:dyDescent="0.25">
      <c r="A949" s="153"/>
      <c r="B949" s="153"/>
      <c r="C949" s="128" t="s">
        <v>262</v>
      </c>
      <c r="D949" s="125" t="s">
        <v>7015</v>
      </c>
      <c r="E949" s="125" t="s">
        <v>295</v>
      </c>
      <c r="F949" s="153">
        <v>14</v>
      </c>
      <c r="G949" s="122"/>
      <c r="H949" s="154">
        <v>7.1</v>
      </c>
      <c r="I949" s="154"/>
      <c r="J949" s="154">
        <v>8</v>
      </c>
      <c r="K949" s="122"/>
      <c r="L949" s="122"/>
      <c r="M949" s="153"/>
      <c r="N949" s="153"/>
      <c r="O949" s="122"/>
      <c r="P949" s="153"/>
      <c r="Q949" s="153"/>
      <c r="R949" s="153"/>
      <c r="S949" s="153"/>
      <c r="T949" s="122" t="str">
        <f>IFERROR(IFERROR(VLOOKUP(CONCATENATE($C949,"-",$D949, "-",$E949),Dashboard!$M$300:$N$472,2,FALSE),VLOOKUP(CONCATENATE($E949,"-",$D949, "-",$C949),Dashboard!$M$300:$N$472,2,FALSE)),"")</f>
        <v/>
      </c>
      <c r="U949" s="345" t="str">
        <f t="shared" si="13"/>
        <v/>
      </c>
      <c r="V949" s="209"/>
      <c r="W949" s="153"/>
      <c r="X949" s="153"/>
      <c r="Y949" s="11"/>
    </row>
    <row r="950" spans="1:25" x14ac:dyDescent="0.25">
      <c r="A950" s="153"/>
      <c r="B950" s="153"/>
      <c r="C950" s="128" t="s">
        <v>295</v>
      </c>
      <c r="D950" s="128" t="s">
        <v>1261</v>
      </c>
      <c r="E950" s="125" t="s">
        <v>344</v>
      </c>
      <c r="F950" s="153">
        <v>31</v>
      </c>
      <c r="G950" s="122"/>
      <c r="H950" s="153">
        <v>8.15</v>
      </c>
      <c r="I950" s="153"/>
      <c r="J950" s="153">
        <v>9.15</v>
      </c>
      <c r="K950" s="122"/>
      <c r="L950" s="122"/>
      <c r="M950" s="153"/>
      <c r="N950" s="153"/>
      <c r="O950" s="122"/>
      <c r="P950" s="153"/>
      <c r="Q950" s="153"/>
      <c r="R950" s="153"/>
      <c r="S950" s="153"/>
      <c r="T950" s="122" t="str">
        <f>IFERROR(IFERROR(VLOOKUP(CONCATENATE($C950,"-",$D950, "-",$E950),Dashboard!$M$300:$N$472,2,FALSE),VLOOKUP(CONCATENATE($E950,"-",$D950, "-",$C950),Dashboard!$M$300:$N$472,2,FALSE)),"")</f>
        <v>prv57</v>
      </c>
      <c r="U950" s="345" t="str">
        <f t="shared" si="13"/>
        <v>prv57</v>
      </c>
      <c r="V950" s="209"/>
      <c r="W950" s="153"/>
      <c r="X950" s="153"/>
      <c r="Y950" s="11"/>
    </row>
    <row r="951" spans="1:25" x14ac:dyDescent="0.25">
      <c r="A951" s="153"/>
      <c r="B951" s="153"/>
      <c r="C951" s="128" t="s">
        <v>344</v>
      </c>
      <c r="D951" s="128" t="s">
        <v>1261</v>
      </c>
      <c r="E951" s="125" t="s">
        <v>295</v>
      </c>
      <c r="F951" s="153">
        <v>31</v>
      </c>
      <c r="G951" s="122"/>
      <c r="H951" s="154">
        <v>9.3000000000000007</v>
      </c>
      <c r="I951" s="154"/>
      <c r="J951" s="154">
        <v>10.3</v>
      </c>
      <c r="K951" s="122"/>
      <c r="L951" s="122"/>
      <c r="M951" s="153"/>
      <c r="N951" s="153"/>
      <c r="O951" s="122"/>
      <c r="P951" s="153"/>
      <c r="Q951" s="153"/>
      <c r="R951" s="153"/>
      <c r="S951" s="153"/>
      <c r="T951" s="122" t="str">
        <f>IFERROR(IFERROR(VLOOKUP(CONCATENATE($C951,"-",$D951, "-",$E951),Dashboard!$M$300:$N$472,2,FALSE),VLOOKUP(CONCATENATE($E951,"-",$D951, "-",$C951),Dashboard!$M$300:$N$472,2,FALSE)),"")</f>
        <v>prv57</v>
      </c>
      <c r="U951" s="345" t="str">
        <f t="shared" si="13"/>
        <v>prv57</v>
      </c>
      <c r="V951" s="209"/>
      <c r="W951" s="153"/>
      <c r="X951" s="153"/>
      <c r="Y951" s="11"/>
    </row>
    <row r="952" spans="1:25" x14ac:dyDescent="0.25">
      <c r="A952" s="153"/>
      <c r="B952" s="153"/>
      <c r="C952" s="128" t="s">
        <v>295</v>
      </c>
      <c r="D952" s="173" t="s">
        <v>6022</v>
      </c>
      <c r="E952" s="125" t="s">
        <v>5833</v>
      </c>
      <c r="F952" s="153"/>
      <c r="G952" s="122">
        <v>6</v>
      </c>
      <c r="H952" s="153">
        <v>10.35</v>
      </c>
      <c r="I952" s="153"/>
      <c r="J952" s="153">
        <v>10.45</v>
      </c>
      <c r="K952" s="122">
        <v>1</v>
      </c>
      <c r="L952" s="122">
        <v>1</v>
      </c>
      <c r="M952" s="153">
        <v>5.45</v>
      </c>
      <c r="N952" s="154">
        <v>5.0999999999999996</v>
      </c>
      <c r="O952" s="122">
        <f>SUM(F947:F952)</f>
        <v>115</v>
      </c>
      <c r="P952" s="153"/>
      <c r="Q952" s="153"/>
      <c r="R952" s="153"/>
      <c r="S952" s="153"/>
      <c r="T952" s="122" t="str">
        <f>IFERROR(IFERROR(VLOOKUP(CONCATENATE($C952,"-",$D952, "-",$E952),Dashboard!$M$300:$N$472,2,FALSE),VLOOKUP(CONCATENATE($E952,"-",$D952, "-",$C952),Dashboard!$M$300:$N$472,2,FALSE)),"")</f>
        <v/>
      </c>
      <c r="U952" s="345" t="str">
        <f t="shared" si="13"/>
        <v/>
      </c>
      <c r="V952" s="209"/>
      <c r="W952" s="153" t="s">
        <v>5805</v>
      </c>
      <c r="X952" s="153"/>
      <c r="Y952" s="11"/>
    </row>
    <row r="953" spans="1:25" x14ac:dyDescent="0.25">
      <c r="A953" s="214"/>
      <c r="B953" s="137" t="s">
        <v>5903</v>
      </c>
      <c r="C953" s="369" t="s">
        <v>6786</v>
      </c>
      <c r="D953" s="385" t="s">
        <v>6022</v>
      </c>
      <c r="E953" s="371" t="s">
        <v>295</v>
      </c>
      <c r="F953" s="214"/>
      <c r="G953" s="137">
        <v>6</v>
      </c>
      <c r="H953" s="382">
        <v>11.1</v>
      </c>
      <c r="I953" s="382"/>
      <c r="J953" s="382">
        <v>11.2</v>
      </c>
      <c r="K953" s="137"/>
      <c r="L953" s="137"/>
      <c r="M953" s="214"/>
      <c r="N953" s="214"/>
      <c r="O953" s="137"/>
      <c r="P953" s="214"/>
      <c r="Q953" s="214"/>
      <c r="R953" s="214"/>
      <c r="S953" s="214"/>
      <c r="T953" s="122" t="str">
        <f>IFERROR(IFERROR(VLOOKUP(CONCATENATE($C953,"-",$D953, "-",$E953),Dashboard!$M$300:$N$472,2,FALSE),VLOOKUP(CONCATENATE($E953,"-",$D953, "-",$C953),Dashboard!$M$300:$N$472,2,FALSE)),"")</f>
        <v/>
      </c>
      <c r="U953" s="345" t="str">
        <f t="shared" ref="U953:U1016" si="14">T953</f>
        <v/>
      </c>
      <c r="V953" s="209"/>
      <c r="W953" s="214"/>
      <c r="X953" s="153"/>
      <c r="Y953" s="11"/>
    </row>
    <row r="954" spans="1:25" x14ac:dyDescent="0.25">
      <c r="A954" s="153"/>
      <c r="B954" s="153"/>
      <c r="C954" s="128" t="s">
        <v>295</v>
      </c>
      <c r="D954" s="128" t="s">
        <v>1008</v>
      </c>
      <c r="E954" s="125" t="s">
        <v>243</v>
      </c>
      <c r="F954" s="153">
        <v>40</v>
      </c>
      <c r="G954" s="122"/>
      <c r="H954" s="154">
        <v>11.3</v>
      </c>
      <c r="I954" s="154"/>
      <c r="J954" s="154">
        <v>13.3</v>
      </c>
      <c r="K954" s="122"/>
      <c r="L954" s="122"/>
      <c r="M954" s="153"/>
      <c r="N954" s="153"/>
      <c r="O954" s="122"/>
      <c r="P954" s="153"/>
      <c r="Q954" s="153"/>
      <c r="R954" s="153"/>
      <c r="S954" s="153"/>
      <c r="T954" s="122" t="str">
        <f>IFERROR(IFERROR(VLOOKUP(CONCATENATE($C954,"-",$D954, "-",$E954),Dashboard!$M$300:$N$472,2,FALSE),VLOOKUP(CONCATENATE($E954,"-",$D954, "-",$C954),Dashboard!$M$300:$N$472,2,FALSE)),"")</f>
        <v/>
      </c>
      <c r="U954" s="345" t="str">
        <f t="shared" si="14"/>
        <v/>
      </c>
      <c r="V954" s="209"/>
      <c r="W954" s="153"/>
      <c r="X954" s="153"/>
      <c r="Y954" s="11"/>
    </row>
    <row r="955" spans="1:25" x14ac:dyDescent="0.25">
      <c r="A955" s="153"/>
      <c r="B955" s="153"/>
      <c r="C955" s="128" t="s">
        <v>243</v>
      </c>
      <c r="D955" s="128" t="s">
        <v>1008</v>
      </c>
      <c r="E955" s="125" t="s">
        <v>295</v>
      </c>
      <c r="F955" s="153">
        <v>40</v>
      </c>
      <c r="G955" s="122"/>
      <c r="H955" s="154">
        <v>14</v>
      </c>
      <c r="I955" s="154"/>
      <c r="J955" s="154">
        <v>15.15</v>
      </c>
      <c r="K955" s="122"/>
      <c r="L955" s="122"/>
      <c r="M955" s="153"/>
      <c r="N955" s="153"/>
      <c r="O955" s="122"/>
      <c r="P955" s="153"/>
      <c r="Q955" s="153"/>
      <c r="R955" s="153"/>
      <c r="S955" s="153"/>
      <c r="T955" s="122" t="str">
        <f>IFERROR(IFERROR(VLOOKUP(CONCATENATE($C955,"-",$D955, "-",$E955),Dashboard!$M$300:$N$472,2,FALSE),VLOOKUP(CONCATENATE($E955,"-",$D955, "-",$C955),Dashboard!$M$300:$N$472,2,FALSE)),"")</f>
        <v/>
      </c>
      <c r="U955" s="345" t="str">
        <f t="shared" si="14"/>
        <v/>
      </c>
      <c r="V955" s="209"/>
      <c r="W955" s="153"/>
      <c r="X955" s="153"/>
      <c r="Y955" s="11"/>
    </row>
    <row r="956" spans="1:25" x14ac:dyDescent="0.25">
      <c r="A956" s="153"/>
      <c r="B956" s="153"/>
      <c r="C956" s="128" t="s">
        <v>295</v>
      </c>
      <c r="D956" s="128" t="s">
        <v>1245</v>
      </c>
      <c r="E956" s="123" t="s">
        <v>48</v>
      </c>
      <c r="F956" s="153">
        <v>35</v>
      </c>
      <c r="G956" s="122"/>
      <c r="H956" s="154">
        <v>15.3</v>
      </c>
      <c r="I956" s="154"/>
      <c r="J956" s="154">
        <v>16.3</v>
      </c>
      <c r="K956" s="122"/>
      <c r="L956" s="122"/>
      <c r="M956" s="153"/>
      <c r="N956" s="153"/>
      <c r="O956" s="122"/>
      <c r="P956" s="153"/>
      <c r="Q956" s="153"/>
      <c r="R956" s="153"/>
      <c r="S956" s="153"/>
      <c r="T956" s="122" t="str">
        <f>IFERROR(IFERROR(VLOOKUP(CONCATENATE($C956,"-",$D956, "-",$E956),Dashboard!$M$300:$N$472,2,FALSE),VLOOKUP(CONCATENATE($E956,"-",$D956, "-",$C956),Dashboard!$M$300:$N$472,2,FALSE)),"")</f>
        <v/>
      </c>
      <c r="U956" s="345" t="str">
        <f t="shared" si="14"/>
        <v/>
      </c>
      <c r="V956" s="209"/>
      <c r="W956" s="153"/>
      <c r="X956" s="153"/>
      <c r="Y956" s="11"/>
    </row>
    <row r="957" spans="1:25" x14ac:dyDescent="0.25">
      <c r="A957" s="153"/>
      <c r="B957" s="153"/>
      <c r="C957" s="128" t="s">
        <v>7017</v>
      </c>
      <c r="D957" s="128" t="s">
        <v>295</v>
      </c>
      <c r="E957" s="125" t="s">
        <v>316</v>
      </c>
      <c r="F957" s="153">
        <v>47</v>
      </c>
      <c r="G957" s="122"/>
      <c r="H957" s="154">
        <v>17</v>
      </c>
      <c r="I957" s="154"/>
      <c r="J957" s="154">
        <v>18.25</v>
      </c>
      <c r="K957" s="122"/>
      <c r="L957" s="122"/>
      <c r="M957" s="153"/>
      <c r="N957" s="153"/>
      <c r="O957" s="122"/>
      <c r="P957" s="153"/>
      <c r="Q957" s="153"/>
      <c r="R957" s="153"/>
      <c r="S957" s="153"/>
      <c r="T957" s="122" t="str">
        <f>IFERROR(IFERROR(VLOOKUP(CONCATENATE($C957,"-",$D957, "-",$E957),Dashboard!$M$300:$N$472,2,FALSE),VLOOKUP(CONCATENATE($E957,"-",$D957, "-",$C957),Dashboard!$M$300:$N$472,2,FALSE)),"")</f>
        <v/>
      </c>
      <c r="U957" s="345" t="str">
        <f t="shared" si="14"/>
        <v/>
      </c>
      <c r="V957" s="209"/>
      <c r="W957" s="153"/>
      <c r="X957" s="153"/>
      <c r="Y957" s="11"/>
    </row>
    <row r="958" spans="1:25" x14ac:dyDescent="0.25">
      <c r="A958" s="153"/>
      <c r="B958" s="153"/>
      <c r="C958" s="128" t="s">
        <v>316</v>
      </c>
      <c r="D958" s="168" t="s">
        <v>6022</v>
      </c>
      <c r="E958" s="125" t="s">
        <v>295</v>
      </c>
      <c r="F958" s="153">
        <v>12</v>
      </c>
      <c r="G958" s="122"/>
      <c r="H958" s="154">
        <v>18.350000000000001</v>
      </c>
      <c r="I958" s="154"/>
      <c r="J958" s="154">
        <v>19</v>
      </c>
      <c r="K958" s="122"/>
      <c r="L958" s="122"/>
      <c r="M958" s="153"/>
      <c r="N958" s="153"/>
      <c r="O958" s="122"/>
      <c r="P958" s="153"/>
      <c r="Q958" s="153"/>
      <c r="R958" s="153"/>
      <c r="S958" s="153"/>
      <c r="T958" s="122" t="str">
        <f>IFERROR(IFERROR(VLOOKUP(CONCATENATE($C958,"-",$D958, "-",$E958),Dashboard!$M$300:$N$472,2,FALSE),VLOOKUP(CONCATENATE($E958,"-",$D958, "-",$C958),Dashboard!$M$300:$N$472,2,FALSE)),"")</f>
        <v/>
      </c>
      <c r="U958" s="345" t="str">
        <f t="shared" si="14"/>
        <v/>
      </c>
      <c r="V958" s="209"/>
      <c r="W958" s="153"/>
      <c r="X958" s="153"/>
      <c r="Y958" s="11"/>
    </row>
    <row r="959" spans="1:25" x14ac:dyDescent="0.25">
      <c r="A959" s="153"/>
      <c r="B959" s="153"/>
      <c r="C959" s="128" t="s">
        <v>295</v>
      </c>
      <c r="D959" s="128" t="s">
        <v>1008</v>
      </c>
      <c r="E959" s="125" t="s">
        <v>243</v>
      </c>
      <c r="F959" s="153">
        <v>40</v>
      </c>
      <c r="G959" s="122"/>
      <c r="H959" s="154">
        <v>19.3</v>
      </c>
      <c r="I959" s="154"/>
      <c r="J959" s="154">
        <v>20.45</v>
      </c>
      <c r="K959" s="122">
        <v>1</v>
      </c>
      <c r="L959" s="122">
        <v>1</v>
      </c>
      <c r="M959" s="153">
        <v>10.199999999999999</v>
      </c>
      <c r="N959" s="153">
        <v>7.3</v>
      </c>
      <c r="O959" s="122">
        <f>SUM(F954:F959)</f>
        <v>214</v>
      </c>
      <c r="P959" s="153"/>
      <c r="Q959" s="153"/>
      <c r="R959" s="153"/>
      <c r="S959" s="153"/>
      <c r="T959" s="122" t="str">
        <f>IFERROR(IFERROR(VLOOKUP(CONCATENATE($C959,"-",$D959, "-",$E959),Dashboard!$M$300:$N$472,2,FALSE),VLOOKUP(CONCATENATE($E959,"-",$D959, "-",$C959),Dashboard!$M$300:$N$472,2,FALSE)),"")</f>
        <v/>
      </c>
      <c r="U959" s="345" t="str">
        <f t="shared" si="14"/>
        <v/>
      </c>
      <c r="V959" s="209"/>
      <c r="W959" s="153" t="s">
        <v>7426</v>
      </c>
      <c r="X959" s="153"/>
      <c r="Y959" s="11"/>
    </row>
    <row r="960" spans="1:25" x14ac:dyDescent="0.25">
      <c r="A960" s="153"/>
      <c r="B960" s="122">
        <v>91</v>
      </c>
      <c r="C960" s="128" t="s">
        <v>243</v>
      </c>
      <c r="D960" s="128" t="s">
        <v>1008</v>
      </c>
      <c r="E960" s="125" t="s">
        <v>295</v>
      </c>
      <c r="F960" s="153">
        <v>40</v>
      </c>
      <c r="G960" s="122"/>
      <c r="H960" s="154">
        <v>7.4</v>
      </c>
      <c r="I960" s="154"/>
      <c r="J960" s="154">
        <v>9</v>
      </c>
      <c r="K960" s="122"/>
      <c r="L960" s="122"/>
      <c r="M960" s="153"/>
      <c r="N960" s="153"/>
      <c r="O960" s="122"/>
      <c r="P960" s="153"/>
      <c r="Q960" s="153"/>
      <c r="R960" s="153"/>
      <c r="S960" s="153"/>
      <c r="T960" s="122" t="str">
        <f>IFERROR(IFERROR(VLOOKUP(CONCATENATE($C960,"-",$D960, "-",$E960),Dashboard!$M$300:$N$472,2,FALSE),VLOOKUP(CONCATENATE($E960,"-",$D960, "-",$C960),Dashboard!$M$300:$N$472,2,FALSE)),"")</f>
        <v/>
      </c>
      <c r="U960" s="345" t="str">
        <f t="shared" si="14"/>
        <v/>
      </c>
      <c r="V960" s="209"/>
      <c r="W960" s="153"/>
      <c r="X960" s="153"/>
      <c r="Y960" s="11"/>
    </row>
    <row r="961" spans="1:25" x14ac:dyDescent="0.25">
      <c r="A961" s="153"/>
      <c r="B961" s="153"/>
      <c r="C961" s="128" t="s">
        <v>295</v>
      </c>
      <c r="D961" s="168" t="s">
        <v>6022</v>
      </c>
      <c r="E961" s="128" t="s">
        <v>6786</v>
      </c>
      <c r="F961" s="153"/>
      <c r="G961" s="122">
        <v>6</v>
      </c>
      <c r="H961" s="154">
        <v>9.1</v>
      </c>
      <c r="I961" s="154"/>
      <c r="J961" s="154">
        <v>9.3000000000000007</v>
      </c>
      <c r="K961" s="122">
        <v>1</v>
      </c>
      <c r="L961" s="122">
        <v>1</v>
      </c>
      <c r="M961" s="153">
        <v>2.35</v>
      </c>
      <c r="N961" s="153">
        <v>2.35</v>
      </c>
      <c r="O961" s="122">
        <f>SUM(F960:F961)</f>
        <v>40</v>
      </c>
      <c r="P961" s="153"/>
      <c r="Q961" s="153"/>
      <c r="R961" s="153"/>
      <c r="S961" s="153"/>
      <c r="T961" s="122" t="str">
        <f>IFERROR(IFERROR(VLOOKUP(CONCATENATE($C961,"-",$D961, "-",$E961),Dashboard!$M$300:$N$472,2,FALSE),VLOOKUP(CONCATENATE($E961,"-",$D961, "-",$C961),Dashboard!$M$300:$N$472,2,FALSE)),"")</f>
        <v/>
      </c>
      <c r="U961" s="345" t="str">
        <f t="shared" si="14"/>
        <v/>
      </c>
      <c r="V961" s="209"/>
      <c r="W961" s="153" t="s">
        <v>5805</v>
      </c>
      <c r="X961" s="153"/>
      <c r="Y961" s="11"/>
    </row>
    <row r="962" spans="1:25" x14ac:dyDescent="0.25">
      <c r="A962" s="153"/>
      <c r="B962" s="153"/>
      <c r="C962" s="128"/>
      <c r="D962" s="128"/>
      <c r="E962" s="125"/>
      <c r="F962" s="153"/>
      <c r="G962" s="122"/>
      <c r="H962" s="153"/>
      <c r="I962" s="153"/>
      <c r="J962" s="153"/>
      <c r="K962" s="122"/>
      <c r="L962" s="122"/>
      <c r="M962" s="153"/>
      <c r="N962" s="153"/>
      <c r="O962" s="122"/>
      <c r="P962" s="153"/>
      <c r="Q962" s="153"/>
      <c r="R962" s="153"/>
      <c r="S962" s="153"/>
      <c r="T962" s="122" t="str">
        <f>IFERROR(IFERROR(VLOOKUP(CONCATENATE($C962,"-",$D962, "-",$E962),Dashboard!$M$300:$N$472,2,FALSE),VLOOKUP(CONCATENATE($E962,"-",$D962, "-",$C962),Dashboard!$M$300:$N$472,2,FALSE)),"")</f>
        <v/>
      </c>
      <c r="U962" s="345" t="str">
        <f t="shared" si="14"/>
        <v/>
      </c>
      <c r="V962" s="209"/>
      <c r="W962" s="153"/>
      <c r="X962" s="153"/>
      <c r="Y962" s="11"/>
    </row>
    <row r="963" spans="1:25" x14ac:dyDescent="0.25">
      <c r="A963" s="153" t="s">
        <v>5816</v>
      </c>
      <c r="B963" s="122" t="s">
        <v>5904</v>
      </c>
      <c r="C963" s="128" t="s">
        <v>6786</v>
      </c>
      <c r="D963" s="168" t="s">
        <v>6022</v>
      </c>
      <c r="E963" s="128" t="s">
        <v>316</v>
      </c>
      <c r="F963" s="153"/>
      <c r="G963" s="122">
        <v>6</v>
      </c>
      <c r="H963" s="153">
        <v>7.2</v>
      </c>
      <c r="I963" s="153"/>
      <c r="J963" s="153">
        <v>7.35</v>
      </c>
      <c r="K963" s="122"/>
      <c r="L963" s="122"/>
      <c r="M963" s="153"/>
      <c r="N963" s="153"/>
      <c r="O963" s="122"/>
      <c r="P963" s="153"/>
      <c r="Q963" s="153"/>
      <c r="R963" s="153"/>
      <c r="S963" s="153"/>
      <c r="T963" s="122" t="str">
        <f>IFERROR(IFERROR(VLOOKUP(CONCATENATE($C963,"-",$D963, "-",$E963),Dashboard!$M$300:$N$472,2,FALSE),VLOOKUP(CONCATENATE($E963,"-",$D963, "-",$C963),Dashboard!$M$300:$N$472,2,FALSE)),"")</f>
        <v/>
      </c>
      <c r="U963" s="345" t="str">
        <f t="shared" si="14"/>
        <v/>
      </c>
      <c r="V963" s="209"/>
      <c r="W963" s="153"/>
      <c r="X963" s="153"/>
      <c r="Y963" s="11"/>
    </row>
    <row r="964" spans="1:25" ht="24.75" x14ac:dyDescent="0.25">
      <c r="A964" s="153" t="s">
        <v>4140</v>
      </c>
      <c r="B964" s="153"/>
      <c r="C964" s="128" t="s">
        <v>316</v>
      </c>
      <c r="D964" s="128" t="s">
        <v>295</v>
      </c>
      <c r="E964" s="151" t="s">
        <v>7018</v>
      </c>
      <c r="F964" s="153">
        <v>43</v>
      </c>
      <c r="G964" s="122"/>
      <c r="H964" s="154">
        <v>7.45</v>
      </c>
      <c r="I964" s="154">
        <v>8</v>
      </c>
      <c r="J964" s="154">
        <v>9</v>
      </c>
      <c r="K964" s="122"/>
      <c r="L964" s="122"/>
      <c r="M964" s="153"/>
      <c r="N964" s="153"/>
      <c r="O964" s="122"/>
      <c r="P964" s="153"/>
      <c r="Q964" s="153"/>
      <c r="R964" s="153"/>
      <c r="S964" s="153"/>
      <c r="T964" s="122" t="str">
        <f>IFERROR(IFERROR(VLOOKUP(CONCATENATE($C964,"-",$D964, "-",$E964),Dashboard!$M$300:$N$472,2,FALSE),VLOOKUP(CONCATENATE($E964,"-",$D964, "-",$C964),Dashboard!$M$300:$N$472,2,FALSE)),"")</f>
        <v/>
      </c>
      <c r="U964" s="345" t="str">
        <f t="shared" si="14"/>
        <v/>
      </c>
      <c r="V964" s="209"/>
      <c r="W964" s="153"/>
      <c r="X964" s="153"/>
      <c r="Y964" s="11"/>
    </row>
    <row r="965" spans="1:25" ht="15.75" customHeight="1" x14ac:dyDescent="0.25">
      <c r="A965" s="153"/>
      <c r="B965" s="153"/>
      <c r="C965" s="128" t="s">
        <v>492</v>
      </c>
      <c r="D965" s="168" t="s">
        <v>6022</v>
      </c>
      <c r="E965" s="125" t="s">
        <v>133</v>
      </c>
      <c r="F965" s="153">
        <v>32</v>
      </c>
      <c r="G965" s="122"/>
      <c r="H965" s="154">
        <v>9.1</v>
      </c>
      <c r="I965" s="154"/>
      <c r="J965" s="154">
        <v>10.1</v>
      </c>
      <c r="K965" s="122"/>
      <c r="L965" s="122"/>
      <c r="M965" s="153"/>
      <c r="N965" s="153"/>
      <c r="O965" s="122"/>
      <c r="P965" s="153"/>
      <c r="Q965" s="153"/>
      <c r="R965" s="153"/>
      <c r="S965" s="153"/>
      <c r="T965" s="122" t="str">
        <f>IFERROR(IFERROR(VLOOKUP(CONCATENATE($C965,"-",$D965, "-",$E965),Dashboard!$M$300:$N$472,2,FALSE),VLOOKUP(CONCATENATE($E965,"-",$D965, "-",$C965),Dashboard!$M$300:$N$472,2,FALSE)),"")</f>
        <v/>
      </c>
      <c r="U965" s="345" t="str">
        <f t="shared" si="14"/>
        <v/>
      </c>
      <c r="V965" s="209"/>
      <c r="W965" s="153" t="s">
        <v>5612</v>
      </c>
      <c r="X965" s="153"/>
      <c r="Y965" s="11"/>
    </row>
    <row r="966" spans="1:25" ht="35.25" customHeight="1" x14ac:dyDescent="0.25">
      <c r="A966" s="153"/>
      <c r="B966" s="153"/>
      <c r="C966" s="128" t="s">
        <v>295</v>
      </c>
      <c r="D966" s="168" t="s">
        <v>6022</v>
      </c>
      <c r="E966" s="125" t="s">
        <v>316</v>
      </c>
      <c r="F966" s="153">
        <v>12</v>
      </c>
      <c r="G966" s="122"/>
      <c r="H966" s="154">
        <v>10.3</v>
      </c>
      <c r="I966" s="154"/>
      <c r="J966" s="154">
        <v>10.5</v>
      </c>
      <c r="K966" s="122"/>
      <c r="L966" s="122"/>
      <c r="M966" s="153"/>
      <c r="N966" s="153"/>
      <c r="O966" s="122"/>
      <c r="P966" s="153"/>
      <c r="Q966" s="153"/>
      <c r="R966" s="153"/>
      <c r="S966" s="153"/>
      <c r="T966" s="122" t="str">
        <f>IFERROR(IFERROR(VLOOKUP(CONCATENATE($C966,"-",$D966, "-",$E966),Dashboard!$M$300:$N$472,2,FALSE),VLOOKUP(CONCATENATE($E966,"-",$D966, "-",$C966),Dashboard!$M$300:$N$472,2,FALSE)),"")</f>
        <v/>
      </c>
      <c r="U966" s="345" t="str">
        <f t="shared" si="14"/>
        <v/>
      </c>
      <c r="V966" s="209"/>
      <c r="W966" s="153" t="s">
        <v>5612</v>
      </c>
      <c r="X966" s="153"/>
      <c r="Y966" s="11"/>
    </row>
    <row r="967" spans="1:25" ht="34.5" customHeight="1" x14ac:dyDescent="0.25">
      <c r="A967" s="153"/>
      <c r="B967" s="153"/>
      <c r="C967" s="128" t="s">
        <v>316</v>
      </c>
      <c r="D967" s="168" t="s">
        <v>6022</v>
      </c>
      <c r="E967" s="125" t="s">
        <v>6058</v>
      </c>
      <c r="F967" s="153">
        <v>12</v>
      </c>
      <c r="G967" s="122"/>
      <c r="H967" s="154">
        <v>11</v>
      </c>
      <c r="I967" s="154"/>
      <c r="J967" s="154">
        <v>11.2</v>
      </c>
      <c r="K967" s="122"/>
      <c r="L967" s="122"/>
      <c r="M967" s="153"/>
      <c r="N967" s="153"/>
      <c r="O967" s="122"/>
      <c r="P967" s="153"/>
      <c r="Q967" s="153"/>
      <c r="R967" s="153"/>
      <c r="S967" s="153"/>
      <c r="T967" s="122" t="str">
        <f>IFERROR(IFERROR(VLOOKUP(CONCATENATE($C967,"-",$D967, "-",$E967),Dashboard!$M$300:$N$472,2,FALSE),VLOOKUP(CONCATENATE($E967,"-",$D967, "-",$C967),Dashboard!$M$300:$N$472,2,FALSE)),"")</f>
        <v/>
      </c>
      <c r="U967" s="345" t="str">
        <f t="shared" si="14"/>
        <v/>
      </c>
      <c r="V967" s="209"/>
      <c r="W967" s="153" t="s">
        <v>5612</v>
      </c>
      <c r="X967" s="153"/>
      <c r="Y967" s="11"/>
    </row>
    <row r="968" spans="1:25" x14ac:dyDescent="0.25">
      <c r="A968" s="153"/>
      <c r="B968" s="153"/>
      <c r="C968" s="128" t="s">
        <v>295</v>
      </c>
      <c r="D968" s="168" t="s">
        <v>6022</v>
      </c>
      <c r="E968" s="125" t="s">
        <v>316</v>
      </c>
      <c r="F968" s="153">
        <v>12</v>
      </c>
      <c r="G968" s="122"/>
      <c r="H968" s="154">
        <v>11.3</v>
      </c>
      <c r="I968" s="154"/>
      <c r="J968" s="154">
        <v>11.5</v>
      </c>
      <c r="K968" s="122"/>
      <c r="L968" s="122"/>
      <c r="M968" s="153"/>
      <c r="N968" s="153"/>
      <c r="O968" s="122"/>
      <c r="P968" s="153"/>
      <c r="Q968" s="153"/>
      <c r="R968" s="153"/>
      <c r="S968" s="153"/>
      <c r="T968" s="122" t="str">
        <f>IFERROR(IFERROR(VLOOKUP(CONCATENATE($C968,"-",$D968, "-",$E968),Dashboard!$M$300:$N$472,2,FALSE),VLOOKUP(CONCATENATE($E968,"-",$D968, "-",$C968),Dashboard!$M$300:$N$472,2,FALSE)),"")</f>
        <v/>
      </c>
      <c r="U968" s="345" t="str">
        <f t="shared" si="14"/>
        <v/>
      </c>
      <c r="V968" s="209"/>
      <c r="W968" s="153" t="s">
        <v>5612</v>
      </c>
      <c r="X968" s="153"/>
      <c r="Y968" s="11"/>
    </row>
    <row r="969" spans="1:25" x14ac:dyDescent="0.25">
      <c r="A969" s="153"/>
      <c r="B969" s="153"/>
      <c r="C969" s="128" t="s">
        <v>316</v>
      </c>
      <c r="D969" s="168" t="s">
        <v>6022</v>
      </c>
      <c r="E969" s="125" t="s">
        <v>6058</v>
      </c>
      <c r="F969" s="153">
        <v>12</v>
      </c>
      <c r="G969" s="122"/>
      <c r="H969" s="154">
        <v>12</v>
      </c>
      <c r="I969" s="154"/>
      <c r="J969" s="154">
        <v>12.2</v>
      </c>
      <c r="K969" s="122"/>
      <c r="L969" s="122"/>
      <c r="M969" s="153"/>
      <c r="N969" s="153"/>
      <c r="O969" s="122"/>
      <c r="P969" s="153"/>
      <c r="Q969" s="153"/>
      <c r="R969" s="153"/>
      <c r="S969" s="153"/>
      <c r="T969" s="122" t="str">
        <f>IFERROR(IFERROR(VLOOKUP(CONCATENATE($C969,"-",$D969, "-",$E969),Dashboard!$M$300:$N$472,2,FALSE),VLOOKUP(CONCATENATE($E969,"-",$D969, "-",$C969),Dashboard!$M$300:$N$472,2,FALSE)),"")</f>
        <v/>
      </c>
      <c r="U969" s="345" t="str">
        <f t="shared" si="14"/>
        <v/>
      </c>
      <c r="V969" s="209"/>
      <c r="W969" s="153" t="s">
        <v>5612</v>
      </c>
      <c r="X969" s="153"/>
      <c r="Y969" s="11"/>
    </row>
    <row r="970" spans="1:25" x14ac:dyDescent="0.25">
      <c r="A970" s="153"/>
      <c r="B970" s="153"/>
      <c r="C970" s="128" t="s">
        <v>295</v>
      </c>
      <c r="D970" s="168" t="s">
        <v>6022</v>
      </c>
      <c r="E970" s="125" t="s">
        <v>316</v>
      </c>
      <c r="F970" s="153">
        <v>12</v>
      </c>
      <c r="G970" s="122"/>
      <c r="H970" s="154">
        <v>12.4</v>
      </c>
      <c r="I970" s="154"/>
      <c r="J970" s="154">
        <v>13</v>
      </c>
      <c r="K970" s="122"/>
      <c r="L970" s="122"/>
      <c r="M970" s="153"/>
      <c r="N970" s="153"/>
      <c r="O970" s="122"/>
      <c r="P970" s="153"/>
      <c r="Q970" s="153"/>
      <c r="R970" s="153"/>
      <c r="S970" s="153"/>
      <c r="T970" s="122" t="str">
        <f>IFERROR(IFERROR(VLOOKUP(CONCATENATE($C970,"-",$D970, "-",$E970),Dashboard!$M$300:$N$472,2,FALSE),VLOOKUP(CONCATENATE($E970,"-",$D970, "-",$C970),Dashboard!$M$300:$N$472,2,FALSE)),"")</f>
        <v/>
      </c>
      <c r="U970" s="345" t="str">
        <f t="shared" si="14"/>
        <v/>
      </c>
      <c r="V970" s="209"/>
      <c r="W970" s="153" t="s">
        <v>5612</v>
      </c>
      <c r="X970" s="153"/>
      <c r="Y970" s="11"/>
    </row>
    <row r="971" spans="1:25" x14ac:dyDescent="0.25">
      <c r="A971" s="153"/>
      <c r="B971" s="153"/>
      <c r="C971" s="128" t="s">
        <v>316</v>
      </c>
      <c r="D971" s="168" t="s">
        <v>6022</v>
      </c>
      <c r="E971" s="125" t="s">
        <v>6058</v>
      </c>
      <c r="F971" s="153">
        <v>12</v>
      </c>
      <c r="G971" s="122"/>
      <c r="H971" s="154">
        <v>14</v>
      </c>
      <c r="I971" s="154"/>
      <c r="J971" s="204">
        <v>14.2</v>
      </c>
      <c r="K971" s="122"/>
      <c r="L971" s="122"/>
      <c r="M971" s="153"/>
      <c r="N971" s="153"/>
      <c r="O971" s="122"/>
      <c r="P971" s="153"/>
      <c r="Q971" s="153"/>
      <c r="R971" s="153"/>
      <c r="S971" s="153"/>
      <c r="T971" s="122" t="str">
        <f>IFERROR(IFERROR(VLOOKUP(CONCATENATE($C971,"-",$D971, "-",$E971),Dashboard!$M$300:$N$472,2,FALSE),VLOOKUP(CONCATENATE($E971,"-",$D971, "-",$C971),Dashboard!$M$300:$N$472,2,FALSE)),"")</f>
        <v/>
      </c>
      <c r="U971" s="345" t="str">
        <f t="shared" si="14"/>
        <v/>
      </c>
      <c r="V971" s="209"/>
      <c r="W971" s="153" t="s">
        <v>5612</v>
      </c>
      <c r="X971" s="153"/>
      <c r="Y971" s="11"/>
    </row>
    <row r="972" spans="1:25" x14ac:dyDescent="0.25">
      <c r="A972" s="153"/>
      <c r="B972" s="153"/>
      <c r="C972" s="128" t="s">
        <v>295</v>
      </c>
      <c r="D972" s="168" t="s">
        <v>6022</v>
      </c>
      <c r="E972" s="125" t="s">
        <v>492</v>
      </c>
      <c r="F972" s="153">
        <v>28</v>
      </c>
      <c r="G972" s="122"/>
      <c r="H972" s="154">
        <v>15</v>
      </c>
      <c r="I972" s="154"/>
      <c r="J972" s="154">
        <v>15.45</v>
      </c>
      <c r="K972" s="122"/>
      <c r="L972" s="122"/>
      <c r="M972" s="153"/>
      <c r="N972" s="153"/>
      <c r="O972" s="122"/>
      <c r="P972" s="153"/>
      <c r="Q972" s="153"/>
      <c r="R972" s="153"/>
      <c r="S972" s="153"/>
      <c r="T972" s="122" t="str">
        <f>IFERROR(IFERROR(VLOOKUP(CONCATENATE($C972,"-",$D972, "-",$E972),Dashboard!$M$300:$N$472,2,FALSE),VLOOKUP(CONCATENATE($E972,"-",$D972, "-",$C972),Dashboard!$M$300:$N$472,2,FALSE)),"")</f>
        <v/>
      </c>
      <c r="U972" s="345" t="str">
        <f t="shared" si="14"/>
        <v/>
      </c>
      <c r="V972" s="209"/>
      <c r="W972" s="153" t="s">
        <v>5612</v>
      </c>
      <c r="X972" s="153"/>
      <c r="Y972" s="11"/>
    </row>
    <row r="973" spans="1:25" x14ac:dyDescent="0.25">
      <c r="A973" s="153"/>
      <c r="B973" s="153"/>
      <c r="C973" s="128" t="s">
        <v>5859</v>
      </c>
      <c r="D973" s="128" t="s">
        <v>295</v>
      </c>
      <c r="E973" s="125" t="s">
        <v>316</v>
      </c>
      <c r="F973" s="153">
        <v>43</v>
      </c>
      <c r="G973" s="122"/>
      <c r="H973" s="154">
        <v>17</v>
      </c>
      <c r="I973" s="154"/>
      <c r="J973" s="154">
        <v>18.149999999999999</v>
      </c>
      <c r="K973" s="122"/>
      <c r="L973" s="122"/>
      <c r="M973" s="153"/>
      <c r="N973" s="153"/>
      <c r="O973" s="122"/>
      <c r="P973" s="153"/>
      <c r="Q973" s="153"/>
      <c r="R973" s="153"/>
      <c r="S973" s="153"/>
      <c r="T973" s="122" t="str">
        <f>IFERROR(IFERROR(VLOOKUP(CONCATENATE($C973,"-",$D973, "-",$E973),Dashboard!$M$300:$N$472,2,FALSE),VLOOKUP(CONCATENATE($E973,"-",$D973, "-",$C973),Dashboard!$M$300:$N$472,2,FALSE)),"")</f>
        <v/>
      </c>
      <c r="U973" s="345" t="str">
        <f t="shared" si="14"/>
        <v/>
      </c>
      <c r="V973" s="209"/>
      <c r="W973" s="153"/>
      <c r="X973" s="153"/>
      <c r="Y973" s="11"/>
    </row>
    <row r="974" spans="1:25" x14ac:dyDescent="0.25">
      <c r="A974" s="153"/>
      <c r="B974" s="153"/>
      <c r="C974" s="128" t="s">
        <v>316</v>
      </c>
      <c r="D974" s="173" t="s">
        <v>6022</v>
      </c>
      <c r="E974" s="128" t="s">
        <v>6786</v>
      </c>
      <c r="F974" s="153"/>
      <c r="G974" s="122">
        <v>6</v>
      </c>
      <c r="H974" s="154">
        <v>18.149999999999999</v>
      </c>
      <c r="I974" s="154"/>
      <c r="J974" s="154">
        <v>18.3</v>
      </c>
      <c r="K974" s="122">
        <v>1</v>
      </c>
      <c r="L974" s="122">
        <v>0</v>
      </c>
      <c r="M974" s="154">
        <v>11.45</v>
      </c>
      <c r="N974" s="154">
        <v>7.4</v>
      </c>
      <c r="O974" s="122">
        <f>SUM(F964:F973)</f>
        <v>218</v>
      </c>
      <c r="P974" s="153"/>
      <c r="Q974" s="153"/>
      <c r="R974" s="153"/>
      <c r="S974" s="153"/>
      <c r="T974" s="122" t="str">
        <f>IFERROR(IFERROR(VLOOKUP(CONCATENATE($C974,"-",$D974, "-",$E974),Dashboard!$M$300:$N$472,2,FALSE),VLOOKUP(CONCATENATE($E974,"-",$D974, "-",$C974),Dashboard!$M$300:$N$472,2,FALSE)),"")</f>
        <v/>
      </c>
      <c r="U974" s="345" t="str">
        <f t="shared" si="14"/>
        <v/>
      </c>
      <c r="V974" s="209"/>
      <c r="W974" s="153" t="s">
        <v>5805</v>
      </c>
      <c r="X974" s="153"/>
      <c r="Y974" s="11"/>
    </row>
    <row r="975" spans="1:25" ht="45" x14ac:dyDescent="0.25">
      <c r="A975" s="214" t="s">
        <v>5816</v>
      </c>
      <c r="B975" s="137" t="s">
        <v>5905</v>
      </c>
      <c r="C975" s="369" t="s">
        <v>6786</v>
      </c>
      <c r="D975" s="369" t="s">
        <v>7019</v>
      </c>
      <c r="E975" s="371" t="s">
        <v>7020</v>
      </c>
      <c r="F975" s="214">
        <v>12</v>
      </c>
      <c r="G975" s="137"/>
      <c r="H975" s="382">
        <v>7.15</v>
      </c>
      <c r="I975" s="382"/>
      <c r="J975" s="382">
        <v>7.45</v>
      </c>
      <c r="K975" s="137"/>
      <c r="L975" s="137"/>
      <c r="M975" s="214"/>
      <c r="N975" s="214"/>
      <c r="O975" s="137"/>
      <c r="P975" s="214"/>
      <c r="Q975" s="214"/>
      <c r="R975" s="214"/>
      <c r="S975" s="214"/>
      <c r="T975" s="122" t="str">
        <f>IFERROR(IFERROR(VLOOKUP(CONCATENATE($C975,"-",$D975, "-",$E975),Dashboard!$M$300:$N$472,2,FALSE),VLOOKUP(CONCATENATE($E975,"-",$D975, "-",$C975),Dashboard!$M$300:$N$472,2,FALSE)),"")</f>
        <v/>
      </c>
      <c r="U975" s="345" t="str">
        <f t="shared" si="14"/>
        <v/>
      </c>
      <c r="V975" s="209"/>
      <c r="W975" s="214"/>
      <c r="X975" s="153"/>
      <c r="Y975" s="11"/>
    </row>
    <row r="976" spans="1:25" x14ac:dyDescent="0.25">
      <c r="A976" s="153" t="s">
        <v>4140</v>
      </c>
      <c r="B976" s="153"/>
      <c r="C976" s="128" t="s">
        <v>295</v>
      </c>
      <c r="D976" s="128" t="s">
        <v>7021</v>
      </c>
      <c r="E976" s="125" t="s">
        <v>316</v>
      </c>
      <c r="F976" s="153">
        <v>22</v>
      </c>
      <c r="G976" s="122"/>
      <c r="H976" s="154">
        <v>8.1999999999999993</v>
      </c>
      <c r="I976" s="154"/>
      <c r="J976" s="154">
        <v>9.1</v>
      </c>
      <c r="K976" s="122"/>
      <c r="L976" s="122"/>
      <c r="M976" s="153"/>
      <c r="N976" s="153"/>
      <c r="O976" s="122"/>
      <c r="P976" s="153"/>
      <c r="Q976" s="153"/>
      <c r="R976" s="153"/>
      <c r="S976" s="153"/>
      <c r="T976" s="122" t="str">
        <f>IFERROR(IFERROR(VLOOKUP(CONCATENATE($C976,"-",$D976, "-",$E976),Dashboard!$M$300:$N$472,2,FALSE),VLOOKUP(CONCATENATE($E976,"-",$D976, "-",$C976),Dashboard!$M$300:$N$472,2,FALSE)),"")</f>
        <v/>
      </c>
      <c r="U976" s="345" t="str">
        <f t="shared" si="14"/>
        <v/>
      </c>
      <c r="V976" s="209"/>
      <c r="W976" s="153"/>
      <c r="X976" s="153"/>
      <c r="Y976" s="11"/>
    </row>
    <row r="977" spans="1:25" x14ac:dyDescent="0.25">
      <c r="A977" s="153"/>
      <c r="B977" s="153"/>
      <c r="C977" s="128" t="s">
        <v>316</v>
      </c>
      <c r="D977" s="168" t="s">
        <v>6022</v>
      </c>
      <c r="E977" s="125" t="s">
        <v>295</v>
      </c>
      <c r="F977" s="153">
        <v>12</v>
      </c>
      <c r="G977" s="122"/>
      <c r="H977" s="154">
        <v>9.4499999999999993</v>
      </c>
      <c r="I977" s="154"/>
      <c r="J977" s="154">
        <v>10.050000000000001</v>
      </c>
      <c r="K977" s="122"/>
      <c r="L977" s="122"/>
      <c r="M977" s="153"/>
      <c r="N977" s="153"/>
      <c r="O977" s="122"/>
      <c r="P977" s="153"/>
      <c r="Q977" s="153"/>
      <c r="R977" s="153"/>
      <c r="S977" s="153"/>
      <c r="T977" s="122" t="str">
        <f>IFERROR(IFERROR(VLOOKUP(CONCATENATE($C977,"-",$D977, "-",$E977),Dashboard!$M$300:$N$472,2,FALSE),VLOOKUP(CONCATENATE($E977,"-",$D977, "-",$C977),Dashboard!$M$300:$N$472,2,FALSE)),"")</f>
        <v/>
      </c>
      <c r="U977" s="345" t="str">
        <f t="shared" si="14"/>
        <v/>
      </c>
      <c r="V977" s="209"/>
      <c r="W977" s="153" t="s">
        <v>5612</v>
      </c>
      <c r="X977" s="153"/>
      <c r="Y977" s="11"/>
    </row>
    <row r="978" spans="1:25" x14ac:dyDescent="0.25">
      <c r="A978" s="153"/>
      <c r="B978" s="153"/>
      <c r="C978" s="128" t="s">
        <v>295</v>
      </c>
      <c r="D978" s="168" t="s">
        <v>6022</v>
      </c>
      <c r="E978" s="125" t="s">
        <v>316</v>
      </c>
      <c r="F978" s="153">
        <v>12</v>
      </c>
      <c r="G978" s="122"/>
      <c r="H978" s="154">
        <v>10.45</v>
      </c>
      <c r="I978" s="154"/>
      <c r="J978" s="154">
        <v>11.05</v>
      </c>
      <c r="K978" s="122"/>
      <c r="L978" s="122"/>
      <c r="M978" s="153"/>
      <c r="N978" s="153"/>
      <c r="O978" s="122"/>
      <c r="P978" s="153"/>
      <c r="Q978" s="153"/>
      <c r="R978" s="153"/>
      <c r="S978" s="153"/>
      <c r="T978" s="122" t="str">
        <f>IFERROR(IFERROR(VLOOKUP(CONCATENATE($C978,"-",$D978, "-",$E978),Dashboard!$M$300:$N$472,2,FALSE),VLOOKUP(CONCATENATE($E978,"-",$D978, "-",$C978),Dashboard!$M$300:$N$472,2,FALSE)),"")</f>
        <v/>
      </c>
      <c r="U978" s="345" t="str">
        <f t="shared" si="14"/>
        <v/>
      </c>
      <c r="V978" s="209"/>
      <c r="W978" s="153" t="s">
        <v>5612</v>
      </c>
      <c r="X978" s="153"/>
      <c r="Y978" s="11"/>
    </row>
    <row r="979" spans="1:25" ht="15.75" customHeight="1" x14ac:dyDescent="0.25">
      <c r="A979" s="153"/>
      <c r="B979" s="153"/>
      <c r="C979" s="128" t="s">
        <v>316</v>
      </c>
      <c r="D979" s="168" t="s">
        <v>6022</v>
      </c>
      <c r="E979" s="125" t="s">
        <v>295</v>
      </c>
      <c r="F979" s="153">
        <v>12</v>
      </c>
      <c r="G979" s="122"/>
      <c r="H979" s="154">
        <v>11.3</v>
      </c>
      <c r="I979" s="154"/>
      <c r="J979" s="154">
        <v>12</v>
      </c>
      <c r="K979" s="122"/>
      <c r="L979" s="122"/>
      <c r="M979" s="153"/>
      <c r="N979" s="153"/>
      <c r="O979" s="122"/>
      <c r="P979" s="153"/>
      <c r="Q979" s="153"/>
      <c r="R979" s="153"/>
      <c r="S979" s="153"/>
      <c r="T979" s="122" t="str">
        <f>IFERROR(IFERROR(VLOOKUP(CONCATENATE($C979,"-",$D979, "-",$E979),Dashboard!$M$300:$N$472,2,FALSE),VLOOKUP(CONCATENATE($E979,"-",$D979, "-",$C979),Dashboard!$M$300:$N$472,2,FALSE)),"")</f>
        <v/>
      </c>
      <c r="U979" s="345" t="str">
        <f t="shared" si="14"/>
        <v/>
      </c>
      <c r="V979" s="209"/>
      <c r="W979" s="153" t="s">
        <v>5612</v>
      </c>
      <c r="X979" s="153"/>
      <c r="Y979" s="11"/>
    </row>
    <row r="980" spans="1:25" ht="45" x14ac:dyDescent="0.25">
      <c r="A980" s="153"/>
      <c r="B980" s="153"/>
      <c r="C980" s="128" t="s">
        <v>295</v>
      </c>
      <c r="D980" s="125" t="s">
        <v>7022</v>
      </c>
      <c r="E980" s="125" t="s">
        <v>7023</v>
      </c>
      <c r="F980" s="153">
        <v>12</v>
      </c>
      <c r="G980" s="122"/>
      <c r="H980" s="154">
        <v>13.45</v>
      </c>
      <c r="I980" s="154"/>
      <c r="J980" s="154">
        <v>14.15</v>
      </c>
      <c r="K980" s="122"/>
      <c r="L980" s="122"/>
      <c r="M980" s="153"/>
      <c r="N980" s="153"/>
      <c r="O980" s="122"/>
      <c r="P980" s="153"/>
      <c r="Q980" s="153"/>
      <c r="R980" s="153"/>
      <c r="S980" s="153"/>
      <c r="T980" s="122" t="str">
        <f>IFERROR(IFERROR(VLOOKUP(CONCATENATE($C980,"-",$D980, "-",$E980),Dashboard!$M$300:$N$472,2,FALSE),VLOOKUP(CONCATENATE($E980,"-",$D980, "-",$C980),Dashboard!$M$300:$N$472,2,FALSE)),"")</f>
        <v/>
      </c>
      <c r="U980" s="345" t="str">
        <f t="shared" si="14"/>
        <v/>
      </c>
      <c r="V980" s="209"/>
      <c r="W980" s="153"/>
      <c r="X980" s="153"/>
      <c r="Y980" s="11"/>
    </row>
    <row r="981" spans="1:25" x14ac:dyDescent="0.25">
      <c r="A981" s="153"/>
      <c r="B981" s="153"/>
      <c r="C981" s="128" t="s">
        <v>316</v>
      </c>
      <c r="D981" s="168" t="s">
        <v>6022</v>
      </c>
      <c r="E981" s="125" t="s">
        <v>295</v>
      </c>
      <c r="F981" s="153">
        <v>12</v>
      </c>
      <c r="G981" s="122"/>
      <c r="H981" s="154">
        <v>14.3</v>
      </c>
      <c r="I981" s="154"/>
      <c r="J981" s="154">
        <v>15</v>
      </c>
      <c r="K981" s="122"/>
      <c r="L981" s="122"/>
      <c r="M981" s="153"/>
      <c r="N981" s="153"/>
      <c r="O981" s="122"/>
      <c r="P981" s="153"/>
      <c r="Q981" s="153"/>
      <c r="R981" s="153"/>
      <c r="S981" s="153"/>
      <c r="T981" s="122" t="str">
        <f>IFERROR(IFERROR(VLOOKUP(CONCATENATE($C981,"-",$D981, "-",$E981),Dashboard!$M$300:$N$472,2,FALSE),VLOOKUP(CONCATENATE($E981,"-",$D981, "-",$C981),Dashboard!$M$300:$N$472,2,FALSE)),"")</f>
        <v/>
      </c>
      <c r="U981" s="345" t="str">
        <f t="shared" si="14"/>
        <v/>
      </c>
      <c r="V981" s="209"/>
      <c r="W981" s="153" t="s">
        <v>5612</v>
      </c>
      <c r="X981" s="153"/>
      <c r="Y981" s="11"/>
    </row>
    <row r="982" spans="1:25" x14ac:dyDescent="0.25">
      <c r="A982" s="153"/>
      <c r="B982" s="153"/>
      <c r="C982" s="128" t="s">
        <v>295</v>
      </c>
      <c r="D982" s="168" t="s">
        <v>6022</v>
      </c>
      <c r="E982" s="125" t="s">
        <v>316</v>
      </c>
      <c r="F982" s="153">
        <v>12</v>
      </c>
      <c r="G982" s="122"/>
      <c r="H982" s="154">
        <v>15.3</v>
      </c>
      <c r="I982" s="154"/>
      <c r="J982" s="154">
        <v>15.5</v>
      </c>
      <c r="K982" s="122"/>
      <c r="L982" s="122"/>
      <c r="M982" s="153"/>
      <c r="N982" s="153"/>
      <c r="O982" s="122"/>
      <c r="P982" s="153"/>
      <c r="Q982" s="153"/>
      <c r="R982" s="153"/>
      <c r="S982" s="153"/>
      <c r="T982" s="122" t="str">
        <f>IFERROR(IFERROR(VLOOKUP(CONCATENATE($C982,"-",$D982, "-",$E982),Dashboard!$M$300:$N$472,2,FALSE),VLOOKUP(CONCATENATE($E982,"-",$D982, "-",$C982),Dashboard!$M$300:$N$472,2,FALSE)),"")</f>
        <v/>
      </c>
      <c r="U982" s="345" t="str">
        <f t="shared" si="14"/>
        <v/>
      </c>
      <c r="V982" s="209"/>
      <c r="W982" s="153" t="s">
        <v>5612</v>
      </c>
      <c r="X982" s="153"/>
      <c r="Y982" s="11"/>
    </row>
    <row r="983" spans="1:25" x14ac:dyDescent="0.25">
      <c r="A983" s="153"/>
      <c r="B983" s="153"/>
      <c r="C983" s="128" t="s">
        <v>316</v>
      </c>
      <c r="D983" s="168" t="s">
        <v>6022</v>
      </c>
      <c r="E983" s="125" t="s">
        <v>295</v>
      </c>
      <c r="F983" s="153">
        <v>12</v>
      </c>
      <c r="G983" s="122"/>
      <c r="H983" s="154">
        <v>16</v>
      </c>
      <c r="I983" s="154"/>
      <c r="J983" s="154">
        <v>16.2</v>
      </c>
      <c r="K983" s="122"/>
      <c r="L983" s="122"/>
      <c r="M983" s="153"/>
      <c r="N983" s="153"/>
      <c r="O983" s="122"/>
      <c r="P983" s="153"/>
      <c r="Q983" s="153"/>
      <c r="R983" s="153"/>
      <c r="S983" s="153"/>
      <c r="T983" s="122" t="str">
        <f>IFERROR(IFERROR(VLOOKUP(CONCATENATE($C983,"-",$D983, "-",$E983),Dashboard!$M$300:$N$472,2,FALSE),VLOOKUP(CONCATENATE($E983,"-",$D983, "-",$C983),Dashboard!$M$300:$N$472,2,FALSE)),"")</f>
        <v/>
      </c>
      <c r="U983" s="345" t="str">
        <f t="shared" si="14"/>
        <v/>
      </c>
      <c r="V983" s="209"/>
      <c r="W983" s="153" t="s">
        <v>5612</v>
      </c>
      <c r="X983" s="153"/>
      <c r="Y983" s="11"/>
    </row>
    <row r="984" spans="1:25" x14ac:dyDescent="0.25">
      <c r="A984" s="153"/>
      <c r="B984" s="153"/>
      <c r="C984" s="128" t="s">
        <v>295</v>
      </c>
      <c r="D984" s="168" t="s">
        <v>6022</v>
      </c>
      <c r="E984" s="125" t="s">
        <v>7021</v>
      </c>
      <c r="F984" s="153">
        <v>17</v>
      </c>
      <c r="G984" s="122"/>
      <c r="H984" s="154">
        <v>16.25</v>
      </c>
      <c r="I984" s="154"/>
      <c r="J984" s="154">
        <v>17</v>
      </c>
      <c r="K984" s="122"/>
      <c r="L984" s="122"/>
      <c r="M984" s="153"/>
      <c r="N984" s="153"/>
      <c r="O984" s="122"/>
      <c r="P984" s="153"/>
      <c r="Q984" s="153"/>
      <c r="R984" s="153"/>
      <c r="S984" s="153"/>
      <c r="T984" s="122" t="str">
        <f>IFERROR(IFERROR(VLOOKUP(CONCATENATE($C984,"-",$D984, "-",$E984),Dashboard!$M$300:$N$472,2,FALSE),VLOOKUP(CONCATENATE($E984,"-",$D984, "-",$C984),Dashboard!$M$300:$N$472,2,FALSE)),"")</f>
        <v/>
      </c>
      <c r="U984" s="345" t="str">
        <f t="shared" si="14"/>
        <v/>
      </c>
      <c r="V984" s="209"/>
      <c r="W984" s="153" t="s">
        <v>5612</v>
      </c>
      <c r="X984" s="153"/>
      <c r="Y984" s="11"/>
    </row>
    <row r="985" spans="1:25" x14ac:dyDescent="0.25">
      <c r="A985" s="153"/>
      <c r="B985" s="153"/>
      <c r="C985" s="125" t="s">
        <v>7021</v>
      </c>
      <c r="D985" s="125" t="s">
        <v>316</v>
      </c>
      <c r="E985" s="128" t="s">
        <v>295</v>
      </c>
      <c r="F985" s="153">
        <v>17</v>
      </c>
      <c r="G985" s="122"/>
      <c r="H985" s="154">
        <v>17.100000000000001</v>
      </c>
      <c r="I985" s="154"/>
      <c r="J985" s="154">
        <v>18</v>
      </c>
      <c r="K985" s="122"/>
      <c r="L985" s="122"/>
      <c r="M985" s="153"/>
      <c r="N985" s="153"/>
      <c r="O985" s="122"/>
      <c r="P985" s="153"/>
      <c r="Q985" s="153"/>
      <c r="R985" s="153"/>
      <c r="S985" s="153"/>
      <c r="T985" s="122" t="str">
        <f>IFERROR(IFERROR(VLOOKUP(CONCATENATE($C985,"-",$D985, "-",$E985),Dashboard!$M$300:$N$472,2,FALSE),VLOOKUP(CONCATENATE($E985,"-",$D985, "-",$C985),Dashboard!$M$300:$N$472,2,FALSE)),"")</f>
        <v/>
      </c>
      <c r="U985" s="345" t="str">
        <f t="shared" si="14"/>
        <v/>
      </c>
      <c r="V985" s="209"/>
      <c r="W985" s="153" t="s">
        <v>5612</v>
      </c>
      <c r="X985" s="153"/>
      <c r="Y985" s="11"/>
    </row>
    <row r="986" spans="1:25" x14ac:dyDescent="0.25">
      <c r="A986" s="153"/>
      <c r="B986" s="153"/>
      <c r="C986" s="128" t="s">
        <v>295</v>
      </c>
      <c r="D986" s="168" t="s">
        <v>6022</v>
      </c>
      <c r="E986" s="128" t="s">
        <v>6786</v>
      </c>
      <c r="F986" s="153"/>
      <c r="G986" s="122">
        <v>6</v>
      </c>
      <c r="H986" s="154">
        <v>18.05</v>
      </c>
      <c r="I986" s="154"/>
      <c r="J986" s="154">
        <v>18.2</v>
      </c>
      <c r="K986" s="122">
        <v>1</v>
      </c>
      <c r="L986" s="122">
        <v>0</v>
      </c>
      <c r="M986" s="154">
        <v>11.55</v>
      </c>
      <c r="N986" s="154">
        <v>8.15</v>
      </c>
      <c r="O986" s="122">
        <f>SUM(F975:F985)</f>
        <v>152</v>
      </c>
      <c r="P986" s="153"/>
      <c r="Q986" s="153"/>
      <c r="R986" s="153"/>
      <c r="S986" s="153"/>
      <c r="T986" s="122" t="str">
        <f>IFERROR(IFERROR(VLOOKUP(CONCATENATE($C986,"-",$D986, "-",$E986),Dashboard!$M$300:$N$472,2,FALSE),VLOOKUP(CONCATENATE($E986,"-",$D986, "-",$C986),Dashboard!$M$300:$N$472,2,FALSE)),"")</f>
        <v/>
      </c>
      <c r="U986" s="345" t="str">
        <f t="shared" si="14"/>
        <v/>
      </c>
      <c r="V986" s="209"/>
      <c r="W986" s="153" t="s">
        <v>5805</v>
      </c>
      <c r="X986" s="153"/>
      <c r="Y986" s="11"/>
    </row>
    <row r="987" spans="1:25" x14ac:dyDescent="0.25">
      <c r="A987" s="153"/>
      <c r="B987" s="153"/>
      <c r="C987" s="128"/>
      <c r="D987" s="128"/>
      <c r="E987" s="125"/>
      <c r="F987" s="153"/>
      <c r="G987" s="122"/>
      <c r="H987" s="153"/>
      <c r="I987" s="153"/>
      <c r="J987" s="153"/>
      <c r="K987" s="122"/>
      <c r="L987" s="122"/>
      <c r="M987" s="153"/>
      <c r="N987" s="153"/>
      <c r="O987" s="122"/>
      <c r="P987" s="153"/>
      <c r="Q987" s="153"/>
      <c r="R987" s="153"/>
      <c r="S987" s="153"/>
      <c r="T987" s="122" t="str">
        <f>IFERROR(IFERROR(VLOOKUP(CONCATENATE($C987,"-",$D987, "-",$E987),Dashboard!$M$300:$N$472,2,FALSE),VLOOKUP(CONCATENATE($E987,"-",$D987, "-",$C987),Dashboard!$M$300:$N$472,2,FALSE)),"")</f>
        <v/>
      </c>
      <c r="U987" s="345" t="str">
        <f t="shared" si="14"/>
        <v/>
      </c>
      <c r="V987" s="209"/>
      <c r="W987" s="153"/>
      <c r="X987" s="153"/>
      <c r="Y987" s="11"/>
    </row>
    <row r="988" spans="1:25" ht="26.25" x14ac:dyDescent="0.25">
      <c r="A988" s="153" t="s">
        <v>6998</v>
      </c>
      <c r="B988" s="122" t="s">
        <v>5906</v>
      </c>
      <c r="C988" s="128" t="s">
        <v>5833</v>
      </c>
      <c r="D988" s="128" t="s">
        <v>7024</v>
      </c>
      <c r="E988" s="123" t="s">
        <v>7025</v>
      </c>
      <c r="F988" s="153">
        <v>10</v>
      </c>
      <c r="G988" s="122"/>
      <c r="H988" s="154">
        <v>7</v>
      </c>
      <c r="I988" s="154"/>
      <c r="J988" s="154">
        <v>7.45</v>
      </c>
      <c r="K988" s="122"/>
      <c r="L988" s="122"/>
      <c r="M988" s="153"/>
      <c r="N988" s="153"/>
      <c r="O988" s="122"/>
      <c r="P988" s="153"/>
      <c r="Q988" s="153"/>
      <c r="R988" s="153"/>
      <c r="S988" s="153"/>
      <c r="T988" s="122" t="str">
        <f>IFERROR(IFERROR(VLOOKUP(CONCATENATE($C988,"-",$D988, "-",$E988),Dashboard!$M$300:$N$472,2,FALSE),VLOOKUP(CONCATENATE($E988,"-",$D988, "-",$C988),Dashboard!$M$300:$N$472,2,FALSE)),"")</f>
        <v/>
      </c>
      <c r="U988" s="345" t="str">
        <f t="shared" si="14"/>
        <v/>
      </c>
      <c r="V988" s="209"/>
      <c r="W988" s="153"/>
      <c r="X988" s="153"/>
      <c r="Y988" s="11"/>
    </row>
    <row r="989" spans="1:25" ht="26.25" x14ac:dyDescent="0.25">
      <c r="A989" s="153" t="s">
        <v>5816</v>
      </c>
      <c r="B989" s="153"/>
      <c r="C989" s="123" t="s">
        <v>7025</v>
      </c>
      <c r="D989" s="168" t="s">
        <v>6022</v>
      </c>
      <c r="E989" s="125" t="s">
        <v>316</v>
      </c>
      <c r="F989" s="153">
        <v>12</v>
      </c>
      <c r="G989" s="122"/>
      <c r="H989" s="154">
        <v>7.5</v>
      </c>
      <c r="I989" s="154"/>
      <c r="J989" s="154">
        <v>8.15</v>
      </c>
      <c r="K989" s="122"/>
      <c r="L989" s="122"/>
      <c r="M989" s="153"/>
      <c r="N989" s="153"/>
      <c r="O989" s="122"/>
      <c r="P989" s="153"/>
      <c r="Q989" s="153"/>
      <c r="R989" s="153"/>
      <c r="S989" s="153"/>
      <c r="T989" s="122" t="str">
        <f>IFERROR(IFERROR(VLOOKUP(CONCATENATE($C989,"-",$D989, "-",$E989),Dashboard!$M$300:$N$472,2,FALSE),VLOOKUP(CONCATENATE($E989,"-",$D989, "-",$C989),Dashboard!$M$300:$N$472,2,FALSE)),"")</f>
        <v/>
      </c>
      <c r="U989" s="345" t="str">
        <f t="shared" si="14"/>
        <v/>
      </c>
      <c r="V989" s="209"/>
      <c r="W989" s="153"/>
      <c r="X989" s="153"/>
      <c r="Y989" s="11"/>
    </row>
    <row r="990" spans="1:25" ht="30" x14ac:dyDescent="0.25">
      <c r="A990" s="153"/>
      <c r="B990" s="153"/>
      <c r="C990" s="128" t="s">
        <v>316</v>
      </c>
      <c r="D990" s="125" t="s">
        <v>7026</v>
      </c>
      <c r="E990" s="125" t="s">
        <v>316</v>
      </c>
      <c r="F990" s="153">
        <v>10</v>
      </c>
      <c r="G990" s="122"/>
      <c r="H990" s="154">
        <v>8.4</v>
      </c>
      <c r="I990" s="154"/>
      <c r="J990" s="154">
        <v>9.1</v>
      </c>
      <c r="K990" s="122"/>
      <c r="L990" s="122"/>
      <c r="M990" s="153"/>
      <c r="N990" s="153"/>
      <c r="O990" s="122"/>
      <c r="P990" s="153"/>
      <c r="Q990" s="153"/>
      <c r="R990" s="153"/>
      <c r="S990" s="153"/>
      <c r="T990" s="122" t="str">
        <f>IFERROR(IFERROR(VLOOKUP(CONCATENATE($C990,"-",$D990, "-",$E990),Dashboard!$M$300:$N$472,2,FALSE),VLOOKUP(CONCATENATE($E990,"-",$D990, "-",$C990),Dashboard!$M$300:$N$472,2,FALSE)),"")</f>
        <v/>
      </c>
      <c r="U990" s="345" t="str">
        <f t="shared" si="14"/>
        <v/>
      </c>
      <c r="V990" s="209"/>
      <c r="W990" s="153"/>
      <c r="X990" s="153"/>
      <c r="Y990" s="11"/>
    </row>
    <row r="991" spans="1:25" x14ac:dyDescent="0.25">
      <c r="A991" s="153"/>
      <c r="B991" s="153"/>
      <c r="C991" s="128" t="s">
        <v>316</v>
      </c>
      <c r="D991" s="168" t="s">
        <v>6022</v>
      </c>
      <c r="E991" s="125" t="s">
        <v>133</v>
      </c>
      <c r="F991" s="153">
        <v>16</v>
      </c>
      <c r="G991" s="122"/>
      <c r="H991" s="154">
        <v>9.1999999999999993</v>
      </c>
      <c r="I991" s="154"/>
      <c r="J991" s="154">
        <v>9.5</v>
      </c>
      <c r="K991" s="122"/>
      <c r="L991" s="122"/>
      <c r="M991" s="153"/>
      <c r="N991" s="153"/>
      <c r="O991" s="122"/>
      <c r="P991" s="153"/>
      <c r="Q991" s="153"/>
      <c r="R991" s="153"/>
      <c r="S991" s="153"/>
      <c r="T991" s="122" t="str">
        <f>IFERROR(IFERROR(VLOOKUP(CONCATENATE($C991,"-",$D991, "-",$E991),Dashboard!$M$300:$N$472,2,FALSE),VLOOKUP(CONCATENATE($E991,"-",$D991, "-",$C991),Dashboard!$M$300:$N$472,2,FALSE)),"")</f>
        <v/>
      </c>
      <c r="U991" s="345" t="str">
        <f t="shared" si="14"/>
        <v/>
      </c>
      <c r="V991" s="209"/>
      <c r="W991" s="153" t="s">
        <v>5612</v>
      </c>
      <c r="X991" s="153"/>
      <c r="Y991" s="11"/>
    </row>
    <row r="992" spans="1:25" x14ac:dyDescent="0.25">
      <c r="A992" s="153"/>
      <c r="B992" s="153"/>
      <c r="C992" s="128" t="s">
        <v>295</v>
      </c>
      <c r="D992" s="168" t="s">
        <v>6022</v>
      </c>
      <c r="E992" s="125" t="s">
        <v>316</v>
      </c>
      <c r="F992" s="153">
        <v>12</v>
      </c>
      <c r="G992" s="122"/>
      <c r="H992" s="154">
        <v>10</v>
      </c>
      <c r="I992" s="154"/>
      <c r="J992" s="154">
        <v>10.199999999999999</v>
      </c>
      <c r="K992" s="122"/>
      <c r="L992" s="122"/>
      <c r="M992" s="153"/>
      <c r="N992" s="153"/>
      <c r="O992" s="122"/>
      <c r="P992" s="153"/>
      <c r="Q992" s="153"/>
      <c r="R992" s="153"/>
      <c r="S992" s="153"/>
      <c r="T992" s="122" t="str">
        <f>IFERROR(IFERROR(VLOOKUP(CONCATENATE($C992,"-",$D992, "-",$E992),Dashboard!$M$300:$N$472,2,FALSE),VLOOKUP(CONCATENATE($E992,"-",$D992, "-",$C992),Dashboard!$M$300:$N$472,2,FALSE)),"")</f>
        <v/>
      </c>
      <c r="U992" s="345" t="str">
        <f t="shared" si="14"/>
        <v/>
      </c>
      <c r="V992" s="209"/>
      <c r="W992" s="153" t="s">
        <v>5612</v>
      </c>
      <c r="X992" s="153"/>
      <c r="Y992" s="11"/>
    </row>
    <row r="993" spans="1:25" x14ac:dyDescent="0.25">
      <c r="A993" s="153"/>
      <c r="B993" s="153"/>
      <c r="C993" s="128" t="s">
        <v>316</v>
      </c>
      <c r="D993" s="168" t="s">
        <v>6022</v>
      </c>
      <c r="E993" s="125" t="s">
        <v>6058</v>
      </c>
      <c r="F993" s="153">
        <v>12</v>
      </c>
      <c r="G993" s="122"/>
      <c r="H993" s="154">
        <v>10.3</v>
      </c>
      <c r="I993" s="154"/>
      <c r="J993" s="154">
        <v>10.5</v>
      </c>
      <c r="K993" s="122"/>
      <c r="L993" s="122"/>
      <c r="M993" s="153"/>
      <c r="N993" s="153"/>
      <c r="O993" s="122"/>
      <c r="P993" s="153"/>
      <c r="Q993" s="153"/>
      <c r="R993" s="153"/>
      <c r="S993" s="153"/>
      <c r="T993" s="122" t="str">
        <f>IFERROR(IFERROR(VLOOKUP(CONCATENATE($C993,"-",$D993, "-",$E993),Dashboard!$M$300:$N$472,2,FALSE),VLOOKUP(CONCATENATE($E993,"-",$D993, "-",$C993),Dashboard!$M$300:$N$472,2,FALSE)),"")</f>
        <v/>
      </c>
      <c r="U993" s="345" t="str">
        <f t="shared" si="14"/>
        <v/>
      </c>
      <c r="V993" s="209"/>
      <c r="W993" s="153" t="s">
        <v>5612</v>
      </c>
      <c r="X993" s="153"/>
      <c r="Y993" s="11"/>
    </row>
    <row r="994" spans="1:25" x14ac:dyDescent="0.25">
      <c r="A994" s="153"/>
      <c r="B994" s="153"/>
      <c r="C994" s="128" t="s">
        <v>295</v>
      </c>
      <c r="D994" s="168" t="s">
        <v>6022</v>
      </c>
      <c r="E994" s="125" t="s">
        <v>316</v>
      </c>
      <c r="F994" s="153">
        <v>12</v>
      </c>
      <c r="G994" s="122"/>
      <c r="H994" s="154">
        <v>11.1</v>
      </c>
      <c r="I994" s="154"/>
      <c r="J994" s="154">
        <v>11.3</v>
      </c>
      <c r="K994" s="122"/>
      <c r="L994" s="122"/>
      <c r="M994" s="153"/>
      <c r="N994" s="153"/>
      <c r="O994" s="122"/>
      <c r="P994" s="153"/>
      <c r="Q994" s="153"/>
      <c r="R994" s="153"/>
      <c r="S994" s="153"/>
      <c r="T994" s="122" t="str">
        <f>IFERROR(IFERROR(VLOOKUP(CONCATENATE($C994,"-",$D994, "-",$E994),Dashboard!$M$300:$N$472,2,FALSE),VLOOKUP(CONCATENATE($E994,"-",$D994, "-",$C994),Dashboard!$M$300:$N$472,2,FALSE)),"")</f>
        <v/>
      </c>
      <c r="U994" s="345" t="str">
        <f t="shared" si="14"/>
        <v/>
      </c>
      <c r="V994" s="209"/>
      <c r="W994" s="153" t="s">
        <v>5612</v>
      </c>
      <c r="X994" s="153"/>
      <c r="Y994" s="11"/>
    </row>
    <row r="995" spans="1:25" x14ac:dyDescent="0.25">
      <c r="A995" s="153"/>
      <c r="B995" s="153"/>
      <c r="C995" s="128" t="s">
        <v>316</v>
      </c>
      <c r="D995" s="168" t="s">
        <v>6022</v>
      </c>
      <c r="E995" s="125" t="s">
        <v>295</v>
      </c>
      <c r="F995" s="153">
        <v>12</v>
      </c>
      <c r="G995" s="122"/>
      <c r="H995" s="154">
        <v>11.5</v>
      </c>
      <c r="I995" s="154"/>
      <c r="J995" s="154">
        <v>12.1</v>
      </c>
      <c r="K995" s="122"/>
      <c r="L995" s="122"/>
      <c r="M995" s="153"/>
      <c r="N995" s="153"/>
      <c r="O995" s="122"/>
      <c r="P995" s="153"/>
      <c r="Q995" s="153"/>
      <c r="R995" s="153"/>
      <c r="S995" s="153"/>
      <c r="T995" s="122" t="str">
        <f>IFERROR(IFERROR(VLOOKUP(CONCATENATE($C995,"-",$D995, "-",$E995),Dashboard!$M$300:$N$472,2,FALSE),VLOOKUP(CONCATENATE($E995,"-",$D995, "-",$C995),Dashboard!$M$300:$N$472,2,FALSE)),"")</f>
        <v/>
      </c>
      <c r="U995" s="345" t="str">
        <f t="shared" si="14"/>
        <v/>
      </c>
      <c r="V995" s="209"/>
      <c r="W995" s="153" t="s">
        <v>5612</v>
      </c>
      <c r="X995" s="153"/>
      <c r="Y995" s="11"/>
    </row>
    <row r="996" spans="1:25" ht="34.5" x14ac:dyDescent="0.25">
      <c r="A996" s="153"/>
      <c r="B996" s="153"/>
      <c r="C996" s="128" t="s">
        <v>295</v>
      </c>
      <c r="D996" s="123" t="s">
        <v>7025</v>
      </c>
      <c r="E996" s="132" t="s">
        <v>7027</v>
      </c>
      <c r="F996" s="153">
        <v>20</v>
      </c>
      <c r="G996" s="122"/>
      <c r="H996" s="154">
        <v>13.3</v>
      </c>
      <c r="I996" s="154">
        <v>14</v>
      </c>
      <c r="J996" s="154">
        <v>14.2</v>
      </c>
      <c r="K996" s="122">
        <v>1</v>
      </c>
      <c r="L996" s="122">
        <v>0</v>
      </c>
      <c r="M996" s="154">
        <v>8.1999999999999993</v>
      </c>
      <c r="N996" s="154">
        <v>6.45</v>
      </c>
      <c r="O996" s="122">
        <f>SUM(F988:F996)</f>
        <v>116</v>
      </c>
      <c r="P996" s="153"/>
      <c r="Q996" s="153"/>
      <c r="R996" s="153"/>
      <c r="S996" s="153"/>
      <c r="T996" s="122" t="str">
        <f>IFERROR(IFERROR(VLOOKUP(CONCATENATE($C996,"-",$D996, "-",$E996),Dashboard!$M$300:$N$472,2,FALSE),VLOOKUP(CONCATENATE($E996,"-",$D996, "-",$C996),Dashboard!$M$300:$N$472,2,FALSE)),"")</f>
        <v/>
      </c>
      <c r="U996" s="345" t="str">
        <f t="shared" si="14"/>
        <v/>
      </c>
      <c r="V996" s="209"/>
      <c r="W996" s="153" t="s">
        <v>5805</v>
      </c>
      <c r="X996" s="153"/>
      <c r="Y996" s="11"/>
    </row>
    <row r="997" spans="1:25" ht="36.75" x14ac:dyDescent="0.25">
      <c r="A997" s="214" t="s">
        <v>5816</v>
      </c>
      <c r="B997" s="137" t="s">
        <v>5907</v>
      </c>
      <c r="C997" s="369" t="s">
        <v>5833</v>
      </c>
      <c r="D997" s="369" t="s">
        <v>7028</v>
      </c>
      <c r="E997" s="395" t="s">
        <v>7022</v>
      </c>
      <c r="F997" s="214">
        <v>10</v>
      </c>
      <c r="G997" s="137"/>
      <c r="H997" s="382">
        <v>7.15</v>
      </c>
      <c r="I997" s="382"/>
      <c r="J997" s="382">
        <v>7.45</v>
      </c>
      <c r="K997" s="137"/>
      <c r="L997" s="137"/>
      <c r="M997" s="214"/>
      <c r="N997" s="214"/>
      <c r="O997" s="137"/>
      <c r="P997" s="214"/>
      <c r="Q997" s="214"/>
      <c r="R997" s="214"/>
      <c r="S997" s="214"/>
      <c r="T997" s="122" t="str">
        <f>IFERROR(IFERROR(VLOOKUP(CONCATENATE($C997,"-",$D997, "-",$E997),Dashboard!$M$300:$N$472,2,FALSE),VLOOKUP(CONCATENATE($E997,"-",$D997, "-",$C997),Dashboard!$M$300:$N$472,2,FALSE)),"")</f>
        <v/>
      </c>
      <c r="U997" s="345" t="str">
        <f t="shared" si="14"/>
        <v/>
      </c>
      <c r="W997" s="395" t="s">
        <v>7427</v>
      </c>
      <c r="X997" s="11"/>
      <c r="Y997" s="11"/>
    </row>
    <row r="998" spans="1:25" ht="36.75" x14ac:dyDescent="0.25">
      <c r="A998" s="153"/>
      <c r="B998" s="153"/>
      <c r="C998" s="151" t="s">
        <v>7022</v>
      </c>
      <c r="D998" s="168" t="s">
        <v>6022</v>
      </c>
      <c r="E998" s="125" t="s">
        <v>295</v>
      </c>
      <c r="F998" s="153">
        <v>14</v>
      </c>
      <c r="G998" s="122"/>
      <c r="H998" s="154">
        <v>7.5</v>
      </c>
      <c r="I998" s="154"/>
      <c r="J998" s="154">
        <v>8.15</v>
      </c>
      <c r="K998" s="122"/>
      <c r="L998" s="122"/>
      <c r="M998" s="153"/>
      <c r="N998" s="153"/>
      <c r="O998" s="122"/>
      <c r="P998" s="153"/>
      <c r="Q998" s="153"/>
      <c r="R998" s="153"/>
      <c r="S998" s="153"/>
      <c r="T998" s="122" t="str">
        <f>IFERROR(IFERROR(VLOOKUP(CONCATENATE($C998,"-",$D998, "-",$E998),Dashboard!$M$300:$N$472,2,FALSE),VLOOKUP(CONCATENATE($E998,"-",$D998, "-",$C998),Dashboard!$M$300:$N$472,2,FALSE)),"")</f>
        <v/>
      </c>
      <c r="U998" s="345" t="str">
        <f t="shared" si="14"/>
        <v/>
      </c>
      <c r="W998" s="153"/>
      <c r="X998" s="11"/>
      <c r="Y998" s="11"/>
    </row>
    <row r="999" spans="1:25" ht="24.75" x14ac:dyDescent="0.25">
      <c r="A999" s="153"/>
      <c r="B999" s="153"/>
      <c r="C999" s="128" t="s">
        <v>295</v>
      </c>
      <c r="D999" s="151" t="s">
        <v>7029</v>
      </c>
      <c r="E999" s="125" t="s">
        <v>7009</v>
      </c>
      <c r="F999" s="153">
        <v>22</v>
      </c>
      <c r="G999" s="122"/>
      <c r="H999" s="154">
        <v>8.25</v>
      </c>
      <c r="I999" s="154"/>
      <c r="J999" s="154">
        <v>9.1999999999999993</v>
      </c>
      <c r="K999" s="122"/>
      <c r="L999" s="122"/>
      <c r="M999" s="153"/>
      <c r="N999" s="153"/>
      <c r="O999" s="122"/>
      <c r="P999" s="153"/>
      <c r="Q999" s="153"/>
      <c r="R999" s="153"/>
      <c r="S999" s="153"/>
      <c r="T999" s="122" t="str">
        <f>IFERROR(IFERROR(VLOOKUP(CONCATENATE($C999,"-",$D999, "-",$E999),Dashboard!$M$300:$N$472,2,FALSE),VLOOKUP(CONCATENATE($E999,"-",$D999, "-",$C999),Dashboard!$M$300:$N$472,2,FALSE)),"")</f>
        <v/>
      </c>
      <c r="U999" s="345" t="str">
        <f t="shared" si="14"/>
        <v/>
      </c>
      <c r="W999" s="153"/>
      <c r="X999" s="11"/>
      <c r="Y999" s="11"/>
    </row>
    <row r="1000" spans="1:25" x14ac:dyDescent="0.25">
      <c r="A1000" s="153"/>
      <c r="B1000" s="153"/>
      <c r="C1000" s="128" t="s">
        <v>316</v>
      </c>
      <c r="D1000" s="168" t="s">
        <v>6022</v>
      </c>
      <c r="E1000" s="125" t="s">
        <v>133</v>
      </c>
      <c r="F1000" s="153">
        <v>16</v>
      </c>
      <c r="G1000" s="122"/>
      <c r="H1000" s="154">
        <v>9.25</v>
      </c>
      <c r="I1000" s="154"/>
      <c r="J1000" s="154">
        <v>9.5500000000000007</v>
      </c>
      <c r="K1000" s="122"/>
      <c r="L1000" s="122"/>
      <c r="M1000" s="153"/>
      <c r="N1000" s="153"/>
      <c r="O1000" s="122"/>
      <c r="P1000" s="153"/>
      <c r="Q1000" s="153"/>
      <c r="R1000" s="153"/>
      <c r="S1000" s="153"/>
      <c r="T1000" s="122" t="str">
        <f>IFERROR(IFERROR(VLOOKUP(CONCATENATE($C1000,"-",$D1000, "-",$E1000),Dashboard!$M$300:$N$472,2,FALSE),VLOOKUP(CONCATENATE($E1000,"-",$D1000, "-",$C1000),Dashboard!$M$300:$N$472,2,FALSE)),"")</f>
        <v/>
      </c>
      <c r="U1000" s="345" t="str">
        <f t="shared" si="14"/>
        <v/>
      </c>
      <c r="W1000" s="153"/>
      <c r="X1000" s="11"/>
      <c r="Y1000" s="11"/>
    </row>
    <row r="1001" spans="1:25" x14ac:dyDescent="0.25">
      <c r="A1001" s="153"/>
      <c r="B1001" s="153"/>
      <c r="C1001" s="128" t="s">
        <v>295</v>
      </c>
      <c r="D1001" s="168" t="s">
        <v>6022</v>
      </c>
      <c r="E1001" s="125" t="s">
        <v>316</v>
      </c>
      <c r="F1001" s="153">
        <v>12</v>
      </c>
      <c r="G1001" s="122"/>
      <c r="H1001" s="154">
        <v>10.050000000000001</v>
      </c>
      <c r="I1001" s="154"/>
      <c r="J1001" s="154">
        <v>10.25</v>
      </c>
      <c r="K1001" s="122"/>
      <c r="L1001" s="122"/>
      <c r="M1001" s="153"/>
      <c r="N1001" s="153"/>
      <c r="O1001" s="122"/>
      <c r="P1001" s="153"/>
      <c r="Q1001" s="153"/>
      <c r="R1001" s="153"/>
      <c r="S1001" s="153"/>
      <c r="T1001" s="122" t="str">
        <f>IFERROR(IFERROR(VLOOKUP(CONCATENATE($C1001,"-",$D1001, "-",$E1001),Dashboard!$M$300:$N$472,2,FALSE),VLOOKUP(CONCATENATE($E1001,"-",$D1001, "-",$C1001),Dashboard!$M$300:$N$472,2,FALSE)),"")</f>
        <v/>
      </c>
      <c r="U1001" s="345" t="str">
        <f t="shared" si="14"/>
        <v/>
      </c>
      <c r="W1001" s="153" t="s">
        <v>5612</v>
      </c>
      <c r="X1001" s="11"/>
      <c r="Y1001" s="11"/>
    </row>
    <row r="1002" spans="1:25" x14ac:dyDescent="0.25">
      <c r="A1002" s="153"/>
      <c r="B1002" s="153"/>
      <c r="C1002" s="128" t="s">
        <v>316</v>
      </c>
      <c r="D1002" s="168" t="s">
        <v>6022</v>
      </c>
      <c r="E1002" s="125" t="s">
        <v>6058</v>
      </c>
      <c r="F1002" s="153">
        <v>12</v>
      </c>
      <c r="G1002" s="122"/>
      <c r="H1002" s="154">
        <v>10.4</v>
      </c>
      <c r="I1002" s="154"/>
      <c r="J1002" s="154">
        <v>11</v>
      </c>
      <c r="K1002" s="122"/>
      <c r="L1002" s="122"/>
      <c r="M1002" s="153"/>
      <c r="N1002" s="153"/>
      <c r="O1002" s="122"/>
      <c r="P1002" s="153"/>
      <c r="Q1002" s="153"/>
      <c r="R1002" s="153"/>
      <c r="S1002" s="153"/>
      <c r="T1002" s="122" t="str">
        <f>IFERROR(IFERROR(VLOOKUP(CONCATENATE($C1002,"-",$D1002, "-",$E1002),Dashboard!$M$300:$N$472,2,FALSE),VLOOKUP(CONCATENATE($E1002,"-",$D1002, "-",$C1002),Dashboard!$M$300:$N$472,2,FALSE)),"")</f>
        <v/>
      </c>
      <c r="U1002" s="345" t="str">
        <f t="shared" si="14"/>
        <v/>
      </c>
      <c r="W1002" s="153" t="s">
        <v>5612</v>
      </c>
      <c r="X1002" s="11"/>
      <c r="Y1002" s="11"/>
    </row>
    <row r="1003" spans="1:25" x14ac:dyDescent="0.25">
      <c r="A1003" s="153"/>
      <c r="B1003" s="153"/>
      <c r="C1003" s="128" t="s">
        <v>295</v>
      </c>
      <c r="D1003" s="168" t="s">
        <v>6022</v>
      </c>
      <c r="E1003" s="125" t="s">
        <v>316</v>
      </c>
      <c r="F1003" s="153">
        <v>12</v>
      </c>
      <c r="G1003" s="122"/>
      <c r="H1003" s="154">
        <v>11.2</v>
      </c>
      <c r="I1003" s="154"/>
      <c r="J1003" s="154">
        <v>11.4</v>
      </c>
      <c r="K1003" s="122"/>
      <c r="L1003" s="122"/>
      <c r="M1003" s="153"/>
      <c r="N1003" s="153"/>
      <c r="O1003" s="122"/>
      <c r="P1003" s="153"/>
      <c r="Q1003" s="153"/>
      <c r="R1003" s="153"/>
      <c r="S1003" s="153"/>
      <c r="T1003" s="122" t="str">
        <f>IFERROR(IFERROR(VLOOKUP(CONCATENATE($C1003,"-",$D1003, "-",$E1003),Dashboard!$M$300:$N$472,2,FALSE),VLOOKUP(CONCATENATE($E1003,"-",$D1003, "-",$C1003),Dashboard!$M$300:$N$472,2,FALSE)),"")</f>
        <v/>
      </c>
      <c r="U1003" s="345" t="str">
        <f t="shared" si="14"/>
        <v/>
      </c>
      <c r="W1003" s="153" t="s">
        <v>5612</v>
      </c>
      <c r="X1003" s="11"/>
      <c r="Y1003" s="11"/>
    </row>
    <row r="1004" spans="1:25" x14ac:dyDescent="0.25">
      <c r="A1004" s="153"/>
      <c r="B1004" s="153"/>
      <c r="C1004" s="128" t="s">
        <v>316</v>
      </c>
      <c r="D1004" s="168" t="s">
        <v>6022</v>
      </c>
      <c r="E1004" s="125" t="s">
        <v>6058</v>
      </c>
      <c r="F1004" s="153">
        <v>12</v>
      </c>
      <c r="G1004" s="122"/>
      <c r="H1004" s="154">
        <v>12</v>
      </c>
      <c r="I1004" s="154"/>
      <c r="J1004" s="154">
        <v>12.2</v>
      </c>
      <c r="K1004" s="122"/>
      <c r="L1004" s="122"/>
      <c r="M1004" s="153"/>
      <c r="N1004" s="153"/>
      <c r="O1004" s="122"/>
      <c r="P1004" s="153"/>
      <c r="Q1004" s="153"/>
      <c r="R1004" s="153"/>
      <c r="S1004" s="153"/>
      <c r="T1004" s="122" t="str">
        <f>IFERROR(IFERROR(VLOOKUP(CONCATENATE($C1004,"-",$D1004, "-",$E1004),Dashboard!$M$300:$N$472,2,FALSE),VLOOKUP(CONCATENATE($E1004,"-",$D1004, "-",$C1004),Dashboard!$M$300:$N$472,2,FALSE)),"")</f>
        <v/>
      </c>
      <c r="U1004" s="345" t="str">
        <f t="shared" si="14"/>
        <v/>
      </c>
      <c r="W1004" s="153" t="s">
        <v>5612</v>
      </c>
      <c r="X1004" s="11"/>
      <c r="Y1004" s="11"/>
    </row>
    <row r="1005" spans="1:25" ht="36.75" x14ac:dyDescent="0.25">
      <c r="A1005" s="153"/>
      <c r="B1005" s="153"/>
      <c r="C1005" s="128" t="s">
        <v>295</v>
      </c>
      <c r="D1005" s="151" t="s">
        <v>7022</v>
      </c>
      <c r="E1005" s="125" t="s">
        <v>316</v>
      </c>
      <c r="F1005" s="153">
        <v>18</v>
      </c>
      <c r="G1005" s="122"/>
      <c r="H1005" s="154">
        <v>13.3</v>
      </c>
      <c r="I1005" s="154">
        <v>13.5</v>
      </c>
      <c r="J1005" s="154">
        <v>14.2</v>
      </c>
      <c r="K1005" s="122"/>
      <c r="L1005" s="122"/>
      <c r="M1005" s="153"/>
      <c r="N1005" s="153"/>
      <c r="O1005" s="122"/>
      <c r="P1005" s="153"/>
      <c r="Q1005" s="153"/>
      <c r="R1005" s="153"/>
      <c r="S1005" s="153"/>
      <c r="T1005" s="122" t="str">
        <f>IFERROR(IFERROR(VLOOKUP(CONCATENATE($C1005,"-",$D1005, "-",$E1005),Dashboard!$M$300:$N$472,2,FALSE),VLOOKUP(CONCATENATE($E1005,"-",$D1005, "-",$C1005),Dashboard!$M$300:$N$472,2,FALSE)),"")</f>
        <v/>
      </c>
      <c r="U1005" s="345" t="str">
        <f t="shared" si="14"/>
        <v/>
      </c>
      <c r="W1005" s="123" t="s">
        <v>7427</v>
      </c>
      <c r="X1005" s="11"/>
      <c r="Y1005" s="11"/>
    </row>
    <row r="1006" spans="1:25" x14ac:dyDescent="0.25">
      <c r="A1006" s="153"/>
      <c r="B1006" s="153"/>
      <c r="C1006" s="128" t="s">
        <v>316</v>
      </c>
      <c r="D1006" s="168" t="s">
        <v>6022</v>
      </c>
      <c r="E1006" s="125" t="s">
        <v>6058</v>
      </c>
      <c r="F1006" s="153">
        <v>12</v>
      </c>
      <c r="G1006" s="122"/>
      <c r="H1006" s="154">
        <v>14.5</v>
      </c>
      <c r="I1006" s="154"/>
      <c r="J1006" s="154">
        <v>15.1</v>
      </c>
      <c r="K1006" s="122"/>
      <c r="L1006" s="122"/>
      <c r="M1006" s="153"/>
      <c r="N1006" s="153"/>
      <c r="O1006" s="122"/>
      <c r="P1006" s="153"/>
      <c r="Q1006" s="153"/>
      <c r="R1006" s="153"/>
      <c r="S1006" s="153"/>
      <c r="T1006" s="122" t="str">
        <f>IFERROR(IFERROR(VLOOKUP(CONCATENATE($C1006,"-",$D1006, "-",$E1006),Dashboard!$M$300:$N$472,2,FALSE),VLOOKUP(CONCATENATE($E1006,"-",$D1006, "-",$C1006),Dashboard!$M$300:$N$472,2,FALSE)),"")</f>
        <v/>
      </c>
      <c r="U1006" s="345" t="str">
        <f t="shared" si="14"/>
        <v/>
      </c>
      <c r="W1006" s="153" t="s">
        <v>5612</v>
      </c>
      <c r="X1006" s="11"/>
      <c r="Y1006" s="11"/>
    </row>
    <row r="1007" spans="1:25" x14ac:dyDescent="0.25">
      <c r="A1007" s="153"/>
      <c r="B1007" s="153"/>
      <c r="C1007" s="128" t="s">
        <v>295</v>
      </c>
      <c r="D1007" s="168" t="s">
        <v>6022</v>
      </c>
      <c r="E1007" s="125" t="s">
        <v>316</v>
      </c>
      <c r="F1007" s="153">
        <v>12</v>
      </c>
      <c r="G1007" s="122"/>
      <c r="H1007" s="154">
        <v>15.3</v>
      </c>
      <c r="I1007" s="154"/>
      <c r="J1007" s="154">
        <v>15.5</v>
      </c>
      <c r="K1007" s="122"/>
      <c r="L1007" s="122"/>
      <c r="M1007" s="153"/>
      <c r="N1007" s="153"/>
      <c r="O1007" s="122"/>
      <c r="P1007" s="153"/>
      <c r="Q1007" s="153"/>
      <c r="R1007" s="153"/>
      <c r="S1007" s="153"/>
      <c r="T1007" s="122" t="str">
        <f>IFERROR(IFERROR(VLOOKUP(CONCATENATE($C1007,"-",$D1007, "-",$E1007),Dashboard!$M$300:$N$472,2,FALSE),VLOOKUP(CONCATENATE($E1007,"-",$D1007, "-",$C1007),Dashboard!$M$300:$N$472,2,FALSE)),"")</f>
        <v/>
      </c>
      <c r="U1007" s="345" t="str">
        <f t="shared" si="14"/>
        <v/>
      </c>
      <c r="W1007" s="153" t="s">
        <v>5612</v>
      </c>
      <c r="X1007" s="11"/>
      <c r="Y1007" s="11"/>
    </row>
    <row r="1008" spans="1:25" x14ac:dyDescent="0.25">
      <c r="A1008" s="153"/>
      <c r="B1008" s="153"/>
      <c r="C1008" s="128" t="s">
        <v>316</v>
      </c>
      <c r="D1008" s="168" t="s">
        <v>6022</v>
      </c>
      <c r="E1008" s="125" t="s">
        <v>6058</v>
      </c>
      <c r="F1008" s="153">
        <v>12</v>
      </c>
      <c r="G1008" s="122"/>
      <c r="H1008" s="154">
        <v>16</v>
      </c>
      <c r="I1008" s="154"/>
      <c r="J1008" s="154">
        <v>16.2</v>
      </c>
      <c r="K1008" s="153"/>
      <c r="L1008" s="153"/>
      <c r="M1008" s="153"/>
      <c r="N1008" s="153"/>
      <c r="O1008" s="122"/>
      <c r="P1008" s="153"/>
      <c r="Q1008" s="153"/>
      <c r="R1008" s="153"/>
      <c r="S1008" s="153"/>
      <c r="T1008" s="122" t="str">
        <f>IFERROR(IFERROR(VLOOKUP(CONCATENATE($C1008,"-",$D1008, "-",$E1008),Dashboard!$M$300:$N$472,2,FALSE),VLOOKUP(CONCATENATE($E1008,"-",$D1008, "-",$C1008),Dashboard!$M$300:$N$472,2,FALSE)),"")</f>
        <v/>
      </c>
      <c r="U1008" s="345" t="str">
        <f t="shared" si="14"/>
        <v/>
      </c>
      <c r="W1008" s="153" t="s">
        <v>5612</v>
      </c>
      <c r="X1008" s="11"/>
      <c r="Y1008" s="11"/>
    </row>
    <row r="1009" spans="1:25" x14ac:dyDescent="0.25">
      <c r="A1009" s="153"/>
      <c r="B1009" s="153"/>
      <c r="C1009" s="128" t="s">
        <v>295</v>
      </c>
      <c r="D1009" s="168" t="s">
        <v>6022</v>
      </c>
      <c r="E1009" s="125" t="s">
        <v>316</v>
      </c>
      <c r="F1009" s="153">
        <v>12</v>
      </c>
      <c r="G1009" s="122"/>
      <c r="H1009" s="154">
        <v>16.399999999999999</v>
      </c>
      <c r="I1009" s="154"/>
      <c r="J1009" s="154">
        <v>17</v>
      </c>
      <c r="K1009" s="153"/>
      <c r="L1009" s="153"/>
      <c r="M1009" s="153"/>
      <c r="N1009" s="153"/>
      <c r="O1009" s="122"/>
      <c r="P1009" s="153"/>
      <c r="Q1009" s="153"/>
      <c r="R1009" s="153"/>
      <c r="S1009" s="153"/>
      <c r="T1009" s="122" t="str">
        <f>IFERROR(IFERROR(VLOOKUP(CONCATENATE($C1009,"-",$D1009, "-",$E1009),Dashboard!$M$300:$N$472,2,FALSE),VLOOKUP(CONCATENATE($E1009,"-",$D1009, "-",$C1009),Dashboard!$M$300:$N$472,2,FALSE)),"")</f>
        <v/>
      </c>
      <c r="U1009" s="345" t="str">
        <f t="shared" si="14"/>
        <v/>
      </c>
      <c r="W1009" s="153" t="s">
        <v>5612</v>
      </c>
      <c r="X1009" s="11"/>
      <c r="Y1009" s="11"/>
    </row>
    <row r="1010" spans="1:25" ht="24.75" x14ac:dyDescent="0.25">
      <c r="A1010" s="153"/>
      <c r="B1010" s="153"/>
      <c r="C1010" s="128" t="s">
        <v>316</v>
      </c>
      <c r="D1010" s="151" t="s">
        <v>7029</v>
      </c>
      <c r="E1010" s="125" t="s">
        <v>6058</v>
      </c>
      <c r="F1010" s="153">
        <v>22</v>
      </c>
      <c r="G1010" s="122"/>
      <c r="H1010" s="154">
        <v>17.05</v>
      </c>
      <c r="I1010" s="154">
        <v>17.55</v>
      </c>
      <c r="J1010" s="154">
        <v>18.100000000000001</v>
      </c>
      <c r="K1010" s="153"/>
      <c r="L1010" s="153"/>
      <c r="M1010" s="153"/>
      <c r="N1010" s="153"/>
      <c r="O1010" s="122"/>
      <c r="P1010" s="153"/>
      <c r="Q1010" s="153"/>
      <c r="R1010" s="153"/>
      <c r="S1010" s="153"/>
      <c r="T1010" s="122" t="str">
        <f>IFERROR(IFERROR(VLOOKUP(CONCATENATE($C1010,"-",$D1010, "-",$E1010),Dashboard!$M$300:$N$472,2,FALSE),VLOOKUP(CONCATENATE($E1010,"-",$D1010, "-",$C1010),Dashboard!$M$300:$N$472,2,FALSE)),"")</f>
        <v/>
      </c>
      <c r="U1010" s="345" t="str">
        <f t="shared" si="14"/>
        <v/>
      </c>
      <c r="W1010" s="153"/>
      <c r="X1010" s="11"/>
      <c r="Y1010" s="11"/>
    </row>
    <row r="1011" spans="1:25" x14ac:dyDescent="0.25">
      <c r="A1011" s="153"/>
      <c r="B1011" s="153"/>
      <c r="C1011" s="128" t="s">
        <v>295</v>
      </c>
      <c r="D1011" s="173" t="s">
        <v>6022</v>
      </c>
      <c r="E1011" s="128" t="s">
        <v>5833</v>
      </c>
      <c r="F1011" s="153"/>
      <c r="G1011" s="122">
        <v>6</v>
      </c>
      <c r="H1011" s="154">
        <v>18.149999999999999</v>
      </c>
      <c r="I1011" s="154"/>
      <c r="J1011" s="154">
        <v>18.3</v>
      </c>
      <c r="K1011" s="122">
        <v>1</v>
      </c>
      <c r="L1011" s="122">
        <v>0</v>
      </c>
      <c r="M1011" s="154">
        <v>11.45</v>
      </c>
      <c r="N1011" s="154">
        <v>9</v>
      </c>
      <c r="O1011" s="122">
        <f>SUM(F997:F1010)</f>
        <v>198</v>
      </c>
      <c r="P1011" s="154">
        <v>1</v>
      </c>
      <c r="Q1011" s="153">
        <v>0</v>
      </c>
      <c r="R1011" s="153">
        <v>0</v>
      </c>
      <c r="S1011" s="153">
        <v>0</v>
      </c>
      <c r="T1011" s="122" t="str">
        <f>IFERROR(IFERROR(VLOOKUP(CONCATENATE($C1011,"-",$D1011, "-",$E1011),Dashboard!$M$300:$N$472,2,FALSE),VLOOKUP(CONCATENATE($E1011,"-",$D1011, "-",$C1011),Dashboard!$M$300:$N$472,2,FALSE)),"")</f>
        <v/>
      </c>
      <c r="U1011" s="345" t="str">
        <f t="shared" si="14"/>
        <v/>
      </c>
      <c r="W1011" s="153" t="s">
        <v>5805</v>
      </c>
      <c r="X1011" s="11"/>
      <c r="Y1011" s="11"/>
    </row>
    <row r="1012" spans="1:25" x14ac:dyDescent="0.25">
      <c r="A1012" s="214" t="s">
        <v>6998</v>
      </c>
      <c r="B1012" s="137" t="s">
        <v>5908</v>
      </c>
      <c r="C1012" s="369" t="s">
        <v>5833</v>
      </c>
      <c r="D1012" s="385" t="s">
        <v>6022</v>
      </c>
      <c r="E1012" s="371" t="s">
        <v>6058</v>
      </c>
      <c r="F1012" s="214"/>
      <c r="G1012" s="137">
        <v>6</v>
      </c>
      <c r="H1012" s="382">
        <v>11.4</v>
      </c>
      <c r="I1012" s="382"/>
      <c r="J1012" s="382">
        <v>11.5</v>
      </c>
      <c r="K1012" s="137"/>
      <c r="L1012" s="137"/>
      <c r="M1012" s="214"/>
      <c r="N1012" s="214"/>
      <c r="O1012" s="137"/>
      <c r="P1012" s="214"/>
      <c r="Q1012" s="214"/>
      <c r="R1012" s="214"/>
      <c r="S1012" s="214"/>
      <c r="T1012" s="122" t="str">
        <f>IFERROR(IFERROR(VLOOKUP(CONCATENATE($C1012,"-",$D1012, "-",$E1012),Dashboard!$M$300:$N$472,2,FALSE),VLOOKUP(CONCATENATE($E1012,"-",$D1012, "-",$C1012),Dashboard!$M$300:$N$472,2,FALSE)),"")</f>
        <v/>
      </c>
      <c r="U1012" s="345" t="str">
        <f t="shared" si="14"/>
        <v/>
      </c>
      <c r="W1012" s="214"/>
      <c r="X1012" s="11"/>
      <c r="Y1012" s="11"/>
    </row>
    <row r="1013" spans="1:25" x14ac:dyDescent="0.25">
      <c r="A1013" s="153" t="s">
        <v>5816</v>
      </c>
      <c r="B1013" s="122"/>
      <c r="C1013" s="128" t="s">
        <v>295</v>
      </c>
      <c r="D1013" s="168" t="s">
        <v>6022</v>
      </c>
      <c r="E1013" s="125" t="s">
        <v>316</v>
      </c>
      <c r="F1013" s="153">
        <v>12</v>
      </c>
      <c r="G1013" s="122"/>
      <c r="H1013" s="154">
        <v>11.5</v>
      </c>
      <c r="I1013" s="154"/>
      <c r="J1013" s="154">
        <v>12.3</v>
      </c>
      <c r="K1013" s="122"/>
      <c r="L1013" s="122"/>
      <c r="M1013" s="153"/>
      <c r="N1013" s="153"/>
      <c r="O1013" s="122"/>
      <c r="P1013" s="153"/>
      <c r="Q1013" s="153"/>
      <c r="R1013" s="153"/>
      <c r="S1013" s="153"/>
      <c r="T1013" s="122" t="str">
        <f>IFERROR(IFERROR(VLOOKUP(CONCATENATE($C1013,"-",$D1013, "-",$E1013),Dashboard!$M$300:$N$472,2,FALSE),VLOOKUP(CONCATENATE($E1013,"-",$D1013, "-",$C1013),Dashboard!$M$300:$N$472,2,FALSE)),"")</f>
        <v/>
      </c>
      <c r="U1013" s="345" t="str">
        <f t="shared" si="14"/>
        <v/>
      </c>
      <c r="W1013" s="153"/>
      <c r="X1013" s="11"/>
      <c r="Y1013" s="11"/>
    </row>
    <row r="1014" spans="1:25" x14ac:dyDescent="0.25">
      <c r="A1014" s="153"/>
      <c r="B1014" s="122"/>
      <c r="C1014" s="128" t="s">
        <v>316</v>
      </c>
      <c r="D1014" s="128" t="s">
        <v>328</v>
      </c>
      <c r="E1014" s="125" t="s">
        <v>411</v>
      </c>
      <c r="F1014" s="153">
        <v>21</v>
      </c>
      <c r="G1014" s="122"/>
      <c r="H1014" s="154">
        <v>12.25</v>
      </c>
      <c r="I1014" s="154"/>
      <c r="J1014" s="154">
        <v>13.2</v>
      </c>
      <c r="K1014" s="122"/>
      <c r="L1014" s="122"/>
      <c r="M1014" s="153"/>
      <c r="N1014" s="153"/>
      <c r="O1014" s="122"/>
      <c r="P1014" s="153"/>
      <c r="Q1014" s="153"/>
      <c r="R1014" s="153"/>
      <c r="S1014" s="153"/>
      <c r="T1014" s="122" t="str">
        <f>IFERROR(IFERROR(VLOOKUP(CONCATENATE($C1014,"-",$D1014, "-",$E1014),Dashboard!$M$300:$N$472,2,FALSE),VLOOKUP(CONCATENATE($E1014,"-",$D1014, "-",$C1014),Dashboard!$M$300:$N$472,2,FALSE)),"")</f>
        <v/>
      </c>
      <c r="U1014" s="345" t="str">
        <f t="shared" si="14"/>
        <v/>
      </c>
      <c r="W1014" s="153"/>
      <c r="X1014" s="11"/>
      <c r="Y1014" s="11"/>
    </row>
    <row r="1015" spans="1:25" ht="30" x14ac:dyDescent="0.25">
      <c r="A1015" s="153"/>
      <c r="B1015" s="122"/>
      <c r="C1015" s="128" t="s">
        <v>411</v>
      </c>
      <c r="D1015" s="125" t="s">
        <v>7030</v>
      </c>
      <c r="E1015" s="125" t="s">
        <v>278</v>
      </c>
      <c r="F1015" s="153">
        <v>12</v>
      </c>
      <c r="G1015" s="122"/>
      <c r="H1015" s="154">
        <v>13.45</v>
      </c>
      <c r="I1015" s="154"/>
      <c r="J1015" s="154">
        <v>14.05</v>
      </c>
      <c r="K1015" s="122"/>
      <c r="L1015" s="122"/>
      <c r="M1015" s="153"/>
      <c r="N1015" s="153"/>
      <c r="O1015" s="122"/>
      <c r="P1015" s="153"/>
      <c r="Q1015" s="153"/>
      <c r="R1015" s="153"/>
      <c r="S1015" s="153"/>
      <c r="T1015" s="122" t="str">
        <f>IFERROR(IFERROR(VLOOKUP(CONCATENATE($C1015,"-",$D1015, "-",$E1015),Dashboard!$M$300:$N$472,2,FALSE),VLOOKUP(CONCATENATE($E1015,"-",$D1015, "-",$C1015),Dashboard!$M$300:$N$472,2,FALSE)),"")</f>
        <v/>
      </c>
      <c r="U1015" s="345" t="str">
        <f t="shared" si="14"/>
        <v/>
      </c>
      <c r="W1015" s="153"/>
      <c r="X1015" s="11"/>
      <c r="Y1015" s="11"/>
    </row>
    <row r="1016" spans="1:25" ht="30" x14ac:dyDescent="0.25">
      <c r="A1016" s="153"/>
      <c r="B1016" s="122"/>
      <c r="C1016" s="125" t="s">
        <v>278</v>
      </c>
      <c r="D1016" s="125" t="s">
        <v>7030</v>
      </c>
      <c r="E1016" s="125" t="s">
        <v>411</v>
      </c>
      <c r="F1016" s="153">
        <v>12</v>
      </c>
      <c r="G1016" s="122"/>
      <c r="H1016" s="154">
        <v>14.05</v>
      </c>
      <c r="I1016" s="154"/>
      <c r="J1016" s="154">
        <v>14.25</v>
      </c>
      <c r="K1016" s="122"/>
      <c r="L1016" s="122"/>
      <c r="M1016" s="153"/>
      <c r="N1016" s="153"/>
      <c r="O1016" s="122"/>
      <c r="P1016" s="153"/>
      <c r="Q1016" s="153"/>
      <c r="R1016" s="153"/>
      <c r="S1016" s="153"/>
      <c r="T1016" s="122" t="str">
        <f>IFERROR(IFERROR(VLOOKUP(CONCATENATE($C1016,"-",$D1016, "-",$E1016),Dashboard!$M$300:$N$472,2,FALSE),VLOOKUP(CONCATENATE($E1016,"-",$D1016, "-",$C1016),Dashboard!$M$300:$N$472,2,FALSE)),"")</f>
        <v/>
      </c>
      <c r="U1016" s="345" t="str">
        <f t="shared" si="14"/>
        <v/>
      </c>
      <c r="W1016" s="153"/>
      <c r="X1016" s="11"/>
      <c r="Y1016" s="11"/>
    </row>
    <row r="1017" spans="1:25" x14ac:dyDescent="0.25">
      <c r="A1017" s="153"/>
      <c r="B1017" s="122"/>
      <c r="C1017" s="128" t="s">
        <v>411</v>
      </c>
      <c r="D1017" s="128" t="s">
        <v>328</v>
      </c>
      <c r="E1017" s="125" t="s">
        <v>316</v>
      </c>
      <c r="F1017" s="153">
        <v>21</v>
      </c>
      <c r="G1017" s="122"/>
      <c r="H1017" s="154">
        <v>14.3</v>
      </c>
      <c r="I1017" s="154"/>
      <c r="J1017" s="154">
        <v>15.15</v>
      </c>
      <c r="K1017" s="122"/>
      <c r="L1017" s="122"/>
      <c r="M1017" s="153"/>
      <c r="N1017" s="153"/>
      <c r="O1017" s="122"/>
      <c r="P1017" s="153"/>
      <c r="Q1017" s="153"/>
      <c r="R1017" s="153"/>
      <c r="S1017" s="153"/>
      <c r="T1017" s="122" t="str">
        <f>IFERROR(IFERROR(VLOOKUP(CONCATENATE($C1017,"-",$D1017, "-",$E1017),Dashboard!$M$300:$N$472,2,FALSE),VLOOKUP(CONCATENATE($E1017,"-",$D1017, "-",$C1017),Dashboard!$M$300:$N$472,2,FALSE)),"")</f>
        <v/>
      </c>
      <c r="U1017" s="345" t="str">
        <f t="shared" ref="U1017:U1038" si="15">T1017</f>
        <v/>
      </c>
      <c r="W1017" s="153"/>
      <c r="X1017" s="11"/>
      <c r="Y1017" s="11"/>
    </row>
    <row r="1018" spans="1:25" x14ac:dyDescent="0.25">
      <c r="A1018" s="153"/>
      <c r="B1018" s="122"/>
      <c r="C1018" s="128" t="s">
        <v>316</v>
      </c>
      <c r="D1018" s="128" t="s">
        <v>328</v>
      </c>
      <c r="E1018" s="125" t="s">
        <v>411</v>
      </c>
      <c r="F1018" s="153">
        <v>21</v>
      </c>
      <c r="G1018" s="122"/>
      <c r="H1018" s="154">
        <v>15.35</v>
      </c>
      <c r="I1018" s="154"/>
      <c r="J1018" s="154">
        <v>16.2</v>
      </c>
      <c r="K1018" s="122"/>
      <c r="L1018" s="122"/>
      <c r="M1018" s="153"/>
      <c r="N1018" s="153"/>
      <c r="O1018" s="122"/>
      <c r="P1018" s="153"/>
      <c r="Q1018" s="153"/>
      <c r="R1018" s="153"/>
      <c r="S1018" s="153"/>
      <c r="T1018" s="122" t="str">
        <f>IFERROR(IFERROR(VLOOKUP(CONCATENATE($C1018,"-",$D1018, "-",$E1018),Dashboard!$M$300:$N$472,2,FALSE),VLOOKUP(CONCATENATE($E1018,"-",$D1018, "-",$C1018),Dashboard!$M$300:$N$472,2,FALSE)),"")</f>
        <v/>
      </c>
      <c r="U1018" s="345" t="str">
        <f t="shared" si="15"/>
        <v/>
      </c>
      <c r="W1018" s="153"/>
      <c r="X1018" s="11"/>
      <c r="Y1018" s="11"/>
    </row>
    <row r="1019" spans="1:25" x14ac:dyDescent="0.25">
      <c r="A1019" s="153"/>
      <c r="B1019" s="122"/>
      <c r="C1019" s="128" t="s">
        <v>411</v>
      </c>
      <c r="D1019" s="128" t="s">
        <v>328</v>
      </c>
      <c r="E1019" s="125" t="s">
        <v>316</v>
      </c>
      <c r="F1019" s="153">
        <v>21</v>
      </c>
      <c r="G1019" s="122"/>
      <c r="H1019" s="154">
        <v>16.399999999999999</v>
      </c>
      <c r="I1019" s="154"/>
      <c r="J1019" s="154">
        <v>17.2</v>
      </c>
      <c r="K1019" s="122"/>
      <c r="L1019" s="122"/>
      <c r="M1019" s="153"/>
      <c r="N1019" s="153"/>
      <c r="O1019" s="122"/>
      <c r="P1019" s="153"/>
      <c r="Q1019" s="153"/>
      <c r="R1019" s="153"/>
      <c r="S1019" s="153"/>
      <c r="T1019" s="122" t="str">
        <f>IFERROR(IFERROR(VLOOKUP(CONCATENATE($C1019,"-",$D1019, "-",$E1019),Dashboard!$M$300:$N$472,2,FALSE),VLOOKUP(CONCATENATE($E1019,"-",$D1019, "-",$C1019),Dashboard!$M$300:$N$472,2,FALSE)),"")</f>
        <v/>
      </c>
      <c r="U1019" s="345" t="str">
        <f t="shared" si="15"/>
        <v/>
      </c>
      <c r="W1019" s="153"/>
      <c r="X1019" s="11"/>
      <c r="Y1019" s="11"/>
    </row>
    <row r="1020" spans="1:25" x14ac:dyDescent="0.25">
      <c r="A1020" s="153"/>
      <c r="B1020" s="122"/>
      <c r="C1020" s="128" t="s">
        <v>316</v>
      </c>
      <c r="D1020" s="128" t="s">
        <v>328</v>
      </c>
      <c r="E1020" s="125" t="s">
        <v>411</v>
      </c>
      <c r="F1020" s="153">
        <v>21</v>
      </c>
      <c r="G1020" s="122"/>
      <c r="H1020" s="154">
        <v>17.399999999999999</v>
      </c>
      <c r="I1020" s="154"/>
      <c r="J1020" s="154">
        <v>18.25</v>
      </c>
      <c r="K1020" s="122"/>
      <c r="L1020" s="122"/>
      <c r="M1020" s="153"/>
      <c r="N1020" s="153"/>
      <c r="O1020" s="122"/>
      <c r="P1020" s="153"/>
      <c r="Q1020" s="153"/>
      <c r="R1020" s="153"/>
      <c r="S1020" s="153"/>
      <c r="T1020" s="122" t="str">
        <f>IFERROR(IFERROR(VLOOKUP(CONCATENATE($C1020,"-",$D1020, "-",$E1020),Dashboard!$M$300:$N$472,2,FALSE),VLOOKUP(CONCATENATE($E1020,"-",$D1020, "-",$C1020),Dashboard!$M$300:$N$472,2,FALSE)),"")</f>
        <v/>
      </c>
      <c r="U1020" s="345" t="str">
        <f t="shared" si="15"/>
        <v/>
      </c>
      <c r="W1020" s="153"/>
      <c r="X1020" s="11"/>
      <c r="Y1020" s="11"/>
    </row>
    <row r="1021" spans="1:25" ht="30" x14ac:dyDescent="0.25">
      <c r="A1021" s="153"/>
      <c r="B1021" s="122"/>
      <c r="C1021" s="128" t="s">
        <v>411</v>
      </c>
      <c r="D1021" s="125" t="s">
        <v>7031</v>
      </c>
      <c r="E1021" s="123" t="s">
        <v>7032</v>
      </c>
      <c r="F1021" s="153">
        <v>21</v>
      </c>
      <c r="G1021" s="122"/>
      <c r="H1021" s="154">
        <v>18.3</v>
      </c>
      <c r="I1021" s="154"/>
      <c r="J1021" s="154">
        <v>18.55</v>
      </c>
      <c r="K1021" s="122"/>
      <c r="L1021" s="122"/>
      <c r="M1021" s="153"/>
      <c r="N1021" s="153"/>
      <c r="O1021" s="122"/>
      <c r="P1021" s="153"/>
      <c r="Q1021" s="153"/>
      <c r="R1021" s="153"/>
      <c r="S1021" s="153"/>
      <c r="T1021" s="122" t="str">
        <f>IFERROR(IFERROR(VLOOKUP(CONCATENATE($C1021,"-",$D1021, "-",$E1021),Dashboard!$M$300:$N$472,2,FALSE),VLOOKUP(CONCATENATE($E1021,"-",$D1021, "-",$C1021),Dashboard!$M$300:$N$472,2,FALSE)),"")</f>
        <v/>
      </c>
      <c r="U1021" s="345" t="str">
        <f t="shared" si="15"/>
        <v/>
      </c>
      <c r="W1021" s="153"/>
      <c r="X1021" s="11"/>
      <c r="Y1021" s="11"/>
    </row>
    <row r="1022" spans="1:25" x14ac:dyDescent="0.25">
      <c r="A1022" s="153"/>
      <c r="B1022" s="122"/>
      <c r="C1022" s="128" t="s">
        <v>316</v>
      </c>
      <c r="D1022" s="128" t="s">
        <v>328</v>
      </c>
      <c r="E1022" s="125" t="s">
        <v>278</v>
      </c>
      <c r="F1022" s="153">
        <v>17</v>
      </c>
      <c r="G1022" s="122"/>
      <c r="H1022" s="154">
        <v>19.55</v>
      </c>
      <c r="I1022" s="154"/>
      <c r="J1022" s="154">
        <v>20.3</v>
      </c>
      <c r="K1022" s="122">
        <v>1</v>
      </c>
      <c r="L1022" s="122">
        <v>1</v>
      </c>
      <c r="M1022" s="154">
        <v>9.4499999999999993</v>
      </c>
      <c r="N1022" s="154">
        <v>8</v>
      </c>
      <c r="O1022" s="122">
        <f>SUM(F1012:F1022)</f>
        <v>179</v>
      </c>
      <c r="P1022" s="153"/>
      <c r="Q1022" s="153"/>
      <c r="R1022" s="153"/>
      <c r="S1022" s="153"/>
      <c r="T1022" s="122" t="str">
        <f>IFERROR(IFERROR(VLOOKUP(CONCATENATE($C1022,"-",$D1022, "-",$E1022),Dashboard!$M$300:$N$472,2,FALSE),VLOOKUP(CONCATENATE($E1022,"-",$D1022, "-",$C1022),Dashboard!$M$300:$N$472,2,FALSE)),"")</f>
        <v/>
      </c>
      <c r="U1022" s="345" t="str">
        <f t="shared" si="15"/>
        <v/>
      </c>
      <c r="W1022" s="153" t="s">
        <v>7428</v>
      </c>
      <c r="X1022" s="11"/>
      <c r="Y1022" s="11"/>
    </row>
    <row r="1023" spans="1:25" x14ac:dyDescent="0.25">
      <c r="A1023" s="153"/>
      <c r="B1023" s="122">
        <v>96</v>
      </c>
      <c r="C1023" s="128" t="s">
        <v>278</v>
      </c>
      <c r="D1023" s="151" t="s">
        <v>7030</v>
      </c>
      <c r="E1023" s="125" t="s">
        <v>411</v>
      </c>
      <c r="F1023" s="153">
        <v>12</v>
      </c>
      <c r="G1023" s="122"/>
      <c r="H1023" s="154">
        <v>6.45</v>
      </c>
      <c r="I1023" s="154"/>
      <c r="J1023" s="154">
        <v>7.2</v>
      </c>
      <c r="K1023" s="122"/>
      <c r="L1023" s="122"/>
      <c r="M1023" s="153"/>
      <c r="N1023" s="153"/>
      <c r="O1023" s="122"/>
      <c r="P1023" s="153"/>
      <c r="Q1023" s="153"/>
      <c r="R1023" s="153"/>
      <c r="S1023" s="153"/>
      <c r="T1023" s="122" t="str">
        <f>IFERROR(IFERROR(VLOOKUP(CONCATENATE($C1023,"-",$D1023, "-",$E1023),Dashboard!$M$300:$N$472,2,FALSE),VLOOKUP(CONCATENATE($E1023,"-",$D1023, "-",$C1023),Dashboard!$M$300:$N$472,2,FALSE)),"")</f>
        <v/>
      </c>
      <c r="U1023" s="345" t="str">
        <f t="shared" si="15"/>
        <v/>
      </c>
      <c r="W1023" s="153"/>
      <c r="X1023" s="11"/>
      <c r="Y1023" s="11"/>
    </row>
    <row r="1024" spans="1:25" x14ac:dyDescent="0.25">
      <c r="A1024" s="153"/>
      <c r="B1024" s="153"/>
      <c r="C1024" s="128" t="s">
        <v>411</v>
      </c>
      <c r="D1024" s="128" t="s">
        <v>328</v>
      </c>
      <c r="E1024" s="125" t="s">
        <v>316</v>
      </c>
      <c r="F1024" s="153">
        <v>21</v>
      </c>
      <c r="G1024" s="122"/>
      <c r="H1024" s="154">
        <v>7.2</v>
      </c>
      <c r="I1024" s="154"/>
      <c r="J1024" s="154">
        <v>8.15</v>
      </c>
      <c r="K1024" s="122"/>
      <c r="L1024" s="122"/>
      <c r="M1024" s="153"/>
      <c r="N1024" s="153"/>
      <c r="O1024" s="122"/>
      <c r="P1024" s="153"/>
      <c r="Q1024" s="153"/>
      <c r="R1024" s="153"/>
      <c r="S1024" s="153"/>
      <c r="T1024" s="122" t="str">
        <f>IFERROR(IFERROR(VLOOKUP(CONCATENATE($C1024,"-",$D1024, "-",$E1024),Dashboard!$M$300:$N$472,2,FALSE),VLOOKUP(CONCATENATE($E1024,"-",$D1024, "-",$C1024),Dashboard!$M$300:$N$472,2,FALSE)),"")</f>
        <v/>
      </c>
      <c r="U1024" s="345" t="str">
        <f t="shared" si="15"/>
        <v/>
      </c>
      <c r="W1024" s="153"/>
      <c r="X1024" s="11"/>
      <c r="Y1024" s="11"/>
    </row>
    <row r="1025" spans="1:25" x14ac:dyDescent="0.25">
      <c r="A1025" s="153"/>
      <c r="B1025" s="153"/>
      <c r="C1025" s="128" t="s">
        <v>316</v>
      </c>
      <c r="D1025" s="128" t="s">
        <v>328</v>
      </c>
      <c r="E1025" s="125" t="s">
        <v>411</v>
      </c>
      <c r="F1025" s="153">
        <v>21</v>
      </c>
      <c r="G1025" s="122"/>
      <c r="H1025" s="154">
        <v>8.25</v>
      </c>
      <c r="I1025" s="154"/>
      <c r="J1025" s="154">
        <v>9.15</v>
      </c>
      <c r="K1025" s="122"/>
      <c r="L1025" s="122"/>
      <c r="M1025" s="153"/>
      <c r="N1025" s="153"/>
      <c r="O1025" s="122"/>
      <c r="P1025" s="153"/>
      <c r="Q1025" s="153"/>
      <c r="R1025" s="153"/>
      <c r="S1025" s="153"/>
      <c r="T1025" s="122" t="str">
        <f>IFERROR(IFERROR(VLOOKUP(CONCATENATE($C1025,"-",$D1025, "-",$E1025),Dashboard!$M$300:$N$472,2,FALSE),VLOOKUP(CONCATENATE($E1025,"-",$D1025, "-",$C1025),Dashboard!$M$300:$N$472,2,FALSE)),"")</f>
        <v/>
      </c>
      <c r="U1025" s="345" t="str">
        <f t="shared" si="15"/>
        <v/>
      </c>
      <c r="W1025" s="153"/>
      <c r="X1025" s="11"/>
      <c r="Y1025" s="11"/>
    </row>
    <row r="1026" spans="1:25" x14ac:dyDescent="0.25">
      <c r="A1026" s="153"/>
      <c r="B1026" s="153"/>
      <c r="C1026" s="128" t="s">
        <v>411</v>
      </c>
      <c r="D1026" s="128" t="s">
        <v>7033</v>
      </c>
      <c r="E1026" s="125" t="s">
        <v>316</v>
      </c>
      <c r="F1026" s="153">
        <v>33</v>
      </c>
      <c r="G1026" s="122"/>
      <c r="H1026" s="154">
        <v>9.1999999999999993</v>
      </c>
      <c r="I1026" s="154"/>
      <c r="J1026" s="154">
        <v>10.3</v>
      </c>
      <c r="K1026" s="68"/>
      <c r="L1026" s="68"/>
      <c r="M1026" s="68"/>
      <c r="N1026" s="68"/>
      <c r="O1026" s="69"/>
      <c r="P1026" s="68"/>
      <c r="Q1026" s="68"/>
      <c r="R1026" s="68"/>
      <c r="S1026" s="68"/>
      <c r="T1026" s="122" t="str">
        <f>IFERROR(IFERROR(VLOOKUP(CONCATENATE($C1026,"-",$D1026, "-",$E1026),Dashboard!$M$300:$N$472,2,FALSE),VLOOKUP(CONCATENATE($E1026,"-",$D1026, "-",$C1026),Dashboard!$M$300:$N$472,2,FALSE)),"")</f>
        <v/>
      </c>
      <c r="U1026" s="345" t="str">
        <f t="shared" si="15"/>
        <v/>
      </c>
      <c r="W1026" s="68"/>
      <c r="X1026" s="11"/>
      <c r="Y1026" s="11"/>
    </row>
    <row r="1027" spans="1:25" x14ac:dyDescent="0.25">
      <c r="A1027" s="153"/>
      <c r="B1027" s="153"/>
      <c r="C1027" s="128" t="s">
        <v>316</v>
      </c>
      <c r="D1027" s="128"/>
      <c r="E1027" s="125" t="s">
        <v>6786</v>
      </c>
      <c r="F1027" s="153"/>
      <c r="G1027" s="122">
        <v>6</v>
      </c>
      <c r="H1027" s="154">
        <v>10.35</v>
      </c>
      <c r="I1027" s="154"/>
      <c r="J1027" s="154">
        <v>10.45</v>
      </c>
      <c r="K1027" s="122">
        <v>1</v>
      </c>
      <c r="L1027" s="122">
        <v>1</v>
      </c>
      <c r="M1027" s="154">
        <v>4.3</v>
      </c>
      <c r="N1027" s="154">
        <v>4.3</v>
      </c>
      <c r="O1027" s="122">
        <f>SUM(F1023:F1026)</f>
        <v>87</v>
      </c>
      <c r="P1027" s="153"/>
      <c r="Q1027" s="153"/>
      <c r="R1027" s="153"/>
      <c r="S1027" s="153"/>
      <c r="T1027" s="122" t="str">
        <f>IFERROR(IFERROR(VLOOKUP(CONCATENATE($C1027,"-",$D1027, "-",$E1027),Dashboard!$M$300:$N$472,2,FALSE),VLOOKUP(CONCATENATE($E1027,"-",$D1027, "-",$C1027),Dashboard!$M$300:$N$472,2,FALSE)),"")</f>
        <v/>
      </c>
      <c r="U1027" s="345" t="str">
        <f t="shared" si="15"/>
        <v/>
      </c>
      <c r="W1027" s="153" t="s">
        <v>5805</v>
      </c>
      <c r="X1027" s="11"/>
      <c r="Y1027" s="11"/>
    </row>
    <row r="1028" spans="1:25" x14ac:dyDescent="0.25">
      <c r="A1028" s="153"/>
      <c r="B1028" s="153"/>
      <c r="C1028" s="128"/>
      <c r="D1028" s="128"/>
      <c r="E1028" s="125"/>
      <c r="F1028" s="153"/>
      <c r="G1028" s="122"/>
      <c r="H1028" s="153"/>
      <c r="I1028" s="153"/>
      <c r="J1028" s="153"/>
      <c r="K1028" s="122"/>
      <c r="L1028" s="122"/>
      <c r="M1028" s="154"/>
      <c r="N1028" s="154"/>
      <c r="O1028" s="122"/>
      <c r="P1028" s="153"/>
      <c r="Q1028" s="153"/>
      <c r="R1028" s="153"/>
      <c r="S1028" s="153"/>
      <c r="T1028" s="122" t="str">
        <f>IFERROR(IFERROR(VLOOKUP(CONCATENATE($C1028,"-",$D1028, "-",$E1028),Dashboard!$M$300:$N$472,2,FALSE),VLOOKUP(CONCATENATE($E1028,"-",$D1028, "-",$C1028),Dashboard!$M$300:$N$472,2,FALSE)),"")</f>
        <v/>
      </c>
      <c r="U1028" s="345" t="str">
        <f t="shared" si="15"/>
        <v/>
      </c>
      <c r="W1028" s="153"/>
      <c r="X1028" s="11"/>
      <c r="Y1028" s="11"/>
    </row>
    <row r="1029" spans="1:25" x14ac:dyDescent="0.25">
      <c r="A1029" s="11"/>
      <c r="B1029" s="11"/>
      <c r="C1029" s="11"/>
      <c r="D1029" s="11"/>
      <c r="E1029" s="156"/>
      <c r="F1029" s="11"/>
      <c r="G1029" s="134"/>
      <c r="H1029" s="11"/>
      <c r="I1029" s="11"/>
      <c r="J1029" s="11"/>
      <c r="K1029" s="11"/>
      <c r="L1029" s="11"/>
      <c r="M1029" s="11"/>
      <c r="N1029" s="11"/>
      <c r="O1029" s="134"/>
      <c r="P1029" s="11"/>
      <c r="Q1029" s="11"/>
      <c r="R1029" s="11"/>
      <c r="S1029" s="11"/>
      <c r="T1029" s="122" t="str">
        <f>IFERROR(IFERROR(VLOOKUP(CONCATENATE($C1029,"-",$D1029, "-",$E1029),Dashboard!$M$300:$N$472,2,FALSE),VLOOKUP(CONCATENATE($E1029,"-",$D1029, "-",$C1029),Dashboard!$M$300:$N$472,2,FALSE)),"")</f>
        <v/>
      </c>
      <c r="U1029" s="345" t="str">
        <f t="shared" si="15"/>
        <v/>
      </c>
      <c r="W1029" s="11"/>
      <c r="X1029" s="11"/>
      <c r="Y1029" s="11"/>
    </row>
    <row r="1030" spans="1:25" x14ac:dyDescent="0.25">
      <c r="A1030" s="11"/>
      <c r="B1030" s="11"/>
      <c r="C1030" s="11"/>
      <c r="D1030" s="11"/>
      <c r="E1030" s="156"/>
      <c r="F1030" s="11"/>
      <c r="G1030" s="134"/>
      <c r="H1030" s="11"/>
      <c r="I1030" s="11"/>
      <c r="J1030" s="11"/>
      <c r="K1030" s="11"/>
      <c r="L1030" s="11"/>
      <c r="M1030" s="11"/>
      <c r="N1030" s="11"/>
      <c r="O1030" s="134"/>
      <c r="P1030" s="11"/>
      <c r="Q1030" s="11"/>
      <c r="R1030" s="11"/>
      <c r="S1030" s="11"/>
      <c r="T1030" s="122" t="str">
        <f>IFERROR(IFERROR(VLOOKUP(CONCATENATE($C1030,"-",$D1030, "-",$E1030),Dashboard!$M$300:$N$472,2,FALSE),VLOOKUP(CONCATENATE($E1030,"-",$D1030, "-",$C1030),Dashboard!$M$300:$N$472,2,FALSE)),"")</f>
        <v/>
      </c>
      <c r="U1030" s="345" t="str">
        <f t="shared" si="15"/>
        <v/>
      </c>
      <c r="W1030" s="11"/>
      <c r="X1030" s="11"/>
      <c r="Y1030" s="11"/>
    </row>
    <row r="1031" spans="1:25" x14ac:dyDescent="0.25">
      <c r="A1031" s="11"/>
      <c r="B1031" s="11"/>
      <c r="C1031" s="11"/>
      <c r="D1031" s="11"/>
      <c r="E1031" s="156"/>
      <c r="F1031" s="11"/>
      <c r="G1031" s="134"/>
      <c r="H1031" s="11"/>
      <c r="I1031" s="11"/>
      <c r="J1031" s="11"/>
      <c r="K1031" s="11"/>
      <c r="L1031" s="11"/>
      <c r="M1031" s="11"/>
      <c r="N1031" s="11"/>
      <c r="O1031" s="134"/>
      <c r="P1031" s="11"/>
      <c r="Q1031" s="11"/>
      <c r="R1031" s="11"/>
      <c r="S1031" s="11"/>
      <c r="T1031" s="122" t="str">
        <f>IFERROR(IFERROR(VLOOKUP(CONCATENATE($C1031,"-",$D1031, "-",$E1031),Dashboard!$M$300:$N$472,2,FALSE),VLOOKUP(CONCATENATE($E1031,"-",$D1031, "-",$C1031),Dashboard!$M$300:$N$472,2,FALSE)),"")</f>
        <v/>
      </c>
      <c r="U1031" s="345" t="str">
        <f t="shared" si="15"/>
        <v/>
      </c>
      <c r="W1031" s="11"/>
      <c r="X1031" s="11"/>
      <c r="Y1031" s="11"/>
    </row>
    <row r="1032" spans="1:25" x14ac:dyDescent="0.25">
      <c r="A1032" s="11"/>
      <c r="B1032" s="11"/>
      <c r="C1032" s="11"/>
      <c r="D1032" s="11"/>
      <c r="E1032" s="156"/>
      <c r="F1032" s="11"/>
      <c r="G1032" s="134"/>
      <c r="H1032" s="11"/>
      <c r="I1032" s="11"/>
      <c r="J1032" s="11"/>
      <c r="K1032" s="11"/>
      <c r="L1032" s="11"/>
      <c r="M1032" s="11"/>
      <c r="N1032" s="11"/>
      <c r="O1032" s="134"/>
      <c r="P1032" s="11"/>
      <c r="Q1032" s="11"/>
      <c r="R1032" s="11"/>
      <c r="S1032" s="11"/>
      <c r="T1032" s="122" t="str">
        <f>IFERROR(IFERROR(VLOOKUP(CONCATENATE($C1032,"-",$D1032, "-",$E1032),Dashboard!$M$300:$N$472,2,FALSE),VLOOKUP(CONCATENATE($E1032,"-",$D1032, "-",$C1032),Dashboard!$M$300:$N$472,2,FALSE)),"")</f>
        <v/>
      </c>
      <c r="U1032" s="345" t="str">
        <f t="shared" si="15"/>
        <v/>
      </c>
      <c r="W1032" s="11"/>
      <c r="X1032" s="11"/>
      <c r="Y1032" s="11"/>
    </row>
    <row r="1033" spans="1:25" x14ac:dyDescent="0.25">
      <c r="A1033" s="11"/>
      <c r="B1033" s="11"/>
      <c r="C1033" s="11"/>
      <c r="D1033" s="11"/>
      <c r="E1033" s="156"/>
      <c r="F1033" s="11"/>
      <c r="G1033" s="134"/>
      <c r="H1033" s="11"/>
      <c r="I1033" s="11"/>
      <c r="J1033" s="11"/>
      <c r="K1033" s="11"/>
      <c r="L1033" s="11"/>
      <c r="M1033" s="11"/>
      <c r="N1033" s="11"/>
      <c r="O1033" s="134"/>
      <c r="P1033" s="11"/>
      <c r="Q1033" s="11"/>
      <c r="R1033" s="11"/>
      <c r="S1033" s="11"/>
      <c r="T1033" s="122" t="str">
        <f>IFERROR(IFERROR(VLOOKUP(CONCATENATE($C1033,"-",$D1033, "-",$E1033),Dashboard!$M$300:$N$472,2,FALSE),VLOOKUP(CONCATENATE($E1033,"-",$D1033, "-",$C1033),Dashboard!$M$300:$N$472,2,FALSE)),"")</f>
        <v/>
      </c>
      <c r="U1033" s="345" t="str">
        <f t="shared" si="15"/>
        <v/>
      </c>
      <c r="W1033" s="11"/>
      <c r="X1033" s="11"/>
      <c r="Y1033" s="11"/>
    </row>
    <row r="1034" spans="1:25" x14ac:dyDescent="0.25">
      <c r="A1034" s="11"/>
      <c r="B1034" s="11"/>
      <c r="C1034" s="11"/>
      <c r="D1034" s="11"/>
      <c r="E1034" s="156"/>
      <c r="F1034" s="11"/>
      <c r="G1034" s="134"/>
      <c r="H1034" s="11"/>
      <c r="I1034" s="11"/>
      <c r="J1034" s="11"/>
      <c r="K1034" s="11"/>
      <c r="L1034" s="11"/>
      <c r="M1034" s="11"/>
      <c r="N1034" s="11"/>
      <c r="O1034" s="134"/>
      <c r="P1034" s="11"/>
      <c r="Q1034" s="11"/>
      <c r="R1034" s="11"/>
      <c r="S1034" s="11"/>
      <c r="T1034" s="122" t="str">
        <f>IFERROR(IFERROR(VLOOKUP(CONCATENATE($C1034,"-",$D1034, "-",$E1034),Dashboard!$M$300:$N$472,2,FALSE),VLOOKUP(CONCATENATE($E1034,"-",$D1034, "-",$C1034),Dashboard!$M$300:$N$472,2,FALSE)),"")</f>
        <v/>
      </c>
      <c r="U1034" s="345" t="str">
        <f t="shared" si="15"/>
        <v/>
      </c>
      <c r="W1034" s="11"/>
      <c r="X1034" s="11"/>
      <c r="Y1034" s="11"/>
    </row>
    <row r="1035" spans="1:25" x14ac:dyDescent="0.25">
      <c r="A1035" s="11"/>
      <c r="B1035" s="11"/>
      <c r="C1035" s="11"/>
      <c r="D1035" s="11"/>
      <c r="E1035" s="156"/>
      <c r="F1035" s="11"/>
      <c r="G1035" s="134"/>
      <c r="H1035" s="11"/>
      <c r="I1035" s="11"/>
      <c r="J1035" s="11"/>
      <c r="K1035" s="11"/>
      <c r="L1035" s="11"/>
      <c r="M1035" s="11"/>
      <c r="N1035" s="11"/>
      <c r="O1035" s="134"/>
      <c r="P1035" s="11"/>
      <c r="Q1035" s="11"/>
      <c r="R1035" s="11"/>
      <c r="S1035" s="11"/>
      <c r="T1035" s="122" t="str">
        <f>IFERROR(IFERROR(VLOOKUP(CONCATENATE($C1035,"-",$D1035, "-",$E1035),Dashboard!$M$300:$N$472,2,FALSE),VLOOKUP(CONCATENATE($E1035,"-",$D1035, "-",$C1035),Dashboard!$M$300:$N$472,2,FALSE)),"")</f>
        <v/>
      </c>
      <c r="U1035" s="345" t="str">
        <f t="shared" si="15"/>
        <v/>
      </c>
      <c r="W1035" s="11"/>
      <c r="X1035" s="11"/>
      <c r="Y1035" s="11"/>
    </row>
    <row r="1036" spans="1:25" x14ac:dyDescent="0.25">
      <c r="A1036" s="11"/>
      <c r="B1036" s="11"/>
      <c r="C1036" s="11"/>
      <c r="D1036" s="11"/>
      <c r="E1036" s="156"/>
      <c r="F1036" s="11"/>
      <c r="G1036" s="134"/>
      <c r="H1036" s="11"/>
      <c r="I1036" s="11"/>
      <c r="J1036" s="11"/>
      <c r="K1036" s="11"/>
      <c r="L1036" s="11"/>
      <c r="M1036" s="11"/>
      <c r="N1036" s="11"/>
      <c r="O1036" s="134"/>
      <c r="P1036" s="11"/>
      <c r="Q1036" s="11"/>
      <c r="R1036" s="11"/>
      <c r="S1036" s="11"/>
      <c r="T1036" s="122" t="str">
        <f>IFERROR(IFERROR(VLOOKUP(CONCATENATE($C1036,"-",$D1036, "-",$E1036),Dashboard!$M$300:$N$472,2,FALSE),VLOOKUP(CONCATENATE($E1036,"-",$D1036, "-",$C1036),Dashboard!$M$300:$N$472,2,FALSE)),"")</f>
        <v/>
      </c>
      <c r="U1036" s="345" t="str">
        <f t="shared" si="15"/>
        <v/>
      </c>
      <c r="W1036" s="11"/>
      <c r="X1036" s="11"/>
      <c r="Y1036" s="11"/>
    </row>
    <row r="1037" spans="1:25" x14ac:dyDescent="0.25">
      <c r="A1037" s="11"/>
      <c r="B1037" s="11"/>
      <c r="C1037" s="11"/>
      <c r="D1037" s="11"/>
      <c r="E1037" s="156"/>
      <c r="F1037" s="11"/>
      <c r="G1037" s="134"/>
      <c r="H1037" s="11"/>
      <c r="I1037" s="11"/>
      <c r="J1037" s="11"/>
      <c r="K1037" s="11"/>
      <c r="L1037" s="11"/>
      <c r="M1037" s="11"/>
      <c r="N1037" s="11"/>
      <c r="O1037" s="134"/>
      <c r="P1037" s="11"/>
      <c r="Q1037" s="11"/>
      <c r="R1037" s="11"/>
      <c r="S1037" s="11"/>
      <c r="T1037" s="122" t="str">
        <f>IFERROR(IFERROR(VLOOKUP(CONCATENATE($C1037,"-",$D1037, "-",$E1037),Dashboard!$M$300:$N$472,2,FALSE),VLOOKUP(CONCATENATE($E1037,"-",$D1037, "-",$C1037),Dashboard!$M$300:$N$472,2,FALSE)),"")</f>
        <v/>
      </c>
      <c r="U1037" s="345" t="str">
        <f t="shared" si="15"/>
        <v/>
      </c>
      <c r="W1037" s="11"/>
      <c r="X1037" s="11"/>
      <c r="Y1037" s="11"/>
    </row>
    <row r="1038" spans="1:25" x14ac:dyDescent="0.25">
      <c r="A1038" s="11"/>
      <c r="B1038" s="11"/>
      <c r="C1038" s="11"/>
      <c r="D1038" s="11"/>
      <c r="E1038" s="156"/>
      <c r="F1038" s="11"/>
      <c r="G1038" s="134"/>
      <c r="H1038" s="11"/>
      <c r="I1038" s="11"/>
      <c r="J1038" s="11"/>
      <c r="K1038" s="11"/>
      <c r="L1038" s="11"/>
      <c r="M1038" s="11"/>
      <c r="N1038" s="11"/>
      <c r="O1038" s="134"/>
      <c r="P1038" s="11"/>
      <c r="Q1038" s="11"/>
      <c r="R1038" s="11"/>
      <c r="S1038" s="11"/>
      <c r="T1038" s="122" t="str">
        <f>IFERROR(IFERROR(VLOOKUP(CONCATENATE($C1038,"-",$D1038, "-",$E1038),Dashboard!$M$300:$N$472,2,FALSE),VLOOKUP(CONCATENATE($E1038,"-",$D1038, "-",$C1038),Dashboard!$M$300:$N$472,2,FALSE)),"")</f>
        <v/>
      </c>
      <c r="U1038" s="345" t="str">
        <f t="shared" si="15"/>
        <v/>
      </c>
      <c r="W1038" s="11"/>
      <c r="X1038" s="11"/>
      <c r="Y1038" s="11"/>
    </row>
    <row r="1039" spans="1:25" x14ac:dyDescent="0.25">
      <c r="A1039" s="11"/>
      <c r="B1039" s="11"/>
      <c r="C1039" s="11"/>
      <c r="D1039" s="11"/>
      <c r="E1039" s="156"/>
      <c r="F1039" s="11"/>
      <c r="G1039" s="134"/>
      <c r="H1039" s="11"/>
      <c r="I1039" s="11"/>
      <c r="J1039" s="11"/>
      <c r="K1039" s="11"/>
      <c r="L1039" s="11"/>
      <c r="M1039" s="11"/>
      <c r="N1039" s="11"/>
      <c r="O1039" s="134"/>
      <c r="P1039" s="11"/>
      <c r="Q1039" s="11"/>
      <c r="R1039" s="11"/>
      <c r="S1039" s="11"/>
      <c r="T1039" s="11"/>
      <c r="W1039" s="11"/>
      <c r="X1039" s="11"/>
      <c r="Y1039" s="11"/>
    </row>
    <row r="1040" spans="1:25" x14ac:dyDescent="0.25">
      <c r="A1040" s="11"/>
      <c r="B1040" s="11"/>
      <c r="C1040" s="11"/>
      <c r="D1040" s="11"/>
      <c r="E1040" s="156"/>
      <c r="F1040" s="11"/>
      <c r="G1040" s="134"/>
      <c r="H1040" s="11"/>
      <c r="I1040" s="11"/>
      <c r="J1040" s="11"/>
      <c r="K1040" s="11"/>
      <c r="L1040" s="11"/>
      <c r="M1040" s="11"/>
      <c r="N1040" s="11"/>
      <c r="O1040" s="134"/>
      <c r="P1040" s="11"/>
      <c r="Q1040" s="11"/>
      <c r="R1040" s="11"/>
      <c r="S1040" s="11"/>
      <c r="T1040" s="11"/>
      <c r="W1040" s="11"/>
      <c r="X1040" s="11"/>
      <c r="Y1040" s="11"/>
    </row>
    <row r="1041" spans="1:25" x14ac:dyDescent="0.25">
      <c r="A1041" s="11"/>
      <c r="B1041" s="11"/>
      <c r="C1041" s="11"/>
      <c r="D1041" s="11"/>
      <c r="E1041" s="156"/>
      <c r="F1041" s="11"/>
      <c r="G1041" s="134"/>
      <c r="H1041" s="11"/>
      <c r="I1041" s="11"/>
      <c r="J1041" s="11"/>
      <c r="K1041" s="11"/>
      <c r="L1041" s="11"/>
      <c r="M1041" s="11"/>
      <c r="N1041" s="11"/>
      <c r="O1041" s="134"/>
      <c r="P1041" s="11"/>
      <c r="Q1041" s="11"/>
      <c r="R1041" s="11"/>
      <c r="S1041" s="11"/>
      <c r="T1041" s="11"/>
      <c r="W1041" s="11"/>
      <c r="X1041" s="11"/>
      <c r="Y1041" s="11"/>
    </row>
    <row r="1042" spans="1:25" x14ac:dyDescent="0.25">
      <c r="A1042" s="11"/>
      <c r="B1042" s="11"/>
      <c r="C1042" s="11"/>
      <c r="D1042" s="11"/>
      <c r="E1042" s="156"/>
      <c r="F1042" s="11"/>
      <c r="G1042" s="134"/>
      <c r="H1042" s="11"/>
      <c r="I1042" s="11"/>
      <c r="J1042" s="11"/>
      <c r="K1042" s="11"/>
      <c r="L1042" s="11"/>
      <c r="M1042" s="11"/>
      <c r="N1042" s="11"/>
      <c r="O1042" s="134"/>
      <c r="P1042" s="11"/>
      <c r="Q1042" s="11"/>
      <c r="R1042" s="11"/>
      <c r="S1042" s="11"/>
      <c r="T1042" s="11"/>
      <c r="W1042" s="11"/>
      <c r="X1042" s="11"/>
      <c r="Y1042" s="11"/>
    </row>
    <row r="1043" spans="1:25" x14ac:dyDescent="0.25">
      <c r="A1043" s="11"/>
      <c r="B1043" s="11"/>
      <c r="C1043" s="11"/>
      <c r="D1043" s="11"/>
      <c r="E1043" s="156"/>
      <c r="F1043" s="11"/>
      <c r="G1043" s="134"/>
      <c r="H1043" s="11"/>
      <c r="I1043" s="11"/>
      <c r="J1043" s="11"/>
      <c r="K1043" s="11"/>
      <c r="L1043" s="11"/>
      <c r="M1043" s="11"/>
      <c r="N1043" s="11"/>
      <c r="O1043" s="134"/>
      <c r="P1043" s="11"/>
      <c r="Q1043" s="11"/>
      <c r="R1043" s="11"/>
      <c r="S1043" s="11"/>
      <c r="T1043" s="11"/>
      <c r="W1043" s="11"/>
      <c r="X1043" s="11"/>
      <c r="Y1043" s="11"/>
    </row>
    <row r="1044" spans="1:25" x14ac:dyDescent="0.25">
      <c r="A1044" s="11"/>
      <c r="B1044" s="11"/>
      <c r="C1044" s="11"/>
      <c r="D1044" s="11"/>
      <c r="E1044" s="156"/>
      <c r="F1044" s="11"/>
      <c r="G1044" s="134"/>
      <c r="H1044" s="11"/>
      <c r="I1044" s="11"/>
      <c r="J1044" s="11"/>
      <c r="K1044" s="11"/>
      <c r="L1044" s="11"/>
      <c r="M1044" s="11"/>
      <c r="N1044" s="11"/>
      <c r="O1044" s="134"/>
      <c r="P1044" s="11"/>
      <c r="Q1044" s="11"/>
      <c r="R1044" s="11"/>
      <c r="S1044" s="11"/>
      <c r="T1044" s="11"/>
      <c r="W1044" s="11"/>
      <c r="X1044" s="11"/>
      <c r="Y1044" s="11"/>
    </row>
    <row r="1045" spans="1:25" x14ac:dyDescent="0.25">
      <c r="A1045" s="11"/>
      <c r="B1045" s="11"/>
      <c r="C1045" s="11"/>
      <c r="D1045" s="11"/>
      <c r="E1045" s="156"/>
      <c r="F1045" s="11"/>
      <c r="G1045" s="134"/>
      <c r="H1045" s="11"/>
      <c r="I1045" s="11"/>
      <c r="J1045" s="11"/>
      <c r="K1045" s="11"/>
      <c r="L1045" s="11"/>
      <c r="M1045" s="11"/>
      <c r="N1045" s="11"/>
      <c r="O1045" s="134"/>
      <c r="P1045" s="11"/>
      <c r="Q1045" s="11"/>
      <c r="R1045" s="11"/>
      <c r="S1045" s="11"/>
      <c r="T1045" s="11"/>
      <c r="W1045" s="11"/>
      <c r="X1045" s="11"/>
      <c r="Y1045" s="11"/>
    </row>
    <row r="1046" spans="1:25" x14ac:dyDescent="0.25">
      <c r="A1046" s="11"/>
      <c r="B1046" s="11"/>
      <c r="C1046" s="11"/>
      <c r="D1046" s="11"/>
      <c r="E1046" s="156"/>
      <c r="F1046" s="11"/>
      <c r="G1046" s="134"/>
      <c r="H1046" s="11"/>
      <c r="I1046" s="11"/>
      <c r="J1046" s="11"/>
      <c r="K1046" s="11"/>
      <c r="L1046" s="11"/>
      <c r="M1046" s="11"/>
      <c r="N1046" s="11"/>
      <c r="O1046" s="134"/>
      <c r="P1046" s="11"/>
      <c r="Q1046" s="11"/>
      <c r="R1046" s="11"/>
      <c r="S1046" s="11"/>
      <c r="T1046" s="11"/>
      <c r="W1046" s="11"/>
      <c r="X1046" s="11"/>
      <c r="Y1046" s="11"/>
    </row>
    <row r="1047" spans="1:25" x14ac:dyDescent="0.25">
      <c r="A1047" s="11"/>
      <c r="B1047" s="11"/>
      <c r="C1047" s="11"/>
      <c r="D1047" s="11"/>
      <c r="E1047" s="156"/>
      <c r="F1047" s="11"/>
      <c r="G1047" s="134"/>
      <c r="H1047" s="11"/>
      <c r="I1047" s="11"/>
      <c r="J1047" s="11"/>
      <c r="K1047" s="11"/>
      <c r="L1047" s="11"/>
      <c r="M1047" s="11"/>
      <c r="N1047" s="11"/>
      <c r="O1047" s="134"/>
      <c r="P1047" s="11"/>
      <c r="Q1047" s="11"/>
      <c r="R1047" s="11"/>
      <c r="S1047" s="11"/>
      <c r="T1047" s="11"/>
      <c r="W1047" s="11"/>
      <c r="X1047" s="11"/>
      <c r="Y1047" s="11"/>
    </row>
    <row r="1048" spans="1:25" x14ac:dyDescent="0.25">
      <c r="A1048" s="11"/>
      <c r="B1048" s="11"/>
      <c r="C1048" s="11"/>
      <c r="D1048" s="11"/>
      <c r="E1048" s="156"/>
      <c r="F1048" s="11"/>
      <c r="G1048" s="134"/>
      <c r="H1048" s="11"/>
      <c r="I1048" s="11"/>
      <c r="J1048" s="11"/>
      <c r="K1048" s="11"/>
      <c r="L1048" s="11"/>
      <c r="M1048" s="11"/>
      <c r="N1048" s="11"/>
      <c r="O1048" s="134"/>
      <c r="P1048" s="11"/>
      <c r="Q1048" s="11"/>
      <c r="R1048" s="11"/>
      <c r="S1048" s="11"/>
      <c r="T1048" s="11"/>
      <c r="W1048" s="11"/>
      <c r="X1048" s="11"/>
      <c r="Y1048" s="11"/>
    </row>
    <row r="1049" spans="1:25" x14ac:dyDescent="0.25">
      <c r="A1049" s="11"/>
      <c r="B1049" s="11"/>
      <c r="C1049" s="11"/>
      <c r="D1049" s="11"/>
      <c r="E1049" s="156"/>
      <c r="F1049" s="11"/>
      <c r="G1049" s="134"/>
      <c r="H1049" s="11"/>
      <c r="I1049" s="11"/>
      <c r="J1049" s="11"/>
      <c r="K1049" s="11"/>
      <c r="L1049" s="11"/>
      <c r="M1049" s="11"/>
      <c r="N1049" s="11"/>
      <c r="O1049" s="134"/>
      <c r="P1049" s="11"/>
      <c r="Q1049" s="11"/>
      <c r="R1049" s="11"/>
      <c r="S1049" s="11"/>
      <c r="T1049" s="11"/>
      <c r="W1049" s="11"/>
      <c r="X1049" s="11"/>
      <c r="Y1049" s="11"/>
    </row>
    <row r="1050" spans="1:25" x14ac:dyDescent="0.25">
      <c r="A1050" s="11"/>
      <c r="B1050" s="11"/>
      <c r="C1050" s="11"/>
      <c r="D1050" s="11"/>
      <c r="E1050" s="156"/>
      <c r="F1050" s="11"/>
      <c r="G1050" s="134"/>
      <c r="H1050" s="11"/>
      <c r="I1050" s="11"/>
      <c r="J1050" s="11"/>
      <c r="K1050" s="11"/>
      <c r="L1050" s="11"/>
      <c r="M1050" s="11"/>
      <c r="N1050" s="11"/>
      <c r="O1050" s="134"/>
      <c r="P1050" s="11"/>
      <c r="Q1050" s="11"/>
      <c r="R1050" s="11"/>
      <c r="S1050" s="11"/>
      <c r="T1050" s="11"/>
      <c r="W1050" s="11"/>
      <c r="X1050" s="11"/>
      <c r="Y1050" s="11"/>
    </row>
    <row r="1051" spans="1:25" x14ac:dyDescent="0.25">
      <c r="A1051" s="11"/>
      <c r="B1051" s="11"/>
      <c r="C1051" s="11"/>
      <c r="D1051" s="11"/>
      <c r="E1051" s="156"/>
      <c r="F1051" s="11"/>
      <c r="G1051" s="134"/>
      <c r="H1051" s="11"/>
      <c r="I1051" s="11"/>
      <c r="J1051" s="11"/>
      <c r="K1051" s="11"/>
      <c r="L1051" s="11"/>
      <c r="M1051" s="11"/>
      <c r="N1051" s="11"/>
      <c r="O1051" s="134"/>
      <c r="P1051" s="11"/>
      <c r="Q1051" s="11"/>
      <c r="R1051" s="11"/>
      <c r="S1051" s="11"/>
      <c r="T1051" s="11"/>
      <c r="W1051" s="11"/>
      <c r="X1051" s="11"/>
      <c r="Y1051" s="11"/>
    </row>
    <row r="1052" spans="1:25" x14ac:dyDescent="0.25">
      <c r="A1052" s="11"/>
      <c r="B1052" s="11"/>
      <c r="C1052" s="11"/>
      <c r="D1052" s="11"/>
      <c r="E1052" s="156"/>
      <c r="F1052" s="11"/>
      <c r="G1052" s="134"/>
      <c r="H1052" s="11"/>
      <c r="I1052" s="11"/>
      <c r="J1052" s="11"/>
      <c r="K1052" s="11"/>
      <c r="L1052" s="11"/>
      <c r="M1052" s="11"/>
      <c r="N1052" s="11"/>
      <c r="O1052" s="134"/>
      <c r="P1052" s="11"/>
      <c r="Q1052" s="11"/>
      <c r="R1052" s="11"/>
      <c r="S1052" s="11"/>
      <c r="T1052" s="11"/>
      <c r="W1052" s="11"/>
      <c r="X1052" s="11"/>
      <c r="Y1052" s="11"/>
    </row>
    <row r="1053" spans="1:25" x14ac:dyDescent="0.25">
      <c r="A1053" s="11"/>
      <c r="B1053" s="11"/>
      <c r="C1053" s="11"/>
      <c r="D1053" s="11"/>
      <c r="E1053" s="156"/>
      <c r="F1053" s="11"/>
      <c r="G1053" s="134"/>
      <c r="H1053" s="11"/>
      <c r="I1053" s="11"/>
      <c r="J1053" s="11"/>
      <c r="K1053" s="11"/>
      <c r="L1053" s="11"/>
      <c r="M1053" s="11"/>
      <c r="N1053" s="11"/>
      <c r="O1053" s="134"/>
      <c r="P1053" s="11"/>
      <c r="Q1053" s="11"/>
      <c r="R1053" s="11"/>
      <c r="S1053" s="11"/>
      <c r="T1053" s="11"/>
      <c r="W1053" s="11"/>
      <c r="X1053" s="11"/>
      <c r="Y1053" s="11"/>
    </row>
    <row r="1054" spans="1:25" x14ac:dyDescent="0.25">
      <c r="A1054" s="11"/>
      <c r="B1054" s="11"/>
      <c r="C1054" s="11"/>
      <c r="D1054" s="11"/>
      <c r="E1054" s="156"/>
      <c r="F1054" s="11"/>
      <c r="G1054" s="134"/>
      <c r="H1054" s="11"/>
      <c r="I1054" s="11"/>
      <c r="J1054" s="11"/>
      <c r="K1054" s="11"/>
      <c r="L1054" s="11"/>
      <c r="M1054" s="11"/>
      <c r="N1054" s="11"/>
      <c r="O1054" s="134"/>
      <c r="P1054" s="11"/>
      <c r="Q1054" s="11"/>
      <c r="R1054" s="11"/>
      <c r="S1054" s="11"/>
      <c r="T1054" s="11"/>
      <c r="W1054" s="11"/>
      <c r="X1054" s="11"/>
      <c r="Y1054" s="11"/>
    </row>
    <row r="1055" spans="1:25" x14ac:dyDescent="0.25">
      <c r="A1055" s="11"/>
      <c r="B1055" s="11"/>
      <c r="C1055" s="11"/>
      <c r="D1055" s="11"/>
      <c r="E1055" s="156"/>
      <c r="F1055" s="11"/>
      <c r="G1055" s="134"/>
      <c r="H1055" s="11"/>
      <c r="I1055" s="11"/>
      <c r="J1055" s="11"/>
      <c r="K1055" s="11"/>
      <c r="L1055" s="11"/>
      <c r="M1055" s="11"/>
      <c r="N1055" s="11"/>
      <c r="O1055" s="134"/>
      <c r="P1055" s="11"/>
      <c r="Q1055" s="11"/>
      <c r="R1055" s="11"/>
      <c r="S1055" s="11"/>
      <c r="T1055" s="11"/>
      <c r="W1055" s="11"/>
      <c r="X1055" s="11"/>
      <c r="Y1055" s="11"/>
    </row>
    <row r="1056" spans="1:25" x14ac:dyDescent="0.25">
      <c r="A1056" s="11"/>
      <c r="B1056" s="11"/>
      <c r="C1056" s="11"/>
      <c r="D1056" s="11"/>
      <c r="E1056" s="156"/>
      <c r="F1056" s="11"/>
      <c r="G1056" s="134"/>
      <c r="H1056" s="11"/>
      <c r="I1056" s="11"/>
      <c r="J1056" s="11"/>
      <c r="K1056" s="11"/>
      <c r="L1056" s="11"/>
      <c r="M1056" s="11"/>
      <c r="N1056" s="11"/>
      <c r="O1056" s="134"/>
      <c r="P1056" s="11"/>
      <c r="Q1056" s="11"/>
      <c r="R1056" s="11"/>
      <c r="S1056" s="11"/>
      <c r="T1056" s="11"/>
      <c r="W1056" s="11"/>
      <c r="X1056" s="11"/>
      <c r="Y1056" s="11"/>
    </row>
    <row r="1057" spans="1:25" x14ac:dyDescent="0.25">
      <c r="A1057" s="11"/>
      <c r="B1057" s="11"/>
      <c r="C1057" s="11"/>
      <c r="D1057" s="11"/>
      <c r="E1057" s="156"/>
      <c r="F1057" s="11"/>
      <c r="G1057" s="134"/>
      <c r="H1057" s="11"/>
      <c r="I1057" s="11"/>
      <c r="J1057" s="11"/>
      <c r="K1057" s="11"/>
      <c r="L1057" s="11"/>
      <c r="M1057" s="11"/>
      <c r="N1057" s="11"/>
      <c r="O1057" s="134"/>
      <c r="P1057" s="11"/>
      <c r="Q1057" s="11"/>
      <c r="R1057" s="11"/>
      <c r="S1057" s="11"/>
      <c r="T1057" s="11"/>
      <c r="W1057" s="11"/>
      <c r="X1057" s="11"/>
      <c r="Y1057" s="11"/>
    </row>
    <row r="1058" spans="1:25" x14ac:dyDescent="0.25">
      <c r="A1058" s="11"/>
      <c r="B1058" s="11"/>
      <c r="C1058" s="11"/>
      <c r="D1058" s="11"/>
      <c r="E1058" s="156"/>
      <c r="F1058" s="11"/>
      <c r="G1058" s="134"/>
      <c r="H1058" s="11"/>
      <c r="I1058" s="11"/>
      <c r="J1058" s="11"/>
      <c r="K1058" s="11"/>
      <c r="L1058" s="11"/>
      <c r="M1058" s="11"/>
      <c r="N1058" s="11"/>
      <c r="O1058" s="134"/>
      <c r="P1058" s="11"/>
      <c r="Q1058" s="11"/>
      <c r="R1058" s="11"/>
      <c r="S1058" s="11"/>
      <c r="T1058" s="11"/>
      <c r="W1058" s="11"/>
      <c r="X1058" s="11"/>
      <c r="Y1058" s="11"/>
    </row>
    <row r="1059" spans="1:25" x14ac:dyDescent="0.25">
      <c r="A1059" s="11"/>
      <c r="B1059" s="11"/>
      <c r="C1059" s="11"/>
      <c r="D1059" s="11"/>
      <c r="E1059" s="156"/>
      <c r="F1059" s="11"/>
      <c r="G1059" s="134"/>
      <c r="H1059" s="11"/>
      <c r="I1059" s="11"/>
      <c r="J1059" s="11"/>
      <c r="K1059" s="11"/>
      <c r="L1059" s="11"/>
      <c r="M1059" s="11"/>
      <c r="N1059" s="11"/>
      <c r="O1059" s="134"/>
      <c r="P1059" s="11"/>
      <c r="Q1059" s="11"/>
      <c r="R1059" s="11"/>
      <c r="S1059" s="11"/>
      <c r="T1059" s="11"/>
      <c r="W1059" s="11"/>
      <c r="X1059" s="11"/>
      <c r="Y1059" s="11"/>
    </row>
    <row r="1060" spans="1:25" x14ac:dyDescent="0.25">
      <c r="A1060" s="11"/>
      <c r="B1060" s="11"/>
      <c r="C1060" s="11"/>
      <c r="D1060" s="11"/>
      <c r="E1060" s="156"/>
      <c r="F1060" s="11"/>
      <c r="G1060" s="134"/>
      <c r="H1060" s="11"/>
      <c r="I1060" s="11"/>
      <c r="J1060" s="11"/>
      <c r="K1060" s="11"/>
      <c r="L1060" s="11"/>
      <c r="M1060" s="11"/>
      <c r="N1060" s="11"/>
      <c r="O1060" s="134"/>
      <c r="P1060" s="11"/>
      <c r="Q1060" s="11"/>
      <c r="R1060" s="11"/>
      <c r="S1060" s="11"/>
      <c r="T1060" s="11"/>
      <c r="W1060" s="11"/>
      <c r="X1060" s="11"/>
      <c r="Y1060" s="11"/>
    </row>
    <row r="1061" spans="1:25" x14ac:dyDescent="0.25">
      <c r="A1061" s="11"/>
      <c r="B1061" s="11"/>
      <c r="C1061" s="11"/>
      <c r="D1061" s="11"/>
      <c r="E1061" s="156"/>
      <c r="F1061" s="11"/>
      <c r="G1061" s="134"/>
      <c r="H1061" s="11"/>
      <c r="I1061" s="11"/>
      <c r="J1061" s="11"/>
      <c r="K1061" s="11"/>
      <c r="L1061" s="11"/>
      <c r="M1061" s="11"/>
      <c r="N1061" s="11"/>
      <c r="O1061" s="134"/>
      <c r="P1061" s="11"/>
      <c r="Q1061" s="11"/>
      <c r="R1061" s="11"/>
      <c r="S1061" s="11"/>
      <c r="T1061" s="11"/>
      <c r="W1061" s="11"/>
      <c r="X1061" s="11"/>
      <c r="Y1061" s="11"/>
    </row>
    <row r="1062" spans="1:25" x14ac:dyDescent="0.25">
      <c r="A1062" s="11"/>
      <c r="B1062" s="11"/>
      <c r="C1062" s="11"/>
      <c r="D1062" s="11"/>
      <c r="E1062" s="156"/>
      <c r="F1062" s="11"/>
      <c r="G1062" s="134"/>
      <c r="H1062" s="11"/>
      <c r="I1062" s="11"/>
      <c r="J1062" s="11"/>
      <c r="K1062" s="11"/>
      <c r="L1062" s="11"/>
      <c r="M1062" s="11"/>
      <c r="N1062" s="11"/>
      <c r="O1062" s="134"/>
      <c r="P1062" s="11"/>
      <c r="Q1062" s="11"/>
      <c r="R1062" s="11"/>
      <c r="S1062" s="11"/>
      <c r="T1062" s="11"/>
      <c r="W1062" s="11"/>
      <c r="X1062" s="11"/>
      <c r="Y1062" s="11"/>
    </row>
    <row r="1063" spans="1:25" x14ac:dyDescent="0.25">
      <c r="A1063" s="11"/>
      <c r="B1063" s="11"/>
      <c r="C1063" s="11"/>
      <c r="D1063" s="11"/>
      <c r="E1063" s="156"/>
      <c r="F1063" s="11"/>
      <c r="G1063" s="134"/>
      <c r="H1063" s="11"/>
      <c r="I1063" s="11"/>
      <c r="J1063" s="11"/>
      <c r="K1063" s="11"/>
      <c r="L1063" s="11"/>
      <c r="M1063" s="11"/>
      <c r="N1063" s="11"/>
      <c r="O1063" s="134"/>
      <c r="P1063" s="11"/>
      <c r="Q1063" s="11"/>
      <c r="R1063" s="11"/>
      <c r="S1063" s="11"/>
      <c r="T1063" s="11"/>
      <c r="W1063" s="11"/>
      <c r="X1063" s="11"/>
      <c r="Y1063" s="11"/>
    </row>
    <row r="1064" spans="1:25" x14ac:dyDescent="0.25">
      <c r="A1064" s="11"/>
      <c r="B1064" s="11"/>
      <c r="C1064" s="11"/>
      <c r="D1064" s="11"/>
      <c r="E1064" s="156"/>
      <c r="F1064" s="11"/>
      <c r="G1064" s="134"/>
      <c r="H1064" s="11"/>
      <c r="I1064" s="11"/>
      <c r="J1064" s="11"/>
      <c r="K1064" s="11"/>
      <c r="L1064" s="11"/>
      <c r="M1064" s="11"/>
      <c r="N1064" s="11"/>
      <c r="O1064" s="134"/>
      <c r="P1064" s="11"/>
      <c r="Q1064" s="11"/>
      <c r="R1064" s="11"/>
      <c r="S1064" s="11"/>
      <c r="T1064" s="11"/>
      <c r="W1064" s="11"/>
      <c r="X1064" s="11"/>
      <c r="Y1064" s="11"/>
    </row>
    <row r="1065" spans="1:25" x14ac:dyDescent="0.25">
      <c r="A1065" s="11"/>
      <c r="B1065" s="11"/>
      <c r="C1065" s="11"/>
      <c r="D1065" s="11"/>
      <c r="E1065" s="156"/>
      <c r="F1065" s="11"/>
      <c r="G1065" s="134"/>
      <c r="H1065" s="11"/>
      <c r="I1065" s="11"/>
      <c r="J1065" s="11"/>
      <c r="K1065" s="11"/>
      <c r="L1065" s="11"/>
      <c r="M1065" s="11"/>
      <c r="N1065" s="11"/>
      <c r="O1065" s="134"/>
      <c r="P1065" s="11"/>
      <c r="Q1065" s="11"/>
      <c r="R1065" s="11"/>
      <c r="S1065" s="11"/>
      <c r="T1065" s="11"/>
      <c r="W1065" s="11"/>
      <c r="X1065" s="11"/>
      <c r="Y1065" s="11"/>
    </row>
    <row r="1066" spans="1:25" x14ac:dyDescent="0.25">
      <c r="A1066" s="11"/>
      <c r="B1066" s="11"/>
      <c r="C1066" s="11"/>
      <c r="D1066" s="11"/>
      <c r="E1066" s="156"/>
      <c r="F1066" s="11"/>
      <c r="G1066" s="134"/>
      <c r="H1066" s="11"/>
      <c r="I1066" s="11"/>
      <c r="J1066" s="11"/>
      <c r="K1066" s="11"/>
      <c r="L1066" s="11"/>
      <c r="M1066" s="11"/>
      <c r="N1066" s="11"/>
      <c r="O1066" s="134"/>
      <c r="P1066" s="11"/>
      <c r="Q1066" s="11"/>
      <c r="R1066" s="11"/>
      <c r="S1066" s="11"/>
      <c r="T1066" s="11"/>
      <c r="W1066" s="11"/>
      <c r="X1066" s="11"/>
      <c r="Y1066" s="11"/>
    </row>
    <row r="1067" spans="1:25" x14ac:dyDescent="0.25">
      <c r="A1067" s="11"/>
      <c r="B1067" s="11"/>
      <c r="C1067" s="11"/>
      <c r="D1067" s="11"/>
      <c r="E1067" s="156"/>
      <c r="F1067" s="11"/>
      <c r="G1067" s="134"/>
      <c r="H1067" s="11"/>
      <c r="I1067" s="11"/>
      <c r="J1067" s="11"/>
      <c r="K1067" s="11"/>
      <c r="L1067" s="11"/>
      <c r="M1067" s="11"/>
      <c r="N1067" s="11"/>
      <c r="O1067" s="134"/>
      <c r="P1067" s="11"/>
      <c r="Q1067" s="11"/>
      <c r="R1067" s="11"/>
      <c r="S1067" s="11"/>
      <c r="T1067" s="11"/>
      <c r="W1067" s="11"/>
      <c r="X1067" s="11"/>
      <c r="Y1067" s="11"/>
    </row>
    <row r="1068" spans="1:25" x14ac:dyDescent="0.25">
      <c r="A1068" s="11"/>
      <c r="B1068" s="11"/>
      <c r="C1068" s="11"/>
      <c r="D1068" s="11"/>
      <c r="E1068" s="156"/>
      <c r="F1068" s="11"/>
      <c r="G1068" s="134"/>
      <c r="H1068" s="11"/>
      <c r="I1068" s="11"/>
      <c r="J1068" s="11"/>
      <c r="K1068" s="11"/>
      <c r="L1068" s="11"/>
      <c r="M1068" s="11"/>
      <c r="N1068" s="11"/>
      <c r="O1068" s="134"/>
      <c r="P1068" s="11"/>
      <c r="Q1068" s="11"/>
      <c r="R1068" s="11"/>
      <c r="S1068" s="11"/>
      <c r="T1068" s="11"/>
      <c r="W1068" s="11"/>
      <c r="X1068" s="11"/>
      <c r="Y1068" s="11"/>
    </row>
    <row r="1069" spans="1:25" x14ac:dyDescent="0.25">
      <c r="A1069" s="11"/>
      <c r="B1069" s="11"/>
      <c r="C1069" s="11"/>
      <c r="D1069" s="11"/>
      <c r="E1069" s="156"/>
      <c r="F1069" s="11"/>
      <c r="G1069" s="134"/>
      <c r="H1069" s="11"/>
      <c r="I1069" s="11"/>
      <c r="J1069" s="11"/>
      <c r="K1069" s="11"/>
      <c r="L1069" s="11"/>
      <c r="M1069" s="11"/>
      <c r="N1069" s="11"/>
      <c r="O1069" s="134"/>
      <c r="P1069" s="11"/>
      <c r="Q1069" s="11"/>
      <c r="R1069" s="11"/>
      <c r="S1069" s="11"/>
      <c r="T1069" s="11"/>
      <c r="W1069" s="11"/>
      <c r="X1069" s="11"/>
      <c r="Y1069" s="11"/>
    </row>
    <row r="1070" spans="1:25" x14ac:dyDescent="0.25">
      <c r="A1070" s="11"/>
      <c r="B1070" s="11"/>
      <c r="C1070" s="11"/>
      <c r="D1070" s="11"/>
      <c r="E1070" s="156"/>
      <c r="F1070" s="11"/>
      <c r="G1070" s="134"/>
      <c r="H1070" s="11"/>
      <c r="I1070" s="11"/>
      <c r="J1070" s="11"/>
      <c r="K1070" s="11"/>
      <c r="L1070" s="11"/>
      <c r="M1070" s="11"/>
      <c r="N1070" s="11"/>
      <c r="O1070" s="134"/>
      <c r="P1070" s="11"/>
      <c r="Q1070" s="11"/>
      <c r="R1070" s="11"/>
      <c r="S1070" s="11"/>
      <c r="T1070" s="11"/>
      <c r="W1070" s="11"/>
      <c r="X1070" s="11"/>
      <c r="Y1070" s="11"/>
    </row>
    <row r="1071" spans="1:25" x14ac:dyDescent="0.25">
      <c r="A1071" s="11"/>
      <c r="B1071" s="11"/>
      <c r="C1071" s="11"/>
      <c r="D1071" s="11"/>
      <c r="E1071" s="156"/>
      <c r="F1071" s="11"/>
      <c r="G1071" s="134"/>
      <c r="H1071" s="11"/>
      <c r="I1071" s="11"/>
      <c r="J1071" s="11"/>
      <c r="K1071" s="11"/>
      <c r="L1071" s="11"/>
      <c r="M1071" s="11"/>
      <c r="N1071" s="11"/>
      <c r="O1071" s="134"/>
      <c r="P1071" s="11"/>
      <c r="Q1071" s="11"/>
      <c r="R1071" s="11"/>
      <c r="S1071" s="11"/>
      <c r="T1071" s="11"/>
      <c r="W1071" s="11"/>
      <c r="X1071" s="11"/>
      <c r="Y1071" s="11"/>
    </row>
    <row r="1072" spans="1:25" x14ac:dyDescent="0.25">
      <c r="A1072" s="11"/>
      <c r="B1072" s="11"/>
      <c r="C1072" s="11"/>
      <c r="D1072" s="11"/>
      <c r="E1072" s="156"/>
      <c r="F1072" s="11"/>
      <c r="G1072" s="134"/>
      <c r="H1072" s="11"/>
      <c r="I1072" s="11"/>
      <c r="J1072" s="11"/>
      <c r="K1072" s="11"/>
      <c r="L1072" s="11"/>
      <c r="M1072" s="11"/>
      <c r="N1072" s="11"/>
      <c r="O1072" s="134"/>
      <c r="P1072" s="11"/>
      <c r="Q1072" s="11"/>
      <c r="R1072" s="11"/>
      <c r="S1072" s="11"/>
      <c r="T1072" s="11"/>
      <c r="W1072" s="11"/>
      <c r="X1072" s="11"/>
      <c r="Y1072" s="11"/>
    </row>
    <row r="1073" spans="1:25" x14ac:dyDescent="0.25">
      <c r="A1073" s="11"/>
      <c r="B1073" s="11"/>
      <c r="C1073" s="11"/>
      <c r="D1073" s="11"/>
      <c r="E1073" s="156"/>
      <c r="F1073" s="11"/>
      <c r="G1073" s="134"/>
      <c r="H1073" s="11"/>
      <c r="I1073" s="11"/>
      <c r="J1073" s="11"/>
      <c r="K1073" s="11"/>
      <c r="L1073" s="11"/>
      <c r="M1073" s="11"/>
      <c r="N1073" s="11"/>
      <c r="O1073" s="134"/>
      <c r="P1073" s="11"/>
      <c r="Q1073" s="11"/>
      <c r="R1073" s="11"/>
      <c r="S1073" s="11"/>
      <c r="T1073" s="11"/>
      <c r="W1073" s="11"/>
      <c r="X1073" s="11"/>
      <c r="Y1073" s="11"/>
    </row>
    <row r="1074" spans="1:25" x14ac:dyDescent="0.25">
      <c r="A1074" s="11"/>
      <c r="B1074" s="11"/>
      <c r="C1074" s="11"/>
      <c r="D1074" s="11"/>
      <c r="E1074" s="156"/>
      <c r="F1074" s="11"/>
      <c r="G1074" s="134"/>
      <c r="H1074" s="11"/>
      <c r="I1074" s="11"/>
      <c r="J1074" s="11"/>
      <c r="K1074" s="11"/>
      <c r="L1074" s="11"/>
      <c r="M1074" s="11"/>
      <c r="N1074" s="11"/>
      <c r="O1074" s="134"/>
      <c r="P1074" s="11"/>
      <c r="Q1074" s="11"/>
      <c r="R1074" s="11"/>
      <c r="S1074" s="11"/>
      <c r="T1074" s="11"/>
      <c r="W1074" s="11"/>
      <c r="X1074" s="11"/>
      <c r="Y1074" s="11"/>
    </row>
    <row r="1075" spans="1:25" x14ac:dyDescent="0.25">
      <c r="A1075" s="11"/>
      <c r="B1075" s="11"/>
      <c r="C1075" s="11"/>
      <c r="D1075" s="11"/>
      <c r="E1075" s="156"/>
      <c r="F1075" s="11"/>
      <c r="G1075" s="134"/>
      <c r="H1075" s="11"/>
      <c r="I1075" s="11"/>
      <c r="J1075" s="11"/>
      <c r="K1075" s="11"/>
      <c r="L1075" s="11"/>
      <c r="M1075" s="11"/>
      <c r="N1075" s="11"/>
      <c r="O1075" s="134"/>
      <c r="P1075" s="11"/>
      <c r="Q1075" s="11"/>
      <c r="R1075" s="11"/>
      <c r="S1075" s="11"/>
      <c r="T1075" s="11"/>
      <c r="W1075" s="11"/>
      <c r="X1075" s="11"/>
      <c r="Y1075" s="11"/>
    </row>
    <row r="1076" spans="1:25" x14ac:dyDescent="0.25">
      <c r="A1076" s="11"/>
      <c r="B1076" s="11"/>
      <c r="C1076" s="11"/>
      <c r="D1076" s="11"/>
      <c r="E1076" s="156"/>
      <c r="F1076" s="11"/>
      <c r="G1076" s="134"/>
      <c r="H1076" s="11"/>
      <c r="I1076" s="11"/>
      <c r="J1076" s="11"/>
      <c r="K1076" s="11"/>
      <c r="L1076" s="11"/>
      <c r="M1076" s="11"/>
      <c r="N1076" s="11"/>
      <c r="O1076" s="134"/>
      <c r="P1076" s="11"/>
      <c r="Q1076" s="11"/>
      <c r="R1076" s="11"/>
      <c r="S1076" s="11"/>
      <c r="T1076" s="11"/>
      <c r="W1076" s="11"/>
      <c r="X1076" s="11"/>
      <c r="Y1076" s="11"/>
    </row>
    <row r="1077" spans="1:25" x14ac:dyDescent="0.25">
      <c r="A1077" s="11"/>
      <c r="B1077" s="11"/>
      <c r="C1077" s="11"/>
      <c r="D1077" s="11"/>
      <c r="E1077" s="156"/>
      <c r="F1077" s="11"/>
      <c r="G1077" s="134"/>
      <c r="H1077" s="11"/>
      <c r="I1077" s="11"/>
      <c r="J1077" s="11"/>
      <c r="K1077" s="11"/>
      <c r="L1077" s="11"/>
      <c r="M1077" s="11"/>
      <c r="N1077" s="11"/>
      <c r="O1077" s="134"/>
      <c r="P1077" s="11"/>
      <c r="Q1077" s="11"/>
      <c r="R1077" s="11"/>
      <c r="S1077" s="11"/>
      <c r="T1077" s="11"/>
      <c r="W1077" s="11"/>
      <c r="X1077" s="11"/>
      <c r="Y1077" s="11"/>
    </row>
    <row r="1078" spans="1:25" x14ac:dyDescent="0.25">
      <c r="A1078" s="11"/>
      <c r="B1078" s="11"/>
      <c r="C1078" s="11"/>
      <c r="D1078" s="11"/>
      <c r="E1078" s="156"/>
      <c r="F1078" s="11"/>
      <c r="G1078" s="134"/>
      <c r="H1078" s="11"/>
      <c r="I1078" s="11"/>
      <c r="J1078" s="11"/>
      <c r="K1078" s="11"/>
      <c r="L1078" s="11"/>
      <c r="M1078" s="11"/>
      <c r="N1078" s="11"/>
      <c r="O1078" s="134"/>
      <c r="P1078" s="11"/>
      <c r="Q1078" s="11"/>
      <c r="R1078" s="11"/>
      <c r="S1078" s="11"/>
      <c r="T1078" s="11"/>
      <c r="W1078" s="11"/>
      <c r="X1078" s="11"/>
      <c r="Y1078" s="11"/>
    </row>
    <row r="1079" spans="1:25" x14ac:dyDescent="0.25">
      <c r="A1079" s="11"/>
      <c r="B1079" s="11"/>
      <c r="C1079" s="11"/>
      <c r="D1079" s="11"/>
      <c r="E1079" s="156"/>
      <c r="F1079" s="11"/>
      <c r="G1079" s="134"/>
      <c r="H1079" s="11"/>
      <c r="I1079" s="11"/>
      <c r="J1079" s="11"/>
      <c r="K1079" s="11"/>
      <c r="L1079" s="11"/>
      <c r="M1079" s="11"/>
      <c r="N1079" s="11"/>
      <c r="O1079" s="134"/>
      <c r="P1079" s="11"/>
      <c r="Q1079" s="11"/>
      <c r="R1079" s="11"/>
      <c r="S1079" s="11"/>
      <c r="T1079" s="11"/>
      <c r="W1079" s="11"/>
      <c r="X1079" s="11"/>
      <c r="Y1079" s="11"/>
    </row>
    <row r="1080" spans="1:25" x14ac:dyDescent="0.25">
      <c r="A1080" s="11"/>
      <c r="B1080" s="11"/>
      <c r="C1080" s="11"/>
      <c r="D1080" s="11"/>
      <c r="E1080" s="156"/>
      <c r="F1080" s="11"/>
      <c r="G1080" s="134"/>
      <c r="H1080" s="11"/>
      <c r="I1080" s="11"/>
      <c r="J1080" s="11"/>
      <c r="K1080" s="11"/>
      <c r="L1080" s="11"/>
      <c r="M1080" s="11"/>
      <c r="N1080" s="11"/>
      <c r="O1080" s="134"/>
      <c r="P1080" s="11"/>
      <c r="Q1080" s="11"/>
      <c r="R1080" s="11"/>
      <c r="S1080" s="11"/>
      <c r="T1080" s="11"/>
      <c r="W1080" s="11"/>
      <c r="X1080" s="11"/>
      <c r="Y1080" s="11"/>
    </row>
    <row r="1081" spans="1:25" x14ac:dyDescent="0.25">
      <c r="A1081" s="11"/>
      <c r="B1081" s="11"/>
      <c r="C1081" s="11"/>
      <c r="D1081" s="11"/>
      <c r="E1081" s="156"/>
      <c r="F1081" s="11"/>
      <c r="G1081" s="134"/>
      <c r="H1081" s="11"/>
      <c r="I1081" s="11"/>
      <c r="J1081" s="11"/>
      <c r="K1081" s="11"/>
      <c r="L1081" s="11"/>
      <c r="M1081" s="11"/>
      <c r="N1081" s="11"/>
      <c r="O1081" s="134"/>
      <c r="P1081" s="11"/>
      <c r="Q1081" s="11"/>
      <c r="R1081" s="11"/>
      <c r="S1081" s="11"/>
      <c r="T1081" s="11"/>
      <c r="W1081" s="11"/>
      <c r="X1081" s="11"/>
      <c r="Y1081" s="11"/>
    </row>
    <row r="1082" spans="1:25" x14ac:dyDescent="0.25">
      <c r="A1082" s="11"/>
      <c r="B1082" s="11"/>
      <c r="C1082" s="11"/>
      <c r="D1082" s="11"/>
      <c r="E1082" s="156"/>
      <c r="F1082" s="11"/>
      <c r="G1082" s="134"/>
      <c r="H1082" s="11"/>
      <c r="I1082" s="11"/>
      <c r="J1082" s="11"/>
      <c r="K1082" s="11"/>
      <c r="L1082" s="11"/>
      <c r="M1082" s="11"/>
      <c r="N1082" s="11"/>
      <c r="O1082" s="134"/>
      <c r="P1082" s="11"/>
      <c r="Q1082" s="11"/>
      <c r="R1082" s="11"/>
      <c r="S1082" s="11"/>
      <c r="T1082" s="11"/>
      <c r="W1082" s="11"/>
      <c r="X1082" s="11"/>
      <c r="Y1082" s="11"/>
    </row>
    <row r="1083" spans="1:25" x14ac:dyDescent="0.25">
      <c r="A1083" s="11"/>
      <c r="B1083" s="11"/>
      <c r="C1083" s="11"/>
      <c r="D1083" s="11"/>
      <c r="E1083" s="156"/>
      <c r="F1083" s="11"/>
      <c r="G1083" s="134"/>
      <c r="H1083" s="11"/>
      <c r="I1083" s="11"/>
      <c r="J1083" s="11"/>
      <c r="K1083" s="11"/>
      <c r="L1083" s="11"/>
      <c r="M1083" s="11"/>
      <c r="N1083" s="11"/>
      <c r="O1083" s="134"/>
      <c r="P1083" s="11"/>
      <c r="Q1083" s="11"/>
      <c r="R1083" s="11"/>
      <c r="S1083" s="11"/>
      <c r="T1083" s="11"/>
      <c r="W1083" s="11"/>
      <c r="X1083" s="11"/>
      <c r="Y1083" s="11"/>
    </row>
    <row r="1084" spans="1:25" x14ac:dyDescent="0.25">
      <c r="A1084" s="11"/>
      <c r="B1084" s="11"/>
      <c r="C1084" s="11"/>
      <c r="D1084" s="11"/>
      <c r="E1084" s="156"/>
      <c r="F1084" s="11"/>
      <c r="G1084" s="134"/>
      <c r="H1084" s="11"/>
      <c r="I1084" s="11"/>
      <c r="J1084" s="11"/>
      <c r="K1084" s="11"/>
      <c r="L1084" s="11"/>
      <c r="M1084" s="11"/>
      <c r="N1084" s="11"/>
      <c r="O1084" s="134"/>
      <c r="P1084" s="11"/>
      <c r="Q1084" s="11"/>
      <c r="R1084" s="11"/>
      <c r="S1084" s="11"/>
      <c r="T1084" s="11"/>
      <c r="W1084" s="11"/>
      <c r="X1084" s="11"/>
      <c r="Y1084" s="11"/>
    </row>
    <row r="1085" spans="1:25" x14ac:dyDescent="0.25">
      <c r="A1085" s="11"/>
      <c r="B1085" s="11"/>
      <c r="C1085" s="11"/>
      <c r="D1085" s="11"/>
      <c r="E1085" s="156"/>
      <c r="F1085" s="11"/>
      <c r="G1085" s="134"/>
      <c r="H1085" s="11"/>
      <c r="I1085" s="11"/>
      <c r="J1085" s="11"/>
      <c r="K1085" s="11"/>
      <c r="L1085" s="11"/>
      <c r="M1085" s="11"/>
      <c r="N1085" s="11"/>
      <c r="O1085" s="134"/>
      <c r="P1085" s="11"/>
      <c r="Q1085" s="11"/>
      <c r="R1085" s="11"/>
      <c r="S1085" s="11"/>
      <c r="T1085" s="11"/>
      <c r="W1085" s="11"/>
      <c r="X1085" s="11"/>
      <c r="Y1085" s="11"/>
    </row>
    <row r="1086" spans="1:25" x14ac:dyDescent="0.25">
      <c r="A1086" s="11"/>
      <c r="B1086" s="11"/>
      <c r="C1086" s="11"/>
      <c r="D1086" s="11"/>
      <c r="E1086" s="156"/>
      <c r="F1086" s="11"/>
      <c r="G1086" s="134"/>
      <c r="H1086" s="11"/>
      <c r="I1086" s="11"/>
      <c r="J1086" s="11"/>
      <c r="K1086" s="11"/>
      <c r="L1086" s="11"/>
      <c r="M1086" s="11"/>
      <c r="N1086" s="11"/>
      <c r="O1086" s="134"/>
      <c r="P1086" s="11"/>
      <c r="Q1086" s="11"/>
      <c r="R1086" s="11"/>
      <c r="S1086" s="11"/>
      <c r="T1086" s="11"/>
      <c r="W1086" s="11"/>
      <c r="X1086" s="11"/>
      <c r="Y1086" s="11"/>
    </row>
    <row r="1087" spans="1:25" x14ac:dyDescent="0.25">
      <c r="A1087" s="11"/>
      <c r="B1087" s="11"/>
      <c r="C1087" s="11"/>
      <c r="D1087" s="11"/>
      <c r="E1087" s="156"/>
      <c r="F1087" s="11"/>
      <c r="G1087" s="134"/>
      <c r="H1087" s="11"/>
      <c r="I1087" s="11"/>
      <c r="J1087" s="11"/>
      <c r="K1087" s="11"/>
      <c r="L1087" s="11"/>
      <c r="M1087" s="11"/>
      <c r="N1087" s="11"/>
      <c r="O1087" s="134"/>
      <c r="P1087" s="11"/>
      <c r="Q1087" s="11"/>
      <c r="R1087" s="11"/>
      <c r="S1087" s="11"/>
      <c r="T1087" s="11"/>
      <c r="W1087" s="11"/>
      <c r="X1087" s="11"/>
      <c r="Y1087" s="11"/>
    </row>
    <row r="1088" spans="1:25" x14ac:dyDescent="0.25">
      <c r="A1088" s="11"/>
      <c r="B1088" s="11"/>
      <c r="C1088" s="11"/>
      <c r="D1088" s="11"/>
      <c r="E1088" s="156"/>
      <c r="F1088" s="11"/>
      <c r="G1088" s="134"/>
      <c r="H1088" s="11"/>
      <c r="I1088" s="11"/>
      <c r="J1088" s="11"/>
      <c r="K1088" s="11"/>
      <c r="L1088" s="11"/>
      <c r="M1088" s="11"/>
      <c r="N1088" s="11"/>
      <c r="O1088" s="134"/>
      <c r="P1088" s="11"/>
      <c r="Q1088" s="11"/>
      <c r="R1088" s="11"/>
      <c r="S1088" s="11"/>
      <c r="T1088" s="11"/>
      <c r="W1088" s="11"/>
      <c r="X1088" s="11"/>
      <c r="Y1088" s="11"/>
    </row>
    <row r="1089" spans="1:25" x14ac:dyDescent="0.25">
      <c r="A1089" s="11"/>
      <c r="B1089" s="11"/>
      <c r="C1089" s="11"/>
      <c r="D1089" s="11"/>
      <c r="E1089" s="156"/>
      <c r="F1089" s="11"/>
      <c r="G1089" s="134"/>
      <c r="H1089" s="11"/>
      <c r="I1089" s="11"/>
      <c r="J1089" s="11"/>
      <c r="K1089" s="11"/>
      <c r="L1089" s="11"/>
      <c r="M1089" s="11"/>
      <c r="N1089" s="11"/>
      <c r="O1089" s="134"/>
      <c r="P1089" s="11"/>
      <c r="Q1089" s="11"/>
      <c r="R1089" s="11"/>
      <c r="S1089" s="11"/>
      <c r="T1089" s="11"/>
      <c r="W1089" s="11"/>
      <c r="X1089" s="11"/>
      <c r="Y1089" s="11"/>
    </row>
    <row r="1090" spans="1:25" x14ac:dyDescent="0.25">
      <c r="A1090" s="11"/>
      <c r="B1090" s="11"/>
      <c r="C1090" s="11"/>
      <c r="D1090" s="11"/>
      <c r="E1090" s="156"/>
      <c r="F1090" s="11"/>
      <c r="G1090" s="134"/>
      <c r="H1090" s="11"/>
      <c r="I1090" s="11"/>
      <c r="J1090" s="11"/>
      <c r="K1090" s="11"/>
      <c r="L1090" s="11"/>
      <c r="M1090" s="11"/>
      <c r="N1090" s="11"/>
      <c r="O1090" s="134"/>
      <c r="P1090" s="11"/>
      <c r="Q1090" s="11"/>
      <c r="R1090" s="11"/>
      <c r="S1090" s="11"/>
      <c r="T1090" s="11"/>
      <c r="W1090" s="11"/>
      <c r="X1090" s="11"/>
      <c r="Y1090" s="11"/>
    </row>
    <row r="1091" spans="1:25" x14ac:dyDescent="0.25">
      <c r="A1091" s="11"/>
      <c r="B1091" s="11"/>
      <c r="C1091" s="11"/>
      <c r="D1091" s="11"/>
      <c r="E1091" s="156"/>
      <c r="F1091" s="11"/>
      <c r="G1091" s="134"/>
      <c r="H1091" s="11"/>
      <c r="I1091" s="11"/>
      <c r="J1091" s="11"/>
      <c r="K1091" s="11"/>
      <c r="L1091" s="11"/>
      <c r="M1091" s="11"/>
      <c r="N1091" s="11"/>
      <c r="O1091" s="134"/>
      <c r="P1091" s="11"/>
      <c r="Q1091" s="11"/>
      <c r="R1091" s="11"/>
      <c r="S1091" s="11"/>
      <c r="T1091" s="11"/>
      <c r="W1091" s="11"/>
      <c r="X1091" s="11"/>
      <c r="Y1091" s="11"/>
    </row>
    <row r="1092" spans="1:25" x14ac:dyDescent="0.25">
      <c r="A1092" s="11"/>
      <c r="B1092" s="11"/>
      <c r="C1092" s="11"/>
      <c r="D1092" s="11"/>
      <c r="E1092" s="156"/>
      <c r="F1092" s="11"/>
      <c r="G1092" s="134"/>
      <c r="H1092" s="11"/>
      <c r="I1092" s="11"/>
      <c r="J1092" s="11"/>
      <c r="K1092" s="11"/>
      <c r="L1092" s="11"/>
      <c r="M1092" s="11"/>
      <c r="N1092" s="11"/>
      <c r="O1092" s="134"/>
      <c r="P1092" s="11"/>
      <c r="Q1092" s="11"/>
      <c r="R1092" s="11"/>
      <c r="S1092" s="11"/>
      <c r="T1092" s="11"/>
      <c r="W1092" s="11"/>
      <c r="X1092" s="11"/>
      <c r="Y1092" s="11"/>
    </row>
    <row r="1093" spans="1:25" x14ac:dyDescent="0.25">
      <c r="A1093" s="11"/>
      <c r="B1093" s="11"/>
      <c r="C1093" s="11"/>
      <c r="D1093" s="11"/>
      <c r="E1093" s="156"/>
      <c r="F1093" s="11"/>
      <c r="G1093" s="134"/>
      <c r="H1093" s="11"/>
      <c r="I1093" s="11"/>
      <c r="J1093" s="11"/>
      <c r="K1093" s="11"/>
      <c r="L1093" s="11"/>
      <c r="M1093" s="11"/>
      <c r="N1093" s="11"/>
      <c r="O1093" s="134"/>
      <c r="P1093" s="11"/>
      <c r="Q1093" s="11"/>
      <c r="R1093" s="11"/>
      <c r="S1093" s="11"/>
      <c r="T1093" s="11"/>
      <c r="W1093" s="11"/>
      <c r="X1093" s="11"/>
      <c r="Y1093" s="11"/>
    </row>
    <row r="1094" spans="1:25" x14ac:dyDescent="0.25">
      <c r="A1094" s="11"/>
      <c r="B1094" s="11"/>
      <c r="C1094" s="11"/>
      <c r="D1094" s="11"/>
      <c r="E1094" s="156"/>
      <c r="F1094" s="11"/>
      <c r="G1094" s="134"/>
      <c r="H1094" s="11"/>
      <c r="I1094" s="11"/>
      <c r="J1094" s="11"/>
      <c r="K1094" s="11"/>
      <c r="L1094" s="11"/>
      <c r="M1094" s="11"/>
      <c r="N1094" s="11"/>
      <c r="O1094" s="134"/>
      <c r="P1094" s="11"/>
      <c r="Q1094" s="11"/>
      <c r="R1094" s="11"/>
      <c r="S1094" s="11"/>
      <c r="T1094" s="11"/>
      <c r="W1094" s="11"/>
      <c r="X1094" s="11"/>
      <c r="Y1094" s="11"/>
    </row>
    <row r="1095" spans="1:25" x14ac:dyDescent="0.25">
      <c r="A1095" s="11"/>
      <c r="B1095" s="11"/>
      <c r="C1095" s="11"/>
      <c r="D1095" s="11"/>
      <c r="E1095" s="156"/>
      <c r="F1095" s="11"/>
      <c r="G1095" s="134"/>
      <c r="H1095" s="11"/>
      <c r="I1095" s="11"/>
      <c r="J1095" s="11"/>
      <c r="K1095" s="11"/>
      <c r="L1095" s="11"/>
      <c r="M1095" s="11"/>
      <c r="N1095" s="11"/>
      <c r="O1095" s="134"/>
      <c r="P1095" s="11"/>
      <c r="Q1095" s="11"/>
      <c r="R1095" s="11"/>
      <c r="S1095" s="11"/>
      <c r="T1095" s="11"/>
      <c r="W1095" s="11"/>
      <c r="X1095" s="11"/>
      <c r="Y1095" s="11"/>
    </row>
    <row r="1096" spans="1:25" x14ac:dyDescent="0.25">
      <c r="A1096" s="11"/>
      <c r="B1096" s="11"/>
      <c r="C1096" s="11"/>
      <c r="D1096" s="11"/>
      <c r="E1096" s="156"/>
      <c r="F1096" s="11"/>
      <c r="G1096" s="134"/>
      <c r="H1096" s="11"/>
      <c r="I1096" s="11"/>
      <c r="J1096" s="11"/>
      <c r="K1096" s="11"/>
      <c r="L1096" s="11"/>
      <c r="M1096" s="11"/>
      <c r="N1096" s="11"/>
      <c r="O1096" s="134"/>
      <c r="P1096" s="11"/>
      <c r="Q1096" s="11"/>
      <c r="R1096" s="11"/>
      <c r="S1096" s="11"/>
      <c r="T1096" s="11"/>
      <c r="W1096" s="11"/>
      <c r="X1096" s="11"/>
      <c r="Y1096" s="11"/>
    </row>
    <row r="1097" spans="1:25" x14ac:dyDescent="0.25">
      <c r="A1097" s="11"/>
      <c r="B1097" s="11"/>
      <c r="C1097" s="11"/>
      <c r="D1097" s="11"/>
      <c r="E1097" s="156"/>
      <c r="F1097" s="11"/>
      <c r="G1097" s="134"/>
      <c r="H1097" s="11"/>
      <c r="I1097" s="11"/>
      <c r="J1097" s="11"/>
      <c r="K1097" s="11"/>
      <c r="L1097" s="11"/>
      <c r="M1097" s="11"/>
      <c r="N1097" s="11"/>
      <c r="O1097" s="134"/>
      <c r="P1097" s="11"/>
      <c r="Q1097" s="11"/>
      <c r="R1097" s="11"/>
      <c r="S1097" s="11"/>
      <c r="T1097" s="11"/>
      <c r="W1097" s="11"/>
      <c r="X1097" s="11"/>
      <c r="Y1097" s="11"/>
    </row>
    <row r="1098" spans="1:25" x14ac:dyDescent="0.25">
      <c r="A1098" s="11"/>
      <c r="B1098" s="11"/>
      <c r="C1098" s="11"/>
      <c r="D1098" s="11"/>
      <c r="E1098" s="156"/>
      <c r="F1098" s="11"/>
      <c r="G1098" s="134"/>
      <c r="H1098" s="11"/>
      <c r="I1098" s="11"/>
      <c r="J1098" s="11"/>
      <c r="K1098" s="11"/>
      <c r="L1098" s="11"/>
      <c r="M1098" s="11"/>
      <c r="N1098" s="11"/>
      <c r="O1098" s="134"/>
      <c r="P1098" s="11"/>
      <c r="Q1098" s="11"/>
      <c r="R1098" s="11"/>
      <c r="S1098" s="11"/>
      <c r="T1098" s="11"/>
      <c r="W1098" s="11"/>
      <c r="X1098" s="11"/>
      <c r="Y1098" s="11"/>
    </row>
    <row r="1099" spans="1:25" x14ac:dyDescent="0.25">
      <c r="A1099" s="11"/>
      <c r="B1099" s="11"/>
      <c r="C1099" s="11"/>
      <c r="D1099" s="11"/>
      <c r="E1099" s="156"/>
      <c r="F1099" s="11"/>
      <c r="G1099" s="134"/>
      <c r="H1099" s="11"/>
      <c r="I1099" s="11"/>
      <c r="J1099" s="11"/>
      <c r="K1099" s="11"/>
      <c r="L1099" s="11"/>
      <c r="M1099" s="11"/>
      <c r="N1099" s="11"/>
      <c r="O1099" s="134"/>
      <c r="P1099" s="11"/>
      <c r="Q1099" s="11"/>
      <c r="R1099" s="11"/>
      <c r="S1099" s="11"/>
      <c r="T1099" s="11"/>
      <c r="W1099" s="11"/>
      <c r="X1099" s="11"/>
      <c r="Y1099" s="11"/>
    </row>
    <row r="1100" spans="1:25" x14ac:dyDescent="0.25">
      <c r="A1100" s="11"/>
      <c r="B1100" s="11"/>
      <c r="C1100" s="11"/>
      <c r="D1100" s="11"/>
      <c r="E1100" s="156"/>
      <c r="F1100" s="11"/>
      <c r="G1100" s="134"/>
      <c r="H1100" s="11"/>
      <c r="I1100" s="11"/>
      <c r="J1100" s="11"/>
      <c r="K1100" s="11"/>
      <c r="L1100" s="11"/>
      <c r="M1100" s="11"/>
      <c r="N1100" s="11"/>
      <c r="O1100" s="134"/>
      <c r="P1100" s="11"/>
      <c r="Q1100" s="11"/>
      <c r="R1100" s="11"/>
      <c r="S1100" s="11"/>
      <c r="T1100" s="11"/>
      <c r="W1100" s="11"/>
      <c r="X1100" s="11"/>
      <c r="Y1100" s="11"/>
    </row>
    <row r="1101" spans="1:25" x14ac:dyDescent="0.25">
      <c r="A1101" s="11"/>
      <c r="B1101" s="11"/>
      <c r="C1101" s="11"/>
      <c r="D1101" s="11"/>
      <c r="E1101" s="156"/>
      <c r="F1101" s="11"/>
      <c r="G1101" s="134"/>
      <c r="H1101" s="11"/>
      <c r="I1101" s="11"/>
      <c r="J1101" s="11"/>
      <c r="K1101" s="11"/>
      <c r="L1101" s="11"/>
      <c r="M1101" s="11"/>
      <c r="N1101" s="11"/>
      <c r="O1101" s="134"/>
      <c r="P1101" s="11"/>
      <c r="Q1101" s="11"/>
      <c r="R1101" s="11"/>
      <c r="S1101" s="11"/>
      <c r="T1101" s="11"/>
      <c r="W1101" s="11"/>
      <c r="X1101" s="11"/>
      <c r="Y1101" s="11"/>
    </row>
    <row r="1102" spans="1:25" x14ac:dyDescent="0.25">
      <c r="A1102" s="11"/>
      <c r="B1102" s="11"/>
      <c r="C1102" s="11"/>
      <c r="D1102" s="11"/>
      <c r="E1102" s="156"/>
      <c r="F1102" s="11"/>
      <c r="G1102" s="134"/>
      <c r="H1102" s="11"/>
      <c r="I1102" s="11"/>
      <c r="J1102" s="11"/>
      <c r="K1102" s="11"/>
      <c r="L1102" s="11"/>
      <c r="M1102" s="11"/>
      <c r="N1102" s="11"/>
      <c r="O1102" s="134"/>
      <c r="P1102" s="11"/>
      <c r="Q1102" s="11"/>
      <c r="R1102" s="11"/>
      <c r="S1102" s="11"/>
      <c r="T1102" s="11"/>
      <c r="W1102" s="11"/>
      <c r="X1102" s="11"/>
      <c r="Y1102" s="11"/>
    </row>
    <row r="1103" spans="1:25" x14ac:dyDescent="0.25">
      <c r="A1103" s="11"/>
      <c r="B1103" s="11"/>
      <c r="C1103" s="11"/>
      <c r="D1103" s="11"/>
      <c r="E1103" s="156"/>
      <c r="F1103" s="11"/>
      <c r="G1103" s="134"/>
      <c r="H1103" s="11"/>
      <c r="I1103" s="11"/>
      <c r="J1103" s="11"/>
      <c r="K1103" s="11"/>
      <c r="L1103" s="11"/>
      <c r="M1103" s="11"/>
      <c r="N1103" s="11"/>
      <c r="O1103" s="134"/>
      <c r="P1103" s="11"/>
      <c r="Q1103" s="11"/>
      <c r="R1103" s="11"/>
      <c r="S1103" s="11"/>
      <c r="T1103" s="11"/>
      <c r="W1103" s="11"/>
      <c r="X1103" s="11"/>
      <c r="Y1103" s="11"/>
    </row>
    <row r="1104" spans="1:25" x14ac:dyDescent="0.25">
      <c r="A1104" s="11"/>
      <c r="B1104" s="11"/>
      <c r="C1104" s="11"/>
      <c r="D1104" s="11"/>
      <c r="E1104" s="156"/>
      <c r="F1104" s="11"/>
      <c r="G1104" s="134"/>
      <c r="H1104" s="11"/>
      <c r="I1104" s="11"/>
      <c r="J1104" s="11"/>
      <c r="K1104" s="11"/>
      <c r="L1104" s="11"/>
      <c r="M1104" s="11"/>
      <c r="N1104" s="11"/>
      <c r="O1104" s="134"/>
      <c r="P1104" s="11"/>
      <c r="Q1104" s="11"/>
      <c r="R1104" s="11"/>
      <c r="S1104" s="11"/>
      <c r="T1104" s="11"/>
      <c r="W1104" s="11"/>
      <c r="X1104" s="11"/>
      <c r="Y1104" s="11"/>
    </row>
    <row r="1105" spans="1:25" x14ac:dyDescent="0.25">
      <c r="A1105" s="11"/>
      <c r="B1105" s="11"/>
      <c r="C1105" s="11"/>
      <c r="D1105" s="11"/>
      <c r="E1105" s="156"/>
      <c r="F1105" s="11"/>
      <c r="G1105" s="134"/>
      <c r="H1105" s="11"/>
      <c r="I1105" s="11"/>
      <c r="J1105" s="11"/>
      <c r="K1105" s="11"/>
      <c r="L1105" s="11"/>
      <c r="M1105" s="11"/>
      <c r="N1105" s="11"/>
      <c r="O1105" s="134"/>
      <c r="P1105" s="11"/>
      <c r="Q1105" s="11"/>
      <c r="R1105" s="11"/>
      <c r="S1105" s="11"/>
      <c r="T1105" s="11"/>
      <c r="W1105" s="11"/>
      <c r="X1105" s="11"/>
      <c r="Y1105" s="11"/>
    </row>
    <row r="1106" spans="1:25" x14ac:dyDescent="0.25">
      <c r="A1106" s="11"/>
      <c r="B1106" s="11"/>
      <c r="C1106" s="11"/>
      <c r="D1106" s="11"/>
      <c r="E1106" s="156"/>
      <c r="F1106" s="11"/>
      <c r="G1106" s="134"/>
      <c r="H1106" s="11"/>
      <c r="I1106" s="11"/>
      <c r="J1106" s="11"/>
      <c r="K1106" s="11"/>
      <c r="L1106" s="11"/>
      <c r="M1106" s="11"/>
      <c r="N1106" s="11"/>
      <c r="O1106" s="134"/>
      <c r="P1106" s="11"/>
      <c r="Q1106" s="11"/>
      <c r="R1106" s="11"/>
      <c r="S1106" s="11"/>
      <c r="T1106" s="11"/>
      <c r="W1106" s="11"/>
      <c r="X1106" s="11"/>
      <c r="Y1106" s="11"/>
    </row>
    <row r="1107" spans="1:25" x14ac:dyDescent="0.25">
      <c r="A1107" s="11"/>
      <c r="B1107" s="11"/>
      <c r="C1107" s="11"/>
      <c r="D1107" s="11"/>
      <c r="E1107" s="156"/>
      <c r="F1107" s="11"/>
      <c r="G1107" s="134"/>
      <c r="H1107" s="11"/>
      <c r="I1107" s="11"/>
      <c r="J1107" s="11"/>
      <c r="K1107" s="11"/>
      <c r="L1107" s="11"/>
      <c r="M1107" s="11"/>
      <c r="N1107" s="11"/>
      <c r="O1107" s="134"/>
      <c r="P1107" s="11"/>
      <c r="Q1107" s="11"/>
      <c r="R1107" s="11"/>
      <c r="S1107" s="11"/>
      <c r="T1107" s="11"/>
      <c r="W1107" s="11"/>
      <c r="X1107" s="11"/>
      <c r="Y1107" s="11"/>
    </row>
    <row r="1108" spans="1:25" x14ac:dyDescent="0.25">
      <c r="A1108" s="11"/>
      <c r="B1108" s="11"/>
      <c r="C1108" s="11"/>
      <c r="D1108" s="11"/>
      <c r="E1108" s="156"/>
      <c r="F1108" s="11"/>
      <c r="G1108" s="134"/>
      <c r="H1108" s="11"/>
      <c r="I1108" s="11"/>
      <c r="J1108" s="11"/>
      <c r="K1108" s="11"/>
      <c r="L1108" s="11"/>
      <c r="M1108" s="11"/>
      <c r="N1108" s="11"/>
      <c r="O1108" s="134"/>
      <c r="P1108" s="11"/>
      <c r="Q1108" s="11"/>
      <c r="R1108" s="11"/>
      <c r="S1108" s="11"/>
      <c r="T1108" s="11"/>
      <c r="W1108" s="11"/>
      <c r="X1108" s="11"/>
      <c r="Y1108" s="11"/>
    </row>
    <row r="1109" spans="1:25" x14ac:dyDescent="0.25">
      <c r="A1109" s="11"/>
      <c r="B1109" s="11"/>
      <c r="C1109" s="11"/>
      <c r="D1109" s="11"/>
      <c r="E1109" s="156"/>
      <c r="F1109" s="11"/>
      <c r="G1109" s="134"/>
      <c r="H1109" s="11"/>
      <c r="I1109" s="11"/>
      <c r="J1109" s="11"/>
      <c r="K1109" s="11"/>
      <c r="L1109" s="11"/>
      <c r="M1109" s="11"/>
      <c r="N1109" s="11"/>
      <c r="O1109" s="134"/>
      <c r="P1109" s="11"/>
      <c r="Q1109" s="11"/>
      <c r="R1109" s="11"/>
      <c r="S1109" s="11"/>
      <c r="T1109" s="11"/>
      <c r="W1109" s="11"/>
      <c r="X1109" s="11"/>
      <c r="Y1109" s="11"/>
    </row>
    <row r="1110" spans="1:25" x14ac:dyDescent="0.25">
      <c r="A1110" s="11"/>
      <c r="B1110" s="11"/>
      <c r="C1110" s="11"/>
      <c r="D1110" s="11"/>
      <c r="E1110" s="156"/>
      <c r="F1110" s="11"/>
      <c r="G1110" s="134"/>
      <c r="H1110" s="11"/>
      <c r="I1110" s="11"/>
      <c r="J1110" s="11"/>
      <c r="K1110" s="11"/>
      <c r="L1110" s="11"/>
      <c r="M1110" s="11"/>
      <c r="N1110" s="11"/>
      <c r="O1110" s="134"/>
      <c r="P1110" s="11"/>
      <c r="Q1110" s="11"/>
      <c r="R1110" s="11"/>
      <c r="S1110" s="11"/>
      <c r="T1110" s="11"/>
      <c r="W1110" s="11"/>
      <c r="X1110" s="11"/>
      <c r="Y1110" s="11"/>
    </row>
    <row r="1111" spans="1:25" x14ac:dyDescent="0.25">
      <c r="A1111" s="11"/>
      <c r="B1111" s="11"/>
      <c r="C1111" s="11"/>
      <c r="D1111" s="11"/>
      <c r="E1111" s="156"/>
      <c r="F1111" s="11"/>
      <c r="G1111" s="134"/>
      <c r="H1111" s="11"/>
      <c r="I1111" s="11"/>
      <c r="J1111" s="11"/>
      <c r="K1111" s="11"/>
      <c r="L1111" s="11"/>
      <c r="M1111" s="11"/>
      <c r="N1111" s="11"/>
      <c r="O1111" s="134"/>
      <c r="P1111" s="11"/>
      <c r="Q1111" s="11"/>
      <c r="R1111" s="11"/>
      <c r="S1111" s="11"/>
      <c r="T1111" s="11"/>
      <c r="W1111" s="11"/>
      <c r="X1111" s="11"/>
      <c r="Y1111" s="11"/>
    </row>
    <row r="1112" spans="1:25" x14ac:dyDescent="0.25">
      <c r="A1112" s="11"/>
      <c r="B1112" s="11"/>
      <c r="C1112" s="11"/>
      <c r="D1112" s="11"/>
      <c r="E1112" s="156"/>
      <c r="F1112" s="11"/>
      <c r="G1112" s="134"/>
      <c r="H1112" s="11"/>
      <c r="I1112" s="11"/>
      <c r="J1112" s="11"/>
      <c r="K1112" s="11"/>
      <c r="L1112" s="11"/>
      <c r="M1112" s="11"/>
      <c r="N1112" s="11"/>
      <c r="O1112" s="134"/>
      <c r="P1112" s="11"/>
      <c r="Q1112" s="11"/>
      <c r="R1112" s="11"/>
      <c r="S1112" s="11"/>
      <c r="T1112" s="11"/>
      <c r="W1112" s="11"/>
      <c r="X1112" s="11"/>
      <c r="Y1112" s="11"/>
    </row>
    <row r="1113" spans="1:25" x14ac:dyDescent="0.25">
      <c r="A1113" s="11"/>
      <c r="B1113" s="11"/>
      <c r="C1113" s="11"/>
      <c r="D1113" s="11"/>
      <c r="E1113" s="156"/>
      <c r="F1113" s="11"/>
      <c r="G1113" s="134"/>
      <c r="H1113" s="11"/>
      <c r="I1113" s="11"/>
      <c r="J1113" s="11"/>
      <c r="K1113" s="11"/>
      <c r="L1113" s="11"/>
      <c r="M1113" s="11"/>
      <c r="N1113" s="11"/>
      <c r="O1113" s="134"/>
      <c r="P1113" s="11"/>
      <c r="Q1113" s="11"/>
      <c r="R1113" s="11"/>
      <c r="S1113" s="11"/>
      <c r="T1113" s="11"/>
      <c r="W1113" s="11"/>
      <c r="X1113" s="11"/>
      <c r="Y1113" s="11"/>
    </row>
  </sheetData>
  <autoFilter ref="A55:W1038">
    <filterColumn colId="2" showButton="0"/>
    <filterColumn colId="3" showButton="0"/>
    <filterColumn colId="7" showButton="0"/>
    <filterColumn colId="8" showButton="0"/>
    <filterColumn colId="10" showButton="0"/>
    <filterColumn colId="15" showButton="0"/>
    <filterColumn colId="17" showButton="0"/>
  </autoFilter>
  <customSheetViews>
    <customSheetView guid="{315BA204-48F2-4892-8B1E-93B49A9BC4C4}" showAutoFilter="1" topLeftCell="A55">
      <pane ySplit="2" topLeftCell="A57" activePane="bottomLeft" state="frozen"/>
      <selection pane="bottomLeft" activeCell="U55" sqref="U55"/>
      <pageMargins left="1.1100000000000001" right="0.70866141732283472" top="0.49" bottom="0.3" header="0.31496062992125984" footer="0.22"/>
      <pageSetup paperSize="5" orientation="landscape" horizontalDpi="300" verticalDpi="300" r:id="rId1"/>
      <autoFilter ref="A55:W1038">
        <filterColumn colId="2" showButton="0"/>
        <filterColumn colId="3" showButton="0"/>
        <filterColumn colId="7" showButton="0"/>
        <filterColumn colId="8" showButton="0"/>
        <filterColumn colId="10" showButton="0"/>
        <filterColumn colId="15" showButton="0"/>
        <filterColumn colId="17" showButton="0"/>
      </autoFilter>
    </customSheetView>
  </customSheetViews>
  <mergeCells count="19">
    <mergeCell ref="K5:L5"/>
    <mergeCell ref="P5:Q5"/>
    <mergeCell ref="R5:S5"/>
    <mergeCell ref="A5:A6"/>
    <mergeCell ref="B5:B6"/>
    <mergeCell ref="C5:E5"/>
    <mergeCell ref="F5:F6"/>
    <mergeCell ref="H5:J5"/>
    <mergeCell ref="R55:S55"/>
    <mergeCell ref="A45:W45"/>
    <mergeCell ref="A46:W46"/>
    <mergeCell ref="A47:W47"/>
    <mergeCell ref="A55:A56"/>
    <mergeCell ref="B55:B56"/>
    <mergeCell ref="C55:E55"/>
    <mergeCell ref="F55:F56"/>
    <mergeCell ref="H55:J55"/>
    <mergeCell ref="K55:L55"/>
    <mergeCell ref="P55:Q55"/>
  </mergeCells>
  <pageMargins left="1.1100000000000001" right="0.70866141732283472" top="0.49" bottom="0.3" header="0.31496062992125984" footer="0.22"/>
  <pageSetup paperSize="5" orientation="landscape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2"/>
  <sheetViews>
    <sheetView topLeftCell="A10" zoomScale="85" zoomScaleNormal="85" workbookViewId="0">
      <pane ySplit="4" topLeftCell="A225" activePane="bottomLeft" state="frozen"/>
      <selection activeCell="A10" sqref="A10"/>
      <selection pane="bottomLeft" activeCell="S234" sqref="S234"/>
    </sheetView>
  </sheetViews>
  <sheetFormatPr defaultRowHeight="15" x14ac:dyDescent="0.25"/>
  <cols>
    <col min="1" max="1" width="5.7109375" customWidth="1"/>
    <col min="2" max="2" width="6.7109375" customWidth="1"/>
    <col min="21" max="22" width="9.140625" style="4"/>
    <col min="23" max="23" width="12" customWidth="1"/>
  </cols>
  <sheetData>
    <row r="1" spans="1:23" x14ac:dyDescent="0.25">
      <c r="A1" s="396" t="s">
        <v>7429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8"/>
      <c r="P1" s="397"/>
      <c r="Q1" s="397"/>
      <c r="R1" s="397"/>
      <c r="S1" s="397"/>
      <c r="T1" s="397"/>
      <c r="U1" s="398"/>
      <c r="V1" s="398"/>
      <c r="W1" s="397"/>
    </row>
    <row r="2" spans="1:23" x14ac:dyDescent="0.25">
      <c r="A2" s="399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8"/>
      <c r="P2" s="397"/>
      <c r="Q2" s="397"/>
      <c r="R2" s="397"/>
      <c r="S2" s="397"/>
      <c r="T2" s="397"/>
      <c r="U2" s="398"/>
      <c r="V2" s="398"/>
      <c r="W2" s="397"/>
    </row>
    <row r="3" spans="1:23" ht="15.75" x14ac:dyDescent="0.25">
      <c r="A3" s="742" t="s">
        <v>5763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</row>
    <row r="4" spans="1:23" ht="15.75" x14ac:dyDescent="0.25">
      <c r="A4" s="742" t="s">
        <v>6093</v>
      </c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  <c r="P4" s="742"/>
      <c r="Q4" s="742"/>
      <c r="R4" s="742"/>
      <c r="S4" s="742"/>
      <c r="T4" s="742"/>
      <c r="U4" s="742"/>
      <c r="V4" s="742"/>
      <c r="W4" s="742"/>
    </row>
    <row r="5" spans="1:23" ht="15.75" x14ac:dyDescent="0.25">
      <c r="A5" s="742" t="s">
        <v>6094</v>
      </c>
      <c r="B5" s="742"/>
      <c r="C5" s="742"/>
      <c r="D5" s="742"/>
      <c r="E5" s="742"/>
      <c r="F5" s="742"/>
      <c r="G5" s="742"/>
      <c r="H5" s="742"/>
      <c r="I5" s="742"/>
      <c r="J5" s="742"/>
      <c r="K5" s="742"/>
      <c r="L5" s="742"/>
      <c r="M5" s="742"/>
      <c r="N5" s="742"/>
      <c r="O5" s="742"/>
      <c r="P5" s="742"/>
      <c r="Q5" s="742"/>
      <c r="R5" s="742"/>
      <c r="S5" s="742"/>
      <c r="T5" s="742"/>
      <c r="U5" s="742"/>
      <c r="V5" s="742"/>
      <c r="W5" s="742"/>
    </row>
    <row r="6" spans="1:23" ht="15.75" x14ac:dyDescent="0.25">
      <c r="A6" s="400"/>
      <c r="B6" s="401"/>
      <c r="C6" s="402"/>
      <c r="D6" s="402"/>
      <c r="E6" s="402"/>
      <c r="F6" s="402"/>
      <c r="G6" s="402"/>
      <c r="H6" s="401"/>
      <c r="I6" s="401"/>
      <c r="J6" s="403"/>
      <c r="K6" s="401"/>
      <c r="L6" s="401"/>
      <c r="M6" s="401"/>
      <c r="N6" s="401"/>
      <c r="O6" s="404"/>
      <c r="P6" s="401"/>
      <c r="Q6" s="401"/>
      <c r="R6" s="405"/>
      <c r="S6" s="397"/>
      <c r="T6" s="397"/>
      <c r="U6" s="398"/>
      <c r="V6" s="398"/>
      <c r="W6" s="397"/>
    </row>
    <row r="7" spans="1:23" x14ac:dyDescent="0.25">
      <c r="A7" s="406" t="s">
        <v>5769</v>
      </c>
      <c r="B7" s="397"/>
      <c r="C7" s="397"/>
      <c r="D7" s="397" t="s">
        <v>5770</v>
      </c>
      <c r="E7" s="397"/>
      <c r="F7" s="397"/>
      <c r="G7" s="397"/>
      <c r="H7" s="397"/>
      <c r="I7" s="397"/>
      <c r="J7" s="397"/>
      <c r="K7" s="397"/>
      <c r="L7" s="397"/>
      <c r="M7" s="397"/>
      <c r="N7" s="397" t="s">
        <v>5766</v>
      </c>
      <c r="O7" s="398"/>
      <c r="P7" s="397"/>
      <c r="Q7" s="407" t="s">
        <v>5767</v>
      </c>
      <c r="R7" s="397" t="s">
        <v>5768</v>
      </c>
      <c r="S7" s="397"/>
      <c r="T7" s="397"/>
      <c r="U7" s="398"/>
      <c r="V7" s="398"/>
      <c r="W7" s="397"/>
    </row>
    <row r="8" spans="1:23" x14ac:dyDescent="0.25">
      <c r="A8" s="406" t="s">
        <v>5772</v>
      </c>
      <c r="B8" s="397"/>
      <c r="C8" s="397"/>
      <c r="D8" s="397" t="s">
        <v>5773</v>
      </c>
      <c r="E8" s="397"/>
      <c r="F8" s="397"/>
      <c r="G8" s="397"/>
      <c r="H8" s="397"/>
      <c r="I8" s="397"/>
      <c r="J8" s="397"/>
      <c r="K8" s="397"/>
      <c r="L8" s="397"/>
      <c r="M8" s="397"/>
      <c r="N8" s="397" t="s">
        <v>5771</v>
      </c>
      <c r="O8" s="398"/>
      <c r="P8" s="397"/>
      <c r="Q8" s="407" t="s">
        <v>5767</v>
      </c>
      <c r="R8" s="397" t="s">
        <v>5768</v>
      </c>
      <c r="S8" s="397"/>
      <c r="T8" s="397"/>
      <c r="U8" s="398"/>
      <c r="V8" s="398"/>
      <c r="W8" s="397"/>
    </row>
    <row r="9" spans="1:23" x14ac:dyDescent="0.25">
      <c r="A9" s="406" t="s">
        <v>5776</v>
      </c>
      <c r="B9" s="397"/>
      <c r="C9" s="397"/>
      <c r="D9" s="397" t="s">
        <v>5777</v>
      </c>
      <c r="E9" s="397"/>
      <c r="F9" s="397"/>
      <c r="G9" s="397"/>
      <c r="H9" s="397"/>
      <c r="I9" s="397"/>
      <c r="J9" s="397"/>
      <c r="K9" s="397"/>
      <c r="L9" s="397"/>
      <c r="M9" s="397"/>
      <c r="N9" s="397" t="s">
        <v>5774</v>
      </c>
      <c r="O9" s="398"/>
      <c r="P9" s="397"/>
      <c r="Q9" s="407" t="s">
        <v>5767</v>
      </c>
      <c r="R9" s="397" t="s">
        <v>5775</v>
      </c>
      <c r="S9" s="397"/>
      <c r="T9" s="397"/>
      <c r="U9" s="398"/>
      <c r="V9" s="398"/>
      <c r="W9" s="397"/>
    </row>
    <row r="10" spans="1:23" ht="18" x14ac:dyDescent="0.25">
      <c r="A10" s="406" t="s">
        <v>5779</v>
      </c>
      <c r="B10" s="397"/>
      <c r="C10" s="397"/>
      <c r="D10" s="397" t="s">
        <v>5780</v>
      </c>
      <c r="E10" s="397"/>
      <c r="F10" s="397"/>
      <c r="G10" s="397"/>
      <c r="H10" s="397"/>
      <c r="I10" s="397"/>
      <c r="J10" s="397"/>
      <c r="K10" s="397"/>
      <c r="L10" s="397"/>
      <c r="M10" s="397"/>
      <c r="N10" s="408" t="s">
        <v>5778</v>
      </c>
      <c r="O10" s="398"/>
      <c r="P10" s="397"/>
      <c r="Q10" s="407" t="s">
        <v>5767</v>
      </c>
      <c r="R10" s="409" t="s">
        <v>6120</v>
      </c>
      <c r="S10" s="397"/>
      <c r="T10" s="397"/>
      <c r="U10" s="398"/>
      <c r="V10" s="398"/>
      <c r="W10" s="397"/>
    </row>
    <row r="11" spans="1:23" ht="15.75" x14ac:dyDescent="0.25">
      <c r="A11" s="400"/>
      <c r="B11" s="401"/>
      <c r="C11" s="402"/>
      <c r="D11" s="402"/>
      <c r="E11" s="402"/>
      <c r="F11" s="402"/>
      <c r="G11" s="402"/>
      <c r="H11" s="401"/>
      <c r="I11" s="401"/>
      <c r="J11" s="403"/>
      <c r="K11" s="401"/>
      <c r="L11" s="397"/>
      <c r="M11" s="401"/>
      <c r="N11" s="401"/>
      <c r="O11" s="404"/>
      <c r="P11" s="401"/>
      <c r="Q11" s="401"/>
      <c r="R11" s="405"/>
      <c r="S11" s="397"/>
      <c r="T11" s="397"/>
      <c r="U11" s="398"/>
      <c r="V11" s="398"/>
      <c r="W11" s="397"/>
    </row>
    <row r="12" spans="1:23" ht="48" customHeight="1" x14ac:dyDescent="0.25">
      <c r="A12" s="728" t="s">
        <v>7430</v>
      </c>
      <c r="B12" s="730" t="s">
        <v>6095</v>
      </c>
      <c r="C12" s="732" t="s">
        <v>5783</v>
      </c>
      <c r="D12" s="733"/>
      <c r="E12" s="734"/>
      <c r="F12" s="735" t="s">
        <v>6096</v>
      </c>
      <c r="G12" s="410" t="s">
        <v>5785</v>
      </c>
      <c r="H12" s="737" t="s">
        <v>5786</v>
      </c>
      <c r="I12" s="738"/>
      <c r="J12" s="739"/>
      <c r="K12" s="740" t="s">
        <v>6019</v>
      </c>
      <c r="L12" s="741"/>
      <c r="M12" s="411" t="s">
        <v>5929</v>
      </c>
      <c r="N12" s="411" t="s">
        <v>6097</v>
      </c>
      <c r="O12" s="412" t="s">
        <v>5790</v>
      </c>
      <c r="P12" s="737" t="s">
        <v>6098</v>
      </c>
      <c r="Q12" s="739"/>
      <c r="R12" s="726" t="s">
        <v>5792</v>
      </c>
      <c r="S12" s="727"/>
      <c r="T12" s="662" t="s">
        <v>7757</v>
      </c>
      <c r="U12" s="663" t="s">
        <v>5783</v>
      </c>
      <c r="V12" s="663" t="s">
        <v>5736</v>
      </c>
      <c r="W12" s="130" t="s">
        <v>5933</v>
      </c>
    </row>
    <row r="13" spans="1:23" ht="16.5" thickBot="1" x14ac:dyDescent="0.3">
      <c r="A13" s="729"/>
      <c r="B13" s="731"/>
      <c r="C13" s="666" t="s">
        <v>5794</v>
      </c>
      <c r="D13" s="666"/>
      <c r="E13" s="666" t="s">
        <v>5795</v>
      </c>
      <c r="F13" s="736"/>
      <c r="G13" s="413" t="s">
        <v>5784</v>
      </c>
      <c r="H13" s="667" t="s">
        <v>5934</v>
      </c>
      <c r="I13" s="668"/>
      <c r="J13" s="669" t="s">
        <v>5797</v>
      </c>
      <c r="K13" s="668" t="s">
        <v>5935</v>
      </c>
      <c r="L13" s="668" t="s">
        <v>6099</v>
      </c>
      <c r="M13" s="668"/>
      <c r="N13" s="668"/>
      <c r="O13" s="414" t="s">
        <v>5784</v>
      </c>
      <c r="P13" s="668" t="s">
        <v>5935</v>
      </c>
      <c r="Q13" s="668" t="s">
        <v>6099</v>
      </c>
      <c r="R13" s="670" t="s">
        <v>5937</v>
      </c>
      <c r="S13" s="670" t="s">
        <v>5936</v>
      </c>
      <c r="T13" s="664"/>
      <c r="U13" s="665"/>
      <c r="V13" s="665"/>
      <c r="W13" s="671"/>
    </row>
    <row r="14" spans="1:23" ht="16.5" thickTop="1" x14ac:dyDescent="0.25">
      <c r="A14" s="439" t="s">
        <v>5835</v>
      </c>
      <c r="B14" s="440" t="s">
        <v>5801</v>
      </c>
      <c r="C14" s="440" t="s">
        <v>295</v>
      </c>
      <c r="D14" s="440" t="s">
        <v>1261</v>
      </c>
      <c r="E14" s="440" t="s">
        <v>344</v>
      </c>
      <c r="F14" s="440">
        <v>31</v>
      </c>
      <c r="G14" s="441"/>
      <c r="H14" s="442">
        <v>12</v>
      </c>
      <c r="I14" s="453" t="s">
        <v>7034</v>
      </c>
      <c r="J14" s="442">
        <v>13</v>
      </c>
      <c r="K14" s="440"/>
      <c r="L14" s="440"/>
      <c r="M14" s="440"/>
      <c r="N14" s="440"/>
      <c r="O14" s="443"/>
      <c r="P14" s="440"/>
      <c r="Q14" s="464"/>
      <c r="R14" s="501"/>
      <c r="S14" s="444"/>
      <c r="T14" s="122" t="str">
        <f>IFERROR(IFERROR(VLOOKUP(CONCATENATE($C14,"-",$D14, "-",$E14),Dashboard!$M$159:$N$299,2,FALSE),VLOOKUP(CONCATENATE($E14,"-",$D14, "-",$C14),Dashboard!$M$159:$N$299,2,FALSE)),"")</f>
        <v>pnj20</v>
      </c>
      <c r="U14" s="572" t="str">
        <f>T14</f>
        <v>pnj20</v>
      </c>
      <c r="V14" s="572"/>
      <c r="W14" s="444"/>
    </row>
    <row r="15" spans="1:23" ht="15.75" x14ac:dyDescent="0.25">
      <c r="A15" s="415"/>
      <c r="B15" s="421"/>
      <c r="C15" s="416" t="s">
        <v>344</v>
      </c>
      <c r="D15" s="416" t="s">
        <v>1261</v>
      </c>
      <c r="E15" s="416" t="s">
        <v>295</v>
      </c>
      <c r="F15" s="416">
        <v>31</v>
      </c>
      <c r="G15" s="417"/>
      <c r="H15" s="418">
        <v>13.3</v>
      </c>
      <c r="I15" s="419" t="s">
        <v>7034</v>
      </c>
      <c r="J15" s="418">
        <v>14.3</v>
      </c>
      <c r="K15" s="416"/>
      <c r="L15" s="416"/>
      <c r="M15" s="416"/>
      <c r="N15" s="416"/>
      <c r="O15" s="420"/>
      <c r="P15" s="416"/>
      <c r="Q15" s="421"/>
      <c r="R15" s="422"/>
      <c r="S15" s="423"/>
      <c r="T15" s="122" t="str">
        <f>IFERROR(IFERROR(VLOOKUP(CONCATENATE($C15,"-",$D15, "-",$E15),Dashboard!$M$159:$N$299,2,FALSE),VLOOKUP(CONCATENATE($E15,"-",$D15, "-",$C15),Dashboard!$M$159:$N$299,2,FALSE)),"")</f>
        <v>pnj20</v>
      </c>
      <c r="U15" s="572" t="str">
        <f t="shared" ref="U15:U78" si="0">T15</f>
        <v>pnj20</v>
      </c>
      <c r="V15" s="581"/>
      <c r="W15" s="423"/>
    </row>
    <row r="16" spans="1:23" ht="15.75" x14ac:dyDescent="0.25">
      <c r="A16" s="415"/>
      <c r="B16" s="421"/>
      <c r="C16" s="416" t="s">
        <v>295</v>
      </c>
      <c r="D16" s="416" t="s">
        <v>1261</v>
      </c>
      <c r="E16" s="416" t="s">
        <v>344</v>
      </c>
      <c r="F16" s="416">
        <v>31</v>
      </c>
      <c r="G16" s="417"/>
      <c r="H16" s="418">
        <v>15</v>
      </c>
      <c r="I16" s="419"/>
      <c r="J16" s="418">
        <v>16</v>
      </c>
      <c r="K16" s="416"/>
      <c r="L16" s="416"/>
      <c r="M16" s="416"/>
      <c r="N16" s="416"/>
      <c r="O16" s="420"/>
      <c r="P16" s="416"/>
      <c r="Q16" s="421"/>
      <c r="R16" s="422"/>
      <c r="S16" s="423"/>
      <c r="T16" s="122" t="str">
        <f>IFERROR(IFERROR(VLOOKUP(CONCATENATE($C16,"-",$D16, "-",$E16),Dashboard!$M$159:$N$299,2,FALSE),VLOOKUP(CONCATENATE($E16,"-",$D16, "-",$C16),Dashboard!$M$159:$N$299,2,FALSE)),"")</f>
        <v>pnj20</v>
      </c>
      <c r="U16" s="572" t="str">
        <f t="shared" si="0"/>
        <v>pnj20</v>
      </c>
      <c r="V16" s="581"/>
      <c r="W16" s="423"/>
    </row>
    <row r="17" spans="1:24" ht="15.75" x14ac:dyDescent="0.25">
      <c r="A17" s="415"/>
      <c r="B17" s="421"/>
      <c r="C17" s="416" t="s">
        <v>344</v>
      </c>
      <c r="D17" s="416" t="s">
        <v>1261</v>
      </c>
      <c r="E17" s="416" t="s">
        <v>295</v>
      </c>
      <c r="F17" s="416">
        <v>31</v>
      </c>
      <c r="G17" s="417"/>
      <c r="H17" s="418">
        <v>16.3</v>
      </c>
      <c r="I17" s="419"/>
      <c r="J17" s="418">
        <v>17.3</v>
      </c>
      <c r="K17" s="416"/>
      <c r="L17" s="416"/>
      <c r="M17" s="416"/>
      <c r="N17" s="416"/>
      <c r="O17" s="420"/>
      <c r="P17" s="416"/>
      <c r="Q17" s="421"/>
      <c r="R17" s="422"/>
      <c r="S17" s="423"/>
      <c r="T17" s="122" t="str">
        <f>IFERROR(IFERROR(VLOOKUP(CONCATENATE($C17,"-",$D17, "-",$E17),Dashboard!$M$159:$N$299,2,FALSE),VLOOKUP(CONCATENATE($E17,"-",$D17, "-",$C17),Dashboard!$M$159:$N$299,2,FALSE)),"")</f>
        <v>pnj20</v>
      </c>
      <c r="U17" s="572" t="str">
        <f t="shared" si="0"/>
        <v>pnj20</v>
      </c>
      <c r="V17" s="581"/>
      <c r="W17" s="423"/>
    </row>
    <row r="18" spans="1:24" ht="15.75" x14ac:dyDescent="0.25">
      <c r="A18" s="415"/>
      <c r="B18" s="421"/>
      <c r="C18" s="416" t="s">
        <v>295</v>
      </c>
      <c r="D18" s="416" t="s">
        <v>1261</v>
      </c>
      <c r="E18" s="416" t="s">
        <v>344</v>
      </c>
      <c r="F18" s="416">
        <v>35</v>
      </c>
      <c r="G18" s="417"/>
      <c r="H18" s="418">
        <v>18</v>
      </c>
      <c r="I18" s="419"/>
      <c r="J18" s="418">
        <v>19</v>
      </c>
      <c r="K18" s="416"/>
      <c r="L18" s="416"/>
      <c r="M18" s="416"/>
      <c r="N18" s="416"/>
      <c r="O18" s="420"/>
      <c r="P18" s="416"/>
      <c r="Q18" s="421"/>
      <c r="R18" s="422"/>
      <c r="S18" s="423"/>
      <c r="T18" s="122" t="str">
        <f>IFERROR(IFERROR(VLOOKUP(CONCATENATE($C18,"-",$D18, "-",$E18),Dashboard!$M$159:$N$299,2,FALSE),VLOOKUP(CONCATENATE($E18,"-",$D18, "-",$C18),Dashboard!$M$159:$N$299,2,FALSE)),"")</f>
        <v>pnj20</v>
      </c>
      <c r="U18" s="572" t="str">
        <f t="shared" si="0"/>
        <v>pnj20</v>
      </c>
      <c r="V18" s="581"/>
      <c r="W18" s="423"/>
    </row>
    <row r="19" spans="1:24" ht="15.75" x14ac:dyDescent="0.25">
      <c r="A19" s="415"/>
      <c r="B19" s="421"/>
      <c r="C19" s="416" t="s">
        <v>344</v>
      </c>
      <c r="D19" s="416" t="s">
        <v>1261</v>
      </c>
      <c r="E19" s="416" t="s">
        <v>295</v>
      </c>
      <c r="F19" s="416">
        <v>31</v>
      </c>
      <c r="G19" s="417"/>
      <c r="H19" s="418">
        <v>19.3</v>
      </c>
      <c r="I19" s="419"/>
      <c r="J19" s="418">
        <v>20.3</v>
      </c>
      <c r="K19" s="416">
        <v>1</v>
      </c>
      <c r="L19" s="416">
        <v>1</v>
      </c>
      <c r="M19" s="419">
        <v>9.15</v>
      </c>
      <c r="N19" s="419">
        <v>7.35</v>
      </c>
      <c r="O19" s="420">
        <f>SUM(F14:F19)</f>
        <v>190</v>
      </c>
      <c r="P19" s="416"/>
      <c r="Q19" s="421"/>
      <c r="R19" s="423"/>
      <c r="S19" s="423"/>
      <c r="T19" s="122" t="str">
        <f>IFERROR(IFERROR(VLOOKUP(CONCATENATE($C19,"-",$D19, "-",$E19),Dashboard!$M$159:$N$299,2,FALSE),VLOOKUP(CONCATENATE($E19,"-",$D19, "-",$C19),Dashboard!$M$159:$N$299,2,FALSE)),"")</f>
        <v>pnj20</v>
      </c>
      <c r="U19" s="572" t="str">
        <f t="shared" si="0"/>
        <v>pnj20</v>
      </c>
      <c r="V19" s="581"/>
      <c r="W19" s="424" t="s">
        <v>7431</v>
      </c>
      <c r="X19" s="228"/>
    </row>
    <row r="20" spans="1:24" ht="15.75" x14ac:dyDescent="0.25">
      <c r="A20" s="415"/>
      <c r="B20" s="416">
        <v>1</v>
      </c>
      <c r="C20" s="416" t="s">
        <v>295</v>
      </c>
      <c r="D20" s="416" t="s">
        <v>1261</v>
      </c>
      <c r="E20" s="416" t="s">
        <v>344</v>
      </c>
      <c r="F20" s="416">
        <v>35</v>
      </c>
      <c r="G20" s="417"/>
      <c r="H20" s="418">
        <v>6</v>
      </c>
      <c r="I20" s="419"/>
      <c r="J20" s="418">
        <v>7</v>
      </c>
      <c r="K20" s="416"/>
      <c r="L20" s="416"/>
      <c r="M20" s="416"/>
      <c r="N20" s="416"/>
      <c r="O20" s="420"/>
      <c r="P20" s="416"/>
      <c r="Q20" s="421"/>
      <c r="R20" s="423"/>
      <c r="S20" s="423"/>
      <c r="T20" s="122" t="str">
        <f>IFERROR(IFERROR(VLOOKUP(CONCATENATE($C20,"-",$D20, "-",$E20),Dashboard!$M$159:$N$299,2,FALSE),VLOOKUP(CONCATENATE($E20,"-",$D20, "-",$C20),Dashboard!$M$159:$N$299,2,FALSE)),"")</f>
        <v>pnj20</v>
      </c>
      <c r="U20" s="572" t="str">
        <f t="shared" si="0"/>
        <v>pnj20</v>
      </c>
      <c r="V20" s="581"/>
      <c r="W20" s="424"/>
      <c r="X20" s="228"/>
    </row>
    <row r="21" spans="1:24" ht="15.75" x14ac:dyDescent="0.25">
      <c r="A21" s="415"/>
      <c r="B21" s="421"/>
      <c r="C21" s="416" t="s">
        <v>344</v>
      </c>
      <c r="D21" s="416" t="s">
        <v>1261</v>
      </c>
      <c r="E21" s="416" t="s">
        <v>295</v>
      </c>
      <c r="F21" s="416">
        <v>31</v>
      </c>
      <c r="G21" s="417"/>
      <c r="H21" s="418">
        <v>7.3</v>
      </c>
      <c r="I21" s="419"/>
      <c r="J21" s="418">
        <v>8.3000000000000007</v>
      </c>
      <c r="K21" s="416"/>
      <c r="L21" s="416"/>
      <c r="M21" s="416"/>
      <c r="N21" s="416"/>
      <c r="O21" s="420"/>
      <c r="P21" s="416"/>
      <c r="Q21" s="421"/>
      <c r="R21" s="423"/>
      <c r="S21" s="423"/>
      <c r="T21" s="122" t="str">
        <f>IFERROR(IFERROR(VLOOKUP(CONCATENATE($C21,"-",$D21, "-",$E21),Dashboard!$M$159:$N$299,2,FALSE),VLOOKUP(CONCATENATE($E21,"-",$D21, "-",$C21),Dashboard!$M$159:$N$299,2,FALSE)),"")</f>
        <v>pnj20</v>
      </c>
      <c r="U21" s="572" t="str">
        <f t="shared" si="0"/>
        <v>pnj20</v>
      </c>
      <c r="V21" s="581"/>
      <c r="W21" s="424"/>
      <c r="X21" s="228"/>
    </row>
    <row r="22" spans="1:24" ht="15.75" x14ac:dyDescent="0.25">
      <c r="A22" s="415"/>
      <c r="B22" s="421"/>
      <c r="C22" s="416" t="s">
        <v>295</v>
      </c>
      <c r="D22" s="416" t="s">
        <v>1261</v>
      </c>
      <c r="E22" s="416" t="s">
        <v>344</v>
      </c>
      <c r="F22" s="416">
        <v>31</v>
      </c>
      <c r="G22" s="417"/>
      <c r="H22" s="418">
        <v>9</v>
      </c>
      <c r="I22" s="419"/>
      <c r="J22" s="418">
        <v>10</v>
      </c>
      <c r="K22" s="416"/>
      <c r="L22" s="416"/>
      <c r="M22" s="416"/>
      <c r="N22" s="416"/>
      <c r="O22" s="420"/>
      <c r="P22" s="416"/>
      <c r="Q22" s="421"/>
      <c r="R22" s="423"/>
      <c r="S22" s="423"/>
      <c r="T22" s="122" t="str">
        <f>IFERROR(IFERROR(VLOOKUP(CONCATENATE($C22,"-",$D22, "-",$E22),Dashboard!$M$159:$N$299,2,FALSE),VLOOKUP(CONCATENATE($E22,"-",$D22, "-",$C22),Dashboard!$M$159:$N$299,2,FALSE)),"")</f>
        <v>pnj20</v>
      </c>
      <c r="U22" s="572" t="str">
        <f t="shared" si="0"/>
        <v>pnj20</v>
      </c>
      <c r="V22" s="581"/>
      <c r="W22" s="424"/>
      <c r="X22" s="228"/>
    </row>
    <row r="23" spans="1:24" ht="15.75" x14ac:dyDescent="0.25">
      <c r="A23" s="415"/>
      <c r="B23" s="421"/>
      <c r="C23" s="416" t="s">
        <v>344</v>
      </c>
      <c r="D23" s="416" t="s">
        <v>1261</v>
      </c>
      <c r="E23" s="416" t="s">
        <v>295</v>
      </c>
      <c r="F23" s="416">
        <v>31</v>
      </c>
      <c r="G23" s="417"/>
      <c r="H23" s="418">
        <v>10.3</v>
      </c>
      <c r="I23" s="419"/>
      <c r="J23" s="418">
        <v>11.3</v>
      </c>
      <c r="K23" s="416">
        <v>1</v>
      </c>
      <c r="L23" s="416">
        <v>1</v>
      </c>
      <c r="M23" s="419">
        <v>6.15</v>
      </c>
      <c r="N23" s="419">
        <v>5.15</v>
      </c>
      <c r="O23" s="420">
        <f>SUM(F20:F23)</f>
        <v>128</v>
      </c>
      <c r="P23" s="416"/>
      <c r="Q23" s="421"/>
      <c r="R23" s="423"/>
      <c r="S23" s="423"/>
      <c r="T23" s="122" t="str">
        <f>IFERROR(IFERROR(VLOOKUP(CONCATENATE($C23,"-",$D23, "-",$E23),Dashboard!$M$159:$N$299,2,FALSE),VLOOKUP(CONCATENATE($E23,"-",$D23, "-",$C23),Dashboard!$M$159:$N$299,2,FALSE)),"")</f>
        <v>pnj20</v>
      </c>
      <c r="U23" s="572" t="str">
        <f t="shared" si="0"/>
        <v>pnj20</v>
      </c>
      <c r="V23" s="581"/>
      <c r="W23" s="424" t="s">
        <v>5805</v>
      </c>
      <c r="X23" s="228"/>
    </row>
    <row r="24" spans="1:24" ht="15.75" x14ac:dyDescent="0.25">
      <c r="A24" s="415"/>
      <c r="B24" s="421"/>
      <c r="C24" s="416"/>
      <c r="D24" s="416"/>
      <c r="E24" s="416"/>
      <c r="F24" s="416"/>
      <c r="G24" s="417"/>
      <c r="H24" s="418"/>
      <c r="I24" s="419"/>
      <c r="J24" s="418"/>
      <c r="K24" s="416"/>
      <c r="L24" s="416"/>
      <c r="M24" s="419"/>
      <c r="N24" s="419"/>
      <c r="O24" s="420"/>
      <c r="P24" s="416"/>
      <c r="Q24" s="421"/>
      <c r="R24" s="423"/>
      <c r="S24" s="423"/>
      <c r="T24" s="122" t="str">
        <f>IFERROR(IFERROR(VLOOKUP(CONCATENATE($C24,"-",$D24, "-",$E24),Dashboard!$M$159:$N$299,2,FALSE),VLOOKUP(CONCATENATE($E24,"-",$D24, "-",$C24),Dashboard!$M$159:$N$299,2,FALSE)),"")</f>
        <v/>
      </c>
      <c r="U24" s="572" t="str">
        <f t="shared" si="0"/>
        <v/>
      </c>
      <c r="V24" s="581"/>
      <c r="W24" s="424"/>
      <c r="X24" s="228"/>
    </row>
    <row r="25" spans="1:24" ht="15.75" x14ac:dyDescent="0.25">
      <c r="A25" s="415" t="s">
        <v>5835</v>
      </c>
      <c r="B25" s="416" t="s">
        <v>7035</v>
      </c>
      <c r="C25" s="416" t="s">
        <v>295</v>
      </c>
      <c r="D25" s="416" t="s">
        <v>1261</v>
      </c>
      <c r="E25" s="416" t="s">
        <v>344</v>
      </c>
      <c r="F25" s="416">
        <v>31</v>
      </c>
      <c r="G25" s="417"/>
      <c r="H25" s="418">
        <v>12.1</v>
      </c>
      <c r="I25" s="419"/>
      <c r="J25" s="418">
        <v>13.1</v>
      </c>
      <c r="K25" s="416"/>
      <c r="L25" s="416"/>
      <c r="M25" s="416"/>
      <c r="N25" s="416"/>
      <c r="O25" s="420"/>
      <c r="P25" s="416"/>
      <c r="Q25" s="421"/>
      <c r="R25" s="423"/>
      <c r="S25" s="423"/>
      <c r="T25" s="122" t="str">
        <f>IFERROR(IFERROR(VLOOKUP(CONCATENATE($C25,"-",$D25, "-",$E25),Dashboard!$M$159:$N$299,2,FALSE),VLOOKUP(CONCATENATE($E25,"-",$D25, "-",$C25),Dashboard!$M$159:$N$299,2,FALSE)),"")</f>
        <v>pnj20</v>
      </c>
      <c r="U25" s="572" t="str">
        <f t="shared" si="0"/>
        <v>pnj20</v>
      </c>
      <c r="V25" s="581"/>
      <c r="W25" s="424"/>
      <c r="X25" s="228"/>
    </row>
    <row r="26" spans="1:24" ht="15.75" x14ac:dyDescent="0.25">
      <c r="A26" s="415"/>
      <c r="B26" s="421"/>
      <c r="C26" s="416" t="s">
        <v>344</v>
      </c>
      <c r="D26" s="416" t="s">
        <v>1261</v>
      </c>
      <c r="E26" s="416" t="s">
        <v>295</v>
      </c>
      <c r="F26" s="416">
        <v>31</v>
      </c>
      <c r="G26" s="417"/>
      <c r="H26" s="418">
        <v>13.4</v>
      </c>
      <c r="I26" s="419"/>
      <c r="J26" s="418">
        <v>14.4</v>
      </c>
      <c r="K26" s="416"/>
      <c r="L26" s="416"/>
      <c r="M26" s="416"/>
      <c r="N26" s="416"/>
      <c r="O26" s="420"/>
      <c r="P26" s="416"/>
      <c r="Q26" s="421"/>
      <c r="R26" s="423"/>
      <c r="S26" s="423"/>
      <c r="T26" s="122" t="str">
        <f>IFERROR(IFERROR(VLOOKUP(CONCATENATE($C26,"-",$D26, "-",$E26),Dashboard!$M$159:$N$299,2,FALSE),VLOOKUP(CONCATENATE($E26,"-",$D26, "-",$C26),Dashboard!$M$159:$N$299,2,FALSE)),"")</f>
        <v>pnj20</v>
      </c>
      <c r="U26" s="572" t="str">
        <f t="shared" si="0"/>
        <v>pnj20</v>
      </c>
      <c r="V26" s="581"/>
      <c r="W26" s="424"/>
      <c r="X26" s="228"/>
    </row>
    <row r="27" spans="1:24" ht="15.75" x14ac:dyDescent="0.25">
      <c r="A27" s="415"/>
      <c r="B27" s="421"/>
      <c r="C27" s="416" t="s">
        <v>295</v>
      </c>
      <c r="D27" s="416" t="s">
        <v>1261</v>
      </c>
      <c r="E27" s="416" t="s">
        <v>344</v>
      </c>
      <c r="F27" s="416">
        <v>31</v>
      </c>
      <c r="G27" s="417"/>
      <c r="H27" s="418">
        <v>15.1</v>
      </c>
      <c r="I27" s="419" t="s">
        <v>7034</v>
      </c>
      <c r="J27" s="418">
        <v>16.100000000000001</v>
      </c>
      <c r="K27" s="416"/>
      <c r="L27" s="416"/>
      <c r="M27" s="416"/>
      <c r="N27" s="416"/>
      <c r="O27" s="420"/>
      <c r="P27" s="416"/>
      <c r="Q27" s="421"/>
      <c r="R27" s="423"/>
      <c r="S27" s="423"/>
      <c r="T27" s="122" t="str">
        <f>IFERROR(IFERROR(VLOOKUP(CONCATENATE($C27,"-",$D27, "-",$E27),Dashboard!$M$159:$N$299,2,FALSE),VLOOKUP(CONCATENATE($E27,"-",$D27, "-",$C27),Dashboard!$M$159:$N$299,2,FALSE)),"")</f>
        <v>pnj20</v>
      </c>
      <c r="U27" s="572" t="str">
        <f t="shared" si="0"/>
        <v>pnj20</v>
      </c>
      <c r="V27" s="581"/>
      <c r="W27" s="424"/>
      <c r="X27" s="228"/>
    </row>
    <row r="28" spans="1:24" ht="15.75" x14ac:dyDescent="0.25">
      <c r="A28" s="415"/>
      <c r="B28" s="421"/>
      <c r="C28" s="416" t="s">
        <v>344</v>
      </c>
      <c r="D28" s="416" t="s">
        <v>1261</v>
      </c>
      <c r="E28" s="416" t="s">
        <v>295</v>
      </c>
      <c r="F28" s="416">
        <v>31</v>
      </c>
      <c r="G28" s="417"/>
      <c r="H28" s="418">
        <v>16.399999999999999</v>
      </c>
      <c r="I28" s="419" t="s">
        <v>7034</v>
      </c>
      <c r="J28" s="418">
        <v>17.399999999999999</v>
      </c>
      <c r="K28" s="416"/>
      <c r="L28" s="416"/>
      <c r="M28" s="416"/>
      <c r="N28" s="416"/>
      <c r="O28" s="420"/>
      <c r="P28" s="416"/>
      <c r="Q28" s="421"/>
      <c r="R28" s="423"/>
      <c r="S28" s="423"/>
      <c r="T28" s="122" t="str">
        <f>IFERROR(IFERROR(VLOOKUP(CONCATENATE($C28,"-",$D28, "-",$E28),Dashboard!$M$159:$N$299,2,FALSE),VLOOKUP(CONCATENATE($E28,"-",$D28, "-",$C28),Dashboard!$M$159:$N$299,2,FALSE)),"")</f>
        <v>pnj20</v>
      </c>
      <c r="U28" s="572" t="str">
        <f t="shared" si="0"/>
        <v>pnj20</v>
      </c>
      <c r="V28" s="581"/>
      <c r="W28" s="424"/>
      <c r="X28" s="228"/>
    </row>
    <row r="29" spans="1:24" ht="15.75" x14ac:dyDescent="0.25">
      <c r="A29" s="415"/>
      <c r="B29" s="421"/>
      <c r="C29" s="416" t="s">
        <v>295</v>
      </c>
      <c r="D29" s="416" t="s">
        <v>1261</v>
      </c>
      <c r="E29" s="416" t="s">
        <v>344</v>
      </c>
      <c r="F29" s="416">
        <v>35</v>
      </c>
      <c r="G29" s="417"/>
      <c r="H29" s="418">
        <v>18.149999999999999</v>
      </c>
      <c r="I29" s="419" t="s">
        <v>7034</v>
      </c>
      <c r="J29" s="418">
        <v>19.100000000000001</v>
      </c>
      <c r="K29" s="416"/>
      <c r="L29" s="416"/>
      <c r="M29" s="416"/>
      <c r="N29" s="416"/>
      <c r="O29" s="420"/>
      <c r="P29" s="416"/>
      <c r="Q29" s="421"/>
      <c r="R29" s="423"/>
      <c r="S29" s="423"/>
      <c r="T29" s="122" t="str">
        <f>IFERROR(IFERROR(VLOOKUP(CONCATENATE($C29,"-",$D29, "-",$E29),Dashboard!$M$159:$N$299,2,FALSE),VLOOKUP(CONCATENATE($E29,"-",$D29, "-",$C29),Dashboard!$M$159:$N$299,2,FALSE)),"")</f>
        <v>pnj20</v>
      </c>
      <c r="U29" s="572" t="str">
        <f t="shared" si="0"/>
        <v>pnj20</v>
      </c>
      <c r="V29" s="581"/>
      <c r="W29" s="424" t="s">
        <v>5604</v>
      </c>
      <c r="X29" s="228"/>
    </row>
    <row r="30" spans="1:24" ht="15.75" x14ac:dyDescent="0.25">
      <c r="A30" s="415"/>
      <c r="B30" s="421"/>
      <c r="C30" s="416" t="s">
        <v>344</v>
      </c>
      <c r="D30" s="416" t="s">
        <v>1261</v>
      </c>
      <c r="E30" s="416" t="s">
        <v>295</v>
      </c>
      <c r="F30" s="416">
        <v>31</v>
      </c>
      <c r="G30" s="417"/>
      <c r="H30" s="418">
        <v>19.399999999999999</v>
      </c>
      <c r="I30" s="419" t="s">
        <v>7034</v>
      </c>
      <c r="J30" s="418">
        <v>20.399999999999999</v>
      </c>
      <c r="K30" s="416">
        <v>1</v>
      </c>
      <c r="L30" s="416">
        <v>1</v>
      </c>
      <c r="M30" s="419">
        <v>9.15</v>
      </c>
      <c r="N30" s="419">
        <v>7.35</v>
      </c>
      <c r="O30" s="420">
        <f>SUM(F25:F30)</f>
        <v>190</v>
      </c>
      <c r="P30" s="416"/>
      <c r="Q30" s="421"/>
      <c r="R30" s="423"/>
      <c r="S30" s="423"/>
      <c r="T30" s="122" t="str">
        <f>IFERROR(IFERROR(VLOOKUP(CONCATENATE($C30,"-",$D30, "-",$E30),Dashboard!$M$159:$N$299,2,FALSE),VLOOKUP(CONCATENATE($E30,"-",$D30, "-",$C30),Dashboard!$M$159:$N$299,2,FALSE)),"")</f>
        <v>pnj20</v>
      </c>
      <c r="U30" s="572" t="str">
        <f t="shared" si="0"/>
        <v>pnj20</v>
      </c>
      <c r="V30" s="581"/>
      <c r="W30" s="424" t="s">
        <v>7431</v>
      </c>
      <c r="X30" s="228"/>
    </row>
    <row r="31" spans="1:24" ht="15.75" x14ac:dyDescent="0.25">
      <c r="A31" s="415"/>
      <c r="B31" s="416">
        <v>2</v>
      </c>
      <c r="C31" s="416" t="s">
        <v>295</v>
      </c>
      <c r="D31" s="416" t="s">
        <v>1261</v>
      </c>
      <c r="E31" s="416" t="s">
        <v>344</v>
      </c>
      <c r="F31" s="416">
        <v>35</v>
      </c>
      <c r="G31" s="417"/>
      <c r="H31" s="418">
        <v>6.1</v>
      </c>
      <c r="I31" s="419" t="s">
        <v>7034</v>
      </c>
      <c r="J31" s="418">
        <v>7.1</v>
      </c>
      <c r="K31" s="416"/>
      <c r="L31" s="416"/>
      <c r="M31" s="416"/>
      <c r="N31" s="416"/>
      <c r="O31" s="420"/>
      <c r="P31" s="416"/>
      <c r="Q31" s="421"/>
      <c r="R31" s="423"/>
      <c r="S31" s="423"/>
      <c r="T31" s="122" t="str">
        <f>IFERROR(IFERROR(VLOOKUP(CONCATENATE($C31,"-",$D31, "-",$E31),Dashboard!$M$159:$N$299,2,FALSE),VLOOKUP(CONCATENATE($E31,"-",$D31, "-",$C31),Dashboard!$M$159:$N$299,2,FALSE)),"")</f>
        <v>pnj20</v>
      </c>
      <c r="U31" s="572" t="str">
        <f t="shared" si="0"/>
        <v>pnj20</v>
      </c>
      <c r="V31" s="581"/>
      <c r="W31" s="424"/>
      <c r="X31" s="228"/>
    </row>
    <row r="32" spans="1:24" ht="15.75" x14ac:dyDescent="0.25">
      <c r="A32" s="425"/>
      <c r="B32" s="426"/>
      <c r="C32" s="427" t="s">
        <v>344</v>
      </c>
      <c r="D32" s="427" t="s">
        <v>1261</v>
      </c>
      <c r="E32" s="427" t="s">
        <v>295</v>
      </c>
      <c r="F32" s="427">
        <v>31</v>
      </c>
      <c r="G32" s="428"/>
      <c r="H32" s="429">
        <v>7.4</v>
      </c>
      <c r="I32" s="430" t="s">
        <v>7034</v>
      </c>
      <c r="J32" s="429">
        <v>8.4</v>
      </c>
      <c r="K32" s="427"/>
      <c r="L32" s="427"/>
      <c r="M32" s="427"/>
      <c r="N32" s="427"/>
      <c r="O32" s="431"/>
      <c r="P32" s="427"/>
      <c r="Q32" s="426"/>
      <c r="R32" s="423"/>
      <c r="S32" s="423"/>
      <c r="T32" s="122" t="str">
        <f>IFERROR(IFERROR(VLOOKUP(CONCATENATE($C32,"-",$D32, "-",$E32),Dashboard!$M$159:$N$299,2,FALSE),VLOOKUP(CONCATENATE($E32,"-",$D32, "-",$C32),Dashboard!$M$159:$N$299,2,FALSE)),"")</f>
        <v>pnj20</v>
      </c>
      <c r="U32" s="572" t="str">
        <f t="shared" si="0"/>
        <v>pnj20</v>
      </c>
      <c r="V32" s="581"/>
      <c r="W32" s="424"/>
      <c r="X32" s="228"/>
    </row>
    <row r="33" spans="1:24" ht="15.75" x14ac:dyDescent="0.25">
      <c r="A33" s="415"/>
      <c r="B33" s="421"/>
      <c r="C33" s="416" t="s">
        <v>295</v>
      </c>
      <c r="D33" s="416" t="s">
        <v>1261</v>
      </c>
      <c r="E33" s="416" t="s">
        <v>344</v>
      </c>
      <c r="F33" s="416">
        <v>31</v>
      </c>
      <c r="G33" s="417"/>
      <c r="H33" s="418">
        <v>9.1</v>
      </c>
      <c r="I33" s="419" t="s">
        <v>7034</v>
      </c>
      <c r="J33" s="418">
        <v>10.1</v>
      </c>
      <c r="K33" s="416"/>
      <c r="L33" s="416"/>
      <c r="M33" s="416"/>
      <c r="N33" s="416"/>
      <c r="O33" s="420"/>
      <c r="P33" s="416"/>
      <c r="Q33" s="421"/>
      <c r="R33" s="423"/>
      <c r="S33" s="423"/>
      <c r="T33" s="122" t="str">
        <f>IFERROR(IFERROR(VLOOKUP(CONCATENATE($C33,"-",$D33, "-",$E33),Dashboard!$M$159:$N$299,2,FALSE),VLOOKUP(CONCATENATE($E33,"-",$D33, "-",$C33),Dashboard!$M$159:$N$299,2,FALSE)),"")</f>
        <v>pnj20</v>
      </c>
      <c r="U33" s="572" t="str">
        <f t="shared" si="0"/>
        <v>pnj20</v>
      </c>
      <c r="V33" s="581"/>
      <c r="W33" s="424"/>
      <c r="X33" s="228"/>
    </row>
    <row r="34" spans="1:24" ht="15.75" x14ac:dyDescent="0.25">
      <c r="A34" s="415"/>
      <c r="B34" s="421"/>
      <c r="C34" s="416" t="s">
        <v>344</v>
      </c>
      <c r="D34" s="416" t="s">
        <v>1261</v>
      </c>
      <c r="E34" s="416" t="s">
        <v>295</v>
      </c>
      <c r="F34" s="416">
        <v>31</v>
      </c>
      <c r="G34" s="417"/>
      <c r="H34" s="418">
        <v>10.4</v>
      </c>
      <c r="I34" s="419" t="s">
        <v>7034</v>
      </c>
      <c r="J34" s="418">
        <v>11.4</v>
      </c>
      <c r="K34" s="416">
        <v>1</v>
      </c>
      <c r="L34" s="416">
        <v>1</v>
      </c>
      <c r="M34" s="419">
        <v>6.15</v>
      </c>
      <c r="N34" s="419">
        <v>5.15</v>
      </c>
      <c r="O34" s="420">
        <f>SUM(F31:F34)</f>
        <v>128</v>
      </c>
      <c r="P34" s="416"/>
      <c r="Q34" s="421"/>
      <c r="R34" s="423"/>
      <c r="S34" s="423"/>
      <c r="T34" s="122" t="str">
        <f>IFERROR(IFERROR(VLOOKUP(CONCATENATE($C34,"-",$D34, "-",$E34),Dashboard!$M$159:$N$299,2,FALSE),VLOOKUP(CONCATENATE($E34,"-",$D34, "-",$C34),Dashboard!$M$159:$N$299,2,FALSE)),"")</f>
        <v>pnj20</v>
      </c>
      <c r="U34" s="572" t="str">
        <f t="shared" si="0"/>
        <v>pnj20</v>
      </c>
      <c r="V34" s="581"/>
      <c r="W34" s="424" t="s">
        <v>5805</v>
      </c>
      <c r="X34" s="228"/>
    </row>
    <row r="35" spans="1:24" ht="15.75" x14ac:dyDescent="0.25">
      <c r="A35" s="439" t="s">
        <v>5835</v>
      </c>
      <c r="B35" s="440" t="s">
        <v>5802</v>
      </c>
      <c r="C35" s="440" t="s">
        <v>295</v>
      </c>
      <c r="D35" s="440" t="s">
        <v>1261</v>
      </c>
      <c r="E35" s="440" t="s">
        <v>344</v>
      </c>
      <c r="F35" s="440">
        <v>31</v>
      </c>
      <c r="G35" s="441"/>
      <c r="H35" s="442">
        <v>12.2</v>
      </c>
      <c r="I35" s="440" t="s">
        <v>7034</v>
      </c>
      <c r="J35" s="442">
        <v>13.2</v>
      </c>
      <c r="K35" s="440"/>
      <c r="L35" s="440"/>
      <c r="M35" s="440"/>
      <c r="N35" s="440"/>
      <c r="O35" s="443"/>
      <c r="P35" s="440"/>
      <c r="Q35" s="440"/>
      <c r="R35" s="444"/>
      <c r="S35" s="444"/>
      <c r="T35" s="122" t="str">
        <f>IFERROR(IFERROR(VLOOKUP(CONCATENATE($C35,"-",$D35, "-",$E35),Dashboard!$M$159:$N$299,2,FALSE),VLOOKUP(CONCATENATE($E35,"-",$D35, "-",$C35),Dashboard!$M$159:$N$299,2,FALSE)),"")</f>
        <v>pnj20</v>
      </c>
      <c r="U35" s="572" t="str">
        <f t="shared" si="0"/>
        <v>pnj20</v>
      </c>
      <c r="V35" s="572"/>
      <c r="W35" s="445"/>
      <c r="X35" s="228"/>
    </row>
    <row r="36" spans="1:24" ht="15.75" x14ac:dyDescent="0.25">
      <c r="A36" s="415"/>
      <c r="B36" s="416"/>
      <c r="C36" s="416" t="s">
        <v>344</v>
      </c>
      <c r="D36" s="416" t="s">
        <v>1261</v>
      </c>
      <c r="E36" s="416" t="s">
        <v>295</v>
      </c>
      <c r="F36" s="416">
        <v>31</v>
      </c>
      <c r="G36" s="417"/>
      <c r="H36" s="418">
        <v>13.5</v>
      </c>
      <c r="I36" s="416" t="s">
        <v>7034</v>
      </c>
      <c r="J36" s="418">
        <v>14.5</v>
      </c>
      <c r="K36" s="416"/>
      <c r="L36" s="416"/>
      <c r="M36" s="416"/>
      <c r="N36" s="416"/>
      <c r="O36" s="420"/>
      <c r="P36" s="416"/>
      <c r="Q36" s="416"/>
      <c r="R36" s="423"/>
      <c r="S36" s="423"/>
      <c r="T36" s="122" t="str">
        <f>IFERROR(IFERROR(VLOOKUP(CONCATENATE($C36,"-",$D36, "-",$E36),Dashboard!$M$159:$N$299,2,FALSE),VLOOKUP(CONCATENATE($E36,"-",$D36, "-",$C36),Dashboard!$M$159:$N$299,2,FALSE)),"")</f>
        <v>pnj20</v>
      </c>
      <c r="U36" s="572" t="str">
        <f t="shared" si="0"/>
        <v>pnj20</v>
      </c>
      <c r="V36" s="581"/>
      <c r="W36" s="424"/>
      <c r="X36" s="228"/>
    </row>
    <row r="37" spans="1:24" ht="15.75" x14ac:dyDescent="0.25">
      <c r="A37" s="415"/>
      <c r="B37" s="416"/>
      <c r="C37" s="416" t="s">
        <v>295</v>
      </c>
      <c r="D37" s="416" t="s">
        <v>1261</v>
      </c>
      <c r="E37" s="416" t="s">
        <v>344</v>
      </c>
      <c r="F37" s="416">
        <v>31</v>
      </c>
      <c r="G37" s="417"/>
      <c r="H37" s="418">
        <v>15.2</v>
      </c>
      <c r="I37" s="416" t="s">
        <v>7034</v>
      </c>
      <c r="J37" s="418">
        <v>16.2</v>
      </c>
      <c r="K37" s="416"/>
      <c r="L37" s="416"/>
      <c r="M37" s="416"/>
      <c r="N37" s="416"/>
      <c r="O37" s="420"/>
      <c r="P37" s="416"/>
      <c r="Q37" s="416"/>
      <c r="R37" s="423"/>
      <c r="S37" s="423"/>
      <c r="T37" s="122" t="str">
        <f>IFERROR(IFERROR(VLOOKUP(CONCATENATE($C37,"-",$D37, "-",$E37),Dashboard!$M$159:$N$299,2,FALSE),VLOOKUP(CONCATENATE($E37,"-",$D37, "-",$C37),Dashboard!$M$159:$N$299,2,FALSE)),"")</f>
        <v>pnj20</v>
      </c>
      <c r="U37" s="572" t="str">
        <f t="shared" si="0"/>
        <v>pnj20</v>
      </c>
      <c r="V37" s="581"/>
      <c r="W37" s="424"/>
      <c r="X37" s="228"/>
    </row>
    <row r="38" spans="1:24" ht="15.75" x14ac:dyDescent="0.25">
      <c r="A38" s="415"/>
      <c r="B38" s="416"/>
      <c r="C38" s="416" t="s">
        <v>344</v>
      </c>
      <c r="D38" s="416" t="s">
        <v>1261</v>
      </c>
      <c r="E38" s="416" t="s">
        <v>295</v>
      </c>
      <c r="F38" s="416">
        <v>31</v>
      </c>
      <c r="G38" s="417"/>
      <c r="H38" s="418">
        <v>16.5</v>
      </c>
      <c r="I38" s="419"/>
      <c r="J38" s="418">
        <v>17.5</v>
      </c>
      <c r="K38" s="416"/>
      <c r="L38" s="416"/>
      <c r="M38" s="416"/>
      <c r="N38" s="416"/>
      <c r="O38" s="420"/>
      <c r="P38" s="416"/>
      <c r="Q38" s="416"/>
      <c r="R38" s="423"/>
      <c r="S38" s="423"/>
      <c r="T38" s="122" t="str">
        <f>IFERROR(IFERROR(VLOOKUP(CONCATENATE($C38,"-",$D38, "-",$E38),Dashboard!$M$159:$N$299,2,FALSE),VLOOKUP(CONCATENATE($E38,"-",$D38, "-",$C38),Dashboard!$M$159:$N$299,2,FALSE)),"")</f>
        <v>pnj20</v>
      </c>
      <c r="U38" s="572" t="str">
        <f t="shared" si="0"/>
        <v>pnj20</v>
      </c>
      <c r="V38" s="581"/>
      <c r="W38" s="424"/>
      <c r="X38" s="228"/>
    </row>
    <row r="39" spans="1:24" ht="15.75" x14ac:dyDescent="0.25">
      <c r="A39" s="415"/>
      <c r="B39" s="416"/>
      <c r="C39" s="416" t="s">
        <v>295</v>
      </c>
      <c r="D39" s="416" t="s">
        <v>1261</v>
      </c>
      <c r="E39" s="416" t="s">
        <v>344</v>
      </c>
      <c r="F39" s="416">
        <v>35</v>
      </c>
      <c r="G39" s="417"/>
      <c r="H39" s="418">
        <v>18.2</v>
      </c>
      <c r="I39" s="416"/>
      <c r="J39" s="418">
        <v>19.2</v>
      </c>
      <c r="K39" s="416"/>
      <c r="L39" s="416"/>
      <c r="M39" s="416"/>
      <c r="N39" s="416"/>
      <c r="O39" s="420"/>
      <c r="P39" s="416"/>
      <c r="Q39" s="416"/>
      <c r="R39" s="423"/>
      <c r="S39" s="423"/>
      <c r="T39" s="122" t="str">
        <f>IFERROR(IFERROR(VLOOKUP(CONCATENATE($C39,"-",$D39, "-",$E39),Dashboard!$M$159:$N$299,2,FALSE),VLOOKUP(CONCATENATE($E39,"-",$D39, "-",$C39),Dashboard!$M$159:$N$299,2,FALSE)),"")</f>
        <v>pnj20</v>
      </c>
      <c r="U39" s="572" t="str">
        <f t="shared" si="0"/>
        <v>pnj20</v>
      </c>
      <c r="V39" s="581"/>
      <c r="W39" s="424"/>
      <c r="X39" s="228"/>
    </row>
    <row r="40" spans="1:24" ht="15.75" x14ac:dyDescent="0.25">
      <c r="A40" s="415"/>
      <c r="B40" s="416"/>
      <c r="C40" s="416" t="s">
        <v>344</v>
      </c>
      <c r="D40" s="416" t="s">
        <v>1261</v>
      </c>
      <c r="E40" s="416" t="s">
        <v>295</v>
      </c>
      <c r="F40" s="416">
        <v>31</v>
      </c>
      <c r="G40" s="417"/>
      <c r="H40" s="418">
        <v>19.5</v>
      </c>
      <c r="I40" s="416"/>
      <c r="J40" s="418">
        <v>20.5</v>
      </c>
      <c r="K40" s="416">
        <v>1</v>
      </c>
      <c r="L40" s="416">
        <v>1</v>
      </c>
      <c r="M40" s="419">
        <v>9.15</v>
      </c>
      <c r="N40" s="419">
        <v>7.35</v>
      </c>
      <c r="O40" s="420">
        <f>SUM(F35:F40)</f>
        <v>190</v>
      </c>
      <c r="P40" s="416"/>
      <c r="Q40" s="416"/>
      <c r="R40" s="423"/>
      <c r="S40" s="423"/>
      <c r="T40" s="122" t="str">
        <f>IFERROR(IFERROR(VLOOKUP(CONCATENATE($C40,"-",$D40, "-",$E40),Dashboard!$M$159:$N$299,2,FALSE),VLOOKUP(CONCATENATE($E40,"-",$D40, "-",$C40),Dashboard!$M$159:$N$299,2,FALSE)),"")</f>
        <v>pnj20</v>
      </c>
      <c r="U40" s="572" t="str">
        <f t="shared" si="0"/>
        <v>pnj20</v>
      </c>
      <c r="V40" s="581"/>
      <c r="W40" s="424" t="s">
        <v>7431</v>
      </c>
      <c r="X40" s="228"/>
    </row>
    <row r="41" spans="1:24" ht="15.75" x14ac:dyDescent="0.25">
      <c r="A41" s="415"/>
      <c r="B41" s="416">
        <v>3</v>
      </c>
      <c r="C41" s="416" t="s">
        <v>295</v>
      </c>
      <c r="D41" s="416" t="s">
        <v>1261</v>
      </c>
      <c r="E41" s="416" t="s">
        <v>344</v>
      </c>
      <c r="F41" s="416">
        <v>35</v>
      </c>
      <c r="G41" s="417"/>
      <c r="H41" s="418">
        <v>6.2</v>
      </c>
      <c r="I41" s="416" t="s">
        <v>7034</v>
      </c>
      <c r="J41" s="418">
        <v>7.2</v>
      </c>
      <c r="K41" s="416"/>
      <c r="L41" s="416"/>
      <c r="M41" s="416"/>
      <c r="N41" s="416"/>
      <c r="O41" s="420"/>
      <c r="P41" s="416"/>
      <c r="Q41" s="416"/>
      <c r="R41" s="423"/>
      <c r="S41" s="423"/>
      <c r="T41" s="122" t="str">
        <f>IFERROR(IFERROR(VLOOKUP(CONCATENATE($C41,"-",$D41, "-",$E41),Dashboard!$M$159:$N$299,2,FALSE),VLOOKUP(CONCATENATE($E41,"-",$D41, "-",$C41),Dashboard!$M$159:$N$299,2,FALSE)),"")</f>
        <v>pnj20</v>
      </c>
      <c r="U41" s="572" t="str">
        <f t="shared" si="0"/>
        <v>pnj20</v>
      </c>
      <c r="V41" s="581"/>
      <c r="W41" s="424"/>
      <c r="X41" s="228"/>
    </row>
    <row r="42" spans="1:24" ht="15.75" x14ac:dyDescent="0.25">
      <c r="A42" s="415"/>
      <c r="B42" s="416"/>
      <c r="C42" s="416" t="s">
        <v>344</v>
      </c>
      <c r="D42" s="416" t="s">
        <v>1261</v>
      </c>
      <c r="E42" s="416" t="s">
        <v>295</v>
      </c>
      <c r="F42" s="416">
        <v>31</v>
      </c>
      <c r="G42" s="417"/>
      <c r="H42" s="418">
        <v>7.5</v>
      </c>
      <c r="I42" s="416" t="s">
        <v>7034</v>
      </c>
      <c r="J42" s="418">
        <v>8.5</v>
      </c>
      <c r="K42" s="416"/>
      <c r="L42" s="416"/>
      <c r="M42" s="416"/>
      <c r="N42" s="416"/>
      <c r="O42" s="420"/>
      <c r="P42" s="416"/>
      <c r="Q42" s="416"/>
      <c r="R42" s="423"/>
      <c r="S42" s="423"/>
      <c r="T42" s="122" t="str">
        <f>IFERROR(IFERROR(VLOOKUP(CONCATENATE($C42,"-",$D42, "-",$E42),Dashboard!$M$159:$N$299,2,FALSE),VLOOKUP(CONCATENATE($E42,"-",$D42, "-",$C42),Dashboard!$M$159:$N$299,2,FALSE)),"")</f>
        <v>pnj20</v>
      </c>
      <c r="U42" s="572" t="str">
        <f t="shared" si="0"/>
        <v>pnj20</v>
      </c>
      <c r="V42" s="581"/>
      <c r="W42" s="424"/>
      <c r="X42" s="228"/>
    </row>
    <row r="43" spans="1:24" ht="15.75" x14ac:dyDescent="0.25">
      <c r="A43" s="415"/>
      <c r="B43" s="416"/>
      <c r="C43" s="416" t="s">
        <v>295</v>
      </c>
      <c r="D43" s="416" t="s">
        <v>1261</v>
      </c>
      <c r="E43" s="416" t="s">
        <v>344</v>
      </c>
      <c r="F43" s="416">
        <v>31</v>
      </c>
      <c r="G43" s="417"/>
      <c r="H43" s="418">
        <v>9.1999999999999993</v>
      </c>
      <c r="I43" s="416" t="s">
        <v>7034</v>
      </c>
      <c r="J43" s="418">
        <v>10.199999999999999</v>
      </c>
      <c r="K43" s="416"/>
      <c r="L43" s="416"/>
      <c r="M43" s="416"/>
      <c r="N43" s="416"/>
      <c r="O43" s="420"/>
      <c r="P43" s="416"/>
      <c r="Q43" s="416"/>
      <c r="R43" s="423"/>
      <c r="S43" s="423"/>
      <c r="T43" s="122" t="str">
        <f>IFERROR(IFERROR(VLOOKUP(CONCATENATE($C43,"-",$D43, "-",$E43),Dashboard!$M$159:$N$299,2,FALSE),VLOOKUP(CONCATENATE($E43,"-",$D43, "-",$C43),Dashboard!$M$159:$N$299,2,FALSE)),"")</f>
        <v>pnj20</v>
      </c>
      <c r="U43" s="572" t="str">
        <f t="shared" si="0"/>
        <v>pnj20</v>
      </c>
      <c r="V43" s="581"/>
      <c r="W43" s="424"/>
      <c r="X43" s="228"/>
    </row>
    <row r="44" spans="1:24" ht="15.75" x14ac:dyDescent="0.25">
      <c r="A44" s="415"/>
      <c r="B44" s="416"/>
      <c r="C44" s="416" t="s">
        <v>344</v>
      </c>
      <c r="D44" s="416" t="s">
        <v>1261</v>
      </c>
      <c r="E44" s="416" t="s">
        <v>295</v>
      </c>
      <c r="F44" s="416">
        <v>31</v>
      </c>
      <c r="G44" s="417"/>
      <c r="H44" s="418">
        <v>10.5</v>
      </c>
      <c r="I44" s="416" t="s">
        <v>7034</v>
      </c>
      <c r="J44" s="418">
        <v>11.5</v>
      </c>
      <c r="K44" s="416">
        <v>1</v>
      </c>
      <c r="L44" s="416">
        <v>1</v>
      </c>
      <c r="M44" s="419">
        <v>6.15</v>
      </c>
      <c r="N44" s="419">
        <v>5.15</v>
      </c>
      <c r="O44" s="420">
        <f>SUM(F41:F44)</f>
        <v>128</v>
      </c>
      <c r="P44" s="416"/>
      <c r="Q44" s="416"/>
      <c r="R44" s="423"/>
      <c r="S44" s="423"/>
      <c r="T44" s="122" t="str">
        <f>IFERROR(IFERROR(VLOOKUP(CONCATENATE($C44,"-",$D44, "-",$E44),Dashboard!$M$159:$N$299,2,FALSE),VLOOKUP(CONCATENATE($E44,"-",$D44, "-",$C44),Dashboard!$M$159:$N$299,2,FALSE)),"")</f>
        <v>pnj20</v>
      </c>
      <c r="U44" s="572" t="str">
        <f t="shared" si="0"/>
        <v>pnj20</v>
      </c>
      <c r="V44" s="581"/>
      <c r="W44" s="424" t="s">
        <v>5805</v>
      </c>
      <c r="X44" s="228"/>
    </row>
    <row r="45" spans="1:24" ht="15.75" x14ac:dyDescent="0.25">
      <c r="A45" s="415"/>
      <c r="B45" s="416"/>
      <c r="C45" s="416"/>
      <c r="D45" s="416"/>
      <c r="E45" s="416"/>
      <c r="F45" s="416"/>
      <c r="G45" s="417"/>
      <c r="H45" s="446"/>
      <c r="I45" s="416"/>
      <c r="J45" s="418"/>
      <c r="K45" s="416"/>
      <c r="L45" s="416"/>
      <c r="M45" s="416"/>
      <c r="N45" s="416"/>
      <c r="O45" s="420"/>
      <c r="P45" s="416"/>
      <c r="Q45" s="416"/>
      <c r="R45" s="423"/>
      <c r="S45" s="423"/>
      <c r="T45" s="122" t="str">
        <f>IFERROR(IFERROR(VLOOKUP(CONCATENATE($C45,"-",$D45, "-",$E45),Dashboard!$M$159:$N$299,2,FALSE),VLOOKUP(CONCATENATE($E45,"-",$D45, "-",$C45),Dashboard!$M$159:$N$299,2,FALSE)),"")</f>
        <v/>
      </c>
      <c r="U45" s="572" t="str">
        <f t="shared" si="0"/>
        <v/>
      </c>
      <c r="V45" s="581"/>
      <c r="W45" s="424"/>
      <c r="X45" s="228"/>
    </row>
    <row r="46" spans="1:24" ht="15.75" x14ac:dyDescent="0.25">
      <c r="A46" s="415" t="s">
        <v>5835</v>
      </c>
      <c r="B46" s="416" t="s">
        <v>5941</v>
      </c>
      <c r="C46" s="416" t="s">
        <v>295</v>
      </c>
      <c r="D46" s="416" t="s">
        <v>1261</v>
      </c>
      <c r="E46" s="416" t="s">
        <v>344</v>
      </c>
      <c r="F46" s="416">
        <v>31</v>
      </c>
      <c r="G46" s="417"/>
      <c r="H46" s="418">
        <v>12.3</v>
      </c>
      <c r="I46" s="416" t="s">
        <v>7034</v>
      </c>
      <c r="J46" s="418">
        <v>13.3</v>
      </c>
      <c r="K46" s="416"/>
      <c r="L46" s="416"/>
      <c r="M46" s="416"/>
      <c r="N46" s="416"/>
      <c r="O46" s="420"/>
      <c r="P46" s="416"/>
      <c r="Q46" s="416"/>
      <c r="R46" s="423"/>
      <c r="S46" s="423"/>
      <c r="T46" s="122" t="str">
        <f>IFERROR(IFERROR(VLOOKUP(CONCATENATE($C46,"-",$D46, "-",$E46),Dashboard!$M$159:$N$299,2,FALSE),VLOOKUP(CONCATENATE($E46,"-",$D46, "-",$C46),Dashboard!$M$159:$N$299,2,FALSE)),"")</f>
        <v>pnj20</v>
      </c>
      <c r="U46" s="572" t="str">
        <f t="shared" si="0"/>
        <v>pnj20</v>
      </c>
      <c r="V46" s="581"/>
      <c r="W46" s="424"/>
      <c r="X46" s="228"/>
    </row>
    <row r="47" spans="1:24" ht="15.75" x14ac:dyDescent="0.25">
      <c r="A47" s="415"/>
      <c r="B47" s="416"/>
      <c r="C47" s="416" t="s">
        <v>344</v>
      </c>
      <c r="D47" s="416" t="s">
        <v>1261</v>
      </c>
      <c r="E47" s="416" t="s">
        <v>295</v>
      </c>
      <c r="F47" s="416">
        <v>31</v>
      </c>
      <c r="G47" s="417"/>
      <c r="H47" s="418">
        <v>14</v>
      </c>
      <c r="I47" s="416" t="s">
        <v>7034</v>
      </c>
      <c r="J47" s="418">
        <v>15</v>
      </c>
      <c r="K47" s="416"/>
      <c r="L47" s="416"/>
      <c r="M47" s="416"/>
      <c r="N47" s="416"/>
      <c r="O47" s="420"/>
      <c r="P47" s="416"/>
      <c r="Q47" s="416"/>
      <c r="R47" s="423"/>
      <c r="S47" s="423"/>
      <c r="T47" s="122" t="str">
        <f>IFERROR(IFERROR(VLOOKUP(CONCATENATE($C47,"-",$D47, "-",$E47),Dashboard!$M$159:$N$299,2,FALSE),VLOOKUP(CONCATENATE($E47,"-",$D47, "-",$C47),Dashboard!$M$159:$N$299,2,FALSE)),"")</f>
        <v>pnj20</v>
      </c>
      <c r="U47" s="572" t="str">
        <f t="shared" si="0"/>
        <v>pnj20</v>
      </c>
      <c r="V47" s="581"/>
      <c r="W47" s="424"/>
      <c r="X47" s="228"/>
    </row>
    <row r="48" spans="1:24" ht="15.75" x14ac:dyDescent="0.25">
      <c r="A48" s="415"/>
      <c r="B48" s="416"/>
      <c r="C48" s="416" t="s">
        <v>295</v>
      </c>
      <c r="D48" s="416" t="s">
        <v>1261</v>
      </c>
      <c r="E48" s="416" t="s">
        <v>344</v>
      </c>
      <c r="F48" s="416">
        <v>31</v>
      </c>
      <c r="G48" s="417"/>
      <c r="H48" s="418">
        <v>15.3</v>
      </c>
      <c r="I48" s="416" t="s">
        <v>7034</v>
      </c>
      <c r="J48" s="418">
        <v>16.3</v>
      </c>
      <c r="K48" s="416"/>
      <c r="L48" s="416"/>
      <c r="M48" s="416"/>
      <c r="N48" s="416"/>
      <c r="O48" s="420"/>
      <c r="P48" s="416"/>
      <c r="Q48" s="416"/>
      <c r="R48" s="423"/>
      <c r="S48" s="423"/>
      <c r="T48" s="122" t="str">
        <f>IFERROR(IFERROR(VLOOKUP(CONCATENATE($C48,"-",$D48, "-",$E48),Dashboard!$M$159:$N$299,2,FALSE),VLOOKUP(CONCATENATE($E48,"-",$D48, "-",$C48),Dashboard!$M$159:$N$299,2,FALSE)),"")</f>
        <v>pnj20</v>
      </c>
      <c r="U48" s="572" t="str">
        <f t="shared" si="0"/>
        <v>pnj20</v>
      </c>
      <c r="V48" s="581"/>
      <c r="W48" s="424"/>
      <c r="X48" s="228"/>
    </row>
    <row r="49" spans="1:24" ht="15.75" x14ac:dyDescent="0.25">
      <c r="A49" s="415"/>
      <c r="B49" s="416"/>
      <c r="C49" s="416" t="s">
        <v>344</v>
      </c>
      <c r="D49" s="416" t="s">
        <v>1261</v>
      </c>
      <c r="E49" s="416" t="s">
        <v>295</v>
      </c>
      <c r="F49" s="416">
        <v>31</v>
      </c>
      <c r="G49" s="417"/>
      <c r="H49" s="418">
        <v>17</v>
      </c>
      <c r="I49" s="416" t="s">
        <v>7034</v>
      </c>
      <c r="J49" s="418">
        <v>18</v>
      </c>
      <c r="K49" s="416"/>
      <c r="L49" s="416"/>
      <c r="M49" s="416"/>
      <c r="N49" s="416"/>
      <c r="O49" s="420"/>
      <c r="P49" s="416"/>
      <c r="Q49" s="416"/>
      <c r="R49" s="423"/>
      <c r="S49" s="423"/>
      <c r="T49" s="122" t="str">
        <f>IFERROR(IFERROR(VLOOKUP(CONCATENATE($C49,"-",$D49, "-",$E49),Dashboard!$M$159:$N$299,2,FALSE),VLOOKUP(CONCATENATE($E49,"-",$D49, "-",$C49),Dashboard!$M$159:$N$299,2,FALSE)),"")</f>
        <v>pnj20</v>
      </c>
      <c r="U49" s="572" t="str">
        <f t="shared" si="0"/>
        <v>pnj20</v>
      </c>
      <c r="V49" s="581"/>
      <c r="W49" s="424"/>
      <c r="X49" s="228"/>
    </row>
    <row r="50" spans="1:24" ht="15.75" x14ac:dyDescent="0.25">
      <c r="A50" s="415"/>
      <c r="B50" s="416"/>
      <c r="C50" s="416" t="s">
        <v>295</v>
      </c>
      <c r="D50" s="416" t="s">
        <v>1261</v>
      </c>
      <c r="E50" s="416" t="s">
        <v>344</v>
      </c>
      <c r="F50" s="416">
        <v>35</v>
      </c>
      <c r="G50" s="417"/>
      <c r="H50" s="418">
        <v>18.3</v>
      </c>
      <c r="I50" s="416" t="s">
        <v>7034</v>
      </c>
      <c r="J50" s="418">
        <v>19.3</v>
      </c>
      <c r="K50" s="416"/>
      <c r="L50" s="416"/>
      <c r="M50" s="416"/>
      <c r="N50" s="416"/>
      <c r="O50" s="420"/>
      <c r="P50" s="416"/>
      <c r="Q50" s="416"/>
      <c r="R50" s="423"/>
      <c r="S50" s="423"/>
      <c r="T50" s="122" t="str">
        <f>IFERROR(IFERROR(VLOOKUP(CONCATENATE($C50,"-",$D50, "-",$E50),Dashboard!$M$159:$N$299,2,FALSE),VLOOKUP(CONCATENATE($E50,"-",$D50, "-",$C50),Dashboard!$M$159:$N$299,2,FALSE)),"")</f>
        <v>pnj20</v>
      </c>
      <c r="U50" s="572" t="str">
        <f t="shared" si="0"/>
        <v>pnj20</v>
      </c>
      <c r="V50" s="581"/>
      <c r="W50" s="424"/>
      <c r="X50" s="228"/>
    </row>
    <row r="51" spans="1:24" ht="15.75" x14ac:dyDescent="0.25">
      <c r="A51" s="415"/>
      <c r="B51" s="416"/>
      <c r="C51" s="416" t="s">
        <v>344</v>
      </c>
      <c r="D51" s="416" t="s">
        <v>1261</v>
      </c>
      <c r="E51" s="416" t="s">
        <v>295</v>
      </c>
      <c r="F51" s="416">
        <v>31</v>
      </c>
      <c r="G51" s="417"/>
      <c r="H51" s="418">
        <v>20.100000000000001</v>
      </c>
      <c r="I51" s="416" t="s">
        <v>7034</v>
      </c>
      <c r="J51" s="418">
        <v>21.1</v>
      </c>
      <c r="K51" s="416">
        <v>1</v>
      </c>
      <c r="L51" s="416">
        <v>1</v>
      </c>
      <c r="M51" s="419">
        <v>9.25</v>
      </c>
      <c r="N51" s="419">
        <v>7.35</v>
      </c>
      <c r="O51" s="420">
        <f>SUM(F46:F51)</f>
        <v>190</v>
      </c>
      <c r="P51" s="416"/>
      <c r="Q51" s="416"/>
      <c r="R51" s="423"/>
      <c r="S51" s="423"/>
      <c r="T51" s="122" t="str">
        <f>IFERROR(IFERROR(VLOOKUP(CONCATENATE($C51,"-",$D51, "-",$E51),Dashboard!$M$159:$N$299,2,FALSE),VLOOKUP(CONCATENATE($E51,"-",$D51, "-",$C51),Dashboard!$M$159:$N$299,2,FALSE)),"")</f>
        <v>pnj20</v>
      </c>
      <c r="U51" s="572" t="str">
        <f t="shared" si="0"/>
        <v>pnj20</v>
      </c>
      <c r="V51" s="581"/>
      <c r="W51" s="424" t="s">
        <v>7431</v>
      </c>
      <c r="X51" s="228"/>
    </row>
    <row r="52" spans="1:24" ht="15.75" x14ac:dyDescent="0.25">
      <c r="A52" s="415"/>
      <c r="B52" s="416">
        <v>4</v>
      </c>
      <c r="C52" s="416" t="s">
        <v>295</v>
      </c>
      <c r="D52" s="416" t="s">
        <v>1261</v>
      </c>
      <c r="E52" s="416" t="s">
        <v>344</v>
      </c>
      <c r="F52" s="416">
        <v>35</v>
      </c>
      <c r="G52" s="417"/>
      <c r="H52" s="418">
        <v>6.3</v>
      </c>
      <c r="I52" s="416" t="s">
        <v>7034</v>
      </c>
      <c r="J52" s="418">
        <v>7.3</v>
      </c>
      <c r="K52" s="416"/>
      <c r="L52" s="416"/>
      <c r="M52" s="416"/>
      <c r="N52" s="416"/>
      <c r="O52" s="420"/>
      <c r="P52" s="416"/>
      <c r="Q52" s="416"/>
      <c r="R52" s="423"/>
      <c r="S52" s="423"/>
      <c r="T52" s="122" t="str">
        <f>IFERROR(IFERROR(VLOOKUP(CONCATENATE($C52,"-",$D52, "-",$E52),Dashboard!$M$159:$N$299,2,FALSE),VLOOKUP(CONCATENATE($E52,"-",$D52, "-",$C52),Dashboard!$M$159:$N$299,2,FALSE)),"")</f>
        <v>pnj20</v>
      </c>
      <c r="U52" s="572" t="str">
        <f t="shared" si="0"/>
        <v>pnj20</v>
      </c>
      <c r="V52" s="581"/>
      <c r="W52" s="424"/>
      <c r="X52" s="228"/>
    </row>
    <row r="53" spans="1:24" ht="15.75" x14ac:dyDescent="0.25">
      <c r="A53" s="415"/>
      <c r="B53" s="416"/>
      <c r="C53" s="416" t="s">
        <v>344</v>
      </c>
      <c r="D53" s="416" t="s">
        <v>1261</v>
      </c>
      <c r="E53" s="416" t="s">
        <v>295</v>
      </c>
      <c r="F53" s="416">
        <v>31</v>
      </c>
      <c r="G53" s="417"/>
      <c r="H53" s="418">
        <v>8</v>
      </c>
      <c r="I53" s="416" t="s">
        <v>7034</v>
      </c>
      <c r="J53" s="418">
        <v>9</v>
      </c>
      <c r="K53" s="416"/>
      <c r="L53" s="416"/>
      <c r="M53" s="416"/>
      <c r="N53" s="416"/>
      <c r="O53" s="420"/>
      <c r="P53" s="416"/>
      <c r="Q53" s="416"/>
      <c r="R53" s="423"/>
      <c r="S53" s="423"/>
      <c r="T53" s="122" t="str">
        <f>IFERROR(IFERROR(VLOOKUP(CONCATENATE($C53,"-",$D53, "-",$E53),Dashboard!$M$159:$N$299,2,FALSE),VLOOKUP(CONCATENATE($E53,"-",$D53, "-",$C53),Dashboard!$M$159:$N$299,2,FALSE)),"")</f>
        <v>pnj20</v>
      </c>
      <c r="U53" s="572" t="str">
        <f t="shared" si="0"/>
        <v>pnj20</v>
      </c>
      <c r="V53" s="581"/>
      <c r="W53" s="424"/>
      <c r="X53" s="228"/>
    </row>
    <row r="54" spans="1:24" ht="15.75" x14ac:dyDescent="0.25">
      <c r="A54" s="415"/>
      <c r="B54" s="416"/>
      <c r="C54" s="416" t="s">
        <v>295</v>
      </c>
      <c r="D54" s="416" t="s">
        <v>1261</v>
      </c>
      <c r="E54" s="416" t="s">
        <v>344</v>
      </c>
      <c r="F54" s="416">
        <v>31</v>
      </c>
      <c r="G54" s="417"/>
      <c r="H54" s="418">
        <v>9.3000000000000007</v>
      </c>
      <c r="I54" s="416" t="s">
        <v>7034</v>
      </c>
      <c r="J54" s="418">
        <v>10.3</v>
      </c>
      <c r="K54" s="416"/>
      <c r="L54" s="416"/>
      <c r="M54" s="416"/>
      <c r="N54" s="416"/>
      <c r="O54" s="420"/>
      <c r="P54" s="416"/>
      <c r="Q54" s="416"/>
      <c r="R54" s="423"/>
      <c r="S54" s="423"/>
      <c r="T54" s="122" t="str">
        <f>IFERROR(IFERROR(VLOOKUP(CONCATENATE($C54,"-",$D54, "-",$E54),Dashboard!$M$159:$N$299,2,FALSE),VLOOKUP(CONCATENATE($E54,"-",$D54, "-",$C54),Dashboard!$M$159:$N$299,2,FALSE)),"")</f>
        <v>pnj20</v>
      </c>
      <c r="U54" s="572" t="str">
        <f t="shared" si="0"/>
        <v>pnj20</v>
      </c>
      <c r="V54" s="581"/>
      <c r="W54" s="424"/>
      <c r="X54" s="228"/>
    </row>
    <row r="55" spans="1:24" ht="15.75" x14ac:dyDescent="0.25">
      <c r="A55" s="415"/>
      <c r="B55" s="416"/>
      <c r="C55" s="416" t="s">
        <v>344</v>
      </c>
      <c r="D55" s="416" t="s">
        <v>1261</v>
      </c>
      <c r="E55" s="416" t="s">
        <v>295</v>
      </c>
      <c r="F55" s="416">
        <v>31</v>
      </c>
      <c r="G55" s="417"/>
      <c r="H55" s="418">
        <v>11</v>
      </c>
      <c r="I55" s="416" t="s">
        <v>7034</v>
      </c>
      <c r="J55" s="418">
        <v>12</v>
      </c>
      <c r="K55" s="416">
        <v>1</v>
      </c>
      <c r="L55" s="416">
        <v>1</v>
      </c>
      <c r="M55" s="419">
        <v>6.15</v>
      </c>
      <c r="N55" s="419">
        <v>5.15</v>
      </c>
      <c r="O55" s="420">
        <f>SUM(F52:F55)</f>
        <v>128</v>
      </c>
      <c r="P55" s="416"/>
      <c r="Q55" s="416"/>
      <c r="R55" s="423"/>
      <c r="S55" s="423"/>
      <c r="T55" s="122" t="str">
        <f>IFERROR(IFERROR(VLOOKUP(CONCATENATE($C55,"-",$D55, "-",$E55),Dashboard!$M$159:$N$299,2,FALSE),VLOOKUP(CONCATENATE($E55,"-",$D55, "-",$C55),Dashboard!$M$159:$N$299,2,FALSE)),"")</f>
        <v>pnj20</v>
      </c>
      <c r="U55" s="572" t="str">
        <f t="shared" si="0"/>
        <v>pnj20</v>
      </c>
      <c r="V55" s="581"/>
      <c r="W55" s="424" t="s">
        <v>5805</v>
      </c>
      <c r="X55" s="228"/>
    </row>
    <row r="56" spans="1:24" ht="15.75" x14ac:dyDescent="0.25">
      <c r="A56" s="415"/>
      <c r="B56" s="416"/>
      <c r="C56" s="416"/>
      <c r="D56" s="416"/>
      <c r="E56" s="416"/>
      <c r="F56" s="416"/>
      <c r="G56" s="417"/>
      <c r="H56" s="446"/>
      <c r="I56" s="416"/>
      <c r="J56" s="418"/>
      <c r="K56" s="416"/>
      <c r="L56" s="416"/>
      <c r="M56" s="416"/>
      <c r="N56" s="416"/>
      <c r="O56" s="420"/>
      <c r="P56" s="416"/>
      <c r="Q56" s="416"/>
      <c r="R56" s="423"/>
      <c r="S56" s="423"/>
      <c r="T56" s="122" t="str">
        <f>IFERROR(IFERROR(VLOOKUP(CONCATENATE($C56,"-",$D56, "-",$E56),Dashboard!$M$159:$N$299,2,FALSE),VLOOKUP(CONCATENATE($E56,"-",$D56, "-",$C56),Dashboard!$M$159:$N$299,2,FALSE)),"")</f>
        <v/>
      </c>
      <c r="U56" s="572" t="str">
        <f t="shared" si="0"/>
        <v/>
      </c>
      <c r="V56" s="581"/>
      <c r="W56" s="424"/>
      <c r="X56" s="228"/>
    </row>
    <row r="57" spans="1:24" ht="15.75" x14ac:dyDescent="0.25">
      <c r="A57" s="415" t="s">
        <v>5835</v>
      </c>
      <c r="B57" s="416" t="s">
        <v>5804</v>
      </c>
      <c r="C57" s="416" t="s">
        <v>295</v>
      </c>
      <c r="D57" s="416" t="s">
        <v>1261</v>
      </c>
      <c r="E57" s="416" t="s">
        <v>344</v>
      </c>
      <c r="F57" s="416">
        <v>31</v>
      </c>
      <c r="G57" s="417"/>
      <c r="H57" s="418">
        <v>12.4</v>
      </c>
      <c r="I57" s="416" t="s">
        <v>7034</v>
      </c>
      <c r="J57" s="418">
        <v>13.4</v>
      </c>
      <c r="K57" s="416"/>
      <c r="L57" s="416"/>
      <c r="M57" s="416"/>
      <c r="N57" s="416"/>
      <c r="O57" s="420"/>
      <c r="P57" s="416"/>
      <c r="Q57" s="416"/>
      <c r="R57" s="423"/>
      <c r="S57" s="423"/>
      <c r="T57" s="122" t="str">
        <f>IFERROR(IFERROR(VLOOKUP(CONCATENATE($C57,"-",$D57, "-",$E57),Dashboard!$M$159:$N$299,2,FALSE),VLOOKUP(CONCATENATE($E57,"-",$D57, "-",$C57),Dashboard!$M$159:$N$299,2,FALSE)),"")</f>
        <v>pnj20</v>
      </c>
      <c r="U57" s="572" t="str">
        <f t="shared" si="0"/>
        <v>pnj20</v>
      </c>
      <c r="V57" s="581"/>
      <c r="W57" s="424"/>
      <c r="X57" s="228"/>
    </row>
    <row r="58" spans="1:24" ht="15.75" x14ac:dyDescent="0.25">
      <c r="A58" s="415"/>
      <c r="B58" s="416"/>
      <c r="C58" s="416" t="s">
        <v>344</v>
      </c>
      <c r="D58" s="416" t="s">
        <v>1261</v>
      </c>
      <c r="E58" s="416" t="s">
        <v>295</v>
      </c>
      <c r="F58" s="416">
        <v>31</v>
      </c>
      <c r="G58" s="417"/>
      <c r="H58" s="418">
        <v>14.1</v>
      </c>
      <c r="I58" s="416" t="s">
        <v>7034</v>
      </c>
      <c r="J58" s="418">
        <v>15.1</v>
      </c>
      <c r="K58" s="416"/>
      <c r="L58" s="416"/>
      <c r="M58" s="416"/>
      <c r="N58" s="416"/>
      <c r="O58" s="420"/>
      <c r="P58" s="416"/>
      <c r="Q58" s="416"/>
      <c r="R58" s="423"/>
      <c r="S58" s="423"/>
      <c r="T58" s="122" t="str">
        <f>IFERROR(IFERROR(VLOOKUP(CONCATENATE($C58,"-",$D58, "-",$E58),Dashboard!$M$159:$N$299,2,FALSE),VLOOKUP(CONCATENATE($E58,"-",$D58, "-",$C58),Dashboard!$M$159:$N$299,2,FALSE)),"")</f>
        <v>pnj20</v>
      </c>
      <c r="U58" s="572" t="str">
        <f t="shared" si="0"/>
        <v>pnj20</v>
      </c>
      <c r="V58" s="581"/>
      <c r="W58" s="424"/>
      <c r="X58" s="228"/>
    </row>
    <row r="59" spans="1:24" ht="15.75" x14ac:dyDescent="0.25">
      <c r="A59" s="415"/>
      <c r="B59" s="416"/>
      <c r="C59" s="416" t="s">
        <v>295</v>
      </c>
      <c r="D59" s="416" t="s">
        <v>1261</v>
      </c>
      <c r="E59" s="416" t="s">
        <v>344</v>
      </c>
      <c r="F59" s="416">
        <v>31</v>
      </c>
      <c r="G59" s="417"/>
      <c r="H59" s="418">
        <v>15.4</v>
      </c>
      <c r="I59" s="416" t="s">
        <v>7034</v>
      </c>
      <c r="J59" s="418">
        <v>16.399999999999999</v>
      </c>
      <c r="K59" s="416"/>
      <c r="L59" s="416"/>
      <c r="M59" s="416"/>
      <c r="N59" s="416"/>
      <c r="O59" s="420"/>
      <c r="P59" s="416"/>
      <c r="Q59" s="416"/>
      <c r="R59" s="423"/>
      <c r="S59" s="423"/>
      <c r="T59" s="122" t="str">
        <f>IFERROR(IFERROR(VLOOKUP(CONCATENATE($C59,"-",$D59, "-",$E59),Dashboard!$M$159:$N$299,2,FALSE),VLOOKUP(CONCATENATE($E59,"-",$D59, "-",$C59),Dashboard!$M$159:$N$299,2,FALSE)),"")</f>
        <v>pnj20</v>
      </c>
      <c r="U59" s="572" t="str">
        <f t="shared" si="0"/>
        <v>pnj20</v>
      </c>
      <c r="V59" s="581"/>
      <c r="W59" s="424"/>
      <c r="X59" s="228"/>
    </row>
    <row r="60" spans="1:24" ht="15.75" x14ac:dyDescent="0.25">
      <c r="A60" s="415"/>
      <c r="B60" s="416"/>
      <c r="C60" s="416" t="s">
        <v>344</v>
      </c>
      <c r="D60" s="416" t="s">
        <v>1261</v>
      </c>
      <c r="E60" s="416" t="s">
        <v>295</v>
      </c>
      <c r="F60" s="416">
        <v>31</v>
      </c>
      <c r="G60" s="417"/>
      <c r="H60" s="418">
        <v>17.100000000000001</v>
      </c>
      <c r="I60" s="416" t="s">
        <v>7034</v>
      </c>
      <c r="J60" s="418">
        <v>18.100000000000001</v>
      </c>
      <c r="K60" s="416"/>
      <c r="L60" s="416"/>
      <c r="M60" s="416"/>
      <c r="N60" s="416"/>
      <c r="O60" s="420"/>
      <c r="P60" s="416"/>
      <c r="Q60" s="416"/>
      <c r="R60" s="423"/>
      <c r="S60" s="423"/>
      <c r="T60" s="122" t="str">
        <f>IFERROR(IFERROR(VLOOKUP(CONCATENATE($C60,"-",$D60, "-",$E60),Dashboard!$M$159:$N$299,2,FALSE),VLOOKUP(CONCATENATE($E60,"-",$D60, "-",$C60),Dashboard!$M$159:$N$299,2,FALSE)),"")</f>
        <v>pnj20</v>
      </c>
      <c r="U60" s="572" t="str">
        <f t="shared" si="0"/>
        <v>pnj20</v>
      </c>
      <c r="V60" s="581"/>
      <c r="W60" s="424"/>
      <c r="X60" s="228"/>
    </row>
    <row r="61" spans="1:24" ht="15.75" x14ac:dyDescent="0.25">
      <c r="A61" s="415"/>
      <c r="B61" s="416"/>
      <c r="C61" s="416" t="s">
        <v>295</v>
      </c>
      <c r="D61" s="416" t="s">
        <v>1261</v>
      </c>
      <c r="E61" s="416" t="s">
        <v>344</v>
      </c>
      <c r="F61" s="416">
        <v>35</v>
      </c>
      <c r="G61" s="417"/>
      <c r="H61" s="418">
        <v>18.399999999999999</v>
      </c>
      <c r="I61" s="416" t="s">
        <v>7034</v>
      </c>
      <c r="J61" s="418">
        <v>19.399999999999999</v>
      </c>
      <c r="K61" s="416"/>
      <c r="L61" s="416"/>
      <c r="M61" s="416"/>
      <c r="N61" s="416"/>
      <c r="O61" s="420"/>
      <c r="P61" s="416"/>
      <c r="Q61" s="416"/>
      <c r="R61" s="423"/>
      <c r="S61" s="423"/>
      <c r="T61" s="122" t="str">
        <f>IFERROR(IFERROR(VLOOKUP(CONCATENATE($C61,"-",$D61, "-",$E61),Dashboard!$M$159:$N$299,2,FALSE),VLOOKUP(CONCATENATE($E61,"-",$D61, "-",$C61),Dashboard!$M$159:$N$299,2,FALSE)),"")</f>
        <v>pnj20</v>
      </c>
      <c r="U61" s="572" t="str">
        <f t="shared" si="0"/>
        <v>pnj20</v>
      </c>
      <c r="V61" s="581"/>
      <c r="W61" s="424"/>
      <c r="X61" s="228"/>
    </row>
    <row r="62" spans="1:24" ht="15.75" x14ac:dyDescent="0.25">
      <c r="A62" s="415"/>
      <c r="B62" s="416"/>
      <c r="C62" s="416" t="s">
        <v>344</v>
      </c>
      <c r="D62" s="416" t="s">
        <v>1261</v>
      </c>
      <c r="E62" s="416" t="s">
        <v>295</v>
      </c>
      <c r="F62" s="416">
        <v>31</v>
      </c>
      <c r="G62" s="417"/>
      <c r="H62" s="418">
        <v>20.2</v>
      </c>
      <c r="I62" s="416" t="s">
        <v>7034</v>
      </c>
      <c r="J62" s="418">
        <v>21.2</v>
      </c>
      <c r="K62" s="416">
        <v>1</v>
      </c>
      <c r="L62" s="416">
        <v>1</v>
      </c>
      <c r="M62" s="419">
        <v>9.25</v>
      </c>
      <c r="N62" s="419">
        <v>7.35</v>
      </c>
      <c r="O62" s="420">
        <f>SUM(F57:F62)</f>
        <v>190</v>
      </c>
      <c r="P62" s="416"/>
      <c r="Q62" s="416"/>
      <c r="R62" s="423"/>
      <c r="S62" s="423"/>
      <c r="T62" s="122" t="str">
        <f>IFERROR(IFERROR(VLOOKUP(CONCATENATE($C62,"-",$D62, "-",$E62),Dashboard!$M$159:$N$299,2,FALSE),VLOOKUP(CONCATENATE($E62,"-",$D62, "-",$C62),Dashboard!$M$159:$N$299,2,FALSE)),"")</f>
        <v>pnj20</v>
      </c>
      <c r="U62" s="572" t="str">
        <f t="shared" si="0"/>
        <v>pnj20</v>
      </c>
      <c r="V62" s="581"/>
      <c r="W62" s="424" t="s">
        <v>7431</v>
      </c>
      <c r="X62" s="228"/>
    </row>
    <row r="63" spans="1:24" ht="15.75" x14ac:dyDescent="0.25">
      <c r="A63" s="415"/>
      <c r="B63" s="416">
        <v>5</v>
      </c>
      <c r="C63" s="416" t="s">
        <v>295</v>
      </c>
      <c r="D63" s="416" t="s">
        <v>1261</v>
      </c>
      <c r="E63" s="416" t="s">
        <v>1245</v>
      </c>
      <c r="F63" s="416">
        <v>30</v>
      </c>
      <c r="G63" s="417"/>
      <c r="H63" s="418">
        <v>6.3</v>
      </c>
      <c r="I63" s="416" t="s">
        <v>7034</v>
      </c>
      <c r="J63" s="418">
        <v>7.3</v>
      </c>
      <c r="K63" s="416"/>
      <c r="L63" s="416"/>
      <c r="M63" s="416"/>
      <c r="N63" s="416"/>
      <c r="O63" s="420"/>
      <c r="P63" s="416"/>
      <c r="Q63" s="416"/>
      <c r="R63" s="423"/>
      <c r="S63" s="423"/>
      <c r="T63" s="122" t="str">
        <f>IFERROR(IFERROR(VLOOKUP(CONCATENATE($C63,"-",$D63, "-",$E63),Dashboard!$M$159:$N$299,2,FALSE),VLOOKUP(CONCATENATE($E63,"-",$D63, "-",$C63),Dashboard!$M$159:$N$299,2,FALSE)),"")</f>
        <v>pnj129</v>
      </c>
      <c r="U63" s="572" t="str">
        <f t="shared" si="0"/>
        <v>pnj129</v>
      </c>
      <c r="V63" s="581"/>
      <c r="W63" s="424"/>
      <c r="X63" s="228"/>
    </row>
    <row r="64" spans="1:24" ht="15.75" x14ac:dyDescent="0.25">
      <c r="A64" s="415"/>
      <c r="B64" s="416"/>
      <c r="C64" s="416" t="s">
        <v>1245</v>
      </c>
      <c r="D64" s="416" t="s">
        <v>1261</v>
      </c>
      <c r="E64" s="416" t="s">
        <v>295</v>
      </c>
      <c r="F64" s="416">
        <v>30</v>
      </c>
      <c r="G64" s="417"/>
      <c r="H64" s="418">
        <v>8</v>
      </c>
      <c r="I64" s="416" t="s">
        <v>7034</v>
      </c>
      <c r="J64" s="418">
        <v>9</v>
      </c>
      <c r="K64" s="416"/>
      <c r="L64" s="416"/>
      <c r="M64" s="416"/>
      <c r="N64" s="416"/>
      <c r="O64" s="420"/>
      <c r="P64" s="416"/>
      <c r="Q64" s="416"/>
      <c r="R64" s="423"/>
      <c r="S64" s="423"/>
      <c r="T64" s="122" t="str">
        <f>IFERROR(IFERROR(VLOOKUP(CONCATENATE($C64,"-",$D64, "-",$E64),Dashboard!$M$159:$N$299,2,FALSE),VLOOKUP(CONCATENATE($E64,"-",$D64, "-",$C64),Dashboard!$M$159:$N$299,2,FALSE)),"")</f>
        <v>pnj129</v>
      </c>
      <c r="U64" s="572" t="str">
        <f t="shared" si="0"/>
        <v>pnj129</v>
      </c>
      <c r="V64" s="581"/>
      <c r="W64" s="424"/>
      <c r="X64" s="228"/>
    </row>
    <row r="65" spans="1:24" ht="15.75" x14ac:dyDescent="0.25">
      <c r="A65" s="415"/>
      <c r="B65" s="416"/>
      <c r="C65" s="416" t="s">
        <v>295</v>
      </c>
      <c r="D65" s="416" t="s">
        <v>1261</v>
      </c>
      <c r="E65" s="416" t="s">
        <v>344</v>
      </c>
      <c r="F65" s="416">
        <v>31</v>
      </c>
      <c r="G65" s="417"/>
      <c r="H65" s="418">
        <v>9.4</v>
      </c>
      <c r="I65" s="416" t="s">
        <v>7034</v>
      </c>
      <c r="J65" s="418">
        <v>10.4</v>
      </c>
      <c r="K65" s="416"/>
      <c r="L65" s="416"/>
      <c r="M65" s="416"/>
      <c r="N65" s="416"/>
      <c r="O65" s="420"/>
      <c r="P65" s="416"/>
      <c r="Q65" s="416"/>
      <c r="R65" s="423"/>
      <c r="S65" s="423"/>
      <c r="T65" s="122" t="str">
        <f>IFERROR(IFERROR(VLOOKUP(CONCATENATE($C65,"-",$D65, "-",$E65),Dashboard!$M$159:$N$299,2,FALSE),VLOOKUP(CONCATENATE($E65,"-",$D65, "-",$C65),Dashboard!$M$159:$N$299,2,FALSE)),"")</f>
        <v>pnj20</v>
      </c>
      <c r="U65" s="572" t="str">
        <f t="shared" si="0"/>
        <v>pnj20</v>
      </c>
      <c r="V65" s="581"/>
      <c r="W65" s="424"/>
      <c r="X65" s="228"/>
    </row>
    <row r="66" spans="1:24" ht="15.75" x14ac:dyDescent="0.25">
      <c r="A66" s="415"/>
      <c r="B66" s="416"/>
      <c r="C66" s="416" t="s">
        <v>344</v>
      </c>
      <c r="D66" s="416" t="s">
        <v>1261</v>
      </c>
      <c r="E66" s="416" t="s">
        <v>295</v>
      </c>
      <c r="F66" s="416">
        <v>31</v>
      </c>
      <c r="G66" s="417"/>
      <c r="H66" s="418">
        <v>11.1</v>
      </c>
      <c r="I66" s="416" t="s">
        <v>7034</v>
      </c>
      <c r="J66" s="418">
        <v>12.1</v>
      </c>
      <c r="K66" s="416">
        <v>1</v>
      </c>
      <c r="L66" s="416">
        <v>1</v>
      </c>
      <c r="M66" s="419">
        <v>6.25</v>
      </c>
      <c r="N66" s="419">
        <v>5.15</v>
      </c>
      <c r="O66" s="420">
        <f>SUM(F63:F66)</f>
        <v>122</v>
      </c>
      <c r="P66" s="416"/>
      <c r="Q66" s="416"/>
      <c r="R66" s="423"/>
      <c r="S66" s="423"/>
      <c r="T66" s="122" t="str">
        <f>IFERROR(IFERROR(VLOOKUP(CONCATENATE($C66,"-",$D66, "-",$E66),Dashboard!$M$159:$N$299,2,FALSE),VLOOKUP(CONCATENATE($E66,"-",$D66, "-",$C66),Dashboard!$M$159:$N$299,2,FALSE)),"")</f>
        <v>pnj20</v>
      </c>
      <c r="U66" s="572" t="str">
        <f t="shared" si="0"/>
        <v>pnj20</v>
      </c>
      <c r="V66" s="581"/>
      <c r="W66" s="424" t="s">
        <v>5805</v>
      </c>
      <c r="X66" s="228"/>
    </row>
    <row r="67" spans="1:24" ht="15.75" x14ac:dyDescent="0.25">
      <c r="A67" s="439" t="s">
        <v>5835</v>
      </c>
      <c r="B67" s="440" t="s">
        <v>7036</v>
      </c>
      <c r="C67" s="440" t="s">
        <v>295</v>
      </c>
      <c r="D67" s="440" t="s">
        <v>1261</v>
      </c>
      <c r="E67" s="440" t="s">
        <v>344</v>
      </c>
      <c r="F67" s="440">
        <v>31</v>
      </c>
      <c r="G67" s="441"/>
      <c r="H67" s="442">
        <v>12.5</v>
      </c>
      <c r="I67" s="440" t="s">
        <v>7034</v>
      </c>
      <c r="J67" s="442">
        <v>13.5</v>
      </c>
      <c r="K67" s="440"/>
      <c r="L67" s="440"/>
      <c r="M67" s="440"/>
      <c r="N67" s="440"/>
      <c r="O67" s="443"/>
      <c r="P67" s="440"/>
      <c r="Q67" s="440"/>
      <c r="R67" s="444"/>
      <c r="S67" s="444"/>
      <c r="T67" s="122" t="str">
        <f>IFERROR(IFERROR(VLOOKUP(CONCATENATE($C67,"-",$D67, "-",$E67),Dashboard!$M$159:$N$299,2,FALSE),VLOOKUP(CONCATENATE($E67,"-",$D67, "-",$C67),Dashboard!$M$159:$N$299,2,FALSE)),"")</f>
        <v>pnj20</v>
      </c>
      <c r="U67" s="572" t="str">
        <f t="shared" si="0"/>
        <v>pnj20</v>
      </c>
      <c r="V67" s="572"/>
      <c r="W67" s="445"/>
      <c r="X67" s="228"/>
    </row>
    <row r="68" spans="1:24" ht="15.75" x14ac:dyDescent="0.25">
      <c r="A68" s="415"/>
      <c r="B68" s="416"/>
      <c r="C68" s="416" t="s">
        <v>344</v>
      </c>
      <c r="D68" s="416" t="s">
        <v>1261</v>
      </c>
      <c r="E68" s="416" t="s">
        <v>295</v>
      </c>
      <c r="F68" s="416">
        <v>31</v>
      </c>
      <c r="G68" s="417"/>
      <c r="H68" s="418">
        <v>14.2</v>
      </c>
      <c r="I68" s="416" t="s">
        <v>7034</v>
      </c>
      <c r="J68" s="418">
        <v>15.2</v>
      </c>
      <c r="K68" s="416"/>
      <c r="L68" s="416"/>
      <c r="M68" s="416"/>
      <c r="N68" s="416"/>
      <c r="O68" s="420"/>
      <c r="P68" s="416"/>
      <c r="Q68" s="416"/>
      <c r="R68" s="423"/>
      <c r="S68" s="423"/>
      <c r="T68" s="122" t="str">
        <f>IFERROR(IFERROR(VLOOKUP(CONCATENATE($C68,"-",$D68, "-",$E68),Dashboard!$M$159:$N$299,2,FALSE),VLOOKUP(CONCATENATE($E68,"-",$D68, "-",$C68),Dashboard!$M$159:$N$299,2,FALSE)),"")</f>
        <v>pnj20</v>
      </c>
      <c r="U68" s="572" t="str">
        <f t="shared" si="0"/>
        <v>pnj20</v>
      </c>
      <c r="V68" s="581"/>
      <c r="W68" s="424"/>
      <c r="X68" s="228"/>
    </row>
    <row r="69" spans="1:24" ht="15.75" x14ac:dyDescent="0.25">
      <c r="A69" s="415"/>
      <c r="B69" s="416"/>
      <c r="C69" s="416" t="s">
        <v>295</v>
      </c>
      <c r="D69" s="416" t="s">
        <v>1261</v>
      </c>
      <c r="E69" s="416" t="s">
        <v>344</v>
      </c>
      <c r="F69" s="416">
        <v>31</v>
      </c>
      <c r="G69" s="417"/>
      <c r="H69" s="418">
        <v>15.5</v>
      </c>
      <c r="I69" s="416" t="s">
        <v>7034</v>
      </c>
      <c r="J69" s="418">
        <v>16.5</v>
      </c>
      <c r="K69" s="416"/>
      <c r="L69" s="416"/>
      <c r="M69" s="416"/>
      <c r="N69" s="416"/>
      <c r="O69" s="420"/>
      <c r="P69" s="416"/>
      <c r="Q69" s="416"/>
      <c r="R69" s="423"/>
      <c r="S69" s="423"/>
      <c r="T69" s="122" t="str">
        <f>IFERROR(IFERROR(VLOOKUP(CONCATENATE($C69,"-",$D69, "-",$E69),Dashboard!$M$159:$N$299,2,FALSE),VLOOKUP(CONCATENATE($E69,"-",$D69, "-",$C69),Dashboard!$M$159:$N$299,2,FALSE)),"")</f>
        <v>pnj20</v>
      </c>
      <c r="U69" s="572" t="str">
        <f t="shared" si="0"/>
        <v>pnj20</v>
      </c>
      <c r="V69" s="581"/>
      <c r="W69" s="424"/>
      <c r="X69" s="228"/>
    </row>
    <row r="70" spans="1:24" ht="15.75" x14ac:dyDescent="0.25">
      <c r="A70" s="415"/>
      <c r="B70" s="416"/>
      <c r="C70" s="416" t="s">
        <v>344</v>
      </c>
      <c r="D70" s="416" t="s">
        <v>1261</v>
      </c>
      <c r="E70" s="416" t="s">
        <v>295</v>
      </c>
      <c r="F70" s="416">
        <v>31</v>
      </c>
      <c r="G70" s="417"/>
      <c r="H70" s="418">
        <v>17.2</v>
      </c>
      <c r="I70" s="416" t="s">
        <v>7034</v>
      </c>
      <c r="J70" s="418">
        <v>18.2</v>
      </c>
      <c r="K70" s="416"/>
      <c r="L70" s="416"/>
      <c r="M70" s="416"/>
      <c r="N70" s="416"/>
      <c r="O70" s="420"/>
      <c r="P70" s="416"/>
      <c r="Q70" s="416"/>
      <c r="R70" s="423"/>
      <c r="S70" s="423"/>
      <c r="T70" s="122" t="str">
        <f>IFERROR(IFERROR(VLOOKUP(CONCATENATE($C70,"-",$D70, "-",$E70),Dashboard!$M$159:$N$299,2,FALSE),VLOOKUP(CONCATENATE($E70,"-",$D70, "-",$C70),Dashboard!$M$159:$N$299,2,FALSE)),"")</f>
        <v>pnj20</v>
      </c>
      <c r="U70" s="572" t="str">
        <f t="shared" si="0"/>
        <v>pnj20</v>
      </c>
      <c r="V70" s="581"/>
      <c r="W70" s="424"/>
      <c r="X70" s="228"/>
    </row>
    <row r="71" spans="1:24" ht="15.75" x14ac:dyDescent="0.25">
      <c r="A71" s="415"/>
      <c r="B71" s="416"/>
      <c r="C71" s="416" t="s">
        <v>295</v>
      </c>
      <c r="D71" s="416" t="s">
        <v>1261</v>
      </c>
      <c r="E71" s="416" t="s">
        <v>344</v>
      </c>
      <c r="F71" s="416">
        <v>35</v>
      </c>
      <c r="G71" s="417"/>
      <c r="H71" s="418">
        <v>18.5</v>
      </c>
      <c r="I71" s="416" t="s">
        <v>7034</v>
      </c>
      <c r="J71" s="418">
        <v>19.5</v>
      </c>
      <c r="K71" s="416"/>
      <c r="L71" s="416"/>
      <c r="M71" s="416"/>
      <c r="N71" s="416"/>
      <c r="O71" s="420"/>
      <c r="P71" s="416"/>
      <c r="Q71" s="416"/>
      <c r="R71" s="423"/>
      <c r="S71" s="423"/>
      <c r="T71" s="122" t="str">
        <f>IFERROR(IFERROR(VLOOKUP(CONCATENATE($C71,"-",$D71, "-",$E71),Dashboard!$M$159:$N$299,2,FALSE),VLOOKUP(CONCATENATE($E71,"-",$D71, "-",$C71),Dashboard!$M$159:$N$299,2,FALSE)),"")</f>
        <v>pnj20</v>
      </c>
      <c r="U71" s="572" t="str">
        <f t="shared" si="0"/>
        <v>pnj20</v>
      </c>
      <c r="V71" s="581"/>
      <c r="W71" s="424"/>
      <c r="X71" s="228"/>
    </row>
    <row r="72" spans="1:24" ht="15.75" x14ac:dyDescent="0.25">
      <c r="A72" s="415"/>
      <c r="B72" s="416"/>
      <c r="C72" s="416" t="s">
        <v>344</v>
      </c>
      <c r="D72" s="416" t="s">
        <v>1261</v>
      </c>
      <c r="E72" s="416" t="s">
        <v>295</v>
      </c>
      <c r="F72" s="416">
        <v>31</v>
      </c>
      <c r="G72" s="417"/>
      <c r="H72" s="418">
        <v>20.3</v>
      </c>
      <c r="I72" s="416" t="s">
        <v>7034</v>
      </c>
      <c r="J72" s="418">
        <v>21.3</v>
      </c>
      <c r="K72" s="416">
        <v>1</v>
      </c>
      <c r="L72" s="416">
        <v>1</v>
      </c>
      <c r="M72" s="419">
        <v>9.25</v>
      </c>
      <c r="N72" s="419">
        <v>7.35</v>
      </c>
      <c r="O72" s="420">
        <f>SUM(F67:F72)</f>
        <v>190</v>
      </c>
      <c r="P72" s="416"/>
      <c r="Q72" s="416"/>
      <c r="R72" s="423"/>
      <c r="S72" s="423"/>
      <c r="T72" s="122" t="str">
        <f>IFERROR(IFERROR(VLOOKUP(CONCATENATE($C72,"-",$D72, "-",$E72),Dashboard!$M$159:$N$299,2,FALSE),VLOOKUP(CONCATENATE($E72,"-",$D72, "-",$C72),Dashboard!$M$159:$N$299,2,FALSE)),"")</f>
        <v>pnj20</v>
      </c>
      <c r="U72" s="572" t="str">
        <f t="shared" si="0"/>
        <v>pnj20</v>
      </c>
      <c r="V72" s="581"/>
      <c r="W72" s="424" t="s">
        <v>7431</v>
      </c>
      <c r="X72" s="228"/>
    </row>
    <row r="73" spans="1:24" ht="15.75" x14ac:dyDescent="0.25">
      <c r="A73" s="415"/>
      <c r="B73" s="416">
        <v>6</v>
      </c>
      <c r="C73" s="416" t="s">
        <v>295</v>
      </c>
      <c r="D73" s="416" t="s">
        <v>1261</v>
      </c>
      <c r="E73" s="416" t="s">
        <v>344</v>
      </c>
      <c r="F73" s="416">
        <v>35</v>
      </c>
      <c r="G73" s="417"/>
      <c r="H73" s="418">
        <v>6.5</v>
      </c>
      <c r="I73" s="416" t="s">
        <v>7034</v>
      </c>
      <c r="J73" s="418">
        <v>7.5</v>
      </c>
      <c r="K73" s="416"/>
      <c r="L73" s="416"/>
      <c r="M73" s="416"/>
      <c r="N73" s="416"/>
      <c r="O73" s="420"/>
      <c r="P73" s="416"/>
      <c r="Q73" s="416"/>
      <c r="R73" s="423"/>
      <c r="S73" s="423"/>
      <c r="T73" s="122" t="str">
        <f>IFERROR(IFERROR(VLOOKUP(CONCATENATE($C73,"-",$D73, "-",$E73),Dashboard!$M$159:$N$299,2,FALSE),VLOOKUP(CONCATENATE($E73,"-",$D73, "-",$C73),Dashboard!$M$159:$N$299,2,FALSE)),"")</f>
        <v>pnj20</v>
      </c>
      <c r="U73" s="572" t="str">
        <f t="shared" si="0"/>
        <v>pnj20</v>
      </c>
      <c r="V73" s="581"/>
      <c r="W73" s="424"/>
      <c r="X73" s="228"/>
    </row>
    <row r="74" spans="1:24" ht="15.75" x14ac:dyDescent="0.25">
      <c r="A74" s="415"/>
      <c r="B74" s="416"/>
      <c r="C74" s="416" t="s">
        <v>344</v>
      </c>
      <c r="D74" s="416" t="s">
        <v>1261</v>
      </c>
      <c r="E74" s="416" t="s">
        <v>295</v>
      </c>
      <c r="F74" s="416">
        <v>31</v>
      </c>
      <c r="G74" s="417"/>
      <c r="H74" s="418">
        <v>8.1999999999999993</v>
      </c>
      <c r="I74" s="416" t="s">
        <v>7034</v>
      </c>
      <c r="J74" s="418">
        <v>9.1999999999999993</v>
      </c>
      <c r="K74" s="416"/>
      <c r="L74" s="416"/>
      <c r="M74" s="416"/>
      <c r="N74" s="416"/>
      <c r="O74" s="420"/>
      <c r="P74" s="416"/>
      <c r="Q74" s="416"/>
      <c r="R74" s="423"/>
      <c r="S74" s="423"/>
      <c r="T74" s="122" t="str">
        <f>IFERROR(IFERROR(VLOOKUP(CONCATENATE($C74,"-",$D74, "-",$E74),Dashboard!$M$159:$N$299,2,FALSE),VLOOKUP(CONCATENATE($E74,"-",$D74, "-",$C74),Dashboard!$M$159:$N$299,2,FALSE)),"")</f>
        <v>pnj20</v>
      </c>
      <c r="U74" s="572" t="str">
        <f t="shared" si="0"/>
        <v>pnj20</v>
      </c>
      <c r="V74" s="581"/>
      <c r="W74" s="424"/>
      <c r="X74" s="228"/>
    </row>
    <row r="75" spans="1:24" ht="15.75" x14ac:dyDescent="0.25">
      <c r="A75" s="415"/>
      <c r="B75" s="416"/>
      <c r="C75" s="416" t="s">
        <v>295</v>
      </c>
      <c r="D75" s="416" t="s">
        <v>1261</v>
      </c>
      <c r="E75" s="416" t="s">
        <v>344</v>
      </c>
      <c r="F75" s="416">
        <v>31</v>
      </c>
      <c r="G75" s="417"/>
      <c r="H75" s="418">
        <v>9.5</v>
      </c>
      <c r="I75" s="416" t="s">
        <v>7034</v>
      </c>
      <c r="J75" s="418">
        <v>10.5</v>
      </c>
      <c r="K75" s="416"/>
      <c r="L75" s="416"/>
      <c r="M75" s="416"/>
      <c r="N75" s="416"/>
      <c r="O75" s="420"/>
      <c r="P75" s="416"/>
      <c r="Q75" s="416"/>
      <c r="R75" s="423"/>
      <c r="S75" s="423"/>
      <c r="T75" s="122" t="str">
        <f>IFERROR(IFERROR(VLOOKUP(CONCATENATE($C75,"-",$D75, "-",$E75),Dashboard!$M$159:$N$299,2,FALSE),VLOOKUP(CONCATENATE($E75,"-",$D75, "-",$C75),Dashboard!$M$159:$N$299,2,FALSE)),"")</f>
        <v>pnj20</v>
      </c>
      <c r="U75" s="572" t="str">
        <f t="shared" si="0"/>
        <v>pnj20</v>
      </c>
      <c r="V75" s="581"/>
      <c r="W75" s="424"/>
      <c r="X75" s="228"/>
    </row>
    <row r="76" spans="1:24" ht="15.75" x14ac:dyDescent="0.25">
      <c r="A76" s="415"/>
      <c r="B76" s="416"/>
      <c r="C76" s="416" t="s">
        <v>344</v>
      </c>
      <c r="D76" s="416" t="s">
        <v>1261</v>
      </c>
      <c r="E76" s="416" t="s">
        <v>295</v>
      </c>
      <c r="F76" s="416">
        <v>31</v>
      </c>
      <c r="G76" s="417"/>
      <c r="H76" s="418">
        <v>11.2</v>
      </c>
      <c r="I76" s="416" t="s">
        <v>7034</v>
      </c>
      <c r="J76" s="418">
        <v>12.2</v>
      </c>
      <c r="K76" s="416">
        <v>1</v>
      </c>
      <c r="L76" s="416">
        <v>1</v>
      </c>
      <c r="M76" s="419">
        <v>6.15</v>
      </c>
      <c r="N76" s="419">
        <v>5.15</v>
      </c>
      <c r="O76" s="420">
        <f>SUM(F73:F76)</f>
        <v>128</v>
      </c>
      <c r="P76" s="416"/>
      <c r="Q76" s="416"/>
      <c r="R76" s="423"/>
      <c r="S76" s="423"/>
      <c r="T76" s="122" t="str">
        <f>IFERROR(IFERROR(VLOOKUP(CONCATENATE($C76,"-",$D76, "-",$E76),Dashboard!$M$159:$N$299,2,FALSE),VLOOKUP(CONCATENATE($E76,"-",$D76, "-",$C76),Dashboard!$M$159:$N$299,2,FALSE)),"")</f>
        <v>pnj20</v>
      </c>
      <c r="U76" s="572" t="str">
        <f t="shared" si="0"/>
        <v>pnj20</v>
      </c>
      <c r="V76" s="581"/>
      <c r="W76" s="424" t="s">
        <v>5805</v>
      </c>
      <c r="X76" s="228"/>
    </row>
    <row r="77" spans="1:24" ht="15.75" x14ac:dyDescent="0.25">
      <c r="A77" s="415"/>
      <c r="B77" s="416"/>
      <c r="C77" s="416"/>
      <c r="D77" s="416"/>
      <c r="E77" s="416"/>
      <c r="F77" s="416"/>
      <c r="G77" s="417"/>
      <c r="H77" s="418"/>
      <c r="I77" s="416"/>
      <c r="J77" s="418"/>
      <c r="K77" s="416"/>
      <c r="L77" s="416"/>
      <c r="M77" s="419"/>
      <c r="N77" s="419"/>
      <c r="O77" s="420"/>
      <c r="P77" s="416"/>
      <c r="Q77" s="416"/>
      <c r="R77" s="423"/>
      <c r="S77" s="423"/>
      <c r="T77" s="122" t="str">
        <f>IFERROR(IFERROR(VLOOKUP(CONCATENATE($C77,"-",$D77, "-",$E77),Dashboard!$M$159:$N$299,2,FALSE),VLOOKUP(CONCATENATE($E77,"-",$D77, "-",$C77),Dashboard!$M$159:$N$299,2,FALSE)),"")</f>
        <v/>
      </c>
      <c r="U77" s="572" t="str">
        <f t="shared" si="0"/>
        <v/>
      </c>
      <c r="V77" s="581"/>
      <c r="W77" s="424"/>
      <c r="X77" s="228"/>
    </row>
    <row r="78" spans="1:24" ht="15.75" x14ac:dyDescent="0.25">
      <c r="A78" s="415" t="s">
        <v>5835</v>
      </c>
      <c r="B78" s="416" t="s">
        <v>5806</v>
      </c>
      <c r="C78" s="416" t="s">
        <v>295</v>
      </c>
      <c r="D78" s="416" t="s">
        <v>1261</v>
      </c>
      <c r="E78" s="416" t="s">
        <v>344</v>
      </c>
      <c r="F78" s="416">
        <v>31</v>
      </c>
      <c r="G78" s="417"/>
      <c r="H78" s="418">
        <v>13</v>
      </c>
      <c r="I78" s="416" t="s">
        <v>7034</v>
      </c>
      <c r="J78" s="418">
        <v>14</v>
      </c>
      <c r="K78" s="416"/>
      <c r="L78" s="416"/>
      <c r="M78" s="416"/>
      <c r="N78" s="416"/>
      <c r="O78" s="420"/>
      <c r="P78" s="416"/>
      <c r="Q78" s="416"/>
      <c r="R78" s="423"/>
      <c r="S78" s="423"/>
      <c r="T78" s="122" t="str">
        <f>IFERROR(IFERROR(VLOOKUP(CONCATENATE($C78,"-",$D78, "-",$E78),Dashboard!$M$159:$N$299,2,FALSE),VLOOKUP(CONCATENATE($E78,"-",$D78, "-",$C78),Dashboard!$M$159:$N$299,2,FALSE)),"")</f>
        <v>pnj20</v>
      </c>
      <c r="U78" s="572" t="str">
        <f t="shared" si="0"/>
        <v>pnj20</v>
      </c>
      <c r="V78" s="581"/>
      <c r="W78" s="424"/>
      <c r="X78" s="228"/>
    </row>
    <row r="79" spans="1:24" ht="15.75" x14ac:dyDescent="0.25">
      <c r="A79" s="415"/>
      <c r="B79" s="416"/>
      <c r="C79" s="416" t="s">
        <v>344</v>
      </c>
      <c r="D79" s="416" t="s">
        <v>1261</v>
      </c>
      <c r="E79" s="416" t="s">
        <v>295</v>
      </c>
      <c r="F79" s="416">
        <v>31</v>
      </c>
      <c r="G79" s="417"/>
      <c r="H79" s="418">
        <v>14.3</v>
      </c>
      <c r="I79" s="416" t="s">
        <v>7034</v>
      </c>
      <c r="J79" s="418">
        <v>15.3</v>
      </c>
      <c r="K79" s="416"/>
      <c r="L79" s="416"/>
      <c r="M79" s="416"/>
      <c r="N79" s="416"/>
      <c r="O79" s="420"/>
      <c r="P79" s="416"/>
      <c r="Q79" s="416"/>
      <c r="R79" s="423"/>
      <c r="S79" s="423"/>
      <c r="T79" s="122" t="str">
        <f>IFERROR(IFERROR(VLOOKUP(CONCATENATE($C79,"-",$D79, "-",$E79),Dashboard!$M$159:$N$299,2,FALSE),VLOOKUP(CONCATENATE($E79,"-",$D79, "-",$C79),Dashboard!$M$159:$N$299,2,FALSE)),"")</f>
        <v>pnj20</v>
      </c>
      <c r="U79" s="572" t="str">
        <f t="shared" ref="U79:U142" si="1">T79</f>
        <v>pnj20</v>
      </c>
      <c r="V79" s="581"/>
      <c r="W79" s="424"/>
      <c r="X79" s="228"/>
    </row>
    <row r="80" spans="1:24" ht="15.75" x14ac:dyDescent="0.25">
      <c r="A80" s="415"/>
      <c r="B80" s="416"/>
      <c r="C80" s="416" t="s">
        <v>295</v>
      </c>
      <c r="D80" s="416" t="s">
        <v>1261</v>
      </c>
      <c r="E80" s="416" t="s">
        <v>344</v>
      </c>
      <c r="F80" s="416">
        <v>31</v>
      </c>
      <c r="G80" s="417"/>
      <c r="H80" s="418">
        <v>16</v>
      </c>
      <c r="I80" s="416" t="s">
        <v>7034</v>
      </c>
      <c r="J80" s="418">
        <v>17</v>
      </c>
      <c r="K80" s="416"/>
      <c r="L80" s="416"/>
      <c r="M80" s="416"/>
      <c r="N80" s="416"/>
      <c r="O80" s="420"/>
      <c r="P80" s="416"/>
      <c r="Q80" s="416"/>
      <c r="R80" s="423"/>
      <c r="S80" s="423"/>
      <c r="T80" s="122" t="str">
        <f>IFERROR(IFERROR(VLOOKUP(CONCATENATE($C80,"-",$D80, "-",$E80),Dashboard!$M$159:$N$299,2,FALSE),VLOOKUP(CONCATENATE($E80,"-",$D80, "-",$C80),Dashboard!$M$159:$N$299,2,FALSE)),"")</f>
        <v>pnj20</v>
      </c>
      <c r="U80" s="572" t="str">
        <f t="shared" si="1"/>
        <v>pnj20</v>
      </c>
      <c r="V80" s="581"/>
      <c r="W80" s="424"/>
      <c r="X80" s="228"/>
    </row>
    <row r="81" spans="1:24" ht="15.75" x14ac:dyDescent="0.25">
      <c r="A81" s="415"/>
      <c r="B81" s="416"/>
      <c r="C81" s="416" t="s">
        <v>344</v>
      </c>
      <c r="D81" s="416" t="s">
        <v>1261</v>
      </c>
      <c r="E81" s="416" t="s">
        <v>295</v>
      </c>
      <c r="F81" s="416">
        <v>31</v>
      </c>
      <c r="G81" s="417"/>
      <c r="H81" s="418">
        <v>17.3</v>
      </c>
      <c r="I81" s="416" t="s">
        <v>7034</v>
      </c>
      <c r="J81" s="418">
        <v>18.3</v>
      </c>
      <c r="K81" s="416"/>
      <c r="L81" s="416"/>
      <c r="M81" s="416"/>
      <c r="N81" s="416"/>
      <c r="O81" s="420"/>
      <c r="P81" s="416"/>
      <c r="Q81" s="416"/>
      <c r="R81" s="423"/>
      <c r="S81" s="423"/>
      <c r="T81" s="122" t="str">
        <f>IFERROR(IFERROR(VLOOKUP(CONCATENATE($C81,"-",$D81, "-",$E81),Dashboard!$M$159:$N$299,2,FALSE),VLOOKUP(CONCATENATE($E81,"-",$D81, "-",$C81),Dashboard!$M$159:$N$299,2,FALSE)),"")</f>
        <v>pnj20</v>
      </c>
      <c r="U81" s="572" t="str">
        <f t="shared" si="1"/>
        <v>pnj20</v>
      </c>
      <c r="V81" s="581"/>
      <c r="W81" s="424"/>
      <c r="X81" s="228"/>
    </row>
    <row r="82" spans="1:24" ht="15.75" x14ac:dyDescent="0.25">
      <c r="A82" s="415"/>
      <c r="B82" s="416"/>
      <c r="C82" s="416" t="s">
        <v>295</v>
      </c>
      <c r="D82" s="416" t="s">
        <v>1261</v>
      </c>
      <c r="E82" s="416" t="s">
        <v>344</v>
      </c>
      <c r="F82" s="416">
        <v>35</v>
      </c>
      <c r="G82" s="417"/>
      <c r="H82" s="418">
        <v>19</v>
      </c>
      <c r="I82" s="416" t="s">
        <v>7034</v>
      </c>
      <c r="J82" s="418">
        <v>20</v>
      </c>
      <c r="K82" s="416"/>
      <c r="L82" s="416"/>
      <c r="M82" s="416"/>
      <c r="N82" s="419"/>
      <c r="O82" s="420"/>
      <c r="P82" s="416"/>
      <c r="Q82" s="416"/>
      <c r="R82" s="423"/>
      <c r="S82" s="423"/>
      <c r="T82" s="122" t="str">
        <f>IFERROR(IFERROR(VLOOKUP(CONCATENATE($C82,"-",$D82, "-",$E82),Dashboard!$M$159:$N$299,2,FALSE),VLOOKUP(CONCATENATE($E82,"-",$D82, "-",$C82),Dashboard!$M$159:$N$299,2,FALSE)),"")</f>
        <v>pnj20</v>
      </c>
      <c r="U82" s="572" t="str">
        <f t="shared" si="1"/>
        <v>pnj20</v>
      </c>
      <c r="V82" s="581"/>
      <c r="W82" s="424" t="s">
        <v>7431</v>
      </c>
      <c r="X82" s="228"/>
    </row>
    <row r="83" spans="1:24" ht="15.75" x14ac:dyDescent="0.25">
      <c r="A83" s="415"/>
      <c r="B83" s="416"/>
      <c r="C83" s="416" t="s">
        <v>344</v>
      </c>
      <c r="D83" s="416" t="s">
        <v>1261</v>
      </c>
      <c r="E83" s="416" t="s">
        <v>295</v>
      </c>
      <c r="F83" s="416">
        <v>31</v>
      </c>
      <c r="G83" s="417"/>
      <c r="H83" s="418">
        <v>21</v>
      </c>
      <c r="I83" s="416" t="s">
        <v>7034</v>
      </c>
      <c r="J83" s="418">
        <v>21.3</v>
      </c>
      <c r="K83" s="416">
        <v>1</v>
      </c>
      <c r="L83" s="416">
        <v>1</v>
      </c>
      <c r="M83" s="416">
        <v>9.15</v>
      </c>
      <c r="N83" s="419">
        <v>7.35</v>
      </c>
      <c r="O83" s="420">
        <f>SUM(F78:F83)</f>
        <v>190</v>
      </c>
      <c r="P83" s="416"/>
      <c r="Q83" s="416"/>
      <c r="R83" s="423"/>
      <c r="S83" s="423"/>
      <c r="T83" s="122" t="str">
        <f>IFERROR(IFERROR(VLOOKUP(CONCATENATE($C83,"-",$D83, "-",$E83),Dashboard!$M$159:$N$299,2,FALSE),VLOOKUP(CONCATENATE($E83,"-",$D83, "-",$C83),Dashboard!$M$159:$N$299,2,FALSE)),"")</f>
        <v>pnj20</v>
      </c>
      <c r="U83" s="572" t="str">
        <f t="shared" si="1"/>
        <v>pnj20</v>
      </c>
      <c r="V83" s="581"/>
      <c r="W83" s="424"/>
      <c r="X83" s="228"/>
    </row>
    <row r="84" spans="1:24" ht="15.75" x14ac:dyDescent="0.25">
      <c r="A84" s="415"/>
      <c r="B84" s="416">
        <v>7</v>
      </c>
      <c r="C84" s="416" t="s">
        <v>295</v>
      </c>
      <c r="D84" s="416" t="s">
        <v>1261</v>
      </c>
      <c r="E84" s="416" t="s">
        <v>344</v>
      </c>
      <c r="F84" s="416">
        <v>35</v>
      </c>
      <c r="G84" s="417"/>
      <c r="H84" s="418">
        <v>7</v>
      </c>
      <c r="I84" s="416" t="s">
        <v>7034</v>
      </c>
      <c r="J84" s="418">
        <v>8</v>
      </c>
      <c r="K84" s="416"/>
      <c r="L84" s="416"/>
      <c r="M84" s="416"/>
      <c r="N84" s="416"/>
      <c r="O84" s="420"/>
      <c r="P84" s="416"/>
      <c r="Q84" s="416"/>
      <c r="R84" s="423"/>
      <c r="S84" s="423"/>
      <c r="T84" s="122" t="str">
        <f>IFERROR(IFERROR(VLOOKUP(CONCATENATE($C84,"-",$D84, "-",$E84),Dashboard!$M$159:$N$299,2,FALSE),VLOOKUP(CONCATENATE($E84,"-",$D84, "-",$C84),Dashboard!$M$159:$N$299,2,FALSE)),"")</f>
        <v>pnj20</v>
      </c>
      <c r="U84" s="572" t="str">
        <f t="shared" si="1"/>
        <v>pnj20</v>
      </c>
      <c r="V84" s="581"/>
      <c r="W84" s="424"/>
      <c r="X84" s="228"/>
    </row>
    <row r="85" spans="1:24" ht="15.75" x14ac:dyDescent="0.25">
      <c r="A85" s="415"/>
      <c r="B85" s="416"/>
      <c r="C85" s="416" t="s">
        <v>344</v>
      </c>
      <c r="D85" s="416" t="s">
        <v>1261</v>
      </c>
      <c r="E85" s="416" t="s">
        <v>295</v>
      </c>
      <c r="F85" s="416">
        <v>31</v>
      </c>
      <c r="G85" s="417"/>
      <c r="H85" s="418">
        <v>8.3000000000000007</v>
      </c>
      <c r="I85" s="416" t="s">
        <v>7034</v>
      </c>
      <c r="J85" s="418">
        <v>9.3000000000000007</v>
      </c>
      <c r="K85" s="416"/>
      <c r="L85" s="416"/>
      <c r="M85" s="416"/>
      <c r="N85" s="416"/>
      <c r="O85" s="420"/>
      <c r="P85" s="416"/>
      <c r="Q85" s="416"/>
      <c r="R85" s="423"/>
      <c r="S85" s="423"/>
      <c r="T85" s="122" t="str">
        <f>IFERROR(IFERROR(VLOOKUP(CONCATENATE($C85,"-",$D85, "-",$E85),Dashboard!$M$159:$N$299,2,FALSE),VLOOKUP(CONCATENATE($E85,"-",$D85, "-",$C85),Dashboard!$M$159:$N$299,2,FALSE)),"")</f>
        <v>pnj20</v>
      </c>
      <c r="U85" s="572" t="str">
        <f t="shared" si="1"/>
        <v>pnj20</v>
      </c>
      <c r="V85" s="581"/>
      <c r="W85" s="424"/>
      <c r="X85" s="228"/>
    </row>
    <row r="86" spans="1:24" ht="15.75" x14ac:dyDescent="0.25">
      <c r="A86" s="415"/>
      <c r="B86" s="416"/>
      <c r="C86" s="416" t="s">
        <v>295</v>
      </c>
      <c r="D86" s="416" t="s">
        <v>1261</v>
      </c>
      <c r="E86" s="416" t="s">
        <v>344</v>
      </c>
      <c r="F86" s="416">
        <v>31</v>
      </c>
      <c r="G86" s="417"/>
      <c r="H86" s="418">
        <v>10</v>
      </c>
      <c r="I86" s="416" t="s">
        <v>7034</v>
      </c>
      <c r="J86" s="418">
        <v>11</v>
      </c>
      <c r="K86" s="416"/>
      <c r="L86" s="416"/>
      <c r="M86" s="416"/>
      <c r="N86" s="416"/>
      <c r="O86" s="420"/>
      <c r="P86" s="416"/>
      <c r="Q86" s="416"/>
      <c r="R86" s="423"/>
      <c r="S86" s="423"/>
      <c r="T86" s="122" t="str">
        <f>IFERROR(IFERROR(VLOOKUP(CONCATENATE($C86,"-",$D86, "-",$E86),Dashboard!$M$159:$N$299,2,FALSE),VLOOKUP(CONCATENATE($E86,"-",$D86, "-",$C86),Dashboard!$M$159:$N$299,2,FALSE)),"")</f>
        <v>pnj20</v>
      </c>
      <c r="U86" s="572" t="str">
        <f t="shared" si="1"/>
        <v>pnj20</v>
      </c>
      <c r="V86" s="581"/>
      <c r="W86" s="424"/>
      <c r="X86" s="228"/>
    </row>
    <row r="87" spans="1:24" ht="15.75" x14ac:dyDescent="0.25">
      <c r="A87" s="415"/>
      <c r="B87" s="416"/>
      <c r="C87" s="416" t="s">
        <v>344</v>
      </c>
      <c r="D87" s="416" t="s">
        <v>1261</v>
      </c>
      <c r="E87" s="416" t="s">
        <v>295</v>
      </c>
      <c r="F87" s="416">
        <v>31</v>
      </c>
      <c r="G87" s="417"/>
      <c r="H87" s="418">
        <v>11.3</v>
      </c>
      <c r="I87" s="416" t="s">
        <v>7034</v>
      </c>
      <c r="J87" s="418">
        <v>12.3</v>
      </c>
      <c r="K87" s="416">
        <v>1</v>
      </c>
      <c r="L87" s="416">
        <v>1</v>
      </c>
      <c r="M87" s="419">
        <v>6.15</v>
      </c>
      <c r="N87" s="419">
        <v>5.15</v>
      </c>
      <c r="O87" s="420">
        <f>SUM(F84:F87)</f>
        <v>128</v>
      </c>
      <c r="P87" s="416"/>
      <c r="Q87" s="416"/>
      <c r="R87" s="423"/>
      <c r="S87" s="423"/>
      <c r="T87" s="122" t="str">
        <f>IFERROR(IFERROR(VLOOKUP(CONCATENATE($C87,"-",$D87, "-",$E87),Dashboard!$M$159:$N$299,2,FALSE),VLOOKUP(CONCATENATE($E87,"-",$D87, "-",$C87),Dashboard!$M$159:$N$299,2,FALSE)),"")</f>
        <v>pnj20</v>
      </c>
      <c r="U87" s="572" t="str">
        <f t="shared" si="1"/>
        <v>pnj20</v>
      </c>
      <c r="V87" s="581"/>
      <c r="W87" s="424" t="s">
        <v>5805</v>
      </c>
      <c r="X87" s="228"/>
    </row>
    <row r="88" spans="1:24" ht="15.75" x14ac:dyDescent="0.25">
      <c r="A88" s="415"/>
      <c r="B88" s="416"/>
      <c r="C88" s="416"/>
      <c r="D88" s="416"/>
      <c r="E88" s="416"/>
      <c r="F88" s="416"/>
      <c r="G88" s="417"/>
      <c r="H88" s="418"/>
      <c r="I88" s="416"/>
      <c r="J88" s="418"/>
      <c r="K88" s="416"/>
      <c r="L88" s="416"/>
      <c r="M88" s="419"/>
      <c r="N88" s="419"/>
      <c r="O88" s="420"/>
      <c r="P88" s="416"/>
      <c r="Q88" s="416"/>
      <c r="R88" s="423"/>
      <c r="S88" s="423"/>
      <c r="T88" s="122" t="str">
        <f>IFERROR(IFERROR(VLOOKUP(CONCATENATE($C88,"-",$D88, "-",$E88),Dashboard!$M$159:$N$299,2,FALSE),VLOOKUP(CONCATENATE($E88,"-",$D88, "-",$C88),Dashboard!$M$159:$N$299,2,FALSE)),"")</f>
        <v/>
      </c>
      <c r="U88" s="572" t="str">
        <f t="shared" si="1"/>
        <v/>
      </c>
      <c r="V88" s="581"/>
      <c r="W88" s="424"/>
      <c r="X88" s="228"/>
    </row>
    <row r="89" spans="1:24" ht="15.75" x14ac:dyDescent="0.25">
      <c r="A89" s="415"/>
      <c r="B89" s="416" t="s">
        <v>5945</v>
      </c>
      <c r="C89" s="416" t="s">
        <v>295</v>
      </c>
      <c r="D89" s="416" t="s">
        <v>1261</v>
      </c>
      <c r="E89" s="416" t="s">
        <v>344</v>
      </c>
      <c r="F89" s="416">
        <v>31</v>
      </c>
      <c r="G89" s="417"/>
      <c r="H89" s="418">
        <v>14.1</v>
      </c>
      <c r="I89" s="416" t="s">
        <v>7034</v>
      </c>
      <c r="J89" s="418">
        <v>15.1</v>
      </c>
      <c r="K89" s="416"/>
      <c r="L89" s="416"/>
      <c r="M89" s="416"/>
      <c r="N89" s="416"/>
      <c r="O89" s="420"/>
      <c r="P89" s="416"/>
      <c r="Q89" s="448"/>
      <c r="R89" s="423"/>
      <c r="S89" s="423"/>
      <c r="T89" s="122" t="str">
        <f>IFERROR(IFERROR(VLOOKUP(CONCATENATE($C89,"-",$D89, "-",$E89),Dashboard!$M$159:$N$299,2,FALSE),VLOOKUP(CONCATENATE($E89,"-",$D89, "-",$C89),Dashboard!$M$159:$N$299,2,FALSE)),"")</f>
        <v>pnj20</v>
      </c>
      <c r="U89" s="572" t="str">
        <f t="shared" si="1"/>
        <v>pnj20</v>
      </c>
      <c r="V89" s="581"/>
      <c r="W89" s="424"/>
      <c r="X89" s="228"/>
    </row>
    <row r="90" spans="1:24" ht="15.75" x14ac:dyDescent="0.25">
      <c r="A90" s="415"/>
      <c r="B90" s="416"/>
      <c r="C90" s="416" t="s">
        <v>344</v>
      </c>
      <c r="D90" s="416" t="s">
        <v>1261</v>
      </c>
      <c r="E90" s="416" t="s">
        <v>295</v>
      </c>
      <c r="F90" s="416">
        <v>31</v>
      </c>
      <c r="G90" s="417"/>
      <c r="H90" s="418">
        <v>15.3</v>
      </c>
      <c r="I90" s="416" t="s">
        <v>7034</v>
      </c>
      <c r="J90" s="418">
        <v>16.3</v>
      </c>
      <c r="K90" s="416"/>
      <c r="L90" s="416"/>
      <c r="M90" s="416"/>
      <c r="N90" s="416"/>
      <c r="O90" s="420"/>
      <c r="P90" s="416"/>
      <c r="Q90" s="448"/>
      <c r="R90" s="423"/>
      <c r="S90" s="423"/>
      <c r="T90" s="122" t="str">
        <f>IFERROR(IFERROR(VLOOKUP(CONCATENATE($C90,"-",$D90, "-",$E90),Dashboard!$M$159:$N$299,2,FALSE),VLOOKUP(CONCATENATE($E90,"-",$D90, "-",$C90),Dashboard!$M$159:$N$299,2,FALSE)),"")</f>
        <v>pnj20</v>
      </c>
      <c r="U90" s="572" t="str">
        <f t="shared" si="1"/>
        <v>pnj20</v>
      </c>
      <c r="V90" s="581"/>
      <c r="W90" s="424"/>
      <c r="X90" s="228"/>
    </row>
    <row r="91" spans="1:24" ht="15.75" x14ac:dyDescent="0.25">
      <c r="A91" s="415"/>
      <c r="B91" s="416"/>
      <c r="C91" s="416" t="s">
        <v>295</v>
      </c>
      <c r="D91" s="416" t="s">
        <v>1261</v>
      </c>
      <c r="E91" s="416" t="s">
        <v>344</v>
      </c>
      <c r="F91" s="416">
        <v>31</v>
      </c>
      <c r="G91" s="417"/>
      <c r="H91" s="418">
        <v>17.3</v>
      </c>
      <c r="I91" s="416" t="s">
        <v>7034</v>
      </c>
      <c r="J91" s="418">
        <v>18.3</v>
      </c>
      <c r="K91" s="416"/>
      <c r="L91" s="416"/>
      <c r="M91" s="416"/>
      <c r="N91" s="416"/>
      <c r="O91" s="420"/>
      <c r="P91" s="416"/>
      <c r="Q91" s="448"/>
      <c r="R91" s="423"/>
      <c r="S91" s="423"/>
      <c r="T91" s="122" t="str">
        <f>IFERROR(IFERROR(VLOOKUP(CONCATENATE($C91,"-",$D91, "-",$E91),Dashboard!$M$159:$N$299,2,FALSE),VLOOKUP(CONCATENATE($E91,"-",$D91, "-",$C91),Dashboard!$M$159:$N$299,2,FALSE)),"")</f>
        <v>pnj20</v>
      </c>
      <c r="U91" s="572" t="str">
        <f t="shared" si="1"/>
        <v>pnj20</v>
      </c>
      <c r="V91" s="581"/>
      <c r="W91" s="448" t="s">
        <v>7432</v>
      </c>
      <c r="X91" s="228"/>
    </row>
    <row r="92" spans="1:24" ht="15.75" x14ac:dyDescent="0.25">
      <c r="A92" s="415"/>
      <c r="B92" s="416"/>
      <c r="C92" s="416" t="s">
        <v>344</v>
      </c>
      <c r="D92" s="416" t="s">
        <v>1261</v>
      </c>
      <c r="E92" s="416" t="s">
        <v>295</v>
      </c>
      <c r="F92" s="416">
        <v>31</v>
      </c>
      <c r="G92" s="417"/>
      <c r="H92" s="418">
        <v>18.45</v>
      </c>
      <c r="I92" s="416" t="s">
        <v>7034</v>
      </c>
      <c r="J92" s="418">
        <v>19.45</v>
      </c>
      <c r="K92" s="416"/>
      <c r="L92" s="416"/>
      <c r="M92" s="416"/>
      <c r="N92" s="416"/>
      <c r="O92" s="420"/>
      <c r="P92" s="416"/>
      <c r="Q92" s="448"/>
      <c r="R92" s="423"/>
      <c r="S92" s="423"/>
      <c r="T92" s="122" t="str">
        <f>IFERROR(IFERROR(VLOOKUP(CONCATENATE($C92,"-",$D92, "-",$E92),Dashboard!$M$159:$N$299,2,FALSE),VLOOKUP(CONCATENATE($E92,"-",$D92, "-",$C92),Dashboard!$M$159:$N$299,2,FALSE)),"")</f>
        <v>pnj20</v>
      </c>
      <c r="U92" s="572" t="str">
        <f t="shared" si="1"/>
        <v>pnj20</v>
      </c>
      <c r="V92" s="581"/>
      <c r="W92" s="424"/>
      <c r="X92" s="228"/>
    </row>
    <row r="93" spans="1:24" ht="15.75" x14ac:dyDescent="0.25">
      <c r="A93" s="415"/>
      <c r="B93" s="416"/>
      <c r="C93" s="416" t="s">
        <v>295</v>
      </c>
      <c r="D93" s="416" t="s">
        <v>358</v>
      </c>
      <c r="E93" s="416" t="s">
        <v>143</v>
      </c>
      <c r="F93" s="416">
        <v>58</v>
      </c>
      <c r="G93" s="417"/>
      <c r="H93" s="418">
        <v>20.100000000000001</v>
      </c>
      <c r="I93" s="416" t="s">
        <v>7034</v>
      </c>
      <c r="J93" s="418">
        <v>22.1</v>
      </c>
      <c r="K93" s="416">
        <v>1</v>
      </c>
      <c r="L93" s="416">
        <v>1</v>
      </c>
      <c r="M93" s="416">
        <v>8.4499999999999993</v>
      </c>
      <c r="N93" s="419">
        <v>7.25</v>
      </c>
      <c r="O93" s="420">
        <f>SUM(F89:F93)</f>
        <v>182</v>
      </c>
      <c r="P93" s="416"/>
      <c r="Q93" s="448"/>
      <c r="R93" s="423"/>
      <c r="S93" s="423"/>
      <c r="T93" s="122" t="str">
        <f>IFERROR(IFERROR(VLOOKUP(CONCATENATE($C93,"-",$D93, "-",$E93),Dashboard!$M$159:$N$299,2,FALSE),VLOOKUP(CONCATENATE($E93,"-",$D93, "-",$C93),Dashboard!$M$159:$N$299,2,FALSE)),"")</f>
        <v/>
      </c>
      <c r="U93" s="572" t="str">
        <f t="shared" si="1"/>
        <v/>
      </c>
      <c r="V93" s="581"/>
      <c r="W93" s="424" t="s">
        <v>7433</v>
      </c>
      <c r="X93" s="228"/>
    </row>
    <row r="94" spans="1:24" ht="23.25" x14ac:dyDescent="0.25">
      <c r="A94" s="415"/>
      <c r="B94" s="416">
        <v>8</v>
      </c>
      <c r="C94" s="416" t="s">
        <v>143</v>
      </c>
      <c r="D94" s="416" t="s">
        <v>358</v>
      </c>
      <c r="E94" s="416" t="s">
        <v>295</v>
      </c>
      <c r="F94" s="416">
        <v>69</v>
      </c>
      <c r="G94" s="417"/>
      <c r="H94" s="418">
        <v>7</v>
      </c>
      <c r="I94" s="416" t="s">
        <v>7034</v>
      </c>
      <c r="J94" s="418">
        <v>9.15</v>
      </c>
      <c r="K94" s="416"/>
      <c r="L94" s="416"/>
      <c r="M94" s="419"/>
      <c r="N94" s="419"/>
      <c r="O94" s="420"/>
      <c r="P94" s="416"/>
      <c r="Q94" s="448"/>
      <c r="R94" s="423"/>
      <c r="S94" s="423"/>
      <c r="T94" s="122" t="str">
        <f>IFERROR(IFERROR(VLOOKUP(CONCATENATE($C94,"-",$D94, "-",$E94),Dashboard!$M$159:$N$299,2,FALSE),VLOOKUP(CONCATENATE($E94,"-",$D94, "-",$C94),Dashboard!$M$159:$N$299,2,FALSE)),"")</f>
        <v/>
      </c>
      <c r="U94" s="572" t="str">
        <f t="shared" si="1"/>
        <v/>
      </c>
      <c r="V94" s="581"/>
      <c r="W94" s="449" t="s">
        <v>7434</v>
      </c>
      <c r="X94" s="228"/>
    </row>
    <row r="95" spans="1:24" ht="15.75" x14ac:dyDescent="0.25">
      <c r="A95" s="415"/>
      <c r="B95" s="416"/>
      <c r="C95" s="416" t="s">
        <v>295</v>
      </c>
      <c r="D95" s="416" t="s">
        <v>7034</v>
      </c>
      <c r="E95" s="416" t="s">
        <v>316</v>
      </c>
      <c r="F95" s="416">
        <v>12</v>
      </c>
      <c r="G95" s="417"/>
      <c r="H95" s="418">
        <v>9.3000000000000007</v>
      </c>
      <c r="I95" s="416" t="s">
        <v>7034</v>
      </c>
      <c r="J95" s="418">
        <v>9.5</v>
      </c>
      <c r="K95" s="416"/>
      <c r="L95" s="416"/>
      <c r="M95" s="419"/>
      <c r="N95" s="419"/>
      <c r="O95" s="420"/>
      <c r="P95" s="416"/>
      <c r="Q95" s="448"/>
      <c r="R95" s="423"/>
      <c r="S95" s="423"/>
      <c r="T95" s="122" t="str">
        <f>IFERROR(IFERROR(VLOOKUP(CONCATENATE($C95,"-",$D95, "-",$E95),Dashboard!$M$159:$N$299,2,FALSE),VLOOKUP(CONCATENATE($E95,"-",$D95, "-",$C95),Dashboard!$M$159:$N$299,2,FALSE)),"")</f>
        <v/>
      </c>
      <c r="U95" s="572" t="str">
        <f t="shared" si="1"/>
        <v/>
      </c>
      <c r="V95" s="581"/>
      <c r="W95" s="424"/>
      <c r="X95" s="228"/>
    </row>
    <row r="96" spans="1:24" ht="15.75" x14ac:dyDescent="0.25">
      <c r="A96" s="415"/>
      <c r="B96" s="416"/>
      <c r="C96" s="416" t="s">
        <v>316</v>
      </c>
      <c r="D96" s="416" t="s">
        <v>295</v>
      </c>
      <c r="E96" s="416" t="s">
        <v>2164</v>
      </c>
      <c r="F96" s="416">
        <v>12</v>
      </c>
      <c r="G96" s="417"/>
      <c r="H96" s="418">
        <v>10</v>
      </c>
      <c r="I96" s="416" t="s">
        <v>7034</v>
      </c>
      <c r="J96" s="418">
        <v>10.3</v>
      </c>
      <c r="K96" s="416">
        <v>1</v>
      </c>
      <c r="L96" s="416">
        <v>1</v>
      </c>
      <c r="M96" s="419">
        <v>4.1500000000000004</v>
      </c>
      <c r="N96" s="419">
        <v>4.1500000000000004</v>
      </c>
      <c r="O96" s="420">
        <f>SUM(F94:F96)</f>
        <v>93</v>
      </c>
      <c r="P96" s="416"/>
      <c r="Q96" s="448"/>
      <c r="R96" s="423"/>
      <c r="S96" s="423"/>
      <c r="T96" s="122" t="str">
        <f>IFERROR(IFERROR(VLOOKUP(CONCATENATE($C96,"-",$D96, "-",$E96),Dashboard!$M$159:$N$299,2,FALSE),VLOOKUP(CONCATENATE($E96,"-",$D96, "-",$C96),Dashboard!$M$159:$N$299,2,FALSE)),"")</f>
        <v/>
      </c>
      <c r="U96" s="572" t="str">
        <f t="shared" si="1"/>
        <v/>
      </c>
      <c r="V96" s="581"/>
      <c r="W96" s="424" t="s">
        <v>5805</v>
      </c>
      <c r="X96" s="228"/>
    </row>
    <row r="97" spans="1:24" ht="15.75" x14ac:dyDescent="0.25">
      <c r="A97" s="439" t="s">
        <v>5835</v>
      </c>
      <c r="B97" s="440" t="s">
        <v>5807</v>
      </c>
      <c r="C97" s="440" t="s">
        <v>295</v>
      </c>
      <c r="D97" s="440" t="s">
        <v>1261</v>
      </c>
      <c r="E97" s="440" t="s">
        <v>344</v>
      </c>
      <c r="F97" s="440">
        <v>31</v>
      </c>
      <c r="G97" s="441"/>
      <c r="H97" s="442">
        <v>13.2</v>
      </c>
      <c r="I97" s="440" t="s">
        <v>7034</v>
      </c>
      <c r="J97" s="442">
        <v>14.2</v>
      </c>
      <c r="K97" s="440"/>
      <c r="L97" s="440"/>
      <c r="M97" s="440"/>
      <c r="N97" s="440"/>
      <c r="O97" s="443"/>
      <c r="P97" s="440"/>
      <c r="Q97" s="450"/>
      <c r="R97" s="444"/>
      <c r="S97" s="444"/>
      <c r="T97" s="122" t="str">
        <f>IFERROR(IFERROR(VLOOKUP(CONCATENATE($C97,"-",$D97, "-",$E97),Dashboard!$M$159:$N$299,2,FALSE),VLOOKUP(CONCATENATE($E97,"-",$D97, "-",$C97),Dashboard!$M$159:$N$299,2,FALSE)),"")</f>
        <v>pnj20</v>
      </c>
      <c r="U97" s="572" t="str">
        <f t="shared" si="1"/>
        <v>pnj20</v>
      </c>
      <c r="V97" s="572"/>
      <c r="W97" s="445"/>
      <c r="X97" s="228"/>
    </row>
    <row r="98" spans="1:24" ht="15.75" x14ac:dyDescent="0.25">
      <c r="A98" s="415"/>
      <c r="B98" s="416"/>
      <c r="C98" s="416" t="s">
        <v>344</v>
      </c>
      <c r="D98" s="416" t="s">
        <v>1261</v>
      </c>
      <c r="E98" s="416" t="s">
        <v>295</v>
      </c>
      <c r="F98" s="416">
        <v>31</v>
      </c>
      <c r="G98" s="417"/>
      <c r="H98" s="418">
        <v>14.5</v>
      </c>
      <c r="I98" s="416" t="s">
        <v>7034</v>
      </c>
      <c r="J98" s="418">
        <v>15.5</v>
      </c>
      <c r="K98" s="416"/>
      <c r="L98" s="416"/>
      <c r="M98" s="416"/>
      <c r="N98" s="416"/>
      <c r="O98" s="420"/>
      <c r="P98" s="416"/>
      <c r="Q98" s="448"/>
      <c r="R98" s="423"/>
      <c r="S98" s="423"/>
      <c r="T98" s="122" t="str">
        <f>IFERROR(IFERROR(VLOOKUP(CONCATENATE($C98,"-",$D98, "-",$E98),Dashboard!$M$159:$N$299,2,FALSE),VLOOKUP(CONCATENATE($E98,"-",$D98, "-",$C98),Dashboard!$M$159:$N$299,2,FALSE)),"")</f>
        <v>pnj20</v>
      </c>
      <c r="U98" s="572" t="str">
        <f t="shared" si="1"/>
        <v>pnj20</v>
      </c>
      <c r="V98" s="581"/>
      <c r="W98" s="424"/>
      <c r="X98" s="228"/>
    </row>
    <row r="99" spans="1:24" ht="15.75" x14ac:dyDescent="0.25">
      <c r="A99" s="415"/>
      <c r="B99" s="416"/>
      <c r="C99" s="416" t="s">
        <v>295</v>
      </c>
      <c r="D99" s="416" t="s">
        <v>1261</v>
      </c>
      <c r="E99" s="416" t="s">
        <v>344</v>
      </c>
      <c r="F99" s="416">
        <v>31</v>
      </c>
      <c r="G99" s="417"/>
      <c r="H99" s="418">
        <v>16.2</v>
      </c>
      <c r="I99" s="416" t="s">
        <v>7034</v>
      </c>
      <c r="J99" s="418">
        <v>17.2</v>
      </c>
      <c r="K99" s="416"/>
      <c r="L99" s="416"/>
      <c r="M99" s="416"/>
      <c r="N99" s="416"/>
      <c r="O99" s="420"/>
      <c r="P99" s="416"/>
      <c r="Q99" s="448"/>
      <c r="R99" s="423"/>
      <c r="S99" s="423"/>
      <c r="T99" s="122" t="str">
        <f>IFERROR(IFERROR(VLOOKUP(CONCATENATE($C99,"-",$D99, "-",$E99),Dashboard!$M$159:$N$299,2,FALSE),VLOOKUP(CONCATENATE($E99,"-",$D99, "-",$C99),Dashboard!$M$159:$N$299,2,FALSE)),"")</f>
        <v>pnj20</v>
      </c>
      <c r="U99" s="572" t="str">
        <f t="shared" si="1"/>
        <v>pnj20</v>
      </c>
      <c r="V99" s="581"/>
      <c r="W99" s="424"/>
      <c r="X99" s="228"/>
    </row>
    <row r="100" spans="1:24" ht="15.75" x14ac:dyDescent="0.25">
      <c r="A100" s="415"/>
      <c r="B100" s="416"/>
      <c r="C100" s="416" t="s">
        <v>344</v>
      </c>
      <c r="D100" s="416" t="s">
        <v>1261</v>
      </c>
      <c r="E100" s="416" t="s">
        <v>295</v>
      </c>
      <c r="F100" s="416">
        <v>31</v>
      </c>
      <c r="G100" s="417"/>
      <c r="H100" s="418">
        <v>17.5</v>
      </c>
      <c r="I100" s="416" t="s">
        <v>7034</v>
      </c>
      <c r="J100" s="418">
        <v>18.5</v>
      </c>
      <c r="K100" s="416"/>
      <c r="L100" s="416"/>
      <c r="M100" s="416"/>
      <c r="N100" s="416"/>
      <c r="O100" s="420"/>
      <c r="P100" s="416"/>
      <c r="Q100" s="448"/>
      <c r="R100" s="423"/>
      <c r="S100" s="423"/>
      <c r="T100" s="122" t="str">
        <f>IFERROR(IFERROR(VLOOKUP(CONCATENATE($C100,"-",$D100, "-",$E100),Dashboard!$M$159:$N$299,2,FALSE),VLOOKUP(CONCATENATE($E100,"-",$D100, "-",$C100),Dashboard!$M$159:$N$299,2,FALSE)),"")</f>
        <v>pnj20</v>
      </c>
      <c r="U100" s="572" t="str">
        <f t="shared" si="1"/>
        <v>pnj20</v>
      </c>
      <c r="V100" s="581"/>
      <c r="W100" s="424"/>
      <c r="X100" s="228"/>
    </row>
    <row r="101" spans="1:24" ht="15.75" x14ac:dyDescent="0.25">
      <c r="A101" s="415"/>
      <c r="B101" s="416"/>
      <c r="C101" s="416" t="s">
        <v>295</v>
      </c>
      <c r="D101" s="416" t="s">
        <v>1261</v>
      </c>
      <c r="E101" s="416" t="s">
        <v>344</v>
      </c>
      <c r="F101" s="416">
        <v>35</v>
      </c>
      <c r="G101" s="417"/>
      <c r="H101" s="418">
        <v>19.2</v>
      </c>
      <c r="I101" s="416" t="s">
        <v>7034</v>
      </c>
      <c r="J101" s="418">
        <v>20.2</v>
      </c>
      <c r="K101" s="416"/>
      <c r="L101" s="416"/>
      <c r="M101" s="416"/>
      <c r="N101" s="416"/>
      <c r="O101" s="420"/>
      <c r="P101" s="416"/>
      <c r="Q101" s="448"/>
      <c r="R101" s="423"/>
      <c r="S101" s="423"/>
      <c r="T101" s="122" t="str">
        <f>IFERROR(IFERROR(VLOOKUP(CONCATENATE($C101,"-",$D101, "-",$E101),Dashboard!$M$159:$N$299,2,FALSE),VLOOKUP(CONCATENATE($E101,"-",$D101, "-",$C101),Dashboard!$M$159:$N$299,2,FALSE)),"")</f>
        <v>pnj20</v>
      </c>
      <c r="U101" s="572" t="str">
        <f t="shared" si="1"/>
        <v>pnj20</v>
      </c>
      <c r="V101" s="581"/>
      <c r="W101" s="424"/>
      <c r="X101" s="228"/>
    </row>
    <row r="102" spans="1:24" ht="15.75" x14ac:dyDescent="0.25">
      <c r="A102" s="415"/>
      <c r="B102" s="416"/>
      <c r="C102" s="416" t="s">
        <v>344</v>
      </c>
      <c r="D102" s="416" t="s">
        <v>1261</v>
      </c>
      <c r="E102" s="416" t="s">
        <v>295</v>
      </c>
      <c r="F102" s="416">
        <v>31</v>
      </c>
      <c r="G102" s="417"/>
      <c r="H102" s="418">
        <v>22</v>
      </c>
      <c r="I102" s="416" t="s">
        <v>7034</v>
      </c>
      <c r="J102" s="418">
        <v>23</v>
      </c>
      <c r="K102" s="416">
        <v>1</v>
      </c>
      <c r="L102" s="416">
        <v>1</v>
      </c>
      <c r="M102" s="419">
        <v>10.25</v>
      </c>
      <c r="N102" s="419">
        <v>7.35</v>
      </c>
      <c r="O102" s="420">
        <f>SUM(F97:F102)</f>
        <v>190</v>
      </c>
      <c r="P102" s="416"/>
      <c r="Q102" s="448"/>
      <c r="R102" s="423"/>
      <c r="S102" s="423"/>
      <c r="T102" s="122" t="str">
        <f>IFERROR(IFERROR(VLOOKUP(CONCATENATE($C102,"-",$D102, "-",$E102),Dashboard!$M$159:$N$299,2,FALSE),VLOOKUP(CONCATENATE($E102,"-",$D102, "-",$C102),Dashboard!$M$159:$N$299,2,FALSE)),"")</f>
        <v>pnj20</v>
      </c>
      <c r="U102" s="572" t="str">
        <f t="shared" si="1"/>
        <v>pnj20</v>
      </c>
      <c r="V102" s="581"/>
      <c r="W102" s="424" t="s">
        <v>7431</v>
      </c>
      <c r="X102" s="228"/>
    </row>
    <row r="103" spans="1:24" ht="15.75" x14ac:dyDescent="0.25">
      <c r="A103" s="415"/>
      <c r="B103" s="416">
        <v>9</v>
      </c>
      <c r="C103" s="416" t="s">
        <v>295</v>
      </c>
      <c r="D103" s="416" t="s">
        <v>1261</v>
      </c>
      <c r="E103" s="416" t="s">
        <v>344</v>
      </c>
      <c r="F103" s="416">
        <v>35</v>
      </c>
      <c r="G103" s="417"/>
      <c r="H103" s="418">
        <v>7.2</v>
      </c>
      <c r="I103" s="416" t="s">
        <v>7034</v>
      </c>
      <c r="J103" s="418">
        <v>8.1999999999999993</v>
      </c>
      <c r="K103" s="416"/>
      <c r="L103" s="416"/>
      <c r="M103" s="419"/>
      <c r="N103" s="419"/>
      <c r="O103" s="420"/>
      <c r="P103" s="416"/>
      <c r="Q103" s="448"/>
      <c r="R103" s="423"/>
      <c r="S103" s="423"/>
      <c r="T103" s="122" t="str">
        <f>IFERROR(IFERROR(VLOOKUP(CONCATENATE($C103,"-",$D103, "-",$E103),Dashboard!$M$159:$N$299,2,FALSE),VLOOKUP(CONCATENATE($E103,"-",$D103, "-",$C103),Dashboard!$M$159:$N$299,2,FALSE)),"")</f>
        <v>pnj20</v>
      </c>
      <c r="U103" s="572" t="str">
        <f t="shared" si="1"/>
        <v>pnj20</v>
      </c>
      <c r="V103" s="581"/>
      <c r="W103" s="424"/>
      <c r="X103" s="228"/>
    </row>
    <row r="104" spans="1:24" ht="15.75" x14ac:dyDescent="0.25">
      <c r="A104" s="415"/>
      <c r="B104" s="416"/>
      <c r="C104" s="416" t="s">
        <v>344</v>
      </c>
      <c r="D104" s="416" t="s">
        <v>1261</v>
      </c>
      <c r="E104" s="416" t="s">
        <v>295</v>
      </c>
      <c r="F104" s="416">
        <v>31</v>
      </c>
      <c r="G104" s="417"/>
      <c r="H104" s="418">
        <v>8.5</v>
      </c>
      <c r="I104" s="416" t="s">
        <v>7034</v>
      </c>
      <c r="J104" s="418">
        <v>9.5</v>
      </c>
      <c r="K104" s="416"/>
      <c r="L104" s="416"/>
      <c r="M104" s="419"/>
      <c r="N104" s="419"/>
      <c r="O104" s="420"/>
      <c r="P104" s="416"/>
      <c r="Q104" s="448"/>
      <c r="R104" s="423"/>
      <c r="S104" s="423"/>
      <c r="T104" s="122" t="str">
        <f>IFERROR(IFERROR(VLOOKUP(CONCATENATE($C104,"-",$D104, "-",$E104),Dashboard!$M$159:$N$299,2,FALSE),VLOOKUP(CONCATENATE($E104,"-",$D104, "-",$C104),Dashboard!$M$159:$N$299,2,FALSE)),"")</f>
        <v>pnj20</v>
      </c>
      <c r="U104" s="572" t="str">
        <f t="shared" si="1"/>
        <v>pnj20</v>
      </c>
      <c r="V104" s="581"/>
      <c r="W104" s="424"/>
      <c r="X104" s="228"/>
    </row>
    <row r="105" spans="1:24" ht="15.75" x14ac:dyDescent="0.25">
      <c r="A105" s="415"/>
      <c r="B105" s="416"/>
      <c r="C105" s="416" t="s">
        <v>295</v>
      </c>
      <c r="D105" s="416" t="s">
        <v>1261</v>
      </c>
      <c r="E105" s="416" t="s">
        <v>344</v>
      </c>
      <c r="F105" s="416">
        <v>31</v>
      </c>
      <c r="G105" s="417"/>
      <c r="H105" s="418">
        <v>10.199999999999999</v>
      </c>
      <c r="I105" s="416" t="s">
        <v>7034</v>
      </c>
      <c r="J105" s="418">
        <v>11.2</v>
      </c>
      <c r="K105" s="416"/>
      <c r="L105" s="416"/>
      <c r="M105" s="419"/>
      <c r="N105" s="419"/>
      <c r="O105" s="420"/>
      <c r="P105" s="416"/>
      <c r="Q105" s="448"/>
      <c r="R105" s="423"/>
      <c r="S105" s="423"/>
      <c r="T105" s="122" t="str">
        <f>IFERROR(IFERROR(VLOOKUP(CONCATENATE($C105,"-",$D105, "-",$E105),Dashboard!$M$159:$N$299,2,FALSE),VLOOKUP(CONCATENATE($E105,"-",$D105, "-",$C105),Dashboard!$M$159:$N$299,2,FALSE)),"")</f>
        <v>pnj20</v>
      </c>
      <c r="U105" s="572" t="str">
        <f t="shared" si="1"/>
        <v>pnj20</v>
      </c>
      <c r="V105" s="581"/>
      <c r="W105" s="424"/>
      <c r="X105" s="228"/>
    </row>
    <row r="106" spans="1:24" ht="15.75" x14ac:dyDescent="0.25">
      <c r="A106" s="415"/>
      <c r="B106" s="416"/>
      <c r="C106" s="416" t="s">
        <v>344</v>
      </c>
      <c r="D106" s="416" t="s">
        <v>1261</v>
      </c>
      <c r="E106" s="416" t="s">
        <v>295</v>
      </c>
      <c r="F106" s="416">
        <v>31</v>
      </c>
      <c r="G106" s="417"/>
      <c r="H106" s="418">
        <v>11.5</v>
      </c>
      <c r="I106" s="416" t="s">
        <v>7034</v>
      </c>
      <c r="J106" s="418">
        <v>12.5</v>
      </c>
      <c r="K106" s="416">
        <v>1</v>
      </c>
      <c r="L106" s="416">
        <v>1</v>
      </c>
      <c r="M106" s="419">
        <v>6.15</v>
      </c>
      <c r="N106" s="419">
        <v>5.15</v>
      </c>
      <c r="O106" s="420">
        <f>SUM(F103:F106)</f>
        <v>128</v>
      </c>
      <c r="P106" s="416"/>
      <c r="Q106" s="448"/>
      <c r="R106" s="423"/>
      <c r="S106" s="423"/>
      <c r="T106" s="122" t="str">
        <f>IFERROR(IFERROR(VLOOKUP(CONCATENATE($C106,"-",$D106, "-",$E106),Dashboard!$M$159:$N$299,2,FALSE),VLOOKUP(CONCATENATE($E106,"-",$D106, "-",$C106),Dashboard!$M$159:$N$299,2,FALSE)),"")</f>
        <v>pnj20</v>
      </c>
      <c r="U106" s="572" t="str">
        <f t="shared" si="1"/>
        <v>pnj20</v>
      </c>
      <c r="V106" s="581"/>
      <c r="W106" s="424" t="s">
        <v>5805</v>
      </c>
      <c r="X106" s="228"/>
    </row>
    <row r="107" spans="1:24" ht="15.75" x14ac:dyDescent="0.25">
      <c r="A107" s="439" t="s">
        <v>5835</v>
      </c>
      <c r="B107" s="440" t="s">
        <v>5950</v>
      </c>
      <c r="C107" s="441" t="s">
        <v>295</v>
      </c>
      <c r="D107" s="441"/>
      <c r="E107" s="452" t="s">
        <v>7037</v>
      </c>
      <c r="F107" s="441">
        <v>10</v>
      </c>
      <c r="G107" s="441"/>
      <c r="H107" s="442">
        <v>11.2</v>
      </c>
      <c r="I107" s="440"/>
      <c r="J107" s="442">
        <v>11.45</v>
      </c>
      <c r="K107" s="440"/>
      <c r="L107" s="440"/>
      <c r="M107" s="453"/>
      <c r="N107" s="453"/>
      <c r="O107" s="443"/>
      <c r="P107" s="440"/>
      <c r="Q107" s="450"/>
      <c r="R107" s="444"/>
      <c r="S107" s="444"/>
      <c r="T107" s="122" t="str">
        <f>IFERROR(IFERROR(VLOOKUP(CONCATENATE($C107,"-",$D107, "-",$E107),Dashboard!$M$159:$N$299,2,FALSE),VLOOKUP(CONCATENATE($E107,"-",$D107, "-",$C107),Dashboard!$M$159:$N$299,2,FALSE)),"")</f>
        <v/>
      </c>
      <c r="U107" s="572" t="str">
        <f t="shared" si="1"/>
        <v/>
      </c>
      <c r="V107" s="572"/>
      <c r="W107" s="445"/>
      <c r="X107" s="228"/>
    </row>
    <row r="108" spans="1:24" ht="15.75" x14ac:dyDescent="0.25">
      <c r="A108" s="415"/>
      <c r="B108" s="416"/>
      <c r="C108" s="454" t="s">
        <v>7037</v>
      </c>
      <c r="D108" s="417"/>
      <c r="E108" s="454" t="s">
        <v>7038</v>
      </c>
      <c r="F108" s="417">
        <v>6</v>
      </c>
      <c r="G108" s="417"/>
      <c r="H108" s="418">
        <v>12</v>
      </c>
      <c r="I108" s="416"/>
      <c r="J108" s="418">
        <v>12.15</v>
      </c>
      <c r="K108" s="416"/>
      <c r="L108" s="416"/>
      <c r="M108" s="419"/>
      <c r="N108" s="419"/>
      <c r="O108" s="420"/>
      <c r="P108" s="416"/>
      <c r="Q108" s="448"/>
      <c r="R108" s="423"/>
      <c r="S108" s="423"/>
      <c r="T108" s="122" t="str">
        <f>IFERROR(IFERROR(VLOOKUP(CONCATENATE($C108,"-",$D108, "-",$E108),Dashboard!$M$159:$N$299,2,FALSE),VLOOKUP(CONCATENATE($E108,"-",$D108, "-",$C108),Dashboard!$M$159:$N$299,2,FALSE)),"")</f>
        <v/>
      </c>
      <c r="U108" s="572" t="str">
        <f t="shared" si="1"/>
        <v/>
      </c>
      <c r="V108" s="581"/>
      <c r="W108" s="424"/>
      <c r="X108" s="228"/>
    </row>
    <row r="109" spans="1:24" ht="15.75" x14ac:dyDescent="0.25">
      <c r="A109" s="415"/>
      <c r="B109" s="416"/>
      <c r="C109" s="454" t="s">
        <v>7038</v>
      </c>
      <c r="D109" s="417"/>
      <c r="E109" s="415" t="s">
        <v>7039</v>
      </c>
      <c r="F109" s="417">
        <v>6</v>
      </c>
      <c r="G109" s="417"/>
      <c r="H109" s="418">
        <v>12.3</v>
      </c>
      <c r="I109" s="416"/>
      <c r="J109" s="418">
        <v>12.45</v>
      </c>
      <c r="K109" s="416"/>
      <c r="L109" s="416"/>
      <c r="M109" s="419"/>
      <c r="N109" s="419"/>
      <c r="O109" s="420"/>
      <c r="P109" s="416"/>
      <c r="Q109" s="448"/>
      <c r="R109" s="423"/>
      <c r="S109" s="423"/>
      <c r="T109" s="122" t="str">
        <f>IFERROR(IFERROR(VLOOKUP(CONCATENATE($C109,"-",$D109, "-",$E109),Dashboard!$M$159:$N$299,2,FALSE),VLOOKUP(CONCATENATE($E109,"-",$D109, "-",$C109),Dashboard!$M$159:$N$299,2,FALSE)),"")</f>
        <v/>
      </c>
      <c r="U109" s="572" t="str">
        <f t="shared" si="1"/>
        <v/>
      </c>
      <c r="V109" s="581"/>
      <c r="W109" s="424"/>
      <c r="X109" s="228"/>
    </row>
    <row r="110" spans="1:24" ht="15.75" x14ac:dyDescent="0.25">
      <c r="A110" s="415"/>
      <c r="B110" s="416"/>
      <c r="C110" s="417" t="s">
        <v>7040</v>
      </c>
      <c r="D110" s="417"/>
      <c r="E110" s="454" t="s">
        <v>7038</v>
      </c>
      <c r="F110" s="417">
        <v>6</v>
      </c>
      <c r="G110" s="417"/>
      <c r="H110" s="418">
        <v>13</v>
      </c>
      <c r="I110" s="416"/>
      <c r="J110" s="418">
        <v>13.15</v>
      </c>
      <c r="K110" s="416"/>
      <c r="L110" s="416"/>
      <c r="M110" s="419"/>
      <c r="N110" s="419"/>
      <c r="O110" s="420"/>
      <c r="P110" s="416"/>
      <c r="Q110" s="448"/>
      <c r="R110" s="423"/>
      <c r="S110" s="423"/>
      <c r="T110" s="122" t="str">
        <f>IFERROR(IFERROR(VLOOKUP(CONCATENATE($C110,"-",$D110, "-",$E110),Dashboard!$M$159:$N$299,2,FALSE),VLOOKUP(CONCATENATE($E110,"-",$D110, "-",$C110),Dashboard!$M$159:$N$299,2,FALSE)),"")</f>
        <v/>
      </c>
      <c r="U110" s="572" t="str">
        <f t="shared" si="1"/>
        <v/>
      </c>
      <c r="V110" s="581"/>
      <c r="W110" s="424"/>
      <c r="X110" s="228"/>
    </row>
    <row r="111" spans="1:24" ht="15.75" x14ac:dyDescent="0.25">
      <c r="A111" s="415"/>
      <c r="B111" s="416"/>
      <c r="C111" s="454" t="s">
        <v>7038</v>
      </c>
      <c r="D111" s="417"/>
      <c r="E111" s="415" t="s">
        <v>7039</v>
      </c>
      <c r="F111" s="417">
        <v>6</v>
      </c>
      <c r="G111" s="417"/>
      <c r="H111" s="418">
        <v>13.3</v>
      </c>
      <c r="I111" s="416"/>
      <c r="J111" s="418">
        <v>13.45</v>
      </c>
      <c r="K111" s="416"/>
      <c r="L111" s="416"/>
      <c r="M111" s="419"/>
      <c r="N111" s="419"/>
      <c r="O111" s="420"/>
      <c r="P111" s="416"/>
      <c r="Q111" s="448"/>
      <c r="R111" s="423"/>
      <c r="S111" s="423"/>
      <c r="T111" s="122" t="str">
        <f>IFERROR(IFERROR(VLOOKUP(CONCATENATE($C111,"-",$D111, "-",$E111),Dashboard!$M$159:$N$299,2,FALSE),VLOOKUP(CONCATENATE($E111,"-",$D111, "-",$C111),Dashboard!$M$159:$N$299,2,FALSE)),"")</f>
        <v/>
      </c>
      <c r="U111" s="572" t="str">
        <f t="shared" si="1"/>
        <v/>
      </c>
      <c r="V111" s="581"/>
      <c r="W111" s="424"/>
      <c r="X111" s="228"/>
    </row>
    <row r="112" spans="1:24" ht="15.75" x14ac:dyDescent="0.25">
      <c r="A112" s="415"/>
      <c r="B112" s="416"/>
      <c r="C112" s="417" t="s">
        <v>7040</v>
      </c>
      <c r="D112" s="417"/>
      <c r="E112" s="454" t="s">
        <v>7038</v>
      </c>
      <c r="F112" s="417">
        <v>6</v>
      </c>
      <c r="G112" s="417"/>
      <c r="H112" s="418">
        <v>14.15</v>
      </c>
      <c r="I112" s="416"/>
      <c r="J112" s="418">
        <v>14.3</v>
      </c>
      <c r="K112" s="416"/>
      <c r="L112" s="416"/>
      <c r="M112" s="419"/>
      <c r="N112" s="419"/>
      <c r="O112" s="420"/>
      <c r="P112" s="416"/>
      <c r="Q112" s="448"/>
      <c r="R112" s="423"/>
      <c r="S112" s="423"/>
      <c r="T112" s="122" t="str">
        <f>IFERROR(IFERROR(VLOOKUP(CONCATENATE($C112,"-",$D112, "-",$E112),Dashboard!$M$159:$N$299,2,FALSE),VLOOKUP(CONCATENATE($E112,"-",$D112, "-",$C112),Dashboard!$M$159:$N$299,2,FALSE)),"")</f>
        <v/>
      </c>
      <c r="U112" s="572" t="str">
        <f t="shared" si="1"/>
        <v/>
      </c>
      <c r="V112" s="581"/>
      <c r="W112" s="424"/>
      <c r="X112" s="228"/>
    </row>
    <row r="113" spans="1:24" ht="15.75" x14ac:dyDescent="0.25">
      <c r="A113" s="415"/>
      <c r="B113" s="416"/>
      <c r="C113" s="454" t="s">
        <v>7038</v>
      </c>
      <c r="D113" s="417"/>
      <c r="E113" s="415" t="s">
        <v>7039</v>
      </c>
      <c r="F113" s="417">
        <v>6</v>
      </c>
      <c r="G113" s="417"/>
      <c r="H113" s="418">
        <v>14.45</v>
      </c>
      <c r="I113" s="416"/>
      <c r="J113" s="418">
        <v>15</v>
      </c>
      <c r="K113" s="416"/>
      <c r="L113" s="416"/>
      <c r="M113" s="419"/>
      <c r="N113" s="419"/>
      <c r="O113" s="420"/>
      <c r="P113" s="416"/>
      <c r="Q113" s="448"/>
      <c r="R113" s="423"/>
      <c r="S113" s="423"/>
      <c r="T113" s="122" t="str">
        <f>IFERROR(IFERROR(VLOOKUP(CONCATENATE($C113,"-",$D113, "-",$E113),Dashboard!$M$159:$N$299,2,FALSE),VLOOKUP(CONCATENATE($E113,"-",$D113, "-",$C113),Dashboard!$M$159:$N$299,2,FALSE)),"")</f>
        <v/>
      </c>
      <c r="U113" s="572" t="str">
        <f t="shared" si="1"/>
        <v/>
      </c>
      <c r="V113" s="581"/>
      <c r="W113" s="424"/>
      <c r="X113" s="228"/>
    </row>
    <row r="114" spans="1:24" ht="15.75" x14ac:dyDescent="0.25">
      <c r="A114" s="415"/>
      <c r="B114" s="416"/>
      <c r="C114" s="417" t="s">
        <v>7040</v>
      </c>
      <c r="D114" s="417"/>
      <c r="E114" s="454" t="s">
        <v>7038</v>
      </c>
      <c r="F114" s="417">
        <v>6</v>
      </c>
      <c r="G114" s="417"/>
      <c r="H114" s="418">
        <v>15.15</v>
      </c>
      <c r="I114" s="416"/>
      <c r="J114" s="418">
        <v>15.3</v>
      </c>
      <c r="K114" s="416"/>
      <c r="L114" s="416"/>
      <c r="M114" s="419"/>
      <c r="N114" s="419"/>
      <c r="O114" s="420"/>
      <c r="P114" s="416"/>
      <c r="Q114" s="448"/>
      <c r="R114" s="423"/>
      <c r="S114" s="423"/>
      <c r="T114" s="122" t="str">
        <f>IFERROR(IFERROR(VLOOKUP(CONCATENATE($C114,"-",$D114, "-",$E114),Dashboard!$M$159:$N$299,2,FALSE),VLOOKUP(CONCATENATE($E114,"-",$D114, "-",$C114),Dashboard!$M$159:$N$299,2,FALSE)),"")</f>
        <v/>
      </c>
      <c r="U114" s="572" t="str">
        <f t="shared" si="1"/>
        <v/>
      </c>
      <c r="V114" s="581"/>
      <c r="W114" s="424"/>
      <c r="X114" s="228"/>
    </row>
    <row r="115" spans="1:24" ht="15.75" x14ac:dyDescent="0.25">
      <c r="A115" s="415"/>
      <c r="B115" s="416"/>
      <c r="C115" s="454" t="s">
        <v>7038</v>
      </c>
      <c r="D115" s="454" t="s">
        <v>7041</v>
      </c>
      <c r="E115" s="454" t="s">
        <v>7038</v>
      </c>
      <c r="F115" s="417">
        <v>6</v>
      </c>
      <c r="G115" s="417"/>
      <c r="H115" s="418">
        <v>15.45</v>
      </c>
      <c r="I115" s="416"/>
      <c r="J115" s="418">
        <v>16</v>
      </c>
      <c r="K115" s="416"/>
      <c r="L115" s="416"/>
      <c r="M115" s="419"/>
      <c r="N115" s="419"/>
      <c r="O115" s="420"/>
      <c r="P115" s="416"/>
      <c r="Q115" s="448"/>
      <c r="R115" s="423"/>
      <c r="S115" s="423"/>
      <c r="T115" s="122" t="str">
        <f>IFERROR(IFERROR(VLOOKUP(CONCATENATE($C115,"-",$D115, "-",$E115),Dashboard!$M$159:$N$299,2,FALSE),VLOOKUP(CONCATENATE($E115,"-",$D115, "-",$C115),Dashboard!$M$159:$N$299,2,FALSE)),"")</f>
        <v/>
      </c>
      <c r="U115" s="572" t="str">
        <f t="shared" si="1"/>
        <v/>
      </c>
      <c r="V115" s="581"/>
      <c r="W115" s="424"/>
      <c r="X115" s="228"/>
    </row>
    <row r="116" spans="1:24" ht="15.75" x14ac:dyDescent="0.25">
      <c r="A116" s="415"/>
      <c r="B116" s="416"/>
      <c r="C116" s="454" t="s">
        <v>7038</v>
      </c>
      <c r="D116" s="454" t="s">
        <v>7041</v>
      </c>
      <c r="E116" s="454" t="s">
        <v>7038</v>
      </c>
      <c r="F116" s="417">
        <v>6</v>
      </c>
      <c r="G116" s="417"/>
      <c r="H116" s="418">
        <v>16.149999999999999</v>
      </c>
      <c r="I116" s="416"/>
      <c r="J116" s="418">
        <v>16.3</v>
      </c>
      <c r="K116" s="416"/>
      <c r="L116" s="416"/>
      <c r="M116" s="419"/>
      <c r="N116" s="419"/>
      <c r="O116" s="420"/>
      <c r="P116" s="416"/>
      <c r="Q116" s="448"/>
      <c r="R116" s="423"/>
      <c r="S116" s="423"/>
      <c r="T116" s="122" t="str">
        <f>IFERROR(IFERROR(VLOOKUP(CONCATENATE($C116,"-",$D116, "-",$E116),Dashboard!$M$159:$N$299,2,FALSE),VLOOKUP(CONCATENATE($E116,"-",$D116, "-",$C116),Dashboard!$M$159:$N$299,2,FALSE)),"")</f>
        <v/>
      </c>
      <c r="U116" s="572" t="str">
        <f t="shared" si="1"/>
        <v/>
      </c>
      <c r="V116" s="581"/>
      <c r="W116" s="424"/>
      <c r="X116" s="228"/>
    </row>
    <row r="117" spans="1:24" ht="15.75" x14ac:dyDescent="0.25">
      <c r="A117" s="415"/>
      <c r="B117" s="416"/>
      <c r="C117" s="454" t="s">
        <v>7038</v>
      </c>
      <c r="D117" s="454" t="s">
        <v>7041</v>
      </c>
      <c r="E117" s="454" t="s">
        <v>7038</v>
      </c>
      <c r="F117" s="417">
        <v>6</v>
      </c>
      <c r="G117" s="417"/>
      <c r="H117" s="418">
        <v>16.45</v>
      </c>
      <c r="I117" s="416"/>
      <c r="J117" s="418">
        <v>17</v>
      </c>
      <c r="K117" s="416"/>
      <c r="L117" s="416"/>
      <c r="M117" s="419"/>
      <c r="N117" s="419"/>
      <c r="O117" s="420"/>
      <c r="P117" s="416"/>
      <c r="Q117" s="448"/>
      <c r="R117" s="423"/>
      <c r="S117" s="423"/>
      <c r="T117" s="122" t="str">
        <f>IFERROR(IFERROR(VLOOKUP(CONCATENATE($C117,"-",$D117, "-",$E117),Dashboard!$M$159:$N$299,2,FALSE),VLOOKUP(CONCATENATE($E117,"-",$D117, "-",$C117),Dashboard!$M$159:$N$299,2,FALSE)),"")</f>
        <v/>
      </c>
      <c r="U117" s="572" t="str">
        <f t="shared" si="1"/>
        <v/>
      </c>
      <c r="V117" s="581"/>
      <c r="W117" s="424"/>
      <c r="X117" s="228"/>
    </row>
    <row r="118" spans="1:24" ht="15.75" x14ac:dyDescent="0.25">
      <c r="A118" s="415"/>
      <c r="B118" s="416"/>
      <c r="C118" s="454" t="s">
        <v>7038</v>
      </c>
      <c r="D118" s="454" t="s">
        <v>7041</v>
      </c>
      <c r="E118" s="454" t="s">
        <v>7038</v>
      </c>
      <c r="F118" s="417">
        <v>6</v>
      </c>
      <c r="G118" s="417"/>
      <c r="H118" s="418">
        <v>17.149999999999999</v>
      </c>
      <c r="I118" s="416"/>
      <c r="J118" s="418">
        <v>17.3</v>
      </c>
      <c r="K118" s="416"/>
      <c r="L118" s="416"/>
      <c r="M118" s="419"/>
      <c r="N118" s="419"/>
      <c r="O118" s="420"/>
      <c r="P118" s="416"/>
      <c r="Q118" s="448"/>
      <c r="R118" s="423"/>
      <c r="S118" s="423"/>
      <c r="T118" s="122" t="str">
        <f>IFERROR(IFERROR(VLOOKUP(CONCATENATE($C118,"-",$D118, "-",$E118),Dashboard!$M$159:$N$299,2,FALSE),VLOOKUP(CONCATENATE($E118,"-",$D118, "-",$C118),Dashboard!$M$159:$N$299,2,FALSE)),"")</f>
        <v/>
      </c>
      <c r="U118" s="572" t="str">
        <f t="shared" si="1"/>
        <v/>
      </c>
      <c r="V118" s="581"/>
      <c r="W118" s="424"/>
      <c r="X118" s="228"/>
    </row>
    <row r="119" spans="1:24" ht="15.75" x14ac:dyDescent="0.25">
      <c r="A119" s="415"/>
      <c r="B119" s="416"/>
      <c r="C119" s="454" t="s">
        <v>7038</v>
      </c>
      <c r="D119" s="454" t="s">
        <v>7041</v>
      </c>
      <c r="E119" s="454" t="s">
        <v>7038</v>
      </c>
      <c r="F119" s="417">
        <v>6</v>
      </c>
      <c r="G119" s="417"/>
      <c r="H119" s="418">
        <v>17.45</v>
      </c>
      <c r="I119" s="416"/>
      <c r="J119" s="418">
        <v>18</v>
      </c>
      <c r="K119" s="416"/>
      <c r="L119" s="416"/>
      <c r="M119" s="419"/>
      <c r="N119" s="419"/>
      <c r="O119" s="420"/>
      <c r="P119" s="416"/>
      <c r="Q119" s="448"/>
      <c r="R119" s="423"/>
      <c r="S119" s="423"/>
      <c r="T119" s="122" t="str">
        <f>IFERROR(IFERROR(VLOOKUP(CONCATENATE($C119,"-",$D119, "-",$E119),Dashboard!$M$159:$N$299,2,FALSE),VLOOKUP(CONCATENATE($E119,"-",$D119, "-",$C119),Dashboard!$M$159:$N$299,2,FALSE)),"")</f>
        <v/>
      </c>
      <c r="U119" s="572" t="str">
        <f t="shared" si="1"/>
        <v/>
      </c>
      <c r="V119" s="581"/>
      <c r="W119" s="424"/>
      <c r="X119" s="228"/>
    </row>
    <row r="120" spans="1:24" ht="15.75" x14ac:dyDescent="0.25">
      <c r="A120" s="415"/>
      <c r="B120" s="416"/>
      <c r="C120" s="454" t="s">
        <v>7038</v>
      </c>
      <c r="D120" s="454"/>
      <c r="E120" s="415" t="s">
        <v>7039</v>
      </c>
      <c r="F120" s="417">
        <v>6</v>
      </c>
      <c r="G120" s="417"/>
      <c r="H120" s="418">
        <v>18.149999999999999</v>
      </c>
      <c r="I120" s="416"/>
      <c r="J120" s="418">
        <v>18.3</v>
      </c>
      <c r="K120" s="416"/>
      <c r="L120" s="416"/>
      <c r="M120" s="419"/>
      <c r="N120" s="419"/>
      <c r="O120" s="420"/>
      <c r="P120" s="416"/>
      <c r="Q120" s="448"/>
      <c r="R120" s="423"/>
      <c r="S120" s="423"/>
      <c r="T120" s="122" t="str">
        <f>IFERROR(IFERROR(VLOOKUP(CONCATENATE($C120,"-",$D120, "-",$E120),Dashboard!$M$159:$N$299,2,FALSE),VLOOKUP(CONCATENATE($E120,"-",$D120, "-",$C120),Dashboard!$M$159:$N$299,2,FALSE)),"")</f>
        <v/>
      </c>
      <c r="U120" s="572" t="str">
        <f t="shared" si="1"/>
        <v/>
      </c>
      <c r="V120" s="581"/>
      <c r="W120" s="424"/>
      <c r="X120" s="228"/>
    </row>
    <row r="121" spans="1:24" ht="15.75" x14ac:dyDescent="0.25">
      <c r="A121" s="415"/>
      <c r="B121" s="416"/>
      <c r="C121" s="417" t="s">
        <v>7040</v>
      </c>
      <c r="D121" s="454"/>
      <c r="E121" s="454" t="s">
        <v>7038</v>
      </c>
      <c r="F121" s="417">
        <v>6</v>
      </c>
      <c r="G121" s="417"/>
      <c r="H121" s="418">
        <v>18.45</v>
      </c>
      <c r="I121" s="416"/>
      <c r="J121" s="418">
        <v>19</v>
      </c>
      <c r="K121" s="416"/>
      <c r="L121" s="416"/>
      <c r="M121" s="419"/>
      <c r="N121" s="419"/>
      <c r="O121" s="420"/>
      <c r="P121" s="416"/>
      <c r="Q121" s="448"/>
      <c r="R121" s="423"/>
      <c r="S121" s="423"/>
      <c r="T121" s="122" t="str">
        <f>IFERROR(IFERROR(VLOOKUP(CONCATENATE($C121,"-",$D121, "-",$E121),Dashboard!$M$159:$N$299,2,FALSE),VLOOKUP(CONCATENATE($E121,"-",$D121, "-",$C121),Dashboard!$M$159:$N$299,2,FALSE)),"")</f>
        <v/>
      </c>
      <c r="U121" s="572" t="str">
        <f t="shared" si="1"/>
        <v/>
      </c>
      <c r="V121" s="581"/>
      <c r="W121" s="424"/>
      <c r="X121" s="228"/>
    </row>
    <row r="122" spans="1:24" ht="15.75" x14ac:dyDescent="0.25">
      <c r="A122" s="415"/>
      <c r="B122" s="416"/>
      <c r="C122" s="454" t="s">
        <v>7038</v>
      </c>
      <c r="D122" s="454" t="s">
        <v>7041</v>
      </c>
      <c r="E122" s="454" t="s">
        <v>7038</v>
      </c>
      <c r="F122" s="417">
        <v>6</v>
      </c>
      <c r="G122" s="417"/>
      <c r="H122" s="418">
        <v>19.149999999999999</v>
      </c>
      <c r="I122" s="416"/>
      <c r="J122" s="418">
        <v>19.3</v>
      </c>
      <c r="K122" s="416"/>
      <c r="L122" s="416"/>
      <c r="M122" s="419"/>
      <c r="N122" s="419"/>
      <c r="O122" s="420"/>
      <c r="P122" s="416"/>
      <c r="Q122" s="448"/>
      <c r="R122" s="423"/>
      <c r="S122" s="423"/>
      <c r="T122" s="122" t="str">
        <f>IFERROR(IFERROR(VLOOKUP(CONCATENATE($C122,"-",$D122, "-",$E122),Dashboard!$M$159:$N$299,2,FALSE),VLOOKUP(CONCATENATE($E122,"-",$D122, "-",$C122),Dashboard!$M$159:$N$299,2,FALSE)),"")</f>
        <v/>
      </c>
      <c r="U122" s="572" t="str">
        <f t="shared" si="1"/>
        <v/>
      </c>
      <c r="V122" s="581"/>
      <c r="W122" s="424"/>
      <c r="X122" s="228"/>
    </row>
    <row r="123" spans="1:24" ht="15.75" x14ac:dyDescent="0.25">
      <c r="A123" s="415"/>
      <c r="B123" s="416"/>
      <c r="C123" s="454" t="s">
        <v>7038</v>
      </c>
      <c r="D123" s="454"/>
      <c r="E123" s="454" t="s">
        <v>7042</v>
      </c>
      <c r="F123" s="417">
        <v>6</v>
      </c>
      <c r="G123" s="417"/>
      <c r="H123" s="418">
        <v>20.149999999999999</v>
      </c>
      <c r="I123" s="416"/>
      <c r="J123" s="418">
        <v>20.3</v>
      </c>
      <c r="K123" s="416">
        <v>1</v>
      </c>
      <c r="L123" s="416">
        <v>1</v>
      </c>
      <c r="M123" s="419">
        <v>9.5500000000000007</v>
      </c>
      <c r="N123" s="419">
        <v>6.15</v>
      </c>
      <c r="O123" s="420">
        <f>SUM(F107:F123)</f>
        <v>106</v>
      </c>
      <c r="P123" s="416"/>
      <c r="Q123" s="448"/>
      <c r="R123" s="423"/>
      <c r="S123" s="423"/>
      <c r="T123" s="122" t="str">
        <f>IFERROR(IFERROR(VLOOKUP(CONCATENATE($C123,"-",$D123, "-",$E123),Dashboard!$M$159:$N$299,2,FALSE),VLOOKUP(CONCATENATE($E123,"-",$D123, "-",$C123),Dashboard!$M$159:$N$299,2,FALSE)),"")</f>
        <v/>
      </c>
      <c r="U123" s="572" t="str">
        <f t="shared" si="1"/>
        <v/>
      </c>
      <c r="V123" s="581"/>
      <c r="W123" s="424" t="s">
        <v>7435</v>
      </c>
      <c r="X123" s="228"/>
    </row>
    <row r="124" spans="1:24" ht="15.75" x14ac:dyDescent="0.25">
      <c r="A124" s="415"/>
      <c r="B124" s="416">
        <v>10</v>
      </c>
      <c r="C124" s="454" t="s">
        <v>7042</v>
      </c>
      <c r="D124" s="454"/>
      <c r="E124" s="417" t="s">
        <v>7040</v>
      </c>
      <c r="F124" s="417">
        <v>6</v>
      </c>
      <c r="G124" s="417"/>
      <c r="H124" s="418">
        <v>6.1</v>
      </c>
      <c r="I124" s="416"/>
      <c r="J124" s="418">
        <v>6.25</v>
      </c>
      <c r="K124" s="416"/>
      <c r="L124" s="416"/>
      <c r="M124" s="419"/>
      <c r="N124" s="419"/>
      <c r="O124" s="420"/>
      <c r="P124" s="416"/>
      <c r="Q124" s="448"/>
      <c r="R124" s="423"/>
      <c r="S124" s="423"/>
      <c r="T124" s="122" t="str">
        <f>IFERROR(IFERROR(VLOOKUP(CONCATENATE($C124,"-",$D124, "-",$E124),Dashboard!$M$159:$N$299,2,FALSE),VLOOKUP(CONCATENATE($E124,"-",$D124, "-",$C124),Dashboard!$M$159:$N$299,2,FALSE)),"")</f>
        <v/>
      </c>
      <c r="U124" s="572" t="str">
        <f t="shared" si="1"/>
        <v/>
      </c>
      <c r="V124" s="581"/>
      <c r="W124" s="424"/>
      <c r="X124" s="228"/>
    </row>
    <row r="125" spans="1:24" ht="15.75" x14ac:dyDescent="0.25">
      <c r="A125" s="415"/>
      <c r="B125" s="416"/>
      <c r="C125" s="417" t="s">
        <v>7040</v>
      </c>
      <c r="D125" s="454" t="s">
        <v>7038</v>
      </c>
      <c r="E125" s="417" t="s">
        <v>7040</v>
      </c>
      <c r="F125" s="417">
        <v>12</v>
      </c>
      <c r="G125" s="417"/>
      <c r="H125" s="418">
        <v>6.45</v>
      </c>
      <c r="I125" s="416"/>
      <c r="J125" s="418">
        <v>7.1</v>
      </c>
      <c r="K125" s="416"/>
      <c r="L125" s="416"/>
      <c r="M125" s="419"/>
      <c r="N125" s="419"/>
      <c r="O125" s="420"/>
      <c r="P125" s="416"/>
      <c r="Q125" s="448"/>
      <c r="R125" s="423"/>
      <c r="S125" s="423"/>
      <c r="T125" s="122" t="str">
        <f>IFERROR(IFERROR(VLOOKUP(CONCATENATE($C125,"-",$D125, "-",$E125),Dashboard!$M$159:$N$299,2,FALSE),VLOOKUP(CONCATENATE($E125,"-",$D125, "-",$C125),Dashboard!$M$159:$N$299,2,FALSE)),"")</f>
        <v/>
      </c>
      <c r="U125" s="572" t="str">
        <f t="shared" si="1"/>
        <v/>
      </c>
      <c r="V125" s="581"/>
      <c r="W125" s="424"/>
      <c r="X125" s="228"/>
    </row>
    <row r="126" spans="1:24" ht="15.75" x14ac:dyDescent="0.25">
      <c r="A126" s="415"/>
      <c r="B126" s="416"/>
      <c r="C126" s="417" t="s">
        <v>7040</v>
      </c>
      <c r="D126" s="454" t="s">
        <v>7038</v>
      </c>
      <c r="E126" s="417" t="s">
        <v>7040</v>
      </c>
      <c r="F126" s="417">
        <v>12</v>
      </c>
      <c r="G126" s="417"/>
      <c r="H126" s="418">
        <v>7.15</v>
      </c>
      <c r="I126" s="416"/>
      <c r="J126" s="418">
        <v>7.35</v>
      </c>
      <c r="K126" s="416"/>
      <c r="L126" s="416"/>
      <c r="M126" s="419"/>
      <c r="N126" s="419"/>
      <c r="O126" s="420"/>
      <c r="P126" s="416"/>
      <c r="Q126" s="448"/>
      <c r="R126" s="423"/>
      <c r="S126" s="423"/>
      <c r="T126" s="122" t="str">
        <f>IFERROR(IFERROR(VLOOKUP(CONCATENATE($C126,"-",$D126, "-",$E126),Dashboard!$M$159:$N$299,2,FALSE),VLOOKUP(CONCATENATE($E126,"-",$D126, "-",$C126),Dashboard!$M$159:$N$299,2,FALSE)),"")</f>
        <v/>
      </c>
      <c r="U126" s="572" t="str">
        <f t="shared" si="1"/>
        <v/>
      </c>
      <c r="V126" s="581"/>
      <c r="W126" s="424"/>
      <c r="X126" s="228"/>
    </row>
    <row r="127" spans="1:24" ht="15.75" x14ac:dyDescent="0.25">
      <c r="A127" s="415"/>
      <c r="B127" s="416"/>
      <c r="C127" s="417" t="s">
        <v>7040</v>
      </c>
      <c r="D127" s="454" t="s">
        <v>7038</v>
      </c>
      <c r="E127" s="454" t="s">
        <v>7041</v>
      </c>
      <c r="F127" s="417">
        <v>9</v>
      </c>
      <c r="G127" s="417"/>
      <c r="H127" s="418">
        <v>7.45</v>
      </c>
      <c r="I127" s="419"/>
      <c r="J127" s="418">
        <v>8.0500000000000007</v>
      </c>
      <c r="K127" s="416"/>
      <c r="L127" s="416"/>
      <c r="M127" s="419"/>
      <c r="N127" s="419"/>
      <c r="O127" s="420"/>
      <c r="P127" s="416"/>
      <c r="Q127" s="448"/>
      <c r="R127" s="423"/>
      <c r="S127" s="423"/>
      <c r="T127" s="122" t="str">
        <f>IFERROR(IFERROR(VLOOKUP(CONCATENATE($C127,"-",$D127, "-",$E127),Dashboard!$M$159:$N$299,2,FALSE),VLOOKUP(CONCATENATE($E127,"-",$D127, "-",$C127),Dashboard!$M$159:$N$299,2,FALSE)),"")</f>
        <v/>
      </c>
      <c r="U127" s="572" t="str">
        <f t="shared" si="1"/>
        <v/>
      </c>
      <c r="V127" s="581"/>
      <c r="W127" s="424"/>
      <c r="X127" s="228"/>
    </row>
    <row r="128" spans="1:24" ht="15.75" x14ac:dyDescent="0.25">
      <c r="A128" s="415"/>
      <c r="B128" s="416"/>
      <c r="C128" s="454" t="s">
        <v>7041</v>
      </c>
      <c r="D128" s="454" t="s">
        <v>7038</v>
      </c>
      <c r="E128" s="454" t="s">
        <v>7041</v>
      </c>
      <c r="F128" s="417">
        <v>6</v>
      </c>
      <c r="G128" s="417"/>
      <c r="H128" s="418">
        <v>8.15</v>
      </c>
      <c r="I128" s="416"/>
      <c r="J128" s="418">
        <v>8.3000000000000007</v>
      </c>
      <c r="K128" s="416"/>
      <c r="L128" s="416"/>
      <c r="M128" s="419"/>
      <c r="N128" s="419"/>
      <c r="O128" s="420"/>
      <c r="P128" s="416"/>
      <c r="Q128" s="448"/>
      <c r="R128" s="423"/>
      <c r="S128" s="423"/>
      <c r="T128" s="122" t="str">
        <f>IFERROR(IFERROR(VLOOKUP(CONCATENATE($C128,"-",$D128, "-",$E128),Dashboard!$M$159:$N$299,2,FALSE),VLOOKUP(CONCATENATE($E128,"-",$D128, "-",$C128),Dashboard!$M$159:$N$299,2,FALSE)),"")</f>
        <v/>
      </c>
      <c r="U128" s="572" t="str">
        <f t="shared" si="1"/>
        <v/>
      </c>
      <c r="V128" s="581"/>
      <c r="W128" s="424"/>
      <c r="X128" s="228"/>
    </row>
    <row r="129" spans="1:24" ht="15.75" x14ac:dyDescent="0.25">
      <c r="A129" s="415"/>
      <c r="B129" s="416"/>
      <c r="C129" s="454" t="s">
        <v>7041</v>
      </c>
      <c r="D129" s="454" t="s">
        <v>7038</v>
      </c>
      <c r="E129" s="454" t="s">
        <v>7041</v>
      </c>
      <c r="F129" s="417">
        <v>6</v>
      </c>
      <c r="G129" s="417"/>
      <c r="H129" s="418">
        <v>8.35</v>
      </c>
      <c r="I129" s="416"/>
      <c r="J129" s="418">
        <v>8.5</v>
      </c>
      <c r="K129" s="416"/>
      <c r="L129" s="416"/>
      <c r="M129" s="419"/>
      <c r="N129" s="419"/>
      <c r="O129" s="420"/>
      <c r="P129" s="416"/>
      <c r="Q129" s="448"/>
      <c r="R129" s="423"/>
      <c r="S129" s="423"/>
      <c r="T129" s="122" t="str">
        <f>IFERROR(IFERROR(VLOOKUP(CONCATENATE($C129,"-",$D129, "-",$E129),Dashboard!$M$159:$N$299,2,FALSE),VLOOKUP(CONCATENATE($E129,"-",$D129, "-",$C129),Dashboard!$M$159:$N$299,2,FALSE)),"")</f>
        <v/>
      </c>
      <c r="U129" s="572" t="str">
        <f t="shared" si="1"/>
        <v/>
      </c>
      <c r="V129" s="581"/>
      <c r="W129" s="424"/>
      <c r="X129" s="228"/>
    </row>
    <row r="130" spans="1:24" ht="15.75" x14ac:dyDescent="0.25">
      <c r="A130" s="415"/>
      <c r="B130" s="416"/>
      <c r="C130" s="454" t="s">
        <v>7041</v>
      </c>
      <c r="D130" s="454" t="s">
        <v>7038</v>
      </c>
      <c r="E130" s="454" t="s">
        <v>7041</v>
      </c>
      <c r="F130" s="417">
        <v>6</v>
      </c>
      <c r="G130" s="417"/>
      <c r="H130" s="418">
        <v>9</v>
      </c>
      <c r="I130" s="416"/>
      <c r="J130" s="418">
        <v>9.15</v>
      </c>
      <c r="K130" s="416"/>
      <c r="L130" s="416"/>
      <c r="M130" s="419"/>
      <c r="N130" s="419"/>
      <c r="O130" s="420"/>
      <c r="P130" s="416"/>
      <c r="Q130" s="448"/>
      <c r="R130" s="423"/>
      <c r="S130" s="423"/>
      <c r="T130" s="122" t="str">
        <f>IFERROR(IFERROR(VLOOKUP(CONCATENATE($C130,"-",$D130, "-",$E130),Dashboard!$M$159:$N$299,2,FALSE),VLOOKUP(CONCATENATE($E130,"-",$D130, "-",$C130),Dashboard!$M$159:$N$299,2,FALSE)),"")</f>
        <v/>
      </c>
      <c r="U130" s="572" t="str">
        <f t="shared" si="1"/>
        <v/>
      </c>
      <c r="V130" s="581"/>
      <c r="W130" s="424"/>
      <c r="X130" s="228"/>
    </row>
    <row r="131" spans="1:24" ht="15.75" x14ac:dyDescent="0.25">
      <c r="A131" s="415"/>
      <c r="B131" s="416"/>
      <c r="C131" s="454" t="s">
        <v>7041</v>
      </c>
      <c r="D131" s="454" t="s">
        <v>7038</v>
      </c>
      <c r="E131" s="454" t="s">
        <v>7041</v>
      </c>
      <c r="F131" s="417">
        <v>6</v>
      </c>
      <c r="G131" s="417"/>
      <c r="H131" s="418">
        <v>9.1999999999999993</v>
      </c>
      <c r="I131" s="416"/>
      <c r="J131" s="418">
        <v>9.35</v>
      </c>
      <c r="K131" s="416"/>
      <c r="L131" s="416"/>
      <c r="M131" s="419"/>
      <c r="N131" s="419"/>
      <c r="O131" s="420"/>
      <c r="P131" s="416"/>
      <c r="Q131" s="448"/>
      <c r="R131" s="423"/>
      <c r="S131" s="423"/>
      <c r="T131" s="122" t="str">
        <f>IFERROR(IFERROR(VLOOKUP(CONCATENATE($C131,"-",$D131, "-",$E131),Dashboard!$M$159:$N$299,2,FALSE),VLOOKUP(CONCATENATE($E131,"-",$D131, "-",$C131),Dashboard!$M$159:$N$299,2,FALSE)),"")</f>
        <v/>
      </c>
      <c r="U131" s="572" t="str">
        <f t="shared" si="1"/>
        <v/>
      </c>
      <c r="V131" s="581"/>
      <c r="W131" s="424"/>
      <c r="X131" s="228"/>
    </row>
    <row r="132" spans="1:24" ht="15.75" x14ac:dyDescent="0.25">
      <c r="A132" s="415"/>
      <c r="B132" s="416"/>
      <c r="C132" s="454" t="s">
        <v>7041</v>
      </c>
      <c r="D132" s="454"/>
      <c r="E132" s="454" t="s">
        <v>7038</v>
      </c>
      <c r="F132" s="417">
        <v>6</v>
      </c>
      <c r="G132" s="417"/>
      <c r="H132" s="418">
        <v>9.4</v>
      </c>
      <c r="I132" s="416"/>
      <c r="J132" s="418">
        <v>9.5500000000000007</v>
      </c>
      <c r="K132" s="416"/>
      <c r="L132" s="416"/>
      <c r="M132" s="419"/>
      <c r="N132" s="419"/>
      <c r="O132" s="420"/>
      <c r="P132" s="416"/>
      <c r="Q132" s="448"/>
      <c r="R132" s="423"/>
      <c r="S132" s="423"/>
      <c r="T132" s="122" t="str">
        <f>IFERROR(IFERROR(VLOOKUP(CONCATENATE($C132,"-",$D132, "-",$E132),Dashboard!$M$159:$N$299,2,FALSE),VLOOKUP(CONCATENATE($E132,"-",$D132, "-",$C132),Dashboard!$M$159:$N$299,2,FALSE)),"")</f>
        <v/>
      </c>
      <c r="U132" s="572" t="str">
        <f t="shared" si="1"/>
        <v/>
      </c>
      <c r="V132" s="581"/>
      <c r="W132" s="424"/>
      <c r="X132" s="228"/>
    </row>
    <row r="133" spans="1:24" ht="15.75" x14ac:dyDescent="0.25">
      <c r="A133" s="455"/>
      <c r="B133" s="423"/>
      <c r="C133" s="454" t="s">
        <v>7038</v>
      </c>
      <c r="D133" s="456" t="s">
        <v>7037</v>
      </c>
      <c r="E133" s="456" t="s">
        <v>295</v>
      </c>
      <c r="F133" s="457">
        <v>16</v>
      </c>
      <c r="G133" s="457"/>
      <c r="H133" s="458">
        <v>10</v>
      </c>
      <c r="I133" s="458"/>
      <c r="J133" s="458">
        <v>10.45</v>
      </c>
      <c r="K133" s="416">
        <v>1</v>
      </c>
      <c r="L133" s="416">
        <v>1</v>
      </c>
      <c r="M133" s="419">
        <v>5.2</v>
      </c>
      <c r="N133" s="419">
        <v>5.15</v>
      </c>
      <c r="O133" s="420">
        <f>SUM(F124:F133)</f>
        <v>85</v>
      </c>
      <c r="P133" s="416"/>
      <c r="Q133" s="448"/>
      <c r="R133" s="423"/>
      <c r="S133" s="423"/>
      <c r="T133" s="122" t="str">
        <f>IFERROR(IFERROR(VLOOKUP(CONCATENATE($C133,"-",$D133, "-",$E133),Dashboard!$M$159:$N$299,2,FALSE),VLOOKUP(CONCATENATE($E133,"-",$D133, "-",$C133),Dashboard!$M$159:$N$299,2,FALSE)),"")</f>
        <v/>
      </c>
      <c r="U133" s="572" t="str">
        <f t="shared" si="1"/>
        <v/>
      </c>
      <c r="V133" s="581"/>
      <c r="W133" s="424" t="s">
        <v>7436</v>
      </c>
      <c r="X133" s="228"/>
    </row>
    <row r="134" spans="1:24" ht="15.75" x14ac:dyDescent="0.25">
      <c r="A134" s="439" t="s">
        <v>5835</v>
      </c>
      <c r="B134" s="440" t="s">
        <v>5809</v>
      </c>
      <c r="C134" s="441" t="s">
        <v>295</v>
      </c>
      <c r="D134" s="441" t="s">
        <v>7043</v>
      </c>
      <c r="E134" s="441" t="s">
        <v>295</v>
      </c>
      <c r="F134" s="441">
        <v>30</v>
      </c>
      <c r="G134" s="441"/>
      <c r="H134" s="442">
        <v>12.45</v>
      </c>
      <c r="I134" s="453" t="s">
        <v>7034</v>
      </c>
      <c r="J134" s="442">
        <v>14.3</v>
      </c>
      <c r="K134" s="440"/>
      <c r="L134" s="440"/>
      <c r="M134" s="440"/>
      <c r="N134" s="440"/>
      <c r="O134" s="443"/>
      <c r="P134" s="440"/>
      <c r="Q134" s="440"/>
      <c r="R134" s="444"/>
      <c r="S134" s="444"/>
      <c r="T134" s="122" t="str">
        <f>IFERROR(IFERROR(VLOOKUP(CONCATENATE($C134,"-",$D134, "-",$E134),Dashboard!$M$159:$N$299,2,FALSE),VLOOKUP(CONCATENATE($E134,"-",$D134, "-",$C134),Dashboard!$M$159:$N$299,2,FALSE)),"")</f>
        <v/>
      </c>
      <c r="U134" s="572" t="str">
        <f t="shared" si="1"/>
        <v/>
      </c>
      <c r="V134" s="572"/>
      <c r="W134" s="445" t="s">
        <v>7044</v>
      </c>
      <c r="X134" s="228"/>
    </row>
    <row r="135" spans="1:24" ht="15.75" x14ac:dyDescent="0.25">
      <c r="A135" s="415"/>
      <c r="B135" s="416"/>
      <c r="C135" s="417" t="s">
        <v>295</v>
      </c>
      <c r="D135" s="417" t="s">
        <v>7034</v>
      </c>
      <c r="E135" s="417" t="s">
        <v>344</v>
      </c>
      <c r="F135" s="417">
        <v>31</v>
      </c>
      <c r="G135" s="417"/>
      <c r="H135" s="446">
        <v>14.55</v>
      </c>
      <c r="I135" s="416" t="s">
        <v>7034</v>
      </c>
      <c r="J135" s="418">
        <v>16.25</v>
      </c>
      <c r="K135" s="416"/>
      <c r="L135" s="416"/>
      <c r="M135" s="416"/>
      <c r="N135" s="416"/>
      <c r="O135" s="420"/>
      <c r="P135" s="416"/>
      <c r="Q135" s="416"/>
      <c r="R135" s="423"/>
      <c r="S135" s="423"/>
      <c r="T135" s="122" t="str">
        <f>IFERROR(IFERROR(VLOOKUP(CONCATENATE($C135,"-",$D135, "-",$E135),Dashboard!$M$159:$N$299,2,FALSE),VLOOKUP(CONCATENATE($E135,"-",$D135, "-",$C135),Dashboard!$M$159:$N$299,2,FALSE)),"")</f>
        <v/>
      </c>
      <c r="U135" s="572" t="str">
        <f t="shared" si="1"/>
        <v/>
      </c>
      <c r="V135" s="581"/>
      <c r="W135" s="424"/>
      <c r="X135" s="228"/>
    </row>
    <row r="136" spans="1:24" ht="15.75" x14ac:dyDescent="0.25">
      <c r="A136" s="415"/>
      <c r="B136" s="416"/>
      <c r="C136" s="417" t="s">
        <v>344</v>
      </c>
      <c r="D136" s="417" t="s">
        <v>7034</v>
      </c>
      <c r="E136" s="417" t="s">
        <v>295</v>
      </c>
      <c r="F136" s="417">
        <v>31</v>
      </c>
      <c r="G136" s="417"/>
      <c r="H136" s="446">
        <v>16.350000000000001</v>
      </c>
      <c r="I136" s="416" t="s">
        <v>7034</v>
      </c>
      <c r="J136" s="418">
        <v>17.350000000000001</v>
      </c>
      <c r="K136" s="416"/>
      <c r="L136" s="416"/>
      <c r="M136" s="416"/>
      <c r="N136" s="416"/>
      <c r="O136" s="420"/>
      <c r="P136" s="416"/>
      <c r="Q136" s="416"/>
      <c r="R136" s="423"/>
      <c r="S136" s="423"/>
      <c r="T136" s="122" t="str">
        <f>IFERROR(IFERROR(VLOOKUP(CONCATENATE($C136,"-",$D136, "-",$E136),Dashboard!$M$159:$N$299,2,FALSE),VLOOKUP(CONCATENATE($E136,"-",$D136, "-",$C136),Dashboard!$M$159:$N$299,2,FALSE)),"")</f>
        <v/>
      </c>
      <c r="U136" s="572" t="str">
        <f t="shared" si="1"/>
        <v/>
      </c>
      <c r="V136" s="581"/>
      <c r="W136" s="424"/>
      <c r="X136" s="228"/>
    </row>
    <row r="137" spans="1:24" ht="15.75" x14ac:dyDescent="0.25">
      <c r="A137" s="415"/>
      <c r="B137" s="416"/>
      <c r="C137" s="417" t="s">
        <v>295</v>
      </c>
      <c r="D137" s="417" t="s">
        <v>1261</v>
      </c>
      <c r="E137" s="417" t="s">
        <v>344</v>
      </c>
      <c r="F137" s="417">
        <v>35</v>
      </c>
      <c r="G137" s="417"/>
      <c r="H137" s="446">
        <v>17.55</v>
      </c>
      <c r="I137" s="416" t="s">
        <v>7045</v>
      </c>
      <c r="J137" s="418">
        <v>18.55</v>
      </c>
      <c r="K137" s="416"/>
      <c r="L137" s="416"/>
      <c r="M137" s="416"/>
      <c r="N137" s="416"/>
      <c r="O137" s="420"/>
      <c r="P137" s="416"/>
      <c r="Q137" s="416"/>
      <c r="R137" s="423"/>
      <c r="S137" s="423"/>
      <c r="T137" s="122" t="str">
        <f>IFERROR(IFERROR(VLOOKUP(CONCATENATE($C137,"-",$D137, "-",$E137),Dashboard!$M$159:$N$299,2,FALSE),VLOOKUP(CONCATENATE($E137,"-",$D137, "-",$C137),Dashboard!$M$159:$N$299,2,FALSE)),"")</f>
        <v>pnj20</v>
      </c>
      <c r="U137" s="572" t="str">
        <f t="shared" si="1"/>
        <v>pnj20</v>
      </c>
      <c r="V137" s="581"/>
      <c r="W137" s="424" t="s">
        <v>5604</v>
      </c>
      <c r="X137" s="228"/>
    </row>
    <row r="138" spans="1:24" ht="15.75" x14ac:dyDescent="0.25">
      <c r="A138" s="415"/>
      <c r="B138" s="416"/>
      <c r="C138" s="417" t="s">
        <v>344</v>
      </c>
      <c r="D138" s="417" t="s">
        <v>1261</v>
      </c>
      <c r="E138" s="417" t="s">
        <v>295</v>
      </c>
      <c r="F138" s="417">
        <v>31</v>
      </c>
      <c r="G138" s="417"/>
      <c r="H138" s="446">
        <v>19.25</v>
      </c>
      <c r="I138" s="416" t="s">
        <v>7034</v>
      </c>
      <c r="J138" s="418">
        <v>20.25</v>
      </c>
      <c r="K138" s="416"/>
      <c r="L138" s="416"/>
      <c r="M138" s="416"/>
      <c r="N138" s="416"/>
      <c r="O138" s="420"/>
      <c r="P138" s="416"/>
      <c r="Q138" s="416"/>
      <c r="R138" s="423"/>
      <c r="S138" s="423"/>
      <c r="T138" s="122" t="str">
        <f>IFERROR(IFERROR(VLOOKUP(CONCATENATE($C138,"-",$D138, "-",$E138),Dashboard!$M$159:$N$299,2,FALSE),VLOOKUP(CONCATENATE($E138,"-",$D138, "-",$C138),Dashboard!$M$159:$N$299,2,FALSE)),"")</f>
        <v>pnj20</v>
      </c>
      <c r="U138" s="572" t="str">
        <f t="shared" si="1"/>
        <v>pnj20</v>
      </c>
      <c r="V138" s="581"/>
      <c r="W138" s="424"/>
      <c r="X138" s="228"/>
    </row>
    <row r="139" spans="1:24" ht="15.75" x14ac:dyDescent="0.25">
      <c r="A139" s="415"/>
      <c r="B139" s="416"/>
      <c r="C139" s="417" t="s">
        <v>295</v>
      </c>
      <c r="D139" s="417" t="s">
        <v>7034</v>
      </c>
      <c r="E139" s="417" t="s">
        <v>492</v>
      </c>
      <c r="F139" s="417">
        <v>28</v>
      </c>
      <c r="G139" s="417"/>
      <c r="H139" s="418">
        <v>21.4</v>
      </c>
      <c r="I139" s="416" t="s">
        <v>7034</v>
      </c>
      <c r="J139" s="418">
        <v>22.4</v>
      </c>
      <c r="K139" s="416">
        <v>1</v>
      </c>
      <c r="L139" s="416">
        <v>1</v>
      </c>
      <c r="M139" s="419">
        <v>10.45</v>
      </c>
      <c r="N139" s="419">
        <v>8</v>
      </c>
      <c r="O139" s="420">
        <f>SUM(F134:F139)</f>
        <v>186</v>
      </c>
      <c r="P139" s="416"/>
      <c r="Q139" s="416"/>
      <c r="R139" s="423"/>
      <c r="S139" s="423"/>
      <c r="T139" s="122" t="str">
        <f>IFERROR(IFERROR(VLOOKUP(CONCATENATE($C139,"-",$D139, "-",$E139),Dashboard!$M$159:$N$299,2,FALSE),VLOOKUP(CONCATENATE($E139,"-",$D139, "-",$C139),Dashboard!$M$159:$N$299,2,FALSE)),"")</f>
        <v/>
      </c>
      <c r="U139" s="572" t="str">
        <f t="shared" si="1"/>
        <v/>
      </c>
      <c r="V139" s="581"/>
      <c r="W139" s="424" t="s">
        <v>7437</v>
      </c>
      <c r="X139" s="228"/>
    </row>
    <row r="140" spans="1:24" ht="15.75" x14ac:dyDescent="0.25">
      <c r="A140" s="415"/>
      <c r="B140" s="416">
        <v>11</v>
      </c>
      <c r="C140" s="417" t="s">
        <v>492</v>
      </c>
      <c r="D140" s="417" t="s">
        <v>7034</v>
      </c>
      <c r="E140" s="417" t="s">
        <v>295</v>
      </c>
      <c r="F140" s="417">
        <v>28</v>
      </c>
      <c r="G140" s="417"/>
      <c r="H140" s="418">
        <v>6</v>
      </c>
      <c r="I140" s="416" t="s">
        <v>7034</v>
      </c>
      <c r="J140" s="418">
        <v>6.5</v>
      </c>
      <c r="K140" s="416"/>
      <c r="L140" s="416"/>
      <c r="M140" s="416"/>
      <c r="N140" s="416"/>
      <c r="O140" s="420"/>
      <c r="P140" s="416"/>
      <c r="Q140" s="416"/>
      <c r="R140" s="423"/>
      <c r="S140" s="423"/>
      <c r="T140" s="122" t="str">
        <f>IFERROR(IFERROR(VLOOKUP(CONCATENATE($C140,"-",$D140, "-",$E140),Dashboard!$M$159:$N$299,2,FALSE),VLOOKUP(CONCATENATE($E140,"-",$D140, "-",$C140),Dashboard!$M$159:$N$299,2,FALSE)),"")</f>
        <v/>
      </c>
      <c r="U140" s="572" t="str">
        <f t="shared" si="1"/>
        <v/>
      </c>
      <c r="V140" s="581"/>
      <c r="W140" s="424"/>
      <c r="X140" s="228"/>
    </row>
    <row r="141" spans="1:24" ht="15.75" x14ac:dyDescent="0.25">
      <c r="A141" s="415"/>
      <c r="B141" s="416"/>
      <c r="C141" s="417" t="s">
        <v>295</v>
      </c>
      <c r="D141" s="454" t="s">
        <v>7046</v>
      </c>
      <c r="E141" s="417" t="s">
        <v>295</v>
      </c>
      <c r="F141" s="417">
        <v>22</v>
      </c>
      <c r="G141" s="417"/>
      <c r="H141" s="418">
        <v>7.1</v>
      </c>
      <c r="I141" s="416" t="s">
        <v>7034</v>
      </c>
      <c r="J141" s="418">
        <v>8.15</v>
      </c>
      <c r="K141" s="416"/>
      <c r="L141" s="416"/>
      <c r="M141" s="416"/>
      <c r="N141" s="416"/>
      <c r="O141" s="420"/>
      <c r="P141" s="416"/>
      <c r="Q141" s="416"/>
      <c r="R141" s="423"/>
      <c r="S141" s="423"/>
      <c r="T141" s="122" t="str">
        <f>IFERROR(IFERROR(VLOOKUP(CONCATENATE($C141,"-",$D141, "-",$E141),Dashboard!$M$159:$N$299,2,FALSE),VLOOKUP(CONCATENATE($E141,"-",$D141, "-",$C141),Dashboard!$M$159:$N$299,2,FALSE)),"")</f>
        <v/>
      </c>
      <c r="U141" s="572" t="str">
        <f t="shared" si="1"/>
        <v/>
      </c>
      <c r="V141" s="581"/>
      <c r="W141" s="424" t="s">
        <v>7044</v>
      </c>
      <c r="X141" s="228"/>
    </row>
    <row r="142" spans="1:24" ht="15.75" x14ac:dyDescent="0.25">
      <c r="A142" s="415"/>
      <c r="B142" s="416"/>
      <c r="C142" s="417" t="s">
        <v>295</v>
      </c>
      <c r="D142" s="417" t="s">
        <v>1261</v>
      </c>
      <c r="E142" s="417" t="s">
        <v>344</v>
      </c>
      <c r="F142" s="417">
        <v>35</v>
      </c>
      <c r="G142" s="417"/>
      <c r="H142" s="446">
        <v>8.25</v>
      </c>
      <c r="I142" s="416" t="s">
        <v>7034</v>
      </c>
      <c r="J142" s="418">
        <v>9.25</v>
      </c>
      <c r="K142" s="416"/>
      <c r="L142" s="416"/>
      <c r="M142" s="416"/>
      <c r="N142" s="416"/>
      <c r="O142" s="420"/>
      <c r="P142" s="416"/>
      <c r="Q142" s="416"/>
      <c r="R142" s="423"/>
      <c r="S142" s="423"/>
      <c r="T142" s="122" t="str">
        <f>IFERROR(IFERROR(VLOOKUP(CONCATENATE($C142,"-",$D142, "-",$E142),Dashboard!$M$159:$N$299,2,FALSE),VLOOKUP(CONCATENATE($E142,"-",$D142, "-",$C142),Dashboard!$M$159:$N$299,2,FALSE)),"")</f>
        <v>pnj20</v>
      </c>
      <c r="U142" s="572" t="str">
        <f t="shared" si="1"/>
        <v>pnj20</v>
      </c>
      <c r="V142" s="581"/>
      <c r="W142" s="424"/>
      <c r="X142" s="228"/>
    </row>
    <row r="143" spans="1:24" ht="15.75" x14ac:dyDescent="0.25">
      <c r="A143" s="415"/>
      <c r="B143" s="416"/>
      <c r="C143" s="417" t="s">
        <v>344</v>
      </c>
      <c r="D143" s="417" t="s">
        <v>1261</v>
      </c>
      <c r="E143" s="417" t="s">
        <v>295</v>
      </c>
      <c r="F143" s="417">
        <v>31</v>
      </c>
      <c r="G143" s="417"/>
      <c r="H143" s="446">
        <v>9.5500000000000007</v>
      </c>
      <c r="I143" s="416" t="s">
        <v>7034</v>
      </c>
      <c r="J143" s="418">
        <v>10.55</v>
      </c>
      <c r="K143" s="416">
        <v>1</v>
      </c>
      <c r="L143" s="416">
        <v>1</v>
      </c>
      <c r="M143" s="419">
        <v>5.4</v>
      </c>
      <c r="N143" s="419">
        <v>5</v>
      </c>
      <c r="O143" s="420">
        <f>SUM(F140:F143)</f>
        <v>116</v>
      </c>
      <c r="P143" s="416"/>
      <c r="Q143" s="416"/>
      <c r="R143" s="423"/>
      <c r="S143" s="423"/>
      <c r="T143" s="122" t="str">
        <f>IFERROR(IFERROR(VLOOKUP(CONCATENATE($C143,"-",$D143, "-",$E143),Dashboard!$M$159:$N$299,2,FALSE),VLOOKUP(CONCATENATE($E143,"-",$D143, "-",$C143),Dashboard!$M$159:$N$299,2,FALSE)),"")</f>
        <v>pnj20</v>
      </c>
      <c r="U143" s="572" t="str">
        <f t="shared" ref="U143:U206" si="2">T143</f>
        <v>pnj20</v>
      </c>
      <c r="V143" s="581"/>
      <c r="W143" s="424" t="s">
        <v>5805</v>
      </c>
      <c r="X143" s="228"/>
    </row>
    <row r="144" spans="1:24" ht="15.75" x14ac:dyDescent="0.25">
      <c r="A144" s="415"/>
      <c r="B144" s="416"/>
      <c r="C144" s="417"/>
      <c r="D144" s="417"/>
      <c r="E144" s="417"/>
      <c r="F144" s="417"/>
      <c r="G144" s="417"/>
      <c r="H144" s="446"/>
      <c r="I144" s="416"/>
      <c r="J144" s="418"/>
      <c r="K144" s="416"/>
      <c r="L144" s="416"/>
      <c r="M144" s="419"/>
      <c r="N144" s="419"/>
      <c r="O144" s="420"/>
      <c r="P144" s="416"/>
      <c r="Q144" s="416"/>
      <c r="R144" s="422"/>
      <c r="S144" s="423"/>
      <c r="T144" s="122" t="str">
        <f>IFERROR(IFERROR(VLOOKUP(CONCATENATE($C144,"-",$D144, "-",$E144),Dashboard!$M$159:$N$299,2,FALSE),VLOOKUP(CONCATENATE($E144,"-",$D144, "-",$C144),Dashboard!$M$159:$N$299,2,FALSE)),"")</f>
        <v/>
      </c>
      <c r="U144" s="572" t="str">
        <f t="shared" si="2"/>
        <v/>
      </c>
      <c r="V144" s="581"/>
      <c r="W144" s="423"/>
      <c r="X144" s="228"/>
    </row>
    <row r="145" spans="1:24" ht="15.75" x14ac:dyDescent="0.25">
      <c r="A145" s="415" t="s">
        <v>5835</v>
      </c>
      <c r="B145" s="416" t="s">
        <v>5956</v>
      </c>
      <c r="C145" s="417" t="s">
        <v>295</v>
      </c>
      <c r="D145" s="417" t="s">
        <v>1261</v>
      </c>
      <c r="E145" s="417" t="s">
        <v>344</v>
      </c>
      <c r="F145" s="417">
        <v>31</v>
      </c>
      <c r="G145" s="417"/>
      <c r="H145" s="446">
        <v>11.45</v>
      </c>
      <c r="I145" s="416" t="s">
        <v>7034</v>
      </c>
      <c r="J145" s="418">
        <v>12.45</v>
      </c>
      <c r="K145" s="416"/>
      <c r="L145" s="416"/>
      <c r="M145" s="416"/>
      <c r="N145" s="416"/>
      <c r="O145" s="420"/>
      <c r="P145" s="416"/>
      <c r="Q145" s="416"/>
      <c r="R145" s="422"/>
      <c r="S145" s="423"/>
      <c r="T145" s="122" t="str">
        <f>IFERROR(IFERROR(VLOOKUP(CONCATENATE($C145,"-",$D145, "-",$E145),Dashboard!$M$159:$N$299,2,FALSE),VLOOKUP(CONCATENATE($E145,"-",$D145, "-",$C145),Dashboard!$M$159:$N$299,2,FALSE)),"")</f>
        <v>pnj20</v>
      </c>
      <c r="U145" s="572" t="str">
        <f t="shared" si="2"/>
        <v>pnj20</v>
      </c>
      <c r="V145" s="581"/>
      <c r="W145" s="423"/>
      <c r="X145" s="228"/>
    </row>
    <row r="146" spans="1:24" ht="15.75" x14ac:dyDescent="0.25">
      <c r="A146" s="415"/>
      <c r="B146" s="416"/>
      <c r="C146" s="417" t="s">
        <v>344</v>
      </c>
      <c r="D146" s="417" t="s">
        <v>1261</v>
      </c>
      <c r="E146" s="417" t="s">
        <v>295</v>
      </c>
      <c r="F146" s="417">
        <v>31</v>
      </c>
      <c r="G146" s="417"/>
      <c r="H146" s="446">
        <v>13.15</v>
      </c>
      <c r="I146" s="416" t="s">
        <v>7034</v>
      </c>
      <c r="J146" s="418">
        <v>14.15</v>
      </c>
      <c r="K146" s="416"/>
      <c r="L146" s="416"/>
      <c r="M146" s="416"/>
      <c r="N146" s="416"/>
      <c r="O146" s="420"/>
      <c r="P146" s="416"/>
      <c r="Q146" s="416"/>
      <c r="R146" s="422"/>
      <c r="S146" s="423"/>
      <c r="T146" s="122" t="str">
        <f>IFERROR(IFERROR(VLOOKUP(CONCATENATE($C146,"-",$D146, "-",$E146),Dashboard!$M$159:$N$299,2,FALSE),VLOOKUP(CONCATENATE($E146,"-",$D146, "-",$C146),Dashboard!$M$159:$N$299,2,FALSE)),"")</f>
        <v>pnj20</v>
      </c>
      <c r="U146" s="572" t="str">
        <f t="shared" si="2"/>
        <v>pnj20</v>
      </c>
      <c r="V146" s="581"/>
      <c r="W146" s="423"/>
      <c r="X146" s="228"/>
    </row>
    <row r="147" spans="1:24" ht="15.75" x14ac:dyDescent="0.25">
      <c r="A147" s="415"/>
      <c r="B147" s="416"/>
      <c r="C147" s="417" t="s">
        <v>295</v>
      </c>
      <c r="D147" s="417" t="s">
        <v>1261</v>
      </c>
      <c r="E147" s="417" t="s">
        <v>344</v>
      </c>
      <c r="F147" s="417">
        <v>31</v>
      </c>
      <c r="G147" s="417"/>
      <c r="H147" s="446">
        <v>14.45</v>
      </c>
      <c r="I147" s="416" t="s">
        <v>7034</v>
      </c>
      <c r="J147" s="418">
        <v>15.45</v>
      </c>
      <c r="K147" s="416"/>
      <c r="L147" s="416"/>
      <c r="M147" s="416"/>
      <c r="N147" s="416"/>
      <c r="O147" s="420"/>
      <c r="P147" s="416"/>
      <c r="Q147" s="416"/>
      <c r="R147" s="422"/>
      <c r="S147" s="423"/>
      <c r="T147" s="122" t="str">
        <f>IFERROR(IFERROR(VLOOKUP(CONCATENATE($C147,"-",$D147, "-",$E147),Dashboard!$M$159:$N$299,2,FALSE),VLOOKUP(CONCATENATE($E147,"-",$D147, "-",$C147),Dashboard!$M$159:$N$299,2,FALSE)),"")</f>
        <v>pnj20</v>
      </c>
      <c r="U147" s="572" t="str">
        <f t="shared" si="2"/>
        <v>pnj20</v>
      </c>
      <c r="V147" s="581"/>
      <c r="W147" s="423"/>
      <c r="X147" s="228"/>
    </row>
    <row r="148" spans="1:24" ht="15.75" x14ac:dyDescent="0.25">
      <c r="A148" s="415"/>
      <c r="B148" s="416"/>
      <c r="C148" s="417" t="s">
        <v>344</v>
      </c>
      <c r="D148" s="417" t="s">
        <v>1261</v>
      </c>
      <c r="E148" s="417" t="s">
        <v>295</v>
      </c>
      <c r="F148" s="417">
        <v>31</v>
      </c>
      <c r="G148" s="417"/>
      <c r="H148" s="446">
        <v>16.05</v>
      </c>
      <c r="I148" s="416" t="s">
        <v>7034</v>
      </c>
      <c r="J148" s="418">
        <v>17.05</v>
      </c>
      <c r="K148" s="416"/>
      <c r="L148" s="416"/>
      <c r="M148" s="416"/>
      <c r="N148" s="416"/>
      <c r="O148" s="420"/>
      <c r="P148" s="416"/>
      <c r="Q148" s="416"/>
      <c r="R148" s="422"/>
      <c r="S148" s="423"/>
      <c r="T148" s="122" t="str">
        <f>IFERROR(IFERROR(VLOOKUP(CONCATENATE($C148,"-",$D148, "-",$E148),Dashboard!$M$159:$N$299,2,FALSE),VLOOKUP(CONCATENATE($E148,"-",$D148, "-",$C148),Dashboard!$M$159:$N$299,2,FALSE)),"")</f>
        <v>pnj20</v>
      </c>
      <c r="U148" s="572" t="str">
        <f t="shared" si="2"/>
        <v>pnj20</v>
      </c>
      <c r="V148" s="581"/>
      <c r="W148" s="423"/>
      <c r="X148" s="228"/>
    </row>
    <row r="149" spans="1:24" ht="15.75" x14ac:dyDescent="0.25">
      <c r="A149" s="415"/>
      <c r="B149" s="416"/>
      <c r="C149" s="417" t="s">
        <v>295</v>
      </c>
      <c r="D149" s="417" t="s">
        <v>1261</v>
      </c>
      <c r="E149" s="417" t="s">
        <v>344</v>
      </c>
      <c r="F149" s="417">
        <v>35</v>
      </c>
      <c r="G149" s="417"/>
      <c r="H149" s="446">
        <v>17.45</v>
      </c>
      <c r="I149" s="416" t="s">
        <v>7045</v>
      </c>
      <c r="J149" s="418">
        <v>18.45</v>
      </c>
      <c r="K149" s="416"/>
      <c r="L149" s="416"/>
      <c r="M149" s="416"/>
      <c r="N149" s="416"/>
      <c r="O149" s="420"/>
      <c r="P149" s="416"/>
      <c r="Q149" s="416"/>
      <c r="R149" s="423"/>
      <c r="S149" s="423"/>
      <c r="T149" s="122" t="str">
        <f>IFERROR(IFERROR(VLOOKUP(CONCATENATE($C149,"-",$D149, "-",$E149),Dashboard!$M$159:$N$299,2,FALSE),VLOOKUP(CONCATENATE($E149,"-",$D149, "-",$C149),Dashboard!$M$159:$N$299,2,FALSE)),"")</f>
        <v>pnj20</v>
      </c>
      <c r="U149" s="572" t="str">
        <f t="shared" si="2"/>
        <v>pnj20</v>
      </c>
      <c r="V149" s="581"/>
      <c r="W149" s="424" t="s">
        <v>5604</v>
      </c>
      <c r="X149" s="228"/>
    </row>
    <row r="150" spans="1:24" ht="15.75" x14ac:dyDescent="0.25">
      <c r="A150" s="415"/>
      <c r="B150" s="416"/>
      <c r="C150" s="417" t="s">
        <v>344</v>
      </c>
      <c r="D150" s="417" t="s">
        <v>1261</v>
      </c>
      <c r="E150" s="417" t="s">
        <v>295</v>
      </c>
      <c r="F150" s="417">
        <v>31</v>
      </c>
      <c r="G150" s="417"/>
      <c r="H150" s="446">
        <v>19.350000000000001</v>
      </c>
      <c r="I150" s="416" t="s">
        <v>7034</v>
      </c>
      <c r="J150" s="418">
        <v>20.350000000000001</v>
      </c>
      <c r="K150" s="416">
        <v>1</v>
      </c>
      <c r="L150" s="416">
        <v>1</v>
      </c>
      <c r="M150" s="419">
        <v>9.35</v>
      </c>
      <c r="N150" s="419">
        <v>7.35</v>
      </c>
      <c r="O150" s="420">
        <f>SUM(F145:F150)</f>
        <v>190</v>
      </c>
      <c r="P150" s="416"/>
      <c r="Q150" s="416"/>
      <c r="R150" s="423"/>
      <c r="S150" s="423"/>
      <c r="T150" s="122" t="str">
        <f>IFERROR(IFERROR(VLOOKUP(CONCATENATE($C150,"-",$D150, "-",$E150),Dashboard!$M$159:$N$299,2,FALSE),VLOOKUP(CONCATENATE($E150,"-",$D150, "-",$C150),Dashboard!$M$159:$N$299,2,FALSE)),"")</f>
        <v>pnj20</v>
      </c>
      <c r="U150" s="572" t="str">
        <f t="shared" si="2"/>
        <v>pnj20</v>
      </c>
      <c r="V150" s="581"/>
      <c r="W150" s="424" t="s">
        <v>7431</v>
      </c>
      <c r="X150" s="228"/>
    </row>
    <row r="151" spans="1:24" ht="15.75" x14ac:dyDescent="0.25">
      <c r="A151" s="415"/>
      <c r="B151" s="416">
        <v>12</v>
      </c>
      <c r="C151" s="417" t="s">
        <v>295</v>
      </c>
      <c r="D151" s="459" t="s">
        <v>6100</v>
      </c>
      <c r="E151" s="417" t="s">
        <v>7047</v>
      </c>
      <c r="F151" s="417">
        <v>32</v>
      </c>
      <c r="G151" s="417"/>
      <c r="H151" s="418">
        <v>7</v>
      </c>
      <c r="I151" s="416" t="s">
        <v>7034</v>
      </c>
      <c r="J151" s="418">
        <v>8.1999999999999993</v>
      </c>
      <c r="K151" s="416"/>
      <c r="L151" s="416"/>
      <c r="M151" s="416"/>
      <c r="N151" s="416"/>
      <c r="O151" s="420"/>
      <c r="P151" s="416"/>
      <c r="Q151" s="416"/>
      <c r="R151" s="423"/>
      <c r="S151" s="423"/>
      <c r="T151" s="122" t="str">
        <f>IFERROR(IFERROR(VLOOKUP(CONCATENATE($C151,"-",$D151, "-",$E151),Dashboard!$M$159:$N$299,2,FALSE),VLOOKUP(CONCATENATE($E151,"-",$D151, "-",$C151),Dashboard!$M$159:$N$299,2,FALSE)),"")</f>
        <v/>
      </c>
      <c r="U151" s="572" t="str">
        <f t="shared" si="2"/>
        <v/>
      </c>
      <c r="V151" s="581"/>
      <c r="W151" s="424"/>
      <c r="X151" s="228"/>
    </row>
    <row r="152" spans="1:24" ht="15.75" x14ac:dyDescent="0.25">
      <c r="A152" s="415"/>
      <c r="B152" s="416"/>
      <c r="C152" s="417" t="s">
        <v>295</v>
      </c>
      <c r="D152" s="417" t="s">
        <v>1261</v>
      </c>
      <c r="E152" s="417" t="s">
        <v>344</v>
      </c>
      <c r="F152" s="417">
        <v>31</v>
      </c>
      <c r="G152" s="417"/>
      <c r="H152" s="418">
        <v>8.25</v>
      </c>
      <c r="I152" s="416" t="s">
        <v>7034</v>
      </c>
      <c r="J152" s="418">
        <v>10.1</v>
      </c>
      <c r="K152" s="416"/>
      <c r="L152" s="416"/>
      <c r="M152" s="416"/>
      <c r="N152" s="416"/>
      <c r="O152" s="420"/>
      <c r="P152" s="416"/>
      <c r="Q152" s="416"/>
      <c r="R152" s="423"/>
      <c r="S152" s="423"/>
      <c r="T152" s="122" t="str">
        <f>IFERROR(IFERROR(VLOOKUP(CONCATENATE($C152,"-",$D152, "-",$E152),Dashboard!$M$159:$N$299,2,FALSE),VLOOKUP(CONCATENATE($E152,"-",$D152, "-",$C152),Dashboard!$M$159:$N$299,2,FALSE)),"")</f>
        <v>pnj20</v>
      </c>
      <c r="U152" s="572" t="str">
        <f t="shared" si="2"/>
        <v>pnj20</v>
      </c>
      <c r="V152" s="581"/>
      <c r="W152" s="424"/>
      <c r="X152" s="228"/>
    </row>
    <row r="153" spans="1:24" ht="15.75" x14ac:dyDescent="0.25">
      <c r="A153" s="415"/>
      <c r="B153" s="416"/>
      <c r="C153" s="417" t="s">
        <v>344</v>
      </c>
      <c r="D153" s="417" t="s">
        <v>1261</v>
      </c>
      <c r="E153" s="417" t="s">
        <v>295</v>
      </c>
      <c r="F153" s="417">
        <v>31</v>
      </c>
      <c r="G153" s="417"/>
      <c r="H153" s="418">
        <v>9.5</v>
      </c>
      <c r="I153" s="416" t="s">
        <v>7034</v>
      </c>
      <c r="J153" s="418">
        <v>10.5</v>
      </c>
      <c r="K153" s="416">
        <v>1</v>
      </c>
      <c r="L153" s="416">
        <v>1</v>
      </c>
      <c r="M153" s="419">
        <v>4.3499999999999996</v>
      </c>
      <c r="N153" s="419">
        <v>4.05</v>
      </c>
      <c r="O153" s="420">
        <f>SUM(F151:F153)</f>
        <v>94</v>
      </c>
      <c r="P153" s="416"/>
      <c r="Q153" s="416"/>
      <c r="R153" s="423"/>
      <c r="S153" s="423"/>
      <c r="T153" s="122" t="str">
        <f>IFERROR(IFERROR(VLOOKUP(CONCATENATE($C153,"-",$D153, "-",$E153),Dashboard!$M$159:$N$299,2,FALSE),VLOOKUP(CONCATENATE($E153,"-",$D153, "-",$C153),Dashboard!$M$159:$N$299,2,FALSE)),"")</f>
        <v>pnj20</v>
      </c>
      <c r="U153" s="572" t="str">
        <f t="shared" si="2"/>
        <v>pnj20</v>
      </c>
      <c r="V153" s="581"/>
      <c r="W153" s="424" t="s">
        <v>5805</v>
      </c>
      <c r="X153" s="228"/>
    </row>
    <row r="154" spans="1:24" ht="15.75" x14ac:dyDescent="0.25">
      <c r="A154" s="415"/>
      <c r="B154" s="416"/>
      <c r="C154" s="417"/>
      <c r="D154" s="417"/>
      <c r="E154" s="417"/>
      <c r="F154" s="417"/>
      <c r="G154" s="417"/>
      <c r="H154" s="446"/>
      <c r="I154" s="416"/>
      <c r="J154" s="418"/>
      <c r="K154" s="416"/>
      <c r="L154" s="416"/>
      <c r="M154" s="419"/>
      <c r="N154" s="419"/>
      <c r="O154" s="420"/>
      <c r="P154" s="416"/>
      <c r="Q154" s="416"/>
      <c r="R154" s="423"/>
      <c r="S154" s="423"/>
      <c r="T154" s="122" t="str">
        <f>IFERROR(IFERROR(VLOOKUP(CONCATENATE($C154,"-",$D154, "-",$E154),Dashboard!$M$159:$N$299,2,FALSE),VLOOKUP(CONCATENATE($E154,"-",$D154, "-",$C154),Dashboard!$M$159:$N$299,2,FALSE)),"")</f>
        <v/>
      </c>
      <c r="U154" s="572" t="str">
        <f t="shared" si="2"/>
        <v/>
      </c>
      <c r="V154" s="581"/>
      <c r="W154" s="424"/>
      <c r="X154" s="228"/>
    </row>
    <row r="155" spans="1:24" ht="15.75" x14ac:dyDescent="0.25">
      <c r="A155" s="415" t="s">
        <v>7048</v>
      </c>
      <c r="B155" s="416" t="s">
        <v>5811</v>
      </c>
      <c r="C155" s="417" t="s">
        <v>295</v>
      </c>
      <c r="D155" s="459" t="s">
        <v>6101</v>
      </c>
      <c r="E155" s="417" t="s">
        <v>145</v>
      </c>
      <c r="F155" s="417">
        <v>76</v>
      </c>
      <c r="G155" s="417"/>
      <c r="H155" s="418">
        <v>11.3</v>
      </c>
      <c r="I155" s="419">
        <v>13.3</v>
      </c>
      <c r="J155" s="418">
        <v>14.45</v>
      </c>
      <c r="K155" s="416"/>
      <c r="L155" s="416"/>
      <c r="M155" s="416"/>
      <c r="N155" s="416"/>
      <c r="O155" s="420"/>
      <c r="P155" s="416"/>
      <c r="Q155" s="448"/>
      <c r="R155" s="423"/>
      <c r="S155" s="423"/>
      <c r="T155" s="122" t="str">
        <f>IFERROR(IFERROR(VLOOKUP(CONCATENATE($C155,"-",$D155, "-",$E155),Dashboard!$M$159:$N$299,2,FALSE),VLOOKUP(CONCATENATE($E155,"-",$D155, "-",$C155),Dashboard!$M$159:$N$299,2,FALSE)),"")</f>
        <v/>
      </c>
      <c r="U155" s="572" t="str">
        <f t="shared" si="2"/>
        <v/>
      </c>
      <c r="V155" s="581"/>
      <c r="W155" s="424"/>
      <c r="X155" s="228"/>
    </row>
    <row r="156" spans="1:24" ht="15.75" x14ac:dyDescent="0.25">
      <c r="A156" s="415"/>
      <c r="B156" s="416"/>
      <c r="C156" s="417" t="s">
        <v>145</v>
      </c>
      <c r="D156" s="417" t="s">
        <v>936</v>
      </c>
      <c r="E156" s="417" t="s">
        <v>295</v>
      </c>
      <c r="F156" s="417">
        <v>76</v>
      </c>
      <c r="G156" s="417"/>
      <c r="H156" s="418">
        <v>15</v>
      </c>
      <c r="I156" s="419">
        <v>16.2</v>
      </c>
      <c r="J156" s="418">
        <v>17.2</v>
      </c>
      <c r="K156" s="416"/>
      <c r="L156" s="416"/>
      <c r="M156" s="416"/>
      <c r="N156" s="416"/>
      <c r="O156" s="420"/>
      <c r="P156" s="416"/>
      <c r="Q156" s="448"/>
      <c r="R156" s="423"/>
      <c r="S156" s="423"/>
      <c r="T156" s="122" t="str">
        <f>IFERROR(IFERROR(VLOOKUP(CONCATENATE($C156,"-",$D156, "-",$E156),Dashboard!$M$159:$N$299,2,FALSE),VLOOKUP(CONCATENATE($E156,"-",$D156, "-",$C156),Dashboard!$M$159:$N$299,2,FALSE)),"")</f>
        <v/>
      </c>
      <c r="U156" s="572" t="str">
        <f t="shared" si="2"/>
        <v/>
      </c>
      <c r="V156" s="581"/>
      <c r="W156" s="424"/>
      <c r="X156" s="228"/>
    </row>
    <row r="157" spans="1:24" ht="15.75" x14ac:dyDescent="0.25">
      <c r="A157" s="415"/>
      <c r="B157" s="416"/>
      <c r="C157" s="417" t="s">
        <v>295</v>
      </c>
      <c r="D157" s="417" t="s">
        <v>322</v>
      </c>
      <c r="E157" s="417" t="s">
        <v>586</v>
      </c>
      <c r="F157" s="417">
        <v>29</v>
      </c>
      <c r="G157" s="417"/>
      <c r="H157" s="418">
        <v>17.399999999999999</v>
      </c>
      <c r="I157" s="416" t="s">
        <v>7034</v>
      </c>
      <c r="J157" s="418">
        <v>18.399999999999999</v>
      </c>
      <c r="K157" s="416"/>
      <c r="L157" s="416"/>
      <c r="M157" s="416"/>
      <c r="N157" s="416"/>
      <c r="O157" s="420"/>
      <c r="P157" s="416"/>
      <c r="Q157" s="448"/>
      <c r="R157" s="423"/>
      <c r="S157" s="423"/>
      <c r="T157" s="122" t="str">
        <f>IFERROR(IFERROR(VLOOKUP(CONCATENATE($C157,"-",$D157, "-",$E157),Dashboard!$M$159:$N$299,2,FALSE),VLOOKUP(CONCATENATE($E157,"-",$D157, "-",$C157),Dashboard!$M$159:$N$299,2,FALSE)),"")</f>
        <v/>
      </c>
      <c r="U157" s="572" t="str">
        <f t="shared" si="2"/>
        <v/>
      </c>
      <c r="V157" s="581"/>
      <c r="W157" s="424"/>
      <c r="X157" s="228"/>
    </row>
    <row r="158" spans="1:24" ht="15.75" x14ac:dyDescent="0.25">
      <c r="A158" s="415"/>
      <c r="B158" s="416"/>
      <c r="C158" s="417" t="s">
        <v>586</v>
      </c>
      <c r="D158" s="417" t="s">
        <v>322</v>
      </c>
      <c r="E158" s="417" t="s">
        <v>295</v>
      </c>
      <c r="F158" s="417">
        <v>29</v>
      </c>
      <c r="G158" s="417"/>
      <c r="H158" s="418">
        <v>19</v>
      </c>
      <c r="I158" s="416" t="s">
        <v>7034</v>
      </c>
      <c r="J158" s="418">
        <v>20</v>
      </c>
      <c r="K158" s="416"/>
      <c r="L158" s="416"/>
      <c r="M158" s="416"/>
      <c r="N158" s="416"/>
      <c r="O158" s="420"/>
      <c r="P158" s="416"/>
      <c r="Q158" s="448"/>
      <c r="R158" s="423"/>
      <c r="S158" s="423"/>
      <c r="T158" s="122" t="str">
        <f>IFERROR(IFERROR(VLOOKUP(CONCATENATE($C158,"-",$D158, "-",$E158),Dashboard!$M$159:$N$299,2,FALSE),VLOOKUP(CONCATENATE($E158,"-",$D158, "-",$C158),Dashboard!$M$159:$N$299,2,FALSE)),"")</f>
        <v/>
      </c>
      <c r="U158" s="572" t="str">
        <f t="shared" si="2"/>
        <v/>
      </c>
      <c r="V158" s="581"/>
      <c r="W158" s="424"/>
      <c r="X158" s="228"/>
    </row>
    <row r="159" spans="1:24" ht="15.75" x14ac:dyDescent="0.25">
      <c r="A159" s="415"/>
      <c r="B159" s="416"/>
      <c r="C159" s="417" t="s">
        <v>295</v>
      </c>
      <c r="D159" s="417" t="s">
        <v>492</v>
      </c>
      <c r="E159" s="417" t="s">
        <v>344</v>
      </c>
      <c r="F159" s="417">
        <v>46</v>
      </c>
      <c r="G159" s="417"/>
      <c r="H159" s="418">
        <v>20.399999999999999</v>
      </c>
      <c r="I159" s="416" t="s">
        <v>7034</v>
      </c>
      <c r="J159" s="418">
        <v>22.15</v>
      </c>
      <c r="K159" s="416">
        <v>1</v>
      </c>
      <c r="L159" s="416">
        <v>1</v>
      </c>
      <c r="M159" s="416">
        <v>11.15</v>
      </c>
      <c r="N159" s="419">
        <v>8</v>
      </c>
      <c r="O159" s="420">
        <f>SUM(F155:F159)</f>
        <v>256</v>
      </c>
      <c r="P159" s="416"/>
      <c r="Q159" s="448"/>
      <c r="R159" s="423"/>
      <c r="S159" s="423"/>
      <c r="T159" s="122" t="str">
        <f>IFERROR(IFERROR(VLOOKUP(CONCATENATE($C159,"-",$D159, "-",$E159),Dashboard!$M$159:$N$299,2,FALSE),VLOOKUP(CONCATENATE($E159,"-",$D159, "-",$C159),Dashboard!$M$159:$N$299,2,FALSE)),"")</f>
        <v>pnj12</v>
      </c>
      <c r="U159" s="572" t="str">
        <f t="shared" si="2"/>
        <v>pnj12</v>
      </c>
      <c r="V159" s="581"/>
      <c r="W159" s="424" t="s">
        <v>7438</v>
      </c>
      <c r="X159" s="228"/>
    </row>
    <row r="160" spans="1:24" ht="15.75" x14ac:dyDescent="0.25">
      <c r="A160" s="415"/>
      <c r="B160" s="416">
        <v>13</v>
      </c>
      <c r="C160" s="417" t="s">
        <v>344</v>
      </c>
      <c r="D160" s="417" t="s">
        <v>7034</v>
      </c>
      <c r="E160" s="417" t="s">
        <v>492</v>
      </c>
      <c r="F160" s="417">
        <v>18</v>
      </c>
      <c r="G160" s="417"/>
      <c r="H160" s="418">
        <v>6.1</v>
      </c>
      <c r="I160" s="416" t="s">
        <v>7034</v>
      </c>
      <c r="J160" s="418">
        <v>6.5</v>
      </c>
      <c r="K160" s="416"/>
      <c r="L160" s="416"/>
      <c r="M160" s="416"/>
      <c r="N160" s="416"/>
      <c r="O160" s="420"/>
      <c r="P160" s="416"/>
      <c r="Q160" s="448"/>
      <c r="R160" s="423"/>
      <c r="S160" s="423"/>
      <c r="T160" s="122" t="str">
        <f>IFERROR(IFERROR(VLOOKUP(CONCATENATE($C160,"-",$D160, "-",$E160),Dashboard!$M$159:$N$299,2,FALSE),VLOOKUP(CONCATENATE($E160,"-",$D160, "-",$C160),Dashboard!$M$159:$N$299,2,FALSE)),"")</f>
        <v/>
      </c>
      <c r="U160" s="572" t="str">
        <f t="shared" si="2"/>
        <v/>
      </c>
      <c r="V160" s="581"/>
      <c r="W160" s="424"/>
      <c r="X160" s="228"/>
    </row>
    <row r="161" spans="1:24" ht="15.75" x14ac:dyDescent="0.25">
      <c r="A161" s="415"/>
      <c r="B161" s="416"/>
      <c r="C161" s="417" t="s">
        <v>492</v>
      </c>
      <c r="D161" s="417" t="s">
        <v>3938</v>
      </c>
      <c r="E161" s="417" t="s">
        <v>492</v>
      </c>
      <c r="F161" s="417">
        <v>16</v>
      </c>
      <c r="G161" s="417"/>
      <c r="H161" s="418">
        <v>7.2</v>
      </c>
      <c r="I161" s="416" t="s">
        <v>7034</v>
      </c>
      <c r="J161" s="418">
        <v>7.5</v>
      </c>
      <c r="K161" s="416"/>
      <c r="L161" s="416"/>
      <c r="M161" s="416"/>
      <c r="N161" s="419"/>
      <c r="O161" s="420"/>
      <c r="P161" s="416"/>
      <c r="Q161" s="448"/>
      <c r="R161" s="423"/>
      <c r="S161" s="423"/>
      <c r="T161" s="122" t="str">
        <f>IFERROR(IFERROR(VLOOKUP(CONCATENATE($C161,"-",$D161, "-",$E161),Dashboard!$M$159:$N$299,2,FALSE),VLOOKUP(CONCATENATE($E161,"-",$D161, "-",$C161),Dashboard!$M$159:$N$299,2,FALSE)),"")</f>
        <v/>
      </c>
      <c r="U161" s="572" t="str">
        <f t="shared" si="2"/>
        <v/>
      </c>
      <c r="V161" s="581"/>
      <c r="W161" s="424"/>
      <c r="X161" s="228"/>
    </row>
    <row r="162" spans="1:24" ht="15.75" x14ac:dyDescent="0.25">
      <c r="A162" s="415"/>
      <c r="B162" s="416"/>
      <c r="C162" s="417" t="s">
        <v>492</v>
      </c>
      <c r="D162" s="417" t="s">
        <v>5663</v>
      </c>
      <c r="E162" s="417" t="s">
        <v>7049</v>
      </c>
      <c r="F162" s="417">
        <v>40</v>
      </c>
      <c r="G162" s="417"/>
      <c r="H162" s="418">
        <v>8</v>
      </c>
      <c r="I162" s="419" t="s">
        <v>7034</v>
      </c>
      <c r="J162" s="418">
        <v>9.15</v>
      </c>
      <c r="K162" s="416"/>
      <c r="L162" s="416"/>
      <c r="M162" s="416"/>
      <c r="N162" s="416"/>
      <c r="O162" s="420"/>
      <c r="P162" s="416"/>
      <c r="Q162" s="448"/>
      <c r="R162" s="423"/>
      <c r="S162" s="423"/>
      <c r="T162" s="122" t="str">
        <f>IFERROR(IFERROR(VLOOKUP(CONCATENATE($C162,"-",$D162, "-",$E162),Dashboard!$M$159:$N$299,2,FALSE),VLOOKUP(CONCATENATE($E162,"-",$D162, "-",$C162),Dashboard!$M$159:$N$299,2,FALSE)),"")</f>
        <v/>
      </c>
      <c r="U162" s="572" t="str">
        <f t="shared" si="2"/>
        <v/>
      </c>
      <c r="V162" s="581"/>
      <c r="W162" s="424"/>
      <c r="X162" s="228"/>
    </row>
    <row r="163" spans="1:24" ht="15.75" x14ac:dyDescent="0.25">
      <c r="A163" s="415"/>
      <c r="B163" s="416"/>
      <c r="C163" s="417" t="s">
        <v>1245</v>
      </c>
      <c r="D163" s="417" t="s">
        <v>7034</v>
      </c>
      <c r="E163" s="417" t="s">
        <v>295</v>
      </c>
      <c r="F163" s="417">
        <v>30</v>
      </c>
      <c r="G163" s="417"/>
      <c r="H163" s="418">
        <v>9.3000000000000007</v>
      </c>
      <c r="I163" s="416" t="s">
        <v>7034</v>
      </c>
      <c r="J163" s="418">
        <v>10.3</v>
      </c>
      <c r="K163" s="416">
        <v>1</v>
      </c>
      <c r="L163" s="416">
        <v>1</v>
      </c>
      <c r="M163" s="419">
        <v>5.05</v>
      </c>
      <c r="N163" s="419">
        <v>4.4000000000000004</v>
      </c>
      <c r="O163" s="420">
        <f>SUM(F160:F163)</f>
        <v>104</v>
      </c>
      <c r="P163" s="416"/>
      <c r="Q163" s="448"/>
      <c r="R163" s="423"/>
      <c r="S163" s="423"/>
      <c r="T163" s="122" t="str">
        <f>IFERROR(IFERROR(VLOOKUP(CONCATENATE($C163,"-",$D163, "-",$E163),Dashboard!$M$159:$N$299,2,FALSE),VLOOKUP(CONCATENATE($E163,"-",$D163, "-",$C163),Dashboard!$M$159:$N$299,2,FALSE)),"")</f>
        <v/>
      </c>
      <c r="U163" s="572" t="str">
        <f t="shared" si="2"/>
        <v/>
      </c>
      <c r="V163" s="581"/>
      <c r="W163" s="424" t="s">
        <v>5805</v>
      </c>
      <c r="X163" s="228"/>
    </row>
    <row r="164" spans="1:24" ht="15.75" x14ac:dyDescent="0.25">
      <c r="A164" s="439" t="s">
        <v>7048</v>
      </c>
      <c r="B164" s="440" t="s">
        <v>5959</v>
      </c>
      <c r="C164" s="441" t="s">
        <v>295</v>
      </c>
      <c r="D164" s="460" t="s">
        <v>6101</v>
      </c>
      <c r="E164" s="441" t="s">
        <v>1939</v>
      </c>
      <c r="F164" s="441">
        <v>36</v>
      </c>
      <c r="G164" s="441"/>
      <c r="H164" s="442">
        <v>12.2</v>
      </c>
      <c r="I164" s="453">
        <v>14</v>
      </c>
      <c r="J164" s="442">
        <v>14.2</v>
      </c>
      <c r="K164" s="440"/>
      <c r="L164" s="440"/>
      <c r="M164" s="440"/>
      <c r="N164" s="440"/>
      <c r="O164" s="443"/>
      <c r="P164" s="440"/>
      <c r="Q164" s="450"/>
      <c r="R164" s="444"/>
      <c r="S164" s="444"/>
      <c r="T164" s="122" t="str">
        <f>IFERROR(IFERROR(VLOOKUP(CONCATENATE($C164,"-",$D164, "-",$E164),Dashboard!$M$159:$N$299,2,FALSE),VLOOKUP(CONCATENATE($E164,"-",$D164, "-",$C164),Dashboard!$M$159:$N$299,2,FALSE)),"")</f>
        <v/>
      </c>
      <c r="U164" s="572" t="str">
        <f t="shared" si="2"/>
        <v/>
      </c>
      <c r="V164" s="572"/>
      <c r="W164" s="445" t="s">
        <v>7310</v>
      </c>
      <c r="X164" s="228"/>
    </row>
    <row r="165" spans="1:24" ht="15.75" x14ac:dyDescent="0.25">
      <c r="A165" s="415"/>
      <c r="B165" s="416"/>
      <c r="C165" s="417" t="s">
        <v>1939</v>
      </c>
      <c r="D165" s="417" t="s">
        <v>316</v>
      </c>
      <c r="E165" s="417" t="s">
        <v>295</v>
      </c>
      <c r="F165" s="417">
        <v>45</v>
      </c>
      <c r="G165" s="417"/>
      <c r="H165" s="418">
        <v>14.3</v>
      </c>
      <c r="I165" s="416" t="s">
        <v>7034</v>
      </c>
      <c r="J165" s="418">
        <v>16</v>
      </c>
      <c r="K165" s="416"/>
      <c r="L165" s="416"/>
      <c r="M165" s="416"/>
      <c r="N165" s="416"/>
      <c r="O165" s="420"/>
      <c r="P165" s="416"/>
      <c r="Q165" s="448"/>
      <c r="R165" s="423"/>
      <c r="S165" s="423"/>
      <c r="T165" s="122" t="str">
        <f>IFERROR(IFERROR(VLOOKUP(CONCATENATE($C165,"-",$D165, "-",$E165),Dashboard!$M$159:$N$299,2,FALSE),VLOOKUP(CONCATENATE($E165,"-",$D165, "-",$C165),Dashboard!$M$159:$N$299,2,FALSE)),"")</f>
        <v>pnj86</v>
      </c>
      <c r="U165" s="572" t="str">
        <f t="shared" si="2"/>
        <v>pnj86</v>
      </c>
      <c r="V165" s="581"/>
      <c r="W165" s="424"/>
      <c r="X165" s="228"/>
    </row>
    <row r="166" spans="1:24" ht="15.75" x14ac:dyDescent="0.25">
      <c r="A166" s="415"/>
      <c r="B166" s="416"/>
      <c r="C166" s="417" t="s">
        <v>295</v>
      </c>
      <c r="D166" s="415" t="s">
        <v>7050</v>
      </c>
      <c r="E166" s="417" t="s">
        <v>936</v>
      </c>
      <c r="F166" s="417">
        <v>28</v>
      </c>
      <c r="G166" s="417"/>
      <c r="H166" s="446">
        <v>16.149999999999999</v>
      </c>
      <c r="I166" s="416" t="s">
        <v>7034</v>
      </c>
      <c r="J166" s="418">
        <v>18</v>
      </c>
      <c r="K166" s="416"/>
      <c r="L166" s="416"/>
      <c r="M166" s="416"/>
      <c r="N166" s="416"/>
      <c r="O166" s="420"/>
      <c r="P166" s="416"/>
      <c r="Q166" s="448"/>
      <c r="R166" s="423"/>
      <c r="S166" s="423"/>
      <c r="T166" s="122" t="str">
        <f>IFERROR(IFERROR(VLOOKUP(CONCATENATE($C166,"-",$D166, "-",$E166),Dashboard!$M$159:$N$299,2,FALSE),VLOOKUP(CONCATENATE($E166,"-",$D166, "-",$C166),Dashboard!$M$159:$N$299,2,FALSE)),"")</f>
        <v/>
      </c>
      <c r="U166" s="572" t="str">
        <f t="shared" si="2"/>
        <v/>
      </c>
      <c r="V166" s="581"/>
      <c r="W166" s="424" t="s">
        <v>7439</v>
      </c>
      <c r="X166" s="228"/>
    </row>
    <row r="167" spans="1:24" ht="15.75" x14ac:dyDescent="0.25">
      <c r="A167" s="415"/>
      <c r="B167" s="416"/>
      <c r="C167" s="417" t="s">
        <v>936</v>
      </c>
      <c r="D167" s="415" t="s">
        <v>7051</v>
      </c>
      <c r="E167" s="417" t="s">
        <v>295</v>
      </c>
      <c r="F167" s="417">
        <v>28</v>
      </c>
      <c r="G167" s="417"/>
      <c r="H167" s="446">
        <v>18.149999999999999</v>
      </c>
      <c r="I167" s="416" t="s">
        <v>7034</v>
      </c>
      <c r="J167" s="418">
        <v>19.149999999999999</v>
      </c>
      <c r="K167" s="416"/>
      <c r="L167" s="416"/>
      <c r="M167" s="416"/>
      <c r="N167" s="416"/>
      <c r="O167" s="420"/>
      <c r="P167" s="416"/>
      <c r="Q167" s="448"/>
      <c r="R167" s="423"/>
      <c r="S167" s="423"/>
      <c r="T167" s="122" t="str">
        <f>IFERROR(IFERROR(VLOOKUP(CONCATENATE($C167,"-",$D167, "-",$E167),Dashboard!$M$159:$N$299,2,FALSE),VLOOKUP(CONCATENATE($E167,"-",$D167, "-",$C167),Dashboard!$M$159:$N$299,2,FALSE)),"")</f>
        <v/>
      </c>
      <c r="U167" s="572" t="str">
        <f t="shared" si="2"/>
        <v/>
      </c>
      <c r="V167" s="581"/>
      <c r="W167" s="424"/>
      <c r="X167" s="228"/>
    </row>
    <row r="168" spans="1:24" ht="15.75" x14ac:dyDescent="0.25">
      <c r="A168" s="415"/>
      <c r="B168" s="416"/>
      <c r="C168" s="417" t="s">
        <v>295</v>
      </c>
      <c r="D168" s="415" t="s">
        <v>7052</v>
      </c>
      <c r="E168" s="417" t="s">
        <v>1939</v>
      </c>
      <c r="F168" s="417">
        <v>36</v>
      </c>
      <c r="G168" s="417"/>
      <c r="H168" s="418">
        <v>19.3</v>
      </c>
      <c r="I168" s="416" t="s">
        <v>7034</v>
      </c>
      <c r="J168" s="418">
        <v>21</v>
      </c>
      <c r="K168" s="416">
        <v>1</v>
      </c>
      <c r="L168" s="416">
        <v>1</v>
      </c>
      <c r="M168" s="416">
        <v>9.25</v>
      </c>
      <c r="N168" s="419">
        <v>8</v>
      </c>
      <c r="O168" s="420">
        <f>SUM(F164:F168)</f>
        <v>173</v>
      </c>
      <c r="P168" s="416"/>
      <c r="Q168" s="448"/>
      <c r="R168" s="423"/>
      <c r="S168" s="423"/>
      <c r="T168" s="122" t="str">
        <f>IFERROR(IFERROR(VLOOKUP(CONCATENATE($C168,"-",$D168, "-",$E168),Dashboard!$M$159:$N$299,2,FALSE),VLOOKUP(CONCATENATE($E168,"-",$D168, "-",$C168),Dashboard!$M$159:$N$299,2,FALSE)),"")</f>
        <v/>
      </c>
      <c r="U168" s="572" t="str">
        <f t="shared" si="2"/>
        <v/>
      </c>
      <c r="V168" s="581"/>
      <c r="W168" s="449" t="s">
        <v>7440</v>
      </c>
      <c r="X168" s="228"/>
    </row>
    <row r="169" spans="1:24" ht="15.75" x14ac:dyDescent="0.25">
      <c r="A169" s="415"/>
      <c r="B169" s="416">
        <v>14</v>
      </c>
      <c r="C169" s="417" t="s">
        <v>1939</v>
      </c>
      <c r="D169" s="415" t="s">
        <v>7441</v>
      </c>
      <c r="E169" s="415" t="s">
        <v>6066</v>
      </c>
      <c r="F169" s="417">
        <v>49</v>
      </c>
      <c r="G169" s="417"/>
      <c r="H169" s="418">
        <v>7.3</v>
      </c>
      <c r="I169" s="416" t="s">
        <v>7034</v>
      </c>
      <c r="J169" s="418">
        <v>9</v>
      </c>
      <c r="K169" s="416"/>
      <c r="L169" s="416"/>
      <c r="M169" s="416"/>
      <c r="N169" s="416"/>
      <c r="O169" s="420"/>
      <c r="P169" s="416"/>
      <c r="Q169" s="448"/>
      <c r="R169" s="423"/>
      <c r="S169" s="423"/>
      <c r="T169" s="122" t="str">
        <f>IFERROR(IFERROR(VLOOKUP(CONCATENATE($C169,"-",$D169, "-",$E169),Dashboard!$M$159:$N$299,2,FALSE),VLOOKUP(CONCATENATE($E169,"-",$D169, "-",$C169),Dashboard!$M$159:$N$299,2,FALSE)),"")</f>
        <v/>
      </c>
      <c r="U169" s="572" t="str">
        <f t="shared" si="2"/>
        <v/>
      </c>
      <c r="V169" s="581"/>
      <c r="W169" s="424" t="s">
        <v>5635</v>
      </c>
      <c r="X169" s="228"/>
    </row>
    <row r="170" spans="1:24" ht="15.75" x14ac:dyDescent="0.25">
      <c r="A170" s="415"/>
      <c r="B170" s="416"/>
      <c r="C170" s="417" t="s">
        <v>295</v>
      </c>
      <c r="D170" s="417"/>
      <c r="E170" s="417" t="s">
        <v>140</v>
      </c>
      <c r="F170" s="417">
        <v>20</v>
      </c>
      <c r="G170" s="417"/>
      <c r="H170" s="446">
        <v>9.25</v>
      </c>
      <c r="I170" s="416" t="s">
        <v>7034</v>
      </c>
      <c r="J170" s="418">
        <v>10.15</v>
      </c>
      <c r="K170" s="416"/>
      <c r="L170" s="416"/>
      <c r="M170" s="416"/>
      <c r="N170" s="416"/>
      <c r="O170" s="420"/>
      <c r="P170" s="416"/>
      <c r="Q170" s="448"/>
      <c r="R170" s="423"/>
      <c r="S170" s="423"/>
      <c r="T170" s="122" t="str">
        <f>IFERROR(IFERROR(VLOOKUP(CONCATENATE($C170,"-",$D170, "-",$E170),Dashboard!$M$159:$N$299,2,FALSE),VLOOKUP(CONCATENATE($E170,"-",$D170, "-",$C170),Dashboard!$M$159:$N$299,2,FALSE)),"")</f>
        <v/>
      </c>
      <c r="U170" s="572" t="str">
        <f t="shared" si="2"/>
        <v/>
      </c>
      <c r="V170" s="581"/>
      <c r="W170" s="449"/>
      <c r="X170" s="228"/>
    </row>
    <row r="171" spans="1:24" ht="23.25" x14ac:dyDescent="0.25">
      <c r="A171" s="415"/>
      <c r="B171" s="416"/>
      <c r="C171" s="417" t="s">
        <v>140</v>
      </c>
      <c r="D171" s="417"/>
      <c r="E171" s="417" t="s">
        <v>295</v>
      </c>
      <c r="F171" s="417">
        <v>20</v>
      </c>
      <c r="G171" s="417"/>
      <c r="H171" s="418">
        <v>10.199999999999999</v>
      </c>
      <c r="I171" s="419" t="s">
        <v>7034</v>
      </c>
      <c r="J171" s="418">
        <v>11</v>
      </c>
      <c r="K171" s="416">
        <v>1</v>
      </c>
      <c r="L171" s="416">
        <v>1</v>
      </c>
      <c r="M171" s="419">
        <v>5.45</v>
      </c>
      <c r="N171" s="419">
        <v>5.15</v>
      </c>
      <c r="O171" s="420">
        <f>SUM(F169:F171)</f>
        <v>89</v>
      </c>
      <c r="P171" s="416"/>
      <c r="Q171" s="448"/>
      <c r="R171" s="423"/>
      <c r="S171" s="423"/>
      <c r="T171" s="122" t="str">
        <f>IFERROR(IFERROR(VLOOKUP(CONCATENATE($C171,"-",$D171, "-",$E171),Dashboard!$M$159:$N$299,2,FALSE),VLOOKUP(CONCATENATE($E171,"-",$D171, "-",$C171),Dashboard!$M$159:$N$299,2,FALSE)),"")</f>
        <v/>
      </c>
      <c r="U171" s="572" t="str">
        <f t="shared" si="2"/>
        <v/>
      </c>
      <c r="V171" s="581"/>
      <c r="W171" s="449" t="s">
        <v>7247</v>
      </c>
      <c r="X171" s="228"/>
    </row>
    <row r="172" spans="1:24" ht="15.75" x14ac:dyDescent="0.25">
      <c r="A172" s="415"/>
      <c r="B172" s="416"/>
      <c r="C172" s="417"/>
      <c r="D172" s="417"/>
      <c r="E172" s="417"/>
      <c r="F172" s="417"/>
      <c r="G172" s="417"/>
      <c r="H172" s="418"/>
      <c r="I172" s="419"/>
      <c r="J172" s="418"/>
      <c r="K172" s="416"/>
      <c r="L172" s="416"/>
      <c r="M172" s="419"/>
      <c r="N172" s="419"/>
      <c r="O172" s="420"/>
      <c r="P172" s="416"/>
      <c r="Q172" s="448"/>
      <c r="R172" s="423"/>
      <c r="S172" s="423"/>
      <c r="T172" s="122" t="str">
        <f>IFERROR(IFERROR(VLOOKUP(CONCATENATE($C172,"-",$D172, "-",$E172),Dashboard!$M$159:$N$299,2,FALSE),VLOOKUP(CONCATENATE($E172,"-",$D172, "-",$C172),Dashboard!$M$159:$N$299,2,FALSE)),"")</f>
        <v/>
      </c>
      <c r="U172" s="572" t="str">
        <f t="shared" si="2"/>
        <v/>
      </c>
      <c r="V172" s="581"/>
      <c r="W172" s="449"/>
      <c r="X172" s="228"/>
    </row>
    <row r="173" spans="1:24" ht="15.75" x14ac:dyDescent="0.25">
      <c r="A173" s="415" t="s">
        <v>5835</v>
      </c>
      <c r="B173" s="416" t="s">
        <v>5813</v>
      </c>
      <c r="C173" s="417" t="s">
        <v>295</v>
      </c>
      <c r="D173" s="415" t="s">
        <v>7053</v>
      </c>
      <c r="E173" s="417" t="s">
        <v>147</v>
      </c>
      <c r="F173" s="417">
        <v>41</v>
      </c>
      <c r="G173" s="417"/>
      <c r="H173" s="418">
        <v>11.5</v>
      </c>
      <c r="I173" s="416">
        <v>12.25</v>
      </c>
      <c r="J173" s="418">
        <v>13.45</v>
      </c>
      <c r="K173" s="416"/>
      <c r="L173" s="416"/>
      <c r="M173" s="416"/>
      <c r="N173" s="416"/>
      <c r="O173" s="420"/>
      <c r="P173" s="416"/>
      <c r="Q173" s="448"/>
      <c r="R173" s="423"/>
      <c r="S173" s="423"/>
      <c r="T173" s="122" t="str">
        <f>IFERROR(IFERROR(VLOOKUP(CONCATENATE($C173,"-",$D173, "-",$E173),Dashboard!$M$159:$N$299,2,FALSE),VLOOKUP(CONCATENATE($E173,"-",$D173, "-",$C173),Dashboard!$M$159:$N$299,2,FALSE)),"")</f>
        <v/>
      </c>
      <c r="U173" s="572" t="str">
        <f t="shared" si="2"/>
        <v/>
      </c>
      <c r="V173" s="581"/>
      <c r="W173" s="424"/>
      <c r="X173" s="228"/>
    </row>
    <row r="174" spans="1:24" ht="15.75" x14ac:dyDescent="0.25">
      <c r="A174" s="415"/>
      <c r="B174" s="416"/>
      <c r="C174" s="417" t="s">
        <v>147</v>
      </c>
      <c r="D174" s="417" t="s">
        <v>7034</v>
      </c>
      <c r="E174" s="417" t="s">
        <v>295</v>
      </c>
      <c r="F174" s="417">
        <v>41</v>
      </c>
      <c r="G174" s="417"/>
      <c r="H174" s="418">
        <v>14.2</v>
      </c>
      <c r="I174" s="416" t="s">
        <v>7034</v>
      </c>
      <c r="J174" s="418">
        <v>15.4</v>
      </c>
      <c r="K174" s="416"/>
      <c r="L174" s="416"/>
      <c r="M174" s="416"/>
      <c r="N174" s="416"/>
      <c r="O174" s="420"/>
      <c r="P174" s="416"/>
      <c r="Q174" s="448"/>
      <c r="R174" s="423"/>
      <c r="S174" s="423"/>
      <c r="T174" s="122" t="str">
        <f>IFERROR(IFERROR(VLOOKUP(CONCATENATE($C174,"-",$D174, "-",$E174),Dashboard!$M$159:$N$299,2,FALSE),VLOOKUP(CONCATENATE($E174,"-",$D174, "-",$C174),Dashboard!$M$159:$N$299,2,FALSE)),"")</f>
        <v/>
      </c>
      <c r="U174" s="572" t="str">
        <f t="shared" si="2"/>
        <v/>
      </c>
      <c r="V174" s="581"/>
      <c r="W174" s="424"/>
      <c r="X174" s="228"/>
    </row>
    <row r="175" spans="1:24" ht="15.75" x14ac:dyDescent="0.25">
      <c r="A175" s="415"/>
      <c r="B175" s="416"/>
      <c r="C175" s="417" t="s">
        <v>295</v>
      </c>
      <c r="D175" s="417" t="s">
        <v>7034</v>
      </c>
      <c r="E175" s="417" t="s">
        <v>1245</v>
      </c>
      <c r="F175" s="417">
        <v>30</v>
      </c>
      <c r="G175" s="417"/>
      <c r="H175" s="418">
        <v>15.5</v>
      </c>
      <c r="I175" s="416" t="s">
        <v>7034</v>
      </c>
      <c r="J175" s="418">
        <v>16.5</v>
      </c>
      <c r="K175" s="416"/>
      <c r="L175" s="416"/>
      <c r="M175" s="416"/>
      <c r="N175" s="416"/>
      <c r="O175" s="420"/>
      <c r="P175" s="416"/>
      <c r="Q175" s="448"/>
      <c r="R175" s="423"/>
      <c r="S175" s="423"/>
      <c r="T175" s="122" t="str">
        <f>IFERROR(IFERROR(VLOOKUP(CONCATENATE($C175,"-",$D175, "-",$E175),Dashboard!$M$159:$N$299,2,FALSE),VLOOKUP(CONCATENATE($E175,"-",$D175, "-",$C175),Dashboard!$M$159:$N$299,2,FALSE)),"")</f>
        <v/>
      </c>
      <c r="U175" s="572" t="str">
        <f t="shared" si="2"/>
        <v/>
      </c>
      <c r="V175" s="581"/>
      <c r="W175" s="424"/>
      <c r="X175" s="228"/>
    </row>
    <row r="176" spans="1:24" ht="15.75" x14ac:dyDescent="0.25">
      <c r="A176" s="415"/>
      <c r="B176" s="416"/>
      <c r="C176" s="417" t="s">
        <v>1245</v>
      </c>
      <c r="D176" s="417" t="s">
        <v>7034</v>
      </c>
      <c r="E176" s="417" t="s">
        <v>295</v>
      </c>
      <c r="F176" s="417">
        <v>30</v>
      </c>
      <c r="G176" s="417"/>
      <c r="H176" s="418">
        <v>17.100000000000001</v>
      </c>
      <c r="I176" s="416" t="s">
        <v>7034</v>
      </c>
      <c r="J176" s="418">
        <v>18.100000000000001</v>
      </c>
      <c r="K176" s="416"/>
      <c r="L176" s="416"/>
      <c r="M176" s="416"/>
      <c r="N176" s="416"/>
      <c r="O176" s="420"/>
      <c r="P176" s="416"/>
      <c r="Q176" s="448"/>
      <c r="R176" s="423"/>
      <c r="S176" s="423"/>
      <c r="T176" s="122" t="str">
        <f>IFERROR(IFERROR(VLOOKUP(CONCATENATE($C176,"-",$D176, "-",$E176),Dashboard!$M$159:$N$299,2,FALSE),VLOOKUP(CONCATENATE($E176,"-",$D176, "-",$C176),Dashboard!$M$159:$N$299,2,FALSE)),"")</f>
        <v/>
      </c>
      <c r="U176" s="572" t="str">
        <f t="shared" si="2"/>
        <v/>
      </c>
      <c r="V176" s="581"/>
      <c r="W176" s="424"/>
      <c r="X176" s="228"/>
    </row>
    <row r="177" spans="1:24" ht="34.5" x14ac:dyDescent="0.25">
      <c r="A177" s="415"/>
      <c r="B177" s="416"/>
      <c r="C177" s="417" t="s">
        <v>295</v>
      </c>
      <c r="D177" s="415" t="s">
        <v>7053</v>
      </c>
      <c r="E177" s="417" t="s">
        <v>147</v>
      </c>
      <c r="F177" s="417">
        <v>41</v>
      </c>
      <c r="G177" s="417"/>
      <c r="H177" s="418">
        <v>18.2</v>
      </c>
      <c r="I177" s="419">
        <v>18.5</v>
      </c>
      <c r="J177" s="418">
        <v>19.5</v>
      </c>
      <c r="K177" s="416">
        <v>1</v>
      </c>
      <c r="L177" s="416">
        <v>1</v>
      </c>
      <c r="M177" s="416">
        <v>8.4499999999999993</v>
      </c>
      <c r="N177" s="419">
        <v>7.2</v>
      </c>
      <c r="O177" s="420">
        <f>SUM(F173:F177)</f>
        <v>183</v>
      </c>
      <c r="P177" s="416"/>
      <c r="Q177" s="448"/>
      <c r="R177" s="423"/>
      <c r="S177" s="423"/>
      <c r="T177" s="122" t="str">
        <f>IFERROR(IFERROR(VLOOKUP(CONCATENATE($C177,"-",$D177, "-",$E177),Dashboard!$M$159:$N$299,2,FALSE),VLOOKUP(CONCATENATE($E177,"-",$D177, "-",$C177),Dashboard!$M$159:$N$299,2,FALSE)),"")</f>
        <v/>
      </c>
      <c r="U177" s="572" t="str">
        <f t="shared" si="2"/>
        <v/>
      </c>
      <c r="V177" s="581"/>
      <c r="W177" s="449" t="s">
        <v>7442</v>
      </c>
      <c r="X177" s="228"/>
    </row>
    <row r="178" spans="1:24" ht="15.75" x14ac:dyDescent="0.25">
      <c r="A178" s="415"/>
      <c r="B178" s="416">
        <v>15</v>
      </c>
      <c r="C178" s="417" t="s">
        <v>147</v>
      </c>
      <c r="D178" s="417" t="s">
        <v>7034</v>
      </c>
      <c r="E178" s="417" t="s">
        <v>295</v>
      </c>
      <c r="F178" s="417">
        <v>41</v>
      </c>
      <c r="G178" s="417"/>
      <c r="H178" s="418">
        <v>7</v>
      </c>
      <c r="I178" s="416" t="s">
        <v>7034</v>
      </c>
      <c r="J178" s="418">
        <v>8.3000000000000007</v>
      </c>
      <c r="K178" s="416"/>
      <c r="L178" s="416"/>
      <c r="M178" s="416"/>
      <c r="N178" s="416"/>
      <c r="O178" s="420"/>
      <c r="P178" s="416"/>
      <c r="Q178" s="416"/>
      <c r="R178" s="423"/>
      <c r="S178" s="423"/>
      <c r="T178" s="122" t="str">
        <f>IFERROR(IFERROR(VLOOKUP(CONCATENATE($C178,"-",$D178, "-",$E178),Dashboard!$M$159:$N$299,2,FALSE),VLOOKUP(CONCATENATE($E178,"-",$D178, "-",$C178),Dashboard!$M$159:$N$299,2,FALSE)),"")</f>
        <v/>
      </c>
      <c r="U178" s="572" t="str">
        <f t="shared" si="2"/>
        <v/>
      </c>
      <c r="V178" s="581"/>
      <c r="W178" s="424"/>
      <c r="X178" s="228"/>
    </row>
    <row r="179" spans="1:24" ht="15.75" x14ac:dyDescent="0.25">
      <c r="A179" s="415"/>
      <c r="B179" s="416"/>
      <c r="C179" s="417" t="s">
        <v>295</v>
      </c>
      <c r="D179" s="417" t="s">
        <v>7034</v>
      </c>
      <c r="E179" s="417" t="s">
        <v>1245</v>
      </c>
      <c r="F179" s="417">
        <v>30</v>
      </c>
      <c r="G179" s="417"/>
      <c r="H179" s="418">
        <v>8.4</v>
      </c>
      <c r="I179" s="416" t="s">
        <v>7034</v>
      </c>
      <c r="J179" s="418">
        <v>9.4</v>
      </c>
      <c r="K179" s="416"/>
      <c r="L179" s="416"/>
      <c r="M179" s="416"/>
      <c r="N179" s="416"/>
      <c r="O179" s="420"/>
      <c r="P179" s="416"/>
      <c r="Q179" s="416"/>
      <c r="R179" s="423"/>
      <c r="S179" s="423"/>
      <c r="T179" s="122" t="str">
        <f>IFERROR(IFERROR(VLOOKUP(CONCATENATE($C179,"-",$D179, "-",$E179),Dashboard!$M$159:$N$299,2,FALSE),VLOOKUP(CONCATENATE($E179,"-",$D179, "-",$C179),Dashboard!$M$159:$N$299,2,FALSE)),"")</f>
        <v/>
      </c>
      <c r="U179" s="572" t="str">
        <f t="shared" si="2"/>
        <v/>
      </c>
      <c r="V179" s="581"/>
      <c r="W179" s="424"/>
      <c r="X179" s="228"/>
    </row>
    <row r="180" spans="1:24" ht="15.75" x14ac:dyDescent="0.25">
      <c r="A180" s="415"/>
      <c r="B180" s="416"/>
      <c r="C180" s="417" t="s">
        <v>1245</v>
      </c>
      <c r="D180" s="417" t="s">
        <v>7034</v>
      </c>
      <c r="E180" s="417" t="s">
        <v>295</v>
      </c>
      <c r="F180" s="417">
        <v>30</v>
      </c>
      <c r="G180" s="417"/>
      <c r="H180" s="446">
        <v>9.5500000000000007</v>
      </c>
      <c r="I180" s="416" t="s">
        <v>7034</v>
      </c>
      <c r="J180" s="418">
        <v>10.55</v>
      </c>
      <c r="K180" s="416">
        <v>1</v>
      </c>
      <c r="L180" s="416">
        <v>1</v>
      </c>
      <c r="M180" s="419">
        <v>4.4000000000000004</v>
      </c>
      <c r="N180" s="419">
        <v>4.4000000000000004</v>
      </c>
      <c r="O180" s="420">
        <f>SUM(F178:F180)</f>
        <v>101</v>
      </c>
      <c r="P180" s="416"/>
      <c r="Q180" s="416"/>
      <c r="R180" s="423"/>
      <c r="S180" s="423"/>
      <c r="T180" s="122" t="str">
        <f>IFERROR(IFERROR(VLOOKUP(CONCATENATE($C180,"-",$D180, "-",$E180),Dashboard!$M$159:$N$299,2,FALSE),VLOOKUP(CONCATENATE($E180,"-",$D180, "-",$C180),Dashboard!$M$159:$N$299,2,FALSE)),"")</f>
        <v/>
      </c>
      <c r="U180" s="572" t="str">
        <f t="shared" si="2"/>
        <v/>
      </c>
      <c r="V180" s="581"/>
      <c r="W180" s="424" t="s">
        <v>5805</v>
      </c>
      <c r="X180" s="228"/>
    </row>
    <row r="181" spans="1:24" ht="15.75" x14ac:dyDescent="0.25">
      <c r="A181" s="415"/>
      <c r="B181" s="416"/>
      <c r="C181" s="417"/>
      <c r="D181" s="417"/>
      <c r="E181" s="417"/>
      <c r="F181" s="417"/>
      <c r="G181" s="417"/>
      <c r="H181" s="446"/>
      <c r="I181" s="416"/>
      <c r="J181" s="418"/>
      <c r="K181" s="416"/>
      <c r="L181" s="416"/>
      <c r="M181" s="419"/>
      <c r="N181" s="419"/>
      <c r="O181" s="420"/>
      <c r="P181" s="416"/>
      <c r="Q181" s="416"/>
      <c r="R181" s="423"/>
      <c r="S181" s="423"/>
      <c r="T181" s="122" t="str">
        <f>IFERROR(IFERROR(VLOOKUP(CONCATENATE($C181,"-",$D181, "-",$E181),Dashboard!$M$159:$N$299,2,FALSE),VLOOKUP(CONCATENATE($E181,"-",$D181, "-",$C181),Dashboard!$M$159:$N$299,2,FALSE)),"")</f>
        <v/>
      </c>
      <c r="U181" s="572" t="str">
        <f t="shared" si="2"/>
        <v/>
      </c>
      <c r="V181" s="581"/>
      <c r="W181" s="424"/>
      <c r="X181" s="228"/>
    </row>
    <row r="182" spans="1:24" ht="15.75" x14ac:dyDescent="0.25">
      <c r="A182" s="415" t="s">
        <v>5835</v>
      </c>
      <c r="B182" s="416" t="s">
        <v>5814</v>
      </c>
      <c r="C182" s="417" t="s">
        <v>295</v>
      </c>
      <c r="D182" s="417" t="s">
        <v>1261</v>
      </c>
      <c r="E182" s="417" t="s">
        <v>1245</v>
      </c>
      <c r="F182" s="417">
        <v>30</v>
      </c>
      <c r="G182" s="417"/>
      <c r="H182" s="418">
        <v>14.5</v>
      </c>
      <c r="I182" s="416" t="s">
        <v>7034</v>
      </c>
      <c r="J182" s="418">
        <v>15.5</v>
      </c>
      <c r="K182" s="416"/>
      <c r="L182" s="416"/>
      <c r="M182" s="416"/>
      <c r="N182" s="416"/>
      <c r="O182" s="420"/>
      <c r="P182" s="416"/>
      <c r="Q182" s="416"/>
      <c r="R182" s="423"/>
      <c r="S182" s="423"/>
      <c r="T182" s="122" t="str">
        <f>IFERROR(IFERROR(VLOOKUP(CONCATENATE($C182,"-",$D182, "-",$E182),Dashboard!$M$159:$N$299,2,FALSE),VLOOKUP(CONCATENATE($E182,"-",$D182, "-",$C182),Dashboard!$M$159:$N$299,2,FALSE)),"")</f>
        <v>pnj129</v>
      </c>
      <c r="U182" s="572" t="str">
        <f t="shared" si="2"/>
        <v>pnj129</v>
      </c>
      <c r="V182" s="581"/>
      <c r="W182" s="424"/>
      <c r="X182" s="228"/>
    </row>
    <row r="183" spans="1:24" ht="15.75" x14ac:dyDescent="0.25">
      <c r="A183" s="415"/>
      <c r="B183" s="416"/>
      <c r="C183" s="417" t="s">
        <v>1245</v>
      </c>
      <c r="D183" s="417" t="s">
        <v>1261</v>
      </c>
      <c r="E183" s="417" t="s">
        <v>295</v>
      </c>
      <c r="F183" s="417">
        <v>30</v>
      </c>
      <c r="G183" s="417"/>
      <c r="H183" s="418">
        <v>16.2</v>
      </c>
      <c r="I183" s="416" t="s">
        <v>7034</v>
      </c>
      <c r="J183" s="418">
        <v>17.2</v>
      </c>
      <c r="K183" s="416"/>
      <c r="L183" s="416"/>
      <c r="M183" s="416"/>
      <c r="N183" s="416"/>
      <c r="O183" s="420"/>
      <c r="P183" s="416"/>
      <c r="Q183" s="416"/>
      <c r="R183" s="423"/>
      <c r="S183" s="423"/>
      <c r="T183" s="122" t="str">
        <f>IFERROR(IFERROR(VLOOKUP(CONCATENATE($C183,"-",$D183, "-",$E183),Dashboard!$M$159:$N$299,2,FALSE),VLOOKUP(CONCATENATE($E183,"-",$D183, "-",$C183),Dashboard!$M$159:$N$299,2,FALSE)),"")</f>
        <v>pnj129</v>
      </c>
      <c r="U183" s="572" t="str">
        <f t="shared" si="2"/>
        <v>pnj129</v>
      </c>
      <c r="V183" s="581"/>
      <c r="W183" s="424"/>
      <c r="X183" s="228"/>
    </row>
    <row r="184" spans="1:24" ht="15.75" x14ac:dyDescent="0.25">
      <c r="A184" s="415"/>
      <c r="B184" s="416"/>
      <c r="C184" s="417" t="s">
        <v>295</v>
      </c>
      <c r="D184" s="417" t="s">
        <v>1261</v>
      </c>
      <c r="E184" s="417" t="s">
        <v>1245</v>
      </c>
      <c r="F184" s="417">
        <v>30</v>
      </c>
      <c r="G184" s="417"/>
      <c r="H184" s="418">
        <v>18</v>
      </c>
      <c r="I184" s="416" t="s">
        <v>7034</v>
      </c>
      <c r="J184" s="418">
        <v>19</v>
      </c>
      <c r="K184" s="416"/>
      <c r="L184" s="416"/>
      <c r="M184" s="416"/>
      <c r="N184" s="416"/>
      <c r="O184" s="420"/>
      <c r="P184" s="416"/>
      <c r="Q184" s="416"/>
      <c r="R184" s="423"/>
      <c r="S184" s="423"/>
      <c r="T184" s="122" t="str">
        <f>IFERROR(IFERROR(VLOOKUP(CONCATENATE($C184,"-",$D184, "-",$E184),Dashboard!$M$159:$N$299,2,FALSE),VLOOKUP(CONCATENATE($E184,"-",$D184, "-",$C184),Dashboard!$M$159:$N$299,2,FALSE)),"")</f>
        <v>pnj129</v>
      </c>
      <c r="U184" s="572" t="str">
        <f t="shared" si="2"/>
        <v>pnj129</v>
      </c>
      <c r="V184" s="581"/>
      <c r="W184" s="424" t="s">
        <v>5604</v>
      </c>
      <c r="X184" s="228"/>
    </row>
    <row r="185" spans="1:24" ht="15.75" x14ac:dyDescent="0.25">
      <c r="A185" s="415"/>
      <c r="B185" s="416"/>
      <c r="C185" s="417" t="s">
        <v>1245</v>
      </c>
      <c r="D185" s="417" t="s">
        <v>1261</v>
      </c>
      <c r="E185" s="461" t="s">
        <v>295</v>
      </c>
      <c r="F185" s="417">
        <v>30</v>
      </c>
      <c r="G185" s="417"/>
      <c r="H185" s="418">
        <v>19.100000000000001</v>
      </c>
      <c r="I185" s="416" t="s">
        <v>7034</v>
      </c>
      <c r="J185" s="418">
        <v>20.2</v>
      </c>
      <c r="K185" s="416"/>
      <c r="L185" s="416"/>
      <c r="M185" s="416"/>
      <c r="N185" s="416"/>
      <c r="O185" s="420"/>
      <c r="P185" s="416"/>
      <c r="Q185" s="416"/>
      <c r="R185" s="423"/>
      <c r="S185" s="423"/>
      <c r="T185" s="122" t="str">
        <f>IFERROR(IFERROR(VLOOKUP(CONCATENATE($C185,"-",$D185, "-",$E185),Dashboard!$M$159:$N$299,2,FALSE),VLOOKUP(CONCATENATE($E185,"-",$D185, "-",$C185),Dashboard!$M$159:$N$299,2,FALSE)),"")</f>
        <v>pnj129</v>
      </c>
      <c r="U185" s="572" t="str">
        <f t="shared" si="2"/>
        <v>pnj129</v>
      </c>
      <c r="V185" s="581"/>
      <c r="W185" s="424"/>
      <c r="X185" s="228"/>
    </row>
    <row r="186" spans="1:24" ht="39" x14ac:dyDescent="0.25">
      <c r="A186" s="415"/>
      <c r="B186" s="416"/>
      <c r="C186" s="417" t="s">
        <v>295</v>
      </c>
      <c r="D186" s="417" t="s">
        <v>620</v>
      </c>
      <c r="E186" s="462" t="s">
        <v>7054</v>
      </c>
      <c r="F186" s="417">
        <v>40</v>
      </c>
      <c r="G186" s="417"/>
      <c r="H186" s="418">
        <v>20.25</v>
      </c>
      <c r="I186" s="416" t="s">
        <v>7034</v>
      </c>
      <c r="J186" s="418">
        <v>21.45</v>
      </c>
      <c r="K186" s="416">
        <v>1</v>
      </c>
      <c r="L186" s="416">
        <v>1</v>
      </c>
      <c r="M186" s="416">
        <v>7.25</v>
      </c>
      <c r="N186" s="416">
        <v>6.45</v>
      </c>
      <c r="O186" s="420">
        <f>SUM(F182:F186)</f>
        <v>160</v>
      </c>
      <c r="P186" s="416"/>
      <c r="Q186" s="416"/>
      <c r="R186" s="423"/>
      <c r="S186" s="423"/>
      <c r="T186" s="122" t="str">
        <f>IFERROR(IFERROR(VLOOKUP(CONCATENATE($C186,"-",$D186, "-",$E186),Dashboard!$M$159:$N$299,2,FALSE),VLOOKUP(CONCATENATE($E186,"-",$D186, "-",$C186),Dashboard!$M$159:$N$299,2,FALSE)),"")</f>
        <v/>
      </c>
      <c r="U186" s="572" t="str">
        <f t="shared" si="2"/>
        <v/>
      </c>
      <c r="V186" s="581"/>
      <c r="W186" s="449" t="s">
        <v>7443</v>
      </c>
      <c r="X186" s="228"/>
    </row>
    <row r="187" spans="1:24" ht="39" x14ac:dyDescent="0.25">
      <c r="A187" s="415"/>
      <c r="B187" s="416">
        <v>16</v>
      </c>
      <c r="C187" s="462" t="s">
        <v>7054</v>
      </c>
      <c r="D187" s="417" t="s">
        <v>620</v>
      </c>
      <c r="E187" s="417" t="s">
        <v>295</v>
      </c>
      <c r="F187" s="417">
        <v>40</v>
      </c>
      <c r="G187" s="417"/>
      <c r="H187" s="418">
        <v>5.45</v>
      </c>
      <c r="I187" s="416" t="s">
        <v>7034</v>
      </c>
      <c r="J187" s="418">
        <v>7.1</v>
      </c>
      <c r="K187" s="416"/>
      <c r="L187" s="416"/>
      <c r="M187" s="416"/>
      <c r="N187" s="416"/>
      <c r="O187" s="420"/>
      <c r="P187" s="416"/>
      <c r="Q187" s="416"/>
      <c r="R187" s="423"/>
      <c r="S187" s="423"/>
      <c r="T187" s="122" t="str">
        <f>IFERROR(IFERROR(VLOOKUP(CONCATENATE($C187,"-",$D187, "-",$E187),Dashboard!$M$159:$N$299,2,FALSE),VLOOKUP(CONCATENATE($E187,"-",$D187, "-",$C187),Dashboard!$M$159:$N$299,2,FALSE)),"")</f>
        <v/>
      </c>
      <c r="U187" s="572" t="str">
        <f t="shared" si="2"/>
        <v/>
      </c>
      <c r="V187" s="581"/>
      <c r="W187" s="424"/>
      <c r="X187" s="228"/>
    </row>
    <row r="188" spans="1:24" ht="15.75" x14ac:dyDescent="0.25">
      <c r="A188" s="415"/>
      <c r="B188" s="416"/>
      <c r="C188" s="417" t="s">
        <v>295</v>
      </c>
      <c r="D188" s="417" t="s">
        <v>7034</v>
      </c>
      <c r="E188" s="415" t="s">
        <v>5961</v>
      </c>
      <c r="F188" s="417">
        <v>30</v>
      </c>
      <c r="G188" s="417"/>
      <c r="H188" s="446">
        <v>7.15</v>
      </c>
      <c r="I188" s="416" t="s">
        <v>7034</v>
      </c>
      <c r="J188" s="418">
        <v>8.1</v>
      </c>
      <c r="K188" s="416"/>
      <c r="L188" s="416"/>
      <c r="M188" s="416"/>
      <c r="N188" s="416"/>
      <c r="O188" s="420"/>
      <c r="P188" s="416"/>
      <c r="Q188" s="416"/>
      <c r="R188" s="423"/>
      <c r="S188" s="423"/>
      <c r="T188" s="122" t="str">
        <f>IFERROR(IFERROR(VLOOKUP(CONCATENATE($C188,"-",$D188, "-",$E188),Dashboard!$M$159:$N$299,2,FALSE),VLOOKUP(CONCATENATE($E188,"-",$D188, "-",$C188),Dashboard!$M$159:$N$299,2,FALSE)),"")</f>
        <v/>
      </c>
      <c r="U188" s="572" t="str">
        <f t="shared" si="2"/>
        <v/>
      </c>
      <c r="V188" s="581"/>
      <c r="W188" s="424" t="s">
        <v>7444</v>
      </c>
      <c r="X188" s="228"/>
    </row>
    <row r="189" spans="1:24" ht="15.75" x14ac:dyDescent="0.25">
      <c r="A189" s="415"/>
      <c r="B189" s="416"/>
      <c r="C189" s="417" t="s">
        <v>1245</v>
      </c>
      <c r="D189" s="417" t="s">
        <v>1261</v>
      </c>
      <c r="E189" s="417" t="s">
        <v>295</v>
      </c>
      <c r="F189" s="417">
        <v>30</v>
      </c>
      <c r="G189" s="417"/>
      <c r="H189" s="446">
        <v>8.15</v>
      </c>
      <c r="I189" s="416" t="s">
        <v>7034</v>
      </c>
      <c r="J189" s="418">
        <v>9.15</v>
      </c>
      <c r="K189" s="416"/>
      <c r="L189" s="416"/>
      <c r="M189" s="416"/>
      <c r="N189" s="416"/>
      <c r="O189" s="420"/>
      <c r="P189" s="416"/>
      <c r="Q189" s="416"/>
      <c r="R189" s="423"/>
      <c r="S189" s="423"/>
      <c r="T189" s="122" t="str">
        <f>IFERROR(IFERROR(VLOOKUP(CONCATENATE($C189,"-",$D189, "-",$E189),Dashboard!$M$159:$N$299,2,FALSE),VLOOKUP(CONCATENATE($E189,"-",$D189, "-",$C189),Dashboard!$M$159:$N$299,2,FALSE)),"")</f>
        <v>pnj129</v>
      </c>
      <c r="U189" s="572" t="str">
        <f t="shared" si="2"/>
        <v>pnj129</v>
      </c>
      <c r="V189" s="581"/>
      <c r="W189" s="424" t="s">
        <v>5604</v>
      </c>
      <c r="X189" s="228"/>
    </row>
    <row r="190" spans="1:24" ht="15.75" x14ac:dyDescent="0.25">
      <c r="A190" s="415"/>
      <c r="B190" s="416"/>
      <c r="C190" s="417" t="s">
        <v>295</v>
      </c>
      <c r="D190" s="417"/>
      <c r="E190" s="417" t="s">
        <v>620</v>
      </c>
      <c r="F190" s="417">
        <v>30</v>
      </c>
      <c r="G190" s="417"/>
      <c r="H190" s="418">
        <v>9.3000000000000007</v>
      </c>
      <c r="I190" s="416" t="s">
        <v>7034</v>
      </c>
      <c r="J190" s="418">
        <v>10.3</v>
      </c>
      <c r="K190" s="416"/>
      <c r="L190" s="416"/>
      <c r="M190" s="416"/>
      <c r="N190" s="416"/>
      <c r="O190" s="420"/>
      <c r="P190" s="416"/>
      <c r="Q190" s="416"/>
      <c r="R190" s="423"/>
      <c r="S190" s="423"/>
      <c r="T190" s="122" t="str">
        <f>IFERROR(IFERROR(VLOOKUP(CONCATENATE($C190,"-",$D190, "-",$E190),Dashboard!$M$159:$N$299,2,FALSE),VLOOKUP(CONCATENATE($E190,"-",$D190, "-",$C190),Dashboard!$M$159:$N$299,2,FALSE)),"")</f>
        <v/>
      </c>
      <c r="U190" s="572" t="str">
        <f t="shared" si="2"/>
        <v/>
      </c>
      <c r="V190" s="581"/>
      <c r="W190" s="424"/>
      <c r="X190" s="228"/>
    </row>
    <row r="191" spans="1:24" ht="15.75" x14ac:dyDescent="0.25">
      <c r="A191" s="415"/>
      <c r="B191" s="416"/>
      <c r="C191" s="417" t="s">
        <v>620</v>
      </c>
      <c r="D191" s="417"/>
      <c r="E191" s="417" t="s">
        <v>295</v>
      </c>
      <c r="F191" s="417">
        <v>30</v>
      </c>
      <c r="G191" s="417"/>
      <c r="H191" s="446">
        <v>10.35</v>
      </c>
      <c r="I191" s="416" t="s">
        <v>7034</v>
      </c>
      <c r="J191" s="418">
        <v>11.35</v>
      </c>
      <c r="K191" s="416">
        <v>1</v>
      </c>
      <c r="L191" s="416">
        <v>1</v>
      </c>
      <c r="M191" s="416">
        <v>6.05</v>
      </c>
      <c r="N191" s="419">
        <v>5.3</v>
      </c>
      <c r="O191" s="420">
        <f>SUM(F187:F191)</f>
        <v>160</v>
      </c>
      <c r="P191" s="416"/>
      <c r="Q191" s="416"/>
      <c r="R191" s="423"/>
      <c r="S191" s="423"/>
      <c r="T191" s="122" t="str">
        <f>IFERROR(IFERROR(VLOOKUP(CONCATENATE($C191,"-",$D191, "-",$E191),Dashboard!$M$159:$N$299,2,FALSE),VLOOKUP(CONCATENATE($E191,"-",$D191, "-",$C191),Dashboard!$M$159:$N$299,2,FALSE)),"")</f>
        <v/>
      </c>
      <c r="U191" s="572" t="str">
        <f t="shared" si="2"/>
        <v/>
      </c>
      <c r="V191" s="581"/>
      <c r="W191" s="424" t="s">
        <v>5805</v>
      </c>
      <c r="X191" s="228"/>
    </row>
    <row r="192" spans="1:24" ht="23.25" x14ac:dyDescent="0.25">
      <c r="A192" s="439"/>
      <c r="B192" s="440" t="s">
        <v>5815</v>
      </c>
      <c r="C192" s="441" t="s">
        <v>295</v>
      </c>
      <c r="D192" s="439" t="s">
        <v>7055</v>
      </c>
      <c r="E192" s="441" t="s">
        <v>316</v>
      </c>
      <c r="F192" s="441">
        <v>20</v>
      </c>
      <c r="G192" s="441"/>
      <c r="H192" s="453">
        <v>11.3</v>
      </c>
      <c r="I192" s="440"/>
      <c r="J192" s="453">
        <v>12.15</v>
      </c>
      <c r="K192" s="440"/>
      <c r="L192" s="440"/>
      <c r="M192" s="440"/>
      <c r="N192" s="463"/>
      <c r="O192" s="443"/>
      <c r="P192" s="440"/>
      <c r="Q192" s="464"/>
      <c r="R192" s="444"/>
      <c r="S192" s="444"/>
      <c r="T192" s="122" t="str">
        <f>IFERROR(IFERROR(VLOOKUP(CONCATENATE($C192,"-",$D192, "-",$E192),Dashboard!$M$159:$N$299,2,FALSE),VLOOKUP(CONCATENATE($E192,"-",$D192, "-",$C192),Dashboard!$M$159:$N$299,2,FALSE)),"")</f>
        <v/>
      </c>
      <c r="U192" s="572" t="str">
        <f t="shared" si="2"/>
        <v/>
      </c>
      <c r="V192" s="572"/>
      <c r="W192" s="465" t="s">
        <v>7445</v>
      </c>
      <c r="X192" s="228"/>
    </row>
    <row r="193" spans="1:24" ht="23.25" x14ac:dyDescent="0.25">
      <c r="A193" s="415"/>
      <c r="B193" s="416"/>
      <c r="C193" s="417" t="s">
        <v>316</v>
      </c>
      <c r="D193" s="415" t="s">
        <v>7056</v>
      </c>
      <c r="E193" s="417" t="s">
        <v>295</v>
      </c>
      <c r="F193" s="417">
        <v>27</v>
      </c>
      <c r="G193" s="417"/>
      <c r="H193" s="419">
        <v>12.3</v>
      </c>
      <c r="I193" s="416"/>
      <c r="J193" s="419">
        <v>13.15</v>
      </c>
      <c r="K193" s="416"/>
      <c r="L193" s="416"/>
      <c r="M193" s="416"/>
      <c r="N193" s="466"/>
      <c r="O193" s="420"/>
      <c r="P193" s="416"/>
      <c r="Q193" s="421"/>
      <c r="R193" s="423"/>
      <c r="S193" s="423"/>
      <c r="T193" s="122" t="str">
        <f>IFERROR(IFERROR(VLOOKUP(CONCATENATE($C193,"-",$D193, "-",$E193),Dashboard!$M$159:$N$299,2,FALSE),VLOOKUP(CONCATENATE($E193,"-",$D193, "-",$C193),Dashboard!$M$159:$N$299,2,FALSE)),"")</f>
        <v/>
      </c>
      <c r="U193" s="572" t="str">
        <f t="shared" si="2"/>
        <v/>
      </c>
      <c r="V193" s="581"/>
      <c r="W193" s="467" t="s">
        <v>7446</v>
      </c>
      <c r="X193" s="228"/>
    </row>
    <row r="194" spans="1:24" ht="15.75" x14ac:dyDescent="0.25">
      <c r="A194" s="415"/>
      <c r="B194" s="416"/>
      <c r="C194" s="417" t="s">
        <v>295</v>
      </c>
      <c r="D194" s="417" t="s">
        <v>633</v>
      </c>
      <c r="E194" s="417" t="s">
        <v>295</v>
      </c>
      <c r="F194" s="417">
        <v>28</v>
      </c>
      <c r="G194" s="417"/>
      <c r="H194" s="419">
        <v>14.3</v>
      </c>
      <c r="I194" s="419">
        <v>15</v>
      </c>
      <c r="J194" s="419">
        <v>15.15</v>
      </c>
      <c r="K194" s="416"/>
      <c r="L194" s="416"/>
      <c r="M194" s="416"/>
      <c r="N194" s="466"/>
      <c r="O194" s="420"/>
      <c r="P194" s="416"/>
      <c r="Q194" s="421"/>
      <c r="R194" s="423"/>
      <c r="S194" s="423"/>
      <c r="T194" s="122" t="str">
        <f>IFERROR(IFERROR(VLOOKUP(CONCATENATE($C194,"-",$D194, "-",$E194),Dashboard!$M$159:$N$299,2,FALSE),VLOOKUP(CONCATENATE($E194,"-",$D194, "-",$C194),Dashboard!$M$159:$N$299,2,FALSE)),"")</f>
        <v/>
      </c>
      <c r="U194" s="572" t="str">
        <f t="shared" si="2"/>
        <v/>
      </c>
      <c r="V194" s="581"/>
      <c r="W194" s="468" t="s">
        <v>7447</v>
      </c>
      <c r="X194" s="228"/>
    </row>
    <row r="195" spans="1:24" ht="15.75" x14ac:dyDescent="0.25">
      <c r="A195" s="415"/>
      <c r="B195" s="416"/>
      <c r="C195" s="417" t="s">
        <v>295</v>
      </c>
      <c r="D195" s="417" t="s">
        <v>633</v>
      </c>
      <c r="E195" s="417" t="s">
        <v>295</v>
      </c>
      <c r="F195" s="417">
        <v>27</v>
      </c>
      <c r="G195" s="417"/>
      <c r="H195" s="419">
        <v>16.3</v>
      </c>
      <c r="I195" s="419">
        <v>17.149999999999999</v>
      </c>
      <c r="J195" s="419">
        <v>18</v>
      </c>
      <c r="K195" s="416"/>
      <c r="L195" s="416"/>
      <c r="M195" s="416"/>
      <c r="N195" s="466"/>
      <c r="O195" s="420"/>
      <c r="P195" s="416"/>
      <c r="Q195" s="421"/>
      <c r="R195" s="423"/>
      <c r="S195" s="423"/>
      <c r="T195" s="122" t="str">
        <f>IFERROR(IFERROR(VLOOKUP(CONCATENATE($C195,"-",$D195, "-",$E195),Dashboard!$M$159:$N$299,2,FALSE),VLOOKUP(CONCATENATE($E195,"-",$D195, "-",$C195),Dashboard!$M$159:$N$299,2,FALSE)),"")</f>
        <v/>
      </c>
      <c r="U195" s="572" t="str">
        <f t="shared" si="2"/>
        <v/>
      </c>
      <c r="V195" s="581"/>
      <c r="W195" s="468" t="s">
        <v>7448</v>
      </c>
      <c r="X195" s="228"/>
    </row>
    <row r="196" spans="1:24" ht="15.75" x14ac:dyDescent="0.25">
      <c r="A196" s="415"/>
      <c r="B196" s="416"/>
      <c r="C196" s="417" t="s">
        <v>295</v>
      </c>
      <c r="D196" s="417" t="s">
        <v>633</v>
      </c>
      <c r="E196" s="417" t="s">
        <v>316</v>
      </c>
      <c r="F196" s="417">
        <v>27</v>
      </c>
      <c r="G196" s="417"/>
      <c r="H196" s="419">
        <v>18.149999999999999</v>
      </c>
      <c r="I196" s="416"/>
      <c r="J196" s="419">
        <v>19.05</v>
      </c>
      <c r="K196" s="416"/>
      <c r="L196" s="416"/>
      <c r="M196" s="416"/>
      <c r="N196" s="466"/>
      <c r="O196" s="420"/>
      <c r="P196" s="416"/>
      <c r="Q196" s="421"/>
      <c r="R196" s="423"/>
      <c r="S196" s="423"/>
      <c r="T196" s="122" t="str">
        <f>IFERROR(IFERROR(VLOOKUP(CONCATENATE($C196,"-",$D196, "-",$E196),Dashboard!$M$159:$N$299,2,FALSE),VLOOKUP(CONCATENATE($E196,"-",$D196, "-",$C196),Dashboard!$M$159:$N$299,2,FALSE)),"")</f>
        <v/>
      </c>
      <c r="U196" s="572" t="str">
        <f t="shared" si="2"/>
        <v/>
      </c>
      <c r="V196" s="581"/>
      <c r="W196" s="468" t="s">
        <v>7448</v>
      </c>
      <c r="X196" s="228"/>
    </row>
    <row r="197" spans="1:24" ht="15.75" x14ac:dyDescent="0.25">
      <c r="A197" s="415"/>
      <c r="B197" s="416"/>
      <c r="C197" s="417" t="s">
        <v>316</v>
      </c>
      <c r="D197" s="417"/>
      <c r="E197" s="417" t="s">
        <v>295</v>
      </c>
      <c r="F197" s="417">
        <v>12</v>
      </c>
      <c r="G197" s="417"/>
      <c r="H197" s="419">
        <v>19.149999999999999</v>
      </c>
      <c r="I197" s="416"/>
      <c r="J197" s="419">
        <v>19.45</v>
      </c>
      <c r="K197" s="416"/>
      <c r="L197" s="416"/>
      <c r="M197" s="416"/>
      <c r="N197" s="466"/>
      <c r="O197" s="420"/>
      <c r="P197" s="416"/>
      <c r="Q197" s="421"/>
      <c r="R197" s="423"/>
      <c r="S197" s="423"/>
      <c r="T197" s="122" t="str">
        <f>IFERROR(IFERROR(VLOOKUP(CONCATENATE($C197,"-",$D197, "-",$E197),Dashboard!$M$159:$N$299,2,FALSE),VLOOKUP(CONCATENATE($E197,"-",$D197, "-",$C197),Dashboard!$M$159:$N$299,2,FALSE)),"")</f>
        <v/>
      </c>
      <c r="U197" s="572" t="str">
        <f t="shared" si="2"/>
        <v/>
      </c>
      <c r="V197" s="581"/>
      <c r="W197" s="468"/>
      <c r="X197" s="228"/>
    </row>
    <row r="198" spans="1:24" ht="15.75" x14ac:dyDescent="0.25">
      <c r="A198" s="415"/>
      <c r="B198" s="416"/>
      <c r="C198" s="417" t="s">
        <v>295</v>
      </c>
      <c r="D198" s="417" t="s">
        <v>633</v>
      </c>
      <c r="E198" s="417" t="s">
        <v>316</v>
      </c>
      <c r="F198" s="417">
        <v>27</v>
      </c>
      <c r="G198" s="417"/>
      <c r="H198" s="419">
        <v>20</v>
      </c>
      <c r="I198" s="416"/>
      <c r="J198" s="419">
        <v>20.45</v>
      </c>
      <c r="K198" s="416">
        <v>1</v>
      </c>
      <c r="L198" s="416">
        <v>1</v>
      </c>
      <c r="M198" s="419">
        <v>10</v>
      </c>
      <c r="N198" s="419">
        <v>5.45</v>
      </c>
      <c r="O198" s="420">
        <f>SUM(F192:F198)</f>
        <v>168</v>
      </c>
      <c r="P198" s="416"/>
      <c r="Q198" s="421"/>
      <c r="R198" s="423"/>
      <c r="S198" s="423"/>
      <c r="T198" s="122" t="str">
        <f>IFERROR(IFERROR(VLOOKUP(CONCATENATE($C198,"-",$D198, "-",$E198),Dashboard!$M$159:$N$299,2,FALSE),VLOOKUP(CONCATENATE($E198,"-",$D198, "-",$C198),Dashboard!$M$159:$N$299,2,FALSE)),"")</f>
        <v/>
      </c>
      <c r="U198" s="572" t="str">
        <f t="shared" si="2"/>
        <v/>
      </c>
      <c r="V198" s="581"/>
      <c r="W198" s="468" t="s">
        <v>7449</v>
      </c>
      <c r="X198" s="228"/>
    </row>
    <row r="199" spans="1:24" ht="23.25" x14ac:dyDescent="0.25">
      <c r="A199" s="415"/>
      <c r="B199" s="416">
        <v>17</v>
      </c>
      <c r="C199" s="417" t="s">
        <v>316</v>
      </c>
      <c r="D199" s="417" t="s">
        <v>633</v>
      </c>
      <c r="E199" s="417" t="s">
        <v>295</v>
      </c>
      <c r="F199" s="417">
        <v>27</v>
      </c>
      <c r="G199" s="417"/>
      <c r="H199" s="419">
        <v>6.45</v>
      </c>
      <c r="I199" s="416"/>
      <c r="J199" s="419">
        <v>7.3</v>
      </c>
      <c r="K199" s="416"/>
      <c r="L199" s="416"/>
      <c r="M199" s="416"/>
      <c r="N199" s="416"/>
      <c r="O199" s="420"/>
      <c r="P199" s="416"/>
      <c r="Q199" s="421"/>
      <c r="R199" s="423"/>
      <c r="S199" s="423"/>
      <c r="T199" s="122" t="str">
        <f>IFERROR(IFERROR(VLOOKUP(CONCATENATE($C199,"-",$D199, "-",$E199),Dashboard!$M$159:$N$299,2,FALSE),VLOOKUP(CONCATENATE($E199,"-",$D199, "-",$C199),Dashboard!$M$159:$N$299,2,FALSE)),"")</f>
        <v/>
      </c>
      <c r="U199" s="572" t="str">
        <f t="shared" si="2"/>
        <v/>
      </c>
      <c r="V199" s="581"/>
      <c r="W199" s="467" t="s">
        <v>7450</v>
      </c>
      <c r="X199" s="228"/>
    </row>
    <row r="200" spans="1:24" ht="15.75" x14ac:dyDescent="0.25">
      <c r="A200" s="415"/>
      <c r="B200" s="416"/>
      <c r="C200" s="417" t="s">
        <v>295</v>
      </c>
      <c r="D200" s="417" t="s">
        <v>633</v>
      </c>
      <c r="E200" s="417" t="s">
        <v>316</v>
      </c>
      <c r="F200" s="417">
        <v>27</v>
      </c>
      <c r="G200" s="417"/>
      <c r="H200" s="419">
        <v>7.45</v>
      </c>
      <c r="I200" s="416"/>
      <c r="J200" s="419">
        <v>8.4499999999999993</v>
      </c>
      <c r="K200" s="416"/>
      <c r="L200" s="416"/>
      <c r="M200" s="416"/>
      <c r="N200" s="416"/>
      <c r="O200" s="420"/>
      <c r="P200" s="416"/>
      <c r="Q200" s="421"/>
      <c r="R200" s="423"/>
      <c r="S200" s="423"/>
      <c r="T200" s="122" t="str">
        <f>IFERROR(IFERROR(VLOOKUP(CONCATENATE($C200,"-",$D200, "-",$E200),Dashboard!$M$159:$N$299,2,FALSE),VLOOKUP(CONCATENATE($E200,"-",$D200, "-",$C200),Dashboard!$M$159:$N$299,2,FALSE)),"")</f>
        <v/>
      </c>
      <c r="U200" s="572" t="str">
        <f t="shared" si="2"/>
        <v/>
      </c>
      <c r="V200" s="581"/>
      <c r="W200" s="468" t="s">
        <v>7451</v>
      </c>
      <c r="X200" s="228"/>
    </row>
    <row r="201" spans="1:24" ht="15.75" x14ac:dyDescent="0.25">
      <c r="A201" s="415"/>
      <c r="B201" s="416"/>
      <c r="C201" s="417" t="s">
        <v>316</v>
      </c>
      <c r="D201" s="417" t="s">
        <v>633</v>
      </c>
      <c r="E201" s="417" t="s">
        <v>316</v>
      </c>
      <c r="F201" s="417">
        <v>27</v>
      </c>
      <c r="G201" s="417"/>
      <c r="H201" s="416">
        <v>8.4499999999999993</v>
      </c>
      <c r="I201" s="416"/>
      <c r="J201" s="419">
        <v>9.15</v>
      </c>
      <c r="K201" s="416"/>
      <c r="L201" s="416"/>
      <c r="M201" s="416"/>
      <c r="N201" s="416"/>
      <c r="O201" s="420"/>
      <c r="P201" s="416"/>
      <c r="Q201" s="421"/>
      <c r="R201" s="469"/>
      <c r="S201" s="423"/>
      <c r="T201" s="122" t="str">
        <f>IFERROR(IFERROR(VLOOKUP(CONCATENATE($C201,"-",$D201, "-",$E201),Dashboard!$M$159:$N$299,2,FALSE),VLOOKUP(CONCATENATE($E201,"-",$D201, "-",$C201),Dashboard!$M$159:$N$299,2,FALSE)),"")</f>
        <v/>
      </c>
      <c r="U201" s="572" t="str">
        <f t="shared" si="2"/>
        <v/>
      </c>
      <c r="V201" s="581"/>
      <c r="W201" s="423"/>
      <c r="X201" s="228"/>
    </row>
    <row r="202" spans="1:24" ht="15.75" x14ac:dyDescent="0.25">
      <c r="A202" s="415"/>
      <c r="B202" s="421"/>
      <c r="C202" s="417" t="s">
        <v>316</v>
      </c>
      <c r="D202" s="417" t="s">
        <v>633</v>
      </c>
      <c r="E202" s="417" t="s">
        <v>295</v>
      </c>
      <c r="F202" s="417">
        <v>27</v>
      </c>
      <c r="G202" s="417"/>
      <c r="H202" s="416">
        <v>9.4499999999999993</v>
      </c>
      <c r="I202" s="421"/>
      <c r="J202" s="419">
        <v>10.45</v>
      </c>
      <c r="K202" s="416">
        <v>1</v>
      </c>
      <c r="L202" s="416">
        <v>1</v>
      </c>
      <c r="M202" s="421">
        <v>4.45</v>
      </c>
      <c r="N202" s="421">
        <v>4.1500000000000004</v>
      </c>
      <c r="O202" s="420">
        <f>SUM(F199:F202)</f>
        <v>108</v>
      </c>
      <c r="P202" s="421"/>
      <c r="Q202" s="421"/>
      <c r="R202" s="397"/>
      <c r="S202" s="423"/>
      <c r="T202" s="122" t="str">
        <f>IFERROR(IFERROR(VLOOKUP(CONCATENATE($C202,"-",$D202, "-",$E202),Dashboard!$M$159:$N$299,2,FALSE),VLOOKUP(CONCATENATE($E202,"-",$D202, "-",$C202),Dashboard!$M$159:$N$299,2,FALSE)),"")</f>
        <v/>
      </c>
      <c r="U202" s="572" t="str">
        <f t="shared" si="2"/>
        <v/>
      </c>
      <c r="V202" s="581"/>
      <c r="W202" s="468" t="s">
        <v>5805</v>
      </c>
      <c r="X202" s="228"/>
    </row>
    <row r="203" spans="1:24" ht="15.75" x14ac:dyDescent="0.25">
      <c r="A203" s="415"/>
      <c r="B203" s="416"/>
      <c r="C203" s="417"/>
      <c r="D203" s="417"/>
      <c r="E203" s="417"/>
      <c r="F203" s="417"/>
      <c r="G203" s="417"/>
      <c r="H203" s="446"/>
      <c r="I203" s="416"/>
      <c r="J203" s="418"/>
      <c r="K203" s="416"/>
      <c r="L203" s="416"/>
      <c r="M203" s="416"/>
      <c r="N203" s="419"/>
      <c r="O203" s="420"/>
      <c r="P203" s="416"/>
      <c r="Q203" s="416"/>
      <c r="R203" s="470"/>
      <c r="S203" s="423"/>
      <c r="T203" s="122" t="str">
        <f>IFERROR(IFERROR(VLOOKUP(CONCATENATE($C203,"-",$D203, "-",$E203),Dashboard!$M$159:$N$299,2,FALSE),VLOOKUP(CONCATENATE($E203,"-",$D203, "-",$C203),Dashboard!$M$159:$N$299,2,FALSE)),"")</f>
        <v/>
      </c>
      <c r="U203" s="572" t="str">
        <f t="shared" si="2"/>
        <v/>
      </c>
      <c r="V203" s="581"/>
      <c r="W203" s="423"/>
      <c r="X203" s="228"/>
    </row>
    <row r="204" spans="1:24" ht="15.75" x14ac:dyDescent="0.25">
      <c r="A204" s="415" t="s">
        <v>5835</v>
      </c>
      <c r="B204" s="416" t="s">
        <v>5964</v>
      </c>
      <c r="C204" s="417" t="s">
        <v>295</v>
      </c>
      <c r="D204" s="417" t="s">
        <v>7034</v>
      </c>
      <c r="E204" s="417" t="s">
        <v>1245</v>
      </c>
      <c r="F204" s="417">
        <v>30</v>
      </c>
      <c r="G204" s="417"/>
      <c r="H204" s="418">
        <v>12.25</v>
      </c>
      <c r="I204" s="416" t="s">
        <v>7034</v>
      </c>
      <c r="J204" s="418">
        <v>13.25</v>
      </c>
      <c r="K204" s="416"/>
      <c r="L204" s="416"/>
      <c r="M204" s="416"/>
      <c r="N204" s="416"/>
      <c r="O204" s="420"/>
      <c r="P204" s="416"/>
      <c r="Q204" s="448"/>
      <c r="R204" s="470"/>
      <c r="S204" s="423"/>
      <c r="T204" s="122" t="str">
        <f>IFERROR(IFERROR(VLOOKUP(CONCATENATE($C204,"-",$D204, "-",$E204),Dashboard!$M$159:$N$299,2,FALSE),VLOOKUP(CONCATENATE($E204,"-",$D204, "-",$C204),Dashboard!$M$159:$N$299,2,FALSE)),"")</f>
        <v/>
      </c>
      <c r="U204" s="572" t="str">
        <f t="shared" si="2"/>
        <v/>
      </c>
      <c r="V204" s="581"/>
      <c r="W204" s="423"/>
      <c r="X204" s="228"/>
    </row>
    <row r="205" spans="1:24" ht="15.75" x14ac:dyDescent="0.25">
      <c r="A205" s="415"/>
      <c r="B205" s="416"/>
      <c r="C205" s="417" t="s">
        <v>1245</v>
      </c>
      <c r="D205" s="417" t="s">
        <v>7034</v>
      </c>
      <c r="E205" s="417" t="s">
        <v>295</v>
      </c>
      <c r="F205" s="417">
        <v>30</v>
      </c>
      <c r="G205" s="417"/>
      <c r="H205" s="418">
        <v>13.55</v>
      </c>
      <c r="I205" s="416" t="s">
        <v>7034</v>
      </c>
      <c r="J205" s="418">
        <v>14.55</v>
      </c>
      <c r="K205" s="416"/>
      <c r="L205" s="416"/>
      <c r="M205" s="416"/>
      <c r="N205" s="416"/>
      <c r="O205" s="420"/>
      <c r="P205" s="416"/>
      <c r="Q205" s="448"/>
      <c r="R205" s="470"/>
      <c r="S205" s="423"/>
      <c r="T205" s="122" t="str">
        <f>IFERROR(IFERROR(VLOOKUP(CONCATENATE($C205,"-",$D205, "-",$E205),Dashboard!$M$159:$N$299,2,FALSE),VLOOKUP(CONCATENATE($E205,"-",$D205, "-",$C205),Dashboard!$M$159:$N$299,2,FALSE)),"")</f>
        <v/>
      </c>
      <c r="U205" s="572" t="str">
        <f t="shared" si="2"/>
        <v/>
      </c>
      <c r="V205" s="581"/>
      <c r="W205" s="423"/>
      <c r="X205" s="228"/>
    </row>
    <row r="206" spans="1:24" ht="15.75" x14ac:dyDescent="0.25">
      <c r="A206" s="415"/>
      <c r="B206" s="416"/>
      <c r="C206" s="417" t="s">
        <v>295</v>
      </c>
      <c r="D206" s="417" t="s">
        <v>492</v>
      </c>
      <c r="E206" s="417" t="s">
        <v>7057</v>
      </c>
      <c r="F206" s="417">
        <v>34</v>
      </c>
      <c r="G206" s="417"/>
      <c r="H206" s="418">
        <v>16.05</v>
      </c>
      <c r="I206" s="416" t="s">
        <v>7034</v>
      </c>
      <c r="J206" s="418">
        <v>17</v>
      </c>
      <c r="K206" s="416"/>
      <c r="L206" s="416"/>
      <c r="M206" s="416"/>
      <c r="N206" s="416"/>
      <c r="O206" s="420"/>
      <c r="P206" s="416"/>
      <c r="Q206" s="448"/>
      <c r="R206" s="470"/>
      <c r="S206" s="423"/>
      <c r="T206" s="122" t="str">
        <f>IFERROR(IFERROR(VLOOKUP(CONCATENATE($C206,"-",$D206, "-",$E206),Dashboard!$M$159:$N$299,2,FALSE),VLOOKUP(CONCATENATE($E206,"-",$D206, "-",$C206),Dashboard!$M$159:$N$299,2,FALSE)),"")</f>
        <v/>
      </c>
      <c r="U206" s="572" t="str">
        <f t="shared" si="2"/>
        <v/>
      </c>
      <c r="V206" s="581"/>
      <c r="W206" s="423"/>
      <c r="X206" s="228"/>
    </row>
    <row r="207" spans="1:24" ht="15.75" x14ac:dyDescent="0.25">
      <c r="A207" s="415"/>
      <c r="B207" s="416"/>
      <c r="C207" s="417" t="s">
        <v>7057</v>
      </c>
      <c r="D207" s="417" t="s">
        <v>7034</v>
      </c>
      <c r="E207" s="417" t="s">
        <v>295</v>
      </c>
      <c r="F207" s="417">
        <v>26</v>
      </c>
      <c r="G207" s="417"/>
      <c r="H207" s="418">
        <v>17.05</v>
      </c>
      <c r="I207" s="416" t="s">
        <v>7034</v>
      </c>
      <c r="J207" s="418">
        <v>17.55</v>
      </c>
      <c r="K207" s="416"/>
      <c r="L207" s="416"/>
      <c r="M207" s="416"/>
      <c r="N207" s="416"/>
      <c r="O207" s="420"/>
      <c r="P207" s="416"/>
      <c r="Q207" s="448"/>
      <c r="R207" s="470"/>
      <c r="S207" s="423"/>
      <c r="T207" s="122" t="str">
        <f>IFERROR(IFERROR(VLOOKUP(CONCATENATE($C207,"-",$D207, "-",$E207),Dashboard!$M$159:$N$299,2,FALSE),VLOOKUP(CONCATENATE($E207,"-",$D207, "-",$C207),Dashboard!$M$159:$N$299,2,FALSE)),"")</f>
        <v/>
      </c>
      <c r="U207" s="572" t="str">
        <f t="shared" ref="U207:U270" si="3">T207</f>
        <v/>
      </c>
      <c r="V207" s="581"/>
      <c r="W207" s="423"/>
      <c r="X207" s="228"/>
    </row>
    <row r="208" spans="1:24" ht="15.75" x14ac:dyDescent="0.25">
      <c r="A208" s="415"/>
      <c r="B208" s="416"/>
      <c r="C208" s="417" t="s">
        <v>295</v>
      </c>
      <c r="D208" s="417" t="s">
        <v>7034</v>
      </c>
      <c r="E208" s="417" t="s">
        <v>1245</v>
      </c>
      <c r="F208" s="417">
        <v>30</v>
      </c>
      <c r="G208" s="417"/>
      <c r="H208" s="418">
        <v>18.149999999999999</v>
      </c>
      <c r="I208" s="416" t="s">
        <v>7034</v>
      </c>
      <c r="J208" s="418">
        <v>19.149999999999999</v>
      </c>
      <c r="K208" s="416"/>
      <c r="L208" s="416"/>
      <c r="M208" s="416"/>
      <c r="N208" s="416"/>
      <c r="O208" s="420"/>
      <c r="P208" s="416"/>
      <c r="Q208" s="448"/>
      <c r="R208" s="470"/>
      <c r="S208" s="423"/>
      <c r="T208" s="122" t="str">
        <f>IFERROR(IFERROR(VLOOKUP(CONCATENATE($C208,"-",$D208, "-",$E208),Dashboard!$M$159:$N$299,2,FALSE),VLOOKUP(CONCATENATE($E208,"-",$D208, "-",$C208),Dashboard!$M$159:$N$299,2,FALSE)),"")</f>
        <v/>
      </c>
      <c r="U208" s="572" t="str">
        <f t="shared" si="3"/>
        <v/>
      </c>
      <c r="V208" s="581"/>
      <c r="W208" s="424" t="s">
        <v>5604</v>
      </c>
      <c r="X208" s="228"/>
    </row>
    <row r="209" spans="1:24" ht="15.75" x14ac:dyDescent="0.25">
      <c r="A209" s="415"/>
      <c r="B209" s="416"/>
      <c r="C209" s="417" t="s">
        <v>1245</v>
      </c>
      <c r="D209" s="417" t="s">
        <v>7034</v>
      </c>
      <c r="E209" s="417" t="s">
        <v>295</v>
      </c>
      <c r="F209" s="417">
        <v>30</v>
      </c>
      <c r="G209" s="417"/>
      <c r="H209" s="418">
        <v>19.55</v>
      </c>
      <c r="I209" s="416" t="s">
        <v>7034</v>
      </c>
      <c r="J209" s="418">
        <v>20.55</v>
      </c>
      <c r="K209" s="416">
        <v>1</v>
      </c>
      <c r="L209" s="416">
        <v>1</v>
      </c>
      <c r="M209" s="419">
        <v>9.15</v>
      </c>
      <c r="N209" s="419">
        <v>7.2</v>
      </c>
      <c r="O209" s="420">
        <f>SUM(F204:F209)</f>
        <v>180</v>
      </c>
      <c r="P209" s="416"/>
      <c r="Q209" s="448"/>
      <c r="R209" s="470"/>
      <c r="S209" s="423"/>
      <c r="T209" s="122" t="str">
        <f>IFERROR(IFERROR(VLOOKUP(CONCATENATE($C209,"-",$D209, "-",$E209),Dashboard!$M$159:$N$299,2,FALSE),VLOOKUP(CONCATENATE($E209,"-",$D209, "-",$C209),Dashboard!$M$159:$N$299,2,FALSE)),"")</f>
        <v/>
      </c>
      <c r="U209" s="572" t="str">
        <f t="shared" si="3"/>
        <v/>
      </c>
      <c r="V209" s="581"/>
      <c r="W209" s="424" t="s">
        <v>7452</v>
      </c>
      <c r="X209" s="228"/>
    </row>
    <row r="210" spans="1:24" ht="15.75" x14ac:dyDescent="0.25">
      <c r="A210" s="415"/>
      <c r="B210" s="416">
        <v>18</v>
      </c>
      <c r="C210" s="417" t="s">
        <v>295</v>
      </c>
      <c r="D210" s="417" t="s">
        <v>7034</v>
      </c>
      <c r="E210" s="417" t="s">
        <v>1245</v>
      </c>
      <c r="F210" s="417">
        <v>30</v>
      </c>
      <c r="G210" s="417"/>
      <c r="H210" s="446">
        <v>6.45</v>
      </c>
      <c r="I210" s="416" t="s">
        <v>7034</v>
      </c>
      <c r="J210" s="418">
        <v>7.45</v>
      </c>
      <c r="K210" s="416"/>
      <c r="L210" s="416"/>
      <c r="M210" s="416"/>
      <c r="N210" s="416"/>
      <c r="O210" s="420"/>
      <c r="P210" s="416"/>
      <c r="Q210" s="448"/>
      <c r="R210" s="470"/>
      <c r="S210" s="423"/>
      <c r="T210" s="122" t="str">
        <f>IFERROR(IFERROR(VLOOKUP(CONCATENATE($C210,"-",$D210, "-",$E210),Dashboard!$M$159:$N$299,2,FALSE),VLOOKUP(CONCATENATE($E210,"-",$D210, "-",$C210),Dashboard!$M$159:$N$299,2,FALSE)),"")</f>
        <v/>
      </c>
      <c r="U210" s="572" t="str">
        <f t="shared" si="3"/>
        <v/>
      </c>
      <c r="V210" s="581"/>
      <c r="W210" s="423"/>
      <c r="X210" s="228"/>
    </row>
    <row r="211" spans="1:24" ht="15.75" x14ac:dyDescent="0.25">
      <c r="A211" s="415"/>
      <c r="B211" s="416"/>
      <c r="C211" s="417" t="s">
        <v>1245</v>
      </c>
      <c r="D211" s="417" t="s">
        <v>7034</v>
      </c>
      <c r="E211" s="417" t="s">
        <v>295</v>
      </c>
      <c r="F211" s="417">
        <v>30</v>
      </c>
      <c r="G211" s="417"/>
      <c r="H211" s="446">
        <v>7.55</v>
      </c>
      <c r="I211" s="416" t="s">
        <v>7034</v>
      </c>
      <c r="J211" s="418">
        <v>8.5500000000000007</v>
      </c>
      <c r="K211" s="416"/>
      <c r="L211" s="416"/>
      <c r="M211" s="416"/>
      <c r="N211" s="416"/>
      <c r="O211" s="420"/>
      <c r="P211" s="416"/>
      <c r="Q211" s="448"/>
      <c r="R211" s="470"/>
      <c r="S211" s="423"/>
      <c r="T211" s="122" t="str">
        <f>IFERROR(IFERROR(VLOOKUP(CONCATENATE($C211,"-",$D211, "-",$E211),Dashboard!$M$159:$N$299,2,FALSE),VLOOKUP(CONCATENATE($E211,"-",$D211, "-",$C211),Dashboard!$M$159:$N$299,2,FALSE)),"")</f>
        <v/>
      </c>
      <c r="U211" s="572" t="str">
        <f t="shared" si="3"/>
        <v/>
      </c>
      <c r="V211" s="581"/>
      <c r="W211" s="423"/>
    </row>
    <row r="212" spans="1:24" ht="15.75" x14ac:dyDescent="0.25">
      <c r="A212" s="415"/>
      <c r="B212" s="416"/>
      <c r="C212" s="417" t="s">
        <v>295</v>
      </c>
      <c r="D212" s="417" t="s">
        <v>7034</v>
      </c>
      <c r="E212" s="417" t="s">
        <v>1245</v>
      </c>
      <c r="F212" s="417">
        <v>30</v>
      </c>
      <c r="G212" s="417"/>
      <c r="H212" s="446">
        <v>9.25</v>
      </c>
      <c r="I212" s="416" t="s">
        <v>7034</v>
      </c>
      <c r="J212" s="418">
        <v>10.25</v>
      </c>
      <c r="K212" s="416"/>
      <c r="L212" s="416"/>
      <c r="M212" s="416"/>
      <c r="N212" s="416"/>
      <c r="O212" s="420"/>
      <c r="P212" s="416"/>
      <c r="Q212" s="448"/>
      <c r="R212" s="470"/>
      <c r="S212" s="423"/>
      <c r="T212" s="122" t="str">
        <f>IFERROR(IFERROR(VLOOKUP(CONCATENATE($C212,"-",$D212, "-",$E212),Dashboard!$M$159:$N$299,2,FALSE),VLOOKUP(CONCATENATE($E212,"-",$D212, "-",$C212),Dashboard!$M$159:$N$299,2,FALSE)),"")</f>
        <v/>
      </c>
      <c r="U212" s="572" t="str">
        <f t="shared" si="3"/>
        <v/>
      </c>
      <c r="V212" s="581"/>
      <c r="W212" s="423"/>
    </row>
    <row r="213" spans="1:24" ht="15.75" x14ac:dyDescent="0.25">
      <c r="A213" s="415"/>
      <c r="B213" s="416"/>
      <c r="C213" s="417" t="s">
        <v>1245</v>
      </c>
      <c r="D213" s="417" t="s">
        <v>7034</v>
      </c>
      <c r="E213" s="417" t="s">
        <v>295</v>
      </c>
      <c r="F213" s="417">
        <v>30</v>
      </c>
      <c r="G213" s="417"/>
      <c r="H213" s="418">
        <v>10.55</v>
      </c>
      <c r="I213" s="416" t="s">
        <v>7034</v>
      </c>
      <c r="J213" s="418">
        <v>11.55</v>
      </c>
      <c r="K213" s="416">
        <v>1</v>
      </c>
      <c r="L213" s="416">
        <v>1</v>
      </c>
      <c r="M213" s="419">
        <v>5.55</v>
      </c>
      <c r="N213" s="419">
        <v>5.15</v>
      </c>
      <c r="O213" s="420">
        <f>SUM(F210:F213)</f>
        <v>120</v>
      </c>
      <c r="P213" s="416"/>
      <c r="Q213" s="448"/>
      <c r="R213" s="470"/>
      <c r="S213" s="423"/>
      <c r="T213" s="122" t="str">
        <f>IFERROR(IFERROR(VLOOKUP(CONCATENATE($C213,"-",$D213, "-",$E213),Dashboard!$M$159:$N$299,2,FALSE),VLOOKUP(CONCATENATE($E213,"-",$D213, "-",$C213),Dashboard!$M$159:$N$299,2,FALSE)),"")</f>
        <v/>
      </c>
      <c r="U213" s="572" t="str">
        <f t="shared" si="3"/>
        <v/>
      </c>
      <c r="V213" s="581"/>
      <c r="W213" s="424" t="s">
        <v>5805</v>
      </c>
    </row>
    <row r="214" spans="1:24" ht="15.75" x14ac:dyDescent="0.25">
      <c r="A214" s="415"/>
      <c r="B214" s="416"/>
      <c r="C214" s="417"/>
      <c r="D214" s="417"/>
      <c r="E214" s="417"/>
      <c r="F214" s="417"/>
      <c r="G214" s="417"/>
      <c r="H214" s="418"/>
      <c r="I214" s="416"/>
      <c r="J214" s="418"/>
      <c r="K214" s="416"/>
      <c r="L214" s="416"/>
      <c r="M214" s="419"/>
      <c r="N214" s="419"/>
      <c r="O214" s="420"/>
      <c r="P214" s="416"/>
      <c r="Q214" s="448"/>
      <c r="R214" s="470"/>
      <c r="S214" s="423"/>
      <c r="T214" s="122" t="str">
        <f>IFERROR(IFERROR(VLOOKUP(CONCATENATE($C214,"-",$D214, "-",$E214),Dashboard!$M$159:$N$299,2,FALSE),VLOOKUP(CONCATENATE($E214,"-",$D214, "-",$C214),Dashboard!$M$159:$N$299,2,FALSE)),"")</f>
        <v/>
      </c>
      <c r="U214" s="572" t="str">
        <f t="shared" si="3"/>
        <v/>
      </c>
      <c r="V214" s="581"/>
      <c r="W214" s="423"/>
    </row>
    <row r="215" spans="1:24" ht="15.75" x14ac:dyDescent="0.25">
      <c r="A215" s="415" t="s">
        <v>5835</v>
      </c>
      <c r="B215" s="416" t="s">
        <v>5817</v>
      </c>
      <c r="C215" s="417" t="s">
        <v>295</v>
      </c>
      <c r="D215" s="417" t="s">
        <v>7034</v>
      </c>
      <c r="E215" s="417" t="s">
        <v>1245</v>
      </c>
      <c r="F215" s="417">
        <v>30</v>
      </c>
      <c r="G215" s="417"/>
      <c r="H215" s="418">
        <v>12.35</v>
      </c>
      <c r="I215" s="416" t="s">
        <v>7034</v>
      </c>
      <c r="J215" s="418">
        <v>13.35</v>
      </c>
      <c r="K215" s="416"/>
      <c r="L215" s="416"/>
      <c r="M215" s="416"/>
      <c r="N215" s="416"/>
      <c r="O215" s="420"/>
      <c r="P215" s="416"/>
      <c r="Q215" s="448"/>
      <c r="R215" s="470"/>
      <c r="S215" s="423"/>
      <c r="T215" s="122" t="str">
        <f>IFERROR(IFERROR(VLOOKUP(CONCATENATE($C215,"-",$D215, "-",$E215),Dashboard!$M$159:$N$299,2,FALSE),VLOOKUP(CONCATENATE($E215,"-",$D215, "-",$C215),Dashboard!$M$159:$N$299,2,FALSE)),"")</f>
        <v/>
      </c>
      <c r="U215" s="572" t="str">
        <f t="shared" si="3"/>
        <v/>
      </c>
      <c r="V215" s="581"/>
      <c r="W215" s="423"/>
    </row>
    <row r="216" spans="1:24" ht="15.75" x14ac:dyDescent="0.25">
      <c r="A216" s="415"/>
      <c r="B216" s="416"/>
      <c r="C216" s="417" t="s">
        <v>1245</v>
      </c>
      <c r="D216" s="417" t="s">
        <v>7034</v>
      </c>
      <c r="E216" s="417" t="s">
        <v>295</v>
      </c>
      <c r="F216" s="417">
        <v>30</v>
      </c>
      <c r="G216" s="417"/>
      <c r="H216" s="418">
        <v>14.05</v>
      </c>
      <c r="I216" s="416" t="s">
        <v>7034</v>
      </c>
      <c r="J216" s="418">
        <v>15.05</v>
      </c>
      <c r="K216" s="416"/>
      <c r="L216" s="416"/>
      <c r="M216" s="416"/>
      <c r="N216" s="416"/>
      <c r="O216" s="420"/>
      <c r="P216" s="416"/>
      <c r="Q216" s="448"/>
      <c r="R216" s="470"/>
      <c r="S216" s="423"/>
      <c r="T216" s="122" t="str">
        <f>IFERROR(IFERROR(VLOOKUP(CONCATENATE($C216,"-",$D216, "-",$E216),Dashboard!$M$159:$N$299,2,FALSE),VLOOKUP(CONCATENATE($E216,"-",$D216, "-",$C216),Dashboard!$M$159:$N$299,2,FALSE)),"")</f>
        <v/>
      </c>
      <c r="U216" s="572" t="str">
        <f t="shared" si="3"/>
        <v/>
      </c>
      <c r="V216" s="581"/>
      <c r="W216" s="423"/>
    </row>
    <row r="217" spans="1:24" ht="15.75" x14ac:dyDescent="0.25">
      <c r="A217" s="415"/>
      <c r="B217" s="416"/>
      <c r="C217" s="417" t="s">
        <v>295</v>
      </c>
      <c r="D217" s="417" t="s">
        <v>1245</v>
      </c>
      <c r="E217" s="417" t="s">
        <v>1481</v>
      </c>
      <c r="F217" s="417">
        <v>35</v>
      </c>
      <c r="G217" s="417"/>
      <c r="H217" s="418">
        <v>15.2</v>
      </c>
      <c r="I217" s="416" t="s">
        <v>7034</v>
      </c>
      <c r="J217" s="418">
        <v>16.350000000000001</v>
      </c>
      <c r="K217" s="416"/>
      <c r="L217" s="416"/>
      <c r="M217" s="416"/>
      <c r="N217" s="416"/>
      <c r="O217" s="420"/>
      <c r="P217" s="416"/>
      <c r="Q217" s="448"/>
      <c r="R217" s="470"/>
      <c r="S217" s="423"/>
      <c r="T217" s="122" t="str">
        <f>IFERROR(IFERROR(VLOOKUP(CONCATENATE($C217,"-",$D217, "-",$E217),Dashboard!$M$159:$N$299,2,FALSE),VLOOKUP(CONCATENATE($E217,"-",$D217, "-",$C217),Dashboard!$M$159:$N$299,2,FALSE)),"")</f>
        <v/>
      </c>
      <c r="U217" s="572" t="str">
        <f t="shared" si="3"/>
        <v/>
      </c>
      <c r="V217" s="581"/>
      <c r="W217" s="423"/>
    </row>
    <row r="218" spans="1:24" ht="15.75" x14ac:dyDescent="0.25">
      <c r="A218" s="415"/>
      <c r="B218" s="416"/>
      <c r="C218" s="417" t="s">
        <v>1481</v>
      </c>
      <c r="D218" s="417" t="s">
        <v>1245</v>
      </c>
      <c r="E218" s="417" t="s">
        <v>295</v>
      </c>
      <c r="F218" s="417">
        <v>35</v>
      </c>
      <c r="G218" s="417"/>
      <c r="H218" s="418">
        <v>16.55</v>
      </c>
      <c r="I218" s="416" t="s">
        <v>7034</v>
      </c>
      <c r="J218" s="418">
        <v>18.05</v>
      </c>
      <c r="K218" s="416"/>
      <c r="L218" s="416"/>
      <c r="M218" s="416"/>
      <c r="N218" s="416"/>
      <c r="O218" s="420"/>
      <c r="P218" s="416"/>
      <c r="Q218" s="448"/>
      <c r="R218" s="470"/>
      <c r="S218" s="423"/>
      <c r="T218" s="122" t="str">
        <f>IFERROR(IFERROR(VLOOKUP(CONCATENATE($C218,"-",$D218, "-",$E218),Dashboard!$M$159:$N$299,2,FALSE),VLOOKUP(CONCATENATE($E218,"-",$D218, "-",$C218),Dashboard!$M$159:$N$299,2,FALSE)),"")</f>
        <v/>
      </c>
      <c r="U218" s="572" t="str">
        <f t="shared" si="3"/>
        <v/>
      </c>
      <c r="V218" s="581"/>
      <c r="W218" s="423"/>
    </row>
    <row r="219" spans="1:24" ht="15.75" x14ac:dyDescent="0.25">
      <c r="A219" s="415"/>
      <c r="B219" s="416"/>
      <c r="C219" s="417" t="s">
        <v>295</v>
      </c>
      <c r="D219" s="417" t="s">
        <v>7034</v>
      </c>
      <c r="E219" s="417" t="s">
        <v>1245</v>
      </c>
      <c r="F219" s="417">
        <v>30</v>
      </c>
      <c r="G219" s="417"/>
      <c r="H219" s="418">
        <v>18.25</v>
      </c>
      <c r="I219" s="416" t="s">
        <v>7034</v>
      </c>
      <c r="J219" s="418">
        <v>19.25</v>
      </c>
      <c r="K219" s="416"/>
      <c r="L219" s="416"/>
      <c r="M219" s="416"/>
      <c r="N219" s="416"/>
      <c r="O219" s="420"/>
      <c r="P219" s="416"/>
      <c r="Q219" s="448"/>
      <c r="R219" s="470"/>
      <c r="S219" s="423"/>
      <c r="T219" s="122" t="str">
        <f>IFERROR(IFERROR(VLOOKUP(CONCATENATE($C219,"-",$D219, "-",$E219),Dashboard!$M$159:$N$299,2,FALSE),VLOOKUP(CONCATENATE($E219,"-",$D219, "-",$C219),Dashboard!$M$159:$N$299,2,FALSE)),"")</f>
        <v/>
      </c>
      <c r="U219" s="572" t="str">
        <f t="shared" si="3"/>
        <v/>
      </c>
      <c r="V219" s="581"/>
      <c r="W219" s="423"/>
    </row>
    <row r="220" spans="1:24" ht="15.75" x14ac:dyDescent="0.25">
      <c r="A220" s="415"/>
      <c r="B220" s="416"/>
      <c r="C220" s="417" t="s">
        <v>1245</v>
      </c>
      <c r="D220" s="417" t="s">
        <v>7034</v>
      </c>
      <c r="E220" s="417" t="s">
        <v>295</v>
      </c>
      <c r="F220" s="417">
        <v>30</v>
      </c>
      <c r="G220" s="417"/>
      <c r="H220" s="418">
        <v>20</v>
      </c>
      <c r="I220" s="416" t="s">
        <v>7034</v>
      </c>
      <c r="J220" s="418">
        <v>21</v>
      </c>
      <c r="K220" s="416">
        <v>1</v>
      </c>
      <c r="L220" s="416">
        <v>1</v>
      </c>
      <c r="M220" s="419">
        <v>9.1</v>
      </c>
      <c r="N220" s="419">
        <v>8</v>
      </c>
      <c r="O220" s="420">
        <f>SUM(F215:F220)</f>
        <v>190</v>
      </c>
      <c r="P220" s="416"/>
      <c r="Q220" s="448"/>
      <c r="R220" s="470"/>
      <c r="S220" s="423"/>
      <c r="T220" s="122" t="str">
        <f>IFERROR(IFERROR(VLOOKUP(CONCATENATE($C220,"-",$D220, "-",$E220),Dashboard!$M$159:$N$299,2,FALSE),VLOOKUP(CONCATENATE($E220,"-",$D220, "-",$C220),Dashboard!$M$159:$N$299,2,FALSE)),"")</f>
        <v/>
      </c>
      <c r="U220" s="572" t="str">
        <f t="shared" si="3"/>
        <v/>
      </c>
      <c r="V220" s="581"/>
      <c r="W220" s="424" t="s">
        <v>7452</v>
      </c>
    </row>
    <row r="221" spans="1:24" ht="15.75" x14ac:dyDescent="0.25">
      <c r="A221" s="415"/>
      <c r="B221" s="416">
        <v>19</v>
      </c>
      <c r="C221" s="417" t="s">
        <v>295</v>
      </c>
      <c r="D221" s="417" t="s">
        <v>7034</v>
      </c>
      <c r="E221" s="417" t="s">
        <v>1245</v>
      </c>
      <c r="F221" s="417">
        <v>30</v>
      </c>
      <c r="G221" s="417"/>
      <c r="H221" s="418">
        <v>7</v>
      </c>
      <c r="I221" s="416" t="s">
        <v>7034</v>
      </c>
      <c r="J221" s="418">
        <v>8</v>
      </c>
      <c r="K221" s="416"/>
      <c r="L221" s="416"/>
      <c r="M221" s="416"/>
      <c r="N221" s="416"/>
      <c r="O221" s="420"/>
      <c r="P221" s="416"/>
      <c r="Q221" s="448"/>
      <c r="R221" s="470"/>
      <c r="S221" s="423"/>
      <c r="T221" s="122" t="str">
        <f>IFERROR(IFERROR(VLOOKUP(CONCATENATE($C221,"-",$D221, "-",$E221),Dashboard!$M$159:$N$299,2,FALSE),VLOOKUP(CONCATENATE($E221,"-",$D221, "-",$C221),Dashboard!$M$159:$N$299,2,FALSE)),"")</f>
        <v/>
      </c>
      <c r="U221" s="572" t="str">
        <f t="shared" si="3"/>
        <v/>
      </c>
      <c r="V221" s="581"/>
      <c r="W221" s="423"/>
    </row>
    <row r="222" spans="1:24" ht="15.75" x14ac:dyDescent="0.25">
      <c r="A222" s="415"/>
      <c r="B222" s="416"/>
      <c r="C222" s="417" t="s">
        <v>1245</v>
      </c>
      <c r="D222" s="417" t="s">
        <v>7034</v>
      </c>
      <c r="E222" s="417" t="s">
        <v>295</v>
      </c>
      <c r="F222" s="417">
        <v>30</v>
      </c>
      <c r="G222" s="417"/>
      <c r="H222" s="446">
        <v>8.0500000000000007</v>
      </c>
      <c r="I222" s="416" t="s">
        <v>7034</v>
      </c>
      <c r="J222" s="418">
        <v>9.0500000000000007</v>
      </c>
      <c r="K222" s="416"/>
      <c r="L222" s="416"/>
      <c r="M222" s="416"/>
      <c r="N222" s="416"/>
      <c r="O222" s="420"/>
      <c r="P222" s="416"/>
      <c r="Q222" s="448"/>
      <c r="R222" s="470"/>
      <c r="S222" s="423"/>
      <c r="T222" s="122" t="str">
        <f>IFERROR(IFERROR(VLOOKUP(CONCATENATE($C222,"-",$D222, "-",$E222),Dashboard!$M$159:$N$299,2,FALSE),VLOOKUP(CONCATENATE($E222,"-",$D222, "-",$C222),Dashboard!$M$159:$N$299,2,FALSE)),"")</f>
        <v/>
      </c>
      <c r="U222" s="572" t="str">
        <f t="shared" si="3"/>
        <v/>
      </c>
      <c r="V222" s="581"/>
      <c r="W222" s="423"/>
    </row>
    <row r="223" spans="1:24" ht="15.75" x14ac:dyDescent="0.25">
      <c r="A223" s="415"/>
      <c r="B223" s="416"/>
      <c r="C223" s="417" t="s">
        <v>295</v>
      </c>
      <c r="D223" s="417" t="s">
        <v>7034</v>
      </c>
      <c r="E223" s="417" t="s">
        <v>1245</v>
      </c>
      <c r="F223" s="417">
        <v>30</v>
      </c>
      <c r="G223" s="417"/>
      <c r="H223" s="446">
        <v>9.35</v>
      </c>
      <c r="I223" s="416" t="s">
        <v>7034</v>
      </c>
      <c r="J223" s="418">
        <v>10.35</v>
      </c>
      <c r="K223" s="416"/>
      <c r="L223" s="416"/>
      <c r="M223" s="416"/>
      <c r="N223" s="416"/>
      <c r="O223" s="420"/>
      <c r="P223" s="416"/>
      <c r="Q223" s="448"/>
      <c r="R223" s="470"/>
      <c r="S223" s="423"/>
      <c r="T223" s="122" t="str">
        <f>IFERROR(IFERROR(VLOOKUP(CONCATENATE($C223,"-",$D223, "-",$E223),Dashboard!$M$159:$N$299,2,FALSE),VLOOKUP(CONCATENATE($E223,"-",$D223, "-",$C223),Dashboard!$M$159:$N$299,2,FALSE)),"")</f>
        <v/>
      </c>
      <c r="U223" s="572" t="str">
        <f t="shared" si="3"/>
        <v/>
      </c>
      <c r="V223" s="581"/>
      <c r="W223" s="423"/>
    </row>
    <row r="224" spans="1:24" ht="15.75" x14ac:dyDescent="0.25">
      <c r="A224" s="415"/>
      <c r="B224" s="416"/>
      <c r="C224" s="417" t="s">
        <v>1245</v>
      </c>
      <c r="D224" s="417" t="s">
        <v>7034</v>
      </c>
      <c r="E224" s="417" t="s">
        <v>295</v>
      </c>
      <c r="F224" s="417">
        <v>30</v>
      </c>
      <c r="G224" s="417"/>
      <c r="H224" s="418">
        <v>11.05</v>
      </c>
      <c r="I224" s="416" t="s">
        <v>7034</v>
      </c>
      <c r="J224" s="418">
        <v>12.05</v>
      </c>
      <c r="K224" s="416">
        <v>1</v>
      </c>
      <c r="L224" s="416">
        <v>1</v>
      </c>
      <c r="M224" s="419">
        <v>5.5</v>
      </c>
      <c r="N224" s="419">
        <v>5.15</v>
      </c>
      <c r="O224" s="420">
        <f>SUM(F221:F224)</f>
        <v>120</v>
      </c>
      <c r="P224" s="416"/>
      <c r="Q224" s="448"/>
      <c r="R224" s="470"/>
      <c r="S224" s="423"/>
      <c r="T224" s="122" t="str">
        <f>IFERROR(IFERROR(VLOOKUP(CONCATENATE($C224,"-",$D224, "-",$E224),Dashboard!$M$159:$N$299,2,FALSE),VLOOKUP(CONCATENATE($E224,"-",$D224, "-",$C224),Dashboard!$M$159:$N$299,2,FALSE)),"")</f>
        <v/>
      </c>
      <c r="U224" s="572" t="str">
        <f t="shared" si="3"/>
        <v/>
      </c>
      <c r="V224" s="581"/>
      <c r="W224" s="424" t="s">
        <v>5805</v>
      </c>
    </row>
    <row r="225" spans="1:24" ht="15.75" x14ac:dyDescent="0.25">
      <c r="A225" s="439" t="s">
        <v>7048</v>
      </c>
      <c r="B225" s="440" t="s">
        <v>5819</v>
      </c>
      <c r="C225" s="441" t="s">
        <v>295</v>
      </c>
      <c r="D225" s="441" t="s">
        <v>1261</v>
      </c>
      <c r="E225" s="441" t="s">
        <v>344</v>
      </c>
      <c r="F225" s="441">
        <v>31</v>
      </c>
      <c r="G225" s="441"/>
      <c r="H225" s="442">
        <v>12.35</v>
      </c>
      <c r="I225" s="440" t="s">
        <v>7034</v>
      </c>
      <c r="J225" s="442">
        <v>13.35</v>
      </c>
      <c r="K225" s="440"/>
      <c r="L225" s="440"/>
      <c r="M225" s="440"/>
      <c r="N225" s="440"/>
      <c r="O225" s="443"/>
      <c r="P225" s="440"/>
      <c r="Q225" s="450"/>
      <c r="R225" s="471"/>
      <c r="S225" s="444"/>
      <c r="T225" s="122" t="str">
        <f>IFERROR(IFERROR(VLOOKUP(CONCATENATE($C225,"-",$D225, "-",$E225),Dashboard!$M$159:$N$299,2,FALSE),VLOOKUP(CONCATENATE($E225,"-",$D225, "-",$C225),Dashboard!$M$159:$N$299,2,FALSE)),"")</f>
        <v>pnj20</v>
      </c>
      <c r="U225" s="572" t="str">
        <f t="shared" si="3"/>
        <v>pnj20</v>
      </c>
      <c r="V225" s="572"/>
      <c r="W225" s="444"/>
    </row>
    <row r="226" spans="1:24" ht="15.75" x14ac:dyDescent="0.25">
      <c r="A226" s="415"/>
      <c r="B226" s="416"/>
      <c r="C226" s="417" t="s">
        <v>344</v>
      </c>
      <c r="D226" s="417" t="s">
        <v>1261</v>
      </c>
      <c r="E226" s="417" t="s">
        <v>295</v>
      </c>
      <c r="F226" s="417">
        <v>31</v>
      </c>
      <c r="G226" s="417"/>
      <c r="H226" s="418">
        <v>14.05</v>
      </c>
      <c r="I226" s="416" t="s">
        <v>7034</v>
      </c>
      <c r="J226" s="418">
        <v>15.05</v>
      </c>
      <c r="K226" s="416"/>
      <c r="L226" s="416"/>
      <c r="M226" s="416"/>
      <c r="N226" s="416"/>
      <c r="O226" s="420"/>
      <c r="P226" s="416"/>
      <c r="Q226" s="448"/>
      <c r="R226" s="470"/>
      <c r="S226" s="423"/>
      <c r="T226" s="122" t="str">
        <f>IFERROR(IFERROR(VLOOKUP(CONCATENATE($C226,"-",$D226, "-",$E226),Dashboard!$M$159:$N$299,2,FALSE),VLOOKUP(CONCATENATE($E226,"-",$D226, "-",$C226),Dashboard!$M$159:$N$299,2,FALSE)),"")</f>
        <v>pnj20</v>
      </c>
      <c r="U226" s="572" t="str">
        <f t="shared" si="3"/>
        <v>pnj20</v>
      </c>
      <c r="V226" s="581"/>
      <c r="W226" s="423"/>
    </row>
    <row r="227" spans="1:24" ht="15.75" x14ac:dyDescent="0.25">
      <c r="A227" s="415"/>
      <c r="B227" s="416"/>
      <c r="C227" s="417" t="s">
        <v>295</v>
      </c>
      <c r="D227" s="417" t="s">
        <v>1261</v>
      </c>
      <c r="E227" s="417" t="s">
        <v>344</v>
      </c>
      <c r="F227" s="417">
        <v>31</v>
      </c>
      <c r="G227" s="417"/>
      <c r="H227" s="418">
        <v>15.25</v>
      </c>
      <c r="I227" s="416" t="s">
        <v>7034</v>
      </c>
      <c r="J227" s="418">
        <v>16.25</v>
      </c>
      <c r="K227" s="416"/>
      <c r="L227" s="416"/>
      <c r="M227" s="416"/>
      <c r="N227" s="416"/>
      <c r="O227" s="420"/>
      <c r="P227" s="416"/>
      <c r="Q227" s="448"/>
      <c r="R227" s="470"/>
      <c r="S227" s="423"/>
      <c r="T227" s="122" t="str">
        <f>IFERROR(IFERROR(VLOOKUP(CONCATENATE($C227,"-",$D227, "-",$E227),Dashboard!$M$159:$N$299,2,FALSE),VLOOKUP(CONCATENATE($E227,"-",$D227, "-",$C227),Dashboard!$M$159:$N$299,2,FALSE)),"")</f>
        <v>pnj20</v>
      </c>
      <c r="U227" s="572" t="str">
        <f t="shared" si="3"/>
        <v>pnj20</v>
      </c>
      <c r="V227" s="581"/>
      <c r="W227" s="423"/>
    </row>
    <row r="228" spans="1:24" ht="39" x14ac:dyDescent="0.25">
      <c r="A228" s="425"/>
      <c r="B228" s="416"/>
      <c r="C228" s="417" t="s">
        <v>344</v>
      </c>
      <c r="D228" s="462" t="s">
        <v>7058</v>
      </c>
      <c r="E228" s="417" t="s">
        <v>411</v>
      </c>
      <c r="F228" s="417">
        <v>54</v>
      </c>
      <c r="G228" s="417"/>
      <c r="H228" s="418">
        <v>17</v>
      </c>
      <c r="I228" s="466" t="s">
        <v>7034</v>
      </c>
      <c r="J228" s="418">
        <v>19</v>
      </c>
      <c r="K228" s="416">
        <v>1</v>
      </c>
      <c r="L228" s="416">
        <v>1</v>
      </c>
      <c r="M228" s="419">
        <v>7.55</v>
      </c>
      <c r="N228" s="419">
        <v>6.05</v>
      </c>
      <c r="O228" s="420">
        <f>SUM(F225:F228)</f>
        <v>147</v>
      </c>
      <c r="P228" s="416"/>
      <c r="Q228" s="416"/>
      <c r="R228" s="423"/>
      <c r="S228" s="423"/>
      <c r="T228" s="122" t="str">
        <f>IFERROR(IFERROR(VLOOKUP(CONCATENATE($C228,"-",$D228, "-",$E228),Dashboard!$M$159:$N$299,2,FALSE),VLOOKUP(CONCATENATE($E228,"-",$D228, "-",$C228),Dashboard!$M$159:$N$299,2,FALSE)),"")</f>
        <v/>
      </c>
      <c r="U228" s="572" t="str">
        <f t="shared" si="3"/>
        <v/>
      </c>
      <c r="V228" s="581"/>
      <c r="W228" s="472" t="s">
        <v>7453</v>
      </c>
    </row>
    <row r="229" spans="1:24" ht="39" x14ac:dyDescent="0.25">
      <c r="A229" s="425"/>
      <c r="B229" s="416">
        <v>20</v>
      </c>
      <c r="C229" s="417" t="s">
        <v>411</v>
      </c>
      <c r="D229" s="462" t="s">
        <v>7058</v>
      </c>
      <c r="E229" s="417" t="s">
        <v>344</v>
      </c>
      <c r="F229" s="417">
        <v>54</v>
      </c>
      <c r="G229" s="417"/>
      <c r="H229" s="418">
        <v>7.1</v>
      </c>
      <c r="I229" s="416" t="s">
        <v>7034</v>
      </c>
      <c r="J229" s="418">
        <v>9</v>
      </c>
      <c r="K229" s="416"/>
      <c r="L229" s="416"/>
      <c r="M229" s="416"/>
      <c r="N229" s="416"/>
      <c r="O229" s="420"/>
      <c r="P229" s="416"/>
      <c r="Q229" s="416"/>
      <c r="R229" s="423"/>
      <c r="S229" s="423"/>
      <c r="T229" s="122" t="str">
        <f>IFERROR(IFERROR(VLOOKUP(CONCATENATE($C229,"-",$D229, "-",$E229),Dashboard!$M$159:$N$299,2,FALSE),VLOOKUP(CONCATENATE($E229,"-",$D229, "-",$C229),Dashboard!$M$159:$N$299,2,FALSE)),"")</f>
        <v/>
      </c>
      <c r="U229" s="572" t="str">
        <f t="shared" si="3"/>
        <v/>
      </c>
      <c r="V229" s="581"/>
      <c r="W229" s="424" t="s">
        <v>7454</v>
      </c>
    </row>
    <row r="230" spans="1:24" ht="15.75" x14ac:dyDescent="0.25">
      <c r="A230" s="425"/>
      <c r="B230" s="416"/>
      <c r="C230" s="417" t="s">
        <v>344</v>
      </c>
      <c r="D230" s="417" t="s">
        <v>1261</v>
      </c>
      <c r="E230" s="417" t="s">
        <v>295</v>
      </c>
      <c r="F230" s="417">
        <v>31</v>
      </c>
      <c r="G230" s="417"/>
      <c r="H230" s="446">
        <v>9.25</v>
      </c>
      <c r="I230" s="416" t="s">
        <v>7034</v>
      </c>
      <c r="J230" s="418">
        <v>10.25</v>
      </c>
      <c r="K230" s="416"/>
      <c r="L230" s="416"/>
      <c r="M230" s="416"/>
      <c r="N230" s="416"/>
      <c r="O230" s="420"/>
      <c r="P230" s="416"/>
      <c r="Q230" s="416"/>
      <c r="R230" s="423"/>
      <c r="S230" s="423"/>
      <c r="T230" s="122" t="str">
        <f>IFERROR(IFERROR(VLOOKUP(CONCATENATE($C230,"-",$D230, "-",$E230),Dashboard!$M$159:$N$299,2,FALSE),VLOOKUP(CONCATENATE($E230,"-",$D230, "-",$C230),Dashboard!$M$159:$N$299,2,FALSE)),"")</f>
        <v>pnj20</v>
      </c>
      <c r="U230" s="572" t="str">
        <f t="shared" si="3"/>
        <v>pnj20</v>
      </c>
      <c r="V230" s="581"/>
      <c r="W230" s="424"/>
    </row>
    <row r="231" spans="1:24" ht="15.75" x14ac:dyDescent="0.25">
      <c r="A231" s="425"/>
      <c r="B231" s="416"/>
      <c r="C231" s="461" t="s">
        <v>295</v>
      </c>
      <c r="D231" s="461"/>
      <c r="E231" s="461" t="s">
        <v>316</v>
      </c>
      <c r="F231" s="461">
        <v>12</v>
      </c>
      <c r="G231" s="461"/>
      <c r="H231" s="473">
        <v>10.45</v>
      </c>
      <c r="I231" s="474"/>
      <c r="J231" s="473">
        <v>11.15</v>
      </c>
      <c r="K231" s="416"/>
      <c r="L231" s="416"/>
      <c r="M231" s="416"/>
      <c r="N231" s="416"/>
      <c r="O231" s="420"/>
      <c r="P231" s="416"/>
      <c r="Q231" s="416"/>
      <c r="R231" s="423"/>
      <c r="S231" s="423"/>
      <c r="T231" s="122" t="str">
        <f>IFERROR(IFERROR(VLOOKUP(CONCATENATE($C231,"-",$D231, "-",$E231),Dashboard!$M$159:$N$299,2,FALSE),VLOOKUP(CONCATENATE($E231,"-",$D231, "-",$C231),Dashboard!$M$159:$N$299,2,FALSE)),"")</f>
        <v/>
      </c>
      <c r="U231" s="572" t="str">
        <f t="shared" si="3"/>
        <v/>
      </c>
      <c r="V231" s="581"/>
      <c r="W231" s="424"/>
    </row>
    <row r="232" spans="1:24" ht="15.75" x14ac:dyDescent="0.25">
      <c r="A232" s="462"/>
      <c r="B232" s="474"/>
      <c r="C232" s="461" t="s">
        <v>316</v>
      </c>
      <c r="D232" s="461"/>
      <c r="E232" s="461" t="s">
        <v>295</v>
      </c>
      <c r="F232" s="461">
        <v>12</v>
      </c>
      <c r="G232" s="461"/>
      <c r="H232" s="473">
        <v>11.15</v>
      </c>
      <c r="I232" s="474"/>
      <c r="J232" s="473">
        <v>11.45</v>
      </c>
      <c r="K232" s="474">
        <v>1</v>
      </c>
      <c r="L232" s="474">
        <v>1</v>
      </c>
      <c r="M232" s="475">
        <v>4.25</v>
      </c>
      <c r="N232" s="475">
        <v>4.2</v>
      </c>
      <c r="O232" s="476">
        <f>SUM(F229:F232)</f>
        <v>109</v>
      </c>
      <c r="P232" s="474"/>
      <c r="Q232" s="474"/>
      <c r="R232" s="397"/>
      <c r="S232" s="444"/>
      <c r="T232" s="122" t="str">
        <f>IFERROR(IFERROR(VLOOKUP(CONCATENATE($C232,"-",$D232, "-",$E232),Dashboard!$M$159:$N$299,2,FALSE),VLOOKUP(CONCATENATE($E232,"-",$D232, "-",$C232),Dashboard!$M$159:$N$299,2,FALSE)),"")</f>
        <v/>
      </c>
      <c r="U232" s="572" t="str">
        <f t="shared" si="3"/>
        <v/>
      </c>
      <c r="V232" s="572"/>
      <c r="W232" s="449" t="s">
        <v>7223</v>
      </c>
    </row>
    <row r="233" spans="1:24" ht="15.75" x14ac:dyDescent="0.25">
      <c r="A233" s="462"/>
      <c r="B233" s="474"/>
      <c r="C233" s="461"/>
      <c r="D233" s="461"/>
      <c r="E233" s="461"/>
      <c r="F233" s="461"/>
      <c r="G233" s="461"/>
      <c r="H233" s="473"/>
      <c r="I233" s="474"/>
      <c r="J233" s="473"/>
      <c r="K233" s="474"/>
      <c r="L233" s="474"/>
      <c r="M233" s="475"/>
      <c r="N233" s="475"/>
      <c r="O233" s="476"/>
      <c r="P233" s="474"/>
      <c r="Q233" s="474"/>
      <c r="R233" s="477"/>
      <c r="S233" s="423"/>
      <c r="T233" s="122" t="str">
        <f>IFERROR(IFERROR(VLOOKUP(CONCATENATE($C233,"-",$D233, "-",$E233),Dashboard!$M$159:$N$299,2,FALSE),VLOOKUP(CONCATENATE($E233,"-",$D233, "-",$C233),Dashboard!$M$159:$N$299,2,FALSE)),"")</f>
        <v/>
      </c>
      <c r="U233" s="572" t="str">
        <f t="shared" si="3"/>
        <v/>
      </c>
      <c r="V233" s="581"/>
      <c r="W233" s="423"/>
    </row>
    <row r="234" spans="1:24" ht="15.75" x14ac:dyDescent="0.25">
      <c r="A234" s="415" t="s">
        <v>5835</v>
      </c>
      <c r="B234" s="416" t="s">
        <v>5822</v>
      </c>
      <c r="C234" s="417" t="s">
        <v>295</v>
      </c>
      <c r="D234" s="417" t="s">
        <v>7034</v>
      </c>
      <c r="E234" s="417" t="s">
        <v>1245</v>
      </c>
      <c r="F234" s="417">
        <v>30</v>
      </c>
      <c r="G234" s="417"/>
      <c r="H234" s="418">
        <v>13.05</v>
      </c>
      <c r="I234" s="416" t="s">
        <v>7034</v>
      </c>
      <c r="J234" s="418">
        <v>14.05</v>
      </c>
      <c r="K234" s="416"/>
      <c r="L234" s="416"/>
      <c r="M234" s="416"/>
      <c r="N234" s="416"/>
      <c r="O234" s="420"/>
      <c r="P234" s="416"/>
      <c r="Q234" s="416"/>
      <c r="R234" s="470"/>
      <c r="S234" s="423"/>
      <c r="T234" s="122" t="str">
        <f>IFERROR(IFERROR(VLOOKUP(CONCATENATE($C234,"-",$D234, "-",$E234),Dashboard!$M$159:$N$299,2,FALSE),VLOOKUP(CONCATENATE($E234,"-",$D234, "-",$C234),Dashboard!$M$159:$N$299,2,FALSE)),"")</f>
        <v/>
      </c>
      <c r="U234" s="572" t="str">
        <f t="shared" si="3"/>
        <v/>
      </c>
      <c r="V234" s="581"/>
      <c r="W234" s="423"/>
    </row>
    <row r="235" spans="1:24" ht="15.75" x14ac:dyDescent="0.25">
      <c r="A235" s="415"/>
      <c r="B235" s="416"/>
      <c r="C235" s="417" t="s">
        <v>1245</v>
      </c>
      <c r="D235" s="417" t="s">
        <v>7034</v>
      </c>
      <c r="E235" s="417" t="s">
        <v>295</v>
      </c>
      <c r="F235" s="417">
        <v>30</v>
      </c>
      <c r="G235" s="417"/>
      <c r="H235" s="418">
        <v>15.1</v>
      </c>
      <c r="I235" s="416" t="s">
        <v>7034</v>
      </c>
      <c r="J235" s="418">
        <v>16.100000000000001</v>
      </c>
      <c r="K235" s="416"/>
      <c r="L235" s="416"/>
      <c r="M235" s="416"/>
      <c r="N235" s="416"/>
      <c r="O235" s="420"/>
      <c r="P235" s="416"/>
      <c r="Q235" s="416"/>
      <c r="R235" s="470"/>
      <c r="S235" s="423"/>
      <c r="T235" s="122" t="str">
        <f>IFERROR(IFERROR(VLOOKUP(CONCATENATE($C235,"-",$D235, "-",$E235),Dashboard!$M$159:$N$299,2,FALSE),VLOOKUP(CONCATENATE($E235,"-",$D235, "-",$C235),Dashboard!$M$159:$N$299,2,FALSE)),"")</f>
        <v/>
      </c>
      <c r="U235" s="572" t="str">
        <f t="shared" si="3"/>
        <v/>
      </c>
      <c r="V235" s="581"/>
      <c r="W235" s="423"/>
    </row>
    <row r="236" spans="1:24" ht="15.75" x14ac:dyDescent="0.25">
      <c r="A236" s="415"/>
      <c r="B236" s="416"/>
      <c r="C236" s="417" t="s">
        <v>295</v>
      </c>
      <c r="D236" s="417" t="s">
        <v>7034</v>
      </c>
      <c r="E236" s="417" t="s">
        <v>1245</v>
      </c>
      <c r="F236" s="417">
        <v>30</v>
      </c>
      <c r="G236" s="417"/>
      <c r="H236" s="418">
        <v>16.399999999999999</v>
      </c>
      <c r="I236" s="416" t="s">
        <v>7034</v>
      </c>
      <c r="J236" s="418">
        <v>17.399999999999999</v>
      </c>
      <c r="K236" s="416"/>
      <c r="L236" s="416"/>
      <c r="M236" s="416"/>
      <c r="N236" s="416"/>
      <c r="O236" s="420"/>
      <c r="P236" s="416"/>
      <c r="Q236" s="416"/>
      <c r="R236" s="470"/>
      <c r="S236" s="423"/>
      <c r="T236" s="122" t="str">
        <f>IFERROR(IFERROR(VLOOKUP(CONCATENATE($C236,"-",$D236, "-",$E236),Dashboard!$M$159:$N$299,2,FALSE),VLOOKUP(CONCATENATE($E236,"-",$D236, "-",$C236),Dashboard!$M$159:$N$299,2,FALSE)),"")</f>
        <v/>
      </c>
      <c r="U236" s="572" t="str">
        <f t="shared" si="3"/>
        <v/>
      </c>
      <c r="V236" s="581"/>
      <c r="W236" s="423"/>
    </row>
    <row r="237" spans="1:24" ht="15.75" x14ac:dyDescent="0.25">
      <c r="A237" s="415"/>
      <c r="B237" s="416"/>
      <c r="C237" s="417" t="s">
        <v>1245</v>
      </c>
      <c r="D237" s="417" t="s">
        <v>7034</v>
      </c>
      <c r="E237" s="417" t="s">
        <v>295</v>
      </c>
      <c r="F237" s="417">
        <v>30</v>
      </c>
      <c r="G237" s="417"/>
      <c r="H237" s="418">
        <v>17.399999999999999</v>
      </c>
      <c r="I237" s="416" t="s">
        <v>7034</v>
      </c>
      <c r="J237" s="418">
        <v>18.399999999999999</v>
      </c>
      <c r="K237" s="416"/>
      <c r="L237" s="416"/>
      <c r="M237" s="416"/>
      <c r="N237" s="416"/>
      <c r="O237" s="420"/>
      <c r="P237" s="416"/>
      <c r="Q237" s="416"/>
      <c r="R237" s="470"/>
      <c r="S237" s="423"/>
      <c r="T237" s="122" t="str">
        <f>IFERROR(IFERROR(VLOOKUP(CONCATENATE($C237,"-",$D237, "-",$E237),Dashboard!$M$159:$N$299,2,FALSE),VLOOKUP(CONCATENATE($E237,"-",$D237, "-",$C237),Dashboard!$M$159:$N$299,2,FALSE)),"")</f>
        <v/>
      </c>
      <c r="U237" s="572" t="str">
        <f t="shared" si="3"/>
        <v/>
      </c>
      <c r="V237" s="581"/>
      <c r="W237" s="423"/>
    </row>
    <row r="238" spans="1:24" ht="15.75" x14ac:dyDescent="0.25">
      <c r="A238" s="415"/>
      <c r="B238" s="416"/>
      <c r="C238" s="417" t="s">
        <v>295</v>
      </c>
      <c r="D238" s="417" t="s">
        <v>7034</v>
      </c>
      <c r="E238" s="417" t="s">
        <v>1245</v>
      </c>
      <c r="F238" s="417">
        <v>30</v>
      </c>
      <c r="G238" s="417"/>
      <c r="H238" s="418">
        <v>19</v>
      </c>
      <c r="I238" s="416" t="s">
        <v>7034</v>
      </c>
      <c r="J238" s="418">
        <v>20</v>
      </c>
      <c r="K238" s="416"/>
      <c r="L238" s="416"/>
      <c r="M238" s="416"/>
      <c r="N238" s="416"/>
      <c r="O238" s="420"/>
      <c r="P238" s="416"/>
      <c r="Q238" s="416"/>
      <c r="R238" s="470"/>
      <c r="S238" s="423"/>
      <c r="T238" s="122" t="str">
        <f>IFERROR(IFERROR(VLOOKUP(CONCATENATE($C238,"-",$D238, "-",$E238),Dashboard!$M$159:$N$299,2,FALSE),VLOOKUP(CONCATENATE($E238,"-",$D238, "-",$C238),Dashboard!$M$159:$N$299,2,FALSE)),"")</f>
        <v/>
      </c>
      <c r="U238" s="572" t="str">
        <f t="shared" si="3"/>
        <v/>
      </c>
      <c r="V238" s="581"/>
      <c r="W238" s="423"/>
      <c r="X238" s="228"/>
    </row>
    <row r="239" spans="1:24" ht="15.75" x14ac:dyDescent="0.25">
      <c r="A239" s="415"/>
      <c r="B239" s="416"/>
      <c r="C239" s="417" t="s">
        <v>1245</v>
      </c>
      <c r="D239" s="417" t="s">
        <v>7034</v>
      </c>
      <c r="E239" s="417" t="s">
        <v>295</v>
      </c>
      <c r="F239" s="417">
        <v>30</v>
      </c>
      <c r="G239" s="417"/>
      <c r="H239" s="418">
        <v>20.3</v>
      </c>
      <c r="I239" s="416" t="s">
        <v>7034</v>
      </c>
      <c r="J239" s="418">
        <v>21.3</v>
      </c>
      <c r="K239" s="416">
        <v>1</v>
      </c>
      <c r="L239" s="416">
        <v>1</v>
      </c>
      <c r="M239" s="419">
        <v>9.1</v>
      </c>
      <c r="N239" s="416">
        <v>7.35</v>
      </c>
      <c r="O239" s="420">
        <f>SUM(F234:F239)</f>
        <v>180</v>
      </c>
      <c r="P239" s="416"/>
      <c r="Q239" s="416"/>
      <c r="R239" s="423"/>
      <c r="S239" s="423"/>
      <c r="T239" s="122" t="str">
        <f>IFERROR(IFERROR(VLOOKUP(CONCATENATE($C239,"-",$D239, "-",$E239),Dashboard!$M$159:$N$299,2,FALSE),VLOOKUP(CONCATENATE($E239,"-",$D239, "-",$C239),Dashboard!$M$159:$N$299,2,FALSE)),"")</f>
        <v/>
      </c>
      <c r="U239" s="572" t="str">
        <f t="shared" si="3"/>
        <v/>
      </c>
      <c r="V239" s="581"/>
      <c r="W239" s="424" t="s">
        <v>7431</v>
      </c>
      <c r="X239" s="228"/>
    </row>
    <row r="240" spans="1:24" ht="15.75" x14ac:dyDescent="0.25">
      <c r="A240" s="415"/>
      <c r="B240" s="416">
        <v>21</v>
      </c>
      <c r="C240" s="417" t="s">
        <v>295</v>
      </c>
      <c r="D240" s="417" t="s">
        <v>1245</v>
      </c>
      <c r="E240" s="417" t="s">
        <v>196</v>
      </c>
      <c r="F240" s="417">
        <v>33</v>
      </c>
      <c r="G240" s="417"/>
      <c r="H240" s="446">
        <v>6.15</v>
      </c>
      <c r="I240" s="416" t="s">
        <v>7034</v>
      </c>
      <c r="J240" s="418">
        <v>7.15</v>
      </c>
      <c r="K240" s="416"/>
      <c r="L240" s="416"/>
      <c r="M240" s="416"/>
      <c r="N240" s="416"/>
      <c r="O240" s="420"/>
      <c r="P240" s="416"/>
      <c r="Q240" s="416"/>
      <c r="R240" s="423"/>
      <c r="S240" s="423"/>
      <c r="T240" s="122" t="str">
        <f>IFERROR(IFERROR(VLOOKUP(CONCATENATE($C240,"-",$D240, "-",$E240),Dashboard!$M$159:$N$299,2,FALSE),VLOOKUP(CONCATENATE($E240,"-",$D240, "-",$C240),Dashboard!$M$159:$N$299,2,FALSE)),"")</f>
        <v/>
      </c>
      <c r="U240" s="572" t="str">
        <f t="shared" si="3"/>
        <v/>
      </c>
      <c r="V240" s="581"/>
      <c r="W240" s="424"/>
      <c r="X240" s="228"/>
    </row>
    <row r="241" spans="1:24" ht="15.75" x14ac:dyDescent="0.25">
      <c r="A241" s="415"/>
      <c r="B241" s="416"/>
      <c r="C241" s="417" t="s">
        <v>196</v>
      </c>
      <c r="D241" s="417" t="s">
        <v>1245</v>
      </c>
      <c r="E241" s="417" t="s">
        <v>295</v>
      </c>
      <c r="F241" s="417">
        <v>33</v>
      </c>
      <c r="G241" s="417"/>
      <c r="H241" s="446">
        <v>7.35</v>
      </c>
      <c r="I241" s="416" t="s">
        <v>7034</v>
      </c>
      <c r="J241" s="418">
        <v>8.35</v>
      </c>
      <c r="K241" s="416"/>
      <c r="L241" s="416"/>
      <c r="M241" s="419"/>
      <c r="N241" s="416"/>
      <c r="O241" s="420"/>
      <c r="P241" s="416"/>
      <c r="Q241" s="416"/>
      <c r="R241" s="423"/>
      <c r="S241" s="423"/>
      <c r="T241" s="122" t="str">
        <f>IFERROR(IFERROR(VLOOKUP(CONCATENATE($C241,"-",$D241, "-",$E241),Dashboard!$M$159:$N$299,2,FALSE),VLOOKUP(CONCATENATE($E241,"-",$D241, "-",$C241),Dashboard!$M$159:$N$299,2,FALSE)),"")</f>
        <v/>
      </c>
      <c r="U241" s="572" t="str">
        <f t="shared" si="3"/>
        <v/>
      </c>
      <c r="V241" s="581"/>
      <c r="W241" s="424"/>
      <c r="X241" s="228"/>
    </row>
    <row r="242" spans="1:24" ht="15.75" x14ac:dyDescent="0.25">
      <c r="A242" s="415"/>
      <c r="B242" s="416"/>
      <c r="C242" s="417" t="s">
        <v>295</v>
      </c>
      <c r="D242" s="417" t="s">
        <v>7034</v>
      </c>
      <c r="E242" s="417" t="s">
        <v>1245</v>
      </c>
      <c r="F242" s="417">
        <v>30</v>
      </c>
      <c r="G242" s="417"/>
      <c r="H242" s="446">
        <v>9.0500000000000007</v>
      </c>
      <c r="I242" s="416" t="s">
        <v>7034</v>
      </c>
      <c r="J242" s="418">
        <v>10.050000000000001</v>
      </c>
      <c r="K242" s="416"/>
      <c r="L242" s="416"/>
      <c r="M242" s="416"/>
      <c r="N242" s="416"/>
      <c r="O242" s="420"/>
      <c r="P242" s="416"/>
      <c r="Q242" s="416"/>
      <c r="R242" s="423"/>
      <c r="S242" s="423"/>
      <c r="T242" s="122" t="str">
        <f>IFERROR(IFERROR(VLOOKUP(CONCATENATE($C242,"-",$D242, "-",$E242),Dashboard!$M$159:$N$299,2,FALSE),VLOOKUP(CONCATENATE($E242,"-",$D242, "-",$C242),Dashboard!$M$159:$N$299,2,FALSE)),"")</f>
        <v/>
      </c>
      <c r="U242" s="572" t="str">
        <f t="shared" si="3"/>
        <v/>
      </c>
      <c r="V242" s="581"/>
      <c r="W242" s="424"/>
      <c r="X242" s="228"/>
    </row>
    <row r="243" spans="1:24" ht="15.75" x14ac:dyDescent="0.25">
      <c r="A243" s="415"/>
      <c r="B243" s="416"/>
      <c r="C243" s="417" t="s">
        <v>1245</v>
      </c>
      <c r="D243" s="417" t="s">
        <v>7034</v>
      </c>
      <c r="E243" s="417" t="s">
        <v>295</v>
      </c>
      <c r="F243" s="417">
        <v>30</v>
      </c>
      <c r="G243" s="417"/>
      <c r="H243" s="418">
        <v>10.35</v>
      </c>
      <c r="I243" s="416" t="s">
        <v>7034</v>
      </c>
      <c r="J243" s="418">
        <v>11.35</v>
      </c>
      <c r="K243" s="416">
        <v>1</v>
      </c>
      <c r="L243" s="416">
        <v>1</v>
      </c>
      <c r="M243" s="419">
        <v>6</v>
      </c>
      <c r="N243" s="419">
        <v>5.15</v>
      </c>
      <c r="O243" s="420">
        <f>SUM(F240:F243)</f>
        <v>126</v>
      </c>
      <c r="P243" s="416"/>
      <c r="Q243" s="416"/>
      <c r="R243" s="423"/>
      <c r="S243" s="423"/>
      <c r="T243" s="122" t="str">
        <f>IFERROR(IFERROR(VLOOKUP(CONCATENATE($C243,"-",$D243, "-",$E243),Dashboard!$M$159:$N$299,2,FALSE),VLOOKUP(CONCATENATE($E243,"-",$D243, "-",$C243),Dashboard!$M$159:$N$299,2,FALSE)),"")</f>
        <v/>
      </c>
      <c r="U243" s="572" t="str">
        <f t="shared" si="3"/>
        <v/>
      </c>
      <c r="V243" s="581"/>
      <c r="W243" s="424" t="s">
        <v>5805</v>
      </c>
      <c r="X243" s="228"/>
    </row>
    <row r="244" spans="1:24" ht="15.75" x14ac:dyDescent="0.25">
      <c r="A244" s="415"/>
      <c r="B244" s="416"/>
      <c r="C244" s="417"/>
      <c r="D244" s="417"/>
      <c r="E244" s="417"/>
      <c r="F244" s="417"/>
      <c r="G244" s="417"/>
      <c r="H244" s="418"/>
      <c r="I244" s="416"/>
      <c r="J244" s="418"/>
      <c r="K244" s="416"/>
      <c r="L244" s="416"/>
      <c r="M244" s="419"/>
      <c r="N244" s="419"/>
      <c r="O244" s="420"/>
      <c r="P244" s="416"/>
      <c r="Q244" s="416"/>
      <c r="R244" s="423"/>
      <c r="S244" s="423"/>
      <c r="T244" s="122" t="str">
        <f>IFERROR(IFERROR(VLOOKUP(CONCATENATE($C244,"-",$D244, "-",$E244),Dashboard!$M$159:$N$299,2,FALSE),VLOOKUP(CONCATENATE($E244,"-",$D244, "-",$C244),Dashboard!$M$159:$N$299,2,FALSE)),"")</f>
        <v/>
      </c>
      <c r="U244" s="572" t="str">
        <f t="shared" si="3"/>
        <v/>
      </c>
      <c r="V244" s="581"/>
      <c r="W244" s="424"/>
      <c r="X244" s="228"/>
    </row>
    <row r="245" spans="1:24" ht="28.5" x14ac:dyDescent="0.25">
      <c r="A245" s="415" t="s">
        <v>5835</v>
      </c>
      <c r="B245" s="416" t="s">
        <v>5823</v>
      </c>
      <c r="C245" s="417" t="s">
        <v>295</v>
      </c>
      <c r="D245" s="461" t="s">
        <v>7455</v>
      </c>
      <c r="E245" s="417" t="s">
        <v>295</v>
      </c>
      <c r="F245" s="417">
        <v>30</v>
      </c>
      <c r="G245" s="417"/>
      <c r="H245" s="418">
        <v>13.45</v>
      </c>
      <c r="I245" s="416" t="s">
        <v>7034</v>
      </c>
      <c r="J245" s="418">
        <v>14.45</v>
      </c>
      <c r="K245" s="416"/>
      <c r="L245" s="416"/>
      <c r="M245" s="416"/>
      <c r="N245" s="416"/>
      <c r="O245" s="420"/>
      <c r="P245" s="416"/>
      <c r="Q245" s="416"/>
      <c r="R245" s="423"/>
      <c r="S245" s="423"/>
      <c r="T245" s="122" t="str">
        <f>IFERROR(IFERROR(VLOOKUP(CONCATENATE($C245,"-",$D245, "-",$E245),Dashboard!$M$159:$N$299,2,FALSE),VLOOKUP(CONCATENATE($E245,"-",$D245, "-",$C245),Dashboard!$M$159:$N$299,2,FALSE)),"")</f>
        <v/>
      </c>
      <c r="U245" s="572" t="str">
        <f t="shared" si="3"/>
        <v/>
      </c>
      <c r="V245" s="581"/>
      <c r="W245" s="424" t="s">
        <v>7044</v>
      </c>
      <c r="X245" s="228"/>
    </row>
    <row r="246" spans="1:24" ht="15.75" x14ac:dyDescent="0.25">
      <c r="A246" s="415"/>
      <c r="B246" s="416"/>
      <c r="C246" s="417" t="s">
        <v>295</v>
      </c>
      <c r="D246" s="417" t="s">
        <v>7034</v>
      </c>
      <c r="E246" s="417" t="s">
        <v>1245</v>
      </c>
      <c r="F246" s="417">
        <v>30</v>
      </c>
      <c r="G246" s="417"/>
      <c r="H246" s="418">
        <v>17.3</v>
      </c>
      <c r="I246" s="416" t="s">
        <v>7034</v>
      </c>
      <c r="J246" s="418">
        <v>18.3</v>
      </c>
      <c r="K246" s="416"/>
      <c r="L246" s="416"/>
      <c r="M246" s="416"/>
      <c r="N246" s="416"/>
      <c r="O246" s="420"/>
      <c r="P246" s="416"/>
      <c r="Q246" s="416"/>
      <c r="R246" s="423"/>
      <c r="S246" s="423"/>
      <c r="T246" s="122" t="str">
        <f>IFERROR(IFERROR(VLOOKUP(CONCATENATE($C246,"-",$D246, "-",$E246),Dashboard!$M$159:$N$299,2,FALSE),VLOOKUP(CONCATENATE($E246,"-",$D246, "-",$C246),Dashboard!$M$159:$N$299,2,FALSE)),"")</f>
        <v/>
      </c>
      <c r="U246" s="572" t="str">
        <f t="shared" si="3"/>
        <v/>
      </c>
      <c r="V246" s="581"/>
      <c r="W246" s="424"/>
      <c r="X246" s="228"/>
    </row>
    <row r="247" spans="1:24" ht="15.75" x14ac:dyDescent="0.25">
      <c r="A247" s="415"/>
      <c r="B247" s="416"/>
      <c r="C247" s="417" t="s">
        <v>1245</v>
      </c>
      <c r="D247" s="417" t="s">
        <v>7034</v>
      </c>
      <c r="E247" s="417" t="s">
        <v>295</v>
      </c>
      <c r="F247" s="417">
        <v>30</v>
      </c>
      <c r="G247" s="417"/>
      <c r="H247" s="446">
        <v>18.45</v>
      </c>
      <c r="I247" s="416" t="s">
        <v>7034</v>
      </c>
      <c r="J247" s="418">
        <v>19.45</v>
      </c>
      <c r="K247" s="416"/>
      <c r="L247" s="416"/>
      <c r="M247" s="416"/>
      <c r="N247" s="416"/>
      <c r="O247" s="420"/>
      <c r="P247" s="416"/>
      <c r="Q247" s="416"/>
      <c r="R247" s="423"/>
      <c r="S247" s="423"/>
      <c r="T247" s="122" t="str">
        <f>IFERROR(IFERROR(VLOOKUP(CONCATENATE($C247,"-",$D247, "-",$E247),Dashboard!$M$159:$N$299,2,FALSE),VLOOKUP(CONCATENATE($E247,"-",$D247, "-",$C247),Dashboard!$M$159:$N$299,2,FALSE)),"")</f>
        <v/>
      </c>
      <c r="U247" s="572" t="str">
        <f t="shared" si="3"/>
        <v/>
      </c>
      <c r="V247" s="581"/>
      <c r="W247" s="424"/>
      <c r="X247" s="228"/>
    </row>
    <row r="248" spans="1:24" ht="15.75" x14ac:dyDescent="0.25">
      <c r="A248" s="415"/>
      <c r="B248" s="416"/>
      <c r="C248" s="417" t="s">
        <v>295</v>
      </c>
      <c r="D248" s="417" t="s">
        <v>7034</v>
      </c>
      <c r="E248" s="417" t="s">
        <v>1245</v>
      </c>
      <c r="F248" s="417">
        <v>30</v>
      </c>
      <c r="G248" s="417"/>
      <c r="H248" s="418">
        <v>20</v>
      </c>
      <c r="I248" s="416" t="s">
        <v>7034</v>
      </c>
      <c r="J248" s="418">
        <v>21</v>
      </c>
      <c r="K248" s="416"/>
      <c r="L248" s="416"/>
      <c r="M248" s="416"/>
      <c r="N248" s="416"/>
      <c r="O248" s="420"/>
      <c r="P248" s="416"/>
      <c r="Q248" s="416"/>
      <c r="R248" s="423"/>
      <c r="S248" s="423"/>
      <c r="T248" s="122" t="str">
        <f>IFERROR(IFERROR(VLOOKUP(CONCATENATE($C248,"-",$D248, "-",$E248),Dashboard!$M$159:$N$299,2,FALSE),VLOOKUP(CONCATENATE($E248,"-",$D248, "-",$C248),Dashboard!$M$159:$N$299,2,FALSE)),"")</f>
        <v/>
      </c>
      <c r="U248" s="572" t="str">
        <f t="shared" si="3"/>
        <v/>
      </c>
      <c r="V248" s="581"/>
      <c r="W248" s="424"/>
      <c r="X248" s="228"/>
    </row>
    <row r="249" spans="1:24" ht="15.75" x14ac:dyDescent="0.25">
      <c r="A249" s="415"/>
      <c r="B249" s="416"/>
      <c r="C249" s="417" t="s">
        <v>1245</v>
      </c>
      <c r="D249" s="417" t="s">
        <v>7034</v>
      </c>
      <c r="E249" s="417" t="s">
        <v>295</v>
      </c>
      <c r="F249" s="417">
        <v>30</v>
      </c>
      <c r="G249" s="417"/>
      <c r="H249" s="418">
        <v>21.05</v>
      </c>
      <c r="I249" s="416" t="s">
        <v>7034</v>
      </c>
      <c r="J249" s="418">
        <v>22.05</v>
      </c>
      <c r="K249" s="416">
        <v>1</v>
      </c>
      <c r="L249" s="416">
        <v>1</v>
      </c>
      <c r="M249" s="416">
        <v>9.0500000000000007</v>
      </c>
      <c r="N249" s="416">
        <v>5.25</v>
      </c>
      <c r="O249" s="420">
        <f>SUM(F245:F249)</f>
        <v>150</v>
      </c>
      <c r="P249" s="416"/>
      <c r="Q249" s="416"/>
      <c r="R249" s="423"/>
      <c r="S249" s="423"/>
      <c r="T249" s="122" t="str">
        <f>IFERROR(IFERROR(VLOOKUP(CONCATENATE($C249,"-",$D249, "-",$E249),Dashboard!$M$159:$N$299,2,FALSE),VLOOKUP(CONCATENATE($E249,"-",$D249, "-",$C249),Dashboard!$M$159:$N$299,2,FALSE)),"")</f>
        <v/>
      </c>
      <c r="U249" s="572" t="str">
        <f t="shared" si="3"/>
        <v/>
      </c>
      <c r="V249" s="581"/>
      <c r="W249" s="424" t="s">
        <v>7431</v>
      </c>
      <c r="X249" s="228"/>
    </row>
    <row r="250" spans="1:24" ht="15.75" x14ac:dyDescent="0.25">
      <c r="A250" s="415"/>
      <c r="B250" s="416">
        <v>22</v>
      </c>
      <c r="C250" s="417" t="s">
        <v>295</v>
      </c>
      <c r="D250" s="417" t="s">
        <v>1093</v>
      </c>
      <c r="E250" s="417" t="s">
        <v>7059</v>
      </c>
      <c r="F250" s="417">
        <v>18</v>
      </c>
      <c r="G250" s="417"/>
      <c r="H250" s="446">
        <v>7.15</v>
      </c>
      <c r="I250" s="416"/>
      <c r="J250" s="418">
        <v>8.15</v>
      </c>
      <c r="K250" s="416"/>
      <c r="L250" s="416"/>
      <c r="M250" s="416"/>
      <c r="N250" s="416"/>
      <c r="O250" s="420"/>
      <c r="P250" s="416"/>
      <c r="Q250" s="416"/>
      <c r="R250" s="423"/>
      <c r="S250" s="423"/>
      <c r="T250" s="122" t="str">
        <f>IFERROR(IFERROR(VLOOKUP(CONCATENATE($C250,"-",$D250, "-",$E250),Dashboard!$M$159:$N$299,2,FALSE),VLOOKUP(CONCATENATE($E250,"-",$D250, "-",$C250),Dashboard!$M$159:$N$299,2,FALSE)),"")</f>
        <v/>
      </c>
      <c r="U250" s="572" t="str">
        <f t="shared" si="3"/>
        <v/>
      </c>
      <c r="V250" s="581"/>
      <c r="W250" s="424"/>
      <c r="X250" s="228"/>
    </row>
    <row r="251" spans="1:24" ht="15.75" x14ac:dyDescent="0.25">
      <c r="A251" s="415"/>
      <c r="B251" s="416"/>
      <c r="C251" s="417" t="s">
        <v>295</v>
      </c>
      <c r="D251" s="417" t="s">
        <v>5859</v>
      </c>
      <c r="E251" s="417" t="s">
        <v>26</v>
      </c>
      <c r="F251" s="417">
        <v>32</v>
      </c>
      <c r="G251" s="417"/>
      <c r="H251" s="446">
        <v>8.35</v>
      </c>
      <c r="I251" s="416"/>
      <c r="J251" s="418">
        <v>9.35</v>
      </c>
      <c r="K251" s="416"/>
      <c r="L251" s="416"/>
      <c r="M251" s="416"/>
      <c r="N251" s="416"/>
      <c r="O251" s="420"/>
      <c r="P251" s="416"/>
      <c r="Q251" s="416"/>
      <c r="R251" s="423"/>
      <c r="S251" s="423"/>
      <c r="T251" s="122" t="str">
        <f>IFERROR(IFERROR(VLOOKUP(CONCATENATE($C251,"-",$D251, "-",$E251),Dashboard!$M$159:$N$299,2,FALSE),VLOOKUP(CONCATENATE($E251,"-",$D251, "-",$C251),Dashboard!$M$159:$N$299,2,FALSE)),"")</f>
        <v/>
      </c>
      <c r="U251" s="572" t="str">
        <f t="shared" si="3"/>
        <v/>
      </c>
      <c r="V251" s="581"/>
      <c r="W251" s="424"/>
      <c r="X251" s="228"/>
    </row>
    <row r="252" spans="1:24" ht="15.75" x14ac:dyDescent="0.25">
      <c r="A252" s="415"/>
      <c r="B252" s="416"/>
      <c r="C252" s="417" t="s">
        <v>26</v>
      </c>
      <c r="D252" s="417" t="s">
        <v>7034</v>
      </c>
      <c r="E252" s="417" t="s">
        <v>295</v>
      </c>
      <c r="F252" s="417">
        <v>28</v>
      </c>
      <c r="G252" s="417"/>
      <c r="H252" s="418">
        <v>10</v>
      </c>
      <c r="I252" s="416"/>
      <c r="J252" s="418">
        <v>11</v>
      </c>
      <c r="K252" s="416"/>
      <c r="L252" s="416"/>
      <c r="M252" s="416"/>
      <c r="N252" s="416"/>
      <c r="O252" s="420"/>
      <c r="P252" s="416"/>
      <c r="Q252" s="416"/>
      <c r="R252" s="423"/>
      <c r="S252" s="423"/>
      <c r="T252" s="122" t="str">
        <f>IFERROR(IFERROR(VLOOKUP(CONCATENATE($C252,"-",$D252, "-",$E252),Dashboard!$M$159:$N$299,2,FALSE),VLOOKUP(CONCATENATE($E252,"-",$D252, "-",$C252),Dashboard!$M$159:$N$299,2,FALSE)),"")</f>
        <v/>
      </c>
      <c r="U252" s="572" t="str">
        <f t="shared" si="3"/>
        <v/>
      </c>
      <c r="V252" s="581"/>
      <c r="W252" s="424"/>
      <c r="X252" s="228"/>
    </row>
    <row r="253" spans="1:24" ht="15.75" x14ac:dyDescent="0.25">
      <c r="A253" s="415"/>
      <c r="B253" s="416"/>
      <c r="C253" s="417" t="s">
        <v>295</v>
      </c>
      <c r="D253" s="417" t="s">
        <v>7034</v>
      </c>
      <c r="E253" s="417" t="s">
        <v>1245</v>
      </c>
      <c r="F253" s="417">
        <v>30</v>
      </c>
      <c r="G253" s="417"/>
      <c r="H253" s="418">
        <v>11.25</v>
      </c>
      <c r="I253" s="416"/>
      <c r="J253" s="418">
        <v>12.25</v>
      </c>
      <c r="K253" s="416"/>
      <c r="L253" s="416"/>
      <c r="M253" s="416"/>
      <c r="N253" s="416"/>
      <c r="O253" s="420"/>
      <c r="P253" s="416"/>
      <c r="Q253" s="416"/>
      <c r="R253" s="423"/>
      <c r="S253" s="423"/>
      <c r="T253" s="122" t="str">
        <f>IFERROR(IFERROR(VLOOKUP(CONCATENATE($C253,"-",$D253, "-",$E253),Dashboard!$M$159:$N$299,2,FALSE),VLOOKUP(CONCATENATE($E253,"-",$D253, "-",$C253),Dashboard!$M$159:$N$299,2,FALSE)),"")</f>
        <v/>
      </c>
      <c r="U253" s="572" t="str">
        <f t="shared" si="3"/>
        <v/>
      </c>
      <c r="V253" s="581"/>
      <c r="W253" s="424"/>
      <c r="X253" s="228"/>
    </row>
    <row r="254" spans="1:24" ht="15.75" x14ac:dyDescent="0.25">
      <c r="A254" s="415"/>
      <c r="B254" s="416"/>
      <c r="C254" s="417" t="s">
        <v>1245</v>
      </c>
      <c r="D254" s="417" t="s">
        <v>7034</v>
      </c>
      <c r="E254" s="417" t="s">
        <v>295</v>
      </c>
      <c r="F254" s="417">
        <v>30</v>
      </c>
      <c r="G254" s="417"/>
      <c r="H254" s="418">
        <v>13.15</v>
      </c>
      <c r="I254" s="419"/>
      <c r="J254" s="418">
        <v>14.15</v>
      </c>
      <c r="K254" s="416">
        <v>1</v>
      </c>
      <c r="L254" s="416">
        <v>1</v>
      </c>
      <c r="M254" s="419">
        <v>7.45</v>
      </c>
      <c r="N254" s="419">
        <v>6.25</v>
      </c>
      <c r="O254" s="420">
        <f>SUM(F250:F254)</f>
        <v>138</v>
      </c>
      <c r="P254" s="416"/>
      <c r="Q254" s="416"/>
      <c r="R254" s="423"/>
      <c r="S254" s="423"/>
      <c r="T254" s="122" t="str">
        <f>IFERROR(IFERROR(VLOOKUP(CONCATENATE($C254,"-",$D254, "-",$E254),Dashboard!$M$159:$N$299,2,FALSE),VLOOKUP(CONCATENATE($E254,"-",$D254, "-",$C254),Dashboard!$M$159:$N$299,2,FALSE)),"")</f>
        <v/>
      </c>
      <c r="U254" s="572" t="str">
        <f t="shared" si="3"/>
        <v/>
      </c>
      <c r="V254" s="581"/>
      <c r="W254" s="424" t="s">
        <v>5805</v>
      </c>
      <c r="X254" s="228"/>
    </row>
    <row r="255" spans="1:24" ht="15.75" x14ac:dyDescent="0.25">
      <c r="A255" s="439" t="s">
        <v>7048</v>
      </c>
      <c r="B255" s="440" t="s">
        <v>5824</v>
      </c>
      <c r="C255" s="441" t="s">
        <v>295</v>
      </c>
      <c r="D255" s="441" t="s">
        <v>492</v>
      </c>
      <c r="E255" s="441" t="s">
        <v>6102</v>
      </c>
      <c r="F255" s="441">
        <v>70</v>
      </c>
      <c r="G255" s="441"/>
      <c r="H255" s="442">
        <v>11.5</v>
      </c>
      <c r="I255" s="453" t="s">
        <v>7034</v>
      </c>
      <c r="J255" s="442">
        <v>14</v>
      </c>
      <c r="K255" s="440"/>
      <c r="L255" s="440"/>
      <c r="M255" s="440"/>
      <c r="N255" s="440"/>
      <c r="O255" s="443"/>
      <c r="P255" s="440"/>
      <c r="Q255" s="440"/>
      <c r="R255" s="471"/>
      <c r="S255" s="444"/>
      <c r="T255" s="122" t="str">
        <f>IFERROR(IFERROR(VLOOKUP(CONCATENATE($C255,"-",$D255, "-",$E255),Dashboard!$M$159:$N$299,2,FALSE),VLOOKUP(CONCATENATE($E255,"-",$D255, "-",$C255),Dashboard!$M$159:$N$299,2,FALSE)),"")</f>
        <v>pnj82</v>
      </c>
      <c r="U255" s="572" t="str">
        <f t="shared" si="3"/>
        <v>pnj82</v>
      </c>
      <c r="V255" s="572"/>
      <c r="W255" s="444"/>
      <c r="X255" s="228"/>
    </row>
    <row r="256" spans="1:24" ht="15.75" x14ac:dyDescent="0.25">
      <c r="A256" s="415"/>
      <c r="B256" s="416"/>
      <c r="C256" s="417" t="s">
        <v>6102</v>
      </c>
      <c r="D256" s="417" t="s">
        <v>492</v>
      </c>
      <c r="E256" s="417" t="s">
        <v>295</v>
      </c>
      <c r="F256" s="417">
        <v>70</v>
      </c>
      <c r="G256" s="417"/>
      <c r="H256" s="418">
        <v>14.3</v>
      </c>
      <c r="I256" s="419" t="s">
        <v>7034</v>
      </c>
      <c r="J256" s="418">
        <v>16.3</v>
      </c>
      <c r="K256" s="416"/>
      <c r="L256" s="416"/>
      <c r="M256" s="416"/>
      <c r="N256" s="416"/>
      <c r="O256" s="420"/>
      <c r="P256" s="416"/>
      <c r="Q256" s="416"/>
      <c r="R256" s="470"/>
      <c r="S256" s="423"/>
      <c r="T256" s="122" t="str">
        <f>IFERROR(IFERROR(VLOOKUP(CONCATENATE($C256,"-",$D256, "-",$E256),Dashboard!$M$159:$N$299,2,FALSE),VLOOKUP(CONCATENATE($E256,"-",$D256, "-",$C256),Dashboard!$M$159:$N$299,2,FALSE)),"")</f>
        <v>pnj82</v>
      </c>
      <c r="U256" s="572" t="str">
        <f t="shared" si="3"/>
        <v>pnj82</v>
      </c>
      <c r="V256" s="581"/>
      <c r="W256" s="423"/>
      <c r="X256" s="228"/>
    </row>
    <row r="257" spans="1:24" ht="15.75" x14ac:dyDescent="0.25">
      <c r="A257" s="415"/>
      <c r="B257" s="416"/>
      <c r="C257" s="417" t="s">
        <v>295</v>
      </c>
      <c r="D257" s="417" t="s">
        <v>7060</v>
      </c>
      <c r="E257" s="417" t="s">
        <v>7061</v>
      </c>
      <c r="F257" s="417">
        <v>18</v>
      </c>
      <c r="G257" s="417"/>
      <c r="H257" s="418">
        <v>17</v>
      </c>
      <c r="I257" s="419" t="s">
        <v>7034</v>
      </c>
      <c r="J257" s="418">
        <v>17.5</v>
      </c>
      <c r="K257" s="416"/>
      <c r="L257" s="416"/>
      <c r="M257" s="416"/>
      <c r="N257" s="416"/>
      <c r="O257" s="420"/>
      <c r="P257" s="416"/>
      <c r="Q257" s="416"/>
      <c r="R257" s="470"/>
      <c r="S257" s="423"/>
      <c r="T257" s="122" t="str">
        <f>IFERROR(IFERROR(VLOOKUP(CONCATENATE($C257,"-",$D257, "-",$E257),Dashboard!$M$159:$N$299,2,FALSE),VLOOKUP(CONCATENATE($E257,"-",$D257, "-",$C257),Dashboard!$M$159:$N$299,2,FALSE)),"")</f>
        <v/>
      </c>
      <c r="U257" s="572" t="str">
        <f t="shared" si="3"/>
        <v/>
      </c>
      <c r="V257" s="581"/>
      <c r="W257" s="423"/>
      <c r="X257" s="228"/>
    </row>
    <row r="258" spans="1:24" ht="15.75" x14ac:dyDescent="0.25">
      <c r="A258" s="415"/>
      <c r="B258" s="416"/>
      <c r="C258" s="417" t="s">
        <v>295</v>
      </c>
      <c r="D258" s="416" t="s">
        <v>7062</v>
      </c>
      <c r="E258" s="417" t="s">
        <v>6102</v>
      </c>
      <c r="F258" s="417">
        <v>70</v>
      </c>
      <c r="G258" s="417"/>
      <c r="H258" s="418">
        <v>18</v>
      </c>
      <c r="I258" s="419" t="s">
        <v>7034</v>
      </c>
      <c r="J258" s="418">
        <v>20.3</v>
      </c>
      <c r="K258" s="416">
        <v>1</v>
      </c>
      <c r="L258" s="416">
        <v>1</v>
      </c>
      <c r="M258" s="419">
        <v>9.25</v>
      </c>
      <c r="N258" s="419">
        <v>8</v>
      </c>
      <c r="O258" s="420">
        <f>SUM(F255:F258)</f>
        <v>228</v>
      </c>
      <c r="P258" s="416"/>
      <c r="Q258" s="416"/>
      <c r="R258" s="423"/>
      <c r="S258" s="423"/>
      <c r="T258" s="122" t="str">
        <f>IFERROR(IFERROR(VLOOKUP(CONCATENATE($C258,"-",$D258, "-",$E258),Dashboard!$M$159:$N$299,2,FALSE),VLOOKUP(CONCATENATE($E258,"-",$D258, "-",$C258),Dashboard!$M$159:$N$299,2,FALSE)),"")</f>
        <v/>
      </c>
      <c r="U258" s="572" t="str">
        <f t="shared" si="3"/>
        <v/>
      </c>
      <c r="V258" s="581"/>
      <c r="W258" s="424" t="s">
        <v>7456</v>
      </c>
      <c r="X258" s="228"/>
    </row>
    <row r="259" spans="1:24" ht="15.75" x14ac:dyDescent="0.25">
      <c r="A259" s="415"/>
      <c r="B259" s="416"/>
      <c r="C259" s="417"/>
      <c r="D259" s="416"/>
      <c r="E259" s="417"/>
      <c r="F259" s="417"/>
      <c r="G259" s="417"/>
      <c r="H259" s="418"/>
      <c r="I259" s="419"/>
      <c r="J259" s="418"/>
      <c r="K259" s="416"/>
      <c r="L259" s="416"/>
      <c r="M259" s="419"/>
      <c r="N259" s="419"/>
      <c r="O259" s="420"/>
      <c r="P259" s="416"/>
      <c r="Q259" s="416"/>
      <c r="R259" s="423"/>
      <c r="S259" s="423"/>
      <c r="T259" s="122" t="str">
        <f>IFERROR(IFERROR(VLOOKUP(CONCATENATE($C259,"-",$D259, "-",$E259),Dashboard!$M$159:$N$299,2,FALSE),VLOOKUP(CONCATENATE($E259,"-",$D259, "-",$C259),Dashboard!$M$159:$N$299,2,FALSE)),"")</f>
        <v/>
      </c>
      <c r="U259" s="572" t="str">
        <f t="shared" si="3"/>
        <v/>
      </c>
      <c r="V259" s="581"/>
      <c r="W259" s="424"/>
      <c r="X259" s="228"/>
    </row>
    <row r="260" spans="1:24" ht="15.75" x14ac:dyDescent="0.25">
      <c r="A260" s="415"/>
      <c r="B260" s="416">
        <v>23</v>
      </c>
      <c r="C260" s="415" t="s">
        <v>7063</v>
      </c>
      <c r="D260" s="417" t="s">
        <v>492</v>
      </c>
      <c r="E260" s="416" t="s">
        <v>133</v>
      </c>
      <c r="F260" s="417">
        <v>74</v>
      </c>
      <c r="G260" s="417"/>
      <c r="H260" s="418">
        <v>6.45</v>
      </c>
      <c r="I260" s="419" t="s">
        <v>7034</v>
      </c>
      <c r="J260" s="418">
        <v>8.4499999999999993</v>
      </c>
      <c r="K260" s="416"/>
      <c r="L260" s="416"/>
      <c r="M260" s="416"/>
      <c r="N260" s="416"/>
      <c r="O260" s="420"/>
      <c r="P260" s="416"/>
      <c r="Q260" s="416"/>
      <c r="R260" s="423"/>
      <c r="S260" s="423"/>
      <c r="T260" s="122" t="str">
        <f>IFERROR(IFERROR(VLOOKUP(CONCATENATE($C260,"-",$D260, "-",$E260),Dashboard!$M$159:$N$299,2,FALSE),VLOOKUP(CONCATENATE($E260,"-",$D260, "-",$C260),Dashboard!$M$159:$N$299,2,FALSE)),"")</f>
        <v/>
      </c>
      <c r="U260" s="572" t="str">
        <f t="shared" si="3"/>
        <v/>
      </c>
      <c r="V260" s="581"/>
      <c r="W260" s="424"/>
      <c r="X260" s="228"/>
    </row>
    <row r="261" spans="1:24" ht="15.75" x14ac:dyDescent="0.25">
      <c r="A261" s="415"/>
      <c r="B261" s="416"/>
      <c r="C261" s="417" t="s">
        <v>295</v>
      </c>
      <c r="D261" s="417" t="s">
        <v>7060</v>
      </c>
      <c r="E261" s="417" t="s">
        <v>7061</v>
      </c>
      <c r="F261" s="417">
        <v>18</v>
      </c>
      <c r="G261" s="417"/>
      <c r="H261" s="418">
        <v>9.3000000000000007</v>
      </c>
      <c r="I261" s="419" t="s">
        <v>7034</v>
      </c>
      <c r="J261" s="418">
        <v>10.3</v>
      </c>
      <c r="K261" s="416">
        <v>1</v>
      </c>
      <c r="L261" s="416">
        <v>1</v>
      </c>
      <c r="M261" s="419">
        <v>4.3</v>
      </c>
      <c r="N261" s="419">
        <v>3.55</v>
      </c>
      <c r="O261" s="420">
        <f>SUM(F260:F261)</f>
        <v>92</v>
      </c>
      <c r="P261" s="416"/>
      <c r="Q261" s="416"/>
      <c r="R261" s="423"/>
      <c r="S261" s="423"/>
      <c r="T261" s="122" t="str">
        <f>IFERROR(IFERROR(VLOOKUP(CONCATENATE($C261,"-",$D261, "-",$E261),Dashboard!$M$159:$N$299,2,FALSE),VLOOKUP(CONCATENATE($E261,"-",$D261, "-",$C261),Dashboard!$M$159:$N$299,2,FALSE)),"")</f>
        <v/>
      </c>
      <c r="U261" s="572" t="str">
        <f t="shared" si="3"/>
        <v/>
      </c>
      <c r="V261" s="581"/>
      <c r="W261" s="424" t="s">
        <v>5805</v>
      </c>
      <c r="X261" s="228"/>
    </row>
    <row r="262" spans="1:24" ht="15.75" x14ac:dyDescent="0.25">
      <c r="A262" s="415"/>
      <c r="B262" s="416"/>
      <c r="C262" s="417"/>
      <c r="D262" s="417"/>
      <c r="E262" s="417"/>
      <c r="F262" s="417"/>
      <c r="G262" s="417"/>
      <c r="H262" s="418"/>
      <c r="I262" s="419"/>
      <c r="J262" s="418"/>
      <c r="K262" s="416"/>
      <c r="L262" s="416"/>
      <c r="M262" s="419"/>
      <c r="N262" s="419"/>
      <c r="O262" s="420"/>
      <c r="P262" s="416"/>
      <c r="Q262" s="416"/>
      <c r="R262" s="423"/>
      <c r="S262" s="423"/>
      <c r="T262" s="122" t="str">
        <f>IFERROR(IFERROR(VLOOKUP(CONCATENATE($C262,"-",$D262, "-",$E262),Dashboard!$M$159:$N$299,2,FALSE),VLOOKUP(CONCATENATE($E262,"-",$D262, "-",$C262),Dashboard!$M$159:$N$299,2,FALSE)),"")</f>
        <v/>
      </c>
      <c r="U262" s="572" t="str">
        <f t="shared" si="3"/>
        <v/>
      </c>
      <c r="V262" s="581"/>
      <c r="W262" s="424"/>
      <c r="X262" s="228"/>
    </row>
    <row r="263" spans="1:24" ht="26.25" x14ac:dyDescent="0.25">
      <c r="A263" s="415" t="s">
        <v>6068</v>
      </c>
      <c r="B263" s="416" t="s">
        <v>5825</v>
      </c>
      <c r="C263" s="417" t="s">
        <v>6080</v>
      </c>
      <c r="D263" s="462" t="s">
        <v>7064</v>
      </c>
      <c r="E263" s="417" t="s">
        <v>6080</v>
      </c>
      <c r="F263" s="417">
        <v>12</v>
      </c>
      <c r="G263" s="417"/>
      <c r="H263" s="418">
        <v>10.5</v>
      </c>
      <c r="I263" s="419">
        <v>11.2</v>
      </c>
      <c r="J263" s="418">
        <v>11.4</v>
      </c>
      <c r="K263" s="466"/>
      <c r="L263" s="416"/>
      <c r="M263" s="416"/>
      <c r="N263" s="416"/>
      <c r="O263" s="420"/>
      <c r="P263" s="416"/>
      <c r="Q263" s="421"/>
      <c r="R263" s="478"/>
      <c r="S263" s="423"/>
      <c r="T263" s="122" t="str">
        <f>IFERROR(IFERROR(VLOOKUP(CONCATENATE($C263,"-",$D263, "-",$E263),Dashboard!$M$159:$N$299,2,FALSE),VLOOKUP(CONCATENATE($E263,"-",$D263, "-",$C263),Dashboard!$M$159:$N$299,2,FALSE)),"")</f>
        <v/>
      </c>
      <c r="U263" s="572" t="str">
        <f t="shared" si="3"/>
        <v/>
      </c>
      <c r="V263" s="581"/>
      <c r="W263" s="423"/>
      <c r="X263" s="228"/>
    </row>
    <row r="264" spans="1:24" ht="26.25" x14ac:dyDescent="0.25">
      <c r="A264" s="415"/>
      <c r="B264" s="416"/>
      <c r="C264" s="417" t="s">
        <v>6080</v>
      </c>
      <c r="D264" s="462" t="s">
        <v>7064</v>
      </c>
      <c r="E264" s="417" t="s">
        <v>6080</v>
      </c>
      <c r="F264" s="417">
        <v>12</v>
      </c>
      <c r="G264" s="417"/>
      <c r="H264" s="418">
        <v>11.5</v>
      </c>
      <c r="I264" s="419">
        <v>12.2</v>
      </c>
      <c r="J264" s="418">
        <v>12.4</v>
      </c>
      <c r="K264" s="416"/>
      <c r="L264" s="416"/>
      <c r="M264" s="419"/>
      <c r="N264" s="419"/>
      <c r="O264" s="420"/>
      <c r="P264" s="416"/>
      <c r="Q264" s="416"/>
      <c r="R264" s="479"/>
      <c r="S264" s="423"/>
      <c r="T264" s="122" t="str">
        <f>IFERROR(IFERROR(VLOOKUP(CONCATENATE($C264,"-",$D264, "-",$E264),Dashboard!$M$159:$N$299,2,FALSE),VLOOKUP(CONCATENATE($E264,"-",$D264, "-",$C264),Dashboard!$M$159:$N$299,2,FALSE)),"")</f>
        <v/>
      </c>
      <c r="U264" s="572" t="str">
        <f t="shared" si="3"/>
        <v/>
      </c>
      <c r="V264" s="581"/>
      <c r="W264" s="423"/>
      <c r="X264" s="228"/>
    </row>
    <row r="265" spans="1:24" ht="26.25" x14ac:dyDescent="0.25">
      <c r="A265" s="415"/>
      <c r="B265" s="416"/>
      <c r="C265" s="417" t="s">
        <v>6080</v>
      </c>
      <c r="D265" s="462" t="s">
        <v>7064</v>
      </c>
      <c r="E265" s="417" t="s">
        <v>6080</v>
      </c>
      <c r="F265" s="417">
        <v>12</v>
      </c>
      <c r="G265" s="417"/>
      <c r="H265" s="418">
        <v>12.5</v>
      </c>
      <c r="I265" s="419">
        <v>13.2</v>
      </c>
      <c r="J265" s="418">
        <v>13.4</v>
      </c>
      <c r="K265" s="416"/>
      <c r="L265" s="416"/>
      <c r="M265" s="419"/>
      <c r="N265" s="419"/>
      <c r="O265" s="420"/>
      <c r="P265" s="416"/>
      <c r="Q265" s="416"/>
      <c r="R265" s="479"/>
      <c r="S265" s="423"/>
      <c r="T265" s="122" t="str">
        <f>IFERROR(IFERROR(VLOOKUP(CONCATENATE($C265,"-",$D265, "-",$E265),Dashboard!$M$159:$N$299,2,FALSE),VLOOKUP(CONCATENATE($E265,"-",$D265, "-",$C265),Dashboard!$M$159:$N$299,2,FALSE)),"")</f>
        <v/>
      </c>
      <c r="U265" s="572" t="str">
        <f t="shared" si="3"/>
        <v/>
      </c>
      <c r="V265" s="581"/>
      <c r="W265" s="423"/>
      <c r="X265" s="228"/>
    </row>
    <row r="266" spans="1:24" ht="26.25" x14ac:dyDescent="0.25">
      <c r="A266" s="415"/>
      <c r="B266" s="416"/>
      <c r="C266" s="417" t="s">
        <v>6080</v>
      </c>
      <c r="D266" s="462" t="s">
        <v>7064</v>
      </c>
      <c r="E266" s="417" t="s">
        <v>6080</v>
      </c>
      <c r="F266" s="417">
        <v>12</v>
      </c>
      <c r="G266" s="417"/>
      <c r="H266" s="418">
        <v>14.1</v>
      </c>
      <c r="I266" s="419">
        <v>14.35</v>
      </c>
      <c r="J266" s="418">
        <v>14.45</v>
      </c>
      <c r="K266" s="416"/>
      <c r="L266" s="416"/>
      <c r="M266" s="419"/>
      <c r="N266" s="419"/>
      <c r="O266" s="420"/>
      <c r="P266" s="416"/>
      <c r="Q266" s="416"/>
      <c r="R266" s="479"/>
      <c r="S266" s="423"/>
      <c r="T266" s="122" t="str">
        <f>IFERROR(IFERROR(VLOOKUP(CONCATENATE($C266,"-",$D266, "-",$E266),Dashboard!$M$159:$N$299,2,FALSE),VLOOKUP(CONCATENATE($E266,"-",$D266, "-",$C266),Dashboard!$M$159:$N$299,2,FALSE)),"")</f>
        <v/>
      </c>
      <c r="U266" s="572" t="str">
        <f t="shared" si="3"/>
        <v/>
      </c>
      <c r="V266" s="581"/>
      <c r="W266" s="423"/>
      <c r="X266" s="228"/>
    </row>
    <row r="267" spans="1:24" ht="26.25" x14ac:dyDescent="0.25">
      <c r="A267" s="415"/>
      <c r="B267" s="416"/>
      <c r="C267" s="417" t="s">
        <v>6080</v>
      </c>
      <c r="D267" s="462" t="s">
        <v>7064</v>
      </c>
      <c r="E267" s="417" t="s">
        <v>6080</v>
      </c>
      <c r="F267" s="417">
        <v>12</v>
      </c>
      <c r="G267" s="417"/>
      <c r="H267" s="418">
        <v>14.5</v>
      </c>
      <c r="I267" s="419">
        <v>15.2</v>
      </c>
      <c r="J267" s="418">
        <v>15.4</v>
      </c>
      <c r="K267" s="416"/>
      <c r="L267" s="416"/>
      <c r="M267" s="419"/>
      <c r="N267" s="419"/>
      <c r="O267" s="420"/>
      <c r="P267" s="416"/>
      <c r="Q267" s="416"/>
      <c r="R267" s="479"/>
      <c r="S267" s="423"/>
      <c r="T267" s="122" t="str">
        <f>IFERROR(IFERROR(VLOOKUP(CONCATENATE($C267,"-",$D267, "-",$E267),Dashboard!$M$159:$N$299,2,FALSE),VLOOKUP(CONCATENATE($E267,"-",$D267, "-",$C267),Dashboard!$M$159:$N$299,2,FALSE)),"")</f>
        <v/>
      </c>
      <c r="U267" s="572" t="str">
        <f t="shared" si="3"/>
        <v/>
      </c>
      <c r="V267" s="581"/>
      <c r="W267" s="423"/>
      <c r="X267" s="228"/>
    </row>
    <row r="268" spans="1:24" ht="26.25" x14ac:dyDescent="0.25">
      <c r="A268" s="415"/>
      <c r="B268" s="416"/>
      <c r="C268" s="417" t="s">
        <v>6080</v>
      </c>
      <c r="D268" s="462" t="s">
        <v>7064</v>
      </c>
      <c r="E268" s="417" t="s">
        <v>6080</v>
      </c>
      <c r="F268" s="417">
        <v>12</v>
      </c>
      <c r="G268" s="417"/>
      <c r="H268" s="418">
        <v>15.5</v>
      </c>
      <c r="I268" s="419">
        <v>16.2</v>
      </c>
      <c r="J268" s="418">
        <v>16.399999999999999</v>
      </c>
      <c r="K268" s="416"/>
      <c r="L268" s="416"/>
      <c r="M268" s="419"/>
      <c r="N268" s="419"/>
      <c r="O268" s="420"/>
      <c r="P268" s="416"/>
      <c r="Q268" s="416"/>
      <c r="R268" s="479"/>
      <c r="S268" s="423"/>
      <c r="T268" s="122" t="str">
        <f>IFERROR(IFERROR(VLOOKUP(CONCATENATE($C268,"-",$D268, "-",$E268),Dashboard!$M$159:$N$299,2,FALSE),VLOOKUP(CONCATENATE($E268,"-",$D268, "-",$C268),Dashboard!$M$159:$N$299,2,FALSE)),"")</f>
        <v/>
      </c>
      <c r="U268" s="572" t="str">
        <f t="shared" si="3"/>
        <v/>
      </c>
      <c r="V268" s="581"/>
      <c r="W268" s="423"/>
      <c r="X268" s="228"/>
    </row>
    <row r="269" spans="1:24" ht="26.25" x14ac:dyDescent="0.25">
      <c r="A269" s="415"/>
      <c r="B269" s="416"/>
      <c r="C269" s="417" t="s">
        <v>6080</v>
      </c>
      <c r="D269" s="462" t="s">
        <v>7064</v>
      </c>
      <c r="E269" s="417" t="s">
        <v>6080</v>
      </c>
      <c r="F269" s="417">
        <v>12</v>
      </c>
      <c r="G269" s="417"/>
      <c r="H269" s="418">
        <v>16.5</v>
      </c>
      <c r="I269" s="419">
        <v>17.2</v>
      </c>
      <c r="J269" s="418">
        <v>17.399999999999999</v>
      </c>
      <c r="K269" s="416"/>
      <c r="L269" s="416"/>
      <c r="M269" s="416"/>
      <c r="N269" s="416"/>
      <c r="O269" s="420"/>
      <c r="P269" s="416"/>
      <c r="Q269" s="416"/>
      <c r="R269" s="479"/>
      <c r="S269" s="423"/>
      <c r="T269" s="122" t="str">
        <f>IFERROR(IFERROR(VLOOKUP(CONCATENATE($C269,"-",$D269, "-",$E269),Dashboard!$M$159:$N$299,2,FALSE),VLOOKUP(CONCATENATE($E269,"-",$D269, "-",$C269),Dashboard!$M$159:$N$299,2,FALSE)),"")</f>
        <v/>
      </c>
      <c r="U269" s="572" t="str">
        <f t="shared" si="3"/>
        <v/>
      </c>
      <c r="V269" s="581"/>
      <c r="W269" s="423"/>
      <c r="X269" s="228"/>
    </row>
    <row r="270" spans="1:24" ht="26.25" x14ac:dyDescent="0.25">
      <c r="A270" s="415"/>
      <c r="B270" s="416"/>
      <c r="C270" s="417" t="s">
        <v>6080</v>
      </c>
      <c r="D270" s="462" t="s">
        <v>7064</v>
      </c>
      <c r="E270" s="417" t="s">
        <v>6080</v>
      </c>
      <c r="F270" s="417">
        <v>12</v>
      </c>
      <c r="G270" s="417"/>
      <c r="H270" s="418">
        <v>17.5</v>
      </c>
      <c r="I270" s="419">
        <v>18.2</v>
      </c>
      <c r="J270" s="418">
        <v>18.399999999999999</v>
      </c>
      <c r="K270" s="416"/>
      <c r="L270" s="416"/>
      <c r="M270" s="416"/>
      <c r="N270" s="416"/>
      <c r="O270" s="420"/>
      <c r="P270" s="416"/>
      <c r="Q270" s="416"/>
      <c r="R270" s="479"/>
      <c r="S270" s="423"/>
      <c r="T270" s="122" t="str">
        <f>IFERROR(IFERROR(VLOOKUP(CONCATENATE($C270,"-",$D270, "-",$E270),Dashboard!$M$159:$N$299,2,FALSE),VLOOKUP(CONCATENATE($E270,"-",$D270, "-",$C270),Dashboard!$M$159:$N$299,2,FALSE)),"")</f>
        <v/>
      </c>
      <c r="U270" s="572" t="str">
        <f t="shared" si="3"/>
        <v/>
      </c>
      <c r="V270" s="581"/>
      <c r="W270" s="423"/>
      <c r="X270" s="228"/>
    </row>
    <row r="271" spans="1:24" ht="26.25" x14ac:dyDescent="0.25">
      <c r="A271" s="415"/>
      <c r="B271" s="416"/>
      <c r="C271" s="417" t="s">
        <v>6080</v>
      </c>
      <c r="D271" s="462" t="s">
        <v>7064</v>
      </c>
      <c r="E271" s="417" t="s">
        <v>6080</v>
      </c>
      <c r="F271" s="417">
        <v>12</v>
      </c>
      <c r="G271" s="417"/>
      <c r="H271" s="418">
        <v>18.5</v>
      </c>
      <c r="I271" s="419">
        <v>19.2</v>
      </c>
      <c r="J271" s="418">
        <v>19.399999999999999</v>
      </c>
      <c r="K271" s="416"/>
      <c r="L271" s="416"/>
      <c r="M271" s="416"/>
      <c r="N271" s="416"/>
      <c r="O271" s="420"/>
      <c r="P271" s="416"/>
      <c r="Q271" s="416"/>
      <c r="R271" s="479"/>
      <c r="S271" s="423"/>
      <c r="T271" s="122" t="str">
        <f>IFERROR(IFERROR(VLOOKUP(CONCATENATE($C271,"-",$D271, "-",$E271),Dashboard!$M$159:$N$299,2,FALSE),VLOOKUP(CONCATENATE($E271,"-",$D271, "-",$C271),Dashboard!$M$159:$N$299,2,FALSE)),"")</f>
        <v/>
      </c>
      <c r="U271" s="572" t="str">
        <f t="shared" ref="U271:U334" si="4">T271</f>
        <v/>
      </c>
      <c r="V271" s="581"/>
      <c r="W271" s="423"/>
      <c r="X271" s="228"/>
    </row>
    <row r="272" spans="1:24" ht="26.25" x14ac:dyDescent="0.25">
      <c r="A272" s="415"/>
      <c r="B272" s="416"/>
      <c r="C272" s="417" t="s">
        <v>6080</v>
      </c>
      <c r="D272" s="462" t="s">
        <v>7064</v>
      </c>
      <c r="E272" s="417" t="s">
        <v>6080</v>
      </c>
      <c r="F272" s="417">
        <v>12</v>
      </c>
      <c r="G272" s="417"/>
      <c r="H272" s="418">
        <v>19.5</v>
      </c>
      <c r="I272" s="419">
        <v>20.2</v>
      </c>
      <c r="J272" s="418">
        <v>20.399999999999999</v>
      </c>
      <c r="K272" s="416">
        <v>1</v>
      </c>
      <c r="L272" s="416">
        <v>1</v>
      </c>
      <c r="M272" s="419">
        <v>9.5500000000000007</v>
      </c>
      <c r="N272" s="419">
        <v>8</v>
      </c>
      <c r="O272" s="420">
        <f>SUM(F263:F272)</f>
        <v>120</v>
      </c>
      <c r="P272" s="416"/>
      <c r="Q272" s="416"/>
      <c r="R272" s="397"/>
      <c r="S272" s="423"/>
      <c r="T272" s="122" t="str">
        <f>IFERROR(IFERROR(VLOOKUP(CONCATENATE($C272,"-",$D272, "-",$E272),Dashboard!$M$159:$N$299,2,FALSE),VLOOKUP(CONCATENATE($E272,"-",$D272, "-",$C272),Dashboard!$M$159:$N$299,2,FALSE)),"")</f>
        <v/>
      </c>
      <c r="U272" s="572" t="str">
        <f t="shared" si="4"/>
        <v/>
      </c>
      <c r="V272" s="581"/>
      <c r="W272" s="467" t="s">
        <v>7399</v>
      </c>
      <c r="X272" s="228"/>
    </row>
    <row r="273" spans="1:24" ht="90.75" customHeight="1" x14ac:dyDescent="0.25">
      <c r="A273" s="415"/>
      <c r="B273" s="416">
        <v>24</v>
      </c>
      <c r="C273" s="417" t="s">
        <v>6080</v>
      </c>
      <c r="D273" s="462" t="s">
        <v>7064</v>
      </c>
      <c r="E273" s="417" t="s">
        <v>6080</v>
      </c>
      <c r="F273" s="417">
        <v>12</v>
      </c>
      <c r="G273" s="417"/>
      <c r="H273" s="418">
        <v>6.4</v>
      </c>
      <c r="I273" s="419">
        <v>7.05</v>
      </c>
      <c r="J273" s="418">
        <v>7.15</v>
      </c>
      <c r="K273" s="416"/>
      <c r="L273" s="416"/>
      <c r="M273" s="416"/>
      <c r="N273" s="416"/>
      <c r="O273" s="420"/>
      <c r="P273" s="416"/>
      <c r="Q273" s="416"/>
      <c r="R273" s="479"/>
      <c r="S273" s="423"/>
      <c r="T273" s="122" t="str">
        <f>IFERROR(IFERROR(VLOOKUP(CONCATENATE($C273,"-",$D273, "-",$E273),Dashboard!$M$159:$N$299,2,FALSE),VLOOKUP(CONCATENATE($E273,"-",$D273, "-",$C273),Dashboard!$M$159:$N$299,2,FALSE)),"")</f>
        <v/>
      </c>
      <c r="U273" s="572" t="str">
        <f t="shared" si="4"/>
        <v/>
      </c>
      <c r="V273" s="581"/>
      <c r="W273" s="423"/>
      <c r="X273" s="228"/>
    </row>
    <row r="274" spans="1:24" ht="26.25" x14ac:dyDescent="0.25">
      <c r="A274" s="415"/>
      <c r="B274" s="416"/>
      <c r="C274" s="417" t="s">
        <v>6080</v>
      </c>
      <c r="D274" s="462" t="s">
        <v>7064</v>
      </c>
      <c r="E274" s="417" t="s">
        <v>6080</v>
      </c>
      <c r="F274" s="417">
        <v>12</v>
      </c>
      <c r="G274" s="417"/>
      <c r="H274" s="418">
        <v>7.2</v>
      </c>
      <c r="I274" s="419">
        <v>7.5</v>
      </c>
      <c r="J274" s="418">
        <v>8.1</v>
      </c>
      <c r="K274" s="416"/>
      <c r="L274" s="416"/>
      <c r="M274" s="416"/>
      <c r="N274" s="416"/>
      <c r="O274" s="420"/>
      <c r="P274" s="416"/>
      <c r="Q274" s="416"/>
      <c r="R274" s="479"/>
      <c r="S274" s="423"/>
      <c r="T274" s="122" t="str">
        <f>IFERROR(IFERROR(VLOOKUP(CONCATENATE($C274,"-",$D274, "-",$E274),Dashboard!$M$159:$N$299,2,FALSE),VLOOKUP(CONCATENATE($E274,"-",$D274, "-",$C274),Dashboard!$M$159:$N$299,2,FALSE)),"")</f>
        <v/>
      </c>
      <c r="U274" s="572" t="str">
        <f t="shared" si="4"/>
        <v/>
      </c>
      <c r="V274" s="581"/>
      <c r="W274" s="423"/>
      <c r="X274" s="228"/>
    </row>
    <row r="275" spans="1:24" ht="26.25" x14ac:dyDescent="0.25">
      <c r="A275" s="415"/>
      <c r="B275" s="416"/>
      <c r="C275" s="417" t="s">
        <v>6080</v>
      </c>
      <c r="D275" s="462" t="s">
        <v>7064</v>
      </c>
      <c r="E275" s="417" t="s">
        <v>6080</v>
      </c>
      <c r="F275" s="417">
        <v>12</v>
      </c>
      <c r="G275" s="417"/>
      <c r="H275" s="418">
        <v>8.1999999999999993</v>
      </c>
      <c r="I275" s="419">
        <v>8.5</v>
      </c>
      <c r="J275" s="418">
        <v>9.0500000000000007</v>
      </c>
      <c r="K275" s="416"/>
      <c r="L275" s="416"/>
      <c r="M275" s="416"/>
      <c r="N275" s="416"/>
      <c r="O275" s="420"/>
      <c r="P275" s="416"/>
      <c r="Q275" s="416"/>
      <c r="R275" s="479"/>
      <c r="S275" s="423"/>
      <c r="T275" s="122" t="str">
        <f>IFERROR(IFERROR(VLOOKUP(CONCATENATE($C275,"-",$D275, "-",$E275),Dashboard!$M$159:$N$299,2,FALSE),VLOOKUP(CONCATENATE($E275,"-",$D275, "-",$C275),Dashboard!$M$159:$N$299,2,FALSE)),"")</f>
        <v/>
      </c>
      <c r="U275" s="572" t="str">
        <f t="shared" si="4"/>
        <v/>
      </c>
      <c r="V275" s="581"/>
      <c r="W275" s="423"/>
      <c r="X275" s="228"/>
    </row>
    <row r="276" spans="1:24" ht="69" customHeight="1" x14ac:dyDescent="0.25">
      <c r="A276" s="415"/>
      <c r="B276" s="416"/>
      <c r="C276" s="417" t="s">
        <v>6080</v>
      </c>
      <c r="D276" s="462" t="s">
        <v>7064</v>
      </c>
      <c r="E276" s="417" t="s">
        <v>6080</v>
      </c>
      <c r="F276" s="417">
        <v>12</v>
      </c>
      <c r="G276" s="417"/>
      <c r="H276" s="418">
        <v>9.1</v>
      </c>
      <c r="I276" s="419">
        <v>9.35</v>
      </c>
      <c r="J276" s="418">
        <v>9.4499999999999993</v>
      </c>
      <c r="K276" s="416"/>
      <c r="L276" s="416"/>
      <c r="M276" s="416"/>
      <c r="N276" s="416"/>
      <c r="O276" s="420"/>
      <c r="P276" s="416"/>
      <c r="Q276" s="416"/>
      <c r="R276" s="479"/>
      <c r="S276" s="423"/>
      <c r="T276" s="122" t="str">
        <f>IFERROR(IFERROR(VLOOKUP(CONCATENATE($C276,"-",$D276, "-",$E276),Dashboard!$M$159:$N$299,2,FALSE),VLOOKUP(CONCATENATE($E276,"-",$D276, "-",$C276),Dashboard!$M$159:$N$299,2,FALSE)),"")</f>
        <v/>
      </c>
      <c r="U276" s="572" t="str">
        <f t="shared" si="4"/>
        <v/>
      </c>
      <c r="V276" s="581"/>
      <c r="W276" s="423"/>
      <c r="X276" s="228"/>
    </row>
    <row r="277" spans="1:24" ht="26.25" x14ac:dyDescent="0.25">
      <c r="A277" s="415"/>
      <c r="B277" s="416"/>
      <c r="C277" s="417" t="s">
        <v>6080</v>
      </c>
      <c r="D277" s="462" t="s">
        <v>7064</v>
      </c>
      <c r="E277" s="417" t="s">
        <v>6080</v>
      </c>
      <c r="F277" s="417">
        <v>12</v>
      </c>
      <c r="G277" s="417"/>
      <c r="H277" s="418">
        <v>9.5500000000000007</v>
      </c>
      <c r="I277" s="419">
        <v>10.199999999999999</v>
      </c>
      <c r="J277" s="418">
        <v>10.4</v>
      </c>
      <c r="K277" s="416">
        <v>1</v>
      </c>
      <c r="L277" s="416">
        <v>1</v>
      </c>
      <c r="M277" s="416">
        <v>5.15</v>
      </c>
      <c r="N277" s="419">
        <v>5.15</v>
      </c>
      <c r="O277" s="420">
        <f>SUM(F273:F277)</f>
        <v>60</v>
      </c>
      <c r="P277" s="416"/>
      <c r="Q277" s="416"/>
      <c r="R277" s="397"/>
      <c r="S277" s="423"/>
      <c r="T277" s="122" t="str">
        <f>IFERROR(IFERROR(VLOOKUP(CONCATENATE($C277,"-",$D277, "-",$E277),Dashboard!$M$159:$N$299,2,FALSE),VLOOKUP(CONCATENATE($E277,"-",$D277, "-",$C277),Dashboard!$M$159:$N$299,2,FALSE)),"")</f>
        <v/>
      </c>
      <c r="U277" s="572" t="str">
        <f t="shared" si="4"/>
        <v/>
      </c>
      <c r="V277" s="581"/>
      <c r="W277" s="467" t="s">
        <v>7457</v>
      </c>
      <c r="X277" s="228"/>
    </row>
    <row r="278" spans="1:24" ht="15.75" x14ac:dyDescent="0.25">
      <c r="A278" s="415"/>
      <c r="B278" s="416"/>
      <c r="C278" s="417"/>
      <c r="D278" s="462"/>
      <c r="E278" s="417"/>
      <c r="F278" s="417"/>
      <c r="G278" s="417"/>
      <c r="H278" s="418"/>
      <c r="I278" s="419"/>
      <c r="J278" s="418"/>
      <c r="K278" s="416"/>
      <c r="L278" s="416"/>
      <c r="M278" s="416"/>
      <c r="N278" s="419"/>
      <c r="O278" s="420"/>
      <c r="P278" s="416"/>
      <c r="Q278" s="416"/>
      <c r="R278" s="444"/>
      <c r="S278" s="423"/>
      <c r="T278" s="122" t="str">
        <f>IFERROR(IFERROR(VLOOKUP(CONCATENATE($C278,"-",$D278, "-",$E278),Dashboard!$M$159:$N$299,2,FALSE),VLOOKUP(CONCATENATE($E278,"-",$D278, "-",$C278),Dashboard!$M$159:$N$299,2,FALSE)),"")</f>
        <v/>
      </c>
      <c r="U278" s="572" t="str">
        <f t="shared" si="4"/>
        <v/>
      </c>
      <c r="V278" s="581"/>
      <c r="W278" s="467"/>
      <c r="X278" s="228"/>
    </row>
    <row r="279" spans="1:24" ht="15.75" x14ac:dyDescent="0.25">
      <c r="A279" s="425"/>
      <c r="B279" s="427"/>
      <c r="C279" s="428"/>
      <c r="D279" s="480"/>
      <c r="E279" s="428"/>
      <c r="F279" s="428"/>
      <c r="G279" s="428"/>
      <c r="H279" s="429"/>
      <c r="I279" s="430"/>
      <c r="J279" s="429"/>
      <c r="K279" s="427"/>
      <c r="L279" s="427"/>
      <c r="M279" s="427"/>
      <c r="N279" s="430"/>
      <c r="O279" s="431"/>
      <c r="P279" s="427"/>
      <c r="Q279" s="427"/>
      <c r="R279" s="397"/>
      <c r="S279" s="432"/>
      <c r="T279" s="122" t="str">
        <f>IFERROR(IFERROR(VLOOKUP(CONCATENATE($C279,"-",$D279, "-",$E279),Dashboard!$M$159:$N$299,2,FALSE),VLOOKUP(CONCATENATE($E279,"-",$D279, "-",$C279),Dashboard!$M$159:$N$299,2,FALSE)),"")</f>
        <v/>
      </c>
      <c r="U279" s="572" t="str">
        <f t="shared" si="4"/>
        <v/>
      </c>
      <c r="V279" s="612"/>
      <c r="W279" s="481"/>
      <c r="X279" s="228"/>
    </row>
    <row r="280" spans="1:24" ht="15.75" x14ac:dyDescent="0.25">
      <c r="A280" s="433"/>
      <c r="B280" s="434"/>
      <c r="C280" s="435"/>
      <c r="D280" s="435"/>
      <c r="E280" s="435"/>
      <c r="F280" s="435"/>
      <c r="G280" s="435"/>
      <c r="H280" s="451"/>
      <c r="I280" s="436"/>
      <c r="J280" s="451"/>
      <c r="K280" s="434"/>
      <c r="L280" s="434"/>
      <c r="M280" s="436"/>
      <c r="N280" s="436"/>
      <c r="O280" s="437"/>
      <c r="P280" s="434"/>
      <c r="Q280" s="434"/>
      <c r="R280" s="438"/>
      <c r="S280" s="438"/>
      <c r="T280" s="122" t="str">
        <f>IFERROR(IFERROR(VLOOKUP(CONCATENATE($C280,"-",$D280, "-",$E280),Dashboard!$M$159:$N$299,2,FALSE),VLOOKUP(CONCATENATE($E280,"-",$D280, "-",$C280),Dashboard!$M$159:$N$299,2,FALSE)),"")</f>
        <v/>
      </c>
      <c r="U280" s="572" t="str">
        <f t="shared" si="4"/>
        <v/>
      </c>
      <c r="V280" s="673"/>
      <c r="W280" s="447" t="s">
        <v>7243</v>
      </c>
      <c r="X280" s="228"/>
    </row>
    <row r="281" spans="1:24" ht="34.5" x14ac:dyDescent="0.25">
      <c r="A281" s="439" t="s">
        <v>7065</v>
      </c>
      <c r="B281" s="440" t="s">
        <v>5826</v>
      </c>
      <c r="C281" s="441" t="s">
        <v>295</v>
      </c>
      <c r="D281" s="482" t="s">
        <v>7066</v>
      </c>
      <c r="E281" s="441" t="s">
        <v>7067</v>
      </c>
      <c r="F281" s="441">
        <v>35</v>
      </c>
      <c r="G281" s="441"/>
      <c r="H281" s="442">
        <v>6.3</v>
      </c>
      <c r="I281" s="453"/>
      <c r="J281" s="442">
        <v>8</v>
      </c>
      <c r="K281" s="463"/>
      <c r="L281" s="440"/>
      <c r="M281" s="440"/>
      <c r="N281" s="440"/>
      <c r="O281" s="443"/>
      <c r="P281" s="440"/>
      <c r="Q281" s="464"/>
      <c r="R281" s="483"/>
      <c r="S281" s="444"/>
      <c r="T281" s="122" t="str">
        <f>IFERROR(IFERROR(VLOOKUP(CONCATENATE($C281,"-",$D281, "-",$E281),Dashboard!$M$159:$N$299,2,FALSE),VLOOKUP(CONCATENATE($E281,"-",$D281, "-",$C281),Dashboard!$M$159:$N$299,2,FALSE)),"")</f>
        <v/>
      </c>
      <c r="U281" s="572" t="str">
        <f t="shared" si="4"/>
        <v/>
      </c>
      <c r="V281" s="572"/>
      <c r="W281" s="484" t="s">
        <v>7458</v>
      </c>
      <c r="X281" s="228"/>
    </row>
    <row r="282" spans="1:24" ht="15.75" x14ac:dyDescent="0.25">
      <c r="A282" s="415"/>
      <c r="B282" s="416"/>
      <c r="C282" s="417" t="s">
        <v>295</v>
      </c>
      <c r="D282" s="417"/>
      <c r="E282" s="417" t="s">
        <v>344</v>
      </c>
      <c r="F282" s="417">
        <v>31</v>
      </c>
      <c r="G282" s="417"/>
      <c r="H282" s="418">
        <v>8.1</v>
      </c>
      <c r="I282" s="419"/>
      <c r="J282" s="418">
        <v>9</v>
      </c>
      <c r="K282" s="416"/>
      <c r="L282" s="416"/>
      <c r="M282" s="416"/>
      <c r="N282" s="416"/>
      <c r="O282" s="420"/>
      <c r="P282" s="416"/>
      <c r="Q282" s="416"/>
      <c r="R282" s="479"/>
      <c r="S282" s="423"/>
      <c r="T282" s="122" t="str">
        <f>IFERROR(IFERROR(VLOOKUP(CONCATENATE($C282,"-",$D282, "-",$E282),Dashboard!$M$159:$N$299,2,FALSE),VLOOKUP(CONCATENATE($E282,"-",$D282, "-",$C282),Dashboard!$M$159:$N$299,2,FALSE)),"")</f>
        <v>pnj17</v>
      </c>
      <c r="U282" s="572" t="str">
        <f t="shared" si="4"/>
        <v>pnj17</v>
      </c>
      <c r="V282" s="581"/>
      <c r="W282" s="423"/>
      <c r="X282" s="228"/>
    </row>
    <row r="283" spans="1:24" ht="124.5" x14ac:dyDescent="0.25">
      <c r="A283" s="415"/>
      <c r="B283" s="416"/>
      <c r="C283" s="417" t="s">
        <v>344</v>
      </c>
      <c r="D283" s="417"/>
      <c r="E283" s="417" t="s">
        <v>295</v>
      </c>
      <c r="F283" s="417">
        <v>31</v>
      </c>
      <c r="G283" s="417"/>
      <c r="H283" s="418">
        <v>9.1999999999999993</v>
      </c>
      <c r="I283" s="419"/>
      <c r="J283" s="418">
        <v>10.1</v>
      </c>
      <c r="K283" s="485"/>
      <c r="L283" s="485"/>
      <c r="M283" s="485"/>
      <c r="N283" s="485"/>
      <c r="O283" s="486"/>
      <c r="P283" s="485"/>
      <c r="Q283" s="485"/>
      <c r="R283" s="487"/>
      <c r="S283" s="423"/>
      <c r="T283" s="122" t="str">
        <f>IFERROR(IFERROR(VLOOKUP(CONCATENATE($C283,"-",$D283, "-",$E283),Dashboard!$M$159:$N$299,2,FALSE),VLOOKUP(CONCATENATE($E283,"-",$D283, "-",$C283),Dashboard!$M$159:$N$299,2,FALSE)),"")</f>
        <v>pnj17</v>
      </c>
      <c r="U283" s="572" t="str">
        <f t="shared" si="4"/>
        <v>pnj17</v>
      </c>
      <c r="V283" s="581"/>
      <c r="W283" s="467" t="s">
        <v>7459</v>
      </c>
      <c r="X283" s="229"/>
    </row>
    <row r="284" spans="1:24" ht="15.75" x14ac:dyDescent="0.25">
      <c r="A284" s="415"/>
      <c r="B284" s="416"/>
      <c r="C284" s="417" t="s">
        <v>295</v>
      </c>
      <c r="D284" s="417"/>
      <c r="E284" s="417" t="s">
        <v>344</v>
      </c>
      <c r="F284" s="417">
        <v>31</v>
      </c>
      <c r="G284" s="417"/>
      <c r="H284" s="418">
        <v>10.3</v>
      </c>
      <c r="I284" s="419"/>
      <c r="J284" s="418">
        <v>11.2</v>
      </c>
      <c r="K284" s="416"/>
      <c r="L284" s="416"/>
      <c r="M284" s="416"/>
      <c r="N284" s="416"/>
      <c r="O284" s="420"/>
      <c r="P284" s="416"/>
      <c r="Q284" s="416"/>
      <c r="R284" s="479"/>
      <c r="S284" s="423"/>
      <c r="T284" s="122" t="str">
        <f>IFERROR(IFERROR(VLOOKUP(CONCATENATE($C284,"-",$D284, "-",$E284),Dashboard!$M$159:$N$299,2,FALSE),VLOOKUP(CONCATENATE($E284,"-",$D284, "-",$C284),Dashboard!$M$159:$N$299,2,FALSE)),"")</f>
        <v>pnj17</v>
      </c>
      <c r="U284" s="572" t="str">
        <f t="shared" si="4"/>
        <v>pnj17</v>
      </c>
      <c r="V284" s="581"/>
      <c r="W284" s="423"/>
      <c r="X284" s="228"/>
    </row>
    <row r="285" spans="1:24" ht="15.75" x14ac:dyDescent="0.25">
      <c r="A285" s="415"/>
      <c r="B285" s="416"/>
      <c r="C285" s="417" t="s">
        <v>344</v>
      </c>
      <c r="D285" s="417"/>
      <c r="E285" s="417" t="s">
        <v>295</v>
      </c>
      <c r="F285" s="417">
        <v>31</v>
      </c>
      <c r="G285" s="417"/>
      <c r="H285" s="418">
        <v>11.5</v>
      </c>
      <c r="I285" s="419"/>
      <c r="J285" s="418">
        <v>12.4</v>
      </c>
      <c r="K285" s="416"/>
      <c r="L285" s="416"/>
      <c r="M285" s="416"/>
      <c r="N285" s="416"/>
      <c r="O285" s="420"/>
      <c r="P285" s="416"/>
      <c r="Q285" s="416"/>
      <c r="R285" s="479"/>
      <c r="S285" s="423"/>
      <c r="T285" s="122" t="str">
        <f>IFERROR(IFERROR(VLOOKUP(CONCATENATE($C285,"-",$D285, "-",$E285),Dashboard!$M$159:$N$299,2,FALSE),VLOOKUP(CONCATENATE($E285,"-",$D285, "-",$C285),Dashboard!$M$159:$N$299,2,FALSE)),"")</f>
        <v>pnj17</v>
      </c>
      <c r="U285" s="572" t="str">
        <f t="shared" si="4"/>
        <v>pnj17</v>
      </c>
      <c r="V285" s="581"/>
      <c r="W285" s="423"/>
      <c r="X285" s="228"/>
    </row>
    <row r="286" spans="1:24" ht="124.5" x14ac:dyDescent="0.25">
      <c r="A286" s="415"/>
      <c r="B286" s="416"/>
      <c r="C286" s="417" t="s">
        <v>295</v>
      </c>
      <c r="D286" s="417" t="s">
        <v>7068</v>
      </c>
      <c r="E286" s="415" t="s">
        <v>3208</v>
      </c>
      <c r="F286" s="417">
        <v>32</v>
      </c>
      <c r="G286" s="417"/>
      <c r="H286" s="418">
        <v>13.15</v>
      </c>
      <c r="I286" s="419"/>
      <c r="J286" s="418">
        <v>14.45</v>
      </c>
      <c r="K286" s="416">
        <v>1</v>
      </c>
      <c r="L286" s="416">
        <v>0</v>
      </c>
      <c r="M286" s="419">
        <v>8.5</v>
      </c>
      <c r="N286" s="419">
        <v>6.45</v>
      </c>
      <c r="O286" s="420">
        <f>SUM(F281:F286)</f>
        <v>191</v>
      </c>
      <c r="P286" s="416"/>
      <c r="Q286" s="416"/>
      <c r="R286" s="397"/>
      <c r="S286" s="423"/>
      <c r="T286" s="122" t="str">
        <f>IFERROR(IFERROR(VLOOKUP(CONCATENATE($C286,"-",$D286, "-",$E286),Dashboard!$M$159:$N$299,2,FALSE),VLOOKUP(CONCATENATE($E286,"-",$D286, "-",$C286),Dashboard!$M$159:$N$299,2,FALSE)),"")</f>
        <v/>
      </c>
      <c r="U286" s="572" t="str">
        <f t="shared" si="4"/>
        <v/>
      </c>
      <c r="V286" s="581"/>
      <c r="W286" s="467" t="s">
        <v>7459</v>
      </c>
      <c r="X286" s="230"/>
    </row>
    <row r="287" spans="1:24" ht="15.75" x14ac:dyDescent="0.25">
      <c r="A287" s="415"/>
      <c r="B287" s="416"/>
      <c r="C287" s="417"/>
      <c r="D287" s="417"/>
      <c r="E287" s="417"/>
      <c r="F287" s="417"/>
      <c r="G287" s="417"/>
      <c r="H287" s="418"/>
      <c r="I287" s="419"/>
      <c r="J287" s="418"/>
      <c r="K287" s="416"/>
      <c r="L287" s="416"/>
      <c r="M287" s="419"/>
      <c r="N287" s="419"/>
      <c r="O287" s="420"/>
      <c r="P287" s="416"/>
      <c r="Q287" s="416"/>
      <c r="R287" s="423"/>
      <c r="S287" s="423"/>
      <c r="T287" s="122" t="str">
        <f>IFERROR(IFERROR(VLOOKUP(CONCATENATE($C287,"-",$D287, "-",$E287),Dashboard!$M$159:$N$299,2,FALSE),VLOOKUP(CONCATENATE($E287,"-",$D287, "-",$C287),Dashboard!$M$159:$N$299,2,FALSE)),"")</f>
        <v/>
      </c>
      <c r="U287" s="572" t="str">
        <f t="shared" si="4"/>
        <v/>
      </c>
      <c r="V287" s="581"/>
      <c r="W287" s="424"/>
      <c r="X287" s="228"/>
    </row>
    <row r="288" spans="1:24" ht="15.75" x14ac:dyDescent="0.25">
      <c r="A288" s="415" t="s">
        <v>7069</v>
      </c>
      <c r="B288" s="416" t="s">
        <v>5827</v>
      </c>
      <c r="C288" s="417" t="s">
        <v>295</v>
      </c>
      <c r="D288" s="417" t="s">
        <v>492</v>
      </c>
      <c r="E288" s="417" t="s">
        <v>6103</v>
      </c>
      <c r="F288" s="417">
        <v>37</v>
      </c>
      <c r="G288" s="417"/>
      <c r="H288" s="418">
        <v>16.25</v>
      </c>
      <c r="I288" s="419">
        <v>17.3</v>
      </c>
      <c r="J288" s="418">
        <v>17.5</v>
      </c>
      <c r="K288" s="485"/>
      <c r="L288" s="416"/>
      <c r="M288" s="416"/>
      <c r="N288" s="416"/>
      <c r="O288" s="420"/>
      <c r="P288" s="416"/>
      <c r="Q288" s="416"/>
      <c r="R288" s="479"/>
      <c r="S288" s="423"/>
      <c r="T288" s="122" t="str">
        <f>IFERROR(IFERROR(VLOOKUP(CONCATENATE($C288,"-",$D288, "-",$E288),Dashboard!$M$159:$N$299,2,FALSE),VLOOKUP(CONCATENATE($E288,"-",$D288, "-",$C288),Dashboard!$M$159:$N$299,2,FALSE)),"")</f>
        <v>pnj101</v>
      </c>
      <c r="U288" s="572" t="str">
        <f t="shared" si="4"/>
        <v>pnj101</v>
      </c>
      <c r="V288" s="581"/>
      <c r="W288" s="423"/>
      <c r="X288" s="228"/>
    </row>
    <row r="289" spans="1:24" ht="15.75" x14ac:dyDescent="0.25">
      <c r="A289" s="415" t="s">
        <v>7065</v>
      </c>
      <c r="B289" s="416"/>
      <c r="C289" s="417" t="s">
        <v>6103</v>
      </c>
      <c r="D289" s="417" t="s">
        <v>492</v>
      </c>
      <c r="E289" s="417" t="s">
        <v>295</v>
      </c>
      <c r="F289" s="417">
        <v>37</v>
      </c>
      <c r="G289" s="417"/>
      <c r="H289" s="418">
        <v>18</v>
      </c>
      <c r="I289" s="419">
        <v>18.2</v>
      </c>
      <c r="J289" s="418">
        <v>19.2</v>
      </c>
      <c r="K289" s="485"/>
      <c r="L289" s="416"/>
      <c r="M289" s="416"/>
      <c r="N289" s="416"/>
      <c r="O289" s="420"/>
      <c r="P289" s="416"/>
      <c r="Q289" s="416"/>
      <c r="R289" s="479"/>
      <c r="S289" s="423"/>
      <c r="T289" s="122" t="str">
        <f>IFERROR(IFERROR(VLOOKUP(CONCATENATE($C289,"-",$D289, "-",$E289),Dashboard!$M$159:$N$299,2,FALSE),VLOOKUP(CONCATENATE($E289,"-",$D289, "-",$C289),Dashboard!$M$159:$N$299,2,FALSE)),"")</f>
        <v>pnj101</v>
      </c>
      <c r="U289" s="572" t="str">
        <f t="shared" si="4"/>
        <v>pnj101</v>
      </c>
      <c r="V289" s="581"/>
      <c r="W289" s="423"/>
      <c r="X289" s="228"/>
    </row>
    <row r="290" spans="1:24" ht="15.75" x14ac:dyDescent="0.25">
      <c r="A290" s="415"/>
      <c r="B290" s="416"/>
      <c r="C290" s="417" t="s">
        <v>295</v>
      </c>
      <c r="D290" s="417"/>
      <c r="E290" s="417" t="s">
        <v>492</v>
      </c>
      <c r="F290" s="417">
        <v>28</v>
      </c>
      <c r="G290" s="417"/>
      <c r="H290" s="418">
        <v>19.3</v>
      </c>
      <c r="I290" s="419"/>
      <c r="J290" s="418">
        <v>20.3</v>
      </c>
      <c r="K290" s="416">
        <v>1</v>
      </c>
      <c r="L290" s="416">
        <v>1</v>
      </c>
      <c r="M290" s="416">
        <v>4.45</v>
      </c>
      <c r="N290" s="416">
        <v>4.45</v>
      </c>
      <c r="O290" s="420">
        <f>SUM(F288:F290)</f>
        <v>102</v>
      </c>
      <c r="P290" s="416"/>
      <c r="Q290" s="416"/>
      <c r="R290" s="397"/>
      <c r="S290" s="423"/>
      <c r="T290" s="122" t="str">
        <f>IFERROR(IFERROR(VLOOKUP(CONCATENATE($C290,"-",$D290, "-",$E290),Dashboard!$M$159:$N$299,2,FALSE),VLOOKUP(CONCATENATE($E290,"-",$D290, "-",$C290),Dashboard!$M$159:$N$299,2,FALSE)),"")</f>
        <v/>
      </c>
      <c r="U290" s="572" t="str">
        <f t="shared" si="4"/>
        <v/>
      </c>
      <c r="V290" s="581"/>
      <c r="W290" s="468" t="s">
        <v>7232</v>
      </c>
      <c r="X290" s="228"/>
    </row>
    <row r="291" spans="1:24" ht="15.75" x14ac:dyDescent="0.25">
      <c r="A291" s="415"/>
      <c r="B291" s="416">
        <v>26</v>
      </c>
      <c r="C291" s="417" t="s">
        <v>492</v>
      </c>
      <c r="D291" s="417"/>
      <c r="E291" s="417" t="s">
        <v>6103</v>
      </c>
      <c r="F291" s="417">
        <v>9</v>
      </c>
      <c r="G291" s="417"/>
      <c r="H291" s="418">
        <v>7</v>
      </c>
      <c r="I291" s="419"/>
      <c r="J291" s="418">
        <v>7.2</v>
      </c>
      <c r="K291" s="416"/>
      <c r="L291" s="416"/>
      <c r="M291" s="416"/>
      <c r="N291" s="416"/>
      <c r="O291" s="420"/>
      <c r="P291" s="416"/>
      <c r="Q291" s="416"/>
      <c r="R291" s="479"/>
      <c r="S291" s="423"/>
      <c r="T291" s="122" t="str">
        <f>IFERROR(IFERROR(VLOOKUP(CONCATENATE($C291,"-",$D291, "-",$E291),Dashboard!$M$159:$N$299,2,FALSE),VLOOKUP(CONCATENATE($E291,"-",$D291, "-",$C291),Dashboard!$M$159:$N$299,2,FALSE)),"")</f>
        <v/>
      </c>
      <c r="U291" s="572" t="str">
        <f t="shared" si="4"/>
        <v/>
      </c>
      <c r="V291" s="581"/>
      <c r="W291" s="423"/>
      <c r="X291" s="228"/>
    </row>
    <row r="292" spans="1:24" ht="15.75" x14ac:dyDescent="0.25">
      <c r="A292" s="415"/>
      <c r="B292" s="416"/>
      <c r="C292" s="417" t="s">
        <v>6103</v>
      </c>
      <c r="D292" s="417"/>
      <c r="E292" s="417" t="s">
        <v>492</v>
      </c>
      <c r="F292" s="417">
        <v>9</v>
      </c>
      <c r="G292" s="417"/>
      <c r="H292" s="418">
        <v>7.35</v>
      </c>
      <c r="I292" s="419"/>
      <c r="J292" s="418">
        <v>7.5</v>
      </c>
      <c r="K292" s="416"/>
      <c r="L292" s="416"/>
      <c r="M292" s="416"/>
      <c r="N292" s="416"/>
      <c r="O292" s="420"/>
      <c r="P292" s="416"/>
      <c r="Q292" s="416"/>
      <c r="R292" s="479"/>
      <c r="S292" s="423"/>
      <c r="T292" s="122" t="str">
        <f>IFERROR(IFERROR(VLOOKUP(CONCATENATE($C292,"-",$D292, "-",$E292),Dashboard!$M$159:$N$299,2,FALSE),VLOOKUP(CONCATENATE($E292,"-",$D292, "-",$C292),Dashboard!$M$159:$N$299,2,FALSE)),"")</f>
        <v/>
      </c>
      <c r="U292" s="572" t="str">
        <f t="shared" si="4"/>
        <v/>
      </c>
      <c r="V292" s="581"/>
      <c r="W292" s="423"/>
      <c r="X292" s="228"/>
    </row>
    <row r="293" spans="1:24" ht="15.75" x14ac:dyDescent="0.25">
      <c r="A293" s="415"/>
      <c r="B293" s="416"/>
      <c r="C293" s="417" t="s">
        <v>492</v>
      </c>
      <c r="D293" s="417"/>
      <c r="E293" s="417" t="s">
        <v>6103</v>
      </c>
      <c r="F293" s="417">
        <v>9</v>
      </c>
      <c r="G293" s="417"/>
      <c r="H293" s="418">
        <v>8</v>
      </c>
      <c r="I293" s="419"/>
      <c r="J293" s="418">
        <v>8.1999999999999993</v>
      </c>
      <c r="K293" s="485"/>
      <c r="L293" s="416"/>
      <c r="M293" s="416"/>
      <c r="N293" s="416"/>
      <c r="O293" s="420"/>
      <c r="P293" s="416"/>
      <c r="Q293" s="416"/>
      <c r="R293" s="479"/>
      <c r="S293" s="423"/>
      <c r="T293" s="122" t="str">
        <f>IFERROR(IFERROR(VLOOKUP(CONCATENATE($C293,"-",$D293, "-",$E293),Dashboard!$M$159:$N$299,2,FALSE),VLOOKUP(CONCATENATE($E293,"-",$D293, "-",$C293),Dashboard!$M$159:$N$299,2,FALSE)),"")</f>
        <v/>
      </c>
      <c r="U293" s="572" t="str">
        <f t="shared" si="4"/>
        <v/>
      </c>
      <c r="V293" s="581"/>
      <c r="W293" s="423"/>
      <c r="X293" s="228"/>
    </row>
    <row r="294" spans="1:24" ht="15.75" x14ac:dyDescent="0.25">
      <c r="A294" s="415"/>
      <c r="B294" s="416"/>
      <c r="C294" s="417" t="s">
        <v>6103</v>
      </c>
      <c r="D294" s="417" t="s">
        <v>492</v>
      </c>
      <c r="E294" s="415" t="s">
        <v>7070</v>
      </c>
      <c r="F294" s="417">
        <v>41</v>
      </c>
      <c r="G294" s="417"/>
      <c r="H294" s="418">
        <v>8.3000000000000007</v>
      </c>
      <c r="I294" s="419">
        <v>8.5500000000000007</v>
      </c>
      <c r="J294" s="418">
        <v>10</v>
      </c>
      <c r="K294" s="416"/>
      <c r="L294" s="416"/>
      <c r="M294" s="416"/>
      <c r="N294" s="416"/>
      <c r="O294" s="420"/>
      <c r="P294" s="416"/>
      <c r="Q294" s="416"/>
      <c r="R294" s="479"/>
      <c r="S294" s="423"/>
      <c r="T294" s="122" t="str">
        <f>IFERROR(IFERROR(VLOOKUP(CONCATENATE($C294,"-",$D294, "-",$E294),Dashboard!$M$159:$N$299,2,FALSE),VLOOKUP(CONCATENATE($E294,"-",$D294, "-",$C294),Dashboard!$M$159:$N$299,2,FALSE)),"")</f>
        <v/>
      </c>
      <c r="U294" s="572" t="str">
        <f t="shared" si="4"/>
        <v/>
      </c>
      <c r="V294" s="581"/>
      <c r="W294" s="423"/>
      <c r="X294" s="228"/>
    </row>
    <row r="295" spans="1:24" ht="15.75" x14ac:dyDescent="0.25">
      <c r="A295" s="415"/>
      <c r="B295" s="416"/>
      <c r="C295" s="417" t="s">
        <v>295</v>
      </c>
      <c r="D295" s="417"/>
      <c r="E295" s="417" t="s">
        <v>492</v>
      </c>
      <c r="F295" s="417">
        <v>28</v>
      </c>
      <c r="G295" s="417"/>
      <c r="H295" s="418">
        <v>10.45</v>
      </c>
      <c r="I295" s="419"/>
      <c r="J295" s="418">
        <v>11.45</v>
      </c>
      <c r="K295" s="416"/>
      <c r="L295" s="416"/>
      <c r="M295" s="416"/>
      <c r="N295" s="416"/>
      <c r="O295" s="420"/>
      <c r="P295" s="416"/>
      <c r="Q295" s="416"/>
      <c r="R295" s="479"/>
      <c r="S295" s="423"/>
      <c r="T295" s="122" t="str">
        <f>IFERROR(IFERROR(VLOOKUP(CONCATENATE($C295,"-",$D295, "-",$E295),Dashboard!$M$159:$N$299,2,FALSE),VLOOKUP(CONCATENATE($E295,"-",$D295, "-",$C295),Dashboard!$M$159:$N$299,2,FALSE)),"")</f>
        <v/>
      </c>
      <c r="U295" s="572" t="str">
        <f t="shared" si="4"/>
        <v/>
      </c>
      <c r="V295" s="581"/>
      <c r="W295" s="423"/>
      <c r="X295" s="228"/>
    </row>
    <row r="296" spans="1:24" ht="15.75" x14ac:dyDescent="0.25">
      <c r="A296" s="415"/>
      <c r="B296" s="416"/>
      <c r="C296" s="417" t="s">
        <v>492</v>
      </c>
      <c r="D296" s="417"/>
      <c r="E296" s="417" t="s">
        <v>6103</v>
      </c>
      <c r="F296" s="417">
        <v>9</v>
      </c>
      <c r="G296" s="417"/>
      <c r="H296" s="418">
        <v>12.15</v>
      </c>
      <c r="I296" s="419"/>
      <c r="J296" s="418">
        <v>12.2</v>
      </c>
      <c r="K296" s="416"/>
      <c r="L296" s="416"/>
      <c r="M296" s="466"/>
      <c r="N296" s="419"/>
      <c r="O296" s="420"/>
      <c r="P296" s="416"/>
      <c r="Q296" s="416"/>
      <c r="R296" s="479"/>
      <c r="S296" s="423"/>
      <c r="T296" s="122" t="str">
        <f>IFERROR(IFERROR(VLOOKUP(CONCATENATE($C296,"-",$D296, "-",$E296),Dashboard!$M$159:$N$299,2,FALSE),VLOOKUP(CONCATENATE($E296,"-",$D296, "-",$C296),Dashboard!$M$159:$N$299,2,FALSE)),"")</f>
        <v/>
      </c>
      <c r="U296" s="572" t="str">
        <f t="shared" si="4"/>
        <v/>
      </c>
      <c r="V296" s="581"/>
      <c r="W296" s="423"/>
      <c r="X296" s="228"/>
    </row>
    <row r="297" spans="1:24" ht="15.75" x14ac:dyDescent="0.25">
      <c r="A297" s="415"/>
      <c r="B297" s="416"/>
      <c r="C297" s="417" t="s">
        <v>6103</v>
      </c>
      <c r="D297" s="417"/>
      <c r="E297" s="417" t="s">
        <v>492</v>
      </c>
      <c r="F297" s="417">
        <v>9</v>
      </c>
      <c r="G297" s="417"/>
      <c r="H297" s="418">
        <v>12.4</v>
      </c>
      <c r="I297" s="419"/>
      <c r="J297" s="418">
        <v>12.5</v>
      </c>
      <c r="K297" s="416"/>
      <c r="L297" s="416"/>
      <c r="M297" s="416"/>
      <c r="N297" s="416"/>
      <c r="O297" s="420"/>
      <c r="P297" s="416"/>
      <c r="Q297" s="416"/>
      <c r="R297" s="479"/>
      <c r="S297" s="423"/>
      <c r="T297" s="122" t="str">
        <f>IFERROR(IFERROR(VLOOKUP(CONCATENATE($C297,"-",$D297, "-",$E297),Dashboard!$M$159:$N$299,2,FALSE),VLOOKUP(CONCATENATE($E297,"-",$D297, "-",$C297),Dashboard!$M$159:$N$299,2,FALSE)),"")</f>
        <v/>
      </c>
      <c r="U297" s="572" t="str">
        <f t="shared" si="4"/>
        <v/>
      </c>
      <c r="V297" s="581"/>
      <c r="W297" s="423"/>
      <c r="X297" s="228"/>
    </row>
    <row r="298" spans="1:24" ht="15.75" x14ac:dyDescent="0.25">
      <c r="A298" s="415"/>
      <c r="B298" s="416"/>
      <c r="C298" s="417" t="s">
        <v>492</v>
      </c>
      <c r="D298" s="417"/>
      <c r="E298" s="417" t="s">
        <v>6103</v>
      </c>
      <c r="F298" s="417">
        <v>9</v>
      </c>
      <c r="G298" s="417"/>
      <c r="H298" s="418">
        <v>13.3</v>
      </c>
      <c r="I298" s="419"/>
      <c r="J298" s="418">
        <v>13.5</v>
      </c>
      <c r="K298" s="416"/>
      <c r="L298" s="416"/>
      <c r="M298" s="416"/>
      <c r="N298" s="416"/>
      <c r="O298" s="420"/>
      <c r="P298" s="416"/>
      <c r="Q298" s="416"/>
      <c r="R298" s="479"/>
      <c r="S298" s="423"/>
      <c r="T298" s="122" t="str">
        <f>IFERROR(IFERROR(VLOOKUP(CONCATENATE($C298,"-",$D298, "-",$E298),Dashboard!$M$159:$N$299,2,FALSE),VLOOKUP(CONCATENATE($E298,"-",$D298, "-",$C298),Dashboard!$M$159:$N$299,2,FALSE)),"")</f>
        <v/>
      </c>
      <c r="U298" s="572" t="str">
        <f t="shared" si="4"/>
        <v/>
      </c>
      <c r="V298" s="581"/>
      <c r="W298" s="423"/>
      <c r="X298" s="228"/>
    </row>
    <row r="299" spans="1:24" ht="15.75" x14ac:dyDescent="0.25">
      <c r="A299" s="415"/>
      <c r="B299" s="416"/>
      <c r="C299" s="417" t="s">
        <v>6103</v>
      </c>
      <c r="D299" s="417" t="s">
        <v>492</v>
      </c>
      <c r="E299" s="417" t="s">
        <v>295</v>
      </c>
      <c r="F299" s="417">
        <v>37</v>
      </c>
      <c r="G299" s="417"/>
      <c r="H299" s="418">
        <v>14</v>
      </c>
      <c r="I299" s="419"/>
      <c r="J299" s="418">
        <v>15.15</v>
      </c>
      <c r="K299" s="416">
        <v>1</v>
      </c>
      <c r="L299" s="416">
        <v>1</v>
      </c>
      <c r="M299" s="419">
        <v>9</v>
      </c>
      <c r="N299" s="416">
        <v>7.25</v>
      </c>
      <c r="O299" s="420">
        <f>SUM(F291:F299)</f>
        <v>160</v>
      </c>
      <c r="P299" s="416"/>
      <c r="Q299" s="416"/>
      <c r="R299" s="488"/>
      <c r="S299" s="423"/>
      <c r="T299" s="122" t="str">
        <f>IFERROR(IFERROR(VLOOKUP(CONCATENATE($C299,"-",$D299, "-",$E299),Dashboard!$M$159:$N$299,2,FALSE),VLOOKUP(CONCATENATE($E299,"-",$D299, "-",$C299),Dashboard!$M$159:$N$299,2,FALSE)),"")</f>
        <v>pnj101</v>
      </c>
      <c r="U299" s="572" t="str">
        <f t="shared" si="4"/>
        <v>pnj101</v>
      </c>
      <c r="V299" s="581"/>
      <c r="W299" s="468" t="s">
        <v>5805</v>
      </c>
      <c r="X299" s="228"/>
    </row>
    <row r="300" spans="1:24" ht="38.25" x14ac:dyDescent="0.25">
      <c r="A300" s="439" t="s">
        <v>7065</v>
      </c>
      <c r="B300" s="440" t="s">
        <v>5828</v>
      </c>
      <c r="C300" s="441" t="s">
        <v>295</v>
      </c>
      <c r="D300" s="441"/>
      <c r="E300" s="489" t="s">
        <v>7071</v>
      </c>
      <c r="F300" s="441">
        <v>4</v>
      </c>
      <c r="G300" s="441"/>
      <c r="H300" s="442">
        <v>13.3</v>
      </c>
      <c r="I300" s="453"/>
      <c r="J300" s="442">
        <v>13.4</v>
      </c>
      <c r="K300" s="490"/>
      <c r="L300" s="440"/>
      <c r="M300" s="440"/>
      <c r="N300" s="440"/>
      <c r="O300" s="443"/>
      <c r="P300" s="440"/>
      <c r="Q300" s="440"/>
      <c r="R300" s="491"/>
      <c r="S300" s="444"/>
      <c r="T300" s="122" t="str">
        <f>IFERROR(IFERROR(VLOOKUP(CONCATENATE($C300,"-",$D300, "-",$E300),Dashboard!$M$159:$N$299,2,FALSE),VLOOKUP(CONCATENATE($E300,"-",$D300, "-",$C300),Dashboard!$M$159:$N$299,2,FALSE)),"")</f>
        <v/>
      </c>
      <c r="U300" s="572" t="str">
        <f t="shared" si="4"/>
        <v/>
      </c>
      <c r="V300" s="572"/>
      <c r="W300" s="444"/>
      <c r="X300" s="228"/>
    </row>
    <row r="301" spans="1:24" ht="60.75" x14ac:dyDescent="0.25">
      <c r="A301" s="415"/>
      <c r="B301" s="416"/>
      <c r="C301" s="492" t="s">
        <v>7071</v>
      </c>
      <c r="D301" s="417" t="s">
        <v>6000</v>
      </c>
      <c r="E301" s="417" t="s">
        <v>7072</v>
      </c>
      <c r="F301" s="417">
        <v>32</v>
      </c>
      <c r="G301" s="417"/>
      <c r="H301" s="418">
        <v>14</v>
      </c>
      <c r="I301" s="419"/>
      <c r="J301" s="418">
        <v>15</v>
      </c>
      <c r="K301" s="485"/>
      <c r="L301" s="416"/>
      <c r="M301" s="416"/>
      <c r="N301" s="416"/>
      <c r="O301" s="420"/>
      <c r="P301" s="416"/>
      <c r="Q301" s="416"/>
      <c r="R301" s="479"/>
      <c r="S301" s="423"/>
      <c r="T301" s="122" t="str">
        <f>IFERROR(IFERROR(VLOOKUP(CONCATENATE($C301,"-",$D301, "-",$E301),Dashboard!$M$159:$N$299,2,FALSE),VLOOKUP(CONCATENATE($E301,"-",$D301, "-",$C301),Dashboard!$M$159:$N$299,2,FALSE)),"")</f>
        <v/>
      </c>
      <c r="U301" s="572" t="str">
        <f t="shared" si="4"/>
        <v/>
      </c>
      <c r="V301" s="581"/>
      <c r="W301" s="493" t="s">
        <v>7460</v>
      </c>
      <c r="X301" s="228"/>
    </row>
    <row r="302" spans="1:24" ht="15.75" x14ac:dyDescent="0.25">
      <c r="A302" s="415"/>
      <c r="B302" s="416"/>
      <c r="C302" s="417" t="s">
        <v>7072</v>
      </c>
      <c r="D302" s="417" t="s">
        <v>6000</v>
      </c>
      <c r="E302" s="417" t="s">
        <v>358</v>
      </c>
      <c r="F302" s="417">
        <v>29</v>
      </c>
      <c r="G302" s="417"/>
      <c r="H302" s="418">
        <v>15.3</v>
      </c>
      <c r="I302" s="419"/>
      <c r="J302" s="418">
        <v>16.3</v>
      </c>
      <c r="K302" s="416"/>
      <c r="L302" s="416"/>
      <c r="M302" s="416"/>
      <c r="N302" s="416"/>
      <c r="O302" s="420"/>
      <c r="P302" s="416"/>
      <c r="Q302" s="416"/>
      <c r="R302" s="479"/>
      <c r="S302" s="423"/>
      <c r="T302" s="122" t="str">
        <f>IFERROR(IFERROR(VLOOKUP(CONCATENATE($C302,"-",$D302, "-",$E302),Dashboard!$M$159:$N$299,2,FALSE),VLOOKUP(CONCATENATE($E302,"-",$D302, "-",$C302),Dashboard!$M$159:$N$299,2,FALSE)),"")</f>
        <v/>
      </c>
      <c r="U302" s="572" t="str">
        <f t="shared" si="4"/>
        <v/>
      </c>
      <c r="V302" s="581"/>
      <c r="W302" s="423"/>
      <c r="X302" s="228"/>
    </row>
    <row r="303" spans="1:24" ht="15.75" x14ac:dyDescent="0.25">
      <c r="A303" s="415"/>
      <c r="B303" s="416"/>
      <c r="C303" s="417" t="s">
        <v>358</v>
      </c>
      <c r="D303" s="417" t="s">
        <v>6000</v>
      </c>
      <c r="E303" s="417" t="s">
        <v>295</v>
      </c>
      <c r="F303" s="417">
        <v>44</v>
      </c>
      <c r="G303" s="417"/>
      <c r="H303" s="418">
        <v>17</v>
      </c>
      <c r="I303" s="419"/>
      <c r="J303" s="418">
        <v>18.3</v>
      </c>
      <c r="K303" s="416"/>
      <c r="L303" s="416"/>
      <c r="M303" s="416"/>
      <c r="N303" s="416"/>
      <c r="O303" s="420"/>
      <c r="P303" s="416"/>
      <c r="Q303" s="416"/>
      <c r="R303" s="479"/>
      <c r="S303" s="423"/>
      <c r="T303" s="122" t="str">
        <f>IFERROR(IFERROR(VLOOKUP(CONCATENATE($C303,"-",$D303, "-",$E303),Dashboard!$M$159:$N$299,2,FALSE),VLOOKUP(CONCATENATE($E303,"-",$D303, "-",$C303),Dashboard!$M$159:$N$299,2,FALSE)),"")</f>
        <v/>
      </c>
      <c r="U303" s="572" t="str">
        <f t="shared" si="4"/>
        <v/>
      </c>
      <c r="V303" s="581"/>
      <c r="W303" s="423"/>
      <c r="X303" s="228"/>
    </row>
    <row r="304" spans="1:24" ht="45.75" x14ac:dyDescent="0.25">
      <c r="A304" s="415"/>
      <c r="B304" s="416"/>
      <c r="C304" s="417" t="s">
        <v>295</v>
      </c>
      <c r="D304" s="461" t="s">
        <v>7073</v>
      </c>
      <c r="E304" s="417" t="s">
        <v>936</v>
      </c>
      <c r="F304" s="417">
        <v>38</v>
      </c>
      <c r="G304" s="417"/>
      <c r="H304" s="418">
        <v>18.5</v>
      </c>
      <c r="I304" s="419"/>
      <c r="J304" s="418">
        <v>20</v>
      </c>
      <c r="K304" s="416">
        <v>1</v>
      </c>
      <c r="L304" s="416">
        <v>1</v>
      </c>
      <c r="M304" s="416">
        <v>7.15</v>
      </c>
      <c r="N304" s="419">
        <v>6</v>
      </c>
      <c r="O304" s="420">
        <f>SUM(F300:F304)</f>
        <v>147</v>
      </c>
      <c r="P304" s="416"/>
      <c r="Q304" s="416"/>
      <c r="R304" s="423"/>
      <c r="S304" s="423"/>
      <c r="T304" s="122" t="str">
        <f>IFERROR(IFERROR(VLOOKUP(CONCATENATE($C304,"-",$D304, "-",$E304),Dashboard!$M$159:$N$299,2,FALSE),VLOOKUP(CONCATENATE($E304,"-",$D304, "-",$C304),Dashboard!$M$159:$N$299,2,FALSE)),"")</f>
        <v/>
      </c>
      <c r="U304" s="572" t="str">
        <f t="shared" si="4"/>
        <v/>
      </c>
      <c r="V304" s="581"/>
      <c r="W304" s="468" t="s">
        <v>7461</v>
      </c>
      <c r="X304" s="228"/>
    </row>
    <row r="305" spans="1:24" ht="23.25" x14ac:dyDescent="0.25">
      <c r="A305" s="415"/>
      <c r="B305" s="416">
        <v>27</v>
      </c>
      <c r="C305" s="417" t="s">
        <v>936</v>
      </c>
      <c r="D305" s="462" t="s">
        <v>511</v>
      </c>
      <c r="E305" s="494" t="s">
        <v>7074</v>
      </c>
      <c r="F305" s="417">
        <v>13</v>
      </c>
      <c r="G305" s="417"/>
      <c r="H305" s="418">
        <v>6</v>
      </c>
      <c r="I305" s="419"/>
      <c r="J305" s="418">
        <v>6.25</v>
      </c>
      <c r="K305" s="416"/>
      <c r="L305" s="416"/>
      <c r="M305" s="416"/>
      <c r="N305" s="419"/>
      <c r="O305" s="420"/>
      <c r="P305" s="416"/>
      <c r="Q305" s="416"/>
      <c r="R305" s="423"/>
      <c r="S305" s="423"/>
      <c r="T305" s="122" t="str">
        <f>IFERROR(IFERROR(VLOOKUP(CONCATENATE($C305,"-",$D305, "-",$E305),Dashboard!$M$159:$N$299,2,FALSE),VLOOKUP(CONCATENATE($E305,"-",$D305, "-",$C305),Dashboard!$M$159:$N$299,2,FALSE)),"")</f>
        <v/>
      </c>
      <c r="U305" s="572" t="str">
        <f t="shared" si="4"/>
        <v/>
      </c>
      <c r="V305" s="581"/>
      <c r="W305" s="468"/>
      <c r="X305" s="228"/>
    </row>
    <row r="306" spans="1:24" ht="45.75" x14ac:dyDescent="0.25">
      <c r="A306" s="415"/>
      <c r="B306" s="416"/>
      <c r="C306" s="474" t="s">
        <v>7075</v>
      </c>
      <c r="D306" s="474" t="s">
        <v>4580</v>
      </c>
      <c r="E306" s="494" t="s">
        <v>7076</v>
      </c>
      <c r="F306" s="417">
        <v>36</v>
      </c>
      <c r="G306" s="417"/>
      <c r="H306" s="418">
        <v>6.3</v>
      </c>
      <c r="I306" s="419"/>
      <c r="J306" s="418">
        <v>7.45</v>
      </c>
      <c r="K306" s="416"/>
      <c r="L306" s="416"/>
      <c r="M306" s="416"/>
      <c r="N306" s="419"/>
      <c r="O306" s="420"/>
      <c r="P306" s="416"/>
      <c r="Q306" s="416"/>
      <c r="R306" s="423"/>
      <c r="S306" s="423"/>
      <c r="T306" s="122" t="str">
        <f>IFERROR(IFERROR(VLOOKUP(CONCATENATE($C306,"-",$D306, "-",$E306),Dashboard!$M$159:$N$299,2,FALSE),VLOOKUP(CONCATENATE($E306,"-",$D306, "-",$C306),Dashboard!$M$159:$N$299,2,FALSE)),"")</f>
        <v/>
      </c>
      <c r="U306" s="572" t="str">
        <f t="shared" si="4"/>
        <v/>
      </c>
      <c r="V306" s="581"/>
      <c r="W306" s="468"/>
      <c r="X306" s="228"/>
    </row>
    <row r="307" spans="1:24" ht="39" x14ac:dyDescent="0.25">
      <c r="A307" s="415"/>
      <c r="B307" s="416"/>
      <c r="C307" s="417" t="s">
        <v>295</v>
      </c>
      <c r="D307" s="462" t="s">
        <v>7077</v>
      </c>
      <c r="E307" s="417" t="s">
        <v>295</v>
      </c>
      <c r="F307" s="417">
        <v>20</v>
      </c>
      <c r="G307" s="417"/>
      <c r="H307" s="418">
        <v>8.15</v>
      </c>
      <c r="I307" s="419"/>
      <c r="J307" s="418">
        <v>9.15</v>
      </c>
      <c r="K307" s="416"/>
      <c r="L307" s="416"/>
      <c r="M307" s="416"/>
      <c r="N307" s="416"/>
      <c r="O307" s="420"/>
      <c r="P307" s="416"/>
      <c r="Q307" s="416"/>
      <c r="R307" s="479"/>
      <c r="S307" s="423"/>
      <c r="T307" s="122" t="str">
        <f>IFERROR(IFERROR(VLOOKUP(CONCATENATE($C307,"-",$D307, "-",$E307),Dashboard!$M$159:$N$299,2,FALSE),VLOOKUP(CONCATENATE($E307,"-",$D307, "-",$C307),Dashboard!$M$159:$N$299,2,FALSE)),"")</f>
        <v/>
      </c>
      <c r="U307" s="572" t="str">
        <f t="shared" si="4"/>
        <v/>
      </c>
      <c r="V307" s="581"/>
      <c r="W307" s="423"/>
      <c r="X307" s="228"/>
    </row>
    <row r="308" spans="1:24" ht="15.75" x14ac:dyDescent="0.25">
      <c r="A308" s="415"/>
      <c r="B308" s="416"/>
      <c r="C308" s="417" t="s">
        <v>295</v>
      </c>
      <c r="D308" s="417" t="s">
        <v>316</v>
      </c>
      <c r="E308" s="417" t="s">
        <v>1039</v>
      </c>
      <c r="F308" s="417">
        <v>38</v>
      </c>
      <c r="G308" s="417"/>
      <c r="H308" s="418">
        <v>9.35</v>
      </c>
      <c r="I308" s="419"/>
      <c r="J308" s="418">
        <v>10.45</v>
      </c>
      <c r="K308" s="416"/>
      <c r="L308" s="416"/>
      <c r="M308" s="466"/>
      <c r="N308" s="419"/>
      <c r="O308" s="420"/>
      <c r="P308" s="416"/>
      <c r="Q308" s="416"/>
      <c r="R308" s="479"/>
      <c r="S308" s="423"/>
      <c r="T308" s="122" t="str">
        <f>IFERROR(IFERROR(VLOOKUP(CONCATENATE($C308,"-",$D308, "-",$E308),Dashboard!$M$159:$N$299,2,FALSE),VLOOKUP(CONCATENATE($E308,"-",$D308, "-",$C308),Dashboard!$M$159:$N$299,2,FALSE)),"")</f>
        <v/>
      </c>
      <c r="U308" s="572" t="str">
        <f t="shared" si="4"/>
        <v/>
      </c>
      <c r="V308" s="581"/>
      <c r="W308" s="423"/>
      <c r="X308" s="228"/>
    </row>
    <row r="309" spans="1:24" ht="15.75" x14ac:dyDescent="0.25">
      <c r="A309" s="415"/>
      <c r="B309" s="416"/>
      <c r="C309" s="417" t="s">
        <v>936</v>
      </c>
      <c r="D309" s="417" t="s">
        <v>6000</v>
      </c>
      <c r="E309" s="417" t="s">
        <v>295</v>
      </c>
      <c r="F309" s="417">
        <v>28</v>
      </c>
      <c r="G309" s="417"/>
      <c r="H309" s="418">
        <v>10.55</v>
      </c>
      <c r="I309" s="419"/>
      <c r="J309" s="418">
        <v>11.55</v>
      </c>
      <c r="K309" s="416">
        <v>1</v>
      </c>
      <c r="L309" s="416">
        <v>1</v>
      </c>
      <c r="M309" s="419">
        <v>6.4</v>
      </c>
      <c r="N309" s="420">
        <v>6.05</v>
      </c>
      <c r="O309" s="420">
        <f>SUM(F305:F309)</f>
        <v>135</v>
      </c>
      <c r="P309" s="416"/>
      <c r="Q309" s="416"/>
      <c r="R309" s="479"/>
      <c r="S309" s="423"/>
      <c r="T309" s="122" t="str">
        <f>IFERROR(IFERROR(VLOOKUP(CONCATENATE($C309,"-",$D309, "-",$E309),Dashboard!$M$159:$N$299,2,FALSE),VLOOKUP(CONCATENATE($E309,"-",$D309, "-",$C309),Dashboard!$M$159:$N$299,2,FALSE)),"")</f>
        <v/>
      </c>
      <c r="U309" s="572" t="str">
        <f t="shared" si="4"/>
        <v/>
      </c>
      <c r="V309" s="581"/>
      <c r="W309" s="423"/>
      <c r="X309" s="228"/>
    </row>
    <row r="310" spans="1:24" ht="15.75" x14ac:dyDescent="0.25">
      <c r="A310" s="415"/>
      <c r="B310" s="416"/>
      <c r="C310" s="417"/>
      <c r="D310" s="417"/>
      <c r="E310" s="417"/>
      <c r="F310" s="417"/>
      <c r="G310" s="417"/>
      <c r="H310" s="418"/>
      <c r="I310" s="419"/>
      <c r="J310" s="418"/>
      <c r="K310" s="416"/>
      <c r="L310" s="416"/>
      <c r="M310" s="419"/>
      <c r="N310" s="419"/>
      <c r="O310" s="420"/>
      <c r="P310" s="416"/>
      <c r="Q310" s="416"/>
      <c r="R310" s="423"/>
      <c r="S310" s="423"/>
      <c r="T310" s="122" t="str">
        <f>IFERROR(IFERROR(VLOOKUP(CONCATENATE($C310,"-",$D310, "-",$E310),Dashboard!$M$159:$N$299,2,FALSE),VLOOKUP(CONCATENATE($E310,"-",$D310, "-",$C310),Dashboard!$M$159:$N$299,2,FALSE)),"")</f>
        <v/>
      </c>
      <c r="U310" s="572" t="str">
        <f t="shared" si="4"/>
        <v/>
      </c>
      <c r="V310" s="581"/>
      <c r="W310" s="424"/>
      <c r="X310" s="228"/>
    </row>
    <row r="311" spans="1:24" ht="34.5" x14ac:dyDescent="0.25">
      <c r="A311" s="415" t="s">
        <v>5803</v>
      </c>
      <c r="B311" s="416" t="s">
        <v>5829</v>
      </c>
      <c r="C311" s="415" t="s">
        <v>7078</v>
      </c>
      <c r="D311" s="462" t="s">
        <v>7079</v>
      </c>
      <c r="E311" s="417" t="s">
        <v>295</v>
      </c>
      <c r="F311" s="417">
        <v>30</v>
      </c>
      <c r="G311" s="417"/>
      <c r="H311" s="418">
        <v>6.45</v>
      </c>
      <c r="I311" s="419" t="s">
        <v>7034</v>
      </c>
      <c r="J311" s="418">
        <v>8.15</v>
      </c>
      <c r="K311" s="416"/>
      <c r="L311" s="416"/>
      <c r="M311" s="416"/>
      <c r="N311" s="416"/>
      <c r="O311" s="420"/>
      <c r="P311" s="416"/>
      <c r="Q311" s="419"/>
      <c r="R311" s="423"/>
      <c r="S311" s="423"/>
      <c r="T311" s="122" t="str">
        <f>IFERROR(IFERROR(VLOOKUP(CONCATENATE($C311,"-",$D311, "-",$E311),Dashboard!$M$159:$N$299,2,FALSE),VLOOKUP(CONCATENATE($E311,"-",$D311, "-",$C311),Dashboard!$M$159:$N$299,2,FALSE)),"")</f>
        <v/>
      </c>
      <c r="U311" s="572" t="str">
        <f t="shared" si="4"/>
        <v/>
      </c>
      <c r="V311" s="581"/>
      <c r="W311" s="449" t="s">
        <v>7462</v>
      </c>
      <c r="X311" s="228"/>
    </row>
    <row r="312" spans="1:24" ht="15.75" x14ac:dyDescent="0.25">
      <c r="A312" s="415"/>
      <c r="B312" s="416"/>
      <c r="C312" s="417" t="s">
        <v>295</v>
      </c>
      <c r="D312" s="417" t="s">
        <v>352</v>
      </c>
      <c r="E312" s="417" t="s">
        <v>6104</v>
      </c>
      <c r="F312" s="417">
        <v>379</v>
      </c>
      <c r="G312" s="417"/>
      <c r="H312" s="418">
        <v>9.3000000000000007</v>
      </c>
      <c r="I312" s="419" t="s">
        <v>7034</v>
      </c>
      <c r="J312" s="418">
        <v>19</v>
      </c>
      <c r="K312" s="416">
        <v>1</v>
      </c>
      <c r="L312" s="416">
        <v>1</v>
      </c>
      <c r="M312" s="419">
        <v>13</v>
      </c>
      <c r="N312" s="419">
        <v>10</v>
      </c>
      <c r="O312" s="420">
        <f>SUM(F311:F312)</f>
        <v>409</v>
      </c>
      <c r="P312" s="419">
        <v>2</v>
      </c>
      <c r="Q312" s="419">
        <v>2</v>
      </c>
      <c r="R312" s="423"/>
      <c r="S312" s="423"/>
      <c r="T312" s="122" t="str">
        <f>IFERROR(IFERROR(VLOOKUP(CONCATENATE($C312,"-",$D312, "-",$E312),Dashboard!$M$159:$N$299,2,FALSE),VLOOKUP(CONCATENATE($E312,"-",$D312, "-",$C312),Dashboard!$M$159:$N$299,2,FALSE)),"")</f>
        <v/>
      </c>
      <c r="U312" s="572" t="str">
        <f t="shared" si="4"/>
        <v/>
      </c>
      <c r="V312" s="581"/>
      <c r="W312" s="424" t="s">
        <v>7463</v>
      </c>
      <c r="X312" s="228"/>
    </row>
    <row r="313" spans="1:24" ht="15.75" x14ac:dyDescent="0.25">
      <c r="A313" s="415"/>
      <c r="B313" s="416">
        <v>29</v>
      </c>
      <c r="C313" s="417" t="s">
        <v>6104</v>
      </c>
      <c r="D313" s="417" t="s">
        <v>352</v>
      </c>
      <c r="E313" s="417" t="s">
        <v>295</v>
      </c>
      <c r="F313" s="417">
        <v>379</v>
      </c>
      <c r="G313" s="417"/>
      <c r="H313" s="418">
        <v>6</v>
      </c>
      <c r="I313" s="419" t="s">
        <v>7034</v>
      </c>
      <c r="J313" s="418">
        <v>16.3</v>
      </c>
      <c r="K313" s="416">
        <v>1</v>
      </c>
      <c r="L313" s="416">
        <v>1</v>
      </c>
      <c r="M313" s="416">
        <v>11.15</v>
      </c>
      <c r="N313" s="419">
        <v>10</v>
      </c>
      <c r="O313" s="420">
        <f>SUM(F313)</f>
        <v>379</v>
      </c>
      <c r="P313" s="419">
        <v>2</v>
      </c>
      <c r="Q313" s="419">
        <v>2</v>
      </c>
      <c r="R313" s="423"/>
      <c r="S313" s="423"/>
      <c r="T313" s="122" t="str">
        <f>IFERROR(IFERROR(VLOOKUP(CONCATENATE($C313,"-",$D313, "-",$E313),Dashboard!$M$159:$N$299,2,FALSE),VLOOKUP(CONCATENATE($E313,"-",$D313, "-",$C313),Dashboard!$M$159:$N$299,2,FALSE)),"")</f>
        <v/>
      </c>
      <c r="U313" s="572" t="str">
        <f t="shared" si="4"/>
        <v/>
      </c>
      <c r="V313" s="581"/>
      <c r="W313" s="424" t="s">
        <v>5805</v>
      </c>
      <c r="X313" s="228"/>
    </row>
    <row r="314" spans="1:24" ht="15.75" x14ac:dyDescent="0.25">
      <c r="A314" s="415"/>
      <c r="B314" s="416"/>
      <c r="C314" s="417"/>
      <c r="D314" s="417"/>
      <c r="E314" s="417"/>
      <c r="F314" s="417"/>
      <c r="G314" s="417"/>
      <c r="H314" s="418"/>
      <c r="I314" s="419"/>
      <c r="J314" s="418"/>
      <c r="K314" s="416"/>
      <c r="L314" s="416"/>
      <c r="M314" s="416"/>
      <c r="N314" s="419"/>
      <c r="O314" s="420"/>
      <c r="P314" s="416"/>
      <c r="Q314" s="419"/>
      <c r="R314" s="423"/>
      <c r="S314" s="423"/>
      <c r="T314" s="122" t="str">
        <f>IFERROR(IFERROR(VLOOKUP(CONCATENATE($C314,"-",$D314, "-",$E314),Dashboard!$M$159:$N$299,2,FALSE),VLOOKUP(CONCATENATE($E314,"-",$D314, "-",$C314),Dashboard!$M$159:$N$299,2,FALSE)),"")</f>
        <v/>
      </c>
      <c r="U314" s="572" t="str">
        <f t="shared" si="4"/>
        <v/>
      </c>
      <c r="V314" s="581"/>
      <c r="W314" s="424"/>
      <c r="X314" s="228"/>
    </row>
    <row r="315" spans="1:24" ht="15.75" x14ac:dyDescent="0.25">
      <c r="A315" s="415" t="s">
        <v>5803</v>
      </c>
      <c r="B315" s="416" t="s">
        <v>5831</v>
      </c>
      <c r="C315" s="417" t="s">
        <v>295</v>
      </c>
      <c r="D315" s="417" t="s">
        <v>1416</v>
      </c>
      <c r="E315" s="416" t="s">
        <v>162</v>
      </c>
      <c r="F315" s="417">
        <v>364</v>
      </c>
      <c r="G315" s="417"/>
      <c r="H315" s="418">
        <v>11.3</v>
      </c>
      <c r="I315" s="419" t="s">
        <v>7034</v>
      </c>
      <c r="J315" s="418">
        <v>21.3</v>
      </c>
      <c r="K315" s="416">
        <v>1</v>
      </c>
      <c r="L315" s="416">
        <v>1</v>
      </c>
      <c r="M315" s="419">
        <v>10.45</v>
      </c>
      <c r="N315" s="419">
        <v>10</v>
      </c>
      <c r="O315" s="420">
        <f>+F315</f>
        <v>364</v>
      </c>
      <c r="P315" s="419">
        <v>2</v>
      </c>
      <c r="Q315" s="419">
        <v>2</v>
      </c>
      <c r="R315" s="423"/>
      <c r="S315" s="423"/>
      <c r="T315" s="122" t="str">
        <f>IFERROR(IFERROR(VLOOKUP(CONCATENATE($C315,"-",$D315, "-",$E315),Dashboard!$M$159:$N$299,2,FALSE),VLOOKUP(CONCATENATE($E315,"-",$D315, "-",$C315),Dashboard!$M$159:$N$299,2,FALSE)),"")</f>
        <v/>
      </c>
      <c r="U315" s="572" t="str">
        <f t="shared" si="4"/>
        <v/>
      </c>
      <c r="V315" s="581"/>
      <c r="W315" s="424" t="s">
        <v>7464</v>
      </c>
      <c r="X315" s="228"/>
    </row>
    <row r="316" spans="1:24" ht="15.75" x14ac:dyDescent="0.25">
      <c r="A316" s="415"/>
      <c r="B316" s="416">
        <v>31</v>
      </c>
      <c r="C316" s="417" t="s">
        <v>162</v>
      </c>
      <c r="D316" s="417" t="s">
        <v>1416</v>
      </c>
      <c r="E316" s="417" t="s">
        <v>295</v>
      </c>
      <c r="F316" s="417">
        <v>338</v>
      </c>
      <c r="G316" s="417"/>
      <c r="H316" s="418">
        <v>6.15</v>
      </c>
      <c r="I316" s="419">
        <v>11</v>
      </c>
      <c r="J316" s="418">
        <v>16.3</v>
      </c>
      <c r="K316" s="416">
        <v>1</v>
      </c>
      <c r="L316" s="416">
        <v>1</v>
      </c>
      <c r="M316" s="419">
        <v>11</v>
      </c>
      <c r="N316" s="419">
        <v>10</v>
      </c>
      <c r="O316" s="420">
        <f>+F316</f>
        <v>338</v>
      </c>
      <c r="P316" s="419">
        <v>2</v>
      </c>
      <c r="Q316" s="419">
        <v>2</v>
      </c>
      <c r="R316" s="423"/>
      <c r="S316" s="423"/>
      <c r="T316" s="122" t="str">
        <f>IFERROR(IFERROR(VLOOKUP(CONCATENATE($C316,"-",$D316, "-",$E316),Dashboard!$M$159:$N$299,2,FALSE),VLOOKUP(CONCATENATE($E316,"-",$D316, "-",$C316),Dashboard!$M$159:$N$299,2,FALSE)),"")</f>
        <v/>
      </c>
      <c r="U316" s="572" t="str">
        <f t="shared" si="4"/>
        <v/>
      </c>
      <c r="V316" s="581"/>
      <c r="W316" s="449" t="s">
        <v>7465</v>
      </c>
      <c r="X316" s="228"/>
    </row>
    <row r="317" spans="1:24" ht="29.25" x14ac:dyDescent="0.25">
      <c r="A317" s="439"/>
      <c r="B317" s="440" t="s">
        <v>5834</v>
      </c>
      <c r="C317" s="441" t="s">
        <v>295</v>
      </c>
      <c r="D317" s="495" t="s">
        <v>7080</v>
      </c>
      <c r="E317" s="441" t="s">
        <v>295</v>
      </c>
      <c r="F317" s="441">
        <v>12</v>
      </c>
      <c r="G317" s="441"/>
      <c r="H317" s="442">
        <v>6.45</v>
      </c>
      <c r="I317" s="453">
        <v>7</v>
      </c>
      <c r="J317" s="442">
        <v>7.15</v>
      </c>
      <c r="K317" s="490"/>
      <c r="L317" s="440"/>
      <c r="M317" s="440"/>
      <c r="N317" s="440"/>
      <c r="O317" s="443"/>
      <c r="P317" s="440"/>
      <c r="Q317" s="440"/>
      <c r="R317" s="491"/>
      <c r="S317" s="444"/>
      <c r="T317" s="122" t="str">
        <f>IFERROR(IFERROR(VLOOKUP(CONCATENATE($C317,"-",$D317, "-",$E317),Dashboard!$M$159:$N$299,2,FALSE),VLOOKUP(CONCATENATE($E317,"-",$D317, "-",$C317),Dashboard!$M$159:$N$299,2,FALSE)),"")</f>
        <v/>
      </c>
      <c r="U317" s="572" t="str">
        <f t="shared" si="4"/>
        <v/>
      </c>
      <c r="V317" s="572"/>
      <c r="W317" s="444"/>
      <c r="X317" s="228"/>
    </row>
    <row r="318" spans="1:24" ht="29.25" x14ac:dyDescent="0.25">
      <c r="A318" s="415"/>
      <c r="B318" s="416"/>
      <c r="C318" s="417" t="s">
        <v>295</v>
      </c>
      <c r="D318" s="474" t="s">
        <v>7081</v>
      </c>
      <c r="E318" s="417" t="s">
        <v>295</v>
      </c>
      <c r="F318" s="417">
        <v>18</v>
      </c>
      <c r="G318" s="417"/>
      <c r="H318" s="418">
        <v>7.3</v>
      </c>
      <c r="I318" s="419">
        <v>7.45</v>
      </c>
      <c r="J318" s="418">
        <v>8</v>
      </c>
      <c r="K318" s="485"/>
      <c r="L318" s="416"/>
      <c r="M318" s="416"/>
      <c r="N318" s="416"/>
      <c r="O318" s="420"/>
      <c r="P318" s="416"/>
      <c r="Q318" s="416"/>
      <c r="R318" s="479"/>
      <c r="S318" s="423"/>
      <c r="T318" s="122" t="str">
        <f>IFERROR(IFERROR(VLOOKUP(CONCATENATE($C318,"-",$D318, "-",$E318),Dashboard!$M$159:$N$299,2,FALSE),VLOOKUP(CONCATENATE($E318,"-",$D318, "-",$C318),Dashboard!$M$159:$N$299,2,FALSE)),"")</f>
        <v/>
      </c>
      <c r="U318" s="572" t="str">
        <f t="shared" si="4"/>
        <v/>
      </c>
      <c r="V318" s="581"/>
      <c r="W318" s="423"/>
      <c r="X318" s="228"/>
    </row>
    <row r="319" spans="1:24" ht="15.75" x14ac:dyDescent="0.25">
      <c r="A319" s="415"/>
      <c r="B319" s="416"/>
      <c r="C319" s="417" t="s">
        <v>295</v>
      </c>
      <c r="D319" s="416" t="s">
        <v>6105</v>
      </c>
      <c r="E319" s="417" t="s">
        <v>295</v>
      </c>
      <c r="F319" s="417">
        <v>18</v>
      </c>
      <c r="G319" s="417"/>
      <c r="H319" s="418">
        <v>8.15</v>
      </c>
      <c r="I319" s="419">
        <v>8.3000000000000007</v>
      </c>
      <c r="J319" s="418">
        <v>8.4499999999999993</v>
      </c>
      <c r="K319" s="416"/>
      <c r="L319" s="416"/>
      <c r="M319" s="416"/>
      <c r="N319" s="416"/>
      <c r="O319" s="420"/>
      <c r="P319" s="416"/>
      <c r="Q319" s="416"/>
      <c r="R319" s="479"/>
      <c r="S319" s="423"/>
      <c r="T319" s="122" t="str">
        <f>IFERROR(IFERROR(VLOOKUP(CONCATENATE($C319,"-",$D319, "-",$E319),Dashboard!$M$159:$N$299,2,FALSE),VLOOKUP(CONCATENATE($E319,"-",$D319, "-",$C319),Dashboard!$M$159:$N$299,2,FALSE)),"")</f>
        <v/>
      </c>
      <c r="U319" s="572" t="str">
        <f t="shared" si="4"/>
        <v/>
      </c>
      <c r="V319" s="581"/>
      <c r="W319" s="423"/>
      <c r="X319" s="228"/>
    </row>
    <row r="320" spans="1:24" ht="29.25" x14ac:dyDescent="0.25">
      <c r="A320" s="415"/>
      <c r="B320" s="416"/>
      <c r="C320" s="417" t="s">
        <v>295</v>
      </c>
      <c r="D320" s="474" t="s">
        <v>7082</v>
      </c>
      <c r="E320" s="417" t="s">
        <v>411</v>
      </c>
      <c r="F320" s="417">
        <v>24</v>
      </c>
      <c r="G320" s="417"/>
      <c r="H320" s="418">
        <v>9.3000000000000007</v>
      </c>
      <c r="I320" s="419"/>
      <c r="J320" s="418">
        <v>10.3</v>
      </c>
      <c r="K320" s="416"/>
      <c r="L320" s="416"/>
      <c r="M320" s="416"/>
      <c r="N320" s="416"/>
      <c r="O320" s="420"/>
      <c r="P320" s="416"/>
      <c r="Q320" s="416"/>
      <c r="R320" s="479"/>
      <c r="S320" s="423"/>
      <c r="T320" s="122" t="str">
        <f>IFERROR(IFERROR(VLOOKUP(CONCATENATE($C320,"-",$D320, "-",$E320),Dashboard!$M$159:$N$299,2,FALSE),VLOOKUP(CONCATENATE($E320,"-",$D320, "-",$C320),Dashboard!$M$159:$N$299,2,FALSE)),"")</f>
        <v/>
      </c>
      <c r="U320" s="572" t="str">
        <f t="shared" si="4"/>
        <v/>
      </c>
      <c r="V320" s="581"/>
      <c r="W320" s="423"/>
      <c r="X320" s="228"/>
    </row>
    <row r="321" spans="1:24" ht="29.25" x14ac:dyDescent="0.25">
      <c r="A321" s="415"/>
      <c r="B321" s="416"/>
      <c r="C321" s="417" t="s">
        <v>411</v>
      </c>
      <c r="D321" s="474" t="s">
        <v>7083</v>
      </c>
      <c r="E321" s="417" t="s">
        <v>295</v>
      </c>
      <c r="F321" s="417">
        <v>24</v>
      </c>
      <c r="G321" s="417"/>
      <c r="H321" s="418">
        <v>11</v>
      </c>
      <c r="I321" s="419"/>
      <c r="J321" s="418">
        <v>12</v>
      </c>
      <c r="K321" s="416"/>
      <c r="L321" s="416"/>
      <c r="M321" s="416"/>
      <c r="N321" s="416"/>
      <c r="O321" s="420"/>
      <c r="P321" s="416"/>
      <c r="Q321" s="416"/>
      <c r="R321" s="479"/>
      <c r="S321" s="423"/>
      <c r="T321" s="122" t="str">
        <f>IFERROR(IFERROR(VLOOKUP(CONCATENATE($C321,"-",$D321, "-",$E321),Dashboard!$M$159:$N$299,2,FALSE),VLOOKUP(CONCATENATE($E321,"-",$D321, "-",$C321),Dashboard!$M$159:$N$299,2,FALSE)),"")</f>
        <v/>
      </c>
      <c r="U321" s="572" t="str">
        <f t="shared" si="4"/>
        <v/>
      </c>
      <c r="V321" s="581"/>
      <c r="W321" s="423"/>
      <c r="X321" s="228"/>
    </row>
    <row r="322" spans="1:24" ht="29.25" x14ac:dyDescent="0.25">
      <c r="A322" s="415"/>
      <c r="B322" s="416"/>
      <c r="C322" s="417" t="s">
        <v>295</v>
      </c>
      <c r="D322" s="474" t="s">
        <v>7080</v>
      </c>
      <c r="E322" s="417" t="s">
        <v>295</v>
      </c>
      <c r="F322" s="417">
        <v>12</v>
      </c>
      <c r="G322" s="417"/>
      <c r="H322" s="418">
        <v>13.15</v>
      </c>
      <c r="I322" s="419">
        <v>13.3</v>
      </c>
      <c r="J322" s="418">
        <v>13.45</v>
      </c>
      <c r="K322" s="485"/>
      <c r="L322" s="416"/>
      <c r="M322" s="416"/>
      <c r="N322" s="416"/>
      <c r="O322" s="420"/>
      <c r="P322" s="416"/>
      <c r="Q322" s="416"/>
      <c r="R322" s="479"/>
      <c r="S322" s="423"/>
      <c r="T322" s="122" t="str">
        <f>IFERROR(IFERROR(VLOOKUP(CONCATENATE($C322,"-",$D322, "-",$E322),Dashboard!$M$159:$N$299,2,FALSE),VLOOKUP(CONCATENATE($E322,"-",$D322, "-",$C322),Dashboard!$M$159:$N$299,2,FALSE)),"")</f>
        <v/>
      </c>
      <c r="U322" s="572" t="str">
        <f t="shared" si="4"/>
        <v/>
      </c>
      <c r="V322" s="581"/>
      <c r="W322" s="423"/>
      <c r="X322" s="228"/>
    </row>
    <row r="323" spans="1:24" ht="29.25" x14ac:dyDescent="0.25">
      <c r="A323" s="415"/>
      <c r="B323" s="416"/>
      <c r="C323" s="417" t="s">
        <v>295</v>
      </c>
      <c r="D323" s="474" t="s">
        <v>7081</v>
      </c>
      <c r="E323" s="417" t="s">
        <v>295</v>
      </c>
      <c r="F323" s="417">
        <v>18</v>
      </c>
      <c r="G323" s="417"/>
      <c r="H323" s="418">
        <v>14</v>
      </c>
      <c r="I323" s="419">
        <v>14.15</v>
      </c>
      <c r="J323" s="418">
        <v>14.3</v>
      </c>
      <c r="K323" s="416"/>
      <c r="L323" s="416"/>
      <c r="M323" s="416"/>
      <c r="N323" s="416"/>
      <c r="O323" s="420"/>
      <c r="P323" s="416"/>
      <c r="Q323" s="416"/>
      <c r="R323" s="479"/>
      <c r="S323" s="423"/>
      <c r="T323" s="122" t="str">
        <f>IFERROR(IFERROR(VLOOKUP(CONCATENATE($C323,"-",$D323, "-",$E323),Dashboard!$M$159:$N$299,2,FALSE),VLOOKUP(CONCATENATE($E323,"-",$D323, "-",$C323),Dashboard!$M$159:$N$299,2,FALSE)),"")</f>
        <v/>
      </c>
      <c r="U323" s="572" t="str">
        <f t="shared" si="4"/>
        <v/>
      </c>
      <c r="V323" s="581"/>
      <c r="W323" s="423"/>
      <c r="X323" s="228"/>
    </row>
    <row r="324" spans="1:24" ht="15.75" x14ac:dyDescent="0.25">
      <c r="A324" s="415"/>
      <c r="B324" s="416"/>
      <c r="C324" s="417" t="s">
        <v>295</v>
      </c>
      <c r="D324" s="416" t="s">
        <v>6105</v>
      </c>
      <c r="E324" s="417" t="s">
        <v>295</v>
      </c>
      <c r="F324" s="417">
        <v>18</v>
      </c>
      <c r="G324" s="417"/>
      <c r="H324" s="418">
        <v>14.3</v>
      </c>
      <c r="I324" s="419">
        <v>14.45</v>
      </c>
      <c r="J324" s="418">
        <v>15</v>
      </c>
      <c r="K324" s="416"/>
      <c r="L324" s="416"/>
      <c r="M324" s="416"/>
      <c r="N324" s="416"/>
      <c r="O324" s="420"/>
      <c r="P324" s="416"/>
      <c r="Q324" s="416"/>
      <c r="R324" s="479"/>
      <c r="S324" s="423"/>
      <c r="T324" s="122" t="str">
        <f>IFERROR(IFERROR(VLOOKUP(CONCATENATE($C324,"-",$D324, "-",$E324),Dashboard!$M$159:$N$299,2,FALSE),VLOOKUP(CONCATENATE($E324,"-",$D324, "-",$C324),Dashboard!$M$159:$N$299,2,FALSE)),"")</f>
        <v/>
      </c>
      <c r="U324" s="572" t="str">
        <f t="shared" si="4"/>
        <v/>
      </c>
      <c r="V324" s="581"/>
      <c r="W324" s="423"/>
      <c r="X324" s="228"/>
    </row>
    <row r="325" spans="1:24" ht="29.25" x14ac:dyDescent="0.25">
      <c r="A325" s="415"/>
      <c r="B325" s="416"/>
      <c r="C325" s="417" t="s">
        <v>295</v>
      </c>
      <c r="D325" s="474" t="s">
        <v>7080</v>
      </c>
      <c r="E325" s="417" t="s">
        <v>295</v>
      </c>
      <c r="F325" s="417">
        <v>12</v>
      </c>
      <c r="G325" s="417"/>
      <c r="H325" s="418">
        <v>17.149999999999999</v>
      </c>
      <c r="I325" s="419">
        <v>17.3</v>
      </c>
      <c r="J325" s="418">
        <v>17.45</v>
      </c>
      <c r="K325" s="416"/>
      <c r="L325" s="416"/>
      <c r="M325" s="466"/>
      <c r="N325" s="419"/>
      <c r="O325" s="420"/>
      <c r="P325" s="416"/>
      <c r="Q325" s="416"/>
      <c r="R325" s="479"/>
      <c r="S325" s="423"/>
      <c r="T325" s="122" t="str">
        <f>IFERROR(IFERROR(VLOOKUP(CONCATENATE($C325,"-",$D325, "-",$E325),Dashboard!$M$159:$N$299,2,FALSE),VLOOKUP(CONCATENATE($E325,"-",$D325, "-",$C325),Dashboard!$M$159:$N$299,2,FALSE)),"")</f>
        <v/>
      </c>
      <c r="U325" s="572" t="str">
        <f t="shared" si="4"/>
        <v/>
      </c>
      <c r="V325" s="581"/>
      <c r="W325" s="423"/>
      <c r="X325" s="228"/>
    </row>
    <row r="326" spans="1:24" ht="29.25" x14ac:dyDescent="0.25">
      <c r="A326" s="415"/>
      <c r="B326" s="416"/>
      <c r="C326" s="417" t="s">
        <v>295</v>
      </c>
      <c r="D326" s="474" t="s">
        <v>7081</v>
      </c>
      <c r="E326" s="417" t="s">
        <v>295</v>
      </c>
      <c r="F326" s="417">
        <v>18</v>
      </c>
      <c r="G326" s="417"/>
      <c r="H326" s="418">
        <v>17.45</v>
      </c>
      <c r="I326" s="419">
        <v>18</v>
      </c>
      <c r="J326" s="418">
        <v>18.149999999999999</v>
      </c>
      <c r="K326" s="416"/>
      <c r="L326" s="416"/>
      <c r="M326" s="416"/>
      <c r="N326" s="416"/>
      <c r="O326" s="420"/>
      <c r="P326" s="416"/>
      <c r="Q326" s="416"/>
      <c r="R326" s="479"/>
      <c r="S326" s="423"/>
      <c r="T326" s="122" t="str">
        <f>IFERROR(IFERROR(VLOOKUP(CONCATENATE($C326,"-",$D326, "-",$E326),Dashboard!$M$159:$N$299,2,FALSE),VLOOKUP(CONCATENATE($E326,"-",$D326, "-",$C326),Dashboard!$M$159:$N$299,2,FALSE)),"")</f>
        <v/>
      </c>
      <c r="U326" s="572" t="str">
        <f t="shared" si="4"/>
        <v/>
      </c>
      <c r="V326" s="581"/>
      <c r="W326" s="423"/>
      <c r="X326" s="228"/>
    </row>
    <row r="327" spans="1:24" ht="84.75" x14ac:dyDescent="0.25">
      <c r="A327" s="415"/>
      <c r="B327" s="416"/>
      <c r="C327" s="417" t="s">
        <v>295</v>
      </c>
      <c r="D327" s="416" t="s">
        <v>6105</v>
      </c>
      <c r="E327" s="417" t="s">
        <v>295</v>
      </c>
      <c r="F327" s="417">
        <v>22</v>
      </c>
      <c r="G327" s="417"/>
      <c r="H327" s="418">
        <v>18.149999999999999</v>
      </c>
      <c r="I327" s="419">
        <v>18.3</v>
      </c>
      <c r="J327" s="418">
        <v>18.45</v>
      </c>
      <c r="K327" s="416">
        <v>1</v>
      </c>
      <c r="L327" s="416">
        <v>1</v>
      </c>
      <c r="M327" s="419">
        <v>13</v>
      </c>
      <c r="N327" s="419">
        <v>9</v>
      </c>
      <c r="O327" s="420">
        <f>SUM(F317:F327)</f>
        <v>196</v>
      </c>
      <c r="P327" s="416">
        <v>1</v>
      </c>
      <c r="Q327" s="416">
        <v>1</v>
      </c>
      <c r="R327" s="423"/>
      <c r="S327" s="423"/>
      <c r="T327" s="122" t="str">
        <f>IFERROR(IFERROR(VLOOKUP(CONCATENATE($C327,"-",$D327, "-",$E327),Dashboard!$M$159:$N$299,2,FALSE),VLOOKUP(CONCATENATE($E327,"-",$D327, "-",$C327),Dashboard!$M$159:$N$299,2,FALSE)),"")</f>
        <v/>
      </c>
      <c r="U327" s="572" t="str">
        <f t="shared" si="4"/>
        <v/>
      </c>
      <c r="V327" s="581"/>
      <c r="W327" s="493" t="s">
        <v>7466</v>
      </c>
      <c r="X327" s="228"/>
    </row>
    <row r="328" spans="1:24" ht="15.75" x14ac:dyDescent="0.25">
      <c r="A328" s="415"/>
      <c r="B328" s="416"/>
      <c r="C328" s="417"/>
      <c r="D328" s="417"/>
      <c r="E328" s="417"/>
      <c r="F328" s="487"/>
      <c r="G328" s="487"/>
      <c r="H328" s="418"/>
      <c r="I328" s="419"/>
      <c r="J328" s="418"/>
      <c r="K328" s="416"/>
      <c r="L328" s="416"/>
      <c r="M328" s="419"/>
      <c r="N328" s="416"/>
      <c r="O328" s="420"/>
      <c r="P328" s="416"/>
      <c r="Q328" s="416"/>
      <c r="R328" s="423"/>
      <c r="S328" s="423"/>
      <c r="T328" s="122" t="str">
        <f>IFERROR(IFERROR(VLOOKUP(CONCATENATE($C328,"-",$D328, "-",$E328),Dashboard!$M$159:$N$299,2,FALSE),VLOOKUP(CONCATENATE($E328,"-",$D328, "-",$C328),Dashboard!$M$159:$N$299,2,FALSE)),"")</f>
        <v/>
      </c>
      <c r="U328" s="572" t="str">
        <f t="shared" si="4"/>
        <v/>
      </c>
      <c r="V328" s="581"/>
      <c r="W328" s="468" t="s">
        <v>7467</v>
      </c>
      <c r="X328" s="228"/>
    </row>
    <row r="329" spans="1:24" ht="15.75" x14ac:dyDescent="0.25">
      <c r="A329" s="415"/>
      <c r="B329" s="416"/>
      <c r="C329" s="417"/>
      <c r="D329" s="417"/>
      <c r="E329" s="417"/>
      <c r="F329" s="417"/>
      <c r="G329" s="417"/>
      <c r="H329" s="418"/>
      <c r="I329" s="419"/>
      <c r="J329" s="418"/>
      <c r="K329" s="416"/>
      <c r="L329" s="416"/>
      <c r="M329" s="419"/>
      <c r="N329" s="419"/>
      <c r="O329" s="420"/>
      <c r="P329" s="416"/>
      <c r="Q329" s="419"/>
      <c r="R329" s="423"/>
      <c r="S329" s="423"/>
      <c r="T329" s="122" t="str">
        <f>IFERROR(IFERROR(VLOOKUP(CONCATENATE($C329,"-",$D329, "-",$E329),Dashboard!$M$159:$N$299,2,FALSE),VLOOKUP(CONCATENATE($E329,"-",$D329, "-",$C329),Dashboard!$M$159:$N$299,2,FALSE)),"")</f>
        <v/>
      </c>
      <c r="U329" s="572" t="str">
        <f t="shared" si="4"/>
        <v/>
      </c>
      <c r="V329" s="581"/>
      <c r="W329" s="424"/>
      <c r="X329" s="228"/>
    </row>
    <row r="330" spans="1:24" ht="15.75" x14ac:dyDescent="0.25">
      <c r="A330" s="415" t="s">
        <v>5803</v>
      </c>
      <c r="B330" s="416" t="s">
        <v>5836</v>
      </c>
      <c r="C330" s="417" t="s">
        <v>295</v>
      </c>
      <c r="D330" s="417" t="s">
        <v>7034</v>
      </c>
      <c r="E330" s="417" t="s">
        <v>1416</v>
      </c>
      <c r="F330" s="417">
        <v>156</v>
      </c>
      <c r="G330" s="417"/>
      <c r="H330" s="418">
        <v>6.3</v>
      </c>
      <c r="I330" s="419" t="s">
        <v>7034</v>
      </c>
      <c r="J330" s="418">
        <v>11.3</v>
      </c>
      <c r="K330" s="416"/>
      <c r="L330" s="416"/>
      <c r="M330" s="416"/>
      <c r="N330" s="416"/>
      <c r="O330" s="420"/>
      <c r="P330" s="416"/>
      <c r="Q330" s="416"/>
      <c r="R330" s="423"/>
      <c r="S330" s="423"/>
      <c r="T330" s="122" t="str">
        <f>IFERROR(IFERROR(VLOOKUP(CONCATENATE($C330,"-",$D330, "-",$E330),Dashboard!$M$159:$N$299,2,FALSE),VLOOKUP(CONCATENATE($E330,"-",$D330, "-",$C330),Dashboard!$M$159:$N$299,2,FALSE)),"")</f>
        <v/>
      </c>
      <c r="U330" s="572" t="str">
        <f t="shared" si="4"/>
        <v/>
      </c>
      <c r="V330" s="581"/>
      <c r="W330" s="424"/>
      <c r="X330" s="228"/>
    </row>
    <row r="331" spans="1:24" ht="15.75" x14ac:dyDescent="0.25">
      <c r="A331" s="415"/>
      <c r="B331" s="416"/>
      <c r="C331" s="417" t="s">
        <v>1416</v>
      </c>
      <c r="D331" s="417" t="s">
        <v>7034</v>
      </c>
      <c r="E331" s="417" t="s">
        <v>295</v>
      </c>
      <c r="F331" s="417">
        <v>156</v>
      </c>
      <c r="G331" s="417"/>
      <c r="H331" s="418">
        <v>12.15</v>
      </c>
      <c r="I331" s="419" t="s">
        <v>7034</v>
      </c>
      <c r="J331" s="418">
        <v>17</v>
      </c>
      <c r="K331" s="416">
        <v>1</v>
      </c>
      <c r="L331" s="416">
        <v>1</v>
      </c>
      <c r="M331" s="419">
        <v>11.3</v>
      </c>
      <c r="N331" s="419">
        <v>10</v>
      </c>
      <c r="O331" s="420">
        <f>SUM(F330:F331)</f>
        <v>312</v>
      </c>
      <c r="P331" s="419">
        <v>2</v>
      </c>
      <c r="Q331" s="419">
        <v>2</v>
      </c>
      <c r="R331" s="423"/>
      <c r="S331" s="423"/>
      <c r="T331" s="122" t="str">
        <f>IFERROR(IFERROR(VLOOKUP(CONCATENATE($C331,"-",$D331, "-",$E331),Dashboard!$M$159:$N$299,2,FALSE),VLOOKUP(CONCATENATE($E331,"-",$D331, "-",$C331),Dashboard!$M$159:$N$299,2,FALSE)),"")</f>
        <v/>
      </c>
      <c r="U331" s="572" t="str">
        <f t="shared" si="4"/>
        <v/>
      </c>
      <c r="V331" s="581"/>
      <c r="W331" s="424" t="s">
        <v>7273</v>
      </c>
      <c r="X331" s="228"/>
    </row>
    <row r="332" spans="1:24" ht="15.75" x14ac:dyDescent="0.25">
      <c r="A332" s="415"/>
      <c r="B332" s="416"/>
      <c r="C332" s="417"/>
      <c r="D332" s="417"/>
      <c r="E332" s="417"/>
      <c r="F332" s="417"/>
      <c r="G332" s="417"/>
      <c r="H332" s="418"/>
      <c r="I332" s="419"/>
      <c r="J332" s="418"/>
      <c r="K332" s="416"/>
      <c r="L332" s="416"/>
      <c r="M332" s="419"/>
      <c r="N332" s="419"/>
      <c r="O332" s="420"/>
      <c r="P332" s="416"/>
      <c r="Q332" s="419"/>
      <c r="R332" s="423"/>
      <c r="S332" s="423"/>
      <c r="T332" s="122" t="str">
        <f>IFERROR(IFERROR(VLOOKUP(CONCATENATE($C332,"-",$D332, "-",$E332),Dashboard!$M$159:$N$299,2,FALSE),VLOOKUP(CONCATENATE($E332,"-",$D332, "-",$C332),Dashboard!$M$159:$N$299,2,FALSE)),"")</f>
        <v/>
      </c>
      <c r="U332" s="572" t="str">
        <f t="shared" si="4"/>
        <v/>
      </c>
      <c r="V332" s="581"/>
      <c r="W332" s="424"/>
      <c r="X332" s="228"/>
    </row>
    <row r="333" spans="1:24" ht="15.75" x14ac:dyDescent="0.25">
      <c r="A333" s="415" t="s">
        <v>5803</v>
      </c>
      <c r="B333" s="416" t="s">
        <v>5837</v>
      </c>
      <c r="C333" s="417" t="s">
        <v>295</v>
      </c>
      <c r="D333" s="417" t="s">
        <v>733</v>
      </c>
      <c r="E333" s="417" t="s">
        <v>1416</v>
      </c>
      <c r="F333" s="417">
        <v>161</v>
      </c>
      <c r="G333" s="417"/>
      <c r="H333" s="418">
        <v>7.45</v>
      </c>
      <c r="I333" s="419" t="s">
        <v>7034</v>
      </c>
      <c r="J333" s="418">
        <v>12.45</v>
      </c>
      <c r="K333" s="416"/>
      <c r="L333" s="416"/>
      <c r="M333" s="416"/>
      <c r="N333" s="416"/>
      <c r="O333" s="420"/>
      <c r="P333" s="416"/>
      <c r="Q333" s="416"/>
      <c r="R333" s="470"/>
      <c r="S333" s="423"/>
      <c r="T333" s="122" t="str">
        <f>IFERROR(IFERROR(VLOOKUP(CONCATENATE($C333,"-",$D333, "-",$E333),Dashboard!$M$159:$N$299,2,FALSE),VLOOKUP(CONCATENATE($E333,"-",$D333, "-",$C333),Dashboard!$M$159:$N$299,2,FALSE)),"")</f>
        <v>pnj11</v>
      </c>
      <c r="U333" s="572" t="str">
        <f t="shared" si="4"/>
        <v>pnj11</v>
      </c>
      <c r="V333" s="581"/>
      <c r="W333" s="423"/>
    </row>
    <row r="334" spans="1:24" ht="34.5" x14ac:dyDescent="0.25">
      <c r="A334" s="415"/>
      <c r="B334" s="416"/>
      <c r="C334" s="417" t="s">
        <v>1416</v>
      </c>
      <c r="D334" s="417" t="s">
        <v>733</v>
      </c>
      <c r="E334" s="417" t="s">
        <v>295</v>
      </c>
      <c r="F334" s="417">
        <v>161</v>
      </c>
      <c r="G334" s="417"/>
      <c r="H334" s="418">
        <v>14.3</v>
      </c>
      <c r="I334" s="419" t="s">
        <v>7034</v>
      </c>
      <c r="J334" s="418">
        <v>19.45</v>
      </c>
      <c r="K334" s="416">
        <v>1</v>
      </c>
      <c r="L334" s="416">
        <v>1</v>
      </c>
      <c r="M334" s="419">
        <v>13</v>
      </c>
      <c r="N334" s="419">
        <v>11</v>
      </c>
      <c r="O334" s="420">
        <f>SUM(F333:F334)</f>
        <v>322</v>
      </c>
      <c r="P334" s="419">
        <v>3</v>
      </c>
      <c r="Q334" s="419">
        <v>3</v>
      </c>
      <c r="R334" s="423"/>
      <c r="S334" s="423"/>
      <c r="T334" s="122" t="str">
        <f>IFERROR(IFERROR(VLOOKUP(CONCATENATE($C334,"-",$D334, "-",$E334),Dashboard!$M$159:$N$299,2,FALSE),VLOOKUP(CONCATENATE($E334,"-",$D334, "-",$C334),Dashboard!$M$159:$N$299,2,FALSE)),"")</f>
        <v>pnj11</v>
      </c>
      <c r="U334" s="572" t="str">
        <f t="shared" si="4"/>
        <v>pnj11</v>
      </c>
      <c r="V334" s="581"/>
      <c r="W334" s="449" t="s">
        <v>7468</v>
      </c>
    </row>
    <row r="335" spans="1:24" ht="15.75" x14ac:dyDescent="0.25">
      <c r="A335" s="415"/>
      <c r="B335" s="416"/>
      <c r="C335" s="417"/>
      <c r="D335" s="417"/>
      <c r="E335" s="417"/>
      <c r="F335" s="417"/>
      <c r="G335" s="417"/>
      <c r="H335" s="418"/>
      <c r="I335" s="419"/>
      <c r="J335" s="418"/>
      <c r="K335" s="416"/>
      <c r="L335" s="416"/>
      <c r="M335" s="419"/>
      <c r="N335" s="419"/>
      <c r="O335" s="420"/>
      <c r="P335" s="416"/>
      <c r="Q335" s="419"/>
      <c r="R335" s="423"/>
      <c r="S335" s="423"/>
      <c r="T335" s="122" t="str">
        <f>IFERROR(IFERROR(VLOOKUP(CONCATENATE($C335,"-",$D335, "-",$E335),Dashboard!$M$159:$N$299,2,FALSE),VLOOKUP(CONCATENATE($E335,"-",$D335, "-",$C335),Dashboard!$M$159:$N$299,2,FALSE)),"")</f>
        <v/>
      </c>
      <c r="U335" s="572" t="str">
        <f t="shared" ref="U335:U398" si="5">T335</f>
        <v/>
      </c>
      <c r="V335" s="581"/>
      <c r="W335" s="449"/>
    </row>
    <row r="336" spans="1:24" ht="15.75" x14ac:dyDescent="0.25">
      <c r="A336" s="415" t="s">
        <v>5803</v>
      </c>
      <c r="B336" s="416" t="s">
        <v>5838</v>
      </c>
      <c r="C336" s="417" t="s">
        <v>295</v>
      </c>
      <c r="D336" s="417" t="s">
        <v>7084</v>
      </c>
      <c r="E336" s="417" t="s">
        <v>295</v>
      </c>
      <c r="F336" s="417">
        <v>22</v>
      </c>
      <c r="G336" s="417"/>
      <c r="H336" s="418">
        <v>12.45</v>
      </c>
      <c r="I336" s="419" t="s">
        <v>7034</v>
      </c>
      <c r="J336" s="418">
        <v>14.15</v>
      </c>
      <c r="K336" s="416"/>
      <c r="L336" s="416"/>
      <c r="M336" s="416"/>
      <c r="N336" s="416"/>
      <c r="O336" s="420"/>
      <c r="P336" s="416"/>
      <c r="Q336" s="416"/>
      <c r="R336" s="423"/>
      <c r="S336" s="423"/>
      <c r="T336" s="122" t="str">
        <f>IFERROR(IFERROR(VLOOKUP(CONCATENATE($C336,"-",$D336, "-",$E336),Dashboard!$M$159:$N$299,2,FALSE),VLOOKUP(CONCATENATE($E336,"-",$D336, "-",$C336),Dashboard!$M$159:$N$299,2,FALSE)),"")</f>
        <v/>
      </c>
      <c r="U336" s="572" t="str">
        <f t="shared" si="5"/>
        <v/>
      </c>
      <c r="V336" s="581"/>
      <c r="W336" s="424" t="s">
        <v>7044</v>
      </c>
    </row>
    <row r="337" spans="1:23" ht="15.75" x14ac:dyDescent="0.25">
      <c r="A337" s="415"/>
      <c r="B337" s="416"/>
      <c r="C337" s="417" t="s">
        <v>295</v>
      </c>
      <c r="D337" s="417" t="s">
        <v>733</v>
      </c>
      <c r="E337" s="417" t="s">
        <v>5960</v>
      </c>
      <c r="F337" s="417">
        <v>133</v>
      </c>
      <c r="G337" s="417"/>
      <c r="H337" s="418">
        <v>14.5</v>
      </c>
      <c r="I337" s="419" t="s">
        <v>7034</v>
      </c>
      <c r="J337" s="418">
        <v>19.3</v>
      </c>
      <c r="K337" s="416">
        <v>1</v>
      </c>
      <c r="L337" s="416">
        <v>1</v>
      </c>
      <c r="M337" s="419">
        <v>7.45</v>
      </c>
      <c r="N337" s="419">
        <v>6.4</v>
      </c>
      <c r="O337" s="420">
        <f>SUM(F336:F337)</f>
        <v>155</v>
      </c>
      <c r="P337" s="416">
        <v>0</v>
      </c>
      <c r="Q337" s="416">
        <v>0</v>
      </c>
      <c r="R337" s="496">
        <v>0</v>
      </c>
      <c r="S337" s="496">
        <v>0</v>
      </c>
      <c r="T337" s="122" t="str">
        <f>IFERROR(IFERROR(VLOOKUP(CONCATENATE($C337,"-",$D337, "-",$E337),Dashboard!$M$159:$N$299,2,FALSE),VLOOKUP(CONCATENATE($E337,"-",$D337, "-",$C337),Dashboard!$M$159:$N$299,2,FALSE)),"")</f>
        <v/>
      </c>
      <c r="U337" s="572" t="str">
        <f t="shared" si="5"/>
        <v/>
      </c>
      <c r="V337" s="575"/>
      <c r="W337" s="424" t="s">
        <v>7469</v>
      </c>
    </row>
    <row r="338" spans="1:23" ht="15.75" x14ac:dyDescent="0.25">
      <c r="A338" s="415"/>
      <c r="B338" s="416">
        <v>35</v>
      </c>
      <c r="C338" s="417" t="s">
        <v>5960</v>
      </c>
      <c r="D338" s="417" t="s">
        <v>733</v>
      </c>
      <c r="E338" s="417" t="s">
        <v>295</v>
      </c>
      <c r="F338" s="417">
        <v>133</v>
      </c>
      <c r="G338" s="417"/>
      <c r="H338" s="418">
        <v>7.45</v>
      </c>
      <c r="I338" s="419" t="s">
        <v>7034</v>
      </c>
      <c r="J338" s="418">
        <v>12</v>
      </c>
      <c r="K338" s="416">
        <v>1</v>
      </c>
      <c r="L338" s="416">
        <v>1</v>
      </c>
      <c r="M338" s="419">
        <v>5</v>
      </c>
      <c r="N338" s="419">
        <v>5</v>
      </c>
      <c r="O338" s="420">
        <f>SUM(F338)</f>
        <v>133</v>
      </c>
      <c r="P338" s="416">
        <v>0</v>
      </c>
      <c r="Q338" s="416">
        <v>0</v>
      </c>
      <c r="R338" s="496">
        <v>0</v>
      </c>
      <c r="S338" s="496">
        <v>0</v>
      </c>
      <c r="T338" s="122" t="str">
        <f>IFERROR(IFERROR(VLOOKUP(CONCATENATE($C338,"-",$D338, "-",$E338),Dashboard!$M$159:$N$299,2,FALSE),VLOOKUP(CONCATENATE($E338,"-",$D338, "-",$C338),Dashboard!$M$159:$N$299,2,FALSE)),"")</f>
        <v/>
      </c>
      <c r="U338" s="572" t="str">
        <f t="shared" si="5"/>
        <v/>
      </c>
      <c r="V338" s="575"/>
      <c r="W338" s="424" t="s">
        <v>7470</v>
      </c>
    </row>
    <row r="339" spans="1:23" ht="15.75" x14ac:dyDescent="0.25">
      <c r="A339" s="439" t="s">
        <v>5803</v>
      </c>
      <c r="B339" s="440" t="s">
        <v>5839</v>
      </c>
      <c r="C339" s="441" t="s">
        <v>295</v>
      </c>
      <c r="D339" s="441" t="s">
        <v>736</v>
      </c>
      <c r="E339" s="441" t="s">
        <v>733</v>
      </c>
      <c r="F339" s="441">
        <v>61</v>
      </c>
      <c r="G339" s="441"/>
      <c r="H339" s="442">
        <v>9.15</v>
      </c>
      <c r="I339" s="453" t="s">
        <v>7034</v>
      </c>
      <c r="J339" s="442">
        <v>11.15</v>
      </c>
      <c r="K339" s="440"/>
      <c r="L339" s="440"/>
      <c r="M339" s="453"/>
      <c r="N339" s="453"/>
      <c r="O339" s="443"/>
      <c r="P339" s="440"/>
      <c r="Q339" s="440"/>
      <c r="R339" s="444"/>
      <c r="S339" s="444"/>
      <c r="T339" s="122" t="str">
        <f>IFERROR(IFERROR(VLOOKUP(CONCATENATE($C339,"-",$D339, "-",$E339),Dashboard!$M$159:$N$299,2,FALSE),VLOOKUP(CONCATENATE($E339,"-",$D339, "-",$C339),Dashboard!$M$159:$N$299,2,FALSE)),"")</f>
        <v>pnj1</v>
      </c>
      <c r="U339" s="572" t="str">
        <f t="shared" si="5"/>
        <v>pnj1</v>
      </c>
      <c r="V339" s="572"/>
      <c r="W339" s="444"/>
    </row>
    <row r="340" spans="1:23" ht="15.75" x14ac:dyDescent="0.25">
      <c r="A340" s="415"/>
      <c r="B340" s="416"/>
      <c r="C340" s="417" t="s">
        <v>733</v>
      </c>
      <c r="D340" s="417" t="s">
        <v>736</v>
      </c>
      <c r="E340" s="417" t="s">
        <v>295</v>
      </c>
      <c r="F340" s="417">
        <v>61</v>
      </c>
      <c r="G340" s="417"/>
      <c r="H340" s="418">
        <v>12</v>
      </c>
      <c r="I340" s="419" t="s">
        <v>7034</v>
      </c>
      <c r="J340" s="418">
        <v>14</v>
      </c>
      <c r="K340" s="416"/>
      <c r="L340" s="416"/>
      <c r="M340" s="419"/>
      <c r="N340" s="419"/>
      <c r="O340" s="420"/>
      <c r="P340" s="416"/>
      <c r="Q340" s="416"/>
      <c r="R340" s="423"/>
      <c r="S340" s="423"/>
      <c r="T340" s="122" t="str">
        <f>IFERROR(IFERROR(VLOOKUP(CONCATENATE($C340,"-",$D340, "-",$E340),Dashboard!$M$159:$N$299,2,FALSE),VLOOKUP(CONCATENATE($E340,"-",$D340, "-",$C340),Dashboard!$M$159:$N$299,2,FALSE)),"")</f>
        <v>pnj1</v>
      </c>
      <c r="U340" s="572" t="str">
        <f t="shared" si="5"/>
        <v>pnj1</v>
      </c>
      <c r="V340" s="581"/>
      <c r="W340" s="424"/>
    </row>
    <row r="341" spans="1:23" ht="15.75" x14ac:dyDescent="0.25">
      <c r="A341" s="415"/>
      <c r="B341" s="416"/>
      <c r="C341" s="417" t="s">
        <v>295</v>
      </c>
      <c r="D341" s="417" t="s">
        <v>344</v>
      </c>
      <c r="E341" s="417" t="s">
        <v>655</v>
      </c>
      <c r="F341" s="417">
        <v>106</v>
      </c>
      <c r="G341" s="417"/>
      <c r="H341" s="418">
        <v>17.149999999999999</v>
      </c>
      <c r="I341" s="419" t="s">
        <v>7034</v>
      </c>
      <c r="J341" s="418">
        <v>21</v>
      </c>
      <c r="K341" s="416">
        <v>1</v>
      </c>
      <c r="L341" s="416">
        <v>1</v>
      </c>
      <c r="M341" s="419">
        <v>9.15</v>
      </c>
      <c r="N341" s="419">
        <v>7.5</v>
      </c>
      <c r="O341" s="420">
        <f>SUM(F339:F341)</f>
        <v>228</v>
      </c>
      <c r="P341" s="416">
        <v>0</v>
      </c>
      <c r="Q341" s="416">
        <v>0</v>
      </c>
      <c r="R341" s="496">
        <v>0</v>
      </c>
      <c r="S341" s="496">
        <v>0</v>
      </c>
      <c r="T341" s="122" t="str">
        <f>IFERROR(IFERROR(VLOOKUP(CONCATENATE($C341,"-",$D341, "-",$E341),Dashboard!$M$159:$N$299,2,FALSE),VLOOKUP(CONCATENATE($E341,"-",$D341, "-",$C341),Dashboard!$M$159:$N$299,2,FALSE)),"")</f>
        <v>pnj14</v>
      </c>
      <c r="U341" s="572" t="str">
        <f t="shared" si="5"/>
        <v>pnj14</v>
      </c>
      <c r="V341" s="575"/>
      <c r="W341" s="424" t="s">
        <v>7471</v>
      </c>
    </row>
    <row r="342" spans="1:23" ht="23.25" x14ac:dyDescent="0.25">
      <c r="A342" s="415"/>
      <c r="B342" s="416">
        <v>36</v>
      </c>
      <c r="C342" s="417" t="s">
        <v>655</v>
      </c>
      <c r="D342" s="417" t="s">
        <v>344</v>
      </c>
      <c r="E342" s="417" t="s">
        <v>295</v>
      </c>
      <c r="F342" s="417">
        <v>106</v>
      </c>
      <c r="G342" s="417"/>
      <c r="H342" s="418">
        <v>5.3</v>
      </c>
      <c r="I342" s="419" t="s">
        <v>7034</v>
      </c>
      <c r="J342" s="418">
        <v>8.35</v>
      </c>
      <c r="K342" s="416">
        <v>1</v>
      </c>
      <c r="L342" s="416">
        <v>1</v>
      </c>
      <c r="M342" s="419">
        <v>4.3</v>
      </c>
      <c r="N342" s="419">
        <v>4.3</v>
      </c>
      <c r="O342" s="420">
        <v>106</v>
      </c>
      <c r="P342" s="416">
        <v>0</v>
      </c>
      <c r="Q342" s="416">
        <v>0</v>
      </c>
      <c r="R342" s="496">
        <v>0</v>
      </c>
      <c r="S342" s="496">
        <v>0</v>
      </c>
      <c r="T342" s="122" t="str">
        <f>IFERROR(IFERROR(VLOOKUP(CONCATENATE($C342,"-",$D342, "-",$E342),Dashboard!$M$159:$N$299,2,FALSE),VLOOKUP(CONCATENATE($E342,"-",$D342, "-",$C342),Dashboard!$M$159:$N$299,2,FALSE)),"")</f>
        <v>pnj14</v>
      </c>
      <c r="U342" s="572" t="str">
        <f t="shared" si="5"/>
        <v>pnj14</v>
      </c>
      <c r="V342" s="575"/>
      <c r="W342" s="449" t="s">
        <v>7472</v>
      </c>
    </row>
    <row r="343" spans="1:23" ht="15.75" x14ac:dyDescent="0.25">
      <c r="A343" s="415"/>
      <c r="B343" s="416"/>
      <c r="C343" s="417"/>
      <c r="D343" s="417"/>
      <c r="E343" s="417"/>
      <c r="F343" s="417"/>
      <c r="G343" s="417"/>
      <c r="H343" s="418"/>
      <c r="I343" s="419"/>
      <c r="J343" s="418"/>
      <c r="K343" s="416"/>
      <c r="L343" s="416"/>
      <c r="M343" s="419"/>
      <c r="N343" s="419"/>
      <c r="O343" s="420"/>
      <c r="P343" s="416"/>
      <c r="Q343" s="416"/>
      <c r="R343" s="470"/>
      <c r="S343" s="423"/>
      <c r="T343" s="122" t="str">
        <f>IFERROR(IFERROR(VLOOKUP(CONCATENATE($C343,"-",$D343, "-",$E343),Dashboard!$M$159:$N$299,2,FALSE),VLOOKUP(CONCATENATE($E343,"-",$D343, "-",$C343),Dashboard!$M$159:$N$299,2,FALSE)),"")</f>
        <v/>
      </c>
      <c r="U343" s="572" t="str">
        <f t="shared" si="5"/>
        <v/>
      </c>
      <c r="V343" s="581"/>
      <c r="W343" s="423"/>
    </row>
    <row r="344" spans="1:23" ht="15.75" x14ac:dyDescent="0.25">
      <c r="A344" s="415" t="s">
        <v>5803</v>
      </c>
      <c r="B344" s="416" t="s">
        <v>5840</v>
      </c>
      <c r="C344" s="417" t="s">
        <v>295</v>
      </c>
      <c r="D344" s="417" t="s">
        <v>736</v>
      </c>
      <c r="E344" s="417" t="s">
        <v>733</v>
      </c>
      <c r="F344" s="417">
        <v>61</v>
      </c>
      <c r="G344" s="417"/>
      <c r="H344" s="418">
        <v>10.45</v>
      </c>
      <c r="I344" s="419" t="s">
        <v>7034</v>
      </c>
      <c r="J344" s="418">
        <v>13</v>
      </c>
      <c r="K344" s="416"/>
      <c r="L344" s="416"/>
      <c r="M344" s="416"/>
      <c r="N344" s="416"/>
      <c r="O344" s="420"/>
      <c r="P344" s="416"/>
      <c r="Q344" s="416"/>
      <c r="R344" s="470"/>
      <c r="S344" s="423"/>
      <c r="T344" s="122" t="str">
        <f>IFERROR(IFERROR(VLOOKUP(CONCATENATE($C344,"-",$D344, "-",$E344),Dashboard!$M$159:$N$299,2,FALSE),VLOOKUP(CONCATENATE($E344,"-",$D344, "-",$C344),Dashboard!$M$159:$N$299,2,FALSE)),"")</f>
        <v>pnj1</v>
      </c>
      <c r="U344" s="572" t="str">
        <f t="shared" si="5"/>
        <v>pnj1</v>
      </c>
      <c r="V344" s="581"/>
      <c r="W344" s="423"/>
    </row>
    <row r="345" spans="1:23" ht="15.75" x14ac:dyDescent="0.25">
      <c r="A345" s="415"/>
      <c r="B345" s="416"/>
      <c r="C345" s="417" t="s">
        <v>733</v>
      </c>
      <c r="D345" s="417" t="s">
        <v>736</v>
      </c>
      <c r="E345" s="417" t="s">
        <v>295</v>
      </c>
      <c r="F345" s="417">
        <v>61</v>
      </c>
      <c r="G345" s="417"/>
      <c r="H345" s="418">
        <v>14</v>
      </c>
      <c r="I345" s="419" t="s">
        <v>7034</v>
      </c>
      <c r="J345" s="418">
        <v>16</v>
      </c>
      <c r="K345" s="416"/>
      <c r="L345" s="416"/>
      <c r="M345" s="416"/>
      <c r="N345" s="416"/>
      <c r="O345" s="420"/>
      <c r="P345" s="416"/>
      <c r="Q345" s="416"/>
      <c r="R345" s="470"/>
      <c r="S345" s="423"/>
      <c r="T345" s="122" t="str">
        <f>IFERROR(IFERROR(VLOOKUP(CONCATENATE($C345,"-",$D345, "-",$E345),Dashboard!$M$159:$N$299,2,FALSE),VLOOKUP(CONCATENATE($E345,"-",$D345, "-",$C345),Dashboard!$M$159:$N$299,2,FALSE)),"")</f>
        <v>pnj1</v>
      </c>
      <c r="U345" s="572" t="str">
        <f t="shared" si="5"/>
        <v>pnj1</v>
      </c>
      <c r="V345" s="581"/>
      <c r="W345" s="423"/>
    </row>
    <row r="346" spans="1:23" ht="15.75" x14ac:dyDescent="0.25">
      <c r="A346" s="415"/>
      <c r="B346" s="416"/>
      <c r="C346" s="417" t="s">
        <v>295</v>
      </c>
      <c r="D346" s="417" t="s">
        <v>1602</v>
      </c>
      <c r="E346" s="417" t="s">
        <v>1586</v>
      </c>
      <c r="F346" s="417">
        <v>60</v>
      </c>
      <c r="G346" s="417"/>
      <c r="H346" s="418">
        <v>16.3</v>
      </c>
      <c r="I346" s="419" t="s">
        <v>7034</v>
      </c>
      <c r="J346" s="418">
        <v>19.149999999999999</v>
      </c>
      <c r="K346" s="416">
        <v>1</v>
      </c>
      <c r="L346" s="416">
        <v>1</v>
      </c>
      <c r="M346" s="419">
        <v>9.15</v>
      </c>
      <c r="N346" s="419">
        <v>8</v>
      </c>
      <c r="O346" s="420">
        <f>SUM(F344:F346)</f>
        <v>182</v>
      </c>
      <c r="P346" s="416">
        <v>0</v>
      </c>
      <c r="Q346" s="416">
        <v>0</v>
      </c>
      <c r="R346" s="496">
        <v>0</v>
      </c>
      <c r="S346" s="496">
        <v>0</v>
      </c>
      <c r="T346" s="122" t="str">
        <f>IFERROR(IFERROR(VLOOKUP(CONCATENATE($C346,"-",$D346, "-",$E346),Dashboard!$M$159:$N$299,2,FALSE),VLOOKUP(CONCATENATE($E346,"-",$D346, "-",$C346),Dashboard!$M$159:$N$299,2,FALSE)),"")</f>
        <v>pnj2</v>
      </c>
      <c r="U346" s="572" t="str">
        <f t="shared" si="5"/>
        <v>pnj2</v>
      </c>
      <c r="V346" s="575"/>
      <c r="W346" s="424" t="s">
        <v>7473</v>
      </c>
    </row>
    <row r="347" spans="1:23" ht="15.75" x14ac:dyDescent="0.25">
      <c r="A347" s="415"/>
      <c r="B347" s="416">
        <v>37</v>
      </c>
      <c r="C347" s="417" t="s">
        <v>1586</v>
      </c>
      <c r="D347" s="417" t="s">
        <v>1602</v>
      </c>
      <c r="E347" s="417" t="s">
        <v>133</v>
      </c>
      <c r="F347" s="417">
        <v>64</v>
      </c>
      <c r="G347" s="417"/>
      <c r="H347" s="418">
        <v>7.15</v>
      </c>
      <c r="I347" s="419" t="s">
        <v>7034</v>
      </c>
      <c r="J347" s="418">
        <v>9</v>
      </c>
      <c r="K347" s="416"/>
      <c r="L347" s="416"/>
      <c r="M347" s="416"/>
      <c r="N347" s="416"/>
      <c r="O347" s="420"/>
      <c r="P347" s="416"/>
      <c r="Q347" s="416"/>
      <c r="R347" s="423"/>
      <c r="S347" s="423"/>
      <c r="T347" s="122" t="str">
        <f>IFERROR(IFERROR(VLOOKUP(CONCATENATE($C347,"-",$D347, "-",$E347),Dashboard!$M$159:$N$299,2,FALSE),VLOOKUP(CONCATENATE($E347,"-",$D347, "-",$C347),Dashboard!$M$159:$N$299,2,FALSE)),"")</f>
        <v/>
      </c>
      <c r="U347" s="572" t="str">
        <f t="shared" si="5"/>
        <v/>
      </c>
      <c r="V347" s="581"/>
      <c r="W347" s="424"/>
    </row>
    <row r="348" spans="1:23" ht="15.75" x14ac:dyDescent="0.25">
      <c r="A348" s="415"/>
      <c r="B348" s="416"/>
      <c r="C348" s="417" t="s">
        <v>295</v>
      </c>
      <c r="D348" s="454" t="s">
        <v>7085</v>
      </c>
      <c r="E348" s="417" t="s">
        <v>295</v>
      </c>
      <c r="F348" s="417">
        <v>6</v>
      </c>
      <c r="G348" s="417"/>
      <c r="H348" s="418">
        <v>9.15</v>
      </c>
      <c r="I348" s="419" t="s">
        <v>7034</v>
      </c>
      <c r="J348" s="418">
        <v>9.4499999999999993</v>
      </c>
      <c r="K348" s="416">
        <v>1</v>
      </c>
      <c r="L348" s="416">
        <v>1</v>
      </c>
      <c r="M348" s="419">
        <v>3.15</v>
      </c>
      <c r="N348" s="419">
        <v>3.1</v>
      </c>
      <c r="O348" s="420">
        <f>SUM(F347:F348)</f>
        <v>70</v>
      </c>
      <c r="P348" s="416">
        <v>0</v>
      </c>
      <c r="Q348" s="416">
        <v>0</v>
      </c>
      <c r="R348" s="496">
        <v>0</v>
      </c>
      <c r="S348" s="496">
        <v>0</v>
      </c>
      <c r="T348" s="122" t="str">
        <f>IFERROR(IFERROR(VLOOKUP(CONCATENATE($C348,"-",$D348, "-",$E348),Dashboard!$M$159:$N$299,2,FALSE),VLOOKUP(CONCATENATE($E348,"-",$D348, "-",$C348),Dashboard!$M$159:$N$299,2,FALSE)),"")</f>
        <v/>
      </c>
      <c r="U348" s="572" t="str">
        <f t="shared" si="5"/>
        <v/>
      </c>
      <c r="V348" s="575"/>
      <c r="W348" s="424" t="s">
        <v>5805</v>
      </c>
    </row>
    <row r="349" spans="1:23" ht="15.75" x14ac:dyDescent="0.25">
      <c r="A349" s="415"/>
      <c r="B349" s="416"/>
      <c r="C349" s="417"/>
      <c r="D349" s="417"/>
      <c r="E349" s="417"/>
      <c r="F349" s="417"/>
      <c r="G349" s="417"/>
      <c r="H349" s="418"/>
      <c r="I349" s="419"/>
      <c r="J349" s="418"/>
      <c r="K349" s="416"/>
      <c r="L349" s="416"/>
      <c r="M349" s="419"/>
      <c r="N349" s="419"/>
      <c r="O349" s="420"/>
      <c r="P349" s="416"/>
      <c r="Q349" s="416"/>
      <c r="R349" s="423"/>
      <c r="S349" s="423"/>
      <c r="T349" s="122" t="str">
        <f>IFERROR(IFERROR(VLOOKUP(CONCATENATE($C349,"-",$D349, "-",$E349),Dashboard!$M$159:$N$299,2,FALSE),VLOOKUP(CONCATENATE($E349,"-",$D349, "-",$C349),Dashboard!$M$159:$N$299,2,FALSE)),"")</f>
        <v/>
      </c>
      <c r="U349" s="572" t="str">
        <f t="shared" si="5"/>
        <v/>
      </c>
      <c r="V349" s="581"/>
      <c r="W349" s="424"/>
    </row>
    <row r="350" spans="1:23" ht="15.75" x14ac:dyDescent="0.25">
      <c r="A350" s="415" t="s">
        <v>5803</v>
      </c>
      <c r="B350" s="416" t="s">
        <v>5841</v>
      </c>
      <c r="C350" s="417" t="s">
        <v>295</v>
      </c>
      <c r="D350" s="417" t="s">
        <v>7086</v>
      </c>
      <c r="E350" s="417" t="s">
        <v>5963</v>
      </c>
      <c r="F350" s="417">
        <v>65</v>
      </c>
      <c r="G350" s="417"/>
      <c r="H350" s="418">
        <v>13</v>
      </c>
      <c r="I350" s="419" t="s">
        <v>7034</v>
      </c>
      <c r="J350" s="418">
        <v>15.15</v>
      </c>
      <c r="K350" s="416"/>
      <c r="L350" s="416"/>
      <c r="M350" s="416"/>
      <c r="N350" s="416"/>
      <c r="O350" s="420"/>
      <c r="P350" s="416"/>
      <c r="Q350" s="416"/>
      <c r="R350" s="423"/>
      <c r="S350" s="423"/>
      <c r="T350" s="122" t="str">
        <f>IFERROR(IFERROR(VLOOKUP(CONCATENATE($C350,"-",$D350, "-",$E350),Dashboard!$M$159:$N$299,2,FALSE),VLOOKUP(CONCATENATE($E350,"-",$D350, "-",$C350),Dashboard!$M$159:$N$299,2,FALSE)),"")</f>
        <v/>
      </c>
      <c r="U350" s="572" t="str">
        <f t="shared" si="5"/>
        <v/>
      </c>
      <c r="V350" s="581"/>
      <c r="W350" s="424"/>
    </row>
    <row r="351" spans="1:23" ht="15.75" x14ac:dyDescent="0.25">
      <c r="A351" s="415"/>
      <c r="B351" s="416"/>
      <c r="C351" s="417" t="s">
        <v>5963</v>
      </c>
      <c r="D351" s="417" t="s">
        <v>7086</v>
      </c>
      <c r="E351" s="417" t="s">
        <v>295</v>
      </c>
      <c r="F351" s="417">
        <v>65</v>
      </c>
      <c r="G351" s="417"/>
      <c r="H351" s="418">
        <v>16</v>
      </c>
      <c r="I351" s="419" t="s">
        <v>7034</v>
      </c>
      <c r="J351" s="418">
        <v>18.149999999999999</v>
      </c>
      <c r="K351" s="416"/>
      <c r="L351" s="416"/>
      <c r="M351" s="416"/>
      <c r="N351" s="416"/>
      <c r="O351" s="420"/>
      <c r="P351" s="416"/>
      <c r="Q351" s="416"/>
      <c r="R351" s="423"/>
      <c r="S351" s="423"/>
      <c r="T351" s="122" t="str">
        <f>IFERROR(IFERROR(VLOOKUP(CONCATENATE($C351,"-",$D351, "-",$E351),Dashboard!$M$159:$N$299,2,FALSE),VLOOKUP(CONCATENATE($E351,"-",$D351, "-",$C351),Dashboard!$M$159:$N$299,2,FALSE)),"")</f>
        <v/>
      </c>
      <c r="U351" s="572" t="str">
        <f t="shared" si="5"/>
        <v/>
      </c>
      <c r="V351" s="581"/>
      <c r="W351" s="424"/>
    </row>
    <row r="352" spans="1:23" ht="15.75" x14ac:dyDescent="0.25">
      <c r="A352" s="415"/>
      <c r="B352" s="416"/>
      <c r="C352" s="417" t="s">
        <v>295</v>
      </c>
      <c r="D352" s="417" t="s">
        <v>1261</v>
      </c>
      <c r="E352" s="417" t="s">
        <v>1245</v>
      </c>
      <c r="F352" s="417">
        <v>30</v>
      </c>
      <c r="G352" s="417"/>
      <c r="H352" s="418">
        <v>18.45</v>
      </c>
      <c r="I352" s="419" t="s">
        <v>7034</v>
      </c>
      <c r="J352" s="418">
        <v>19.45</v>
      </c>
      <c r="K352" s="416"/>
      <c r="L352" s="416"/>
      <c r="M352" s="416"/>
      <c r="N352" s="416"/>
      <c r="O352" s="420"/>
      <c r="P352" s="416"/>
      <c r="Q352" s="416"/>
      <c r="R352" s="423"/>
      <c r="S352" s="423"/>
      <c r="T352" s="122" t="str">
        <f>IFERROR(IFERROR(VLOOKUP(CONCATENATE($C352,"-",$D352, "-",$E352),Dashboard!$M$159:$N$299,2,FALSE),VLOOKUP(CONCATENATE($E352,"-",$D352, "-",$C352),Dashboard!$M$159:$N$299,2,FALSE)),"")</f>
        <v>pnj129</v>
      </c>
      <c r="U352" s="572" t="str">
        <f t="shared" si="5"/>
        <v>pnj129</v>
      </c>
      <c r="V352" s="581"/>
      <c r="W352" s="424"/>
    </row>
    <row r="353" spans="1:23" ht="15.75" x14ac:dyDescent="0.25">
      <c r="A353" s="415"/>
      <c r="B353" s="416"/>
      <c r="C353" s="417" t="s">
        <v>1245</v>
      </c>
      <c r="D353" s="417" t="s">
        <v>1261</v>
      </c>
      <c r="E353" s="417" t="s">
        <v>295</v>
      </c>
      <c r="F353" s="417">
        <v>30</v>
      </c>
      <c r="G353" s="417"/>
      <c r="H353" s="418">
        <v>20.149999999999999</v>
      </c>
      <c r="I353" s="419" t="s">
        <v>7034</v>
      </c>
      <c r="J353" s="418">
        <v>21.15</v>
      </c>
      <c r="K353" s="416">
        <v>1</v>
      </c>
      <c r="L353" s="416">
        <v>1</v>
      </c>
      <c r="M353" s="419">
        <v>9</v>
      </c>
      <c r="N353" s="419">
        <v>7.45</v>
      </c>
      <c r="O353" s="420">
        <f>SUM(F350:F353)</f>
        <v>190</v>
      </c>
      <c r="P353" s="416">
        <v>0</v>
      </c>
      <c r="Q353" s="416">
        <v>0</v>
      </c>
      <c r="R353" s="496">
        <v>0</v>
      </c>
      <c r="S353" s="496">
        <v>0</v>
      </c>
      <c r="T353" s="122" t="str">
        <f>IFERROR(IFERROR(VLOOKUP(CONCATENATE($C353,"-",$D353, "-",$E353),Dashboard!$M$159:$N$299,2,FALSE),VLOOKUP(CONCATENATE($E353,"-",$D353, "-",$C353),Dashboard!$M$159:$N$299,2,FALSE)),"")</f>
        <v>pnj129</v>
      </c>
      <c r="U353" s="572" t="str">
        <f t="shared" si="5"/>
        <v>pnj129</v>
      </c>
      <c r="V353" s="575"/>
      <c r="W353" s="424" t="s">
        <v>7452</v>
      </c>
    </row>
    <row r="354" spans="1:23" ht="15.75" x14ac:dyDescent="0.25">
      <c r="A354" s="415"/>
      <c r="B354" s="416">
        <v>38</v>
      </c>
      <c r="C354" s="417" t="s">
        <v>295</v>
      </c>
      <c r="D354" s="417" t="s">
        <v>7087</v>
      </c>
      <c r="E354" s="459" t="s">
        <v>7088</v>
      </c>
      <c r="F354" s="417">
        <v>30</v>
      </c>
      <c r="G354" s="417"/>
      <c r="H354" s="418">
        <v>6.45</v>
      </c>
      <c r="I354" s="419" t="s">
        <v>7034</v>
      </c>
      <c r="J354" s="418">
        <v>7.45</v>
      </c>
      <c r="K354" s="416"/>
      <c r="L354" s="416"/>
      <c r="M354" s="416"/>
      <c r="N354" s="416"/>
      <c r="O354" s="420"/>
      <c r="P354" s="416"/>
      <c r="Q354" s="416"/>
      <c r="R354" s="423"/>
      <c r="S354" s="423"/>
      <c r="T354" s="122" t="str">
        <f>IFERROR(IFERROR(VLOOKUP(CONCATENATE($C354,"-",$D354, "-",$E354),Dashboard!$M$159:$N$299,2,FALSE),VLOOKUP(CONCATENATE($E354,"-",$D354, "-",$C354),Dashboard!$M$159:$N$299,2,FALSE)),"")</f>
        <v/>
      </c>
      <c r="U354" s="572" t="str">
        <f t="shared" si="5"/>
        <v/>
      </c>
      <c r="V354" s="581"/>
      <c r="W354" s="424" t="s">
        <v>6106</v>
      </c>
    </row>
    <row r="355" spans="1:23" ht="15.75" x14ac:dyDescent="0.25">
      <c r="A355" s="415"/>
      <c r="B355" s="416"/>
      <c r="C355" s="417" t="s">
        <v>295</v>
      </c>
      <c r="D355" s="417" t="s">
        <v>7034</v>
      </c>
      <c r="E355" s="417" t="s">
        <v>344</v>
      </c>
      <c r="F355" s="417">
        <v>31</v>
      </c>
      <c r="G355" s="417"/>
      <c r="H355" s="418">
        <v>8.0500000000000007</v>
      </c>
      <c r="I355" s="419" t="s">
        <v>7034</v>
      </c>
      <c r="J355" s="418">
        <v>9.0500000000000007</v>
      </c>
      <c r="K355" s="416"/>
      <c r="L355" s="416"/>
      <c r="M355" s="416"/>
      <c r="N355" s="416"/>
      <c r="O355" s="420"/>
      <c r="P355" s="416"/>
      <c r="Q355" s="416"/>
      <c r="R355" s="423"/>
      <c r="S355" s="423"/>
      <c r="T355" s="122" t="str">
        <f>IFERROR(IFERROR(VLOOKUP(CONCATENATE($C355,"-",$D355, "-",$E355),Dashboard!$M$159:$N$299,2,FALSE),VLOOKUP(CONCATENATE($E355,"-",$D355, "-",$C355),Dashboard!$M$159:$N$299,2,FALSE)),"")</f>
        <v/>
      </c>
      <c r="U355" s="572" t="str">
        <f t="shared" si="5"/>
        <v/>
      </c>
      <c r="V355" s="581"/>
      <c r="W355" s="424"/>
    </row>
    <row r="356" spans="1:23" ht="15.75" x14ac:dyDescent="0.25">
      <c r="A356" s="415"/>
      <c r="B356" s="416"/>
      <c r="C356" s="417" t="s">
        <v>344</v>
      </c>
      <c r="D356" s="417" t="s">
        <v>7034</v>
      </c>
      <c r="E356" s="417" t="s">
        <v>295</v>
      </c>
      <c r="F356" s="417">
        <v>31</v>
      </c>
      <c r="G356" s="417"/>
      <c r="H356" s="418">
        <v>9.35</v>
      </c>
      <c r="I356" s="419" t="s">
        <v>7034</v>
      </c>
      <c r="J356" s="418">
        <v>10.35</v>
      </c>
      <c r="K356" s="416">
        <v>1</v>
      </c>
      <c r="L356" s="416">
        <v>1</v>
      </c>
      <c r="M356" s="416">
        <v>4.3499999999999996</v>
      </c>
      <c r="N356" s="416">
        <v>4.05</v>
      </c>
      <c r="O356" s="420">
        <f>SUM(F354:F356)</f>
        <v>92</v>
      </c>
      <c r="P356" s="416">
        <v>0</v>
      </c>
      <c r="Q356" s="416">
        <v>0</v>
      </c>
      <c r="R356" s="496">
        <v>0</v>
      </c>
      <c r="S356" s="496">
        <v>0</v>
      </c>
      <c r="T356" s="122" t="str">
        <f>IFERROR(IFERROR(VLOOKUP(CONCATENATE($C356,"-",$D356, "-",$E356),Dashboard!$M$159:$N$299,2,FALSE),VLOOKUP(CONCATENATE($E356,"-",$D356, "-",$C356),Dashboard!$M$159:$N$299,2,FALSE)),"")</f>
        <v/>
      </c>
      <c r="U356" s="572" t="str">
        <f t="shared" si="5"/>
        <v/>
      </c>
      <c r="V356" s="575"/>
      <c r="W356" s="424" t="s">
        <v>5805</v>
      </c>
    </row>
    <row r="357" spans="1:23" ht="15.75" x14ac:dyDescent="0.25">
      <c r="A357" s="415"/>
      <c r="B357" s="416"/>
      <c r="C357" s="417"/>
      <c r="D357" s="417"/>
      <c r="E357" s="417"/>
      <c r="F357" s="417"/>
      <c r="G357" s="417"/>
      <c r="H357" s="418"/>
      <c r="I357" s="419"/>
      <c r="J357" s="418"/>
      <c r="K357" s="416"/>
      <c r="L357" s="416"/>
      <c r="M357" s="419"/>
      <c r="N357" s="419"/>
      <c r="O357" s="420"/>
      <c r="P357" s="416"/>
      <c r="Q357" s="416"/>
      <c r="R357" s="470"/>
      <c r="S357" s="423"/>
      <c r="T357" s="122" t="str">
        <f>IFERROR(IFERROR(VLOOKUP(CONCATENATE($C357,"-",$D357, "-",$E357),Dashboard!$M$159:$N$299,2,FALSE),VLOOKUP(CONCATENATE($E357,"-",$D357, "-",$C357),Dashboard!$M$159:$N$299,2,FALSE)),"")</f>
        <v/>
      </c>
      <c r="U357" s="572" t="str">
        <f t="shared" si="5"/>
        <v/>
      </c>
      <c r="V357" s="581"/>
      <c r="W357" s="423"/>
    </row>
    <row r="358" spans="1:23" ht="15.75" x14ac:dyDescent="0.25">
      <c r="A358" s="415" t="s">
        <v>5835</v>
      </c>
      <c r="B358" s="416" t="s">
        <v>5843</v>
      </c>
      <c r="C358" s="417" t="s">
        <v>295</v>
      </c>
      <c r="D358" s="417" t="s">
        <v>1261</v>
      </c>
      <c r="E358" s="417" t="s">
        <v>344</v>
      </c>
      <c r="F358" s="417">
        <v>31</v>
      </c>
      <c r="G358" s="417"/>
      <c r="H358" s="418">
        <v>11.25</v>
      </c>
      <c r="I358" s="419" t="s">
        <v>7034</v>
      </c>
      <c r="J358" s="418">
        <v>12.25</v>
      </c>
      <c r="K358" s="416"/>
      <c r="L358" s="416"/>
      <c r="M358" s="416"/>
      <c r="N358" s="416"/>
      <c r="O358" s="420"/>
      <c r="P358" s="416"/>
      <c r="Q358" s="448"/>
      <c r="R358" s="470"/>
      <c r="S358" s="423"/>
      <c r="T358" s="122" t="str">
        <f>IFERROR(IFERROR(VLOOKUP(CONCATENATE($C358,"-",$D358, "-",$E358),Dashboard!$M$159:$N$299,2,FALSE),VLOOKUP(CONCATENATE($E358,"-",$D358, "-",$C358),Dashboard!$M$159:$N$299,2,FALSE)),"")</f>
        <v>pnj20</v>
      </c>
      <c r="U358" s="572" t="str">
        <f t="shared" si="5"/>
        <v>pnj20</v>
      </c>
      <c r="V358" s="581"/>
      <c r="W358" s="423"/>
    </row>
    <row r="359" spans="1:23" ht="15.75" x14ac:dyDescent="0.25">
      <c r="A359" s="415"/>
      <c r="B359" s="416"/>
      <c r="C359" s="417" t="s">
        <v>344</v>
      </c>
      <c r="D359" s="417" t="s">
        <v>1261</v>
      </c>
      <c r="E359" s="417" t="s">
        <v>295</v>
      </c>
      <c r="F359" s="417">
        <v>31</v>
      </c>
      <c r="G359" s="417"/>
      <c r="H359" s="418">
        <v>12.55</v>
      </c>
      <c r="I359" s="419" t="s">
        <v>7034</v>
      </c>
      <c r="J359" s="418">
        <v>13.55</v>
      </c>
      <c r="K359" s="416"/>
      <c r="L359" s="416"/>
      <c r="M359" s="416"/>
      <c r="N359" s="416"/>
      <c r="O359" s="420"/>
      <c r="P359" s="416"/>
      <c r="Q359" s="448"/>
      <c r="R359" s="470"/>
      <c r="S359" s="423"/>
      <c r="T359" s="122" t="str">
        <f>IFERROR(IFERROR(VLOOKUP(CONCATENATE($C359,"-",$D359, "-",$E359),Dashboard!$M$159:$N$299,2,FALSE),VLOOKUP(CONCATENATE($E359,"-",$D359, "-",$C359),Dashboard!$M$159:$N$299,2,FALSE)),"")</f>
        <v>pnj20</v>
      </c>
      <c r="U359" s="572" t="str">
        <f t="shared" si="5"/>
        <v>pnj20</v>
      </c>
      <c r="V359" s="581"/>
      <c r="W359" s="423"/>
    </row>
    <row r="360" spans="1:23" ht="15.75" x14ac:dyDescent="0.25">
      <c r="A360" s="415"/>
      <c r="B360" s="416"/>
      <c r="C360" s="417" t="s">
        <v>295</v>
      </c>
      <c r="D360" s="417" t="s">
        <v>1245</v>
      </c>
      <c r="E360" s="417" t="s">
        <v>1481</v>
      </c>
      <c r="F360" s="417">
        <v>35</v>
      </c>
      <c r="G360" s="417"/>
      <c r="H360" s="418">
        <v>14.3</v>
      </c>
      <c r="I360" s="419" t="s">
        <v>7034</v>
      </c>
      <c r="J360" s="418">
        <v>15.45</v>
      </c>
      <c r="K360" s="416"/>
      <c r="L360" s="416"/>
      <c r="M360" s="416"/>
      <c r="N360" s="416"/>
      <c r="O360" s="420"/>
      <c r="P360" s="416"/>
      <c r="Q360" s="448"/>
      <c r="R360" s="470"/>
      <c r="S360" s="423"/>
      <c r="T360" s="122" t="str">
        <f>IFERROR(IFERROR(VLOOKUP(CONCATENATE($C360,"-",$D360, "-",$E360),Dashboard!$M$159:$N$299,2,FALSE),VLOOKUP(CONCATENATE($E360,"-",$D360, "-",$C360),Dashboard!$M$159:$N$299,2,FALSE)),"")</f>
        <v/>
      </c>
      <c r="U360" s="572" t="str">
        <f t="shared" si="5"/>
        <v/>
      </c>
      <c r="V360" s="581"/>
      <c r="W360" s="423"/>
    </row>
    <row r="361" spans="1:23" ht="15.75" x14ac:dyDescent="0.25">
      <c r="A361" s="415"/>
      <c r="B361" s="416"/>
      <c r="C361" s="417" t="s">
        <v>1481</v>
      </c>
      <c r="D361" s="417" t="s">
        <v>1245</v>
      </c>
      <c r="E361" s="417" t="s">
        <v>295</v>
      </c>
      <c r="F361" s="417">
        <v>35</v>
      </c>
      <c r="G361" s="417"/>
      <c r="H361" s="418">
        <v>16.05</v>
      </c>
      <c r="I361" s="419" t="s">
        <v>7034</v>
      </c>
      <c r="J361" s="418">
        <v>17.149999999999999</v>
      </c>
      <c r="K361" s="416"/>
      <c r="L361" s="416"/>
      <c r="M361" s="416"/>
      <c r="N361" s="416"/>
      <c r="O361" s="420"/>
      <c r="P361" s="416"/>
      <c r="Q361" s="448"/>
      <c r="R361" s="470"/>
      <c r="S361" s="423"/>
      <c r="T361" s="122" t="str">
        <f>IFERROR(IFERROR(VLOOKUP(CONCATENATE($C361,"-",$D361, "-",$E361),Dashboard!$M$159:$N$299,2,FALSE),VLOOKUP(CONCATENATE($E361,"-",$D361, "-",$C361),Dashboard!$M$159:$N$299,2,FALSE)),"")</f>
        <v/>
      </c>
      <c r="U361" s="572" t="str">
        <f t="shared" si="5"/>
        <v/>
      </c>
      <c r="V361" s="581"/>
      <c r="W361" s="423"/>
    </row>
    <row r="362" spans="1:23" ht="34.5" x14ac:dyDescent="0.25">
      <c r="A362" s="415"/>
      <c r="B362" s="416"/>
      <c r="C362" s="417" t="s">
        <v>295</v>
      </c>
      <c r="D362" s="417" t="s">
        <v>1269</v>
      </c>
      <c r="E362" s="417" t="s">
        <v>6107</v>
      </c>
      <c r="F362" s="417">
        <v>68</v>
      </c>
      <c r="G362" s="417"/>
      <c r="H362" s="418">
        <v>17.5</v>
      </c>
      <c r="I362" s="419" t="s">
        <v>7034</v>
      </c>
      <c r="J362" s="418">
        <v>20</v>
      </c>
      <c r="K362" s="416">
        <v>1</v>
      </c>
      <c r="L362" s="416">
        <v>1</v>
      </c>
      <c r="M362" s="419">
        <v>9.1999999999999993</v>
      </c>
      <c r="N362" s="419">
        <v>8</v>
      </c>
      <c r="O362" s="420">
        <f>SUM(F358:F362)</f>
        <v>200</v>
      </c>
      <c r="P362" s="416">
        <v>0</v>
      </c>
      <c r="Q362" s="416">
        <v>0</v>
      </c>
      <c r="R362" s="496">
        <v>0</v>
      </c>
      <c r="S362" s="496">
        <v>0</v>
      </c>
      <c r="T362" s="122" t="str">
        <f>IFERROR(IFERROR(VLOOKUP(CONCATENATE($C362,"-",$D362, "-",$E362),Dashboard!$M$159:$N$299,2,FALSE),VLOOKUP(CONCATENATE($E362,"-",$D362, "-",$C362),Dashboard!$M$159:$N$299,2,FALSE)),"")</f>
        <v/>
      </c>
      <c r="U362" s="572" t="str">
        <f t="shared" si="5"/>
        <v/>
      </c>
      <c r="V362" s="575"/>
      <c r="W362" s="449" t="s">
        <v>7474</v>
      </c>
    </row>
    <row r="363" spans="1:23" ht="15.75" x14ac:dyDescent="0.25">
      <c r="A363" s="415"/>
      <c r="B363" s="416">
        <v>39</v>
      </c>
      <c r="C363" s="417" t="s">
        <v>6107</v>
      </c>
      <c r="D363" s="417" t="s">
        <v>7034</v>
      </c>
      <c r="E363" s="417" t="s">
        <v>295</v>
      </c>
      <c r="F363" s="417">
        <v>68</v>
      </c>
      <c r="G363" s="417"/>
      <c r="H363" s="418">
        <v>6.45</v>
      </c>
      <c r="I363" s="419"/>
      <c r="J363" s="418">
        <v>9</v>
      </c>
      <c r="K363" s="416"/>
      <c r="L363" s="416"/>
      <c r="M363" s="416"/>
      <c r="N363" s="416"/>
      <c r="O363" s="420"/>
      <c r="P363" s="416"/>
      <c r="Q363" s="497"/>
      <c r="R363" s="423"/>
      <c r="S363" s="423"/>
      <c r="T363" s="122" t="str">
        <f>IFERROR(IFERROR(VLOOKUP(CONCATENATE($C363,"-",$D363, "-",$E363),Dashboard!$M$159:$N$299,2,FALSE),VLOOKUP(CONCATENATE($E363,"-",$D363, "-",$C363),Dashboard!$M$159:$N$299,2,FALSE)),"")</f>
        <v/>
      </c>
      <c r="U363" s="572" t="str">
        <f t="shared" si="5"/>
        <v/>
      </c>
      <c r="V363" s="581"/>
      <c r="W363" s="424"/>
    </row>
    <row r="364" spans="1:23" ht="15.75" x14ac:dyDescent="0.25">
      <c r="A364" s="415"/>
      <c r="B364" s="416"/>
      <c r="C364" s="417" t="s">
        <v>295</v>
      </c>
      <c r="D364" s="454" t="s">
        <v>7089</v>
      </c>
      <c r="E364" s="417" t="s">
        <v>295</v>
      </c>
      <c r="F364" s="417">
        <v>18</v>
      </c>
      <c r="G364" s="417"/>
      <c r="H364" s="418">
        <v>9.1</v>
      </c>
      <c r="I364" s="419"/>
      <c r="J364" s="418">
        <v>9.5</v>
      </c>
      <c r="K364" s="416">
        <v>1</v>
      </c>
      <c r="L364" s="416">
        <v>1</v>
      </c>
      <c r="M364" s="416">
        <v>4.25</v>
      </c>
      <c r="N364" s="419">
        <v>4.0999999999999996</v>
      </c>
      <c r="O364" s="420">
        <f>SUM(F363:F364)</f>
        <v>86</v>
      </c>
      <c r="P364" s="416">
        <v>0</v>
      </c>
      <c r="Q364" s="416">
        <v>0</v>
      </c>
      <c r="R364" s="496">
        <v>0</v>
      </c>
      <c r="S364" s="496">
        <v>0</v>
      </c>
      <c r="T364" s="122" t="str">
        <f>IFERROR(IFERROR(VLOOKUP(CONCATENATE($C364,"-",$D364, "-",$E364),Dashboard!$M$159:$N$299,2,FALSE),VLOOKUP(CONCATENATE($E364,"-",$D364, "-",$C364),Dashboard!$M$159:$N$299,2,FALSE)),"")</f>
        <v/>
      </c>
      <c r="U364" s="572" t="str">
        <f t="shared" si="5"/>
        <v/>
      </c>
      <c r="V364" s="575"/>
      <c r="W364" s="424" t="s">
        <v>5805</v>
      </c>
    </row>
    <row r="365" spans="1:23" ht="15.75" x14ac:dyDescent="0.25">
      <c r="A365" s="415"/>
      <c r="B365" s="416"/>
      <c r="C365" s="417"/>
      <c r="D365" s="417"/>
      <c r="E365" s="417"/>
      <c r="F365" s="417"/>
      <c r="G365" s="417"/>
      <c r="H365" s="418"/>
      <c r="I365" s="419"/>
      <c r="J365" s="418"/>
      <c r="K365" s="416"/>
      <c r="L365" s="416"/>
      <c r="M365" s="416"/>
      <c r="N365" s="416"/>
      <c r="O365" s="420"/>
      <c r="P365" s="416"/>
      <c r="Q365" s="497"/>
      <c r="R365" s="423"/>
      <c r="S365" s="423"/>
      <c r="T365" s="122" t="str">
        <f>IFERROR(IFERROR(VLOOKUP(CONCATENATE($C365,"-",$D365, "-",$E365),Dashboard!$M$159:$N$299,2,FALSE),VLOOKUP(CONCATENATE($E365,"-",$D365, "-",$C365),Dashboard!$M$159:$N$299,2,FALSE)),"")</f>
        <v/>
      </c>
      <c r="U365" s="572" t="str">
        <f t="shared" si="5"/>
        <v/>
      </c>
      <c r="V365" s="581"/>
      <c r="W365" s="424"/>
    </row>
    <row r="366" spans="1:23" ht="15.75" x14ac:dyDescent="0.25">
      <c r="A366" s="415" t="s">
        <v>5803</v>
      </c>
      <c r="B366" s="416" t="s">
        <v>5844</v>
      </c>
      <c r="C366" s="417" t="s">
        <v>295</v>
      </c>
      <c r="D366" s="417" t="s">
        <v>7090</v>
      </c>
      <c r="E366" s="417" t="s">
        <v>295</v>
      </c>
      <c r="F366" s="417">
        <v>30</v>
      </c>
      <c r="G366" s="417"/>
      <c r="H366" s="418">
        <v>7</v>
      </c>
      <c r="I366" s="419" t="s">
        <v>7034</v>
      </c>
      <c r="J366" s="418">
        <v>10</v>
      </c>
      <c r="K366" s="416"/>
      <c r="L366" s="416"/>
      <c r="M366" s="416"/>
      <c r="N366" s="416"/>
      <c r="O366" s="420"/>
      <c r="P366" s="416"/>
      <c r="Q366" s="497"/>
      <c r="R366" s="423"/>
      <c r="S366" s="423"/>
      <c r="T366" s="122" t="str">
        <f>IFERROR(IFERROR(VLOOKUP(CONCATENATE($C366,"-",$D366, "-",$E366),Dashboard!$M$159:$N$299,2,FALSE),VLOOKUP(CONCATENATE($E366,"-",$D366, "-",$C366),Dashboard!$M$159:$N$299,2,FALSE)),"")</f>
        <v/>
      </c>
      <c r="U366" s="572" t="str">
        <f t="shared" si="5"/>
        <v/>
      </c>
      <c r="V366" s="581"/>
      <c r="W366" s="424" t="s">
        <v>7475</v>
      </c>
    </row>
    <row r="367" spans="1:23" ht="15.75" x14ac:dyDescent="0.25">
      <c r="A367" s="415"/>
      <c r="B367" s="416"/>
      <c r="C367" s="417" t="s">
        <v>295</v>
      </c>
      <c r="D367" s="417" t="s">
        <v>344</v>
      </c>
      <c r="E367" s="417" t="s">
        <v>1416</v>
      </c>
      <c r="F367" s="417">
        <v>188</v>
      </c>
      <c r="G367" s="417"/>
      <c r="H367" s="418">
        <v>8.3000000000000007</v>
      </c>
      <c r="I367" s="419" t="s">
        <v>7034</v>
      </c>
      <c r="J367" s="418">
        <v>14.3</v>
      </c>
      <c r="K367" s="416"/>
      <c r="L367" s="416"/>
      <c r="M367" s="416"/>
      <c r="N367" s="416"/>
      <c r="O367" s="420"/>
      <c r="P367" s="416"/>
      <c r="Q367" s="497"/>
      <c r="R367" s="423"/>
      <c r="S367" s="423"/>
      <c r="T367" s="122" t="str">
        <f>IFERROR(IFERROR(VLOOKUP(CONCATENATE($C367,"-",$D367, "-",$E367),Dashboard!$M$159:$N$299,2,FALSE),VLOOKUP(CONCATENATE($E367,"-",$D367, "-",$C367),Dashboard!$M$159:$N$299,2,FALSE)),"")</f>
        <v/>
      </c>
      <c r="U367" s="572" t="str">
        <f t="shared" si="5"/>
        <v/>
      </c>
      <c r="V367" s="581"/>
      <c r="W367" s="424"/>
    </row>
    <row r="368" spans="1:23" ht="15.75" x14ac:dyDescent="0.25">
      <c r="A368" s="415"/>
      <c r="B368" s="416"/>
      <c r="C368" s="417" t="s">
        <v>1416</v>
      </c>
      <c r="D368" s="417" t="s">
        <v>492</v>
      </c>
      <c r="E368" s="417" t="s">
        <v>295</v>
      </c>
      <c r="F368" s="417">
        <v>156</v>
      </c>
      <c r="G368" s="417"/>
      <c r="H368" s="418">
        <v>15.3</v>
      </c>
      <c r="I368" s="419" t="s">
        <v>7034</v>
      </c>
      <c r="J368" s="418">
        <v>20</v>
      </c>
      <c r="K368" s="416">
        <v>1</v>
      </c>
      <c r="L368" s="416">
        <v>1</v>
      </c>
      <c r="M368" s="419">
        <v>14</v>
      </c>
      <c r="N368" s="419">
        <v>10.3</v>
      </c>
      <c r="O368" s="420">
        <f>SUM(F366:F368)</f>
        <v>374</v>
      </c>
      <c r="P368" s="419">
        <v>2.2999999999999998</v>
      </c>
      <c r="Q368" s="499">
        <v>2.2999999999999998</v>
      </c>
      <c r="R368" s="496">
        <v>0</v>
      </c>
      <c r="S368" s="496">
        <v>0</v>
      </c>
      <c r="T368" s="122" t="str">
        <f>IFERROR(IFERROR(VLOOKUP(CONCATENATE($C368,"-",$D368, "-",$E368),Dashboard!$M$159:$N$299,2,FALSE),VLOOKUP(CONCATENATE($E368,"-",$D368, "-",$C368),Dashboard!$M$159:$N$299,2,FALSE)),"")</f>
        <v/>
      </c>
      <c r="U368" s="572" t="str">
        <f t="shared" si="5"/>
        <v/>
      </c>
      <c r="V368" s="575"/>
      <c r="W368" s="424" t="s">
        <v>7273</v>
      </c>
    </row>
    <row r="369" spans="1:23" ht="15.75" x14ac:dyDescent="0.25">
      <c r="A369" s="415"/>
      <c r="B369" s="416"/>
      <c r="C369" s="417"/>
      <c r="D369" s="417"/>
      <c r="E369" s="417"/>
      <c r="F369" s="417"/>
      <c r="G369" s="417"/>
      <c r="H369" s="418"/>
      <c r="I369" s="419"/>
      <c r="J369" s="418"/>
      <c r="K369" s="416"/>
      <c r="L369" s="416"/>
      <c r="M369" s="416"/>
      <c r="N369" s="416"/>
      <c r="O369" s="420"/>
      <c r="P369" s="416"/>
      <c r="Q369" s="497"/>
      <c r="R369" s="423"/>
      <c r="S369" s="423"/>
      <c r="T369" s="122" t="str">
        <f>IFERROR(IFERROR(VLOOKUP(CONCATENATE($C369,"-",$D369, "-",$E369),Dashboard!$M$159:$N$299,2,FALSE),VLOOKUP(CONCATENATE($E369,"-",$D369, "-",$C369),Dashboard!$M$159:$N$299,2,FALSE)),"")</f>
        <v/>
      </c>
      <c r="U369" s="572" t="str">
        <f t="shared" si="5"/>
        <v/>
      </c>
      <c r="V369" s="581"/>
      <c r="W369" s="424"/>
    </row>
    <row r="370" spans="1:23" ht="15.75" x14ac:dyDescent="0.25">
      <c r="A370" s="415" t="s">
        <v>5803</v>
      </c>
      <c r="B370" s="416" t="s">
        <v>5847</v>
      </c>
      <c r="C370" s="417" t="s">
        <v>295</v>
      </c>
      <c r="D370" s="417" t="s">
        <v>7091</v>
      </c>
      <c r="E370" s="417" t="s">
        <v>5921</v>
      </c>
      <c r="F370" s="417">
        <v>64</v>
      </c>
      <c r="G370" s="417"/>
      <c r="H370" s="418">
        <v>8.0500000000000007</v>
      </c>
      <c r="I370" s="419">
        <v>9.0500000000000007</v>
      </c>
      <c r="J370" s="418">
        <v>10.15</v>
      </c>
      <c r="K370" s="416"/>
      <c r="L370" s="416"/>
      <c r="M370" s="416"/>
      <c r="N370" s="416"/>
      <c r="O370" s="420"/>
      <c r="P370" s="416"/>
      <c r="Q370" s="497"/>
      <c r="R370" s="423"/>
      <c r="S370" s="423"/>
      <c r="T370" s="122" t="str">
        <f>IFERROR(IFERROR(VLOOKUP(CONCATENATE($C370,"-",$D370, "-",$E370),Dashboard!$M$159:$N$299,2,FALSE),VLOOKUP(CONCATENATE($E370,"-",$D370, "-",$C370),Dashboard!$M$159:$N$299,2,FALSE)),"")</f>
        <v/>
      </c>
      <c r="U370" s="572" t="str">
        <f t="shared" si="5"/>
        <v/>
      </c>
      <c r="V370" s="581"/>
      <c r="W370" s="424" t="s">
        <v>7476</v>
      </c>
    </row>
    <row r="371" spans="1:23" ht="15.75" x14ac:dyDescent="0.25">
      <c r="A371" s="415"/>
      <c r="B371" s="416"/>
      <c r="C371" s="417" t="s">
        <v>295</v>
      </c>
      <c r="D371" s="417" t="s">
        <v>7034</v>
      </c>
      <c r="E371" s="417" t="s">
        <v>1416</v>
      </c>
      <c r="F371" s="417">
        <v>156</v>
      </c>
      <c r="G371" s="417"/>
      <c r="H371" s="418">
        <v>11</v>
      </c>
      <c r="I371" s="419" t="s">
        <v>7034</v>
      </c>
      <c r="J371" s="418">
        <v>16</v>
      </c>
      <c r="K371" s="416"/>
      <c r="L371" s="416"/>
      <c r="M371" s="416"/>
      <c r="N371" s="416"/>
      <c r="O371" s="420"/>
      <c r="P371" s="416"/>
      <c r="Q371" s="497"/>
      <c r="R371" s="423"/>
      <c r="S371" s="423"/>
      <c r="T371" s="122" t="str">
        <f>IFERROR(IFERROR(VLOOKUP(CONCATENATE($C371,"-",$D371, "-",$E371),Dashboard!$M$159:$N$299,2,FALSE),VLOOKUP(CONCATENATE($E371,"-",$D371, "-",$C371),Dashboard!$M$159:$N$299,2,FALSE)),"")</f>
        <v/>
      </c>
      <c r="U371" s="572" t="str">
        <f t="shared" si="5"/>
        <v/>
      </c>
      <c r="V371" s="581"/>
      <c r="W371" s="424" t="s">
        <v>7477</v>
      </c>
    </row>
    <row r="372" spans="1:23" ht="15.75" x14ac:dyDescent="0.25">
      <c r="A372" s="415"/>
      <c r="B372" s="416"/>
      <c r="C372" s="417" t="s">
        <v>1416</v>
      </c>
      <c r="D372" s="417" t="s">
        <v>7034</v>
      </c>
      <c r="E372" s="417" t="s">
        <v>295</v>
      </c>
      <c r="F372" s="417">
        <v>156</v>
      </c>
      <c r="G372" s="417"/>
      <c r="H372" s="418">
        <v>16.3</v>
      </c>
      <c r="I372" s="419" t="s">
        <v>7034</v>
      </c>
      <c r="J372" s="418">
        <v>21</v>
      </c>
      <c r="K372" s="416">
        <v>1</v>
      </c>
      <c r="L372" s="416">
        <v>1</v>
      </c>
      <c r="M372" s="416">
        <v>13.55</v>
      </c>
      <c r="N372" s="419">
        <v>10</v>
      </c>
      <c r="O372" s="420">
        <f>SUM(F370:F372)</f>
        <v>376</v>
      </c>
      <c r="P372" s="419">
        <v>2</v>
      </c>
      <c r="Q372" s="499">
        <v>2</v>
      </c>
      <c r="R372" s="496">
        <v>0</v>
      </c>
      <c r="S372" s="496">
        <v>0</v>
      </c>
      <c r="T372" s="122" t="str">
        <f>IFERROR(IFERROR(VLOOKUP(CONCATENATE($C372,"-",$D372, "-",$E372),Dashboard!$M$159:$N$299,2,FALSE),VLOOKUP(CONCATENATE($E372,"-",$D372, "-",$C372),Dashboard!$M$159:$N$299,2,FALSE)),"")</f>
        <v/>
      </c>
      <c r="U372" s="572" t="str">
        <f t="shared" si="5"/>
        <v/>
      </c>
      <c r="V372" s="575"/>
      <c r="W372" s="424" t="s">
        <v>5805</v>
      </c>
    </row>
    <row r="373" spans="1:23" ht="15.75" x14ac:dyDescent="0.25">
      <c r="A373" s="415"/>
      <c r="B373" s="416"/>
      <c r="C373" s="417"/>
      <c r="D373" s="417"/>
      <c r="E373" s="417"/>
      <c r="F373" s="417"/>
      <c r="G373" s="417"/>
      <c r="H373" s="418"/>
      <c r="I373" s="419"/>
      <c r="J373" s="418"/>
      <c r="K373" s="416"/>
      <c r="L373" s="416"/>
      <c r="M373" s="416"/>
      <c r="N373" s="419"/>
      <c r="O373" s="420"/>
      <c r="P373" s="416"/>
      <c r="Q373" s="500"/>
      <c r="R373" s="470"/>
      <c r="S373" s="423"/>
      <c r="T373" s="122" t="str">
        <f>IFERROR(IFERROR(VLOOKUP(CONCATENATE($C373,"-",$D373, "-",$E373),Dashboard!$M$159:$N$299,2,FALSE),VLOOKUP(CONCATENATE($E373,"-",$D373, "-",$C373),Dashboard!$M$159:$N$299,2,FALSE)),"")</f>
        <v/>
      </c>
      <c r="U373" s="572" t="str">
        <f t="shared" si="5"/>
        <v/>
      </c>
      <c r="V373" s="581"/>
      <c r="W373" s="423"/>
    </row>
    <row r="374" spans="1:23" ht="15.75" x14ac:dyDescent="0.25">
      <c r="A374" s="415" t="s">
        <v>7092</v>
      </c>
      <c r="B374" s="416" t="s">
        <v>5848</v>
      </c>
      <c r="C374" s="417" t="s">
        <v>295</v>
      </c>
      <c r="D374" s="417" t="s">
        <v>7034</v>
      </c>
      <c r="E374" s="417" t="s">
        <v>2072</v>
      </c>
      <c r="F374" s="417">
        <v>30</v>
      </c>
      <c r="G374" s="417"/>
      <c r="H374" s="418">
        <v>14</v>
      </c>
      <c r="I374" s="419" t="s">
        <v>7034</v>
      </c>
      <c r="J374" s="418">
        <v>15</v>
      </c>
      <c r="K374" s="416"/>
      <c r="L374" s="416"/>
      <c r="M374" s="416"/>
      <c r="N374" s="416"/>
      <c r="O374" s="420"/>
      <c r="P374" s="416"/>
      <c r="Q374" s="448"/>
      <c r="R374" s="470"/>
      <c r="S374" s="423"/>
      <c r="T374" s="122" t="str">
        <f>IFERROR(IFERROR(VLOOKUP(CONCATENATE($C374,"-",$D374, "-",$E374),Dashboard!$M$159:$N$299,2,FALSE),VLOOKUP(CONCATENATE($E374,"-",$D374, "-",$C374),Dashboard!$M$159:$N$299,2,FALSE)),"")</f>
        <v/>
      </c>
      <c r="U374" s="572" t="str">
        <f t="shared" si="5"/>
        <v/>
      </c>
      <c r="V374" s="581"/>
      <c r="W374" s="423"/>
    </row>
    <row r="375" spans="1:23" ht="15.75" x14ac:dyDescent="0.25">
      <c r="A375" s="415"/>
      <c r="B375" s="416"/>
      <c r="C375" s="417" t="s">
        <v>2072</v>
      </c>
      <c r="D375" s="417" t="s">
        <v>7034</v>
      </c>
      <c r="E375" s="417" t="s">
        <v>295</v>
      </c>
      <c r="F375" s="417">
        <v>30</v>
      </c>
      <c r="G375" s="417"/>
      <c r="H375" s="418">
        <v>15.2</v>
      </c>
      <c r="I375" s="419" t="s">
        <v>7034</v>
      </c>
      <c r="J375" s="418">
        <v>16.2</v>
      </c>
      <c r="K375" s="416"/>
      <c r="L375" s="416"/>
      <c r="M375" s="416"/>
      <c r="N375" s="416"/>
      <c r="O375" s="420"/>
      <c r="P375" s="416"/>
      <c r="Q375" s="448"/>
      <c r="R375" s="470"/>
      <c r="S375" s="423"/>
      <c r="T375" s="122" t="str">
        <f>IFERROR(IFERROR(VLOOKUP(CONCATENATE($C375,"-",$D375, "-",$E375),Dashboard!$M$159:$N$299,2,FALSE),VLOOKUP(CONCATENATE($E375,"-",$D375, "-",$C375),Dashboard!$M$159:$N$299,2,FALSE)),"")</f>
        <v/>
      </c>
      <c r="U375" s="572" t="str">
        <f t="shared" si="5"/>
        <v/>
      </c>
      <c r="V375" s="581"/>
      <c r="W375" s="423"/>
    </row>
    <row r="376" spans="1:23" ht="15.75" x14ac:dyDescent="0.25">
      <c r="A376" s="415"/>
      <c r="B376" s="416"/>
      <c r="C376" s="417" t="s">
        <v>295</v>
      </c>
      <c r="D376" s="417" t="s">
        <v>7034</v>
      </c>
      <c r="E376" s="417" t="s">
        <v>2072</v>
      </c>
      <c r="F376" s="417">
        <v>30</v>
      </c>
      <c r="G376" s="417"/>
      <c r="H376" s="418">
        <v>16.350000000000001</v>
      </c>
      <c r="I376" s="419" t="s">
        <v>7034</v>
      </c>
      <c r="J376" s="418">
        <v>17.350000000000001</v>
      </c>
      <c r="K376" s="416"/>
      <c r="L376" s="416"/>
      <c r="M376" s="416"/>
      <c r="N376" s="416"/>
      <c r="O376" s="420"/>
      <c r="P376" s="416"/>
      <c r="Q376" s="448"/>
      <c r="R376" s="470"/>
      <c r="S376" s="423"/>
      <c r="T376" s="122" t="str">
        <f>IFERROR(IFERROR(VLOOKUP(CONCATENATE($C376,"-",$D376, "-",$E376),Dashboard!$M$159:$N$299,2,FALSE),VLOOKUP(CONCATENATE($E376,"-",$D376, "-",$C376),Dashboard!$M$159:$N$299,2,FALSE)),"")</f>
        <v/>
      </c>
      <c r="U376" s="572" t="str">
        <f t="shared" si="5"/>
        <v/>
      </c>
      <c r="V376" s="581"/>
      <c r="W376" s="423"/>
    </row>
    <row r="377" spans="1:23" ht="15.75" x14ac:dyDescent="0.25">
      <c r="A377" s="415"/>
      <c r="B377" s="416"/>
      <c r="C377" s="417" t="s">
        <v>2072</v>
      </c>
      <c r="D377" s="417" t="s">
        <v>7034</v>
      </c>
      <c r="E377" s="417" t="s">
        <v>492</v>
      </c>
      <c r="F377" s="417">
        <v>35</v>
      </c>
      <c r="G377" s="417"/>
      <c r="H377" s="418">
        <v>17.5</v>
      </c>
      <c r="I377" s="419" t="s">
        <v>7034</v>
      </c>
      <c r="J377" s="418">
        <v>18.5</v>
      </c>
      <c r="K377" s="416"/>
      <c r="L377" s="416"/>
      <c r="M377" s="416"/>
      <c r="N377" s="416"/>
      <c r="O377" s="420"/>
      <c r="P377" s="416"/>
      <c r="Q377" s="448"/>
      <c r="R377" s="470"/>
      <c r="S377" s="423"/>
      <c r="T377" s="122" t="str">
        <f>IFERROR(IFERROR(VLOOKUP(CONCATENATE($C377,"-",$D377, "-",$E377),Dashboard!$M$159:$N$299,2,FALSE),VLOOKUP(CONCATENATE($E377,"-",$D377, "-",$C377),Dashboard!$M$159:$N$299,2,FALSE)),"")</f>
        <v/>
      </c>
      <c r="U377" s="572" t="str">
        <f t="shared" si="5"/>
        <v/>
      </c>
      <c r="V377" s="581"/>
      <c r="W377" s="423"/>
    </row>
    <row r="378" spans="1:23" ht="15.75" x14ac:dyDescent="0.25">
      <c r="A378" s="415"/>
      <c r="B378" s="416"/>
      <c r="C378" s="417" t="s">
        <v>492</v>
      </c>
      <c r="D378" s="415" t="s">
        <v>7093</v>
      </c>
      <c r="E378" s="417" t="s">
        <v>2972</v>
      </c>
      <c r="F378" s="417">
        <v>14</v>
      </c>
      <c r="G378" s="417"/>
      <c r="H378" s="418">
        <v>19.100000000000001</v>
      </c>
      <c r="I378" s="419" t="s">
        <v>7034</v>
      </c>
      <c r="J378" s="418">
        <v>19.399999999999999</v>
      </c>
      <c r="K378" s="416">
        <v>1</v>
      </c>
      <c r="L378" s="416">
        <v>1</v>
      </c>
      <c r="M378" s="416">
        <v>6.25</v>
      </c>
      <c r="N378" s="419">
        <v>5.45</v>
      </c>
      <c r="O378" s="420">
        <f>SUM(F374:F378)</f>
        <v>139</v>
      </c>
      <c r="P378" s="416">
        <v>0</v>
      </c>
      <c r="Q378" s="416">
        <v>0</v>
      </c>
      <c r="R378" s="496">
        <v>0</v>
      </c>
      <c r="S378" s="496">
        <v>0</v>
      </c>
      <c r="T378" s="122" t="str">
        <f>IFERROR(IFERROR(VLOOKUP(CONCATENATE($C378,"-",$D378, "-",$E378),Dashboard!$M$159:$N$299,2,FALSE),VLOOKUP(CONCATENATE($E378,"-",$D378, "-",$C378),Dashboard!$M$159:$N$299,2,FALSE)),"")</f>
        <v/>
      </c>
      <c r="U378" s="572" t="str">
        <f t="shared" si="5"/>
        <v/>
      </c>
      <c r="V378" s="575"/>
      <c r="W378" s="424" t="s">
        <v>7478</v>
      </c>
    </row>
    <row r="379" spans="1:23" ht="15.75" x14ac:dyDescent="0.25">
      <c r="A379" s="415"/>
      <c r="B379" s="416">
        <v>42</v>
      </c>
      <c r="C379" s="417" t="s">
        <v>2972</v>
      </c>
      <c r="D379" s="415" t="s">
        <v>7093</v>
      </c>
      <c r="E379" s="417" t="s">
        <v>492</v>
      </c>
      <c r="F379" s="417">
        <v>14</v>
      </c>
      <c r="G379" s="417"/>
      <c r="H379" s="418">
        <v>7.3</v>
      </c>
      <c r="I379" s="419" t="s">
        <v>7034</v>
      </c>
      <c r="J379" s="418">
        <v>8</v>
      </c>
      <c r="K379" s="416"/>
      <c r="L379" s="416"/>
      <c r="M379" s="416"/>
      <c r="N379" s="416"/>
      <c r="O379" s="420"/>
      <c r="P379" s="416"/>
      <c r="Q379" s="416"/>
      <c r="R379" s="423"/>
      <c r="S379" s="423"/>
      <c r="T379" s="122" t="str">
        <f>IFERROR(IFERROR(VLOOKUP(CONCATENATE($C379,"-",$D379, "-",$E379),Dashboard!$M$159:$N$299,2,FALSE),VLOOKUP(CONCATENATE($E379,"-",$D379, "-",$C379),Dashboard!$M$159:$N$299,2,FALSE)),"")</f>
        <v/>
      </c>
      <c r="U379" s="572" t="str">
        <f t="shared" si="5"/>
        <v/>
      </c>
      <c r="V379" s="581"/>
      <c r="W379" s="424"/>
    </row>
    <row r="380" spans="1:23" ht="15.75" x14ac:dyDescent="0.25">
      <c r="A380" s="415"/>
      <c r="B380" s="416"/>
      <c r="C380" s="417" t="s">
        <v>492</v>
      </c>
      <c r="D380" s="417" t="s">
        <v>7034</v>
      </c>
      <c r="E380" s="417" t="s">
        <v>133</v>
      </c>
      <c r="F380" s="417">
        <v>32</v>
      </c>
      <c r="G380" s="417"/>
      <c r="H380" s="418">
        <v>8</v>
      </c>
      <c r="I380" s="419" t="s">
        <v>7034</v>
      </c>
      <c r="J380" s="418">
        <v>9</v>
      </c>
      <c r="K380" s="416"/>
      <c r="L380" s="416"/>
      <c r="M380" s="419"/>
      <c r="N380" s="416"/>
      <c r="O380" s="420"/>
      <c r="P380" s="416"/>
      <c r="Q380" s="416"/>
      <c r="R380" s="423"/>
      <c r="S380" s="423"/>
      <c r="T380" s="122" t="str">
        <f>IFERROR(IFERROR(VLOOKUP(CONCATENATE($C380,"-",$D380, "-",$E380),Dashboard!$M$159:$N$299,2,FALSE),VLOOKUP(CONCATENATE($E380,"-",$D380, "-",$C380),Dashboard!$M$159:$N$299,2,FALSE)),"")</f>
        <v/>
      </c>
      <c r="U380" s="572" t="str">
        <f t="shared" si="5"/>
        <v/>
      </c>
      <c r="V380" s="581"/>
      <c r="W380" s="424"/>
    </row>
    <row r="381" spans="1:23" ht="15.75" x14ac:dyDescent="0.25">
      <c r="A381" s="415"/>
      <c r="B381" s="416"/>
      <c r="C381" s="417" t="s">
        <v>295</v>
      </c>
      <c r="D381" s="417" t="s">
        <v>6000</v>
      </c>
      <c r="E381" s="417" t="s">
        <v>586</v>
      </c>
      <c r="F381" s="417">
        <v>28</v>
      </c>
      <c r="G381" s="417"/>
      <c r="H381" s="418">
        <v>10</v>
      </c>
      <c r="I381" s="419" t="s">
        <v>7034</v>
      </c>
      <c r="J381" s="418">
        <v>11</v>
      </c>
      <c r="K381" s="416"/>
      <c r="L381" s="416"/>
      <c r="M381" s="416"/>
      <c r="N381" s="416"/>
      <c r="O381" s="420"/>
      <c r="P381" s="416"/>
      <c r="Q381" s="416"/>
      <c r="R381" s="423"/>
      <c r="S381" s="423"/>
      <c r="T381" s="122" t="str">
        <f>IFERROR(IFERROR(VLOOKUP(CONCATENATE($C381,"-",$D381, "-",$E381),Dashboard!$M$159:$N$299,2,FALSE),VLOOKUP(CONCATENATE($E381,"-",$D381, "-",$C381),Dashboard!$M$159:$N$299,2,FALSE)),"")</f>
        <v/>
      </c>
      <c r="U381" s="572" t="str">
        <f t="shared" si="5"/>
        <v/>
      </c>
      <c r="V381" s="581"/>
      <c r="W381" s="424"/>
    </row>
    <row r="382" spans="1:23" ht="15.75" x14ac:dyDescent="0.25">
      <c r="A382" s="415"/>
      <c r="B382" s="416"/>
      <c r="C382" s="417" t="s">
        <v>586</v>
      </c>
      <c r="D382" s="417" t="s">
        <v>6000</v>
      </c>
      <c r="E382" s="417" t="s">
        <v>295</v>
      </c>
      <c r="F382" s="417">
        <v>28</v>
      </c>
      <c r="G382" s="417"/>
      <c r="H382" s="418">
        <v>11.3</v>
      </c>
      <c r="I382" s="419" t="s">
        <v>7034</v>
      </c>
      <c r="J382" s="418">
        <v>12.3</v>
      </c>
      <c r="K382" s="416">
        <v>1</v>
      </c>
      <c r="L382" s="416">
        <v>1</v>
      </c>
      <c r="M382" s="416">
        <v>5.45</v>
      </c>
      <c r="N382" s="416">
        <v>4.45</v>
      </c>
      <c r="O382" s="420">
        <f>SUM(F379:F382)</f>
        <v>102</v>
      </c>
      <c r="P382" s="416">
        <v>0</v>
      </c>
      <c r="Q382" s="416">
        <v>0</v>
      </c>
      <c r="R382" s="496">
        <v>0</v>
      </c>
      <c r="S382" s="496">
        <v>0</v>
      </c>
      <c r="T382" s="122" t="str">
        <f>IFERROR(IFERROR(VLOOKUP(CONCATENATE($C382,"-",$D382, "-",$E382),Dashboard!$M$159:$N$299,2,FALSE),VLOOKUP(CONCATENATE($E382,"-",$D382, "-",$C382),Dashboard!$M$159:$N$299,2,FALSE)),"")</f>
        <v/>
      </c>
      <c r="U382" s="572" t="str">
        <f t="shared" si="5"/>
        <v/>
      </c>
      <c r="V382" s="575"/>
      <c r="W382" s="424" t="s">
        <v>5805</v>
      </c>
    </row>
    <row r="383" spans="1:23" ht="15.75" x14ac:dyDescent="0.25">
      <c r="A383" s="415"/>
      <c r="B383" s="416"/>
      <c r="C383" s="417"/>
      <c r="D383" s="417"/>
      <c r="E383" s="417"/>
      <c r="F383" s="417"/>
      <c r="G383" s="417"/>
      <c r="H383" s="418"/>
      <c r="I383" s="419"/>
      <c r="J383" s="418"/>
      <c r="K383" s="416"/>
      <c r="L383" s="416"/>
      <c r="M383" s="416"/>
      <c r="N383" s="416"/>
      <c r="O383" s="420"/>
      <c r="P383" s="416"/>
      <c r="Q383" s="416"/>
      <c r="R383" s="423"/>
      <c r="S383" s="423"/>
      <c r="T383" s="122" t="str">
        <f>IFERROR(IFERROR(VLOOKUP(CONCATENATE($C383,"-",$D383, "-",$E383),Dashboard!$M$159:$N$299,2,FALSE),VLOOKUP(CONCATENATE($E383,"-",$D383, "-",$C383),Dashboard!$M$159:$N$299,2,FALSE)),"")</f>
        <v/>
      </c>
      <c r="U383" s="572" t="str">
        <f t="shared" si="5"/>
        <v/>
      </c>
      <c r="V383" s="581"/>
      <c r="W383" s="424"/>
    </row>
    <row r="384" spans="1:23" ht="15.75" x14ac:dyDescent="0.25">
      <c r="A384" s="415" t="s">
        <v>7048</v>
      </c>
      <c r="B384" s="416" t="s">
        <v>5849</v>
      </c>
      <c r="C384" s="417" t="s">
        <v>295</v>
      </c>
      <c r="D384" s="417" t="s">
        <v>1463</v>
      </c>
      <c r="E384" s="417" t="s">
        <v>1497</v>
      </c>
      <c r="F384" s="417">
        <v>65</v>
      </c>
      <c r="G384" s="417"/>
      <c r="H384" s="418">
        <v>11.15</v>
      </c>
      <c r="I384" s="419" t="s">
        <v>7034</v>
      </c>
      <c r="J384" s="418">
        <v>14</v>
      </c>
      <c r="K384" s="416"/>
      <c r="L384" s="416"/>
      <c r="M384" s="416"/>
      <c r="N384" s="416"/>
      <c r="O384" s="420"/>
      <c r="P384" s="416"/>
      <c r="Q384" s="416"/>
      <c r="R384" s="423"/>
      <c r="S384" s="423"/>
      <c r="T384" s="122" t="str">
        <f>IFERROR(IFERROR(VLOOKUP(CONCATENATE($C384,"-",$D384, "-",$E384),Dashboard!$M$159:$N$299,2,FALSE),VLOOKUP(CONCATENATE($E384,"-",$D384, "-",$C384),Dashboard!$M$159:$N$299,2,FALSE)),"")</f>
        <v/>
      </c>
      <c r="U384" s="572" t="str">
        <f t="shared" si="5"/>
        <v/>
      </c>
      <c r="V384" s="581"/>
      <c r="W384" s="454"/>
    </row>
    <row r="385" spans="1:23" ht="15.75" x14ac:dyDescent="0.25">
      <c r="A385" s="415"/>
      <c r="B385" s="416"/>
      <c r="C385" s="417" t="s">
        <v>1497</v>
      </c>
      <c r="D385" s="417" t="s">
        <v>1463</v>
      </c>
      <c r="E385" s="417" t="s">
        <v>295</v>
      </c>
      <c r="F385" s="417">
        <v>65</v>
      </c>
      <c r="G385" s="417"/>
      <c r="H385" s="418">
        <v>14.15</v>
      </c>
      <c r="I385" s="419" t="s">
        <v>7034</v>
      </c>
      <c r="J385" s="418">
        <v>17.05</v>
      </c>
      <c r="K385" s="416"/>
      <c r="L385" s="416"/>
      <c r="M385" s="416"/>
      <c r="N385" s="416"/>
      <c r="O385" s="420"/>
      <c r="P385" s="416"/>
      <c r="Q385" s="416"/>
      <c r="R385" s="423"/>
      <c r="S385" s="423"/>
      <c r="T385" s="122" t="str">
        <f>IFERROR(IFERROR(VLOOKUP(CONCATENATE($C385,"-",$D385, "-",$E385),Dashboard!$M$159:$N$299,2,FALSE),VLOOKUP(CONCATENATE($E385,"-",$D385, "-",$C385),Dashboard!$M$159:$N$299,2,FALSE)),"")</f>
        <v/>
      </c>
      <c r="U385" s="572" t="str">
        <f t="shared" si="5"/>
        <v/>
      </c>
      <c r="V385" s="581"/>
      <c r="W385" s="454"/>
    </row>
    <row r="386" spans="1:23" ht="15.75" x14ac:dyDescent="0.25">
      <c r="A386" s="415"/>
      <c r="B386" s="416"/>
      <c r="C386" s="417" t="s">
        <v>295</v>
      </c>
      <c r="D386" s="417" t="s">
        <v>2164</v>
      </c>
      <c r="E386" s="417" t="s">
        <v>295</v>
      </c>
      <c r="F386" s="417">
        <v>14</v>
      </c>
      <c r="G386" s="417"/>
      <c r="H386" s="418">
        <v>17.350000000000001</v>
      </c>
      <c r="I386" s="419">
        <v>17.5</v>
      </c>
      <c r="J386" s="418">
        <v>18.149999999999999</v>
      </c>
      <c r="K386" s="416"/>
      <c r="L386" s="416"/>
      <c r="M386" s="416"/>
      <c r="N386" s="416"/>
      <c r="O386" s="420"/>
      <c r="P386" s="416"/>
      <c r="Q386" s="416"/>
      <c r="R386" s="423"/>
      <c r="S386" s="423"/>
      <c r="T386" s="122" t="str">
        <f>IFERROR(IFERROR(VLOOKUP(CONCATENATE($C386,"-",$D386, "-",$E386),Dashboard!$M$159:$N$299,2,FALSE),VLOOKUP(CONCATENATE($E386,"-",$D386, "-",$C386),Dashboard!$M$159:$N$299,2,FALSE)),"")</f>
        <v/>
      </c>
      <c r="U386" s="572" t="str">
        <f t="shared" si="5"/>
        <v/>
      </c>
      <c r="V386" s="581"/>
      <c r="W386" s="424" t="s">
        <v>7479</v>
      </c>
    </row>
    <row r="387" spans="1:23" ht="15.75" x14ac:dyDescent="0.25">
      <c r="A387" s="415"/>
      <c r="B387" s="416"/>
      <c r="C387" s="417" t="s">
        <v>295</v>
      </c>
      <c r="D387" s="417" t="s">
        <v>492</v>
      </c>
      <c r="E387" s="417" t="s">
        <v>1463</v>
      </c>
      <c r="F387" s="417">
        <v>53</v>
      </c>
      <c r="G387" s="417"/>
      <c r="H387" s="418">
        <v>19</v>
      </c>
      <c r="I387" s="419" t="s">
        <v>7034</v>
      </c>
      <c r="J387" s="418">
        <v>21</v>
      </c>
      <c r="K387" s="416">
        <v>1</v>
      </c>
      <c r="L387" s="416">
        <v>1</v>
      </c>
      <c r="M387" s="419">
        <v>10.3</v>
      </c>
      <c r="N387" s="419">
        <v>8</v>
      </c>
      <c r="O387" s="420">
        <f>SUM(F384:F387)</f>
        <v>197</v>
      </c>
      <c r="P387" s="416">
        <v>0</v>
      </c>
      <c r="Q387" s="416">
        <v>0</v>
      </c>
      <c r="R387" s="496">
        <v>0</v>
      </c>
      <c r="S387" s="496">
        <v>0</v>
      </c>
      <c r="T387" s="122" t="str">
        <f>IFERROR(IFERROR(VLOOKUP(CONCATENATE($C387,"-",$D387, "-",$E387),Dashboard!$M$159:$N$299,2,FALSE),VLOOKUP(CONCATENATE($E387,"-",$D387, "-",$C387),Dashboard!$M$159:$N$299,2,FALSE)),"")</f>
        <v/>
      </c>
      <c r="U387" s="572" t="str">
        <f t="shared" si="5"/>
        <v/>
      </c>
      <c r="V387" s="575"/>
      <c r="W387" s="424" t="s">
        <v>7480</v>
      </c>
    </row>
    <row r="388" spans="1:23" ht="15.75" x14ac:dyDescent="0.25">
      <c r="A388" s="415"/>
      <c r="B388" s="416">
        <v>43</v>
      </c>
      <c r="C388" s="417" t="s">
        <v>1463</v>
      </c>
      <c r="D388" s="417" t="s">
        <v>3383</v>
      </c>
      <c r="E388" s="417" t="s">
        <v>1463</v>
      </c>
      <c r="F388" s="417">
        <v>12</v>
      </c>
      <c r="G388" s="417"/>
      <c r="H388" s="418">
        <v>6.3</v>
      </c>
      <c r="I388" s="419" t="s">
        <v>7034</v>
      </c>
      <c r="J388" s="418">
        <v>7.45</v>
      </c>
      <c r="K388" s="416"/>
      <c r="L388" s="416"/>
      <c r="M388" s="416"/>
      <c r="N388" s="416"/>
      <c r="O388" s="420"/>
      <c r="P388" s="416"/>
      <c r="Q388" s="416"/>
      <c r="R388" s="423"/>
      <c r="S388" s="423"/>
      <c r="T388" s="122" t="str">
        <f>IFERROR(IFERROR(VLOOKUP(CONCATENATE($C388,"-",$D388, "-",$E388),Dashboard!$M$159:$N$299,2,FALSE),VLOOKUP(CONCATENATE($E388,"-",$D388, "-",$C388),Dashboard!$M$159:$N$299,2,FALSE)),"")</f>
        <v/>
      </c>
      <c r="U388" s="572" t="str">
        <f t="shared" si="5"/>
        <v/>
      </c>
      <c r="V388" s="581"/>
      <c r="W388" s="424"/>
    </row>
    <row r="389" spans="1:23" ht="15.75" x14ac:dyDescent="0.25">
      <c r="A389" s="415"/>
      <c r="B389" s="416"/>
      <c r="C389" s="417" t="s">
        <v>1463</v>
      </c>
      <c r="D389" s="417" t="s">
        <v>492</v>
      </c>
      <c r="E389" s="417" t="s">
        <v>133</v>
      </c>
      <c r="F389" s="417">
        <v>57</v>
      </c>
      <c r="G389" s="417"/>
      <c r="H389" s="418">
        <v>8</v>
      </c>
      <c r="I389" s="419" t="s">
        <v>7034</v>
      </c>
      <c r="J389" s="418">
        <v>10.1</v>
      </c>
      <c r="K389" s="416">
        <v>1</v>
      </c>
      <c r="L389" s="416">
        <v>1</v>
      </c>
      <c r="M389" s="416">
        <v>4.1500000000000004</v>
      </c>
      <c r="N389" s="419">
        <v>4.0999999999999996</v>
      </c>
      <c r="O389" s="420">
        <f>SUM(F388:F389)</f>
        <v>69</v>
      </c>
      <c r="P389" s="416">
        <v>0</v>
      </c>
      <c r="Q389" s="416">
        <v>0</v>
      </c>
      <c r="R389" s="496">
        <v>0</v>
      </c>
      <c r="S389" s="496">
        <v>0</v>
      </c>
      <c r="T389" s="122" t="str">
        <f>IFERROR(IFERROR(VLOOKUP(CONCATENATE($C389,"-",$D389, "-",$E389),Dashboard!$M$159:$N$299,2,FALSE),VLOOKUP(CONCATENATE($E389,"-",$D389, "-",$C389),Dashboard!$M$159:$N$299,2,FALSE)),"")</f>
        <v/>
      </c>
      <c r="U389" s="572" t="str">
        <f t="shared" si="5"/>
        <v/>
      </c>
      <c r="V389" s="575"/>
      <c r="W389" s="424" t="s">
        <v>5805</v>
      </c>
    </row>
    <row r="390" spans="1:23" ht="15.75" x14ac:dyDescent="0.25">
      <c r="A390" s="439" t="s">
        <v>5835</v>
      </c>
      <c r="B390" s="440" t="s">
        <v>5850</v>
      </c>
      <c r="C390" s="441" t="s">
        <v>295</v>
      </c>
      <c r="D390" s="452" t="s">
        <v>1350</v>
      </c>
      <c r="E390" s="441" t="s">
        <v>295</v>
      </c>
      <c r="F390" s="441">
        <v>10</v>
      </c>
      <c r="G390" s="441"/>
      <c r="H390" s="442">
        <v>12.15</v>
      </c>
      <c r="I390" s="453" t="s">
        <v>7034</v>
      </c>
      <c r="J390" s="442">
        <v>12.5</v>
      </c>
      <c r="K390" s="440"/>
      <c r="L390" s="440"/>
      <c r="M390" s="440"/>
      <c r="N390" s="440"/>
      <c r="O390" s="443"/>
      <c r="P390" s="440"/>
      <c r="Q390" s="440"/>
      <c r="R390" s="501"/>
      <c r="S390" s="444"/>
      <c r="T390" s="122" t="str">
        <f>IFERROR(IFERROR(VLOOKUP(CONCATENATE($C390,"-",$D390, "-",$E390),Dashboard!$M$159:$N$299,2,FALSE),VLOOKUP(CONCATENATE($E390,"-",$D390, "-",$C390),Dashboard!$M$159:$N$299,2,FALSE)),"")</f>
        <v/>
      </c>
      <c r="U390" s="572" t="str">
        <f t="shared" si="5"/>
        <v/>
      </c>
      <c r="V390" s="572"/>
      <c r="W390" s="444"/>
    </row>
    <row r="391" spans="1:23" ht="15.75" x14ac:dyDescent="0.25">
      <c r="A391" s="415"/>
      <c r="B391" s="416"/>
      <c r="C391" s="417" t="s">
        <v>295</v>
      </c>
      <c r="D391" s="417" t="s">
        <v>7034</v>
      </c>
      <c r="E391" s="417" t="s">
        <v>1137</v>
      </c>
      <c r="F391" s="417">
        <v>28</v>
      </c>
      <c r="G391" s="417"/>
      <c r="H391" s="418">
        <v>13.15</v>
      </c>
      <c r="I391" s="419" t="s">
        <v>7034</v>
      </c>
      <c r="J391" s="418">
        <v>14.15</v>
      </c>
      <c r="K391" s="416"/>
      <c r="L391" s="416"/>
      <c r="M391" s="416"/>
      <c r="N391" s="416"/>
      <c r="O391" s="420"/>
      <c r="P391" s="416"/>
      <c r="Q391" s="416"/>
      <c r="R391" s="470"/>
      <c r="S391" s="423"/>
      <c r="T391" s="122" t="str">
        <f>IFERROR(IFERROR(VLOOKUP(CONCATENATE($C391,"-",$D391, "-",$E391),Dashboard!$M$159:$N$299,2,FALSE),VLOOKUP(CONCATENATE($E391,"-",$D391, "-",$C391),Dashboard!$M$159:$N$299,2,FALSE)),"")</f>
        <v/>
      </c>
      <c r="U391" s="572" t="str">
        <f t="shared" si="5"/>
        <v/>
      </c>
      <c r="V391" s="581"/>
      <c r="W391" s="423"/>
    </row>
    <row r="392" spans="1:23" ht="15.75" x14ac:dyDescent="0.25">
      <c r="A392" s="415"/>
      <c r="B392" s="416"/>
      <c r="C392" s="417" t="s">
        <v>1137</v>
      </c>
      <c r="D392" s="417" t="s">
        <v>7034</v>
      </c>
      <c r="E392" s="417" t="s">
        <v>295</v>
      </c>
      <c r="F392" s="417">
        <v>28</v>
      </c>
      <c r="G392" s="417"/>
      <c r="H392" s="418">
        <v>15</v>
      </c>
      <c r="I392" s="419" t="s">
        <v>7034</v>
      </c>
      <c r="J392" s="418">
        <v>16</v>
      </c>
      <c r="K392" s="416"/>
      <c r="L392" s="416"/>
      <c r="M392" s="416"/>
      <c r="N392" s="416"/>
      <c r="O392" s="420"/>
      <c r="P392" s="416"/>
      <c r="Q392" s="416"/>
      <c r="R392" s="470"/>
      <c r="S392" s="423"/>
      <c r="T392" s="122" t="str">
        <f>IFERROR(IFERROR(VLOOKUP(CONCATENATE($C392,"-",$D392, "-",$E392),Dashboard!$M$159:$N$299,2,FALSE),VLOOKUP(CONCATENATE($E392,"-",$D392, "-",$C392),Dashboard!$M$159:$N$299,2,FALSE)),"")</f>
        <v/>
      </c>
      <c r="U392" s="572" t="str">
        <f t="shared" si="5"/>
        <v/>
      </c>
      <c r="V392" s="581"/>
      <c r="W392" s="423"/>
    </row>
    <row r="393" spans="1:23" ht="15.75" x14ac:dyDescent="0.25">
      <c r="A393" s="415"/>
      <c r="B393" s="416"/>
      <c r="C393" s="417" t="s">
        <v>295</v>
      </c>
      <c r="D393" s="417" t="s">
        <v>1093</v>
      </c>
      <c r="E393" s="417" t="s">
        <v>295</v>
      </c>
      <c r="F393" s="417">
        <v>10</v>
      </c>
      <c r="G393" s="417"/>
      <c r="H393" s="418">
        <v>16.3</v>
      </c>
      <c r="I393" s="419" t="s">
        <v>7034</v>
      </c>
      <c r="J393" s="418">
        <v>17</v>
      </c>
      <c r="K393" s="416"/>
      <c r="L393" s="416"/>
      <c r="M393" s="416"/>
      <c r="N393" s="416"/>
      <c r="O393" s="420"/>
      <c r="P393" s="416"/>
      <c r="Q393" s="416"/>
      <c r="R393" s="470"/>
      <c r="S393" s="423"/>
      <c r="T393" s="122" t="str">
        <f>IFERROR(IFERROR(VLOOKUP(CONCATENATE($C393,"-",$D393, "-",$E393),Dashboard!$M$159:$N$299,2,FALSE),VLOOKUP(CONCATENATE($E393,"-",$D393, "-",$C393),Dashboard!$M$159:$N$299,2,FALSE)),"")</f>
        <v/>
      </c>
      <c r="U393" s="572" t="str">
        <f t="shared" si="5"/>
        <v/>
      </c>
      <c r="V393" s="581"/>
      <c r="W393" s="423"/>
    </row>
    <row r="394" spans="1:23" ht="15.75" x14ac:dyDescent="0.25">
      <c r="A394" s="415"/>
      <c r="B394" s="416"/>
      <c r="C394" s="417" t="s">
        <v>295</v>
      </c>
      <c r="D394" s="417" t="s">
        <v>7034</v>
      </c>
      <c r="E394" s="417" t="s">
        <v>1137</v>
      </c>
      <c r="F394" s="417">
        <v>28</v>
      </c>
      <c r="G394" s="417"/>
      <c r="H394" s="418">
        <v>17.399999999999999</v>
      </c>
      <c r="I394" s="419" t="s">
        <v>7034</v>
      </c>
      <c r="J394" s="418">
        <v>18.399999999999999</v>
      </c>
      <c r="K394" s="416"/>
      <c r="L394" s="416"/>
      <c r="M394" s="416"/>
      <c r="N394" s="416"/>
      <c r="O394" s="420"/>
      <c r="P394" s="416"/>
      <c r="Q394" s="416"/>
      <c r="R394" s="470"/>
      <c r="S394" s="423"/>
      <c r="T394" s="122" t="str">
        <f>IFERROR(IFERROR(VLOOKUP(CONCATENATE($C394,"-",$D394, "-",$E394),Dashboard!$M$159:$N$299,2,FALSE),VLOOKUP(CONCATENATE($E394,"-",$D394, "-",$C394),Dashboard!$M$159:$N$299,2,FALSE)),"")</f>
        <v/>
      </c>
      <c r="U394" s="572" t="str">
        <f t="shared" si="5"/>
        <v/>
      </c>
      <c r="V394" s="581"/>
      <c r="W394" s="423"/>
    </row>
    <row r="395" spans="1:23" ht="15.75" x14ac:dyDescent="0.25">
      <c r="A395" s="415"/>
      <c r="B395" s="416"/>
      <c r="C395" s="417" t="s">
        <v>1137</v>
      </c>
      <c r="D395" s="417" t="s">
        <v>7034</v>
      </c>
      <c r="E395" s="417" t="s">
        <v>295</v>
      </c>
      <c r="F395" s="417">
        <v>28</v>
      </c>
      <c r="G395" s="417"/>
      <c r="H395" s="418">
        <v>18.5</v>
      </c>
      <c r="I395" s="419" t="s">
        <v>7034</v>
      </c>
      <c r="J395" s="418">
        <v>19.399999999999999</v>
      </c>
      <c r="K395" s="416"/>
      <c r="L395" s="416"/>
      <c r="M395" s="416"/>
      <c r="N395" s="416"/>
      <c r="O395" s="420"/>
      <c r="P395" s="416"/>
      <c r="Q395" s="416"/>
      <c r="R395" s="470"/>
      <c r="S395" s="423"/>
      <c r="T395" s="122" t="str">
        <f>IFERROR(IFERROR(VLOOKUP(CONCATENATE($C395,"-",$D395, "-",$E395),Dashboard!$M$159:$N$299,2,FALSE),VLOOKUP(CONCATENATE($E395,"-",$D395, "-",$C395),Dashboard!$M$159:$N$299,2,FALSE)),"")</f>
        <v/>
      </c>
      <c r="U395" s="572" t="str">
        <f t="shared" si="5"/>
        <v/>
      </c>
      <c r="V395" s="581"/>
      <c r="W395" s="423"/>
    </row>
    <row r="396" spans="1:23" ht="15.75" x14ac:dyDescent="0.25">
      <c r="A396" s="415"/>
      <c r="B396" s="416"/>
      <c r="C396" s="417" t="s">
        <v>295</v>
      </c>
      <c r="D396" s="417" t="s">
        <v>7034</v>
      </c>
      <c r="E396" s="417" t="s">
        <v>1137</v>
      </c>
      <c r="F396" s="417">
        <v>28</v>
      </c>
      <c r="G396" s="417"/>
      <c r="H396" s="418">
        <v>20</v>
      </c>
      <c r="I396" s="419" t="s">
        <v>7034</v>
      </c>
      <c r="J396" s="418">
        <v>21</v>
      </c>
      <c r="K396" s="416">
        <v>1</v>
      </c>
      <c r="L396" s="416">
        <v>1</v>
      </c>
      <c r="M396" s="416">
        <v>9.15</v>
      </c>
      <c r="N396" s="416">
        <v>6.55</v>
      </c>
      <c r="O396" s="420">
        <f>SUM(F390:F396)</f>
        <v>160</v>
      </c>
      <c r="P396" s="416">
        <v>0</v>
      </c>
      <c r="Q396" s="416">
        <v>0</v>
      </c>
      <c r="R396" s="496">
        <v>0</v>
      </c>
      <c r="S396" s="496">
        <v>0</v>
      </c>
      <c r="T396" s="122" t="str">
        <f>IFERROR(IFERROR(VLOOKUP(CONCATENATE($C396,"-",$D396, "-",$E396),Dashboard!$M$159:$N$299,2,FALSE),VLOOKUP(CONCATENATE($E396,"-",$D396, "-",$C396),Dashboard!$M$159:$N$299,2,FALSE)),"")</f>
        <v/>
      </c>
      <c r="U396" s="572" t="str">
        <f t="shared" si="5"/>
        <v/>
      </c>
      <c r="V396" s="575"/>
      <c r="W396" s="424" t="s">
        <v>7352</v>
      </c>
    </row>
    <row r="397" spans="1:23" ht="15.75" x14ac:dyDescent="0.25">
      <c r="A397" s="415"/>
      <c r="B397" s="416">
        <v>44</v>
      </c>
      <c r="C397" s="417" t="s">
        <v>1137</v>
      </c>
      <c r="D397" s="417" t="s">
        <v>6000</v>
      </c>
      <c r="E397" s="417" t="s">
        <v>1137</v>
      </c>
      <c r="F397" s="417">
        <v>20</v>
      </c>
      <c r="G397" s="417"/>
      <c r="H397" s="418">
        <v>6.3</v>
      </c>
      <c r="I397" s="419" t="s">
        <v>7034</v>
      </c>
      <c r="J397" s="418">
        <v>7.15</v>
      </c>
      <c r="K397" s="416"/>
      <c r="L397" s="416"/>
      <c r="M397" s="416"/>
      <c r="N397" s="416"/>
      <c r="O397" s="420"/>
      <c r="P397" s="416"/>
      <c r="Q397" s="416"/>
      <c r="R397" s="423"/>
      <c r="S397" s="423"/>
      <c r="T397" s="122" t="str">
        <f>IFERROR(IFERROR(VLOOKUP(CONCATENATE($C397,"-",$D397, "-",$E397),Dashboard!$M$159:$N$299,2,FALSE),VLOOKUP(CONCATENATE($E397,"-",$D397, "-",$C397),Dashboard!$M$159:$N$299,2,FALSE)),"")</f>
        <v/>
      </c>
      <c r="U397" s="572" t="str">
        <f t="shared" si="5"/>
        <v/>
      </c>
      <c r="V397" s="581"/>
      <c r="W397" s="424"/>
    </row>
    <row r="398" spans="1:23" ht="15.75" x14ac:dyDescent="0.25">
      <c r="A398" s="415"/>
      <c r="B398" s="416"/>
      <c r="C398" s="417" t="s">
        <v>1137</v>
      </c>
      <c r="D398" s="417" t="s">
        <v>7034</v>
      </c>
      <c r="E398" s="417" t="s">
        <v>295</v>
      </c>
      <c r="F398" s="417">
        <v>28</v>
      </c>
      <c r="G398" s="417"/>
      <c r="H398" s="418">
        <v>7.3</v>
      </c>
      <c r="I398" s="419" t="s">
        <v>7034</v>
      </c>
      <c r="J398" s="418">
        <v>8.3000000000000007</v>
      </c>
      <c r="K398" s="416"/>
      <c r="L398" s="416"/>
      <c r="M398" s="416"/>
      <c r="N398" s="416"/>
      <c r="O398" s="420"/>
      <c r="P398" s="416"/>
      <c r="Q398" s="416"/>
      <c r="R398" s="423"/>
      <c r="S398" s="423"/>
      <c r="T398" s="122" t="str">
        <f>IFERROR(IFERROR(VLOOKUP(CONCATENATE($C398,"-",$D398, "-",$E398),Dashboard!$M$159:$N$299,2,FALSE),VLOOKUP(CONCATENATE($E398,"-",$D398, "-",$C398),Dashboard!$M$159:$N$299,2,FALSE)),"")</f>
        <v/>
      </c>
      <c r="U398" s="572" t="str">
        <f t="shared" si="5"/>
        <v/>
      </c>
      <c r="V398" s="581"/>
      <c r="W398" s="424"/>
    </row>
    <row r="399" spans="1:23" ht="15.75" x14ac:dyDescent="0.25">
      <c r="A399" s="415"/>
      <c r="B399" s="416"/>
      <c r="C399" s="417" t="s">
        <v>295</v>
      </c>
      <c r="D399" s="417" t="s">
        <v>6000</v>
      </c>
      <c r="E399" s="417" t="s">
        <v>6067</v>
      </c>
      <c r="F399" s="417">
        <v>29</v>
      </c>
      <c r="G399" s="417"/>
      <c r="H399" s="418">
        <v>9</v>
      </c>
      <c r="I399" s="419" t="s">
        <v>7034</v>
      </c>
      <c r="J399" s="418">
        <v>10</v>
      </c>
      <c r="K399" s="416"/>
      <c r="L399" s="416"/>
      <c r="M399" s="416"/>
      <c r="N399" s="416"/>
      <c r="O399" s="420"/>
      <c r="P399" s="416"/>
      <c r="Q399" s="416"/>
      <c r="R399" s="423"/>
      <c r="S399" s="423"/>
      <c r="T399" s="122" t="str">
        <f>IFERROR(IFERROR(VLOOKUP(CONCATENATE($C399,"-",$D399, "-",$E399),Dashboard!$M$159:$N$299,2,FALSE),VLOOKUP(CONCATENATE($E399,"-",$D399, "-",$C399),Dashboard!$M$159:$N$299,2,FALSE)),"")</f>
        <v/>
      </c>
      <c r="U399" s="572" t="str">
        <f t="shared" ref="U399:U462" si="6">T399</f>
        <v/>
      </c>
      <c r="V399" s="581"/>
      <c r="W399" s="424"/>
    </row>
    <row r="400" spans="1:23" ht="15.75" x14ac:dyDescent="0.25">
      <c r="A400" s="415"/>
      <c r="B400" s="416"/>
      <c r="C400" s="417" t="s">
        <v>6067</v>
      </c>
      <c r="D400" s="417" t="s">
        <v>6000</v>
      </c>
      <c r="E400" s="417" t="s">
        <v>295</v>
      </c>
      <c r="F400" s="417">
        <v>29</v>
      </c>
      <c r="G400" s="417"/>
      <c r="H400" s="418">
        <v>10.15</v>
      </c>
      <c r="I400" s="419" t="s">
        <v>7034</v>
      </c>
      <c r="J400" s="418">
        <v>11.15</v>
      </c>
      <c r="K400" s="416">
        <v>1</v>
      </c>
      <c r="L400" s="416">
        <v>1</v>
      </c>
      <c r="M400" s="419">
        <v>6</v>
      </c>
      <c r="N400" s="419">
        <v>5</v>
      </c>
      <c r="O400" s="420">
        <f>SUM(F397:F400)</f>
        <v>106</v>
      </c>
      <c r="P400" s="416">
        <v>0</v>
      </c>
      <c r="Q400" s="416">
        <v>0</v>
      </c>
      <c r="R400" s="496">
        <v>0</v>
      </c>
      <c r="S400" s="496">
        <v>0</v>
      </c>
      <c r="T400" s="122" t="str">
        <f>IFERROR(IFERROR(VLOOKUP(CONCATENATE($C400,"-",$D400, "-",$E400),Dashboard!$M$159:$N$299,2,FALSE),VLOOKUP(CONCATENATE($E400,"-",$D400, "-",$C400),Dashboard!$M$159:$N$299,2,FALSE)),"")</f>
        <v/>
      </c>
      <c r="U400" s="572" t="str">
        <f t="shared" si="6"/>
        <v/>
      </c>
      <c r="V400" s="575"/>
      <c r="W400" s="424" t="s">
        <v>5805</v>
      </c>
    </row>
    <row r="401" spans="1:23" ht="15.75" x14ac:dyDescent="0.25">
      <c r="A401" s="415"/>
      <c r="B401" s="416"/>
      <c r="C401" s="417"/>
      <c r="D401" s="417"/>
      <c r="E401" s="417"/>
      <c r="F401" s="417"/>
      <c r="G401" s="417"/>
      <c r="H401" s="418"/>
      <c r="I401" s="419"/>
      <c r="J401" s="418"/>
      <c r="K401" s="416"/>
      <c r="L401" s="416"/>
      <c r="M401" s="416"/>
      <c r="N401" s="416"/>
      <c r="O401" s="420"/>
      <c r="P401" s="416"/>
      <c r="Q401" s="416"/>
      <c r="R401" s="423"/>
      <c r="S401" s="423"/>
      <c r="T401" s="122" t="str">
        <f>IFERROR(IFERROR(VLOOKUP(CONCATENATE($C401,"-",$D401, "-",$E401),Dashboard!$M$159:$N$299,2,FALSE),VLOOKUP(CONCATENATE($E401,"-",$D401, "-",$C401),Dashboard!$M$159:$N$299,2,FALSE)),"")</f>
        <v/>
      </c>
      <c r="U401" s="572" t="str">
        <f t="shared" si="6"/>
        <v/>
      </c>
      <c r="V401" s="581"/>
      <c r="W401" s="424"/>
    </row>
    <row r="402" spans="1:23" ht="15.75" x14ac:dyDescent="0.25">
      <c r="A402" s="415" t="s">
        <v>5835</v>
      </c>
      <c r="B402" s="416" t="s">
        <v>5851</v>
      </c>
      <c r="C402" s="417" t="s">
        <v>295</v>
      </c>
      <c r="D402" s="415" t="s">
        <v>7094</v>
      </c>
      <c r="E402" s="417" t="s">
        <v>295</v>
      </c>
      <c r="F402" s="417">
        <v>18</v>
      </c>
      <c r="G402" s="417"/>
      <c r="H402" s="418">
        <v>12.3</v>
      </c>
      <c r="I402" s="419" t="s">
        <v>7034</v>
      </c>
      <c r="J402" s="418">
        <v>14</v>
      </c>
      <c r="K402" s="416"/>
      <c r="L402" s="416"/>
      <c r="M402" s="416"/>
      <c r="N402" s="416"/>
      <c r="O402" s="420"/>
      <c r="P402" s="416"/>
      <c r="Q402" s="416"/>
      <c r="R402" s="423"/>
      <c r="S402" s="423"/>
      <c r="T402" s="122" t="str">
        <f>IFERROR(IFERROR(VLOOKUP(CONCATENATE($C402,"-",$D402, "-",$E402),Dashboard!$M$159:$N$299,2,FALSE),VLOOKUP(CONCATENATE($E402,"-",$D402, "-",$C402),Dashboard!$M$159:$N$299,2,FALSE)),"")</f>
        <v/>
      </c>
      <c r="U402" s="572" t="str">
        <f t="shared" si="6"/>
        <v/>
      </c>
      <c r="V402" s="581"/>
      <c r="W402" s="424" t="s">
        <v>7481</v>
      </c>
    </row>
    <row r="403" spans="1:23" ht="15.75" x14ac:dyDescent="0.25">
      <c r="A403" s="415"/>
      <c r="B403" s="416"/>
      <c r="C403" s="417" t="s">
        <v>295</v>
      </c>
      <c r="D403" s="417" t="s">
        <v>6000</v>
      </c>
      <c r="E403" s="417" t="s">
        <v>6067</v>
      </c>
      <c r="F403" s="417">
        <v>29</v>
      </c>
      <c r="G403" s="417"/>
      <c r="H403" s="418">
        <v>14.15</v>
      </c>
      <c r="I403" s="419" t="s">
        <v>7034</v>
      </c>
      <c r="J403" s="418">
        <v>15.15</v>
      </c>
      <c r="K403" s="416"/>
      <c r="L403" s="416"/>
      <c r="M403" s="416"/>
      <c r="N403" s="416"/>
      <c r="O403" s="420"/>
      <c r="P403" s="416"/>
      <c r="Q403" s="416"/>
      <c r="R403" s="423"/>
      <c r="S403" s="423"/>
      <c r="T403" s="122" t="str">
        <f>IFERROR(IFERROR(VLOOKUP(CONCATENATE($C403,"-",$D403, "-",$E403),Dashboard!$M$159:$N$299,2,FALSE),VLOOKUP(CONCATENATE($E403,"-",$D403, "-",$C403),Dashboard!$M$159:$N$299,2,FALSE)),"")</f>
        <v/>
      </c>
      <c r="U403" s="572" t="str">
        <f t="shared" si="6"/>
        <v/>
      </c>
      <c r="V403" s="581"/>
      <c r="W403" s="424"/>
    </row>
    <row r="404" spans="1:23" ht="15.75" x14ac:dyDescent="0.25">
      <c r="A404" s="415"/>
      <c r="B404" s="416"/>
      <c r="C404" s="417" t="s">
        <v>6067</v>
      </c>
      <c r="D404" s="417" t="s">
        <v>6000</v>
      </c>
      <c r="E404" s="417" t="s">
        <v>295</v>
      </c>
      <c r="F404" s="417">
        <v>29</v>
      </c>
      <c r="G404" s="417"/>
      <c r="H404" s="418">
        <v>16</v>
      </c>
      <c r="I404" s="419" t="s">
        <v>7034</v>
      </c>
      <c r="J404" s="418">
        <v>17</v>
      </c>
      <c r="K404" s="416"/>
      <c r="L404" s="416"/>
      <c r="M404" s="416"/>
      <c r="N404" s="416"/>
      <c r="O404" s="420"/>
      <c r="P404" s="416"/>
      <c r="Q404" s="416"/>
      <c r="R404" s="423"/>
      <c r="S404" s="423"/>
      <c r="T404" s="122" t="str">
        <f>IFERROR(IFERROR(VLOOKUP(CONCATENATE($C404,"-",$D404, "-",$E404),Dashboard!$M$159:$N$299,2,FALSE),VLOOKUP(CONCATENATE($E404,"-",$D404, "-",$C404),Dashboard!$M$159:$N$299,2,FALSE)),"")</f>
        <v/>
      </c>
      <c r="U404" s="572" t="str">
        <f t="shared" si="6"/>
        <v/>
      </c>
      <c r="V404" s="581"/>
      <c r="W404" s="424"/>
    </row>
    <row r="405" spans="1:23" ht="15.75" x14ac:dyDescent="0.25">
      <c r="A405" s="415"/>
      <c r="B405" s="416"/>
      <c r="C405" s="417" t="s">
        <v>295</v>
      </c>
      <c r="D405" s="417" t="s">
        <v>7034</v>
      </c>
      <c r="E405" s="417" t="s">
        <v>6108</v>
      </c>
      <c r="F405" s="417">
        <v>32</v>
      </c>
      <c r="G405" s="417"/>
      <c r="H405" s="418">
        <v>17.3</v>
      </c>
      <c r="I405" s="419" t="s">
        <v>7034</v>
      </c>
      <c r="J405" s="418">
        <v>19</v>
      </c>
      <c r="K405" s="416"/>
      <c r="L405" s="416"/>
      <c r="M405" s="416"/>
      <c r="N405" s="416"/>
      <c r="O405" s="420"/>
      <c r="P405" s="416"/>
      <c r="Q405" s="416"/>
      <c r="R405" s="423"/>
      <c r="S405" s="423"/>
      <c r="T405" s="122" t="str">
        <f>IFERROR(IFERROR(VLOOKUP(CONCATENATE($C405,"-",$D405, "-",$E405),Dashboard!$M$159:$N$299,2,FALSE),VLOOKUP(CONCATENATE($E405,"-",$D405, "-",$C405),Dashboard!$M$159:$N$299,2,FALSE)),"")</f>
        <v/>
      </c>
      <c r="U405" s="572" t="str">
        <f t="shared" si="6"/>
        <v/>
      </c>
      <c r="V405" s="581"/>
      <c r="W405" s="449" t="s">
        <v>7482</v>
      </c>
    </row>
    <row r="406" spans="1:23" ht="15.75" x14ac:dyDescent="0.25">
      <c r="A406" s="415"/>
      <c r="B406" s="416"/>
      <c r="C406" s="417" t="s">
        <v>6108</v>
      </c>
      <c r="D406" s="417" t="s">
        <v>7034</v>
      </c>
      <c r="E406" s="417" t="s">
        <v>295</v>
      </c>
      <c r="F406" s="417">
        <v>32</v>
      </c>
      <c r="G406" s="417"/>
      <c r="H406" s="418">
        <v>19.05</v>
      </c>
      <c r="I406" s="419" t="s">
        <v>7034</v>
      </c>
      <c r="J406" s="418">
        <v>20.149999999999999</v>
      </c>
      <c r="K406" s="416"/>
      <c r="L406" s="416"/>
      <c r="M406" s="416"/>
      <c r="N406" s="416"/>
      <c r="O406" s="420"/>
      <c r="P406" s="416"/>
      <c r="Q406" s="416"/>
      <c r="R406" s="423"/>
      <c r="S406" s="423"/>
      <c r="T406" s="122" t="str">
        <f>IFERROR(IFERROR(VLOOKUP(CONCATENATE($C406,"-",$D406, "-",$E406),Dashboard!$M$159:$N$299,2,FALSE),VLOOKUP(CONCATENATE($E406,"-",$D406, "-",$C406),Dashboard!$M$159:$N$299,2,FALSE)),"")</f>
        <v/>
      </c>
      <c r="U406" s="572" t="str">
        <f t="shared" si="6"/>
        <v/>
      </c>
      <c r="V406" s="581"/>
      <c r="W406" s="424" t="s">
        <v>7482</v>
      </c>
    </row>
    <row r="407" spans="1:23" ht="15.75" x14ac:dyDescent="0.25">
      <c r="A407" s="415"/>
      <c r="B407" s="416"/>
      <c r="C407" s="417" t="s">
        <v>295</v>
      </c>
      <c r="D407" s="417" t="s">
        <v>7034</v>
      </c>
      <c r="E407" s="417" t="s">
        <v>6075</v>
      </c>
      <c r="F407" s="417">
        <v>36</v>
      </c>
      <c r="G407" s="417"/>
      <c r="H407" s="418">
        <v>20.3</v>
      </c>
      <c r="I407" s="419" t="s">
        <v>7034</v>
      </c>
      <c r="J407" s="418">
        <v>22</v>
      </c>
      <c r="K407" s="416">
        <v>1</v>
      </c>
      <c r="L407" s="416">
        <v>1</v>
      </c>
      <c r="M407" s="466">
        <v>10.15</v>
      </c>
      <c r="N407" s="419">
        <v>8</v>
      </c>
      <c r="O407" s="420">
        <f>SUM(F402:F407)</f>
        <v>176</v>
      </c>
      <c r="P407" s="416">
        <v>0</v>
      </c>
      <c r="Q407" s="416">
        <v>0</v>
      </c>
      <c r="R407" s="496">
        <v>0</v>
      </c>
      <c r="S407" s="496">
        <v>0</v>
      </c>
      <c r="T407" s="122" t="str">
        <f>IFERROR(IFERROR(VLOOKUP(CONCATENATE($C407,"-",$D407, "-",$E407),Dashboard!$M$159:$N$299,2,FALSE),VLOOKUP(CONCATENATE($E407,"-",$D407, "-",$C407),Dashboard!$M$159:$N$299,2,FALSE)),"")</f>
        <v/>
      </c>
      <c r="U407" s="572" t="str">
        <f t="shared" si="6"/>
        <v/>
      </c>
      <c r="V407" s="575"/>
      <c r="W407" s="424" t="s">
        <v>7483</v>
      </c>
    </row>
    <row r="408" spans="1:23" ht="15.75" x14ac:dyDescent="0.25">
      <c r="A408" s="415"/>
      <c r="B408" s="416">
        <v>45</v>
      </c>
      <c r="C408" s="417" t="s">
        <v>6075</v>
      </c>
      <c r="D408" s="417" t="s">
        <v>115</v>
      </c>
      <c r="E408" s="417" t="s">
        <v>316</v>
      </c>
      <c r="F408" s="417">
        <v>20</v>
      </c>
      <c r="G408" s="417"/>
      <c r="H408" s="418">
        <v>6.15</v>
      </c>
      <c r="I408" s="419" t="s">
        <v>7034</v>
      </c>
      <c r="J408" s="418">
        <v>7.15</v>
      </c>
      <c r="K408" s="416"/>
      <c r="L408" s="416"/>
      <c r="M408" s="416"/>
      <c r="N408" s="419"/>
      <c r="O408" s="420"/>
      <c r="P408" s="416"/>
      <c r="Q408" s="416"/>
      <c r="R408" s="422"/>
      <c r="S408" s="423"/>
      <c r="T408" s="122" t="str">
        <f>IFERROR(IFERROR(VLOOKUP(CONCATENATE($C408,"-",$D408, "-",$E408),Dashboard!$M$159:$N$299,2,FALSE),VLOOKUP(CONCATENATE($E408,"-",$D408, "-",$C408),Dashboard!$M$159:$N$299,2,FALSE)),"")</f>
        <v/>
      </c>
      <c r="U408" s="572" t="str">
        <f t="shared" si="6"/>
        <v/>
      </c>
      <c r="V408" s="581"/>
      <c r="W408" s="423"/>
    </row>
    <row r="409" spans="1:23" ht="15.75" x14ac:dyDescent="0.25">
      <c r="A409" s="415"/>
      <c r="B409" s="416"/>
      <c r="C409" s="417" t="s">
        <v>316</v>
      </c>
      <c r="D409" s="417" t="s">
        <v>7034</v>
      </c>
      <c r="E409" s="417" t="s">
        <v>115</v>
      </c>
      <c r="F409" s="417">
        <v>10</v>
      </c>
      <c r="G409" s="417"/>
      <c r="H409" s="418">
        <v>7.3</v>
      </c>
      <c r="I409" s="419" t="s">
        <v>7034</v>
      </c>
      <c r="J409" s="418">
        <v>8</v>
      </c>
      <c r="K409" s="416"/>
      <c r="L409" s="416"/>
      <c r="M409" s="416"/>
      <c r="N409" s="419"/>
      <c r="O409" s="420"/>
      <c r="P409" s="416"/>
      <c r="Q409" s="416"/>
      <c r="R409" s="470"/>
      <c r="S409" s="423"/>
      <c r="T409" s="122" t="str">
        <f>IFERROR(IFERROR(VLOOKUP(CONCATENATE($C409,"-",$D409, "-",$E409),Dashboard!$M$159:$N$299,2,FALSE),VLOOKUP(CONCATENATE($E409,"-",$D409, "-",$C409),Dashboard!$M$159:$N$299,2,FALSE)),"")</f>
        <v/>
      </c>
      <c r="U409" s="572" t="str">
        <f t="shared" si="6"/>
        <v/>
      </c>
      <c r="V409" s="581"/>
      <c r="W409" s="423"/>
    </row>
    <row r="410" spans="1:23" ht="15.75" x14ac:dyDescent="0.25">
      <c r="A410" s="415"/>
      <c r="B410" s="416"/>
      <c r="C410" s="417" t="s">
        <v>115</v>
      </c>
      <c r="D410" s="417" t="s">
        <v>633</v>
      </c>
      <c r="E410" s="417" t="s">
        <v>295</v>
      </c>
      <c r="F410" s="417">
        <v>26</v>
      </c>
      <c r="G410" s="417"/>
      <c r="H410" s="418">
        <v>8.1</v>
      </c>
      <c r="I410" s="419" t="s">
        <v>7034</v>
      </c>
      <c r="J410" s="418">
        <v>9.1</v>
      </c>
      <c r="K410" s="416"/>
      <c r="L410" s="416"/>
      <c r="M410" s="416"/>
      <c r="N410" s="419"/>
      <c r="O410" s="420"/>
      <c r="P410" s="416"/>
      <c r="Q410" s="416"/>
      <c r="R410" s="470"/>
      <c r="S410" s="423"/>
      <c r="T410" s="122" t="str">
        <f>IFERROR(IFERROR(VLOOKUP(CONCATENATE($C410,"-",$D410, "-",$E410),Dashboard!$M$159:$N$299,2,FALSE),VLOOKUP(CONCATENATE($E410,"-",$D410, "-",$C410),Dashboard!$M$159:$N$299,2,FALSE)),"")</f>
        <v/>
      </c>
      <c r="U410" s="572" t="str">
        <f t="shared" si="6"/>
        <v/>
      </c>
      <c r="V410" s="581"/>
      <c r="W410" s="423"/>
    </row>
    <row r="411" spans="1:23" ht="15.75" x14ac:dyDescent="0.25">
      <c r="A411" s="415"/>
      <c r="B411" s="416"/>
      <c r="C411" s="417" t="s">
        <v>295</v>
      </c>
      <c r="D411" s="417" t="s">
        <v>316</v>
      </c>
      <c r="E411" s="417" t="s">
        <v>295</v>
      </c>
      <c r="F411" s="417">
        <v>24</v>
      </c>
      <c r="G411" s="417"/>
      <c r="H411" s="418">
        <v>9.3000000000000007</v>
      </c>
      <c r="I411" s="419" t="s">
        <v>7034</v>
      </c>
      <c r="J411" s="418">
        <v>10</v>
      </c>
      <c r="K411" s="416">
        <v>1</v>
      </c>
      <c r="L411" s="416">
        <v>1</v>
      </c>
      <c r="M411" s="419">
        <v>4.3</v>
      </c>
      <c r="N411" s="419">
        <v>4.1500000000000004</v>
      </c>
      <c r="O411" s="420">
        <f>SUM(F408:F411)</f>
        <v>80</v>
      </c>
      <c r="P411" s="416">
        <v>0</v>
      </c>
      <c r="Q411" s="416">
        <v>0</v>
      </c>
      <c r="R411" s="496">
        <v>0</v>
      </c>
      <c r="S411" s="496">
        <v>0</v>
      </c>
      <c r="T411" s="122" t="str">
        <f>IFERROR(IFERROR(VLOOKUP(CONCATENATE($C411,"-",$D411, "-",$E411),Dashboard!$M$159:$N$299,2,FALSE),VLOOKUP(CONCATENATE($E411,"-",$D411, "-",$C411),Dashboard!$M$159:$N$299,2,FALSE)),"")</f>
        <v/>
      </c>
      <c r="U411" s="572" t="str">
        <f t="shared" si="6"/>
        <v/>
      </c>
      <c r="V411" s="575"/>
      <c r="W411" s="424" t="s">
        <v>5805</v>
      </c>
    </row>
    <row r="412" spans="1:23" ht="15.75" x14ac:dyDescent="0.25">
      <c r="A412" s="415"/>
      <c r="B412" s="416"/>
      <c r="C412" s="417"/>
      <c r="D412" s="417"/>
      <c r="E412" s="417"/>
      <c r="F412" s="417"/>
      <c r="G412" s="417"/>
      <c r="H412" s="418"/>
      <c r="I412" s="419"/>
      <c r="J412" s="418"/>
      <c r="K412" s="416"/>
      <c r="L412" s="416"/>
      <c r="M412" s="419"/>
      <c r="N412" s="419"/>
      <c r="O412" s="420"/>
      <c r="P412" s="416"/>
      <c r="Q412" s="416"/>
      <c r="R412" s="423"/>
      <c r="S412" s="423"/>
      <c r="T412" s="122" t="str">
        <f>IFERROR(IFERROR(VLOOKUP(CONCATENATE($C412,"-",$D412, "-",$E412),Dashboard!$M$159:$N$299,2,FALSE),VLOOKUP(CONCATENATE($E412,"-",$D412, "-",$C412),Dashboard!$M$159:$N$299,2,FALSE)),"")</f>
        <v/>
      </c>
      <c r="U412" s="572" t="str">
        <f t="shared" si="6"/>
        <v/>
      </c>
      <c r="V412" s="581"/>
      <c r="W412" s="424"/>
    </row>
    <row r="413" spans="1:23" ht="15.75" x14ac:dyDescent="0.25">
      <c r="A413" s="415" t="s">
        <v>5835</v>
      </c>
      <c r="B413" s="416" t="s">
        <v>5852</v>
      </c>
      <c r="C413" s="417" t="s">
        <v>295</v>
      </c>
      <c r="D413" s="417" t="s">
        <v>7034</v>
      </c>
      <c r="E413" s="417" t="s">
        <v>492</v>
      </c>
      <c r="F413" s="417">
        <v>28</v>
      </c>
      <c r="G413" s="417"/>
      <c r="H413" s="418">
        <v>10.199999999999999</v>
      </c>
      <c r="I413" s="419" t="s">
        <v>7034</v>
      </c>
      <c r="J413" s="418">
        <v>11.2</v>
      </c>
      <c r="K413" s="416"/>
      <c r="L413" s="416"/>
      <c r="M413" s="416"/>
      <c r="N413" s="416"/>
      <c r="O413" s="420"/>
      <c r="P413" s="416"/>
      <c r="Q413" s="416"/>
      <c r="R413" s="423"/>
      <c r="S413" s="423"/>
      <c r="T413" s="122" t="str">
        <f>IFERROR(IFERROR(VLOOKUP(CONCATENATE($C413,"-",$D413, "-",$E413),Dashboard!$M$159:$N$299,2,FALSE),VLOOKUP(CONCATENATE($E413,"-",$D413, "-",$C413),Dashboard!$M$159:$N$299,2,FALSE)),"")</f>
        <v/>
      </c>
      <c r="U413" s="572" t="str">
        <f t="shared" si="6"/>
        <v/>
      </c>
      <c r="V413" s="581"/>
      <c r="W413" s="424"/>
    </row>
    <row r="414" spans="1:23" ht="15.75" x14ac:dyDescent="0.25">
      <c r="A414" s="415"/>
      <c r="B414" s="416"/>
      <c r="C414" s="417" t="s">
        <v>492</v>
      </c>
      <c r="D414" s="415" t="s">
        <v>7095</v>
      </c>
      <c r="E414" s="417" t="s">
        <v>492</v>
      </c>
      <c r="F414" s="417">
        <v>22</v>
      </c>
      <c r="G414" s="417"/>
      <c r="H414" s="418">
        <v>12</v>
      </c>
      <c r="I414" s="419" t="s">
        <v>7034</v>
      </c>
      <c r="J414" s="418">
        <v>13</v>
      </c>
      <c r="K414" s="416"/>
      <c r="L414" s="416"/>
      <c r="M414" s="416"/>
      <c r="N414" s="416"/>
      <c r="O414" s="420"/>
      <c r="P414" s="416"/>
      <c r="Q414" s="416"/>
      <c r="R414" s="423"/>
      <c r="S414" s="423"/>
      <c r="T414" s="122" t="str">
        <f>IFERROR(IFERROR(VLOOKUP(CONCATENATE($C414,"-",$D414, "-",$E414),Dashboard!$M$159:$N$299,2,FALSE),VLOOKUP(CONCATENATE($E414,"-",$D414, "-",$C414),Dashboard!$M$159:$N$299,2,FALSE)),"")</f>
        <v/>
      </c>
      <c r="U414" s="572" t="str">
        <f t="shared" si="6"/>
        <v/>
      </c>
      <c r="V414" s="581"/>
      <c r="W414" s="424"/>
    </row>
    <row r="415" spans="1:23" ht="15.75" x14ac:dyDescent="0.25">
      <c r="A415" s="415"/>
      <c r="B415" s="416"/>
      <c r="C415" s="417" t="s">
        <v>492</v>
      </c>
      <c r="D415" s="417" t="s">
        <v>7034</v>
      </c>
      <c r="E415" s="415" t="s">
        <v>134</v>
      </c>
      <c r="F415" s="417">
        <v>12</v>
      </c>
      <c r="G415" s="417"/>
      <c r="H415" s="418">
        <v>13</v>
      </c>
      <c r="I415" s="419" t="s">
        <v>7034</v>
      </c>
      <c r="J415" s="418">
        <v>13.4</v>
      </c>
      <c r="K415" s="416"/>
      <c r="L415" s="416"/>
      <c r="M415" s="416"/>
      <c r="N415" s="416"/>
      <c r="O415" s="420"/>
      <c r="P415" s="416"/>
      <c r="Q415" s="416"/>
      <c r="R415" s="423"/>
      <c r="S415" s="423"/>
      <c r="T415" s="122" t="str">
        <f>IFERROR(IFERROR(VLOOKUP(CONCATENATE($C415,"-",$D415, "-",$E415),Dashboard!$M$159:$N$299,2,FALSE),VLOOKUP(CONCATENATE($E415,"-",$D415, "-",$C415),Dashboard!$M$159:$N$299,2,FALSE)),"")</f>
        <v/>
      </c>
      <c r="U415" s="572" t="str">
        <f t="shared" si="6"/>
        <v/>
      </c>
      <c r="V415" s="581"/>
      <c r="W415" s="424"/>
    </row>
    <row r="416" spans="1:23" ht="15.75" x14ac:dyDescent="0.25">
      <c r="A416" s="415"/>
      <c r="B416" s="416"/>
      <c r="C416" s="459" t="s">
        <v>134</v>
      </c>
      <c r="D416" s="417" t="s">
        <v>492</v>
      </c>
      <c r="E416" s="417" t="s">
        <v>295</v>
      </c>
      <c r="F416" s="417">
        <v>40</v>
      </c>
      <c r="G416" s="417"/>
      <c r="H416" s="418">
        <v>14</v>
      </c>
      <c r="I416" s="419" t="s">
        <v>7034</v>
      </c>
      <c r="J416" s="418">
        <v>15.3</v>
      </c>
      <c r="K416" s="416"/>
      <c r="L416" s="416"/>
      <c r="M416" s="416"/>
      <c r="N416" s="416"/>
      <c r="O416" s="420"/>
      <c r="P416" s="416"/>
      <c r="Q416" s="416"/>
      <c r="R416" s="423"/>
      <c r="S416" s="423"/>
      <c r="T416" s="122" t="str">
        <f>IFERROR(IFERROR(VLOOKUP(CONCATENATE($C416,"-",$D416, "-",$E416),Dashboard!$M$159:$N$299,2,FALSE),VLOOKUP(CONCATENATE($E416,"-",$D416, "-",$C416),Dashboard!$M$159:$N$299,2,FALSE)),"")</f>
        <v/>
      </c>
      <c r="U416" s="572" t="str">
        <f t="shared" si="6"/>
        <v/>
      </c>
      <c r="V416" s="581"/>
      <c r="W416" s="424"/>
    </row>
    <row r="417" spans="1:23" ht="15.75" x14ac:dyDescent="0.25">
      <c r="A417" s="415"/>
      <c r="B417" s="416"/>
      <c r="C417" s="417" t="s">
        <v>295</v>
      </c>
      <c r="D417" s="417" t="s">
        <v>7034</v>
      </c>
      <c r="E417" s="417" t="s">
        <v>1245</v>
      </c>
      <c r="F417" s="417">
        <v>30</v>
      </c>
      <c r="G417" s="417"/>
      <c r="H417" s="418">
        <v>15.35</v>
      </c>
      <c r="I417" s="419" t="s">
        <v>7034</v>
      </c>
      <c r="J417" s="418">
        <v>16.350000000000001</v>
      </c>
      <c r="K417" s="416"/>
      <c r="L417" s="416"/>
      <c r="M417" s="416"/>
      <c r="N417" s="416"/>
      <c r="O417" s="420"/>
      <c r="P417" s="416"/>
      <c r="Q417" s="416"/>
      <c r="R417" s="423"/>
      <c r="S417" s="423"/>
      <c r="T417" s="122" t="str">
        <f>IFERROR(IFERROR(VLOOKUP(CONCATENATE($C417,"-",$D417, "-",$E417),Dashboard!$M$159:$N$299,2,FALSE),VLOOKUP(CONCATENATE($E417,"-",$D417, "-",$C417),Dashboard!$M$159:$N$299,2,FALSE)),"")</f>
        <v/>
      </c>
      <c r="U417" s="572" t="str">
        <f t="shared" si="6"/>
        <v/>
      </c>
      <c r="V417" s="581"/>
      <c r="W417" s="424"/>
    </row>
    <row r="418" spans="1:23" ht="15.75" x14ac:dyDescent="0.25">
      <c r="A418" s="415"/>
      <c r="B418" s="416"/>
      <c r="C418" s="417" t="s">
        <v>1245</v>
      </c>
      <c r="D418" s="417" t="s">
        <v>7034</v>
      </c>
      <c r="E418" s="417" t="s">
        <v>295</v>
      </c>
      <c r="F418" s="417">
        <v>30</v>
      </c>
      <c r="G418" s="417"/>
      <c r="H418" s="418">
        <v>16.5</v>
      </c>
      <c r="I418" s="419" t="s">
        <v>7034</v>
      </c>
      <c r="J418" s="418">
        <v>17.5</v>
      </c>
      <c r="K418" s="416"/>
      <c r="L418" s="416"/>
      <c r="M418" s="416"/>
      <c r="N418" s="416"/>
      <c r="O418" s="420"/>
      <c r="P418" s="416"/>
      <c r="Q418" s="416"/>
      <c r="R418" s="423"/>
      <c r="S418" s="423"/>
      <c r="T418" s="122" t="str">
        <f>IFERROR(IFERROR(VLOOKUP(CONCATENATE($C418,"-",$D418, "-",$E418),Dashboard!$M$159:$N$299,2,FALSE),VLOOKUP(CONCATENATE($E418,"-",$D418, "-",$C418),Dashboard!$M$159:$N$299,2,FALSE)),"")</f>
        <v/>
      </c>
      <c r="U418" s="572" t="str">
        <f t="shared" si="6"/>
        <v/>
      </c>
      <c r="V418" s="581"/>
      <c r="W418" s="424"/>
    </row>
    <row r="419" spans="1:23" ht="15.75" x14ac:dyDescent="0.25">
      <c r="A419" s="415"/>
      <c r="B419" s="416"/>
      <c r="C419" s="417" t="s">
        <v>295</v>
      </c>
      <c r="D419" s="417" t="s">
        <v>492</v>
      </c>
      <c r="E419" s="417" t="s">
        <v>6109</v>
      </c>
      <c r="F419" s="417">
        <v>40</v>
      </c>
      <c r="G419" s="417"/>
      <c r="H419" s="418">
        <v>18.100000000000001</v>
      </c>
      <c r="I419" s="419" t="s">
        <v>7034</v>
      </c>
      <c r="J419" s="418">
        <v>20.2</v>
      </c>
      <c r="K419" s="416">
        <v>1</v>
      </c>
      <c r="L419" s="416">
        <v>1</v>
      </c>
      <c r="M419" s="416">
        <v>10.25</v>
      </c>
      <c r="N419" s="419">
        <v>8</v>
      </c>
      <c r="O419" s="420">
        <f>SUM(F413:F419)</f>
        <v>202</v>
      </c>
      <c r="P419" s="416">
        <v>0</v>
      </c>
      <c r="Q419" s="416">
        <v>0</v>
      </c>
      <c r="R419" s="496">
        <v>0</v>
      </c>
      <c r="S419" s="496">
        <v>0</v>
      </c>
      <c r="T419" s="122" t="str">
        <f>IFERROR(IFERROR(VLOOKUP(CONCATENATE($C419,"-",$D419, "-",$E419),Dashboard!$M$159:$N$299,2,FALSE),VLOOKUP(CONCATENATE($E419,"-",$D419, "-",$C419),Dashboard!$M$159:$N$299,2,FALSE)),"")</f>
        <v>pnj46</v>
      </c>
      <c r="U419" s="572" t="str">
        <f t="shared" si="6"/>
        <v>pnj46</v>
      </c>
      <c r="V419" s="575"/>
      <c r="W419" s="424" t="s">
        <v>7484</v>
      </c>
    </row>
    <row r="420" spans="1:23" ht="11.25" customHeight="1" x14ac:dyDescent="0.25">
      <c r="A420" s="415"/>
      <c r="B420" s="416">
        <v>46</v>
      </c>
      <c r="C420" s="417" t="s">
        <v>6109</v>
      </c>
      <c r="D420" s="417" t="s">
        <v>492</v>
      </c>
      <c r="E420" s="417" t="s">
        <v>295</v>
      </c>
      <c r="F420" s="417">
        <v>44</v>
      </c>
      <c r="G420" s="417"/>
      <c r="H420" s="418">
        <v>7.15</v>
      </c>
      <c r="I420" s="419" t="s">
        <v>7034</v>
      </c>
      <c r="J420" s="418">
        <v>9</v>
      </c>
      <c r="K420" s="416"/>
      <c r="L420" s="416"/>
      <c r="M420" s="416"/>
      <c r="N420" s="416"/>
      <c r="O420" s="420"/>
      <c r="P420" s="416"/>
      <c r="Q420" s="416"/>
      <c r="R420" s="423"/>
      <c r="S420" s="423"/>
      <c r="T420" s="122" t="str">
        <f>IFERROR(IFERROR(VLOOKUP(CONCATENATE($C420,"-",$D420, "-",$E420),Dashboard!$M$159:$N$299,2,FALSE),VLOOKUP(CONCATENATE($E420,"-",$D420, "-",$C420),Dashboard!$M$159:$N$299,2,FALSE)),"")</f>
        <v>pnj46</v>
      </c>
      <c r="U420" s="572" t="str">
        <f t="shared" si="6"/>
        <v>pnj46</v>
      </c>
      <c r="V420" s="581"/>
      <c r="W420" s="424" t="s">
        <v>7485</v>
      </c>
    </row>
    <row r="421" spans="1:23" ht="23.25" x14ac:dyDescent="0.25">
      <c r="A421" s="415"/>
      <c r="B421" s="416"/>
      <c r="C421" s="417" t="s">
        <v>295</v>
      </c>
      <c r="D421" s="417" t="s">
        <v>1093</v>
      </c>
      <c r="E421" s="417" t="s">
        <v>295</v>
      </c>
      <c r="F421" s="417">
        <v>8</v>
      </c>
      <c r="G421" s="417"/>
      <c r="H421" s="418">
        <v>9.15</v>
      </c>
      <c r="I421" s="419" t="s">
        <v>7034</v>
      </c>
      <c r="J421" s="418">
        <v>10</v>
      </c>
      <c r="K421" s="416">
        <v>1</v>
      </c>
      <c r="L421" s="416">
        <v>1</v>
      </c>
      <c r="M421" s="419">
        <v>3.3</v>
      </c>
      <c r="N421" s="416">
        <v>3.15</v>
      </c>
      <c r="O421" s="420">
        <f>SUM(F420:F421)</f>
        <v>52</v>
      </c>
      <c r="P421" s="416">
        <v>0</v>
      </c>
      <c r="Q421" s="416">
        <v>0</v>
      </c>
      <c r="R421" s="496">
        <v>0</v>
      </c>
      <c r="S421" s="496">
        <v>0</v>
      </c>
      <c r="T421" s="122" t="str">
        <f>IFERROR(IFERROR(VLOOKUP(CONCATENATE($C421,"-",$D421, "-",$E421),Dashboard!$M$159:$N$299,2,FALSE),VLOOKUP(CONCATENATE($E421,"-",$D421, "-",$C421),Dashboard!$M$159:$N$299,2,FALSE)),"")</f>
        <v/>
      </c>
      <c r="U421" s="572" t="str">
        <f t="shared" si="6"/>
        <v/>
      </c>
      <c r="V421" s="575"/>
      <c r="W421" s="449" t="s">
        <v>7486</v>
      </c>
    </row>
    <row r="422" spans="1:23" ht="15.75" x14ac:dyDescent="0.25">
      <c r="A422" s="439" t="s">
        <v>7048</v>
      </c>
      <c r="B422" s="440" t="s">
        <v>5854</v>
      </c>
      <c r="C422" s="441" t="s">
        <v>295</v>
      </c>
      <c r="D422" s="441" t="s">
        <v>358</v>
      </c>
      <c r="E422" s="441" t="s">
        <v>6110</v>
      </c>
      <c r="F422" s="441">
        <v>64</v>
      </c>
      <c r="G422" s="441"/>
      <c r="H422" s="442">
        <v>10.3</v>
      </c>
      <c r="I422" s="453" t="s">
        <v>7034</v>
      </c>
      <c r="J422" s="442">
        <v>14</v>
      </c>
      <c r="K422" s="440"/>
      <c r="L422" s="440"/>
      <c r="M422" s="440"/>
      <c r="N422" s="440"/>
      <c r="O422" s="443"/>
      <c r="P422" s="440"/>
      <c r="Q422" s="440"/>
      <c r="R422" s="444"/>
      <c r="S422" s="444"/>
      <c r="T422" s="122" t="str">
        <f>IFERROR(IFERROR(VLOOKUP(CONCATENATE($C422,"-",$D422, "-",$E422),Dashboard!$M$159:$N$299,2,FALSE),VLOOKUP(CONCATENATE($E422,"-",$D422, "-",$C422),Dashboard!$M$159:$N$299,2,FALSE)),"")</f>
        <v/>
      </c>
      <c r="U422" s="572" t="str">
        <f t="shared" si="6"/>
        <v/>
      </c>
      <c r="V422" s="572"/>
      <c r="W422" s="445" t="s">
        <v>7487</v>
      </c>
    </row>
    <row r="423" spans="1:23" ht="15.75" x14ac:dyDescent="0.25">
      <c r="A423" s="415"/>
      <c r="B423" s="416"/>
      <c r="C423" s="417" t="s">
        <v>6110</v>
      </c>
      <c r="D423" s="417" t="s">
        <v>358</v>
      </c>
      <c r="E423" s="417" t="s">
        <v>295</v>
      </c>
      <c r="F423" s="417">
        <v>64</v>
      </c>
      <c r="G423" s="417"/>
      <c r="H423" s="418">
        <v>14.05</v>
      </c>
      <c r="I423" s="419" t="s">
        <v>7034</v>
      </c>
      <c r="J423" s="418">
        <v>16.3</v>
      </c>
      <c r="K423" s="416"/>
      <c r="L423" s="416"/>
      <c r="M423" s="416"/>
      <c r="N423" s="416"/>
      <c r="O423" s="420"/>
      <c r="P423" s="416"/>
      <c r="Q423" s="416"/>
      <c r="R423" s="423"/>
      <c r="S423" s="423"/>
      <c r="T423" s="122" t="str">
        <f>IFERROR(IFERROR(VLOOKUP(CONCATENATE($C423,"-",$D423, "-",$E423),Dashboard!$M$159:$N$299,2,FALSE),VLOOKUP(CONCATENATE($E423,"-",$D423, "-",$C423),Dashboard!$M$159:$N$299,2,FALSE)),"")</f>
        <v/>
      </c>
      <c r="U423" s="572" t="str">
        <f t="shared" si="6"/>
        <v/>
      </c>
      <c r="V423" s="581"/>
      <c r="W423" s="424"/>
    </row>
    <row r="424" spans="1:23" ht="15.75" x14ac:dyDescent="0.25">
      <c r="A424" s="415"/>
      <c r="B424" s="416"/>
      <c r="C424" s="417" t="s">
        <v>295</v>
      </c>
      <c r="D424" s="417" t="s">
        <v>140</v>
      </c>
      <c r="E424" s="417" t="s">
        <v>295</v>
      </c>
      <c r="F424" s="417">
        <v>42</v>
      </c>
      <c r="G424" s="417"/>
      <c r="H424" s="418">
        <v>17</v>
      </c>
      <c r="I424" s="419" t="s">
        <v>7034</v>
      </c>
      <c r="J424" s="418">
        <v>18.3</v>
      </c>
      <c r="K424" s="416"/>
      <c r="L424" s="416"/>
      <c r="M424" s="416"/>
      <c r="N424" s="416"/>
      <c r="O424" s="420"/>
      <c r="P424" s="416"/>
      <c r="Q424" s="416"/>
      <c r="R424" s="423"/>
      <c r="S424" s="423"/>
      <c r="T424" s="122" t="str">
        <f>IFERROR(IFERROR(VLOOKUP(CONCATENATE($C424,"-",$D424, "-",$E424),Dashboard!$M$159:$N$299,2,FALSE),VLOOKUP(CONCATENATE($E424,"-",$D424, "-",$C424),Dashboard!$M$159:$N$299,2,FALSE)),"")</f>
        <v/>
      </c>
      <c r="U424" s="572" t="str">
        <f t="shared" si="6"/>
        <v/>
      </c>
      <c r="V424" s="581"/>
      <c r="W424" s="424"/>
    </row>
    <row r="425" spans="1:23" ht="23.25" x14ac:dyDescent="0.25">
      <c r="A425" s="415"/>
      <c r="B425" s="416"/>
      <c r="C425" s="417" t="s">
        <v>295</v>
      </c>
      <c r="D425" s="417" t="s">
        <v>358</v>
      </c>
      <c r="E425" s="415" t="s">
        <v>7096</v>
      </c>
      <c r="F425" s="417">
        <v>55</v>
      </c>
      <c r="G425" s="417"/>
      <c r="H425" s="418">
        <v>19</v>
      </c>
      <c r="I425" s="419" t="s">
        <v>7034</v>
      </c>
      <c r="J425" s="418">
        <v>21</v>
      </c>
      <c r="K425" s="416">
        <v>1</v>
      </c>
      <c r="L425" s="416">
        <v>1</v>
      </c>
      <c r="M425" s="419">
        <v>11.15</v>
      </c>
      <c r="N425" s="419">
        <v>8</v>
      </c>
      <c r="O425" s="420">
        <f>SUM(F422:F425)</f>
        <v>225</v>
      </c>
      <c r="P425" s="416">
        <v>0</v>
      </c>
      <c r="Q425" s="416">
        <v>0</v>
      </c>
      <c r="R425" s="496">
        <v>0</v>
      </c>
      <c r="S425" s="496">
        <v>0</v>
      </c>
      <c r="T425" s="122" t="str">
        <f>IFERROR(IFERROR(VLOOKUP(CONCATENATE($C425,"-",$D425, "-",$E425),Dashboard!$M$159:$N$299,2,FALSE),VLOOKUP(CONCATENATE($E425,"-",$D425, "-",$C425),Dashboard!$M$159:$N$299,2,FALSE)),"")</f>
        <v/>
      </c>
      <c r="U425" s="572" t="str">
        <f t="shared" si="6"/>
        <v/>
      </c>
      <c r="V425" s="575"/>
      <c r="W425" s="449" t="s">
        <v>7488</v>
      </c>
    </row>
    <row r="426" spans="1:23" ht="15.75" x14ac:dyDescent="0.25">
      <c r="A426" s="415"/>
      <c r="B426" s="416">
        <v>47</v>
      </c>
      <c r="C426" s="417" t="s">
        <v>7097</v>
      </c>
      <c r="D426" s="417" t="s">
        <v>358</v>
      </c>
      <c r="E426" s="417" t="s">
        <v>295</v>
      </c>
      <c r="F426" s="417">
        <v>55</v>
      </c>
      <c r="G426" s="417"/>
      <c r="H426" s="418">
        <v>7</v>
      </c>
      <c r="I426" s="419" t="s">
        <v>7034</v>
      </c>
      <c r="J426" s="418">
        <v>9</v>
      </c>
      <c r="K426" s="416"/>
      <c r="L426" s="416"/>
      <c r="M426" s="416"/>
      <c r="N426" s="416"/>
      <c r="O426" s="420"/>
      <c r="P426" s="416"/>
      <c r="Q426" s="416"/>
      <c r="R426" s="423"/>
      <c r="S426" s="423"/>
      <c r="T426" s="122" t="str">
        <f>IFERROR(IFERROR(VLOOKUP(CONCATENATE($C426,"-",$D426, "-",$E426),Dashboard!$M$159:$N$299,2,FALSE),VLOOKUP(CONCATENATE($E426,"-",$D426, "-",$C426),Dashboard!$M$159:$N$299,2,FALSE)),"")</f>
        <v/>
      </c>
      <c r="U426" s="572" t="str">
        <f t="shared" si="6"/>
        <v/>
      </c>
      <c r="V426" s="581"/>
      <c r="W426" s="424" t="s">
        <v>7489</v>
      </c>
    </row>
    <row r="427" spans="1:23" ht="23.25" x14ac:dyDescent="0.25">
      <c r="A427" s="415"/>
      <c r="B427" s="416"/>
      <c r="C427" s="417" t="s">
        <v>295</v>
      </c>
      <c r="D427" s="417" t="s">
        <v>2164</v>
      </c>
      <c r="E427" s="417" t="s">
        <v>295</v>
      </c>
      <c r="F427" s="417">
        <v>10</v>
      </c>
      <c r="G427" s="417"/>
      <c r="H427" s="418">
        <v>9.15</v>
      </c>
      <c r="I427" s="419" t="s">
        <v>7034</v>
      </c>
      <c r="J427" s="418">
        <v>9.3000000000000007</v>
      </c>
      <c r="K427" s="416">
        <v>1</v>
      </c>
      <c r="L427" s="416">
        <v>1</v>
      </c>
      <c r="M427" s="419">
        <v>3.15</v>
      </c>
      <c r="N427" s="416">
        <v>3</v>
      </c>
      <c r="O427" s="420">
        <f>SUM(F426:F427)</f>
        <v>65</v>
      </c>
      <c r="P427" s="416">
        <v>0</v>
      </c>
      <c r="Q427" s="416">
        <v>0</v>
      </c>
      <c r="R427" s="496">
        <v>0</v>
      </c>
      <c r="S427" s="496">
        <v>0</v>
      </c>
      <c r="T427" s="122" t="str">
        <f>IFERROR(IFERROR(VLOOKUP(CONCATENATE($C427,"-",$D427, "-",$E427),Dashboard!$M$159:$N$299,2,FALSE),VLOOKUP(CONCATENATE($E427,"-",$D427, "-",$C427),Dashboard!$M$159:$N$299,2,FALSE)),"")</f>
        <v/>
      </c>
      <c r="U427" s="572" t="str">
        <f t="shared" si="6"/>
        <v/>
      </c>
      <c r="V427" s="575"/>
      <c r="W427" s="449" t="s">
        <v>7490</v>
      </c>
    </row>
    <row r="428" spans="1:23" ht="15.75" x14ac:dyDescent="0.25">
      <c r="A428" s="415"/>
      <c r="B428" s="416"/>
      <c r="C428" s="417"/>
      <c r="D428" s="417"/>
      <c r="E428" s="417"/>
      <c r="F428" s="417"/>
      <c r="G428" s="417"/>
      <c r="H428" s="418"/>
      <c r="I428" s="419"/>
      <c r="J428" s="418"/>
      <c r="K428" s="416"/>
      <c r="L428" s="416"/>
      <c r="M428" s="419"/>
      <c r="N428" s="416"/>
      <c r="O428" s="420"/>
      <c r="P428" s="416"/>
      <c r="Q428" s="416"/>
      <c r="R428" s="502"/>
      <c r="S428" s="423"/>
      <c r="T428" s="122" t="str">
        <f>IFERROR(IFERROR(VLOOKUP(CONCATENATE($C428,"-",$D428, "-",$E428),Dashboard!$M$159:$N$299,2,FALSE),VLOOKUP(CONCATENATE($E428,"-",$D428, "-",$C428),Dashboard!$M$159:$N$299,2,FALSE)),"")</f>
        <v/>
      </c>
      <c r="U428" s="572" t="str">
        <f t="shared" si="6"/>
        <v/>
      </c>
      <c r="V428" s="581"/>
      <c r="W428" s="449"/>
    </row>
    <row r="429" spans="1:23" ht="15.75" x14ac:dyDescent="0.25">
      <c r="A429" s="415" t="s">
        <v>5835</v>
      </c>
      <c r="B429" s="416" t="s">
        <v>5855</v>
      </c>
      <c r="C429" s="417" t="s">
        <v>295</v>
      </c>
      <c r="D429" s="417" t="s">
        <v>492</v>
      </c>
      <c r="E429" s="417" t="s">
        <v>6111</v>
      </c>
      <c r="F429" s="417">
        <v>70</v>
      </c>
      <c r="G429" s="417"/>
      <c r="H429" s="418">
        <v>10.55</v>
      </c>
      <c r="I429" s="419" t="s">
        <v>7034</v>
      </c>
      <c r="J429" s="418">
        <v>14</v>
      </c>
      <c r="K429" s="416"/>
      <c r="L429" s="416"/>
      <c r="M429" s="416"/>
      <c r="N429" s="416"/>
      <c r="O429" s="420"/>
      <c r="P429" s="416"/>
      <c r="Q429" s="416"/>
      <c r="R429" s="470"/>
      <c r="S429" s="423"/>
      <c r="T429" s="122" t="str">
        <f>IFERROR(IFERROR(VLOOKUP(CONCATENATE($C429,"-",$D429, "-",$E429),Dashboard!$M$159:$N$299,2,FALSE),VLOOKUP(CONCATENATE($E429,"-",$D429, "-",$C429),Dashboard!$M$159:$N$299,2,FALSE)),"")</f>
        <v/>
      </c>
      <c r="U429" s="572" t="str">
        <f t="shared" si="6"/>
        <v/>
      </c>
      <c r="V429" s="581"/>
      <c r="W429" s="423"/>
    </row>
    <row r="430" spans="1:23" ht="15.75" x14ac:dyDescent="0.25">
      <c r="A430" s="415"/>
      <c r="B430" s="416"/>
      <c r="C430" s="417" t="s">
        <v>7098</v>
      </c>
      <c r="D430" s="417" t="s">
        <v>492</v>
      </c>
      <c r="E430" s="417" t="s">
        <v>295</v>
      </c>
      <c r="F430" s="417">
        <v>70</v>
      </c>
      <c r="G430" s="417"/>
      <c r="H430" s="418">
        <v>14.3</v>
      </c>
      <c r="I430" s="419" t="s">
        <v>7034</v>
      </c>
      <c r="J430" s="418">
        <v>17</v>
      </c>
      <c r="K430" s="416"/>
      <c r="L430" s="416"/>
      <c r="M430" s="416"/>
      <c r="N430" s="416"/>
      <c r="O430" s="420"/>
      <c r="P430" s="416"/>
      <c r="Q430" s="416"/>
      <c r="R430" s="470"/>
      <c r="S430" s="423"/>
      <c r="T430" s="122" t="str">
        <f>IFERROR(IFERROR(VLOOKUP(CONCATENATE($C430,"-",$D430, "-",$E430),Dashboard!$M$159:$N$299,2,FALSE),VLOOKUP(CONCATENATE($E430,"-",$D430, "-",$C430),Dashboard!$M$159:$N$299,2,FALSE)),"")</f>
        <v/>
      </c>
      <c r="U430" s="572" t="str">
        <f t="shared" si="6"/>
        <v/>
      </c>
      <c r="V430" s="581"/>
      <c r="W430" s="423"/>
    </row>
    <row r="431" spans="1:23" ht="15.75" x14ac:dyDescent="0.25">
      <c r="A431" s="415"/>
      <c r="B431" s="416"/>
      <c r="C431" s="417" t="s">
        <v>295</v>
      </c>
      <c r="D431" s="417" t="s">
        <v>492</v>
      </c>
      <c r="E431" s="417" t="s">
        <v>7098</v>
      </c>
      <c r="F431" s="417">
        <v>70</v>
      </c>
      <c r="G431" s="417"/>
      <c r="H431" s="418">
        <v>17.45</v>
      </c>
      <c r="I431" s="419" t="s">
        <v>7034</v>
      </c>
      <c r="J431" s="418">
        <v>20</v>
      </c>
      <c r="K431" s="416">
        <v>1</v>
      </c>
      <c r="L431" s="416">
        <v>1</v>
      </c>
      <c r="M431" s="419">
        <v>9.5</v>
      </c>
      <c r="N431" s="419">
        <v>8</v>
      </c>
      <c r="O431" s="420">
        <f>SUM(F429:F431)</f>
        <v>210</v>
      </c>
      <c r="P431" s="416">
        <v>0</v>
      </c>
      <c r="Q431" s="416">
        <v>0</v>
      </c>
      <c r="R431" s="496">
        <v>0</v>
      </c>
      <c r="S431" s="496">
        <v>0</v>
      </c>
      <c r="T431" s="122" t="str">
        <f>IFERROR(IFERROR(VLOOKUP(CONCATENATE($C431,"-",$D431, "-",$E431),Dashboard!$M$159:$N$299,2,FALSE),VLOOKUP(CONCATENATE($E431,"-",$D431, "-",$C431),Dashboard!$M$159:$N$299,2,FALSE)),"")</f>
        <v/>
      </c>
      <c r="U431" s="572" t="str">
        <f t="shared" si="6"/>
        <v/>
      </c>
      <c r="V431" s="575"/>
      <c r="W431" s="424" t="s">
        <v>7491</v>
      </c>
    </row>
    <row r="432" spans="1:23" ht="34.5" x14ac:dyDescent="0.25">
      <c r="A432" s="462"/>
      <c r="B432" s="416">
        <v>48</v>
      </c>
      <c r="C432" s="417" t="s">
        <v>6111</v>
      </c>
      <c r="D432" s="417" t="s">
        <v>492</v>
      </c>
      <c r="E432" s="417" t="s">
        <v>295</v>
      </c>
      <c r="F432" s="417">
        <v>74</v>
      </c>
      <c r="G432" s="417"/>
      <c r="H432" s="418">
        <v>7.05</v>
      </c>
      <c r="I432" s="419" t="s">
        <v>7034</v>
      </c>
      <c r="J432" s="418">
        <v>9.3000000000000007</v>
      </c>
      <c r="K432" s="416">
        <v>1</v>
      </c>
      <c r="L432" s="416">
        <v>1</v>
      </c>
      <c r="M432" s="419">
        <v>3.1</v>
      </c>
      <c r="N432" s="419">
        <v>3.1</v>
      </c>
      <c r="O432" s="420">
        <f>+F432</f>
        <v>74</v>
      </c>
      <c r="P432" s="416">
        <v>0</v>
      </c>
      <c r="Q432" s="416">
        <v>0</v>
      </c>
      <c r="R432" s="496">
        <v>0</v>
      </c>
      <c r="S432" s="496">
        <v>0</v>
      </c>
      <c r="T432" s="122" t="str">
        <f>IFERROR(IFERROR(VLOOKUP(CONCATENATE($C432,"-",$D432, "-",$E432),Dashboard!$M$159:$N$299,2,FALSE),VLOOKUP(CONCATENATE($E432,"-",$D432, "-",$C432),Dashboard!$M$159:$N$299,2,FALSE)),"")</f>
        <v/>
      </c>
      <c r="U432" s="572" t="str">
        <f t="shared" si="6"/>
        <v/>
      </c>
      <c r="V432" s="575"/>
      <c r="W432" s="449" t="s">
        <v>7492</v>
      </c>
    </row>
    <row r="433" spans="1:23" ht="15.75" x14ac:dyDescent="0.25">
      <c r="A433" s="462"/>
      <c r="B433" s="416"/>
      <c r="C433" s="417"/>
      <c r="D433" s="417"/>
      <c r="E433" s="417"/>
      <c r="F433" s="417"/>
      <c r="G433" s="417"/>
      <c r="H433" s="418"/>
      <c r="I433" s="419"/>
      <c r="J433" s="418"/>
      <c r="K433" s="416"/>
      <c r="L433" s="416"/>
      <c r="M433" s="419"/>
      <c r="N433" s="419"/>
      <c r="O433" s="420"/>
      <c r="P433" s="416"/>
      <c r="Q433" s="416"/>
      <c r="R433" s="423"/>
      <c r="S433" s="423"/>
      <c r="T433" s="122" t="str">
        <f>IFERROR(IFERROR(VLOOKUP(CONCATENATE($C433,"-",$D433, "-",$E433),Dashboard!$M$159:$N$299,2,FALSE),VLOOKUP(CONCATENATE($E433,"-",$D433, "-",$C433),Dashboard!$M$159:$N$299,2,FALSE)),"")</f>
        <v/>
      </c>
      <c r="U433" s="572" t="str">
        <f t="shared" si="6"/>
        <v/>
      </c>
      <c r="V433" s="581"/>
      <c r="W433" s="449"/>
    </row>
    <row r="434" spans="1:23" ht="15.75" x14ac:dyDescent="0.25">
      <c r="A434" s="415" t="s">
        <v>5835</v>
      </c>
      <c r="B434" s="416" t="s">
        <v>5856</v>
      </c>
      <c r="C434" s="417" t="s">
        <v>295</v>
      </c>
      <c r="D434" s="417" t="s">
        <v>411</v>
      </c>
      <c r="E434" s="417" t="s">
        <v>6112</v>
      </c>
      <c r="F434" s="417">
        <v>40</v>
      </c>
      <c r="G434" s="417"/>
      <c r="H434" s="418">
        <v>11.2</v>
      </c>
      <c r="I434" s="419" t="s">
        <v>7034</v>
      </c>
      <c r="J434" s="418">
        <v>13.5</v>
      </c>
      <c r="K434" s="416"/>
      <c r="L434" s="416"/>
      <c r="M434" s="416"/>
      <c r="N434" s="416"/>
      <c r="O434" s="420"/>
      <c r="P434" s="416"/>
      <c r="Q434" s="416"/>
      <c r="R434" s="423"/>
      <c r="S434" s="423"/>
      <c r="T434" s="122" t="str">
        <f>IFERROR(IFERROR(VLOOKUP(CONCATENATE($C434,"-",$D434, "-",$E434),Dashboard!$M$159:$N$299,2,FALSE),VLOOKUP(CONCATENATE($E434,"-",$D434, "-",$C434),Dashboard!$M$159:$N$299,2,FALSE)),"")</f>
        <v/>
      </c>
      <c r="U434" s="572" t="str">
        <f t="shared" si="6"/>
        <v/>
      </c>
      <c r="V434" s="581"/>
      <c r="W434" s="424"/>
    </row>
    <row r="435" spans="1:23" ht="15.75" x14ac:dyDescent="0.25">
      <c r="A435" s="415"/>
      <c r="B435" s="416"/>
      <c r="C435" s="417" t="s">
        <v>6112</v>
      </c>
      <c r="D435" s="417" t="s">
        <v>411</v>
      </c>
      <c r="E435" s="417" t="s">
        <v>295</v>
      </c>
      <c r="F435" s="417">
        <v>40</v>
      </c>
      <c r="G435" s="417"/>
      <c r="H435" s="418">
        <v>14</v>
      </c>
      <c r="I435" s="419" t="s">
        <v>7034</v>
      </c>
      <c r="J435" s="418">
        <v>15.2</v>
      </c>
      <c r="K435" s="416"/>
      <c r="L435" s="416"/>
      <c r="M435" s="416"/>
      <c r="N435" s="416"/>
      <c r="O435" s="420"/>
      <c r="P435" s="416"/>
      <c r="Q435" s="416"/>
      <c r="R435" s="423"/>
      <c r="S435" s="423"/>
      <c r="T435" s="122" t="str">
        <f>IFERROR(IFERROR(VLOOKUP(CONCATENATE($C435,"-",$D435, "-",$E435),Dashboard!$M$159:$N$299,2,FALSE),VLOOKUP(CONCATENATE($E435,"-",$D435, "-",$C435),Dashboard!$M$159:$N$299,2,FALSE)),"")</f>
        <v/>
      </c>
      <c r="U435" s="572" t="str">
        <f t="shared" si="6"/>
        <v/>
      </c>
      <c r="V435" s="581"/>
      <c r="W435" s="424"/>
    </row>
    <row r="436" spans="1:23" ht="15.75" x14ac:dyDescent="0.25">
      <c r="A436" s="415"/>
      <c r="B436" s="416"/>
      <c r="C436" s="417" t="s">
        <v>295</v>
      </c>
      <c r="D436" s="417" t="s">
        <v>1261</v>
      </c>
      <c r="E436" s="417" t="s">
        <v>1245</v>
      </c>
      <c r="F436" s="417">
        <v>30</v>
      </c>
      <c r="G436" s="417"/>
      <c r="H436" s="418">
        <v>15.3</v>
      </c>
      <c r="I436" s="419" t="s">
        <v>7034</v>
      </c>
      <c r="J436" s="418">
        <v>16.3</v>
      </c>
      <c r="K436" s="416"/>
      <c r="L436" s="416"/>
      <c r="M436" s="416"/>
      <c r="N436" s="416"/>
      <c r="O436" s="420"/>
      <c r="P436" s="416"/>
      <c r="Q436" s="416"/>
      <c r="R436" s="423"/>
      <c r="S436" s="423"/>
      <c r="T436" s="122" t="str">
        <f>IFERROR(IFERROR(VLOOKUP(CONCATENATE($C436,"-",$D436, "-",$E436),Dashboard!$M$159:$N$299,2,FALSE),VLOOKUP(CONCATENATE($E436,"-",$D436, "-",$C436),Dashboard!$M$159:$N$299,2,FALSE)),"")</f>
        <v>pnj129</v>
      </c>
      <c r="U436" s="572" t="str">
        <f t="shared" si="6"/>
        <v>pnj129</v>
      </c>
      <c r="V436" s="581"/>
      <c r="W436" s="424"/>
    </row>
    <row r="437" spans="1:23" ht="15.75" x14ac:dyDescent="0.25">
      <c r="A437" s="415"/>
      <c r="B437" s="416"/>
      <c r="C437" s="417" t="s">
        <v>1245</v>
      </c>
      <c r="D437" s="417" t="s">
        <v>1261</v>
      </c>
      <c r="E437" s="417" t="s">
        <v>295</v>
      </c>
      <c r="F437" s="417">
        <v>30</v>
      </c>
      <c r="G437" s="417"/>
      <c r="H437" s="418">
        <v>16.55</v>
      </c>
      <c r="I437" s="419" t="s">
        <v>7034</v>
      </c>
      <c r="J437" s="418">
        <v>17.55</v>
      </c>
      <c r="K437" s="416"/>
      <c r="L437" s="416"/>
      <c r="M437" s="416"/>
      <c r="N437" s="416"/>
      <c r="O437" s="420"/>
      <c r="P437" s="416"/>
      <c r="Q437" s="416"/>
      <c r="R437" s="423"/>
      <c r="S437" s="423"/>
      <c r="T437" s="122" t="str">
        <f>IFERROR(IFERROR(VLOOKUP(CONCATENATE($C437,"-",$D437, "-",$E437),Dashboard!$M$159:$N$299,2,FALSE),VLOOKUP(CONCATENATE($E437,"-",$D437, "-",$C437),Dashboard!$M$159:$N$299,2,FALSE)),"")</f>
        <v>pnj129</v>
      </c>
      <c r="U437" s="572" t="str">
        <f t="shared" si="6"/>
        <v>pnj129</v>
      </c>
      <c r="V437" s="581"/>
      <c r="W437" s="424"/>
    </row>
    <row r="438" spans="1:23" ht="15.75" customHeight="1" x14ac:dyDescent="0.25">
      <c r="A438" s="415"/>
      <c r="B438" s="416"/>
      <c r="C438" s="417" t="s">
        <v>295</v>
      </c>
      <c r="D438" s="417" t="s">
        <v>411</v>
      </c>
      <c r="E438" s="417" t="s">
        <v>6112</v>
      </c>
      <c r="F438" s="417">
        <v>40</v>
      </c>
      <c r="G438" s="417"/>
      <c r="H438" s="418">
        <v>18.100000000000001</v>
      </c>
      <c r="I438" s="419" t="s">
        <v>7034</v>
      </c>
      <c r="J438" s="418">
        <v>20</v>
      </c>
      <c r="K438" s="416">
        <v>1</v>
      </c>
      <c r="L438" s="416">
        <v>1</v>
      </c>
      <c r="M438" s="419">
        <v>9.25</v>
      </c>
      <c r="N438" s="419">
        <v>8</v>
      </c>
      <c r="O438" s="420">
        <f>SUM(F434:F438)</f>
        <v>180</v>
      </c>
      <c r="P438" s="416">
        <v>0</v>
      </c>
      <c r="Q438" s="416">
        <v>0</v>
      </c>
      <c r="R438" s="496">
        <v>0</v>
      </c>
      <c r="S438" s="496">
        <v>0</v>
      </c>
      <c r="T438" s="122" t="str">
        <f>IFERROR(IFERROR(VLOOKUP(CONCATENATE($C438,"-",$D438, "-",$E438),Dashboard!$M$159:$N$299,2,FALSE),VLOOKUP(CONCATENATE($E438,"-",$D438, "-",$C438),Dashboard!$M$159:$N$299,2,FALSE)),"")</f>
        <v/>
      </c>
      <c r="U438" s="572" t="str">
        <f t="shared" si="6"/>
        <v/>
      </c>
      <c r="V438" s="575"/>
      <c r="W438" s="449" t="s">
        <v>7493</v>
      </c>
    </row>
    <row r="439" spans="1:23" ht="23.25" x14ac:dyDescent="0.25">
      <c r="A439" s="415"/>
      <c r="B439" s="416">
        <v>49</v>
      </c>
      <c r="C439" s="417" t="s">
        <v>6112</v>
      </c>
      <c r="D439" s="417" t="s">
        <v>411</v>
      </c>
      <c r="E439" s="417" t="s">
        <v>295</v>
      </c>
      <c r="F439" s="417">
        <v>44</v>
      </c>
      <c r="G439" s="417"/>
      <c r="H439" s="418">
        <v>7.3</v>
      </c>
      <c r="I439" s="419" t="s">
        <v>7034</v>
      </c>
      <c r="J439" s="418">
        <v>9</v>
      </c>
      <c r="K439" s="416"/>
      <c r="L439" s="416"/>
      <c r="M439" s="416"/>
      <c r="N439" s="416"/>
      <c r="O439" s="420"/>
      <c r="P439" s="416"/>
      <c r="Q439" s="416"/>
      <c r="R439" s="423"/>
      <c r="S439" s="423"/>
      <c r="T439" s="122" t="str">
        <f>IFERROR(IFERROR(VLOOKUP(CONCATENATE($C439,"-",$D439, "-",$E439),Dashboard!$M$159:$N$299,2,FALSE),VLOOKUP(CONCATENATE($E439,"-",$D439, "-",$C439),Dashboard!$M$159:$N$299,2,FALSE)),"")</f>
        <v/>
      </c>
      <c r="U439" s="572" t="str">
        <f t="shared" si="6"/>
        <v/>
      </c>
      <c r="V439" s="581"/>
      <c r="W439" s="449" t="s">
        <v>7494</v>
      </c>
    </row>
    <row r="440" spans="1:23" ht="30.75" x14ac:dyDescent="0.25">
      <c r="A440" s="415"/>
      <c r="B440" s="416"/>
      <c r="C440" s="417" t="s">
        <v>295</v>
      </c>
      <c r="D440" s="417" t="s">
        <v>637</v>
      </c>
      <c r="E440" s="461" t="s">
        <v>7099</v>
      </c>
      <c r="F440" s="417">
        <v>5</v>
      </c>
      <c r="G440" s="417"/>
      <c r="H440" s="418">
        <v>9.1</v>
      </c>
      <c r="I440" s="419"/>
      <c r="J440" s="418">
        <v>9.1999999999999993</v>
      </c>
      <c r="K440" s="416"/>
      <c r="L440" s="416"/>
      <c r="M440" s="416"/>
      <c r="N440" s="416"/>
      <c r="O440" s="420"/>
      <c r="P440" s="416"/>
      <c r="Q440" s="416"/>
      <c r="R440" s="423"/>
      <c r="S440" s="423"/>
      <c r="T440" s="122" t="str">
        <f>IFERROR(IFERROR(VLOOKUP(CONCATENATE($C440,"-",$D440, "-",$E440),Dashboard!$M$159:$N$299,2,FALSE),VLOOKUP(CONCATENATE($E440,"-",$D440, "-",$C440),Dashboard!$M$159:$N$299,2,FALSE)),"")</f>
        <v/>
      </c>
      <c r="U440" s="572" t="str">
        <f t="shared" si="6"/>
        <v/>
      </c>
      <c r="V440" s="581"/>
      <c r="W440" s="424"/>
    </row>
    <row r="441" spans="1:23" ht="23.25" x14ac:dyDescent="0.25">
      <c r="A441" s="462"/>
      <c r="B441" s="416"/>
      <c r="C441" s="417" t="s">
        <v>637</v>
      </c>
      <c r="D441" s="415" t="s">
        <v>7100</v>
      </c>
      <c r="E441" s="417" t="s">
        <v>295</v>
      </c>
      <c r="F441" s="417">
        <v>5</v>
      </c>
      <c r="G441" s="417"/>
      <c r="H441" s="418">
        <v>9.3000000000000007</v>
      </c>
      <c r="I441" s="419"/>
      <c r="J441" s="418">
        <v>9.4</v>
      </c>
      <c r="K441" s="416">
        <v>1</v>
      </c>
      <c r="L441" s="416">
        <v>1</v>
      </c>
      <c r="M441" s="416">
        <v>2.5499999999999998</v>
      </c>
      <c r="N441" s="416">
        <v>2.35</v>
      </c>
      <c r="O441" s="420">
        <f>SUM(F439:F441)</f>
        <v>54</v>
      </c>
      <c r="P441" s="416">
        <v>0</v>
      </c>
      <c r="Q441" s="416">
        <v>0</v>
      </c>
      <c r="R441" s="496">
        <v>0</v>
      </c>
      <c r="S441" s="496">
        <v>0</v>
      </c>
      <c r="T441" s="122" t="str">
        <f>IFERROR(IFERROR(VLOOKUP(CONCATENATE($C441,"-",$D441, "-",$E441),Dashboard!$M$159:$N$299,2,FALSE),VLOOKUP(CONCATENATE($E441,"-",$D441, "-",$C441),Dashboard!$M$159:$N$299,2,FALSE)),"")</f>
        <v/>
      </c>
      <c r="U441" s="572" t="str">
        <f t="shared" si="6"/>
        <v/>
      </c>
      <c r="V441" s="575"/>
      <c r="W441" s="449" t="s">
        <v>7247</v>
      </c>
    </row>
    <row r="442" spans="1:23" ht="15.75" x14ac:dyDescent="0.25">
      <c r="A442" s="462"/>
      <c r="B442" s="416"/>
      <c r="C442" s="417"/>
      <c r="D442" s="417"/>
      <c r="E442" s="417"/>
      <c r="F442" s="417"/>
      <c r="G442" s="417"/>
      <c r="H442" s="418"/>
      <c r="I442" s="419"/>
      <c r="J442" s="418"/>
      <c r="K442" s="416"/>
      <c r="L442" s="416"/>
      <c r="M442" s="416"/>
      <c r="N442" s="416"/>
      <c r="O442" s="420"/>
      <c r="P442" s="416"/>
      <c r="Q442" s="416"/>
      <c r="R442" s="477"/>
      <c r="S442" s="423"/>
      <c r="T442" s="122" t="str">
        <f>IFERROR(IFERROR(VLOOKUP(CONCATENATE($C442,"-",$D442, "-",$E442),Dashboard!$M$159:$N$299,2,FALSE),VLOOKUP(CONCATENATE($E442,"-",$D442, "-",$C442),Dashboard!$M$159:$N$299,2,FALSE)),"")</f>
        <v/>
      </c>
      <c r="U442" s="572" t="str">
        <f t="shared" si="6"/>
        <v/>
      </c>
      <c r="V442" s="581"/>
      <c r="W442" s="423"/>
    </row>
    <row r="443" spans="1:23" ht="15.75" x14ac:dyDescent="0.25">
      <c r="A443" s="415" t="s">
        <v>5835</v>
      </c>
      <c r="B443" s="416" t="s">
        <v>5857</v>
      </c>
      <c r="C443" s="417" t="s">
        <v>295</v>
      </c>
      <c r="D443" s="417" t="s">
        <v>1261</v>
      </c>
      <c r="E443" s="417" t="s">
        <v>1245</v>
      </c>
      <c r="F443" s="417">
        <v>30</v>
      </c>
      <c r="G443" s="417"/>
      <c r="H443" s="418">
        <v>11.35</v>
      </c>
      <c r="I443" s="419" t="s">
        <v>7034</v>
      </c>
      <c r="J443" s="418">
        <v>12.35</v>
      </c>
      <c r="K443" s="416"/>
      <c r="L443" s="416"/>
      <c r="M443" s="416"/>
      <c r="N443" s="416"/>
      <c r="O443" s="420"/>
      <c r="P443" s="416"/>
      <c r="Q443" s="416"/>
      <c r="R443" s="470"/>
      <c r="S443" s="423"/>
      <c r="T443" s="122" t="str">
        <f>IFERROR(IFERROR(VLOOKUP(CONCATENATE($C443,"-",$D443, "-",$E443),Dashboard!$M$159:$N$299,2,FALSE),VLOOKUP(CONCATENATE($E443,"-",$D443, "-",$C443),Dashboard!$M$159:$N$299,2,FALSE)),"")</f>
        <v>pnj129</v>
      </c>
      <c r="U443" s="572" t="str">
        <f t="shared" si="6"/>
        <v>pnj129</v>
      </c>
      <c r="V443" s="581"/>
      <c r="W443" s="423"/>
    </row>
    <row r="444" spans="1:23" ht="15.75" x14ac:dyDescent="0.25">
      <c r="A444" s="415"/>
      <c r="B444" s="416"/>
      <c r="C444" s="417" t="s">
        <v>1245</v>
      </c>
      <c r="D444" s="417" t="s">
        <v>1261</v>
      </c>
      <c r="E444" s="417" t="s">
        <v>295</v>
      </c>
      <c r="F444" s="417">
        <v>30</v>
      </c>
      <c r="G444" s="417"/>
      <c r="H444" s="418">
        <v>12.45</v>
      </c>
      <c r="I444" s="419" t="s">
        <v>7034</v>
      </c>
      <c r="J444" s="418">
        <v>13.45</v>
      </c>
      <c r="K444" s="416"/>
      <c r="L444" s="416"/>
      <c r="M444" s="416"/>
      <c r="N444" s="416"/>
      <c r="O444" s="420"/>
      <c r="P444" s="416"/>
      <c r="Q444" s="416"/>
      <c r="R444" s="470"/>
      <c r="S444" s="423"/>
      <c r="T444" s="122" t="str">
        <f>IFERROR(IFERROR(VLOOKUP(CONCATENATE($C444,"-",$D444, "-",$E444),Dashboard!$M$159:$N$299,2,FALSE),VLOOKUP(CONCATENATE($E444,"-",$D444, "-",$C444),Dashboard!$M$159:$N$299,2,FALSE)),"")</f>
        <v>pnj129</v>
      </c>
      <c r="U444" s="572" t="str">
        <f t="shared" si="6"/>
        <v>pnj129</v>
      </c>
      <c r="V444" s="581"/>
      <c r="W444" s="423"/>
    </row>
    <row r="445" spans="1:23" ht="15.75" x14ac:dyDescent="0.25">
      <c r="A445" s="415"/>
      <c r="B445" s="416"/>
      <c r="C445" s="417" t="s">
        <v>295</v>
      </c>
      <c r="D445" s="417" t="s">
        <v>1261</v>
      </c>
      <c r="E445" s="417" t="s">
        <v>1245</v>
      </c>
      <c r="F445" s="417">
        <v>30</v>
      </c>
      <c r="G445" s="417"/>
      <c r="H445" s="418">
        <v>13.55</v>
      </c>
      <c r="I445" s="419" t="s">
        <v>7034</v>
      </c>
      <c r="J445" s="418">
        <v>14.55</v>
      </c>
      <c r="K445" s="416"/>
      <c r="L445" s="416"/>
      <c r="M445" s="416"/>
      <c r="N445" s="416"/>
      <c r="O445" s="420"/>
      <c r="P445" s="416"/>
      <c r="Q445" s="416"/>
      <c r="R445" s="470"/>
      <c r="S445" s="423"/>
      <c r="T445" s="122" t="str">
        <f>IFERROR(IFERROR(VLOOKUP(CONCATENATE($C445,"-",$D445, "-",$E445),Dashboard!$M$159:$N$299,2,FALSE),VLOOKUP(CONCATENATE($E445,"-",$D445, "-",$C445),Dashboard!$M$159:$N$299,2,FALSE)),"")</f>
        <v>pnj129</v>
      </c>
      <c r="U445" s="572" t="str">
        <f t="shared" si="6"/>
        <v>pnj129</v>
      </c>
      <c r="V445" s="581"/>
      <c r="W445" s="423"/>
    </row>
    <row r="446" spans="1:23" ht="15.75" x14ac:dyDescent="0.25">
      <c r="A446" s="415"/>
      <c r="B446" s="416"/>
      <c r="C446" s="417" t="s">
        <v>1245</v>
      </c>
      <c r="D446" s="417" t="s">
        <v>1261</v>
      </c>
      <c r="E446" s="417" t="s">
        <v>295</v>
      </c>
      <c r="F446" s="417">
        <v>30</v>
      </c>
      <c r="G446" s="417"/>
      <c r="H446" s="418">
        <v>15.55</v>
      </c>
      <c r="I446" s="419" t="s">
        <v>7034</v>
      </c>
      <c r="J446" s="418">
        <v>16.55</v>
      </c>
      <c r="K446" s="416"/>
      <c r="L446" s="416"/>
      <c r="M446" s="416"/>
      <c r="N446" s="416"/>
      <c r="O446" s="420"/>
      <c r="P446" s="416"/>
      <c r="Q446" s="416"/>
      <c r="R446" s="470"/>
      <c r="S446" s="423"/>
      <c r="T446" s="122" t="str">
        <f>IFERROR(IFERROR(VLOOKUP(CONCATENATE($C446,"-",$D446, "-",$E446),Dashboard!$M$159:$N$299,2,FALSE),VLOOKUP(CONCATENATE($E446,"-",$D446, "-",$C446),Dashboard!$M$159:$N$299,2,FALSE)),"")</f>
        <v>pnj129</v>
      </c>
      <c r="U446" s="572" t="str">
        <f t="shared" si="6"/>
        <v>pnj129</v>
      </c>
      <c r="V446" s="581"/>
      <c r="W446" s="423"/>
    </row>
    <row r="447" spans="1:23" ht="15.75" x14ac:dyDescent="0.25">
      <c r="A447" s="415"/>
      <c r="B447" s="416"/>
      <c r="C447" s="417" t="s">
        <v>295</v>
      </c>
      <c r="D447" s="417" t="s">
        <v>7034</v>
      </c>
      <c r="E447" s="417" t="s">
        <v>344</v>
      </c>
      <c r="F447" s="417">
        <v>31</v>
      </c>
      <c r="G447" s="417"/>
      <c r="H447" s="418">
        <v>17.55</v>
      </c>
      <c r="I447" s="419" t="s">
        <v>7034</v>
      </c>
      <c r="J447" s="418">
        <v>18.55</v>
      </c>
      <c r="K447" s="416"/>
      <c r="L447" s="416"/>
      <c r="M447" s="416"/>
      <c r="N447" s="416"/>
      <c r="O447" s="420"/>
      <c r="P447" s="416"/>
      <c r="Q447" s="416"/>
      <c r="R447" s="423"/>
      <c r="S447" s="423"/>
      <c r="T447" s="122" t="str">
        <f>IFERROR(IFERROR(VLOOKUP(CONCATENATE($C447,"-",$D447, "-",$E447),Dashboard!$M$159:$N$299,2,FALSE),VLOOKUP(CONCATENATE($E447,"-",$D447, "-",$C447),Dashboard!$M$159:$N$299,2,FALSE)),"")</f>
        <v/>
      </c>
      <c r="U447" s="572" t="str">
        <f t="shared" si="6"/>
        <v/>
      </c>
      <c r="V447" s="581"/>
      <c r="W447" s="424" t="s">
        <v>7432</v>
      </c>
    </row>
    <row r="448" spans="1:23" ht="15.75" x14ac:dyDescent="0.25">
      <c r="A448" s="415"/>
      <c r="B448" s="416"/>
      <c r="C448" s="417" t="s">
        <v>344</v>
      </c>
      <c r="D448" s="417" t="s">
        <v>7034</v>
      </c>
      <c r="E448" s="417" t="s">
        <v>295</v>
      </c>
      <c r="F448" s="417">
        <v>31</v>
      </c>
      <c r="G448" s="417"/>
      <c r="H448" s="418">
        <v>19.25</v>
      </c>
      <c r="I448" s="419" t="s">
        <v>7034</v>
      </c>
      <c r="J448" s="418">
        <v>20.25</v>
      </c>
      <c r="K448" s="416"/>
      <c r="L448" s="416"/>
      <c r="M448" s="416"/>
      <c r="N448" s="416"/>
      <c r="O448" s="420"/>
      <c r="P448" s="416"/>
      <c r="Q448" s="416"/>
      <c r="R448" s="423"/>
      <c r="S448" s="423"/>
      <c r="T448" s="122" t="str">
        <f>IFERROR(IFERROR(VLOOKUP(CONCATENATE($C448,"-",$D448, "-",$E448),Dashboard!$M$159:$N$299,2,FALSE),VLOOKUP(CONCATENATE($E448,"-",$D448, "-",$C448),Dashboard!$M$159:$N$299,2,FALSE)),"")</f>
        <v/>
      </c>
      <c r="U448" s="572" t="str">
        <f t="shared" si="6"/>
        <v/>
      </c>
      <c r="V448" s="581"/>
      <c r="W448" s="424"/>
    </row>
    <row r="449" spans="1:23" ht="15.75" x14ac:dyDescent="0.25">
      <c r="A449" s="415"/>
      <c r="B449" s="416"/>
      <c r="C449" s="417" t="s">
        <v>295</v>
      </c>
      <c r="D449" s="417" t="s">
        <v>7034</v>
      </c>
      <c r="E449" s="417" t="s">
        <v>6113</v>
      </c>
      <c r="F449" s="417">
        <v>24</v>
      </c>
      <c r="G449" s="417"/>
      <c r="H449" s="418">
        <v>21</v>
      </c>
      <c r="I449" s="419" t="s">
        <v>7034</v>
      </c>
      <c r="J449" s="418">
        <v>21.5</v>
      </c>
      <c r="K449" s="416">
        <v>1</v>
      </c>
      <c r="L449" s="416">
        <v>1</v>
      </c>
      <c r="M449" s="419">
        <v>11</v>
      </c>
      <c r="N449" s="419">
        <v>8</v>
      </c>
      <c r="O449" s="420">
        <f>SUM(F443:F449)</f>
        <v>206</v>
      </c>
      <c r="P449" s="416">
        <v>0</v>
      </c>
      <c r="Q449" s="416">
        <v>0</v>
      </c>
      <c r="R449" s="496">
        <v>0</v>
      </c>
      <c r="S449" s="496">
        <v>0</v>
      </c>
      <c r="T449" s="122" t="str">
        <f>IFERROR(IFERROR(VLOOKUP(CONCATENATE($C449,"-",$D449, "-",$E449),Dashboard!$M$159:$N$299,2,FALSE),VLOOKUP(CONCATENATE($E449,"-",$D449, "-",$C449),Dashboard!$M$159:$N$299,2,FALSE)),"")</f>
        <v/>
      </c>
      <c r="U449" s="572" t="str">
        <f t="shared" si="6"/>
        <v/>
      </c>
      <c r="V449" s="575"/>
      <c r="W449" s="424" t="s">
        <v>7495</v>
      </c>
    </row>
    <row r="450" spans="1:23" ht="15.75" x14ac:dyDescent="0.25">
      <c r="A450" s="415"/>
      <c r="B450" s="416">
        <v>50</v>
      </c>
      <c r="C450" s="417" t="s">
        <v>6113</v>
      </c>
      <c r="D450" s="417" t="s">
        <v>7034</v>
      </c>
      <c r="E450" s="417" t="s">
        <v>295</v>
      </c>
      <c r="F450" s="417">
        <v>28</v>
      </c>
      <c r="G450" s="417"/>
      <c r="H450" s="418">
        <v>6.1</v>
      </c>
      <c r="I450" s="419" t="s">
        <v>7034</v>
      </c>
      <c r="J450" s="418">
        <v>7.1</v>
      </c>
      <c r="K450" s="416"/>
      <c r="L450" s="416"/>
      <c r="M450" s="416"/>
      <c r="N450" s="419"/>
      <c r="O450" s="420"/>
      <c r="P450" s="416"/>
      <c r="Q450" s="416"/>
      <c r="R450" s="423"/>
      <c r="S450" s="423"/>
      <c r="T450" s="122" t="str">
        <f>IFERROR(IFERROR(VLOOKUP(CONCATENATE($C450,"-",$D450, "-",$E450),Dashboard!$M$159:$N$299,2,FALSE),VLOOKUP(CONCATENATE($E450,"-",$D450, "-",$C450),Dashboard!$M$159:$N$299,2,FALSE)),"")</f>
        <v/>
      </c>
      <c r="U450" s="572" t="str">
        <f t="shared" si="6"/>
        <v/>
      </c>
      <c r="V450" s="581"/>
      <c r="W450" s="424" t="s">
        <v>7496</v>
      </c>
    </row>
    <row r="451" spans="1:23" ht="15.75" x14ac:dyDescent="0.25">
      <c r="A451" s="415"/>
      <c r="B451" s="416"/>
      <c r="C451" s="417" t="s">
        <v>295</v>
      </c>
      <c r="D451" s="417" t="s">
        <v>2130</v>
      </c>
      <c r="E451" s="417" t="s">
        <v>1245</v>
      </c>
      <c r="F451" s="417">
        <v>35</v>
      </c>
      <c r="G451" s="417"/>
      <c r="H451" s="418">
        <v>7.4</v>
      </c>
      <c r="I451" s="419" t="s">
        <v>7034</v>
      </c>
      <c r="J451" s="418">
        <v>8.5</v>
      </c>
      <c r="K451" s="416"/>
      <c r="L451" s="416"/>
      <c r="M451" s="416"/>
      <c r="N451" s="419"/>
      <c r="O451" s="420"/>
      <c r="P451" s="416"/>
      <c r="Q451" s="416"/>
      <c r="R451" s="423"/>
      <c r="S451" s="423"/>
      <c r="T451" s="122" t="str">
        <f>IFERROR(IFERROR(VLOOKUP(CONCATENATE($C451,"-",$D451, "-",$E451),Dashboard!$M$159:$N$299,2,FALSE),VLOOKUP(CONCATENATE($E451,"-",$D451, "-",$C451),Dashboard!$M$159:$N$299,2,FALSE)),"")</f>
        <v/>
      </c>
      <c r="U451" s="572" t="str">
        <f t="shared" si="6"/>
        <v/>
      </c>
      <c r="V451" s="581"/>
      <c r="W451" s="424"/>
    </row>
    <row r="452" spans="1:23" ht="15.75" customHeight="1" x14ac:dyDescent="0.25">
      <c r="A452" s="415"/>
      <c r="B452" s="416"/>
      <c r="C452" s="417" t="s">
        <v>1245</v>
      </c>
      <c r="D452" s="417" t="s">
        <v>7034</v>
      </c>
      <c r="E452" s="417" t="s">
        <v>295</v>
      </c>
      <c r="F452" s="417">
        <v>30</v>
      </c>
      <c r="G452" s="417"/>
      <c r="H452" s="418">
        <v>9.0500000000000007</v>
      </c>
      <c r="I452" s="419" t="s">
        <v>7034</v>
      </c>
      <c r="J452" s="418">
        <v>10.050000000000001</v>
      </c>
      <c r="K452" s="416">
        <v>1</v>
      </c>
      <c r="L452" s="416">
        <v>1</v>
      </c>
      <c r="M452" s="416">
        <v>4.4000000000000004</v>
      </c>
      <c r="N452" s="419">
        <v>4.1500000000000004</v>
      </c>
      <c r="O452" s="420">
        <f>SUM(F450:F452)</f>
        <v>93</v>
      </c>
      <c r="P452" s="416">
        <v>0</v>
      </c>
      <c r="Q452" s="416">
        <v>0</v>
      </c>
      <c r="R452" s="496">
        <v>0</v>
      </c>
      <c r="S452" s="496">
        <v>0</v>
      </c>
      <c r="T452" s="122" t="str">
        <f>IFERROR(IFERROR(VLOOKUP(CONCATENATE($C452,"-",$D452, "-",$E452),Dashboard!$M$159:$N$299,2,FALSE),VLOOKUP(CONCATENATE($E452,"-",$D452, "-",$C452),Dashboard!$M$159:$N$299,2,FALSE)),"")</f>
        <v/>
      </c>
      <c r="U452" s="572" t="str">
        <f t="shared" si="6"/>
        <v/>
      </c>
      <c r="V452" s="575"/>
      <c r="W452" s="449" t="s">
        <v>7497</v>
      </c>
    </row>
    <row r="453" spans="1:23" ht="15.75" x14ac:dyDescent="0.25">
      <c r="A453" s="439" t="s">
        <v>7048</v>
      </c>
      <c r="B453" s="440" t="s">
        <v>5858</v>
      </c>
      <c r="C453" s="441" t="s">
        <v>295</v>
      </c>
      <c r="D453" s="441" t="s">
        <v>593</v>
      </c>
      <c r="E453" s="441" t="s">
        <v>7101</v>
      </c>
      <c r="F453" s="441">
        <v>32</v>
      </c>
      <c r="G453" s="441"/>
      <c r="H453" s="442">
        <v>6.3</v>
      </c>
      <c r="I453" s="453" t="s">
        <v>7034</v>
      </c>
      <c r="J453" s="442">
        <v>8</v>
      </c>
      <c r="K453" s="440"/>
      <c r="L453" s="440"/>
      <c r="M453" s="440"/>
      <c r="N453" s="440"/>
      <c r="O453" s="443"/>
      <c r="P453" s="440"/>
      <c r="Q453" s="440"/>
      <c r="R453" s="444"/>
      <c r="S453" s="444"/>
      <c r="T453" s="122" t="str">
        <f>IFERROR(IFERROR(VLOOKUP(CONCATENATE($C453,"-",$D453, "-",$E453),Dashboard!$M$159:$N$299,2,FALSE),VLOOKUP(CONCATENATE($E453,"-",$D453, "-",$C453),Dashboard!$M$159:$N$299,2,FALSE)),"")</f>
        <v/>
      </c>
      <c r="U453" s="572" t="str">
        <f t="shared" si="6"/>
        <v/>
      </c>
      <c r="V453" s="572"/>
      <c r="W453" s="445" t="s">
        <v>7044</v>
      </c>
    </row>
    <row r="454" spans="1:23" ht="15.75" x14ac:dyDescent="0.25">
      <c r="A454" s="415"/>
      <c r="B454" s="416"/>
      <c r="C454" s="417" t="s">
        <v>295</v>
      </c>
      <c r="D454" s="417" t="s">
        <v>1093</v>
      </c>
      <c r="E454" s="417" t="s">
        <v>295</v>
      </c>
      <c r="F454" s="417">
        <v>8</v>
      </c>
      <c r="G454" s="417"/>
      <c r="H454" s="418">
        <v>8</v>
      </c>
      <c r="I454" s="419" t="s">
        <v>7034</v>
      </c>
      <c r="J454" s="418">
        <v>8.25</v>
      </c>
      <c r="K454" s="416"/>
      <c r="L454" s="416"/>
      <c r="M454" s="416"/>
      <c r="N454" s="416"/>
      <c r="O454" s="420"/>
      <c r="P454" s="416"/>
      <c r="Q454" s="416"/>
      <c r="R454" s="423"/>
      <c r="S454" s="423"/>
      <c r="T454" s="122" t="str">
        <f>IFERROR(IFERROR(VLOOKUP(CONCATENATE($C454,"-",$D454, "-",$E454),Dashboard!$M$159:$N$299,2,FALSE),VLOOKUP(CONCATENATE($E454,"-",$D454, "-",$C454),Dashboard!$M$159:$N$299,2,FALSE)),"")</f>
        <v/>
      </c>
      <c r="U454" s="572" t="str">
        <f t="shared" si="6"/>
        <v/>
      </c>
      <c r="V454" s="581"/>
      <c r="W454" s="424"/>
    </row>
    <row r="455" spans="1:23" ht="15.75" x14ac:dyDescent="0.25">
      <c r="A455" s="415"/>
      <c r="B455" s="416"/>
      <c r="C455" s="417" t="s">
        <v>295</v>
      </c>
      <c r="D455" s="417" t="s">
        <v>1093</v>
      </c>
      <c r="E455" s="417" t="s">
        <v>295</v>
      </c>
      <c r="F455" s="417">
        <v>8</v>
      </c>
      <c r="G455" s="417"/>
      <c r="H455" s="418">
        <v>8.3000000000000007</v>
      </c>
      <c r="I455" s="419" t="s">
        <v>7034</v>
      </c>
      <c r="J455" s="418">
        <v>9</v>
      </c>
      <c r="K455" s="416"/>
      <c r="L455" s="416"/>
      <c r="M455" s="416"/>
      <c r="N455" s="416"/>
      <c r="O455" s="420"/>
      <c r="P455" s="416"/>
      <c r="Q455" s="416"/>
      <c r="R455" s="423"/>
      <c r="S455" s="423"/>
      <c r="T455" s="122" t="str">
        <f>IFERROR(IFERROR(VLOOKUP(CONCATENATE($C455,"-",$D455, "-",$E455),Dashboard!$M$159:$N$299,2,FALSE),VLOOKUP(CONCATENATE($E455,"-",$D455, "-",$C455),Dashboard!$M$159:$N$299,2,FALSE)),"")</f>
        <v/>
      </c>
      <c r="U455" s="572" t="str">
        <f t="shared" si="6"/>
        <v/>
      </c>
      <c r="V455" s="581"/>
      <c r="W455" s="424" t="s">
        <v>7498</v>
      </c>
    </row>
    <row r="456" spans="1:23" ht="15.75" x14ac:dyDescent="0.25">
      <c r="A456" s="415"/>
      <c r="B456" s="416"/>
      <c r="C456" s="417" t="s">
        <v>295</v>
      </c>
      <c r="D456" s="417" t="s">
        <v>1093</v>
      </c>
      <c r="E456" s="417" t="s">
        <v>295</v>
      </c>
      <c r="F456" s="417">
        <v>8</v>
      </c>
      <c r="G456" s="417"/>
      <c r="H456" s="418">
        <v>9.15</v>
      </c>
      <c r="I456" s="419" t="s">
        <v>7034</v>
      </c>
      <c r="J456" s="418">
        <v>9.5</v>
      </c>
      <c r="K456" s="416"/>
      <c r="L456" s="416"/>
      <c r="M456" s="416"/>
      <c r="N456" s="416"/>
      <c r="O456" s="420"/>
      <c r="P456" s="416"/>
      <c r="Q456" s="416"/>
      <c r="R456" s="423"/>
      <c r="S456" s="423"/>
      <c r="T456" s="122" t="str">
        <f>IFERROR(IFERROR(VLOOKUP(CONCATENATE($C456,"-",$D456, "-",$E456),Dashboard!$M$159:$N$299,2,FALSE),VLOOKUP(CONCATENATE($E456,"-",$D456, "-",$C456),Dashboard!$M$159:$N$299,2,FALSE)),"")</f>
        <v/>
      </c>
      <c r="U456" s="572" t="str">
        <f t="shared" si="6"/>
        <v/>
      </c>
      <c r="V456" s="581"/>
      <c r="W456" s="424"/>
    </row>
    <row r="457" spans="1:23" ht="14.25" customHeight="1" x14ac:dyDescent="0.25">
      <c r="A457" s="415"/>
      <c r="B457" s="416"/>
      <c r="C457" s="417" t="s">
        <v>295</v>
      </c>
      <c r="D457" s="417" t="s">
        <v>1093</v>
      </c>
      <c r="E457" s="417" t="s">
        <v>295</v>
      </c>
      <c r="F457" s="417">
        <v>8</v>
      </c>
      <c r="G457" s="417"/>
      <c r="H457" s="418">
        <v>9.5500000000000007</v>
      </c>
      <c r="I457" s="419" t="s">
        <v>7034</v>
      </c>
      <c r="J457" s="418">
        <v>10.199999999999999</v>
      </c>
      <c r="K457" s="416"/>
      <c r="L457" s="416"/>
      <c r="M457" s="416"/>
      <c r="N457" s="416"/>
      <c r="O457" s="420"/>
      <c r="P457" s="416"/>
      <c r="Q457" s="416"/>
      <c r="R457" s="423"/>
      <c r="S457" s="423"/>
      <c r="T457" s="122" t="str">
        <f>IFERROR(IFERROR(VLOOKUP(CONCATENATE($C457,"-",$D457, "-",$E457),Dashboard!$M$159:$N$299,2,FALSE),VLOOKUP(CONCATENATE($E457,"-",$D457, "-",$C457),Dashboard!$M$159:$N$299,2,FALSE)),"")</f>
        <v/>
      </c>
      <c r="U457" s="572" t="str">
        <f t="shared" si="6"/>
        <v/>
      </c>
      <c r="V457" s="581"/>
      <c r="W457" s="424"/>
    </row>
    <row r="458" spans="1:23" ht="15.75" x14ac:dyDescent="0.25">
      <c r="A458" s="415"/>
      <c r="B458" s="416"/>
      <c r="C458" s="417" t="s">
        <v>295</v>
      </c>
      <c r="D458" s="417" t="s">
        <v>1093</v>
      </c>
      <c r="E458" s="417" t="s">
        <v>295</v>
      </c>
      <c r="F458" s="417">
        <v>8</v>
      </c>
      <c r="G458" s="417"/>
      <c r="H458" s="418">
        <v>10.35</v>
      </c>
      <c r="I458" s="419" t="s">
        <v>7034</v>
      </c>
      <c r="J458" s="418">
        <v>11</v>
      </c>
      <c r="K458" s="416"/>
      <c r="L458" s="416"/>
      <c r="M458" s="416"/>
      <c r="N458" s="416"/>
      <c r="O458" s="420"/>
      <c r="P458" s="416"/>
      <c r="Q458" s="416"/>
      <c r="R458" s="423"/>
      <c r="S458" s="423"/>
      <c r="T458" s="122" t="str">
        <f>IFERROR(IFERROR(VLOOKUP(CONCATENATE($C458,"-",$D458, "-",$E458),Dashboard!$M$159:$N$299,2,FALSE),VLOOKUP(CONCATENATE($E458,"-",$D458, "-",$C458),Dashboard!$M$159:$N$299,2,FALSE)),"")</f>
        <v/>
      </c>
      <c r="U458" s="572" t="str">
        <f t="shared" si="6"/>
        <v/>
      </c>
      <c r="V458" s="581"/>
      <c r="W458" s="424"/>
    </row>
    <row r="459" spans="1:23" ht="15.75" x14ac:dyDescent="0.25">
      <c r="A459" s="415"/>
      <c r="B459" s="416"/>
      <c r="C459" s="417" t="s">
        <v>295</v>
      </c>
      <c r="D459" s="417" t="s">
        <v>1093</v>
      </c>
      <c r="E459" s="417" t="s">
        <v>295</v>
      </c>
      <c r="F459" s="417">
        <v>8</v>
      </c>
      <c r="G459" s="417"/>
      <c r="H459" s="418">
        <v>11.1</v>
      </c>
      <c r="I459" s="419" t="s">
        <v>7034</v>
      </c>
      <c r="J459" s="418">
        <v>11.5</v>
      </c>
      <c r="K459" s="416"/>
      <c r="L459" s="416"/>
      <c r="M459" s="416"/>
      <c r="N459" s="416"/>
      <c r="O459" s="420"/>
      <c r="P459" s="416"/>
      <c r="Q459" s="416"/>
      <c r="R459" s="423"/>
      <c r="S459" s="423"/>
      <c r="T459" s="122" t="str">
        <f>IFERROR(IFERROR(VLOOKUP(CONCATENATE($C459,"-",$D459, "-",$E459),Dashboard!$M$159:$N$299,2,FALSE),VLOOKUP(CONCATENATE($E459,"-",$D459, "-",$C459),Dashboard!$M$159:$N$299,2,FALSE)),"")</f>
        <v/>
      </c>
      <c r="U459" s="572" t="str">
        <f t="shared" si="6"/>
        <v/>
      </c>
      <c r="V459" s="581"/>
      <c r="W459" s="424"/>
    </row>
    <row r="460" spans="1:23" ht="15.75" x14ac:dyDescent="0.25">
      <c r="A460" s="415"/>
      <c r="B460" s="416"/>
      <c r="C460" s="417" t="s">
        <v>295</v>
      </c>
      <c r="D460" s="417" t="s">
        <v>1093</v>
      </c>
      <c r="E460" s="417" t="s">
        <v>295</v>
      </c>
      <c r="F460" s="417">
        <v>8</v>
      </c>
      <c r="G460" s="417"/>
      <c r="H460" s="418">
        <v>12</v>
      </c>
      <c r="I460" s="419"/>
      <c r="J460" s="418">
        <v>12.3</v>
      </c>
      <c r="K460" s="416"/>
      <c r="L460" s="416"/>
      <c r="M460" s="416"/>
      <c r="N460" s="416"/>
      <c r="O460" s="420"/>
      <c r="P460" s="416"/>
      <c r="Q460" s="416"/>
      <c r="R460" s="470"/>
      <c r="S460" s="423"/>
      <c r="T460" s="122" t="str">
        <f>IFERROR(IFERROR(VLOOKUP(CONCATENATE($C460,"-",$D460, "-",$E460),Dashboard!$M$159:$N$299,2,FALSE),VLOOKUP(CONCATENATE($E460,"-",$D460, "-",$C460),Dashboard!$M$159:$N$299,2,FALSE)),"")</f>
        <v/>
      </c>
      <c r="U460" s="572" t="str">
        <f t="shared" si="6"/>
        <v/>
      </c>
      <c r="V460" s="581"/>
      <c r="W460" s="423"/>
    </row>
    <row r="461" spans="1:23" ht="15.75" x14ac:dyDescent="0.25">
      <c r="A461" s="415"/>
      <c r="B461" s="416"/>
      <c r="C461" s="417" t="s">
        <v>295</v>
      </c>
      <c r="D461" s="415" t="s">
        <v>7102</v>
      </c>
      <c r="E461" s="415" t="s">
        <v>7103</v>
      </c>
      <c r="F461" s="417">
        <v>32</v>
      </c>
      <c r="G461" s="417"/>
      <c r="H461" s="418">
        <v>13.15</v>
      </c>
      <c r="I461" s="419" t="s">
        <v>7034</v>
      </c>
      <c r="J461" s="418">
        <v>14.45</v>
      </c>
      <c r="K461" s="416"/>
      <c r="L461" s="416"/>
      <c r="M461" s="416"/>
      <c r="N461" s="416"/>
      <c r="O461" s="420"/>
      <c r="P461" s="416"/>
      <c r="Q461" s="416"/>
      <c r="R461" s="423"/>
      <c r="S461" s="423"/>
      <c r="T461" s="122" t="str">
        <f>IFERROR(IFERROR(VLOOKUP(CONCATENATE($C461,"-",$D461, "-",$E461),Dashboard!$M$159:$N$299,2,FALSE),VLOOKUP(CONCATENATE($E461,"-",$D461, "-",$C461),Dashboard!$M$159:$N$299,2,FALSE)),"")</f>
        <v/>
      </c>
      <c r="U461" s="572" t="str">
        <f t="shared" si="6"/>
        <v/>
      </c>
      <c r="V461" s="581"/>
      <c r="W461" s="424" t="s">
        <v>7044</v>
      </c>
    </row>
    <row r="462" spans="1:23" ht="15.75" x14ac:dyDescent="0.25">
      <c r="A462" s="415"/>
      <c r="B462" s="416"/>
      <c r="C462" s="417" t="s">
        <v>295</v>
      </c>
      <c r="D462" s="417" t="s">
        <v>1093</v>
      </c>
      <c r="E462" s="417" t="s">
        <v>295</v>
      </c>
      <c r="F462" s="417">
        <v>8</v>
      </c>
      <c r="G462" s="417"/>
      <c r="H462" s="418">
        <v>15.1</v>
      </c>
      <c r="I462" s="419" t="s">
        <v>7034</v>
      </c>
      <c r="J462" s="418">
        <v>15.25</v>
      </c>
      <c r="K462" s="416"/>
      <c r="L462" s="416"/>
      <c r="M462" s="416"/>
      <c r="N462" s="416"/>
      <c r="O462" s="420"/>
      <c r="P462" s="416"/>
      <c r="Q462" s="416"/>
      <c r="R462" s="423"/>
      <c r="S462" s="423"/>
      <c r="T462" s="122" t="str">
        <f>IFERROR(IFERROR(VLOOKUP(CONCATENATE($C462,"-",$D462, "-",$E462),Dashboard!$M$159:$N$299,2,FALSE),VLOOKUP(CONCATENATE($E462,"-",$D462, "-",$C462),Dashboard!$M$159:$N$299,2,FALSE)),"")</f>
        <v/>
      </c>
      <c r="U462" s="572" t="str">
        <f t="shared" si="6"/>
        <v/>
      </c>
      <c r="V462" s="581"/>
      <c r="W462" s="424"/>
    </row>
    <row r="463" spans="1:23" ht="15.75" x14ac:dyDescent="0.25">
      <c r="A463" s="425"/>
      <c r="B463" s="427"/>
      <c r="C463" s="428" t="s">
        <v>295</v>
      </c>
      <c r="D463" s="428" t="s">
        <v>1093</v>
      </c>
      <c r="E463" s="428" t="s">
        <v>295</v>
      </c>
      <c r="F463" s="428">
        <v>8</v>
      </c>
      <c r="G463" s="428"/>
      <c r="H463" s="429">
        <v>15.3</v>
      </c>
      <c r="I463" s="430" t="s">
        <v>7034</v>
      </c>
      <c r="J463" s="429">
        <v>16</v>
      </c>
      <c r="K463" s="427"/>
      <c r="L463" s="427"/>
      <c r="M463" s="427"/>
      <c r="N463" s="427"/>
      <c r="O463" s="431"/>
      <c r="P463" s="427"/>
      <c r="Q463" s="427"/>
      <c r="R463" s="423"/>
      <c r="S463" s="423"/>
      <c r="T463" s="122" t="str">
        <f>IFERROR(IFERROR(VLOOKUP(CONCATENATE($C463,"-",$D463, "-",$E463),Dashboard!$M$159:$N$299,2,FALSE),VLOOKUP(CONCATENATE($E463,"-",$D463, "-",$C463),Dashboard!$M$159:$N$299,2,FALSE)),"")</f>
        <v/>
      </c>
      <c r="U463" s="572" t="str">
        <f t="shared" ref="U463:U526" si="7">T463</f>
        <v/>
      </c>
      <c r="V463" s="581"/>
      <c r="W463" s="503"/>
    </row>
    <row r="464" spans="1:23" ht="15.75" x14ac:dyDescent="0.25">
      <c r="A464" s="425"/>
      <c r="B464" s="427"/>
      <c r="C464" s="428" t="s">
        <v>295</v>
      </c>
      <c r="D464" s="428" t="s">
        <v>1093</v>
      </c>
      <c r="E464" s="428" t="s">
        <v>295</v>
      </c>
      <c r="F464" s="428">
        <v>8</v>
      </c>
      <c r="G464" s="428"/>
      <c r="H464" s="429">
        <v>16.5</v>
      </c>
      <c r="I464" s="430"/>
      <c r="J464" s="429">
        <v>17.2</v>
      </c>
      <c r="K464" s="427"/>
      <c r="L464" s="427"/>
      <c r="M464" s="427"/>
      <c r="N464" s="427"/>
      <c r="O464" s="431"/>
      <c r="P464" s="427"/>
      <c r="Q464" s="427"/>
      <c r="R464" s="423"/>
      <c r="S464" s="423"/>
      <c r="T464" s="122" t="str">
        <f>IFERROR(IFERROR(VLOOKUP(CONCATENATE($C464,"-",$D464, "-",$E464),Dashboard!$M$159:$N$299,2,FALSE),VLOOKUP(CONCATENATE($E464,"-",$D464, "-",$C464),Dashboard!$M$159:$N$299,2,FALSE)),"")</f>
        <v/>
      </c>
      <c r="U464" s="572" t="str">
        <f t="shared" si="7"/>
        <v/>
      </c>
      <c r="V464" s="581"/>
      <c r="W464" s="503"/>
    </row>
    <row r="465" spans="1:23" ht="23.25" x14ac:dyDescent="0.25">
      <c r="A465" s="415"/>
      <c r="B465" s="416"/>
      <c r="C465" s="417" t="s">
        <v>295</v>
      </c>
      <c r="D465" s="417" t="s">
        <v>1093</v>
      </c>
      <c r="E465" s="417" t="s">
        <v>295</v>
      </c>
      <c r="F465" s="417">
        <v>8</v>
      </c>
      <c r="G465" s="417"/>
      <c r="H465" s="418">
        <v>17.45</v>
      </c>
      <c r="I465" s="419" t="s">
        <v>7034</v>
      </c>
      <c r="J465" s="418">
        <v>18.149999999999999</v>
      </c>
      <c r="K465" s="416">
        <v>1</v>
      </c>
      <c r="L465" s="416">
        <v>1</v>
      </c>
      <c r="M465" s="419">
        <v>13.3</v>
      </c>
      <c r="N465" s="419">
        <v>9</v>
      </c>
      <c r="O465" s="420">
        <f>SUM(F453:F465)</f>
        <v>152</v>
      </c>
      <c r="P465" s="419">
        <v>1</v>
      </c>
      <c r="Q465" s="500">
        <v>1</v>
      </c>
      <c r="R465" s="496">
        <v>0</v>
      </c>
      <c r="S465" s="496">
        <v>0</v>
      </c>
      <c r="T465" s="122" t="str">
        <f>IFERROR(IFERROR(VLOOKUP(CONCATENATE($C465,"-",$D465, "-",$E465),Dashboard!$M$159:$N$299,2,FALSE),VLOOKUP(CONCATENATE($E465,"-",$D465, "-",$C465),Dashboard!$M$159:$N$299,2,FALSE)),"")</f>
        <v/>
      </c>
      <c r="U465" s="572" t="str">
        <f t="shared" si="7"/>
        <v/>
      </c>
      <c r="V465" s="575"/>
      <c r="W465" s="449" t="s">
        <v>7499</v>
      </c>
    </row>
    <row r="466" spans="1:23" ht="15.75" x14ac:dyDescent="0.25">
      <c r="A466" s="415"/>
      <c r="B466" s="416"/>
      <c r="C466" s="417"/>
      <c r="D466" s="417"/>
      <c r="E466" s="417"/>
      <c r="F466" s="417"/>
      <c r="G466" s="417"/>
      <c r="H466" s="418"/>
      <c r="I466" s="419"/>
      <c r="J466" s="418"/>
      <c r="K466" s="416"/>
      <c r="L466" s="416"/>
      <c r="M466" s="419"/>
      <c r="N466" s="419"/>
      <c r="O466" s="420"/>
      <c r="P466" s="416"/>
      <c r="Q466" s="500"/>
      <c r="R466" s="423"/>
      <c r="S466" s="423"/>
      <c r="T466" s="122" t="str">
        <f>IFERROR(IFERROR(VLOOKUP(CONCATENATE($C466,"-",$D466, "-",$E466),Dashboard!$M$159:$N$299,2,FALSE),VLOOKUP(CONCATENATE($E466,"-",$D466, "-",$C466),Dashboard!$M$159:$N$299,2,FALSE)),"")</f>
        <v/>
      </c>
      <c r="U466" s="572" t="str">
        <f t="shared" si="7"/>
        <v/>
      </c>
      <c r="V466" s="581"/>
      <c r="W466" s="449"/>
    </row>
    <row r="467" spans="1:23" ht="15.75" x14ac:dyDescent="0.25">
      <c r="A467" s="415" t="s">
        <v>7048</v>
      </c>
      <c r="B467" s="416" t="s">
        <v>5860</v>
      </c>
      <c r="C467" s="417" t="s">
        <v>295</v>
      </c>
      <c r="D467" s="417" t="s">
        <v>7104</v>
      </c>
      <c r="E467" s="416" t="s">
        <v>7105</v>
      </c>
      <c r="F467" s="417">
        <v>32</v>
      </c>
      <c r="G467" s="417"/>
      <c r="H467" s="418">
        <v>7</v>
      </c>
      <c r="I467" s="419" t="s">
        <v>7034</v>
      </c>
      <c r="J467" s="418">
        <v>8.1999999999999993</v>
      </c>
      <c r="K467" s="416"/>
      <c r="L467" s="416"/>
      <c r="M467" s="416"/>
      <c r="N467" s="416"/>
      <c r="O467" s="420"/>
      <c r="P467" s="416"/>
      <c r="Q467" s="448"/>
      <c r="R467" s="423"/>
      <c r="S467" s="423"/>
      <c r="T467" s="122" t="str">
        <f>IFERROR(IFERROR(VLOOKUP(CONCATENATE($C467,"-",$D467, "-",$E467),Dashboard!$M$159:$N$299,2,FALSE),VLOOKUP(CONCATENATE($E467,"-",$D467, "-",$C467),Dashboard!$M$159:$N$299,2,FALSE)),"")</f>
        <v/>
      </c>
      <c r="U467" s="572" t="str">
        <f t="shared" si="7"/>
        <v/>
      </c>
      <c r="V467" s="581"/>
      <c r="W467" s="424" t="s">
        <v>7044</v>
      </c>
    </row>
    <row r="468" spans="1:23" ht="16.5" customHeight="1" x14ac:dyDescent="0.25">
      <c r="A468" s="415"/>
      <c r="B468" s="416"/>
      <c r="C468" s="417" t="s">
        <v>295</v>
      </c>
      <c r="D468" s="417" t="s">
        <v>1261</v>
      </c>
      <c r="E468" s="417" t="s">
        <v>344</v>
      </c>
      <c r="F468" s="417">
        <v>31</v>
      </c>
      <c r="G468" s="417"/>
      <c r="H468" s="418">
        <v>8.4</v>
      </c>
      <c r="I468" s="419" t="s">
        <v>7034</v>
      </c>
      <c r="J468" s="418">
        <v>9.4</v>
      </c>
      <c r="K468" s="416"/>
      <c r="L468" s="416"/>
      <c r="M468" s="416"/>
      <c r="N468" s="416"/>
      <c r="O468" s="420"/>
      <c r="P468" s="416"/>
      <c r="Q468" s="448"/>
      <c r="R468" s="423"/>
      <c r="S468" s="423"/>
      <c r="T468" s="122" t="str">
        <f>IFERROR(IFERROR(VLOOKUP(CONCATENATE($C468,"-",$D468, "-",$E468),Dashboard!$M$159:$N$299,2,FALSE),VLOOKUP(CONCATENATE($E468,"-",$D468, "-",$C468),Dashboard!$M$159:$N$299,2,FALSE)),"")</f>
        <v>pnj20</v>
      </c>
      <c r="U468" s="572" t="str">
        <f t="shared" si="7"/>
        <v>pnj20</v>
      </c>
      <c r="V468" s="581"/>
      <c r="W468" s="424" t="s">
        <v>5612</v>
      </c>
    </row>
    <row r="469" spans="1:23" ht="15.75" x14ac:dyDescent="0.25">
      <c r="A469" s="415"/>
      <c r="B469" s="416"/>
      <c r="C469" s="417" t="s">
        <v>344</v>
      </c>
      <c r="D469" s="417" t="s">
        <v>1261</v>
      </c>
      <c r="E469" s="417" t="s">
        <v>295</v>
      </c>
      <c r="F469" s="417">
        <v>31</v>
      </c>
      <c r="G469" s="417"/>
      <c r="H469" s="418">
        <v>10</v>
      </c>
      <c r="I469" s="419" t="s">
        <v>7034</v>
      </c>
      <c r="J469" s="418">
        <v>11</v>
      </c>
      <c r="K469" s="416"/>
      <c r="L469" s="416"/>
      <c r="M469" s="416"/>
      <c r="N469" s="416"/>
      <c r="O469" s="420"/>
      <c r="P469" s="416"/>
      <c r="Q469" s="448"/>
      <c r="R469" s="423"/>
      <c r="S469" s="423"/>
      <c r="T469" s="122" t="str">
        <f>IFERROR(IFERROR(VLOOKUP(CONCATENATE($C469,"-",$D469, "-",$E469),Dashboard!$M$159:$N$299,2,FALSE),VLOOKUP(CONCATENATE($E469,"-",$D469, "-",$C469),Dashboard!$M$159:$N$299,2,FALSE)),"")</f>
        <v>pnj20</v>
      </c>
      <c r="U469" s="572" t="str">
        <f t="shared" si="7"/>
        <v>pnj20</v>
      </c>
      <c r="V469" s="581"/>
      <c r="W469" s="424" t="s">
        <v>5612</v>
      </c>
    </row>
    <row r="470" spans="1:23" ht="15.75" x14ac:dyDescent="0.25">
      <c r="A470" s="415"/>
      <c r="B470" s="416"/>
      <c r="C470" s="417" t="s">
        <v>295</v>
      </c>
      <c r="D470" s="417" t="s">
        <v>7034</v>
      </c>
      <c r="E470" s="417" t="s">
        <v>344</v>
      </c>
      <c r="F470" s="417">
        <v>31</v>
      </c>
      <c r="G470" s="417"/>
      <c r="H470" s="418">
        <v>11.1</v>
      </c>
      <c r="I470" s="419" t="s">
        <v>7034</v>
      </c>
      <c r="J470" s="418">
        <v>11.35</v>
      </c>
      <c r="K470" s="416"/>
      <c r="L470" s="416"/>
      <c r="M470" s="416"/>
      <c r="N470" s="416"/>
      <c r="O470" s="420"/>
      <c r="P470" s="416"/>
      <c r="Q470" s="448"/>
      <c r="R470" s="423"/>
      <c r="S470" s="423"/>
      <c r="T470" s="122" t="str">
        <f>IFERROR(IFERROR(VLOOKUP(CONCATENATE($C470,"-",$D470, "-",$E470),Dashboard!$M$159:$N$299,2,FALSE),VLOOKUP(CONCATENATE($E470,"-",$D470, "-",$C470),Dashboard!$M$159:$N$299,2,FALSE)),"")</f>
        <v/>
      </c>
      <c r="U470" s="572" t="str">
        <f t="shared" si="7"/>
        <v/>
      </c>
      <c r="V470" s="581"/>
      <c r="W470" s="424" t="s">
        <v>5612</v>
      </c>
    </row>
    <row r="471" spans="1:23" ht="15.75" x14ac:dyDescent="0.25">
      <c r="A471" s="415"/>
      <c r="B471" s="416"/>
      <c r="C471" s="417" t="s">
        <v>344</v>
      </c>
      <c r="D471" s="417" t="s">
        <v>7034</v>
      </c>
      <c r="E471" s="417" t="s">
        <v>295</v>
      </c>
      <c r="F471" s="417">
        <v>31</v>
      </c>
      <c r="G471" s="417"/>
      <c r="H471" s="418">
        <v>11.4</v>
      </c>
      <c r="I471" s="419" t="s">
        <v>7034</v>
      </c>
      <c r="J471" s="418">
        <v>12.05</v>
      </c>
      <c r="K471" s="416"/>
      <c r="L471" s="416"/>
      <c r="M471" s="416"/>
      <c r="N471" s="416"/>
      <c r="O471" s="420"/>
      <c r="P471" s="416"/>
      <c r="Q471" s="448"/>
      <c r="R471" s="423"/>
      <c r="S471" s="423"/>
      <c r="T471" s="122" t="str">
        <f>IFERROR(IFERROR(VLOOKUP(CONCATENATE($C471,"-",$D471, "-",$E471),Dashboard!$M$159:$N$299,2,FALSE),VLOOKUP(CONCATENATE($E471,"-",$D471, "-",$C471),Dashboard!$M$159:$N$299,2,FALSE)),"")</f>
        <v/>
      </c>
      <c r="U471" s="572" t="str">
        <f t="shared" si="7"/>
        <v/>
      </c>
      <c r="V471" s="581"/>
      <c r="W471" s="424" t="s">
        <v>5612</v>
      </c>
    </row>
    <row r="472" spans="1:23" ht="30.75" x14ac:dyDescent="0.25">
      <c r="A472" s="415"/>
      <c r="B472" s="416"/>
      <c r="C472" s="417" t="s">
        <v>295</v>
      </c>
      <c r="D472" s="417" t="s">
        <v>6123</v>
      </c>
      <c r="E472" s="461" t="s">
        <v>7106</v>
      </c>
      <c r="F472" s="417">
        <v>32</v>
      </c>
      <c r="G472" s="417"/>
      <c r="H472" s="418">
        <v>14</v>
      </c>
      <c r="I472" s="419" t="s">
        <v>7034</v>
      </c>
      <c r="J472" s="418">
        <v>15</v>
      </c>
      <c r="K472" s="416">
        <v>1</v>
      </c>
      <c r="L472" s="416">
        <v>0</v>
      </c>
      <c r="M472" s="416">
        <v>8.4499999999999993</v>
      </c>
      <c r="N472" s="419">
        <v>7.35</v>
      </c>
      <c r="O472" s="420">
        <f>SUM(F467:F472)</f>
        <v>188</v>
      </c>
      <c r="P472" s="416">
        <v>0</v>
      </c>
      <c r="Q472" s="416">
        <v>0</v>
      </c>
      <c r="R472" s="496">
        <v>0</v>
      </c>
      <c r="S472" s="496">
        <v>0</v>
      </c>
      <c r="T472" s="122" t="str">
        <f>IFERROR(IFERROR(VLOOKUP(CONCATENATE($C472,"-",$D472, "-",$E472),Dashboard!$M$159:$N$299,2,FALSE),VLOOKUP(CONCATENATE($E472,"-",$D472, "-",$C472),Dashboard!$M$159:$N$299,2,FALSE)),"")</f>
        <v/>
      </c>
      <c r="U472" s="572" t="str">
        <f t="shared" si="7"/>
        <v/>
      </c>
      <c r="V472" s="575"/>
      <c r="W472" s="424" t="s">
        <v>7273</v>
      </c>
    </row>
    <row r="473" spans="1:23" ht="15.75" x14ac:dyDescent="0.25">
      <c r="A473" s="415"/>
      <c r="B473" s="416"/>
      <c r="C473" s="417"/>
      <c r="D473" s="417"/>
      <c r="E473" s="417"/>
      <c r="F473" s="417"/>
      <c r="G473" s="417"/>
      <c r="H473" s="418"/>
      <c r="I473" s="419"/>
      <c r="J473" s="418"/>
      <c r="K473" s="416"/>
      <c r="L473" s="416"/>
      <c r="M473" s="419"/>
      <c r="N473" s="419"/>
      <c r="O473" s="420"/>
      <c r="P473" s="416"/>
      <c r="Q473" s="500"/>
      <c r="R473" s="423"/>
      <c r="S473" s="423"/>
      <c r="T473" s="122" t="str">
        <f>IFERROR(IFERROR(VLOOKUP(CONCATENATE($C473,"-",$D473, "-",$E473),Dashboard!$M$159:$N$299,2,FALSE),VLOOKUP(CONCATENATE($E473,"-",$D473, "-",$C473),Dashboard!$M$159:$N$299,2,FALSE)),"")</f>
        <v/>
      </c>
      <c r="U473" s="572" t="str">
        <f t="shared" si="7"/>
        <v/>
      </c>
      <c r="V473" s="581"/>
      <c r="W473" s="424"/>
    </row>
    <row r="474" spans="1:23" ht="15.75" x14ac:dyDescent="0.25">
      <c r="A474" s="415" t="s">
        <v>7048</v>
      </c>
      <c r="B474" s="416" t="s">
        <v>5861</v>
      </c>
      <c r="C474" s="417" t="s">
        <v>295</v>
      </c>
      <c r="D474" s="417" t="s">
        <v>7107</v>
      </c>
      <c r="E474" s="417" t="s">
        <v>295</v>
      </c>
      <c r="F474" s="417">
        <v>18</v>
      </c>
      <c r="G474" s="417"/>
      <c r="H474" s="418">
        <v>12.45</v>
      </c>
      <c r="I474" s="419"/>
      <c r="J474" s="418">
        <v>14.3</v>
      </c>
      <c r="K474" s="416"/>
      <c r="L474" s="416"/>
      <c r="M474" s="419"/>
      <c r="N474" s="419"/>
      <c r="O474" s="420"/>
      <c r="P474" s="416"/>
      <c r="Q474" s="500"/>
      <c r="R474" s="470"/>
      <c r="S474" s="423"/>
      <c r="T474" s="122" t="str">
        <f>IFERROR(IFERROR(VLOOKUP(CONCATENATE($C474,"-",$D474, "-",$E474),Dashboard!$M$159:$N$299,2,FALSE),VLOOKUP(CONCATENATE($E474,"-",$D474, "-",$C474),Dashboard!$M$159:$N$299,2,FALSE)),"")</f>
        <v/>
      </c>
      <c r="U474" s="572" t="str">
        <f t="shared" si="7"/>
        <v/>
      </c>
      <c r="V474" s="581"/>
      <c r="W474" s="423"/>
    </row>
    <row r="475" spans="1:23" ht="15.75" x14ac:dyDescent="0.25">
      <c r="A475" s="415"/>
      <c r="B475" s="416"/>
      <c r="C475" s="417" t="s">
        <v>295</v>
      </c>
      <c r="D475" s="417" t="s">
        <v>7034</v>
      </c>
      <c r="E475" s="417" t="s">
        <v>344</v>
      </c>
      <c r="F475" s="417">
        <v>31</v>
      </c>
      <c r="G475" s="417"/>
      <c r="H475" s="418">
        <v>15.35</v>
      </c>
      <c r="I475" s="419" t="s">
        <v>7034</v>
      </c>
      <c r="J475" s="418">
        <v>16.350000000000001</v>
      </c>
      <c r="K475" s="416"/>
      <c r="L475" s="416"/>
      <c r="M475" s="416"/>
      <c r="N475" s="416"/>
      <c r="O475" s="420"/>
      <c r="P475" s="416"/>
      <c r="Q475" s="448"/>
      <c r="R475" s="470"/>
      <c r="S475" s="423"/>
      <c r="T475" s="122" t="str">
        <f>IFERROR(IFERROR(VLOOKUP(CONCATENATE($C475,"-",$D475, "-",$E475),Dashboard!$M$159:$N$299,2,FALSE),VLOOKUP(CONCATENATE($E475,"-",$D475, "-",$C475),Dashboard!$M$159:$N$299,2,FALSE)),"")</f>
        <v/>
      </c>
      <c r="U475" s="572" t="str">
        <f t="shared" si="7"/>
        <v/>
      </c>
      <c r="V475" s="581"/>
      <c r="W475" s="423"/>
    </row>
    <row r="476" spans="1:23" ht="15.75" x14ac:dyDescent="0.25">
      <c r="A476" s="415"/>
      <c r="B476" s="416"/>
      <c r="C476" s="417" t="s">
        <v>344</v>
      </c>
      <c r="D476" s="417" t="s">
        <v>7034</v>
      </c>
      <c r="E476" s="417" t="s">
        <v>295</v>
      </c>
      <c r="F476" s="417">
        <v>31</v>
      </c>
      <c r="G476" s="417"/>
      <c r="H476" s="418">
        <v>17.05</v>
      </c>
      <c r="I476" s="419" t="s">
        <v>7034</v>
      </c>
      <c r="J476" s="418">
        <v>18.05</v>
      </c>
      <c r="K476" s="416"/>
      <c r="L476" s="416"/>
      <c r="M476" s="416"/>
      <c r="N476" s="416"/>
      <c r="O476" s="420"/>
      <c r="P476" s="416"/>
      <c r="Q476" s="448"/>
      <c r="R476" s="470"/>
      <c r="S476" s="423"/>
      <c r="T476" s="122" t="str">
        <f>IFERROR(IFERROR(VLOOKUP(CONCATENATE($C476,"-",$D476, "-",$E476),Dashboard!$M$159:$N$299,2,FALSE),VLOOKUP(CONCATENATE($E476,"-",$D476, "-",$C476),Dashboard!$M$159:$N$299,2,FALSE)),"")</f>
        <v/>
      </c>
      <c r="U476" s="572" t="str">
        <f t="shared" si="7"/>
        <v/>
      </c>
      <c r="V476" s="581"/>
      <c r="W476" s="423"/>
    </row>
    <row r="477" spans="1:23" ht="15.75" x14ac:dyDescent="0.25">
      <c r="A477" s="415"/>
      <c r="B477" s="416"/>
      <c r="C477" s="417" t="s">
        <v>295</v>
      </c>
      <c r="D477" s="417" t="s">
        <v>1093</v>
      </c>
      <c r="E477" s="417" t="s">
        <v>295</v>
      </c>
      <c r="F477" s="417">
        <v>8</v>
      </c>
      <c r="G477" s="417"/>
      <c r="H477" s="418">
        <v>17.45</v>
      </c>
      <c r="I477" s="419"/>
      <c r="J477" s="418"/>
      <c r="K477" s="416"/>
      <c r="L477" s="416"/>
      <c r="M477" s="416"/>
      <c r="N477" s="416"/>
      <c r="O477" s="420"/>
      <c r="P477" s="416"/>
      <c r="Q477" s="448"/>
      <c r="R477" s="470"/>
      <c r="S477" s="423"/>
      <c r="T477" s="122" t="str">
        <f>IFERROR(IFERROR(VLOOKUP(CONCATENATE($C477,"-",$D477, "-",$E477),Dashboard!$M$159:$N$299,2,FALSE),VLOOKUP(CONCATENATE($E477,"-",$D477, "-",$C477),Dashboard!$M$159:$N$299,2,FALSE)),"")</f>
        <v/>
      </c>
      <c r="U477" s="572" t="str">
        <f t="shared" si="7"/>
        <v/>
      </c>
      <c r="V477" s="581"/>
      <c r="W477" s="423"/>
    </row>
    <row r="478" spans="1:23" ht="15.75" x14ac:dyDescent="0.25">
      <c r="A478" s="415"/>
      <c r="B478" s="416"/>
      <c r="C478" s="417" t="s">
        <v>295</v>
      </c>
      <c r="D478" s="417" t="s">
        <v>316</v>
      </c>
      <c r="E478" s="417" t="s">
        <v>763</v>
      </c>
      <c r="F478" s="417">
        <v>34</v>
      </c>
      <c r="G478" s="417"/>
      <c r="H478" s="418">
        <v>19.100000000000001</v>
      </c>
      <c r="I478" s="419" t="s">
        <v>7034</v>
      </c>
      <c r="J478" s="418">
        <v>20.3</v>
      </c>
      <c r="K478" s="504">
        <v>1</v>
      </c>
      <c r="L478" s="504">
        <v>1</v>
      </c>
      <c r="M478" s="419">
        <v>6.2</v>
      </c>
      <c r="N478" s="419">
        <v>4.25</v>
      </c>
      <c r="O478" s="420">
        <f>SUM(F474:F478)</f>
        <v>122</v>
      </c>
      <c r="P478" s="416">
        <v>0</v>
      </c>
      <c r="Q478" s="416">
        <v>0</v>
      </c>
      <c r="R478" s="496">
        <v>0</v>
      </c>
      <c r="S478" s="496">
        <v>0</v>
      </c>
      <c r="T478" s="122" t="str">
        <f>IFERROR(IFERROR(VLOOKUP(CONCATENATE($C478,"-",$D478, "-",$E478),Dashboard!$M$159:$N$299,2,FALSE),VLOOKUP(CONCATENATE($E478,"-",$D478, "-",$C478),Dashboard!$M$159:$N$299,2,FALSE)),"")</f>
        <v/>
      </c>
      <c r="U478" s="572" t="str">
        <f t="shared" si="7"/>
        <v/>
      </c>
      <c r="V478" s="575"/>
      <c r="W478" s="424" t="s">
        <v>7500</v>
      </c>
    </row>
    <row r="479" spans="1:23" ht="15.75" x14ac:dyDescent="0.25">
      <c r="A479" s="415"/>
      <c r="B479" s="416">
        <v>53</v>
      </c>
      <c r="C479" s="417" t="s">
        <v>763</v>
      </c>
      <c r="D479" s="417" t="s">
        <v>316</v>
      </c>
      <c r="E479" s="417" t="s">
        <v>295</v>
      </c>
      <c r="F479" s="417">
        <v>34</v>
      </c>
      <c r="G479" s="417"/>
      <c r="H479" s="418">
        <v>6.3</v>
      </c>
      <c r="I479" s="419" t="s">
        <v>7034</v>
      </c>
      <c r="J479" s="418">
        <v>7.45</v>
      </c>
      <c r="K479" s="416"/>
      <c r="L479" s="416"/>
      <c r="M479" s="416"/>
      <c r="N479" s="416"/>
      <c r="O479" s="420"/>
      <c r="P479" s="416"/>
      <c r="Q479" s="448"/>
      <c r="R479" s="423"/>
      <c r="S479" s="423"/>
      <c r="T479" s="122" t="str">
        <f>IFERROR(IFERROR(VLOOKUP(CONCATENATE($C479,"-",$D479, "-",$E479),Dashboard!$M$159:$N$299,2,FALSE),VLOOKUP(CONCATENATE($E479,"-",$D479, "-",$C479),Dashboard!$M$159:$N$299,2,FALSE)),"")</f>
        <v/>
      </c>
      <c r="U479" s="572" t="str">
        <f t="shared" si="7"/>
        <v/>
      </c>
      <c r="V479" s="581"/>
      <c r="W479" s="424"/>
    </row>
    <row r="480" spans="1:23" ht="68.25" x14ac:dyDescent="0.25">
      <c r="A480" s="415"/>
      <c r="B480" s="416"/>
      <c r="C480" s="417" t="s">
        <v>295</v>
      </c>
      <c r="D480" s="417" t="s">
        <v>7034</v>
      </c>
      <c r="E480" s="417" t="s">
        <v>7108</v>
      </c>
      <c r="F480" s="417">
        <v>35</v>
      </c>
      <c r="G480" s="417"/>
      <c r="H480" s="418">
        <v>7.55</v>
      </c>
      <c r="I480" s="419" t="s">
        <v>7034</v>
      </c>
      <c r="J480" s="418">
        <v>8.5500000000000007</v>
      </c>
      <c r="K480" s="416"/>
      <c r="L480" s="416"/>
      <c r="M480" s="416"/>
      <c r="N480" s="416"/>
      <c r="O480" s="420"/>
      <c r="P480" s="416"/>
      <c r="Q480" s="448"/>
      <c r="R480" s="423"/>
      <c r="S480" s="423"/>
      <c r="T480" s="122" t="str">
        <f>IFERROR(IFERROR(VLOOKUP(CONCATENATE($C480,"-",$D480, "-",$E480),Dashboard!$M$159:$N$299,2,FALSE),VLOOKUP(CONCATENATE($E480,"-",$D480, "-",$C480),Dashboard!$M$159:$N$299,2,FALSE)),"")</f>
        <v/>
      </c>
      <c r="U480" s="572" t="str">
        <f t="shared" si="7"/>
        <v/>
      </c>
      <c r="V480" s="581"/>
      <c r="W480" s="449" t="s">
        <v>7501</v>
      </c>
    </row>
    <row r="481" spans="1:23" ht="15.75" x14ac:dyDescent="0.25">
      <c r="A481" s="415"/>
      <c r="B481" s="416"/>
      <c r="C481" s="417" t="s">
        <v>1245</v>
      </c>
      <c r="D481" s="417" t="s">
        <v>7034</v>
      </c>
      <c r="E481" s="417" t="s">
        <v>295</v>
      </c>
      <c r="F481" s="417">
        <v>35</v>
      </c>
      <c r="G481" s="417"/>
      <c r="H481" s="418">
        <v>9.15</v>
      </c>
      <c r="I481" s="419" t="s">
        <v>7034</v>
      </c>
      <c r="J481" s="418">
        <v>10.15</v>
      </c>
      <c r="K481" s="416"/>
      <c r="L481" s="416"/>
      <c r="M481" s="416"/>
      <c r="N481" s="416"/>
      <c r="O481" s="420"/>
      <c r="P481" s="416"/>
      <c r="Q481" s="448"/>
      <c r="R481" s="423"/>
      <c r="S481" s="423"/>
      <c r="T481" s="122" t="str">
        <f>IFERROR(IFERROR(VLOOKUP(CONCATENATE($C481,"-",$D481, "-",$E481),Dashboard!$M$159:$N$299,2,FALSE),VLOOKUP(CONCATENATE($E481,"-",$D481, "-",$C481),Dashboard!$M$159:$N$299,2,FALSE)),"")</f>
        <v/>
      </c>
      <c r="U481" s="572" t="str">
        <f t="shared" si="7"/>
        <v/>
      </c>
      <c r="V481" s="581"/>
      <c r="W481" s="449"/>
    </row>
    <row r="482" spans="1:23" ht="15.75" x14ac:dyDescent="0.25">
      <c r="A482" s="415"/>
      <c r="B482" s="416"/>
      <c r="C482" s="417" t="s">
        <v>295</v>
      </c>
      <c r="D482" s="417" t="s">
        <v>7034</v>
      </c>
      <c r="E482" s="417" t="s">
        <v>1245</v>
      </c>
      <c r="F482" s="417">
        <v>31</v>
      </c>
      <c r="G482" s="417"/>
      <c r="H482" s="418">
        <v>10.199999999999999</v>
      </c>
      <c r="I482" s="419" t="s">
        <v>7034</v>
      </c>
      <c r="J482" s="418">
        <v>11.2</v>
      </c>
      <c r="K482" s="416"/>
      <c r="L482" s="416"/>
      <c r="M482" s="416"/>
      <c r="N482" s="416"/>
      <c r="O482" s="420"/>
      <c r="P482" s="416"/>
      <c r="Q482" s="448"/>
      <c r="R482" s="423"/>
      <c r="S482" s="423"/>
      <c r="T482" s="122" t="str">
        <f>IFERROR(IFERROR(VLOOKUP(CONCATENATE($C482,"-",$D482, "-",$E482),Dashboard!$M$159:$N$299,2,FALSE),VLOOKUP(CONCATENATE($E482,"-",$D482, "-",$C482),Dashboard!$M$159:$N$299,2,FALSE)),"")</f>
        <v/>
      </c>
      <c r="U482" s="572" t="str">
        <f t="shared" si="7"/>
        <v/>
      </c>
      <c r="V482" s="581"/>
      <c r="W482" s="424"/>
    </row>
    <row r="483" spans="1:23" ht="23.25" x14ac:dyDescent="0.25">
      <c r="A483" s="415"/>
      <c r="B483" s="416"/>
      <c r="C483" s="417" t="s">
        <v>1245</v>
      </c>
      <c r="D483" s="417" t="s">
        <v>7034</v>
      </c>
      <c r="E483" s="417" t="s">
        <v>295</v>
      </c>
      <c r="F483" s="417">
        <v>31</v>
      </c>
      <c r="G483" s="417"/>
      <c r="H483" s="418">
        <v>11.3</v>
      </c>
      <c r="I483" s="419" t="s">
        <v>7034</v>
      </c>
      <c r="J483" s="418">
        <v>12.3</v>
      </c>
      <c r="K483" s="416">
        <v>1</v>
      </c>
      <c r="L483" s="416">
        <v>1</v>
      </c>
      <c r="M483" s="419">
        <v>8.4499999999999993</v>
      </c>
      <c r="N483" s="419">
        <v>7.2</v>
      </c>
      <c r="O483" s="420">
        <f>SUM(F479:F483)</f>
        <v>166</v>
      </c>
      <c r="P483" s="416">
        <v>0</v>
      </c>
      <c r="Q483" s="416">
        <v>0</v>
      </c>
      <c r="R483" s="496">
        <v>0</v>
      </c>
      <c r="S483" s="496">
        <v>0</v>
      </c>
      <c r="T483" s="122" t="str">
        <f>IFERROR(IFERROR(VLOOKUP(CONCATENATE($C483,"-",$D483, "-",$E483),Dashboard!$M$159:$N$299,2,FALSE),VLOOKUP(CONCATENATE($E483,"-",$D483, "-",$C483),Dashboard!$M$159:$N$299,2,FALSE)),"")</f>
        <v/>
      </c>
      <c r="U483" s="572" t="str">
        <f t="shared" si="7"/>
        <v/>
      </c>
      <c r="V483" s="575"/>
      <c r="W483" s="449" t="s">
        <v>7247</v>
      </c>
    </row>
    <row r="484" spans="1:23" ht="15.75" x14ac:dyDescent="0.25">
      <c r="A484" s="439" t="s">
        <v>7048</v>
      </c>
      <c r="B484" s="440" t="s">
        <v>5862</v>
      </c>
      <c r="C484" s="441" t="s">
        <v>295</v>
      </c>
      <c r="D484" s="441" t="s">
        <v>411</v>
      </c>
      <c r="E484" s="441" t="s">
        <v>1655</v>
      </c>
      <c r="F484" s="441">
        <v>55</v>
      </c>
      <c r="G484" s="441"/>
      <c r="H484" s="442">
        <v>11.3</v>
      </c>
      <c r="I484" s="453" t="s">
        <v>7034</v>
      </c>
      <c r="J484" s="442">
        <v>14</v>
      </c>
      <c r="K484" s="440"/>
      <c r="L484" s="440"/>
      <c r="M484" s="440"/>
      <c r="N484" s="440"/>
      <c r="O484" s="443"/>
      <c r="P484" s="440"/>
      <c r="Q484" s="450"/>
      <c r="R484" s="444"/>
      <c r="S484" s="444"/>
      <c r="T484" s="122" t="str">
        <f>IFERROR(IFERROR(VLOOKUP(CONCATENATE($C484,"-",$D484, "-",$E484),Dashboard!$M$159:$N$299,2,FALSE),VLOOKUP(CONCATENATE($E484,"-",$D484, "-",$C484),Dashboard!$M$159:$N$299,2,FALSE)),"")</f>
        <v>pnj67</v>
      </c>
      <c r="U484" s="572" t="str">
        <f t="shared" si="7"/>
        <v>pnj67</v>
      </c>
      <c r="V484" s="572"/>
      <c r="W484" s="445"/>
    </row>
    <row r="485" spans="1:23" ht="15.75" x14ac:dyDescent="0.25">
      <c r="A485" s="415"/>
      <c r="B485" s="416"/>
      <c r="C485" s="417" t="s">
        <v>1655</v>
      </c>
      <c r="D485" s="415" t="s">
        <v>7109</v>
      </c>
      <c r="E485" s="417" t="s">
        <v>295</v>
      </c>
      <c r="F485" s="417">
        <v>40</v>
      </c>
      <c r="G485" s="417"/>
      <c r="H485" s="418">
        <v>14.45</v>
      </c>
      <c r="I485" s="419" t="s">
        <v>7034</v>
      </c>
      <c r="J485" s="418">
        <v>16</v>
      </c>
      <c r="K485" s="416"/>
      <c r="L485" s="416"/>
      <c r="M485" s="416"/>
      <c r="N485" s="416"/>
      <c r="O485" s="420"/>
      <c r="P485" s="416"/>
      <c r="Q485" s="448"/>
      <c r="R485" s="423"/>
      <c r="S485" s="423"/>
      <c r="T485" s="122" t="str">
        <f>IFERROR(IFERROR(VLOOKUP(CONCATENATE($C485,"-",$D485, "-",$E485),Dashboard!$M$159:$N$299,2,FALSE),VLOOKUP(CONCATENATE($E485,"-",$D485, "-",$C485),Dashboard!$M$159:$N$299,2,FALSE)),"")</f>
        <v/>
      </c>
      <c r="U485" s="572" t="str">
        <f t="shared" si="7"/>
        <v/>
      </c>
      <c r="V485" s="581"/>
      <c r="W485" s="424"/>
    </row>
    <row r="486" spans="1:23" ht="15.75" x14ac:dyDescent="0.25">
      <c r="A486" s="415"/>
      <c r="B486" s="416"/>
      <c r="C486" s="417" t="s">
        <v>295</v>
      </c>
      <c r="D486" s="417" t="s">
        <v>2164</v>
      </c>
      <c r="E486" s="417" t="s">
        <v>295</v>
      </c>
      <c r="F486" s="417">
        <v>14</v>
      </c>
      <c r="G486" s="417"/>
      <c r="H486" s="418">
        <v>16.3</v>
      </c>
      <c r="I486" s="419" t="s">
        <v>7034</v>
      </c>
      <c r="J486" s="418">
        <v>16.45</v>
      </c>
      <c r="K486" s="416"/>
      <c r="L486" s="416"/>
      <c r="M486" s="416"/>
      <c r="N486" s="416"/>
      <c r="O486" s="420"/>
      <c r="P486" s="416"/>
      <c r="Q486" s="448"/>
      <c r="R486" s="423"/>
      <c r="S486" s="423"/>
      <c r="T486" s="122" t="str">
        <f>IFERROR(IFERROR(VLOOKUP(CONCATENATE($C486,"-",$D486, "-",$E486),Dashboard!$M$159:$N$299,2,FALSE),VLOOKUP(CONCATENATE($E486,"-",$D486, "-",$C486),Dashboard!$M$159:$N$299,2,FALSE)),"")</f>
        <v/>
      </c>
      <c r="U486" s="572" t="str">
        <f t="shared" si="7"/>
        <v/>
      </c>
      <c r="V486" s="581"/>
      <c r="W486" s="424"/>
    </row>
    <row r="487" spans="1:23" ht="15.75" x14ac:dyDescent="0.25">
      <c r="A487" s="415"/>
      <c r="B487" s="416"/>
      <c r="C487" s="417" t="s">
        <v>295</v>
      </c>
      <c r="D487" s="417" t="s">
        <v>411</v>
      </c>
      <c r="E487" s="417" t="s">
        <v>1655</v>
      </c>
      <c r="F487" s="417">
        <v>55</v>
      </c>
      <c r="G487" s="417"/>
      <c r="H487" s="418">
        <v>17.399999999999999</v>
      </c>
      <c r="I487" s="419" t="s">
        <v>7034</v>
      </c>
      <c r="J487" s="418">
        <v>20</v>
      </c>
      <c r="K487" s="416">
        <v>1</v>
      </c>
      <c r="L487" s="416">
        <v>1</v>
      </c>
      <c r="M487" s="419">
        <v>9.15</v>
      </c>
      <c r="N487" s="419">
        <v>8</v>
      </c>
      <c r="O487" s="420">
        <f>SUM(F484:F487)</f>
        <v>164</v>
      </c>
      <c r="P487" s="416">
        <v>0</v>
      </c>
      <c r="Q487" s="416">
        <v>0</v>
      </c>
      <c r="R487" s="496">
        <v>0</v>
      </c>
      <c r="S487" s="496">
        <v>0</v>
      </c>
      <c r="T487" s="122" t="str">
        <f>IFERROR(IFERROR(VLOOKUP(CONCATENATE($C487,"-",$D487, "-",$E487),Dashboard!$M$159:$N$299,2,FALSE),VLOOKUP(CONCATENATE($E487,"-",$D487, "-",$C487),Dashboard!$M$159:$N$299,2,FALSE)),"")</f>
        <v>pnj67</v>
      </c>
      <c r="U487" s="572" t="str">
        <f t="shared" si="7"/>
        <v>pnj67</v>
      </c>
      <c r="V487" s="575"/>
      <c r="W487" s="424" t="s">
        <v>7502</v>
      </c>
    </row>
    <row r="488" spans="1:23" ht="15.75" x14ac:dyDescent="0.25">
      <c r="A488" s="415"/>
      <c r="B488" s="416">
        <v>54</v>
      </c>
      <c r="C488" s="417" t="s">
        <v>1655</v>
      </c>
      <c r="D488" s="417" t="s">
        <v>411</v>
      </c>
      <c r="E488" s="417" t="s">
        <v>295</v>
      </c>
      <c r="F488" s="417">
        <v>55</v>
      </c>
      <c r="G488" s="417"/>
      <c r="H488" s="418">
        <v>7</v>
      </c>
      <c r="I488" s="419" t="s">
        <v>7034</v>
      </c>
      <c r="J488" s="418">
        <v>9</v>
      </c>
      <c r="K488" s="416"/>
      <c r="L488" s="416"/>
      <c r="M488" s="419"/>
      <c r="N488" s="419"/>
      <c r="O488" s="420"/>
      <c r="P488" s="416"/>
      <c r="Q488" s="448"/>
      <c r="R488" s="470"/>
      <c r="S488" s="423"/>
      <c r="T488" s="122" t="str">
        <f>IFERROR(IFERROR(VLOOKUP(CONCATENATE($C488,"-",$D488, "-",$E488),Dashboard!$M$159:$N$299,2,FALSE),VLOOKUP(CONCATENATE($E488,"-",$D488, "-",$C488),Dashboard!$M$159:$N$299,2,FALSE)),"")</f>
        <v>pnj67</v>
      </c>
      <c r="U488" s="572" t="str">
        <f t="shared" si="7"/>
        <v>pnj67</v>
      </c>
      <c r="V488" s="581"/>
      <c r="W488" s="423"/>
    </row>
    <row r="489" spans="1:23" ht="15.75" x14ac:dyDescent="0.25">
      <c r="A489" s="415"/>
      <c r="B489" s="416"/>
      <c r="C489" s="417" t="s">
        <v>295</v>
      </c>
      <c r="D489" s="417" t="s">
        <v>1093</v>
      </c>
      <c r="E489" s="417" t="s">
        <v>295</v>
      </c>
      <c r="F489" s="417">
        <v>8</v>
      </c>
      <c r="G489" s="417"/>
      <c r="H489" s="418">
        <v>9.1</v>
      </c>
      <c r="I489" s="419" t="s">
        <v>7034</v>
      </c>
      <c r="J489" s="418">
        <v>9.5</v>
      </c>
      <c r="K489" s="416"/>
      <c r="L489" s="416"/>
      <c r="M489" s="419"/>
      <c r="N489" s="419"/>
      <c r="O489" s="420"/>
      <c r="P489" s="416"/>
      <c r="Q489" s="448"/>
      <c r="R489" s="470"/>
      <c r="S489" s="423"/>
      <c r="T489" s="122" t="str">
        <f>IFERROR(IFERROR(VLOOKUP(CONCATENATE($C489,"-",$D489, "-",$E489),Dashboard!$M$159:$N$299,2,FALSE),VLOOKUP(CONCATENATE($E489,"-",$D489, "-",$C489),Dashboard!$M$159:$N$299,2,FALSE)),"")</f>
        <v/>
      </c>
      <c r="U489" s="572" t="str">
        <f t="shared" si="7"/>
        <v/>
      </c>
      <c r="V489" s="581"/>
      <c r="W489" s="423"/>
    </row>
    <row r="490" spans="1:23" ht="23.25" x14ac:dyDescent="0.25">
      <c r="A490" s="415"/>
      <c r="B490" s="416"/>
      <c r="C490" s="417" t="s">
        <v>295</v>
      </c>
      <c r="D490" s="417" t="s">
        <v>1093</v>
      </c>
      <c r="E490" s="417" t="s">
        <v>295</v>
      </c>
      <c r="F490" s="417">
        <v>8</v>
      </c>
      <c r="G490" s="417"/>
      <c r="H490" s="418">
        <v>10</v>
      </c>
      <c r="I490" s="419" t="s">
        <v>7034</v>
      </c>
      <c r="J490" s="418">
        <v>10.4</v>
      </c>
      <c r="K490" s="416">
        <v>1</v>
      </c>
      <c r="L490" s="416">
        <v>1</v>
      </c>
      <c r="M490" s="419">
        <v>4.0999999999999996</v>
      </c>
      <c r="N490" s="419">
        <v>3.5</v>
      </c>
      <c r="O490" s="420">
        <f>SUM(F488:F490)</f>
        <v>71</v>
      </c>
      <c r="P490" s="416">
        <v>0</v>
      </c>
      <c r="Q490" s="416">
        <v>0</v>
      </c>
      <c r="R490" s="496">
        <v>0</v>
      </c>
      <c r="S490" s="496">
        <v>0</v>
      </c>
      <c r="T490" s="122" t="str">
        <f>IFERROR(IFERROR(VLOOKUP(CONCATENATE($C490,"-",$D490, "-",$E490),Dashboard!$M$159:$N$299,2,FALSE),VLOOKUP(CONCATENATE($E490,"-",$D490, "-",$C490),Dashboard!$M$159:$N$299,2,FALSE)),"")</f>
        <v/>
      </c>
      <c r="U490" s="572" t="str">
        <f t="shared" si="7"/>
        <v/>
      </c>
      <c r="V490" s="575"/>
      <c r="W490" s="449" t="s">
        <v>7503</v>
      </c>
    </row>
    <row r="491" spans="1:23" ht="15.75" x14ac:dyDescent="0.25">
      <c r="A491" s="415"/>
      <c r="B491" s="416"/>
      <c r="C491" s="417"/>
      <c r="D491" s="417"/>
      <c r="E491" s="417"/>
      <c r="F491" s="417"/>
      <c r="G491" s="417"/>
      <c r="H491" s="418"/>
      <c r="I491" s="419"/>
      <c r="J491" s="418"/>
      <c r="K491" s="416"/>
      <c r="L491" s="416"/>
      <c r="M491" s="419"/>
      <c r="N491" s="419"/>
      <c r="O491" s="420"/>
      <c r="P491" s="416"/>
      <c r="Q491" s="448"/>
      <c r="R491" s="477"/>
      <c r="S491" s="423"/>
      <c r="T491" s="122" t="str">
        <f>IFERROR(IFERROR(VLOOKUP(CONCATENATE($C491,"-",$D491, "-",$E491),Dashboard!$M$159:$N$299,2,FALSE),VLOOKUP(CONCATENATE($E491,"-",$D491, "-",$C491),Dashboard!$M$159:$N$299,2,FALSE)),"")</f>
        <v/>
      </c>
      <c r="U491" s="572" t="str">
        <f t="shared" si="7"/>
        <v/>
      </c>
      <c r="V491" s="581"/>
      <c r="W491" s="423"/>
    </row>
    <row r="492" spans="1:23" ht="15.75" x14ac:dyDescent="0.25">
      <c r="A492" s="415" t="s">
        <v>7048</v>
      </c>
      <c r="B492" s="416" t="s">
        <v>5863</v>
      </c>
      <c r="C492" s="417" t="s">
        <v>295</v>
      </c>
      <c r="D492" s="417" t="s">
        <v>7034</v>
      </c>
      <c r="E492" s="417" t="s">
        <v>6067</v>
      </c>
      <c r="F492" s="417">
        <v>29</v>
      </c>
      <c r="G492" s="417"/>
      <c r="H492" s="418">
        <v>11</v>
      </c>
      <c r="I492" s="419" t="s">
        <v>7034</v>
      </c>
      <c r="J492" s="418">
        <v>12</v>
      </c>
      <c r="K492" s="416"/>
      <c r="L492" s="416"/>
      <c r="M492" s="416"/>
      <c r="N492" s="416"/>
      <c r="O492" s="420"/>
      <c r="P492" s="416"/>
      <c r="Q492" s="448"/>
      <c r="R492" s="470"/>
      <c r="S492" s="423"/>
      <c r="T492" s="122" t="str">
        <f>IFERROR(IFERROR(VLOOKUP(CONCATENATE($C492,"-",$D492, "-",$E492),Dashboard!$M$159:$N$299,2,FALSE),VLOOKUP(CONCATENATE($E492,"-",$D492, "-",$C492),Dashboard!$M$159:$N$299,2,FALSE)),"")</f>
        <v/>
      </c>
      <c r="U492" s="572" t="str">
        <f t="shared" si="7"/>
        <v/>
      </c>
      <c r="V492" s="581"/>
      <c r="W492" s="423"/>
    </row>
    <row r="493" spans="1:23" ht="15.75" x14ac:dyDescent="0.25">
      <c r="A493" s="415"/>
      <c r="B493" s="416"/>
      <c r="C493" s="417" t="s">
        <v>6067</v>
      </c>
      <c r="D493" s="417" t="s">
        <v>1394</v>
      </c>
      <c r="E493" s="417" t="s">
        <v>6067</v>
      </c>
      <c r="F493" s="417">
        <v>32</v>
      </c>
      <c r="G493" s="417"/>
      <c r="H493" s="418">
        <v>12.1</v>
      </c>
      <c r="I493" s="419" t="s">
        <v>7034</v>
      </c>
      <c r="J493" s="418">
        <v>13.2</v>
      </c>
      <c r="K493" s="416"/>
      <c r="L493" s="416"/>
      <c r="M493" s="416"/>
      <c r="N493" s="416"/>
      <c r="O493" s="420"/>
      <c r="P493" s="416"/>
      <c r="Q493" s="448"/>
      <c r="R493" s="470"/>
      <c r="S493" s="423"/>
      <c r="T493" s="122" t="str">
        <f>IFERROR(IFERROR(VLOOKUP(CONCATENATE($C493,"-",$D493, "-",$E493),Dashboard!$M$159:$N$299,2,FALSE),VLOOKUP(CONCATENATE($E493,"-",$D493, "-",$C493),Dashboard!$M$159:$N$299,2,FALSE)),"")</f>
        <v/>
      </c>
      <c r="U493" s="572" t="str">
        <f t="shared" si="7"/>
        <v/>
      </c>
      <c r="V493" s="581"/>
      <c r="W493" s="423"/>
    </row>
    <row r="494" spans="1:23" ht="15.75" x14ac:dyDescent="0.25">
      <c r="A494" s="415"/>
      <c r="B494" s="416"/>
      <c r="C494" s="417" t="s">
        <v>586</v>
      </c>
      <c r="D494" s="417" t="s">
        <v>2737</v>
      </c>
      <c r="E494" s="417" t="s">
        <v>1394</v>
      </c>
      <c r="F494" s="417">
        <v>16</v>
      </c>
      <c r="G494" s="417"/>
      <c r="H494" s="418">
        <v>13.3</v>
      </c>
      <c r="I494" s="419" t="s">
        <v>7034</v>
      </c>
      <c r="J494" s="418">
        <v>14</v>
      </c>
      <c r="K494" s="416"/>
      <c r="L494" s="416"/>
      <c r="M494" s="416"/>
      <c r="N494" s="416"/>
      <c r="O494" s="420"/>
      <c r="P494" s="416"/>
      <c r="Q494" s="448"/>
      <c r="R494" s="423"/>
      <c r="S494" s="423"/>
      <c r="T494" s="122" t="str">
        <f>IFERROR(IFERROR(VLOOKUP(CONCATENATE($C494,"-",$D494, "-",$E494),Dashboard!$M$159:$N$299,2,FALSE),VLOOKUP(CONCATENATE($E494,"-",$D494, "-",$C494),Dashboard!$M$159:$N$299,2,FALSE)),"")</f>
        <v/>
      </c>
      <c r="U494" s="572" t="str">
        <f t="shared" si="7"/>
        <v/>
      </c>
      <c r="V494" s="581"/>
      <c r="W494" s="424" t="s">
        <v>7504</v>
      </c>
    </row>
    <row r="495" spans="1:23" ht="15.75" x14ac:dyDescent="0.25">
      <c r="A495" s="415"/>
      <c r="B495" s="416"/>
      <c r="C495" s="417" t="s">
        <v>1394</v>
      </c>
      <c r="D495" s="417" t="s">
        <v>7034</v>
      </c>
      <c r="E495" s="417" t="s">
        <v>6067</v>
      </c>
      <c r="F495" s="417">
        <v>16</v>
      </c>
      <c r="G495" s="417"/>
      <c r="H495" s="418">
        <v>14.4</v>
      </c>
      <c r="I495" s="419" t="s">
        <v>7034</v>
      </c>
      <c r="J495" s="418">
        <v>15.1</v>
      </c>
      <c r="K495" s="416"/>
      <c r="L495" s="416"/>
      <c r="M495" s="416"/>
      <c r="N495" s="416"/>
      <c r="O495" s="420"/>
      <c r="P495" s="416"/>
      <c r="Q495" s="448"/>
      <c r="R495" s="423"/>
      <c r="S495" s="423"/>
      <c r="T495" s="122" t="str">
        <f>IFERROR(IFERROR(VLOOKUP(CONCATENATE($C495,"-",$D495, "-",$E495),Dashboard!$M$159:$N$299,2,FALSE),VLOOKUP(CONCATENATE($E495,"-",$D495, "-",$C495),Dashboard!$M$159:$N$299,2,FALSE)),"")</f>
        <v/>
      </c>
      <c r="U495" s="572" t="str">
        <f t="shared" si="7"/>
        <v/>
      </c>
      <c r="V495" s="581"/>
      <c r="W495" s="424" t="s">
        <v>7505</v>
      </c>
    </row>
    <row r="496" spans="1:23" ht="15.75" x14ac:dyDescent="0.25">
      <c r="A496" s="415"/>
      <c r="B496" s="416"/>
      <c r="C496" s="417" t="s">
        <v>6067</v>
      </c>
      <c r="D496" s="417" t="s">
        <v>7034</v>
      </c>
      <c r="E496" s="417" t="s">
        <v>1394</v>
      </c>
      <c r="F496" s="417">
        <v>16</v>
      </c>
      <c r="G496" s="417"/>
      <c r="H496" s="418">
        <v>15.2</v>
      </c>
      <c r="I496" s="419" t="s">
        <v>7034</v>
      </c>
      <c r="J496" s="418">
        <v>15.5</v>
      </c>
      <c r="K496" s="416"/>
      <c r="L496" s="416"/>
      <c r="M496" s="416"/>
      <c r="N496" s="416"/>
      <c r="O496" s="420"/>
      <c r="P496" s="416"/>
      <c r="Q496" s="448"/>
      <c r="R496" s="423"/>
      <c r="S496" s="423"/>
      <c r="T496" s="122" t="str">
        <f>IFERROR(IFERROR(VLOOKUP(CONCATENATE($C496,"-",$D496, "-",$E496),Dashboard!$M$159:$N$299,2,FALSE),VLOOKUP(CONCATENATE($E496,"-",$D496, "-",$C496),Dashboard!$M$159:$N$299,2,FALSE)),"")</f>
        <v/>
      </c>
      <c r="U496" s="572" t="str">
        <f t="shared" si="7"/>
        <v/>
      </c>
      <c r="V496" s="581"/>
      <c r="W496" s="424"/>
    </row>
    <row r="497" spans="1:23" ht="15.75" x14ac:dyDescent="0.25">
      <c r="A497" s="415"/>
      <c r="B497" s="416"/>
      <c r="C497" s="417" t="s">
        <v>1394</v>
      </c>
      <c r="D497" s="417" t="s">
        <v>7034</v>
      </c>
      <c r="E497" s="417" t="s">
        <v>6067</v>
      </c>
      <c r="F497" s="417">
        <v>16</v>
      </c>
      <c r="G497" s="417"/>
      <c r="H497" s="418">
        <v>16</v>
      </c>
      <c r="I497" s="419" t="s">
        <v>7034</v>
      </c>
      <c r="J497" s="418">
        <v>16.3</v>
      </c>
      <c r="K497" s="416"/>
      <c r="L497" s="416"/>
      <c r="M497" s="416"/>
      <c r="N497" s="416"/>
      <c r="O497" s="420"/>
      <c r="P497" s="416"/>
      <c r="Q497" s="448"/>
      <c r="R497" s="423"/>
      <c r="S497" s="423"/>
      <c r="T497" s="122" t="str">
        <f>IFERROR(IFERROR(VLOOKUP(CONCATENATE($C497,"-",$D497, "-",$E497),Dashboard!$M$159:$N$299,2,FALSE),VLOOKUP(CONCATENATE($E497,"-",$D497, "-",$C497),Dashboard!$M$159:$N$299,2,FALSE)),"")</f>
        <v/>
      </c>
      <c r="U497" s="572" t="str">
        <f t="shared" si="7"/>
        <v/>
      </c>
      <c r="V497" s="581"/>
      <c r="W497" s="424"/>
    </row>
    <row r="498" spans="1:23" ht="15.75" x14ac:dyDescent="0.25">
      <c r="A498" s="415"/>
      <c r="B498" s="416"/>
      <c r="C498" s="417" t="s">
        <v>6067</v>
      </c>
      <c r="D498" s="417" t="s">
        <v>7034</v>
      </c>
      <c r="E498" s="417" t="s">
        <v>1394</v>
      </c>
      <c r="F498" s="417">
        <v>16</v>
      </c>
      <c r="G498" s="417"/>
      <c r="H498" s="418">
        <v>17</v>
      </c>
      <c r="I498" s="419" t="s">
        <v>7034</v>
      </c>
      <c r="J498" s="418">
        <v>17.3</v>
      </c>
      <c r="K498" s="416"/>
      <c r="L498" s="416"/>
      <c r="M498" s="416"/>
      <c r="N498" s="416"/>
      <c r="O498" s="420"/>
      <c r="P498" s="416"/>
      <c r="Q498" s="448"/>
      <c r="R498" s="423"/>
      <c r="S498" s="423"/>
      <c r="T498" s="122" t="str">
        <f>IFERROR(IFERROR(VLOOKUP(CONCATENATE($C498,"-",$D498, "-",$E498),Dashboard!$M$159:$N$299,2,FALSE),VLOOKUP(CONCATENATE($E498,"-",$D498, "-",$C498),Dashboard!$M$159:$N$299,2,FALSE)),"")</f>
        <v/>
      </c>
      <c r="U498" s="572" t="str">
        <f t="shared" si="7"/>
        <v/>
      </c>
      <c r="V498" s="581"/>
      <c r="W498" s="424"/>
    </row>
    <row r="499" spans="1:23" ht="15.75" x14ac:dyDescent="0.25">
      <c r="A499" s="415"/>
      <c r="B499" s="416"/>
      <c r="C499" s="417" t="s">
        <v>1394</v>
      </c>
      <c r="D499" s="417" t="s">
        <v>7034</v>
      </c>
      <c r="E499" s="417" t="s">
        <v>6067</v>
      </c>
      <c r="F499" s="417">
        <v>16</v>
      </c>
      <c r="G499" s="417"/>
      <c r="H499" s="418">
        <v>17.399999999999999</v>
      </c>
      <c r="I499" s="419" t="s">
        <v>7034</v>
      </c>
      <c r="J499" s="418">
        <v>18.100000000000001</v>
      </c>
      <c r="K499" s="416"/>
      <c r="L499" s="416"/>
      <c r="M499" s="416"/>
      <c r="N499" s="416"/>
      <c r="O499" s="420"/>
      <c r="P499" s="416"/>
      <c r="Q499" s="448"/>
      <c r="R499" s="423"/>
      <c r="S499" s="423"/>
      <c r="T499" s="122" t="str">
        <f>IFERROR(IFERROR(VLOOKUP(CONCATENATE($C499,"-",$D499, "-",$E499),Dashboard!$M$159:$N$299,2,FALSE),VLOOKUP(CONCATENATE($E499,"-",$D499, "-",$C499),Dashboard!$M$159:$N$299,2,FALSE)),"")</f>
        <v/>
      </c>
      <c r="U499" s="572" t="str">
        <f t="shared" si="7"/>
        <v/>
      </c>
      <c r="V499" s="581"/>
      <c r="W499" s="424"/>
    </row>
    <row r="500" spans="1:23" ht="23.25" x14ac:dyDescent="0.25">
      <c r="A500" s="415"/>
      <c r="B500" s="416"/>
      <c r="C500" s="417" t="s">
        <v>6067</v>
      </c>
      <c r="D500" s="417" t="s">
        <v>7034</v>
      </c>
      <c r="E500" s="417" t="s">
        <v>1394</v>
      </c>
      <c r="F500" s="417">
        <v>22</v>
      </c>
      <c r="G500" s="417"/>
      <c r="H500" s="419">
        <v>18.3</v>
      </c>
      <c r="I500" s="419" t="s">
        <v>7034</v>
      </c>
      <c r="J500" s="418">
        <v>18.45</v>
      </c>
      <c r="K500" s="504">
        <v>1</v>
      </c>
      <c r="L500" s="504">
        <v>1</v>
      </c>
      <c r="M500" s="419">
        <v>8.3000000000000007</v>
      </c>
      <c r="N500" s="416">
        <v>7.15</v>
      </c>
      <c r="O500" s="420">
        <f>SUM(F492:F500)</f>
        <v>179</v>
      </c>
      <c r="P500" s="416">
        <v>0</v>
      </c>
      <c r="Q500" s="416">
        <v>0</v>
      </c>
      <c r="R500" s="496">
        <v>0</v>
      </c>
      <c r="S500" s="496">
        <v>0</v>
      </c>
      <c r="T500" s="122" t="str">
        <f>IFERROR(IFERROR(VLOOKUP(CONCATENATE($C500,"-",$D500, "-",$E500),Dashboard!$M$159:$N$299,2,FALSE),VLOOKUP(CONCATENATE($E500,"-",$D500, "-",$C500),Dashboard!$M$159:$N$299,2,FALSE)),"")</f>
        <v/>
      </c>
      <c r="U500" s="572" t="str">
        <f t="shared" si="7"/>
        <v/>
      </c>
      <c r="V500" s="575"/>
      <c r="W500" s="449" t="s">
        <v>7506</v>
      </c>
    </row>
    <row r="501" spans="1:23" ht="15.75" x14ac:dyDescent="0.25">
      <c r="A501" s="415"/>
      <c r="B501" s="416">
        <v>55</v>
      </c>
      <c r="C501" s="417" t="s">
        <v>1394</v>
      </c>
      <c r="D501" s="417" t="s">
        <v>7034</v>
      </c>
      <c r="E501" s="417" t="s">
        <v>6067</v>
      </c>
      <c r="F501" s="417">
        <v>22</v>
      </c>
      <c r="G501" s="417"/>
      <c r="H501" s="418">
        <v>6.5</v>
      </c>
      <c r="I501" s="419" t="s">
        <v>7034</v>
      </c>
      <c r="J501" s="418">
        <v>7.5</v>
      </c>
      <c r="K501" s="419"/>
      <c r="L501" s="419"/>
      <c r="M501" s="419"/>
      <c r="N501" s="416"/>
      <c r="O501" s="420"/>
      <c r="P501" s="416"/>
      <c r="Q501" s="448"/>
      <c r="R501" s="423"/>
      <c r="S501" s="423"/>
      <c r="T501" s="122" t="str">
        <f>IFERROR(IFERROR(VLOOKUP(CONCATENATE($C501,"-",$D501, "-",$E501),Dashboard!$M$159:$N$299,2,FALSE),VLOOKUP(CONCATENATE($E501,"-",$D501, "-",$C501),Dashboard!$M$159:$N$299,2,FALSE)),"")</f>
        <v/>
      </c>
      <c r="U501" s="572" t="str">
        <f t="shared" si="7"/>
        <v/>
      </c>
      <c r="V501" s="581"/>
      <c r="W501" s="424" t="s">
        <v>7507</v>
      </c>
    </row>
    <row r="502" spans="1:23" ht="15.75" x14ac:dyDescent="0.25">
      <c r="A502" s="415"/>
      <c r="B502" s="416"/>
      <c r="C502" s="417" t="s">
        <v>6067</v>
      </c>
      <c r="D502" s="417" t="s">
        <v>7034</v>
      </c>
      <c r="E502" s="417" t="s">
        <v>1394</v>
      </c>
      <c r="F502" s="417">
        <v>16</v>
      </c>
      <c r="G502" s="417"/>
      <c r="H502" s="418">
        <v>8.0500000000000007</v>
      </c>
      <c r="I502" s="419" t="s">
        <v>7034</v>
      </c>
      <c r="J502" s="418">
        <v>8.3000000000000007</v>
      </c>
      <c r="K502" s="419"/>
      <c r="L502" s="419"/>
      <c r="M502" s="419"/>
      <c r="N502" s="416"/>
      <c r="O502" s="420"/>
      <c r="P502" s="416"/>
      <c r="Q502" s="448"/>
      <c r="R502" s="423"/>
      <c r="S502" s="423"/>
      <c r="T502" s="122" t="str">
        <f>IFERROR(IFERROR(VLOOKUP(CONCATENATE($C502,"-",$D502, "-",$E502),Dashboard!$M$159:$N$299,2,FALSE),VLOOKUP(CONCATENATE($E502,"-",$D502, "-",$C502),Dashboard!$M$159:$N$299,2,FALSE)),"")</f>
        <v/>
      </c>
      <c r="U502" s="572" t="str">
        <f t="shared" si="7"/>
        <v/>
      </c>
      <c r="V502" s="581"/>
      <c r="W502" s="424"/>
    </row>
    <row r="503" spans="1:23" ht="15.75" x14ac:dyDescent="0.25">
      <c r="A503" s="415"/>
      <c r="B503" s="416"/>
      <c r="C503" s="417" t="s">
        <v>1394</v>
      </c>
      <c r="D503" s="417" t="s">
        <v>7034</v>
      </c>
      <c r="E503" s="417" t="s">
        <v>6067</v>
      </c>
      <c r="F503" s="417">
        <v>16</v>
      </c>
      <c r="G503" s="417"/>
      <c r="H503" s="418">
        <v>8.4</v>
      </c>
      <c r="I503" s="419" t="s">
        <v>7034</v>
      </c>
      <c r="J503" s="418">
        <v>9</v>
      </c>
      <c r="K503" s="419"/>
      <c r="L503" s="419"/>
      <c r="M503" s="419"/>
      <c r="N503" s="416"/>
      <c r="O503" s="420"/>
      <c r="P503" s="416"/>
      <c r="Q503" s="448"/>
      <c r="R503" s="423"/>
      <c r="S503" s="423"/>
      <c r="T503" s="122" t="str">
        <f>IFERROR(IFERROR(VLOOKUP(CONCATENATE($C503,"-",$D503, "-",$E503),Dashboard!$M$159:$N$299,2,FALSE),VLOOKUP(CONCATENATE($E503,"-",$D503, "-",$C503),Dashboard!$M$159:$N$299,2,FALSE)),"")</f>
        <v/>
      </c>
      <c r="U503" s="572" t="str">
        <f t="shared" si="7"/>
        <v/>
      </c>
      <c r="V503" s="581"/>
      <c r="W503" s="424"/>
    </row>
    <row r="504" spans="1:23" ht="34.5" x14ac:dyDescent="0.25">
      <c r="A504" s="415"/>
      <c r="B504" s="416"/>
      <c r="C504" s="417" t="s">
        <v>6067</v>
      </c>
      <c r="D504" s="417" t="s">
        <v>6000</v>
      </c>
      <c r="E504" s="417" t="s">
        <v>295</v>
      </c>
      <c r="F504" s="417">
        <v>29</v>
      </c>
      <c r="G504" s="417"/>
      <c r="H504" s="418">
        <v>9.0500000000000007</v>
      </c>
      <c r="I504" s="419" t="s">
        <v>7034</v>
      </c>
      <c r="J504" s="418">
        <v>10.3</v>
      </c>
      <c r="K504" s="504">
        <v>1</v>
      </c>
      <c r="L504" s="504">
        <v>1</v>
      </c>
      <c r="M504" s="419">
        <v>4.25</v>
      </c>
      <c r="N504" s="419">
        <v>4.25</v>
      </c>
      <c r="O504" s="420">
        <f>SUM(F501:F504)</f>
        <v>83</v>
      </c>
      <c r="P504" s="416">
        <v>0</v>
      </c>
      <c r="Q504" s="416">
        <v>0</v>
      </c>
      <c r="R504" s="496">
        <v>0</v>
      </c>
      <c r="S504" s="496">
        <v>0</v>
      </c>
      <c r="T504" s="122" t="str">
        <f>IFERROR(IFERROR(VLOOKUP(CONCATENATE($C504,"-",$D504, "-",$E504),Dashboard!$M$159:$N$299,2,FALSE),VLOOKUP(CONCATENATE($E504,"-",$D504, "-",$C504),Dashboard!$M$159:$N$299,2,FALSE)),"")</f>
        <v/>
      </c>
      <c r="U504" s="572" t="str">
        <f t="shared" si="7"/>
        <v/>
      </c>
      <c r="V504" s="575"/>
      <c r="W504" s="449" t="s">
        <v>7508</v>
      </c>
    </row>
    <row r="505" spans="1:23" ht="15.75" x14ac:dyDescent="0.25">
      <c r="A505" s="415"/>
      <c r="B505" s="416"/>
      <c r="C505" s="417"/>
      <c r="D505" s="417"/>
      <c r="E505" s="417"/>
      <c r="F505" s="417"/>
      <c r="G505" s="417"/>
      <c r="H505" s="418"/>
      <c r="I505" s="419"/>
      <c r="J505" s="418"/>
      <c r="K505" s="504"/>
      <c r="L505" s="504"/>
      <c r="M505" s="419"/>
      <c r="N505" s="419"/>
      <c r="O505" s="420"/>
      <c r="P505" s="416"/>
      <c r="Q505" s="448"/>
      <c r="R505" s="423"/>
      <c r="S505" s="423"/>
      <c r="T505" s="122" t="str">
        <f>IFERROR(IFERROR(VLOOKUP(CONCATENATE($C505,"-",$D505, "-",$E505),Dashboard!$M$159:$N$299,2,FALSE),VLOOKUP(CONCATENATE($E505,"-",$D505, "-",$C505),Dashboard!$M$159:$N$299,2,FALSE)),"")</f>
        <v/>
      </c>
      <c r="U505" s="572" t="str">
        <f t="shared" si="7"/>
        <v/>
      </c>
      <c r="V505" s="581"/>
      <c r="W505" s="449"/>
    </row>
    <row r="506" spans="1:23" ht="15.75" x14ac:dyDescent="0.25">
      <c r="A506" s="415" t="s">
        <v>5835</v>
      </c>
      <c r="B506" s="416" t="s">
        <v>5865</v>
      </c>
      <c r="C506" s="417" t="s">
        <v>295</v>
      </c>
      <c r="D506" s="417" t="s">
        <v>7034</v>
      </c>
      <c r="E506" s="417" t="s">
        <v>316</v>
      </c>
      <c r="F506" s="417">
        <v>12</v>
      </c>
      <c r="G506" s="417"/>
      <c r="H506" s="418">
        <v>6.4</v>
      </c>
      <c r="I506" s="419" t="s">
        <v>7034</v>
      </c>
      <c r="J506" s="418">
        <v>7.05</v>
      </c>
      <c r="K506" s="416"/>
      <c r="L506" s="416"/>
      <c r="M506" s="416"/>
      <c r="N506" s="416"/>
      <c r="O506" s="420"/>
      <c r="P506" s="416"/>
      <c r="Q506" s="448"/>
      <c r="R506" s="423"/>
      <c r="S506" s="423"/>
      <c r="T506" s="122" t="str">
        <f>IFERROR(IFERROR(VLOOKUP(CONCATENATE($C506,"-",$D506, "-",$E506),Dashboard!$M$159:$N$299,2,FALSE),VLOOKUP(CONCATENATE($E506,"-",$D506, "-",$C506),Dashboard!$M$159:$N$299,2,FALSE)),"")</f>
        <v/>
      </c>
      <c r="U506" s="572" t="str">
        <f t="shared" si="7"/>
        <v/>
      </c>
      <c r="V506" s="581"/>
      <c r="W506" s="424" t="s">
        <v>7509</v>
      </c>
    </row>
    <row r="507" spans="1:23" ht="15.75" x14ac:dyDescent="0.25">
      <c r="A507" s="415"/>
      <c r="B507" s="416"/>
      <c r="C507" s="417" t="s">
        <v>316</v>
      </c>
      <c r="D507" s="417" t="s">
        <v>7034</v>
      </c>
      <c r="E507" s="417" t="s">
        <v>295</v>
      </c>
      <c r="F507" s="417">
        <v>12</v>
      </c>
      <c r="G507" s="417"/>
      <c r="H507" s="418">
        <v>7.05</v>
      </c>
      <c r="I507" s="419" t="s">
        <v>7034</v>
      </c>
      <c r="J507" s="418">
        <v>7.35</v>
      </c>
      <c r="K507" s="416"/>
      <c r="L507" s="416"/>
      <c r="M507" s="416"/>
      <c r="N507" s="416"/>
      <c r="O507" s="420"/>
      <c r="P507" s="416"/>
      <c r="Q507" s="448"/>
      <c r="R507" s="423"/>
      <c r="S507" s="423"/>
      <c r="T507" s="122" t="str">
        <f>IFERROR(IFERROR(VLOOKUP(CONCATENATE($C507,"-",$D507, "-",$E507),Dashboard!$M$159:$N$299,2,FALSE),VLOOKUP(CONCATENATE($E507,"-",$D507, "-",$C507),Dashboard!$M$159:$N$299,2,FALSE)),"")</f>
        <v/>
      </c>
      <c r="U507" s="572" t="str">
        <f t="shared" si="7"/>
        <v/>
      </c>
      <c r="V507" s="581"/>
      <c r="W507" s="424"/>
    </row>
    <row r="508" spans="1:23" ht="15.75" x14ac:dyDescent="0.25">
      <c r="A508" s="415"/>
      <c r="B508" s="416"/>
      <c r="C508" s="417" t="s">
        <v>295</v>
      </c>
      <c r="D508" s="417" t="s">
        <v>1269</v>
      </c>
      <c r="E508" s="417" t="s">
        <v>7110</v>
      </c>
      <c r="F508" s="417">
        <v>40</v>
      </c>
      <c r="G508" s="417"/>
      <c r="H508" s="418">
        <v>7.4</v>
      </c>
      <c r="I508" s="419" t="s">
        <v>7034</v>
      </c>
      <c r="J508" s="418">
        <v>9.15</v>
      </c>
      <c r="K508" s="416"/>
      <c r="L508" s="416"/>
      <c r="M508" s="416"/>
      <c r="N508" s="416"/>
      <c r="O508" s="420"/>
      <c r="P508" s="416"/>
      <c r="Q508" s="448"/>
      <c r="R508" s="423"/>
      <c r="S508" s="423"/>
      <c r="T508" s="122" t="str">
        <f>IFERROR(IFERROR(VLOOKUP(CONCATENATE($C508,"-",$D508, "-",$E508),Dashboard!$M$159:$N$299,2,FALSE),VLOOKUP(CONCATENATE($E508,"-",$D508, "-",$C508),Dashboard!$M$159:$N$299,2,FALSE)),"")</f>
        <v/>
      </c>
      <c r="U508" s="572" t="str">
        <f t="shared" si="7"/>
        <v/>
      </c>
      <c r="V508" s="581"/>
      <c r="W508" s="424" t="s">
        <v>7510</v>
      </c>
    </row>
    <row r="509" spans="1:23" ht="15.75" x14ac:dyDescent="0.25">
      <c r="A509" s="415"/>
      <c r="B509" s="416"/>
      <c r="C509" s="417" t="s">
        <v>7110</v>
      </c>
      <c r="D509" s="417" t="s">
        <v>492</v>
      </c>
      <c r="E509" s="417" t="s">
        <v>295</v>
      </c>
      <c r="F509" s="417">
        <v>40</v>
      </c>
      <c r="G509" s="417"/>
      <c r="H509" s="418">
        <v>9.15</v>
      </c>
      <c r="I509" s="419" t="s">
        <v>7034</v>
      </c>
      <c r="J509" s="418">
        <v>10.45</v>
      </c>
      <c r="K509" s="419"/>
      <c r="L509" s="416"/>
      <c r="M509" s="416"/>
      <c r="N509" s="416"/>
      <c r="O509" s="420"/>
      <c r="P509" s="416"/>
      <c r="Q509" s="448"/>
      <c r="R509" s="423"/>
      <c r="S509" s="423"/>
      <c r="T509" s="122" t="str">
        <f>IFERROR(IFERROR(VLOOKUP(CONCATENATE($C509,"-",$D509, "-",$E509),Dashboard!$M$159:$N$299,2,FALSE),VLOOKUP(CONCATENATE($E509,"-",$D509, "-",$C509),Dashboard!$M$159:$N$299,2,FALSE)),"")</f>
        <v/>
      </c>
      <c r="U509" s="572" t="str">
        <f t="shared" si="7"/>
        <v/>
      </c>
      <c r="V509" s="581"/>
      <c r="W509" s="424"/>
    </row>
    <row r="510" spans="1:23" ht="15.75" x14ac:dyDescent="0.25">
      <c r="A510" s="415"/>
      <c r="B510" s="416"/>
      <c r="C510" s="417" t="s">
        <v>295</v>
      </c>
      <c r="D510" s="417" t="s">
        <v>1261</v>
      </c>
      <c r="E510" s="417" t="s">
        <v>344</v>
      </c>
      <c r="F510" s="417">
        <v>31</v>
      </c>
      <c r="G510" s="417"/>
      <c r="H510" s="418">
        <v>11</v>
      </c>
      <c r="I510" s="419" t="s">
        <v>7034</v>
      </c>
      <c r="J510" s="418">
        <v>12</v>
      </c>
      <c r="K510" s="419"/>
      <c r="L510" s="416"/>
      <c r="M510" s="416"/>
      <c r="N510" s="416"/>
      <c r="O510" s="420"/>
      <c r="P510" s="416"/>
      <c r="Q510" s="448"/>
      <c r="R510" s="423"/>
      <c r="S510" s="423"/>
      <c r="T510" s="122" t="str">
        <f>IFERROR(IFERROR(VLOOKUP(CONCATENATE($C510,"-",$D510, "-",$E510),Dashboard!$M$159:$N$299,2,FALSE),VLOOKUP(CONCATENATE($E510,"-",$D510, "-",$C510),Dashboard!$M$159:$N$299,2,FALSE)),"")</f>
        <v>pnj20</v>
      </c>
      <c r="U510" s="572" t="str">
        <f t="shared" si="7"/>
        <v>pnj20</v>
      </c>
      <c r="V510" s="581"/>
      <c r="W510" s="424"/>
    </row>
    <row r="511" spans="1:23" ht="15.75" x14ac:dyDescent="0.25">
      <c r="A511" s="415"/>
      <c r="B511" s="416"/>
      <c r="C511" s="417" t="s">
        <v>344</v>
      </c>
      <c r="D511" s="417" t="s">
        <v>1261</v>
      </c>
      <c r="E511" s="417" t="s">
        <v>295</v>
      </c>
      <c r="F511" s="417">
        <v>31</v>
      </c>
      <c r="G511" s="417"/>
      <c r="H511" s="418">
        <v>12.3</v>
      </c>
      <c r="I511" s="419" t="s">
        <v>7034</v>
      </c>
      <c r="J511" s="418">
        <v>13.3</v>
      </c>
      <c r="K511" s="419"/>
      <c r="L511" s="416"/>
      <c r="M511" s="416"/>
      <c r="N511" s="416"/>
      <c r="O511" s="420"/>
      <c r="P511" s="416"/>
      <c r="Q511" s="448"/>
      <c r="R511" s="423"/>
      <c r="S511" s="423"/>
      <c r="T511" s="122" t="str">
        <f>IFERROR(IFERROR(VLOOKUP(CONCATENATE($C511,"-",$D511, "-",$E511),Dashboard!$M$159:$N$299,2,FALSE),VLOOKUP(CONCATENATE($E511,"-",$D511, "-",$C511),Dashboard!$M$159:$N$299,2,FALSE)),"")</f>
        <v>pnj20</v>
      </c>
      <c r="U511" s="572" t="str">
        <f t="shared" si="7"/>
        <v>pnj20</v>
      </c>
      <c r="V511" s="581"/>
      <c r="W511" s="424"/>
    </row>
    <row r="512" spans="1:23" ht="15.75" x14ac:dyDescent="0.25">
      <c r="A512" s="415"/>
      <c r="B512" s="416"/>
      <c r="C512" s="417" t="s">
        <v>295</v>
      </c>
      <c r="D512" s="417" t="s">
        <v>7111</v>
      </c>
      <c r="E512" s="417" t="s">
        <v>7110</v>
      </c>
      <c r="F512" s="417">
        <v>40</v>
      </c>
      <c r="G512" s="417"/>
      <c r="H512" s="418">
        <v>15.15</v>
      </c>
      <c r="I512" s="419" t="s">
        <v>7034</v>
      </c>
      <c r="J512" s="418">
        <v>16.45</v>
      </c>
      <c r="K512" s="416"/>
      <c r="L512" s="416"/>
      <c r="M512" s="416"/>
      <c r="N512" s="416"/>
      <c r="O512" s="420"/>
      <c r="P512" s="416"/>
      <c r="Q512" s="416"/>
      <c r="R512" s="423"/>
      <c r="S512" s="423"/>
      <c r="T512" s="122" t="str">
        <f>IFERROR(IFERROR(VLOOKUP(CONCATENATE($C512,"-",$D512, "-",$E512),Dashboard!$M$159:$N$299,2,FALSE),VLOOKUP(CONCATENATE($E512,"-",$D512, "-",$C512),Dashboard!$M$159:$N$299,2,FALSE)),"")</f>
        <v/>
      </c>
      <c r="U512" s="572" t="str">
        <f t="shared" si="7"/>
        <v/>
      </c>
      <c r="V512" s="581"/>
      <c r="W512" s="424"/>
    </row>
    <row r="513" spans="1:23" ht="15.75" x14ac:dyDescent="0.25">
      <c r="A513" s="415"/>
      <c r="B513" s="416"/>
      <c r="C513" s="417" t="s">
        <v>7110</v>
      </c>
      <c r="D513" s="417" t="s">
        <v>1269</v>
      </c>
      <c r="E513" s="417" t="s">
        <v>295</v>
      </c>
      <c r="F513" s="417">
        <v>40</v>
      </c>
      <c r="G513" s="417"/>
      <c r="H513" s="418">
        <v>17</v>
      </c>
      <c r="I513" s="419" t="s">
        <v>7034</v>
      </c>
      <c r="J513" s="418">
        <v>18.3</v>
      </c>
      <c r="K513" s="416">
        <v>1</v>
      </c>
      <c r="L513" s="416">
        <v>1</v>
      </c>
      <c r="M513" s="416">
        <v>12.45</v>
      </c>
      <c r="N513" s="419">
        <v>10.3</v>
      </c>
      <c r="O513" s="420">
        <f>SUM(F506:F513)</f>
        <v>246</v>
      </c>
      <c r="P513" s="416">
        <v>0</v>
      </c>
      <c r="Q513" s="419">
        <v>2.2999999999999998</v>
      </c>
      <c r="R513" s="496">
        <v>0</v>
      </c>
      <c r="S513" s="496">
        <v>0</v>
      </c>
      <c r="T513" s="122" t="str">
        <f>IFERROR(IFERROR(VLOOKUP(CONCATENATE($C513,"-",$D513, "-",$E513),Dashboard!$M$159:$N$299,2,FALSE),VLOOKUP(CONCATENATE($E513,"-",$D513, "-",$C513),Dashboard!$M$159:$N$299,2,FALSE)),"")</f>
        <v/>
      </c>
      <c r="U513" s="572" t="str">
        <f t="shared" si="7"/>
        <v/>
      </c>
      <c r="V513" s="575"/>
      <c r="W513" s="424" t="s">
        <v>6069</v>
      </c>
    </row>
    <row r="514" spans="1:23" ht="23.25" x14ac:dyDescent="0.25">
      <c r="A514" s="439" t="s">
        <v>7112</v>
      </c>
      <c r="B514" s="440" t="s">
        <v>5866</v>
      </c>
      <c r="C514" s="441" t="s">
        <v>295</v>
      </c>
      <c r="D514" s="505" t="s">
        <v>7113</v>
      </c>
      <c r="E514" s="441" t="s">
        <v>295</v>
      </c>
      <c r="F514" s="441">
        <v>20</v>
      </c>
      <c r="G514" s="441"/>
      <c r="H514" s="442">
        <v>7.2</v>
      </c>
      <c r="I514" s="453" t="s">
        <v>7034</v>
      </c>
      <c r="J514" s="442">
        <v>8</v>
      </c>
      <c r="K514" s="440"/>
      <c r="L514" s="440"/>
      <c r="M514" s="440"/>
      <c r="N514" s="440"/>
      <c r="O514" s="443"/>
      <c r="P514" s="440"/>
      <c r="Q514" s="440"/>
      <c r="R514" s="444"/>
      <c r="S514" s="444"/>
      <c r="T514" s="122" t="str">
        <f>IFERROR(IFERROR(VLOOKUP(CONCATENATE($C514,"-",$D514, "-",$E514),Dashboard!$M$159:$N$299,2,FALSE),VLOOKUP(CONCATENATE($E514,"-",$D514, "-",$C514),Dashboard!$M$159:$N$299,2,FALSE)),"")</f>
        <v/>
      </c>
      <c r="U514" s="572" t="str">
        <f t="shared" si="7"/>
        <v/>
      </c>
      <c r="V514" s="572"/>
      <c r="W514" s="445" t="s">
        <v>7044</v>
      </c>
    </row>
    <row r="515" spans="1:23" ht="15.75" x14ac:dyDescent="0.25">
      <c r="A515" s="415"/>
      <c r="B515" s="416"/>
      <c r="C515" s="417" t="s">
        <v>295</v>
      </c>
      <c r="D515" s="417"/>
      <c r="E515" s="417" t="s">
        <v>492</v>
      </c>
      <c r="F515" s="417">
        <v>28</v>
      </c>
      <c r="G515" s="417"/>
      <c r="H515" s="418">
        <v>8.15</v>
      </c>
      <c r="I515" s="419" t="s">
        <v>7034</v>
      </c>
      <c r="J515" s="418">
        <v>9.1</v>
      </c>
      <c r="K515" s="416"/>
      <c r="L515" s="416"/>
      <c r="M515" s="416"/>
      <c r="N515" s="416"/>
      <c r="O515" s="420"/>
      <c r="P515" s="416"/>
      <c r="Q515" s="416"/>
      <c r="R515" s="423"/>
      <c r="S515" s="423"/>
      <c r="T515" s="122" t="str">
        <f>IFERROR(IFERROR(VLOOKUP(CONCATENATE($C515,"-",$D515, "-",$E515),Dashboard!$M$159:$N$299,2,FALSE),VLOOKUP(CONCATENATE($E515,"-",$D515, "-",$C515),Dashboard!$M$159:$N$299,2,FALSE)),"")</f>
        <v/>
      </c>
      <c r="U515" s="572" t="str">
        <f t="shared" si="7"/>
        <v/>
      </c>
      <c r="V515" s="581"/>
      <c r="W515" s="424" t="s">
        <v>7511</v>
      </c>
    </row>
    <row r="516" spans="1:23" ht="15.75" x14ac:dyDescent="0.25">
      <c r="A516" s="415"/>
      <c r="B516" s="416"/>
      <c r="C516" s="417" t="s">
        <v>492</v>
      </c>
      <c r="D516" s="417"/>
      <c r="E516" s="417" t="s">
        <v>295</v>
      </c>
      <c r="F516" s="417">
        <v>32</v>
      </c>
      <c r="G516" s="417"/>
      <c r="H516" s="418">
        <v>9.1999999999999993</v>
      </c>
      <c r="I516" s="419" t="s">
        <v>7034</v>
      </c>
      <c r="J516" s="418">
        <v>10.199999999999999</v>
      </c>
      <c r="K516" s="416"/>
      <c r="L516" s="416"/>
      <c r="M516" s="416"/>
      <c r="N516" s="416"/>
      <c r="O516" s="420"/>
      <c r="P516" s="416"/>
      <c r="Q516" s="416"/>
      <c r="R516" s="423"/>
      <c r="S516" s="423"/>
      <c r="T516" s="122" t="str">
        <f>IFERROR(IFERROR(VLOOKUP(CONCATENATE($C516,"-",$D516, "-",$E516),Dashboard!$M$159:$N$299,2,FALSE),VLOOKUP(CONCATENATE($E516,"-",$D516, "-",$C516),Dashboard!$M$159:$N$299,2,FALSE)),"")</f>
        <v/>
      </c>
      <c r="U516" s="572" t="str">
        <f t="shared" si="7"/>
        <v/>
      </c>
      <c r="V516" s="581"/>
      <c r="W516" s="424" t="s">
        <v>5612</v>
      </c>
    </row>
    <row r="517" spans="1:23" ht="15.75" x14ac:dyDescent="0.25">
      <c r="A517" s="415"/>
      <c r="B517" s="416"/>
      <c r="C517" s="417" t="s">
        <v>295</v>
      </c>
      <c r="D517" s="417" t="s">
        <v>1261</v>
      </c>
      <c r="E517" s="417" t="s">
        <v>344</v>
      </c>
      <c r="F517" s="417">
        <v>31</v>
      </c>
      <c r="G517" s="417"/>
      <c r="H517" s="418">
        <v>10.3</v>
      </c>
      <c r="I517" s="419" t="s">
        <v>7034</v>
      </c>
      <c r="J517" s="418">
        <v>11.3</v>
      </c>
      <c r="K517" s="416"/>
      <c r="L517" s="416"/>
      <c r="M517" s="416"/>
      <c r="N517" s="416"/>
      <c r="O517" s="420"/>
      <c r="P517" s="416"/>
      <c r="Q517" s="416"/>
      <c r="R517" s="423"/>
      <c r="S517" s="423"/>
      <c r="T517" s="122" t="str">
        <f>IFERROR(IFERROR(VLOOKUP(CONCATENATE($C517,"-",$D517, "-",$E517),Dashboard!$M$159:$N$299,2,FALSE),VLOOKUP(CONCATENATE($E517,"-",$D517, "-",$C517),Dashboard!$M$159:$N$299,2,FALSE)),"")</f>
        <v>pnj20</v>
      </c>
      <c r="U517" s="572" t="str">
        <f t="shared" si="7"/>
        <v>pnj20</v>
      </c>
      <c r="V517" s="581"/>
      <c r="W517" s="424" t="s">
        <v>5612</v>
      </c>
    </row>
    <row r="518" spans="1:23" ht="15.75" x14ac:dyDescent="0.25">
      <c r="A518" s="415"/>
      <c r="B518" s="416"/>
      <c r="C518" s="417" t="s">
        <v>344</v>
      </c>
      <c r="D518" s="417" t="s">
        <v>1261</v>
      </c>
      <c r="E518" s="417" t="s">
        <v>295</v>
      </c>
      <c r="F518" s="417">
        <v>31</v>
      </c>
      <c r="G518" s="417"/>
      <c r="H518" s="418">
        <v>11.45</v>
      </c>
      <c r="I518" s="419" t="s">
        <v>7034</v>
      </c>
      <c r="J518" s="418">
        <v>12.45</v>
      </c>
      <c r="K518" s="416"/>
      <c r="L518" s="416"/>
      <c r="M518" s="416"/>
      <c r="N518" s="416"/>
      <c r="O518" s="420"/>
      <c r="P518" s="416"/>
      <c r="Q518" s="416"/>
      <c r="R518" s="423"/>
      <c r="S518" s="423"/>
      <c r="T518" s="122" t="str">
        <f>IFERROR(IFERROR(VLOOKUP(CONCATENATE($C518,"-",$D518, "-",$E518),Dashboard!$M$159:$N$299,2,FALSE),VLOOKUP(CONCATENATE($E518,"-",$D518, "-",$C518),Dashboard!$M$159:$N$299,2,FALSE)),"")</f>
        <v>pnj20</v>
      </c>
      <c r="U518" s="572" t="str">
        <f t="shared" si="7"/>
        <v>pnj20</v>
      </c>
      <c r="V518" s="581"/>
      <c r="W518" s="424" t="s">
        <v>5612</v>
      </c>
    </row>
    <row r="519" spans="1:23" ht="15.75" x14ac:dyDescent="0.25">
      <c r="A519" s="415"/>
      <c r="B519" s="416"/>
      <c r="C519" s="417" t="s">
        <v>295</v>
      </c>
      <c r="D519" s="459" t="s">
        <v>7114</v>
      </c>
      <c r="E519" s="417" t="s">
        <v>295</v>
      </c>
      <c r="F519" s="417">
        <v>20</v>
      </c>
      <c r="G519" s="417"/>
      <c r="H519" s="418">
        <v>12.5</v>
      </c>
      <c r="I519" s="419" t="s">
        <v>7034</v>
      </c>
      <c r="J519" s="418">
        <v>13.3</v>
      </c>
      <c r="K519" s="416">
        <v>1</v>
      </c>
      <c r="L519" s="416">
        <v>0</v>
      </c>
      <c r="M519" s="416">
        <v>6.55</v>
      </c>
      <c r="N519" s="419">
        <v>6.1</v>
      </c>
      <c r="O519" s="420">
        <f>SUM(F514:F519)</f>
        <v>162</v>
      </c>
      <c r="P519" s="416">
        <v>0</v>
      </c>
      <c r="Q519" s="416">
        <v>0</v>
      </c>
      <c r="R519" s="496">
        <v>0</v>
      </c>
      <c r="S519" s="496">
        <v>0</v>
      </c>
      <c r="T519" s="122" t="str">
        <f>IFERROR(IFERROR(VLOOKUP(CONCATENATE($C519,"-",$D519, "-",$E519),Dashboard!$M$159:$N$299,2,FALSE),VLOOKUP(CONCATENATE($E519,"-",$D519, "-",$C519),Dashboard!$M$159:$N$299,2,FALSE)),"")</f>
        <v/>
      </c>
      <c r="U519" s="572" t="str">
        <f t="shared" si="7"/>
        <v/>
      </c>
      <c r="V519" s="575"/>
      <c r="W519" s="424" t="s">
        <v>7044</v>
      </c>
    </row>
    <row r="520" spans="1:23" ht="15.75" x14ac:dyDescent="0.25">
      <c r="A520" s="415"/>
      <c r="B520" s="416"/>
      <c r="C520" s="417"/>
      <c r="D520" s="417"/>
      <c r="E520" s="417"/>
      <c r="F520" s="417"/>
      <c r="G520" s="417"/>
      <c r="H520" s="418"/>
      <c r="I520" s="419"/>
      <c r="J520" s="418"/>
      <c r="K520" s="416"/>
      <c r="L520" s="416"/>
      <c r="M520" s="416"/>
      <c r="N520" s="419"/>
      <c r="O520" s="420"/>
      <c r="P520" s="416"/>
      <c r="Q520" s="416"/>
      <c r="R520" s="470"/>
      <c r="S520" s="423"/>
      <c r="T520" s="122" t="str">
        <f>IFERROR(IFERROR(VLOOKUP(CONCATENATE($C520,"-",$D520, "-",$E520),Dashboard!$M$159:$N$299,2,FALSE),VLOOKUP(CONCATENATE($E520,"-",$D520, "-",$C520),Dashboard!$M$159:$N$299,2,FALSE)),"")</f>
        <v/>
      </c>
      <c r="U520" s="572" t="str">
        <f t="shared" si="7"/>
        <v/>
      </c>
      <c r="V520" s="581"/>
      <c r="W520" s="423"/>
    </row>
    <row r="521" spans="1:23" ht="15.75" x14ac:dyDescent="0.25">
      <c r="A521" s="415" t="s">
        <v>7112</v>
      </c>
      <c r="B521" s="416" t="s">
        <v>5868</v>
      </c>
      <c r="C521" s="417" t="s">
        <v>295</v>
      </c>
      <c r="D521" s="417" t="s">
        <v>7034</v>
      </c>
      <c r="E521" s="417" t="s">
        <v>1245</v>
      </c>
      <c r="F521" s="417">
        <v>30</v>
      </c>
      <c r="G521" s="417"/>
      <c r="H521" s="418">
        <v>7</v>
      </c>
      <c r="I521" s="419" t="s">
        <v>7034</v>
      </c>
      <c r="J521" s="418"/>
      <c r="K521" s="416"/>
      <c r="L521" s="416"/>
      <c r="M521" s="419"/>
      <c r="N521" s="419"/>
      <c r="O521" s="420"/>
      <c r="P521" s="416"/>
      <c r="Q521" s="416"/>
      <c r="R521" s="423"/>
      <c r="S521" s="423"/>
      <c r="T521" s="122" t="str">
        <f>IFERROR(IFERROR(VLOOKUP(CONCATENATE($C521,"-",$D521, "-",$E521),Dashboard!$M$159:$N$299,2,FALSE),VLOOKUP(CONCATENATE($E521,"-",$D521, "-",$C521),Dashboard!$M$159:$N$299,2,FALSE)),"")</f>
        <v/>
      </c>
      <c r="U521" s="572" t="str">
        <f t="shared" si="7"/>
        <v/>
      </c>
      <c r="V521" s="581"/>
      <c r="W521" s="424" t="s">
        <v>5612</v>
      </c>
    </row>
    <row r="522" spans="1:23" ht="15.75" x14ac:dyDescent="0.25">
      <c r="A522" s="415"/>
      <c r="B522" s="416"/>
      <c r="C522" s="417" t="s">
        <v>1245</v>
      </c>
      <c r="D522" s="417"/>
      <c r="E522" s="417" t="s">
        <v>295</v>
      </c>
      <c r="F522" s="417">
        <v>30</v>
      </c>
      <c r="G522" s="417"/>
      <c r="H522" s="418"/>
      <c r="I522" s="419"/>
      <c r="J522" s="418"/>
      <c r="K522" s="416"/>
      <c r="L522" s="416"/>
      <c r="M522" s="419"/>
      <c r="N522" s="419"/>
      <c r="O522" s="420"/>
      <c r="P522" s="416"/>
      <c r="Q522" s="416"/>
      <c r="R522" s="423"/>
      <c r="S522" s="423"/>
      <c r="T522" s="122" t="str">
        <f>IFERROR(IFERROR(VLOOKUP(CONCATENATE($C522,"-",$D522, "-",$E522),Dashboard!$M$159:$N$299,2,FALSE),VLOOKUP(CONCATENATE($E522,"-",$D522, "-",$C522),Dashboard!$M$159:$N$299,2,FALSE)),"")</f>
        <v>pnj16</v>
      </c>
      <c r="U522" s="572" t="str">
        <f t="shared" si="7"/>
        <v>pnj16</v>
      </c>
      <c r="V522" s="581"/>
      <c r="W522" s="424" t="s">
        <v>5612</v>
      </c>
    </row>
    <row r="523" spans="1:23" ht="15.75" x14ac:dyDescent="0.25">
      <c r="A523" s="415"/>
      <c r="B523" s="416"/>
      <c r="C523" s="417" t="s">
        <v>295</v>
      </c>
      <c r="D523" s="417" t="s">
        <v>7034</v>
      </c>
      <c r="E523" s="417" t="s">
        <v>1245</v>
      </c>
      <c r="F523" s="417">
        <v>30</v>
      </c>
      <c r="G523" s="417"/>
      <c r="H523" s="418"/>
      <c r="I523" s="419"/>
      <c r="J523" s="418"/>
      <c r="K523" s="416"/>
      <c r="L523" s="416"/>
      <c r="M523" s="419"/>
      <c r="N523" s="419"/>
      <c r="O523" s="420"/>
      <c r="P523" s="416"/>
      <c r="Q523" s="416"/>
      <c r="R523" s="423"/>
      <c r="S523" s="423"/>
      <c r="T523" s="122" t="str">
        <f>IFERROR(IFERROR(VLOOKUP(CONCATENATE($C523,"-",$D523, "-",$E523),Dashboard!$M$159:$N$299,2,FALSE),VLOOKUP(CONCATENATE($E523,"-",$D523, "-",$C523),Dashboard!$M$159:$N$299,2,FALSE)),"")</f>
        <v/>
      </c>
      <c r="U523" s="572" t="str">
        <f t="shared" si="7"/>
        <v/>
      </c>
      <c r="V523" s="581"/>
      <c r="W523" s="424" t="s">
        <v>5612</v>
      </c>
    </row>
    <row r="524" spans="1:23" ht="15.75" x14ac:dyDescent="0.25">
      <c r="A524" s="415"/>
      <c r="B524" s="416"/>
      <c r="C524" s="417" t="s">
        <v>1245</v>
      </c>
      <c r="D524" s="417"/>
      <c r="E524" s="417" t="s">
        <v>295</v>
      </c>
      <c r="F524" s="417">
        <v>30</v>
      </c>
      <c r="G524" s="417"/>
      <c r="H524" s="418"/>
      <c r="I524" s="419"/>
      <c r="J524" s="418"/>
      <c r="K524" s="416"/>
      <c r="L524" s="416"/>
      <c r="M524" s="419"/>
      <c r="N524" s="419"/>
      <c r="O524" s="420"/>
      <c r="P524" s="416"/>
      <c r="Q524" s="416"/>
      <c r="R524" s="423"/>
      <c r="S524" s="423"/>
      <c r="T524" s="122" t="str">
        <f>IFERROR(IFERROR(VLOOKUP(CONCATENATE($C524,"-",$D524, "-",$E524),Dashboard!$M$159:$N$299,2,FALSE),VLOOKUP(CONCATENATE($E524,"-",$D524, "-",$C524),Dashboard!$M$159:$N$299,2,FALSE)),"")</f>
        <v>pnj16</v>
      </c>
      <c r="U524" s="572" t="str">
        <f t="shared" si="7"/>
        <v>pnj16</v>
      </c>
      <c r="V524" s="581"/>
      <c r="W524" s="424" t="s">
        <v>5612</v>
      </c>
    </row>
    <row r="525" spans="1:23" ht="15.75" x14ac:dyDescent="0.25">
      <c r="A525" s="415"/>
      <c r="B525" s="416"/>
      <c r="C525" s="417" t="s">
        <v>295</v>
      </c>
      <c r="D525" s="417" t="s">
        <v>7034</v>
      </c>
      <c r="E525" s="417" t="s">
        <v>1245</v>
      </c>
      <c r="F525" s="417">
        <v>30</v>
      </c>
      <c r="G525" s="417"/>
      <c r="H525" s="418"/>
      <c r="I525" s="419"/>
      <c r="J525" s="418"/>
      <c r="K525" s="416"/>
      <c r="L525" s="416"/>
      <c r="M525" s="419"/>
      <c r="N525" s="419"/>
      <c r="O525" s="420"/>
      <c r="P525" s="416"/>
      <c r="Q525" s="416"/>
      <c r="R525" s="423"/>
      <c r="S525" s="423"/>
      <c r="T525" s="122" t="str">
        <f>IFERROR(IFERROR(VLOOKUP(CONCATENATE($C525,"-",$D525, "-",$E525),Dashboard!$M$159:$N$299,2,FALSE),VLOOKUP(CONCATENATE($E525,"-",$D525, "-",$C525),Dashboard!$M$159:$N$299,2,FALSE)),"")</f>
        <v/>
      </c>
      <c r="U525" s="572" t="str">
        <f t="shared" si="7"/>
        <v/>
      </c>
      <c r="V525" s="581"/>
      <c r="W525" s="424" t="s">
        <v>5612</v>
      </c>
    </row>
    <row r="526" spans="1:23" ht="15.75" x14ac:dyDescent="0.25">
      <c r="A526" s="415"/>
      <c r="B526" s="416"/>
      <c r="C526" s="417" t="s">
        <v>1245</v>
      </c>
      <c r="D526" s="417"/>
      <c r="E526" s="417" t="s">
        <v>295</v>
      </c>
      <c r="F526" s="417">
        <v>30</v>
      </c>
      <c r="G526" s="417"/>
      <c r="H526" s="418"/>
      <c r="I526" s="419"/>
      <c r="J526" s="418">
        <v>18</v>
      </c>
      <c r="K526" s="416">
        <v>1</v>
      </c>
      <c r="L526" s="416">
        <v>0</v>
      </c>
      <c r="M526" s="419">
        <v>12</v>
      </c>
      <c r="N526" s="419">
        <v>6.45</v>
      </c>
      <c r="O526" s="420">
        <f>SUM(F521:F526)</f>
        <v>180</v>
      </c>
      <c r="P526" s="416">
        <v>0</v>
      </c>
      <c r="Q526" s="416">
        <v>0</v>
      </c>
      <c r="R526" s="496">
        <v>0</v>
      </c>
      <c r="S526" s="496">
        <v>0</v>
      </c>
      <c r="T526" s="122" t="str">
        <f>IFERROR(IFERROR(VLOOKUP(CONCATENATE($C526,"-",$D526, "-",$E526),Dashboard!$M$159:$N$299,2,FALSE),VLOOKUP(CONCATENATE($E526,"-",$D526, "-",$C526),Dashboard!$M$159:$N$299,2,FALSE)),"")</f>
        <v>pnj16</v>
      </c>
      <c r="U526" s="572" t="str">
        <f t="shared" si="7"/>
        <v>pnj16</v>
      </c>
      <c r="V526" s="575"/>
      <c r="W526" s="449" t="s">
        <v>7512</v>
      </c>
    </row>
    <row r="527" spans="1:23" ht="15.75" x14ac:dyDescent="0.25">
      <c r="A527" s="415"/>
      <c r="B527" s="416"/>
      <c r="C527" s="417"/>
      <c r="D527" s="417"/>
      <c r="E527" s="417"/>
      <c r="F527" s="417"/>
      <c r="G527" s="417"/>
      <c r="H527" s="418"/>
      <c r="I527" s="419"/>
      <c r="J527" s="418"/>
      <c r="K527" s="416"/>
      <c r="L527" s="416"/>
      <c r="M527" s="419"/>
      <c r="N527" s="419"/>
      <c r="O527" s="420"/>
      <c r="P527" s="416"/>
      <c r="Q527" s="416"/>
      <c r="R527" s="423"/>
      <c r="S527" s="423"/>
      <c r="T527" s="122" t="str">
        <f>IFERROR(IFERROR(VLOOKUP(CONCATENATE($C527,"-",$D527, "-",$E527),Dashboard!$M$159:$N$299,2,FALSE),VLOOKUP(CONCATENATE($E527,"-",$D527, "-",$C527),Dashboard!$M$159:$N$299,2,FALSE)),"")</f>
        <v/>
      </c>
      <c r="U527" s="572" t="str">
        <f t="shared" ref="U527:U590" si="8">T527</f>
        <v/>
      </c>
      <c r="V527" s="581"/>
      <c r="W527" s="449"/>
    </row>
    <row r="528" spans="1:23" ht="15.75" x14ac:dyDescent="0.25">
      <c r="A528" s="415" t="s">
        <v>7112</v>
      </c>
      <c r="B528" s="416" t="s">
        <v>5869</v>
      </c>
      <c r="C528" s="417" t="s">
        <v>295</v>
      </c>
      <c r="D528" s="417" t="s">
        <v>7034</v>
      </c>
      <c r="E528" s="417" t="s">
        <v>1245</v>
      </c>
      <c r="F528" s="417">
        <v>30</v>
      </c>
      <c r="G528" s="417"/>
      <c r="H528" s="418">
        <v>7</v>
      </c>
      <c r="I528" s="419" t="s">
        <v>7034</v>
      </c>
      <c r="J528" s="418"/>
      <c r="K528" s="416"/>
      <c r="L528" s="416"/>
      <c r="M528" s="419"/>
      <c r="N528" s="419"/>
      <c r="O528" s="420"/>
      <c r="P528" s="416"/>
      <c r="Q528" s="416"/>
      <c r="R528" s="423"/>
      <c r="S528" s="423"/>
      <c r="T528" s="122" t="str">
        <f>IFERROR(IFERROR(VLOOKUP(CONCATENATE($C528,"-",$D528, "-",$E528),Dashboard!$M$159:$N$299,2,FALSE),VLOOKUP(CONCATENATE($E528,"-",$D528, "-",$C528),Dashboard!$M$159:$N$299,2,FALSE)),"")</f>
        <v/>
      </c>
      <c r="U528" s="572" t="str">
        <f t="shared" si="8"/>
        <v/>
      </c>
      <c r="V528" s="581"/>
      <c r="W528" s="424" t="s">
        <v>5612</v>
      </c>
    </row>
    <row r="529" spans="1:23" ht="15.75" x14ac:dyDescent="0.25">
      <c r="A529" s="415"/>
      <c r="B529" s="416"/>
      <c r="C529" s="417" t="s">
        <v>1245</v>
      </c>
      <c r="D529" s="417"/>
      <c r="E529" s="417" t="s">
        <v>295</v>
      </c>
      <c r="F529" s="417">
        <v>30</v>
      </c>
      <c r="G529" s="417"/>
      <c r="H529" s="418"/>
      <c r="I529" s="419"/>
      <c r="J529" s="418"/>
      <c r="K529" s="416"/>
      <c r="L529" s="416"/>
      <c r="M529" s="419"/>
      <c r="N529" s="419"/>
      <c r="O529" s="420"/>
      <c r="P529" s="416"/>
      <c r="Q529" s="416"/>
      <c r="R529" s="423"/>
      <c r="S529" s="423"/>
      <c r="T529" s="122" t="str">
        <f>IFERROR(IFERROR(VLOOKUP(CONCATENATE($C529,"-",$D529, "-",$E529),Dashboard!$M$159:$N$299,2,FALSE),VLOOKUP(CONCATENATE($E529,"-",$D529, "-",$C529),Dashboard!$M$159:$N$299,2,FALSE)),"")</f>
        <v>pnj16</v>
      </c>
      <c r="U529" s="572" t="str">
        <f t="shared" si="8"/>
        <v>pnj16</v>
      </c>
      <c r="V529" s="581"/>
      <c r="W529" s="424" t="s">
        <v>5612</v>
      </c>
    </row>
    <row r="530" spans="1:23" ht="15.75" x14ac:dyDescent="0.25">
      <c r="A530" s="415"/>
      <c r="B530" s="416"/>
      <c r="C530" s="417" t="s">
        <v>295</v>
      </c>
      <c r="D530" s="417" t="s">
        <v>7034</v>
      </c>
      <c r="E530" s="417" t="s">
        <v>1245</v>
      </c>
      <c r="F530" s="417">
        <v>30</v>
      </c>
      <c r="G530" s="417"/>
      <c r="H530" s="418"/>
      <c r="I530" s="419"/>
      <c r="J530" s="418"/>
      <c r="K530" s="416"/>
      <c r="L530" s="416"/>
      <c r="M530" s="419"/>
      <c r="N530" s="419"/>
      <c r="O530" s="420"/>
      <c r="P530" s="416"/>
      <c r="Q530" s="416"/>
      <c r="R530" s="423"/>
      <c r="S530" s="423"/>
      <c r="T530" s="122" t="str">
        <f>IFERROR(IFERROR(VLOOKUP(CONCATENATE($C530,"-",$D530, "-",$E530),Dashboard!$M$159:$N$299,2,FALSE),VLOOKUP(CONCATENATE($E530,"-",$D530, "-",$C530),Dashboard!$M$159:$N$299,2,FALSE)),"")</f>
        <v/>
      </c>
      <c r="U530" s="572" t="str">
        <f t="shared" si="8"/>
        <v/>
      </c>
      <c r="V530" s="581"/>
      <c r="W530" s="424" t="s">
        <v>5612</v>
      </c>
    </row>
    <row r="531" spans="1:23" ht="15.75" x14ac:dyDescent="0.25">
      <c r="A531" s="415"/>
      <c r="B531" s="416"/>
      <c r="C531" s="417" t="s">
        <v>1245</v>
      </c>
      <c r="D531" s="417"/>
      <c r="E531" s="417" t="s">
        <v>295</v>
      </c>
      <c r="F531" s="417">
        <v>30</v>
      </c>
      <c r="G531" s="417"/>
      <c r="H531" s="418"/>
      <c r="I531" s="419"/>
      <c r="J531" s="418"/>
      <c r="K531" s="416"/>
      <c r="L531" s="416"/>
      <c r="M531" s="419"/>
      <c r="N531" s="419"/>
      <c r="O531" s="420"/>
      <c r="P531" s="416"/>
      <c r="Q531" s="416"/>
      <c r="R531" s="423"/>
      <c r="S531" s="423"/>
      <c r="T531" s="122" t="str">
        <f>IFERROR(IFERROR(VLOOKUP(CONCATENATE($C531,"-",$D531, "-",$E531),Dashboard!$M$159:$N$299,2,FALSE),VLOOKUP(CONCATENATE($E531,"-",$D531, "-",$C531),Dashboard!$M$159:$N$299,2,FALSE)),"")</f>
        <v>pnj16</v>
      </c>
      <c r="U531" s="572" t="str">
        <f t="shared" si="8"/>
        <v>pnj16</v>
      </c>
      <c r="V531" s="581"/>
      <c r="W531" s="424" t="s">
        <v>5612</v>
      </c>
    </row>
    <row r="532" spans="1:23" ht="15.75" x14ac:dyDescent="0.25">
      <c r="A532" s="415"/>
      <c r="B532" s="416"/>
      <c r="C532" s="417" t="s">
        <v>295</v>
      </c>
      <c r="D532" s="417" t="s">
        <v>7034</v>
      </c>
      <c r="E532" s="417" t="s">
        <v>1245</v>
      </c>
      <c r="F532" s="417">
        <v>30</v>
      </c>
      <c r="G532" s="417"/>
      <c r="H532" s="418"/>
      <c r="I532" s="419"/>
      <c r="J532" s="418"/>
      <c r="K532" s="416"/>
      <c r="L532" s="416"/>
      <c r="M532" s="419"/>
      <c r="N532" s="419"/>
      <c r="O532" s="420"/>
      <c r="P532" s="416"/>
      <c r="Q532" s="416"/>
      <c r="R532" s="423"/>
      <c r="S532" s="423"/>
      <c r="T532" s="122" t="str">
        <f>IFERROR(IFERROR(VLOOKUP(CONCATENATE($C532,"-",$D532, "-",$E532),Dashboard!$M$159:$N$299,2,FALSE),VLOOKUP(CONCATENATE($E532,"-",$D532, "-",$C532),Dashboard!$M$159:$N$299,2,FALSE)),"")</f>
        <v/>
      </c>
      <c r="U532" s="572" t="str">
        <f t="shared" si="8"/>
        <v/>
      </c>
      <c r="V532" s="581"/>
      <c r="W532" s="424" t="s">
        <v>5612</v>
      </c>
    </row>
    <row r="533" spans="1:23" ht="15.75" x14ac:dyDescent="0.25">
      <c r="A533" s="415"/>
      <c r="B533" s="416"/>
      <c r="C533" s="417" t="s">
        <v>1245</v>
      </c>
      <c r="D533" s="417"/>
      <c r="E533" s="417" t="s">
        <v>295</v>
      </c>
      <c r="F533" s="417">
        <v>30</v>
      </c>
      <c r="G533" s="417"/>
      <c r="H533" s="418"/>
      <c r="I533" s="419"/>
      <c r="J533" s="418">
        <v>18</v>
      </c>
      <c r="K533" s="416">
        <v>1</v>
      </c>
      <c r="L533" s="416">
        <v>0</v>
      </c>
      <c r="M533" s="419">
        <v>12</v>
      </c>
      <c r="N533" s="419">
        <v>6.45</v>
      </c>
      <c r="O533" s="420">
        <f>SUM(F528:F533)</f>
        <v>180</v>
      </c>
      <c r="P533" s="416">
        <v>0</v>
      </c>
      <c r="Q533" s="416">
        <v>0</v>
      </c>
      <c r="R533" s="496">
        <v>0</v>
      </c>
      <c r="S533" s="496">
        <v>0</v>
      </c>
      <c r="T533" s="122" t="str">
        <f>IFERROR(IFERROR(VLOOKUP(CONCATENATE($C533,"-",$D533, "-",$E533),Dashboard!$M$159:$N$299,2,FALSE),VLOOKUP(CONCATENATE($E533,"-",$D533, "-",$C533),Dashboard!$M$159:$N$299,2,FALSE)),"")</f>
        <v>pnj16</v>
      </c>
      <c r="U533" s="572" t="str">
        <f t="shared" si="8"/>
        <v>pnj16</v>
      </c>
      <c r="V533" s="575"/>
      <c r="W533" s="449" t="s">
        <v>7512</v>
      </c>
    </row>
    <row r="534" spans="1:23" ht="15.75" x14ac:dyDescent="0.25">
      <c r="A534" s="415"/>
      <c r="B534" s="416"/>
      <c r="C534" s="417"/>
      <c r="D534" s="417"/>
      <c r="E534" s="417"/>
      <c r="F534" s="417"/>
      <c r="G534" s="417"/>
      <c r="H534" s="418"/>
      <c r="I534" s="419"/>
      <c r="J534" s="418"/>
      <c r="K534" s="416"/>
      <c r="L534" s="416"/>
      <c r="M534" s="419"/>
      <c r="N534" s="419"/>
      <c r="O534" s="420"/>
      <c r="P534" s="416"/>
      <c r="Q534" s="416"/>
      <c r="R534" s="423"/>
      <c r="S534" s="423"/>
      <c r="T534" s="122" t="str">
        <f>IFERROR(IFERROR(VLOOKUP(CONCATENATE($C534,"-",$D534, "-",$E534),Dashboard!$M$159:$N$299,2,FALSE),VLOOKUP(CONCATENATE($E534,"-",$D534, "-",$C534),Dashboard!$M$159:$N$299,2,FALSE)),"")</f>
        <v/>
      </c>
      <c r="U534" s="572" t="str">
        <f t="shared" si="8"/>
        <v/>
      </c>
      <c r="V534" s="581"/>
      <c r="W534" s="449"/>
    </row>
    <row r="535" spans="1:23" ht="45.75" x14ac:dyDescent="0.25">
      <c r="A535" s="415" t="s">
        <v>7112</v>
      </c>
      <c r="B535" s="416" t="s">
        <v>5870</v>
      </c>
      <c r="C535" s="417" t="s">
        <v>295</v>
      </c>
      <c r="D535" s="415" t="s">
        <v>7115</v>
      </c>
      <c r="E535" s="415" t="s">
        <v>7116</v>
      </c>
      <c r="F535" s="417">
        <v>32</v>
      </c>
      <c r="G535" s="417"/>
      <c r="H535" s="418">
        <v>12.45</v>
      </c>
      <c r="I535" s="419" t="s">
        <v>7034</v>
      </c>
      <c r="J535" s="418">
        <v>14.45</v>
      </c>
      <c r="K535" s="416"/>
      <c r="L535" s="416"/>
      <c r="M535" s="416"/>
      <c r="N535" s="416"/>
      <c r="O535" s="420"/>
      <c r="P535" s="416"/>
      <c r="Q535" s="416"/>
      <c r="R535" s="423"/>
      <c r="S535" s="423"/>
      <c r="T535" s="122" t="str">
        <f>IFERROR(IFERROR(VLOOKUP(CONCATENATE($C535,"-",$D535, "-",$E535),Dashboard!$M$159:$N$299,2,FALSE),VLOOKUP(CONCATENATE($E535,"-",$D535, "-",$C535),Dashboard!$M$159:$N$299,2,FALSE)),"")</f>
        <v/>
      </c>
      <c r="U535" s="572" t="str">
        <f t="shared" si="8"/>
        <v/>
      </c>
      <c r="V535" s="581"/>
      <c r="W535" s="449" t="s">
        <v>7513</v>
      </c>
    </row>
    <row r="536" spans="1:23" ht="15.75" x14ac:dyDescent="0.25">
      <c r="A536" s="415"/>
      <c r="B536" s="416"/>
      <c r="C536" s="417" t="s">
        <v>295</v>
      </c>
      <c r="D536" s="417" t="s">
        <v>7034</v>
      </c>
      <c r="E536" s="417" t="s">
        <v>1245</v>
      </c>
      <c r="F536" s="417">
        <v>30</v>
      </c>
      <c r="G536" s="417"/>
      <c r="H536" s="418">
        <v>16.149999999999999</v>
      </c>
      <c r="I536" s="419" t="s">
        <v>7034</v>
      </c>
      <c r="J536" s="418">
        <v>17</v>
      </c>
      <c r="K536" s="416"/>
      <c r="L536" s="416"/>
      <c r="M536" s="416"/>
      <c r="N536" s="416"/>
      <c r="O536" s="420"/>
      <c r="P536" s="416"/>
      <c r="Q536" s="416"/>
      <c r="R536" s="423"/>
      <c r="S536" s="423"/>
      <c r="T536" s="122" t="str">
        <f>IFERROR(IFERROR(VLOOKUP(CONCATENATE($C536,"-",$D536, "-",$E536),Dashboard!$M$159:$N$299,2,FALSE),VLOOKUP(CONCATENATE($E536,"-",$D536, "-",$C536),Dashboard!$M$159:$N$299,2,FALSE)),"")</f>
        <v/>
      </c>
      <c r="U536" s="572" t="str">
        <f t="shared" si="8"/>
        <v/>
      </c>
      <c r="V536" s="581"/>
      <c r="W536" s="424" t="s">
        <v>6078</v>
      </c>
    </row>
    <row r="537" spans="1:23" ht="15.75" x14ac:dyDescent="0.25">
      <c r="A537" s="415"/>
      <c r="B537" s="416"/>
      <c r="C537" s="417" t="s">
        <v>1245</v>
      </c>
      <c r="D537" s="417" t="s">
        <v>7034</v>
      </c>
      <c r="E537" s="417" t="s">
        <v>295</v>
      </c>
      <c r="F537" s="417">
        <v>30</v>
      </c>
      <c r="G537" s="417"/>
      <c r="H537" s="418">
        <v>17.149999999999999</v>
      </c>
      <c r="I537" s="419" t="s">
        <v>7034</v>
      </c>
      <c r="J537" s="418">
        <v>18</v>
      </c>
      <c r="K537" s="416"/>
      <c r="L537" s="416"/>
      <c r="M537" s="416"/>
      <c r="N537" s="416"/>
      <c r="O537" s="420"/>
      <c r="P537" s="416"/>
      <c r="Q537" s="416"/>
      <c r="R537" s="423"/>
      <c r="S537" s="423"/>
      <c r="T537" s="122" t="str">
        <f>IFERROR(IFERROR(VLOOKUP(CONCATENATE($C537,"-",$D537, "-",$E537),Dashboard!$M$159:$N$299,2,FALSE),VLOOKUP(CONCATENATE($E537,"-",$D537, "-",$C537),Dashboard!$M$159:$N$299,2,FALSE)),"")</f>
        <v/>
      </c>
      <c r="U537" s="572" t="str">
        <f t="shared" si="8"/>
        <v/>
      </c>
      <c r="V537" s="581"/>
      <c r="W537" s="424" t="s">
        <v>5948</v>
      </c>
    </row>
    <row r="538" spans="1:23" ht="15.75" x14ac:dyDescent="0.25">
      <c r="A538" s="415"/>
      <c r="B538" s="416"/>
      <c r="C538" s="417" t="s">
        <v>295</v>
      </c>
      <c r="D538" s="417" t="s">
        <v>7034</v>
      </c>
      <c r="E538" s="417" t="s">
        <v>1245</v>
      </c>
      <c r="F538" s="417">
        <v>30</v>
      </c>
      <c r="G538" s="417"/>
      <c r="H538" s="418">
        <v>18.149999999999999</v>
      </c>
      <c r="I538" s="419" t="s">
        <v>7034</v>
      </c>
      <c r="J538" s="418">
        <v>19</v>
      </c>
      <c r="K538" s="416"/>
      <c r="L538" s="416"/>
      <c r="M538" s="416"/>
      <c r="N538" s="416"/>
      <c r="O538" s="420"/>
      <c r="P538" s="416"/>
      <c r="Q538" s="416"/>
      <c r="R538" s="423"/>
      <c r="S538" s="423"/>
      <c r="T538" s="122" t="str">
        <f>IFERROR(IFERROR(VLOOKUP(CONCATENATE($C538,"-",$D538, "-",$E538),Dashboard!$M$159:$N$299,2,FALSE),VLOOKUP(CONCATENATE($E538,"-",$D538, "-",$C538),Dashboard!$M$159:$N$299,2,FALSE)),"")</f>
        <v/>
      </c>
      <c r="U538" s="572" t="str">
        <f t="shared" si="8"/>
        <v/>
      </c>
      <c r="V538" s="581"/>
      <c r="W538" s="424" t="s">
        <v>5948</v>
      </c>
    </row>
    <row r="539" spans="1:23" ht="15.75" x14ac:dyDescent="0.25">
      <c r="A539" s="415"/>
      <c r="B539" s="416"/>
      <c r="C539" s="417" t="s">
        <v>1245</v>
      </c>
      <c r="D539" s="417" t="s">
        <v>7034</v>
      </c>
      <c r="E539" s="417" t="s">
        <v>295</v>
      </c>
      <c r="F539" s="417">
        <v>30</v>
      </c>
      <c r="G539" s="417"/>
      <c r="H539" s="418">
        <v>19.149999999999999</v>
      </c>
      <c r="I539" s="419" t="s">
        <v>7034</v>
      </c>
      <c r="J539" s="418">
        <v>20</v>
      </c>
      <c r="K539" s="416">
        <v>1</v>
      </c>
      <c r="L539" s="416" t="s">
        <v>7034</v>
      </c>
      <c r="M539" s="419">
        <v>8.15</v>
      </c>
      <c r="N539" s="419">
        <v>7.15</v>
      </c>
      <c r="O539" s="420">
        <f>SUM(F535:F539)</f>
        <v>152</v>
      </c>
      <c r="P539" s="416">
        <v>0</v>
      </c>
      <c r="Q539" s="416">
        <v>0</v>
      </c>
      <c r="R539" s="496">
        <v>0</v>
      </c>
      <c r="S539" s="496">
        <v>0</v>
      </c>
      <c r="T539" s="122" t="str">
        <f>IFERROR(IFERROR(VLOOKUP(CONCATENATE($C539,"-",$D539, "-",$E539),Dashboard!$M$159:$N$299,2,FALSE),VLOOKUP(CONCATENATE($E539,"-",$D539, "-",$C539),Dashboard!$M$159:$N$299,2,FALSE)),"")</f>
        <v/>
      </c>
      <c r="U539" s="572" t="str">
        <f t="shared" si="8"/>
        <v/>
      </c>
      <c r="V539" s="575"/>
      <c r="W539" s="424" t="s">
        <v>7514</v>
      </c>
    </row>
    <row r="540" spans="1:23" ht="26.25" x14ac:dyDescent="0.25">
      <c r="A540" s="415"/>
      <c r="B540" s="416">
        <v>60</v>
      </c>
      <c r="C540" s="417" t="s">
        <v>295</v>
      </c>
      <c r="D540" s="462" t="s">
        <v>7117</v>
      </c>
      <c r="E540" s="417" t="s">
        <v>295</v>
      </c>
      <c r="F540" s="417">
        <v>32</v>
      </c>
      <c r="G540" s="417"/>
      <c r="H540" s="418">
        <v>7</v>
      </c>
      <c r="I540" s="419" t="s">
        <v>7034</v>
      </c>
      <c r="J540" s="418">
        <v>8.1</v>
      </c>
      <c r="K540" s="416"/>
      <c r="L540" s="416"/>
      <c r="M540" s="416"/>
      <c r="N540" s="416"/>
      <c r="O540" s="420"/>
      <c r="P540" s="416"/>
      <c r="Q540" s="416"/>
      <c r="R540" s="423"/>
      <c r="S540" s="423"/>
      <c r="T540" s="122" t="str">
        <f>IFERROR(IFERROR(VLOOKUP(CONCATENATE($C540,"-",$D540, "-",$E540),Dashboard!$M$159:$N$299,2,FALSE),VLOOKUP(CONCATENATE($E540,"-",$D540, "-",$C540),Dashboard!$M$159:$N$299,2,FALSE)),"")</f>
        <v/>
      </c>
      <c r="U540" s="572" t="str">
        <f t="shared" si="8"/>
        <v/>
      </c>
      <c r="V540" s="581"/>
      <c r="W540" s="449" t="s">
        <v>7515</v>
      </c>
    </row>
    <row r="541" spans="1:23" ht="15.75" x14ac:dyDescent="0.25">
      <c r="A541" s="415"/>
      <c r="B541" s="416"/>
      <c r="C541" s="417" t="s">
        <v>295</v>
      </c>
      <c r="D541" s="417" t="s">
        <v>7034</v>
      </c>
      <c r="E541" s="417" t="s">
        <v>1245</v>
      </c>
      <c r="F541" s="417">
        <v>30</v>
      </c>
      <c r="G541" s="417"/>
      <c r="H541" s="418">
        <v>8.15</v>
      </c>
      <c r="I541" s="419" t="s">
        <v>7034</v>
      </c>
      <c r="J541" s="418">
        <v>9</v>
      </c>
      <c r="K541" s="416"/>
      <c r="L541" s="416"/>
      <c r="M541" s="416"/>
      <c r="N541" s="416"/>
      <c r="O541" s="420"/>
      <c r="P541" s="416"/>
      <c r="Q541" s="416"/>
      <c r="R541" s="423"/>
      <c r="S541" s="423"/>
      <c r="T541" s="122" t="str">
        <f>IFERROR(IFERROR(VLOOKUP(CONCATENATE($C541,"-",$D541, "-",$E541),Dashboard!$M$159:$N$299,2,FALSE),VLOOKUP(CONCATENATE($E541,"-",$D541, "-",$C541),Dashboard!$M$159:$N$299,2,FALSE)),"")</f>
        <v/>
      </c>
      <c r="U541" s="572" t="str">
        <f t="shared" si="8"/>
        <v/>
      </c>
      <c r="V541" s="581"/>
      <c r="W541" s="424" t="s">
        <v>5612</v>
      </c>
    </row>
    <row r="542" spans="1:23" ht="15.75" x14ac:dyDescent="0.25">
      <c r="A542" s="415"/>
      <c r="B542" s="416"/>
      <c r="C542" s="417" t="s">
        <v>1245</v>
      </c>
      <c r="D542" s="417" t="s">
        <v>7034</v>
      </c>
      <c r="E542" s="417" t="s">
        <v>295</v>
      </c>
      <c r="F542" s="417">
        <v>30</v>
      </c>
      <c r="G542" s="417"/>
      <c r="H542" s="418">
        <v>9.15</v>
      </c>
      <c r="I542" s="419" t="s">
        <v>7034</v>
      </c>
      <c r="J542" s="418">
        <v>10</v>
      </c>
      <c r="K542" s="416"/>
      <c r="L542" s="416"/>
      <c r="M542" s="416"/>
      <c r="N542" s="416"/>
      <c r="O542" s="420"/>
      <c r="P542" s="416"/>
      <c r="Q542" s="416"/>
      <c r="R542" s="423"/>
      <c r="S542" s="423"/>
      <c r="T542" s="122" t="str">
        <f>IFERROR(IFERROR(VLOOKUP(CONCATENATE($C542,"-",$D542, "-",$E542),Dashboard!$M$159:$N$299,2,FALSE),VLOOKUP(CONCATENATE($E542,"-",$D542, "-",$C542),Dashboard!$M$159:$N$299,2,FALSE)),"")</f>
        <v/>
      </c>
      <c r="U542" s="572" t="str">
        <f t="shared" si="8"/>
        <v/>
      </c>
      <c r="V542" s="581"/>
      <c r="W542" s="424" t="s">
        <v>5612</v>
      </c>
    </row>
    <row r="543" spans="1:23" ht="15.75" x14ac:dyDescent="0.25">
      <c r="A543" s="415"/>
      <c r="B543" s="416"/>
      <c r="C543" s="417" t="s">
        <v>295</v>
      </c>
      <c r="D543" s="417" t="s">
        <v>7034</v>
      </c>
      <c r="E543" s="417" t="s">
        <v>1245</v>
      </c>
      <c r="F543" s="417">
        <v>30</v>
      </c>
      <c r="G543" s="417"/>
      <c r="H543" s="418">
        <v>10.15</v>
      </c>
      <c r="I543" s="419" t="s">
        <v>7034</v>
      </c>
      <c r="J543" s="418">
        <v>11</v>
      </c>
      <c r="K543" s="416"/>
      <c r="L543" s="416"/>
      <c r="M543" s="416"/>
      <c r="N543" s="416"/>
      <c r="O543" s="420"/>
      <c r="P543" s="416"/>
      <c r="Q543" s="416"/>
      <c r="R543" s="423"/>
      <c r="S543" s="423"/>
      <c r="T543" s="122" t="str">
        <f>IFERROR(IFERROR(VLOOKUP(CONCATENATE($C543,"-",$D543, "-",$E543),Dashboard!$M$159:$N$299,2,FALSE),VLOOKUP(CONCATENATE($E543,"-",$D543, "-",$C543),Dashboard!$M$159:$N$299,2,FALSE)),"")</f>
        <v/>
      </c>
      <c r="U543" s="572" t="str">
        <f t="shared" si="8"/>
        <v/>
      </c>
      <c r="V543" s="581"/>
      <c r="W543" s="424" t="s">
        <v>5612</v>
      </c>
    </row>
    <row r="544" spans="1:23" ht="15.75" x14ac:dyDescent="0.25">
      <c r="A544" s="415"/>
      <c r="B544" s="416"/>
      <c r="C544" s="417" t="s">
        <v>1245</v>
      </c>
      <c r="D544" s="417" t="s">
        <v>7034</v>
      </c>
      <c r="E544" s="417" t="s">
        <v>295</v>
      </c>
      <c r="F544" s="417">
        <v>30</v>
      </c>
      <c r="G544" s="417"/>
      <c r="H544" s="418">
        <v>11.15</v>
      </c>
      <c r="I544" s="419" t="s">
        <v>7034</v>
      </c>
      <c r="J544" s="418">
        <v>12</v>
      </c>
      <c r="K544" s="416">
        <v>1</v>
      </c>
      <c r="L544" s="416" t="s">
        <v>7034</v>
      </c>
      <c r="M544" s="419">
        <v>5.45</v>
      </c>
      <c r="N544" s="419">
        <v>4.55</v>
      </c>
      <c r="O544" s="420">
        <f>SUM(F540:F544)</f>
        <v>152</v>
      </c>
      <c r="P544" s="416">
        <v>0</v>
      </c>
      <c r="Q544" s="416">
        <v>0</v>
      </c>
      <c r="R544" s="496">
        <v>0</v>
      </c>
      <c r="S544" s="496">
        <v>0</v>
      </c>
      <c r="T544" s="122" t="str">
        <f>IFERROR(IFERROR(VLOOKUP(CONCATENATE($C544,"-",$D544, "-",$E544),Dashboard!$M$159:$N$299,2,FALSE),VLOOKUP(CONCATENATE($E544,"-",$D544, "-",$C544),Dashboard!$M$159:$N$299,2,FALSE)),"")</f>
        <v/>
      </c>
      <c r="U544" s="572" t="str">
        <f t="shared" si="8"/>
        <v/>
      </c>
      <c r="V544" s="575"/>
      <c r="W544" s="424" t="s">
        <v>7516</v>
      </c>
    </row>
    <row r="545" spans="1:23" ht="15.75" x14ac:dyDescent="0.25">
      <c r="A545" s="439" t="s">
        <v>7112</v>
      </c>
      <c r="B545" s="440" t="s">
        <v>5871</v>
      </c>
      <c r="C545" s="441" t="s">
        <v>295</v>
      </c>
      <c r="D545" s="441" t="s">
        <v>1455</v>
      </c>
      <c r="E545" s="441" t="s">
        <v>7118</v>
      </c>
      <c r="F545" s="441">
        <v>26</v>
      </c>
      <c r="G545" s="441"/>
      <c r="H545" s="442">
        <v>13.45</v>
      </c>
      <c r="I545" s="453" t="s">
        <v>7034</v>
      </c>
      <c r="J545" s="442">
        <v>15</v>
      </c>
      <c r="K545" s="440"/>
      <c r="L545" s="440"/>
      <c r="M545" s="440"/>
      <c r="N545" s="440"/>
      <c r="O545" s="443"/>
      <c r="P545" s="440"/>
      <c r="Q545" s="440"/>
      <c r="R545" s="444"/>
      <c r="S545" s="444"/>
      <c r="T545" s="122" t="str">
        <f>IFERROR(IFERROR(VLOOKUP(CONCATENATE($C545,"-",$D545, "-",$E545),Dashboard!$M$159:$N$299,2,FALSE),VLOOKUP(CONCATENATE($E545,"-",$D545, "-",$C545),Dashboard!$M$159:$N$299,2,FALSE)),"")</f>
        <v/>
      </c>
      <c r="U545" s="572" t="str">
        <f t="shared" si="8"/>
        <v/>
      </c>
      <c r="V545" s="572"/>
      <c r="W545" s="445" t="s">
        <v>5612</v>
      </c>
    </row>
    <row r="546" spans="1:23" ht="15.75" x14ac:dyDescent="0.25">
      <c r="A546" s="415"/>
      <c r="B546" s="416"/>
      <c r="C546" s="417" t="s">
        <v>295</v>
      </c>
      <c r="D546" s="417" t="s">
        <v>1261</v>
      </c>
      <c r="E546" s="417" t="s">
        <v>1245</v>
      </c>
      <c r="F546" s="417">
        <v>30</v>
      </c>
      <c r="G546" s="417"/>
      <c r="H546" s="418">
        <v>16</v>
      </c>
      <c r="I546" s="419" t="s">
        <v>7034</v>
      </c>
      <c r="J546" s="418">
        <v>16.45</v>
      </c>
      <c r="K546" s="416"/>
      <c r="L546" s="416"/>
      <c r="M546" s="416"/>
      <c r="N546" s="416"/>
      <c r="O546" s="420"/>
      <c r="P546" s="416"/>
      <c r="Q546" s="416"/>
      <c r="R546" s="423"/>
      <c r="S546" s="423"/>
      <c r="T546" s="122" t="str">
        <f>IFERROR(IFERROR(VLOOKUP(CONCATENATE($C546,"-",$D546, "-",$E546),Dashboard!$M$159:$N$299,2,FALSE),VLOOKUP(CONCATENATE($E546,"-",$D546, "-",$C546),Dashboard!$M$159:$N$299,2,FALSE)),"")</f>
        <v>pnj129</v>
      </c>
      <c r="U546" s="572" t="str">
        <f t="shared" si="8"/>
        <v>pnj129</v>
      </c>
      <c r="V546" s="581"/>
      <c r="W546" s="424" t="s">
        <v>5612</v>
      </c>
    </row>
    <row r="547" spans="1:23" ht="15.75" x14ac:dyDescent="0.25">
      <c r="A547" s="415"/>
      <c r="B547" s="416"/>
      <c r="C547" s="417" t="s">
        <v>1245</v>
      </c>
      <c r="D547" s="417" t="s">
        <v>1261</v>
      </c>
      <c r="E547" s="417" t="s">
        <v>295</v>
      </c>
      <c r="F547" s="417">
        <v>30</v>
      </c>
      <c r="G547" s="417"/>
      <c r="H547" s="418">
        <v>17</v>
      </c>
      <c r="I547" s="419" t="s">
        <v>7034</v>
      </c>
      <c r="J547" s="418">
        <v>17.45</v>
      </c>
      <c r="K547" s="416"/>
      <c r="L547" s="416"/>
      <c r="M547" s="416"/>
      <c r="N547" s="416"/>
      <c r="O547" s="420"/>
      <c r="P547" s="416"/>
      <c r="Q547" s="416"/>
      <c r="R547" s="423"/>
      <c r="S547" s="423"/>
      <c r="T547" s="122" t="str">
        <f>IFERROR(IFERROR(VLOOKUP(CONCATENATE($C547,"-",$D547, "-",$E547),Dashboard!$M$159:$N$299,2,FALSE),VLOOKUP(CONCATENATE($E547,"-",$D547, "-",$C547),Dashboard!$M$159:$N$299,2,FALSE)),"")</f>
        <v>pnj129</v>
      </c>
      <c r="U547" s="572" t="str">
        <f t="shared" si="8"/>
        <v>pnj129</v>
      </c>
      <c r="V547" s="581"/>
      <c r="W547" s="424" t="s">
        <v>5612</v>
      </c>
    </row>
    <row r="548" spans="1:23" ht="15.75" x14ac:dyDescent="0.25">
      <c r="A548" s="415"/>
      <c r="B548" s="416"/>
      <c r="C548" s="417" t="s">
        <v>295</v>
      </c>
      <c r="D548" s="417" t="s">
        <v>1261</v>
      </c>
      <c r="E548" s="417" t="s">
        <v>1245</v>
      </c>
      <c r="F548" s="417">
        <v>30</v>
      </c>
      <c r="G548" s="417"/>
      <c r="H548" s="418">
        <v>18</v>
      </c>
      <c r="I548" s="419" t="s">
        <v>7034</v>
      </c>
      <c r="J548" s="418">
        <v>18.45</v>
      </c>
      <c r="K548" s="416"/>
      <c r="L548" s="416"/>
      <c r="M548" s="416"/>
      <c r="N548" s="416"/>
      <c r="O548" s="420"/>
      <c r="P548" s="416"/>
      <c r="Q548" s="416"/>
      <c r="R548" s="423"/>
      <c r="S548" s="423"/>
      <c r="T548" s="122" t="str">
        <f>IFERROR(IFERROR(VLOOKUP(CONCATENATE($C548,"-",$D548, "-",$E548),Dashboard!$M$159:$N$299,2,FALSE),VLOOKUP(CONCATENATE($E548,"-",$D548, "-",$C548),Dashboard!$M$159:$N$299,2,FALSE)),"")</f>
        <v>pnj129</v>
      </c>
      <c r="U548" s="572" t="str">
        <f t="shared" si="8"/>
        <v>pnj129</v>
      </c>
      <c r="V548" s="581"/>
      <c r="W548" s="424" t="s">
        <v>5612</v>
      </c>
    </row>
    <row r="549" spans="1:23" ht="15.75" x14ac:dyDescent="0.25">
      <c r="A549" s="415"/>
      <c r="B549" s="416"/>
      <c r="C549" s="417" t="s">
        <v>1245</v>
      </c>
      <c r="D549" s="417" t="s">
        <v>1261</v>
      </c>
      <c r="E549" s="417" t="s">
        <v>295</v>
      </c>
      <c r="F549" s="417">
        <v>30</v>
      </c>
      <c r="G549" s="417"/>
      <c r="H549" s="418">
        <v>19</v>
      </c>
      <c r="I549" s="419" t="s">
        <v>7034</v>
      </c>
      <c r="J549" s="418">
        <v>19.45</v>
      </c>
      <c r="K549" s="416">
        <v>1</v>
      </c>
      <c r="L549" s="416" t="s">
        <v>7034</v>
      </c>
      <c r="M549" s="419">
        <v>6.3</v>
      </c>
      <c r="N549" s="419">
        <v>6.05</v>
      </c>
      <c r="O549" s="420">
        <f>SUM(F545:F549)</f>
        <v>146</v>
      </c>
      <c r="P549" s="416">
        <v>0</v>
      </c>
      <c r="Q549" s="416">
        <v>0</v>
      </c>
      <c r="R549" s="496">
        <v>0</v>
      </c>
      <c r="S549" s="496">
        <v>0</v>
      </c>
      <c r="T549" s="122" t="str">
        <f>IFERROR(IFERROR(VLOOKUP(CONCATENATE($C549,"-",$D549, "-",$E549),Dashboard!$M$159:$N$299,2,FALSE),VLOOKUP(CONCATENATE($E549,"-",$D549, "-",$C549),Dashboard!$M$159:$N$299,2,FALSE)),"")</f>
        <v>pnj129</v>
      </c>
      <c r="U549" s="572" t="str">
        <f t="shared" si="8"/>
        <v>pnj129</v>
      </c>
      <c r="V549" s="575"/>
      <c r="W549" s="468" t="s">
        <v>7517</v>
      </c>
    </row>
    <row r="550" spans="1:23" ht="15.75" x14ac:dyDescent="0.25">
      <c r="A550" s="415"/>
      <c r="B550" s="416">
        <v>61</v>
      </c>
      <c r="C550" s="417" t="s">
        <v>295</v>
      </c>
      <c r="D550" s="417" t="s">
        <v>1455</v>
      </c>
      <c r="E550" s="417" t="s">
        <v>7118</v>
      </c>
      <c r="F550" s="417">
        <v>26</v>
      </c>
      <c r="G550" s="417"/>
      <c r="H550" s="418">
        <v>7</v>
      </c>
      <c r="I550" s="419" t="s">
        <v>7034</v>
      </c>
      <c r="J550" s="418">
        <v>8.1</v>
      </c>
      <c r="K550" s="416"/>
      <c r="L550" s="416"/>
      <c r="M550" s="416"/>
      <c r="N550" s="416"/>
      <c r="O550" s="420"/>
      <c r="P550" s="416"/>
      <c r="Q550" s="416"/>
      <c r="R550" s="423"/>
      <c r="S550" s="423"/>
      <c r="T550" s="122" t="str">
        <f>IFERROR(IFERROR(VLOOKUP(CONCATENATE($C550,"-",$D550, "-",$E550),Dashboard!$M$159:$N$299,2,FALSE),VLOOKUP(CONCATENATE($E550,"-",$D550, "-",$C550),Dashboard!$M$159:$N$299,2,FALSE)),"")</f>
        <v/>
      </c>
      <c r="U550" s="572" t="str">
        <f t="shared" si="8"/>
        <v/>
      </c>
      <c r="V550" s="581"/>
      <c r="W550" s="424" t="s">
        <v>5612</v>
      </c>
    </row>
    <row r="551" spans="1:23" ht="15.75" x14ac:dyDescent="0.25">
      <c r="A551" s="415"/>
      <c r="B551" s="416"/>
      <c r="C551" s="417" t="s">
        <v>295</v>
      </c>
      <c r="D551" s="417" t="s">
        <v>7034</v>
      </c>
      <c r="E551" s="417" t="s">
        <v>1245</v>
      </c>
      <c r="F551" s="417">
        <v>30</v>
      </c>
      <c r="G551" s="417"/>
      <c r="H551" s="418">
        <v>9</v>
      </c>
      <c r="I551" s="419" t="s">
        <v>7034</v>
      </c>
      <c r="J551" s="418">
        <v>9.1999999999999993</v>
      </c>
      <c r="K551" s="416"/>
      <c r="L551" s="416"/>
      <c r="M551" s="416"/>
      <c r="N551" s="416"/>
      <c r="O551" s="420"/>
      <c r="P551" s="416"/>
      <c r="Q551" s="416"/>
      <c r="R551" s="423"/>
      <c r="S551" s="423"/>
      <c r="T551" s="122" t="str">
        <f>IFERROR(IFERROR(VLOOKUP(CONCATENATE($C551,"-",$D551, "-",$E551),Dashboard!$M$159:$N$299,2,FALSE),VLOOKUP(CONCATENATE($E551,"-",$D551, "-",$C551),Dashboard!$M$159:$N$299,2,FALSE)),"")</f>
        <v/>
      </c>
      <c r="U551" s="572" t="str">
        <f t="shared" si="8"/>
        <v/>
      </c>
      <c r="V551" s="581"/>
      <c r="W551" s="424" t="s">
        <v>5612</v>
      </c>
    </row>
    <row r="552" spans="1:23" ht="15.75" x14ac:dyDescent="0.25">
      <c r="A552" s="415"/>
      <c r="B552" s="416"/>
      <c r="C552" s="417" t="s">
        <v>1245</v>
      </c>
      <c r="D552" s="417" t="s">
        <v>7034</v>
      </c>
      <c r="E552" s="417" t="s">
        <v>295</v>
      </c>
      <c r="F552" s="417">
        <v>30</v>
      </c>
      <c r="G552" s="417"/>
      <c r="H552" s="418">
        <v>10</v>
      </c>
      <c r="I552" s="419" t="s">
        <v>7034</v>
      </c>
      <c r="J552" s="418">
        <v>10.199999999999999</v>
      </c>
      <c r="K552" s="416"/>
      <c r="L552" s="416"/>
      <c r="M552" s="416"/>
      <c r="N552" s="416"/>
      <c r="O552" s="420"/>
      <c r="P552" s="416"/>
      <c r="Q552" s="416"/>
      <c r="R552" s="423"/>
      <c r="S552" s="423"/>
      <c r="T552" s="122" t="str">
        <f>IFERROR(IFERROR(VLOOKUP(CONCATENATE($C552,"-",$D552, "-",$E552),Dashboard!$M$159:$N$299,2,FALSE),VLOOKUP(CONCATENATE($E552,"-",$D552, "-",$C552),Dashboard!$M$159:$N$299,2,FALSE)),"")</f>
        <v/>
      </c>
      <c r="U552" s="572" t="str">
        <f t="shared" si="8"/>
        <v/>
      </c>
      <c r="V552" s="581"/>
      <c r="W552" s="424" t="s">
        <v>5612</v>
      </c>
    </row>
    <row r="553" spans="1:23" ht="15.75" x14ac:dyDescent="0.25">
      <c r="A553" s="415"/>
      <c r="B553" s="416"/>
      <c r="C553" s="417" t="s">
        <v>295</v>
      </c>
      <c r="D553" s="417" t="s">
        <v>7034</v>
      </c>
      <c r="E553" s="417" t="s">
        <v>1245</v>
      </c>
      <c r="F553" s="417">
        <v>30</v>
      </c>
      <c r="G553" s="417"/>
      <c r="H553" s="418">
        <v>11</v>
      </c>
      <c r="I553" s="419" t="s">
        <v>7034</v>
      </c>
      <c r="J553" s="418">
        <v>11.2</v>
      </c>
      <c r="K553" s="416"/>
      <c r="L553" s="416"/>
      <c r="M553" s="416"/>
      <c r="N553" s="416"/>
      <c r="O553" s="420"/>
      <c r="P553" s="416"/>
      <c r="Q553" s="416"/>
      <c r="R553" s="423"/>
      <c r="S553" s="423"/>
      <c r="T553" s="122" t="str">
        <f>IFERROR(IFERROR(VLOOKUP(CONCATENATE($C553,"-",$D553, "-",$E553),Dashboard!$M$159:$N$299,2,FALSE),VLOOKUP(CONCATENATE($E553,"-",$D553, "-",$C553),Dashboard!$M$159:$N$299,2,FALSE)),"")</f>
        <v/>
      </c>
      <c r="U553" s="572" t="str">
        <f t="shared" si="8"/>
        <v/>
      </c>
      <c r="V553" s="581"/>
      <c r="W553" s="424" t="s">
        <v>5612</v>
      </c>
    </row>
    <row r="554" spans="1:23" ht="15.75" x14ac:dyDescent="0.25">
      <c r="A554" s="415"/>
      <c r="B554" s="416"/>
      <c r="C554" s="417" t="s">
        <v>1245</v>
      </c>
      <c r="D554" s="417" t="s">
        <v>7034</v>
      </c>
      <c r="E554" s="417" t="s">
        <v>295</v>
      </c>
      <c r="F554" s="417">
        <v>30</v>
      </c>
      <c r="G554" s="417"/>
      <c r="H554" s="418">
        <v>12</v>
      </c>
      <c r="I554" s="419" t="s">
        <v>7034</v>
      </c>
      <c r="J554" s="418">
        <v>12.2</v>
      </c>
      <c r="K554" s="416">
        <v>1</v>
      </c>
      <c r="L554" s="416" t="s">
        <v>7034</v>
      </c>
      <c r="M554" s="419">
        <v>6.3</v>
      </c>
      <c r="N554" s="419">
        <v>6.05</v>
      </c>
      <c r="O554" s="420">
        <f>SUM(F550:F554)</f>
        <v>146</v>
      </c>
      <c r="P554" s="416">
        <v>0</v>
      </c>
      <c r="Q554" s="416">
        <v>0</v>
      </c>
      <c r="R554" s="496">
        <v>0</v>
      </c>
      <c r="S554" s="496">
        <v>0</v>
      </c>
      <c r="T554" s="122" t="str">
        <f>IFERROR(IFERROR(VLOOKUP(CONCATENATE($C554,"-",$D554, "-",$E554),Dashboard!$M$159:$N$299,2,FALSE),VLOOKUP(CONCATENATE($E554,"-",$D554, "-",$C554),Dashboard!$M$159:$N$299,2,FALSE)),"")</f>
        <v/>
      </c>
      <c r="U554" s="572" t="str">
        <f t="shared" si="8"/>
        <v/>
      </c>
      <c r="V554" s="575"/>
      <c r="W554" s="424" t="s">
        <v>7516</v>
      </c>
    </row>
    <row r="555" spans="1:23" ht="15.75" x14ac:dyDescent="0.25">
      <c r="A555" s="415"/>
      <c r="B555" s="427"/>
      <c r="C555" s="428"/>
      <c r="D555" s="428"/>
      <c r="E555" s="428"/>
      <c r="F555" s="428"/>
      <c r="G555" s="428"/>
      <c r="H555" s="429"/>
      <c r="I555" s="430"/>
      <c r="J555" s="429"/>
      <c r="K555" s="427"/>
      <c r="L555" s="427"/>
      <c r="M555" s="430"/>
      <c r="N555" s="430"/>
      <c r="O555" s="431"/>
      <c r="P555" s="427"/>
      <c r="Q555" s="427"/>
      <c r="R555" s="470"/>
      <c r="S555" s="423"/>
      <c r="T555" s="122" t="str">
        <f>IFERROR(IFERROR(VLOOKUP(CONCATENATE($C555,"-",$D555, "-",$E555),Dashboard!$M$159:$N$299,2,FALSE),VLOOKUP(CONCATENATE($E555,"-",$D555, "-",$C555),Dashboard!$M$159:$N$299,2,FALSE)),"")</f>
        <v/>
      </c>
      <c r="U555" s="572" t="str">
        <f t="shared" si="8"/>
        <v/>
      </c>
      <c r="V555" s="581"/>
      <c r="W555" s="423"/>
    </row>
    <row r="556" spans="1:23" ht="30.75" x14ac:dyDescent="0.25">
      <c r="A556" s="425" t="s">
        <v>7112</v>
      </c>
      <c r="B556" s="427" t="s">
        <v>5872</v>
      </c>
      <c r="C556" s="428" t="s">
        <v>295</v>
      </c>
      <c r="D556" s="506" t="s">
        <v>7518</v>
      </c>
      <c r="E556" s="428" t="s">
        <v>295</v>
      </c>
      <c r="F556" s="428">
        <v>18</v>
      </c>
      <c r="G556" s="428"/>
      <c r="H556" s="429">
        <v>6.45</v>
      </c>
      <c r="I556" s="430"/>
      <c r="J556" s="429">
        <v>7.45</v>
      </c>
      <c r="K556" s="427"/>
      <c r="L556" s="427"/>
      <c r="M556" s="430"/>
      <c r="N556" s="430"/>
      <c r="O556" s="431"/>
      <c r="P556" s="427"/>
      <c r="Q556" s="427"/>
      <c r="R556" s="423"/>
      <c r="S556" s="423"/>
      <c r="T556" s="122" t="str">
        <f>IFERROR(IFERROR(VLOOKUP(CONCATENATE($C556,"-",$D556, "-",$E556),Dashboard!$M$159:$N$299,2,FALSE),VLOOKUP(CONCATENATE($E556,"-",$D556, "-",$C556),Dashboard!$M$159:$N$299,2,FALSE)),"")</f>
        <v/>
      </c>
      <c r="U556" s="572" t="str">
        <f t="shared" si="8"/>
        <v/>
      </c>
      <c r="V556" s="581"/>
      <c r="W556" s="449"/>
    </row>
    <row r="557" spans="1:23" ht="15.75" x14ac:dyDescent="0.25">
      <c r="A557" s="425"/>
      <c r="B557" s="427"/>
      <c r="C557" s="428" t="s">
        <v>295</v>
      </c>
      <c r="D557" s="506"/>
      <c r="E557" s="428" t="s">
        <v>344</v>
      </c>
      <c r="F557" s="428">
        <v>30</v>
      </c>
      <c r="G557" s="428"/>
      <c r="H557" s="429">
        <v>8</v>
      </c>
      <c r="I557" s="430"/>
      <c r="J557" s="429">
        <v>8.5</v>
      </c>
      <c r="K557" s="427"/>
      <c r="L557" s="427"/>
      <c r="M557" s="430"/>
      <c r="N557" s="430"/>
      <c r="O557" s="431"/>
      <c r="P557" s="427"/>
      <c r="Q557" s="427"/>
      <c r="R557" s="423"/>
      <c r="S557" s="423"/>
      <c r="T557" s="122" t="str">
        <f>IFERROR(IFERROR(VLOOKUP(CONCATENATE($C557,"-",$D557, "-",$E557),Dashboard!$M$159:$N$299,2,FALSE),VLOOKUP(CONCATENATE($E557,"-",$D557, "-",$C557),Dashboard!$M$159:$N$299,2,FALSE)),"")</f>
        <v>pnj17</v>
      </c>
      <c r="U557" s="572" t="str">
        <f t="shared" si="8"/>
        <v>pnj17</v>
      </c>
      <c r="V557" s="581"/>
      <c r="W557" s="424" t="s">
        <v>5612</v>
      </c>
    </row>
    <row r="558" spans="1:23" ht="15.75" x14ac:dyDescent="0.25">
      <c r="A558" s="425"/>
      <c r="B558" s="427"/>
      <c r="C558" s="428" t="s">
        <v>344</v>
      </c>
      <c r="D558" s="506"/>
      <c r="E558" s="428" t="s">
        <v>295</v>
      </c>
      <c r="F558" s="428">
        <v>30</v>
      </c>
      <c r="G558" s="428"/>
      <c r="H558" s="429">
        <v>9</v>
      </c>
      <c r="I558" s="430"/>
      <c r="J558" s="429">
        <v>9.5</v>
      </c>
      <c r="K558" s="427"/>
      <c r="L558" s="427"/>
      <c r="M558" s="430"/>
      <c r="N558" s="430"/>
      <c r="O558" s="431"/>
      <c r="P558" s="427"/>
      <c r="Q558" s="427"/>
      <c r="R558" s="423"/>
      <c r="S558" s="423"/>
      <c r="T558" s="122" t="str">
        <f>IFERROR(IFERROR(VLOOKUP(CONCATENATE($C558,"-",$D558, "-",$E558),Dashboard!$M$159:$N$299,2,FALSE),VLOOKUP(CONCATENATE($E558,"-",$D558, "-",$C558),Dashboard!$M$159:$N$299,2,FALSE)),"")</f>
        <v>pnj17</v>
      </c>
      <c r="U558" s="572" t="str">
        <f t="shared" si="8"/>
        <v>pnj17</v>
      </c>
      <c r="V558" s="581"/>
      <c r="W558" s="424" t="s">
        <v>5612</v>
      </c>
    </row>
    <row r="559" spans="1:23" ht="15.75" x14ac:dyDescent="0.25">
      <c r="A559" s="425"/>
      <c r="B559" s="427"/>
      <c r="C559" s="428" t="s">
        <v>295</v>
      </c>
      <c r="D559" s="506"/>
      <c r="E559" s="428" t="s">
        <v>344</v>
      </c>
      <c r="F559" s="428">
        <v>30</v>
      </c>
      <c r="G559" s="428"/>
      <c r="H559" s="429">
        <v>10.3</v>
      </c>
      <c r="I559" s="430"/>
      <c r="J559" s="429">
        <v>11.2</v>
      </c>
      <c r="K559" s="427"/>
      <c r="L559" s="427"/>
      <c r="M559" s="430"/>
      <c r="N559" s="430"/>
      <c r="O559" s="431"/>
      <c r="P559" s="427"/>
      <c r="Q559" s="427"/>
      <c r="R559" s="423"/>
      <c r="S559" s="423"/>
      <c r="T559" s="122" t="str">
        <f>IFERROR(IFERROR(VLOOKUP(CONCATENATE($C559,"-",$D559, "-",$E559),Dashboard!$M$159:$N$299,2,FALSE),VLOOKUP(CONCATENATE($E559,"-",$D559, "-",$C559),Dashboard!$M$159:$N$299,2,FALSE)),"")</f>
        <v>pnj17</v>
      </c>
      <c r="U559" s="572" t="str">
        <f t="shared" si="8"/>
        <v>pnj17</v>
      </c>
      <c r="V559" s="581"/>
      <c r="W559" s="424" t="s">
        <v>5612</v>
      </c>
    </row>
    <row r="560" spans="1:23" ht="15.75" x14ac:dyDescent="0.25">
      <c r="A560" s="425"/>
      <c r="B560" s="427"/>
      <c r="C560" s="428" t="s">
        <v>344</v>
      </c>
      <c r="D560" s="506"/>
      <c r="E560" s="428" t="s">
        <v>295</v>
      </c>
      <c r="F560" s="428">
        <v>30</v>
      </c>
      <c r="G560" s="428"/>
      <c r="H560" s="429">
        <v>12</v>
      </c>
      <c r="I560" s="430"/>
      <c r="J560" s="429">
        <v>13</v>
      </c>
      <c r="K560" s="427"/>
      <c r="L560" s="427"/>
      <c r="M560" s="430"/>
      <c r="N560" s="430"/>
      <c r="O560" s="431"/>
      <c r="P560" s="427"/>
      <c r="Q560" s="427"/>
      <c r="R560" s="423"/>
      <c r="S560" s="423"/>
      <c r="T560" s="122" t="str">
        <f>IFERROR(IFERROR(VLOOKUP(CONCATENATE($C560,"-",$D560, "-",$E560),Dashboard!$M$159:$N$299,2,FALSE),VLOOKUP(CONCATENATE($E560,"-",$D560, "-",$C560),Dashboard!$M$159:$N$299,2,FALSE)),"")</f>
        <v>pnj17</v>
      </c>
      <c r="U560" s="572" t="str">
        <f t="shared" si="8"/>
        <v>pnj17</v>
      </c>
      <c r="V560" s="581"/>
      <c r="W560" s="424" t="s">
        <v>5612</v>
      </c>
    </row>
    <row r="561" spans="1:23" ht="15.75" x14ac:dyDescent="0.25">
      <c r="A561" s="415"/>
      <c r="B561" s="416"/>
      <c r="C561" s="417" t="s">
        <v>295</v>
      </c>
      <c r="D561" s="417" t="s">
        <v>5955</v>
      </c>
      <c r="E561" s="417" t="s">
        <v>7519</v>
      </c>
      <c r="F561" s="417">
        <v>18</v>
      </c>
      <c r="G561" s="417"/>
      <c r="H561" s="418">
        <v>13.15</v>
      </c>
      <c r="I561" s="419"/>
      <c r="J561" s="418">
        <v>14.45</v>
      </c>
      <c r="K561" s="416">
        <v>1</v>
      </c>
      <c r="L561" s="416">
        <v>0</v>
      </c>
      <c r="M561" s="419">
        <v>8.4499999999999993</v>
      </c>
      <c r="N561" s="419">
        <v>6.15</v>
      </c>
      <c r="O561" s="420">
        <f>SUM(F556:F561)</f>
        <v>156</v>
      </c>
      <c r="P561" s="416">
        <v>0</v>
      </c>
      <c r="Q561" s="416">
        <v>0</v>
      </c>
      <c r="R561" s="496">
        <v>0</v>
      </c>
      <c r="S561" s="496">
        <v>0</v>
      </c>
      <c r="T561" s="122" t="str">
        <f>IFERROR(IFERROR(VLOOKUP(CONCATENATE($C561,"-",$D561, "-",$E561),Dashboard!$M$159:$N$299,2,FALSE),VLOOKUP(CONCATENATE($E561,"-",$D561, "-",$C561),Dashboard!$M$159:$N$299,2,FALSE)),"")</f>
        <v/>
      </c>
      <c r="U561" s="572" t="str">
        <f t="shared" si="8"/>
        <v/>
      </c>
      <c r="V561" s="575"/>
      <c r="W561" s="449"/>
    </row>
    <row r="562" spans="1:23" ht="15.75" x14ac:dyDescent="0.25">
      <c r="A562" s="415"/>
      <c r="B562" s="416"/>
      <c r="C562" s="417"/>
      <c r="D562" s="417"/>
      <c r="E562" s="417"/>
      <c r="F562" s="417"/>
      <c r="G562" s="417"/>
      <c r="H562" s="418"/>
      <c r="I562" s="419"/>
      <c r="J562" s="418"/>
      <c r="K562" s="416"/>
      <c r="L562" s="416"/>
      <c r="M562" s="419"/>
      <c r="N562" s="419"/>
      <c r="O562" s="420"/>
      <c r="P562" s="416"/>
      <c r="Q562" s="416"/>
      <c r="R562" s="423"/>
      <c r="S562" s="423"/>
      <c r="T562" s="122" t="str">
        <f>IFERROR(IFERROR(VLOOKUP(CONCATENATE($C562,"-",$D562, "-",$E562),Dashboard!$M$159:$N$299,2,FALSE),VLOOKUP(CONCATENATE($E562,"-",$D562, "-",$C562),Dashboard!$M$159:$N$299,2,FALSE)),"")</f>
        <v/>
      </c>
      <c r="U562" s="572" t="str">
        <f t="shared" si="8"/>
        <v/>
      </c>
      <c r="V562" s="581"/>
      <c r="W562" s="449"/>
    </row>
    <row r="563" spans="1:23" ht="102" x14ac:dyDescent="0.25">
      <c r="A563" s="507" t="s">
        <v>7065</v>
      </c>
      <c r="B563" s="420" t="s">
        <v>5873</v>
      </c>
      <c r="C563" s="508" t="s">
        <v>295</v>
      </c>
      <c r="D563" s="509" t="s">
        <v>7119</v>
      </c>
      <c r="E563" s="508" t="s">
        <v>295</v>
      </c>
      <c r="F563" s="508">
        <v>18</v>
      </c>
      <c r="G563" s="508"/>
      <c r="H563" s="510">
        <v>7</v>
      </c>
      <c r="I563" s="511"/>
      <c r="J563" s="510">
        <v>7.55</v>
      </c>
      <c r="K563" s="420"/>
      <c r="L563" s="420"/>
      <c r="M563" s="511"/>
      <c r="N563" s="511"/>
      <c r="O563" s="420"/>
      <c r="P563" s="420"/>
      <c r="Q563" s="420"/>
      <c r="R563" s="423"/>
      <c r="S563" s="423"/>
      <c r="T563" s="122" t="str">
        <f>IFERROR(IFERROR(VLOOKUP(CONCATENATE($C563,"-",$D563, "-",$E563),Dashboard!$M$159:$N$299,2,FALSE),VLOOKUP(CONCATENATE($E563,"-",$D563, "-",$C563),Dashboard!$M$159:$N$299,2,FALSE)),"")</f>
        <v/>
      </c>
      <c r="U563" s="572" t="str">
        <f t="shared" si="8"/>
        <v/>
      </c>
      <c r="V563" s="581"/>
      <c r="W563" s="512" t="s">
        <v>7520</v>
      </c>
    </row>
    <row r="564" spans="1:23" ht="15.75" x14ac:dyDescent="0.25">
      <c r="A564" s="507"/>
      <c r="B564" s="420"/>
      <c r="C564" s="508" t="s">
        <v>295</v>
      </c>
      <c r="D564" s="508" t="s">
        <v>1261</v>
      </c>
      <c r="E564" s="508" t="s">
        <v>344</v>
      </c>
      <c r="F564" s="508">
        <v>31</v>
      </c>
      <c r="G564" s="508"/>
      <c r="H564" s="510">
        <v>8.0500000000000007</v>
      </c>
      <c r="I564" s="511"/>
      <c r="J564" s="510">
        <v>8.5</v>
      </c>
      <c r="K564" s="420"/>
      <c r="L564" s="420"/>
      <c r="M564" s="511"/>
      <c r="N564" s="511"/>
      <c r="O564" s="420"/>
      <c r="P564" s="420"/>
      <c r="Q564" s="420"/>
      <c r="R564" s="423"/>
      <c r="S564" s="423"/>
      <c r="T564" s="122" t="str">
        <f>IFERROR(IFERROR(VLOOKUP(CONCATENATE($C564,"-",$D564, "-",$E564),Dashboard!$M$159:$N$299,2,FALSE),VLOOKUP(CONCATENATE($E564,"-",$D564, "-",$C564),Dashboard!$M$159:$N$299,2,FALSE)),"")</f>
        <v>pnj20</v>
      </c>
      <c r="U564" s="572" t="str">
        <f t="shared" si="8"/>
        <v>pnj20</v>
      </c>
      <c r="V564" s="581"/>
      <c r="W564" s="513" t="s">
        <v>5612</v>
      </c>
    </row>
    <row r="565" spans="1:23" ht="15.75" x14ac:dyDescent="0.25">
      <c r="A565" s="507"/>
      <c r="B565" s="420"/>
      <c r="C565" s="508" t="s">
        <v>344</v>
      </c>
      <c r="D565" s="508" t="s">
        <v>1261</v>
      </c>
      <c r="E565" s="508" t="s">
        <v>295</v>
      </c>
      <c r="F565" s="508">
        <v>31</v>
      </c>
      <c r="G565" s="508"/>
      <c r="H565" s="510">
        <v>9.15</v>
      </c>
      <c r="I565" s="511"/>
      <c r="J565" s="510">
        <v>10</v>
      </c>
      <c r="K565" s="420"/>
      <c r="L565" s="420"/>
      <c r="M565" s="511"/>
      <c r="N565" s="511"/>
      <c r="O565" s="420"/>
      <c r="P565" s="420"/>
      <c r="Q565" s="420"/>
      <c r="R565" s="423"/>
      <c r="S565" s="423"/>
      <c r="T565" s="122" t="str">
        <f>IFERROR(IFERROR(VLOOKUP(CONCATENATE($C565,"-",$D565, "-",$E565),Dashboard!$M$159:$N$299,2,FALSE),VLOOKUP(CONCATENATE($E565,"-",$D565, "-",$C565),Dashboard!$M$159:$N$299,2,FALSE)),"")</f>
        <v>pnj20</v>
      </c>
      <c r="U565" s="572" t="str">
        <f t="shared" si="8"/>
        <v>pnj20</v>
      </c>
      <c r="V565" s="581"/>
      <c r="W565" s="513" t="s">
        <v>5612</v>
      </c>
    </row>
    <row r="566" spans="1:23" ht="15.75" x14ac:dyDescent="0.25">
      <c r="A566" s="507"/>
      <c r="B566" s="420"/>
      <c r="C566" s="508" t="s">
        <v>295</v>
      </c>
      <c r="D566" s="508" t="s">
        <v>1261</v>
      </c>
      <c r="E566" s="508" t="s">
        <v>344</v>
      </c>
      <c r="F566" s="508">
        <v>31</v>
      </c>
      <c r="G566" s="508"/>
      <c r="H566" s="510">
        <v>10.15</v>
      </c>
      <c r="I566" s="511"/>
      <c r="J566" s="510">
        <v>11</v>
      </c>
      <c r="K566" s="420"/>
      <c r="L566" s="420"/>
      <c r="M566" s="511"/>
      <c r="N566" s="511"/>
      <c r="O566" s="420"/>
      <c r="P566" s="420"/>
      <c r="Q566" s="420"/>
      <c r="R566" s="423"/>
      <c r="S566" s="423"/>
      <c r="T566" s="122" t="str">
        <f>IFERROR(IFERROR(VLOOKUP(CONCATENATE($C566,"-",$D566, "-",$E566),Dashboard!$M$159:$N$299,2,FALSE),VLOOKUP(CONCATENATE($E566,"-",$D566, "-",$C566),Dashboard!$M$159:$N$299,2,FALSE)),"")</f>
        <v>pnj20</v>
      </c>
      <c r="U566" s="572" t="str">
        <f t="shared" si="8"/>
        <v>pnj20</v>
      </c>
      <c r="V566" s="581"/>
      <c r="W566" s="513" t="s">
        <v>5612</v>
      </c>
    </row>
    <row r="567" spans="1:23" ht="15.75" x14ac:dyDescent="0.25">
      <c r="A567" s="507"/>
      <c r="B567" s="420"/>
      <c r="C567" s="508" t="s">
        <v>344</v>
      </c>
      <c r="D567" s="508" t="s">
        <v>1261</v>
      </c>
      <c r="E567" s="508" t="s">
        <v>295</v>
      </c>
      <c r="F567" s="508">
        <v>31</v>
      </c>
      <c r="G567" s="508"/>
      <c r="H567" s="510">
        <v>11.15</v>
      </c>
      <c r="I567" s="511"/>
      <c r="J567" s="510">
        <v>12</v>
      </c>
      <c r="K567" s="420"/>
      <c r="L567" s="420"/>
      <c r="M567" s="511"/>
      <c r="N567" s="511"/>
      <c r="O567" s="420"/>
      <c r="P567" s="420"/>
      <c r="Q567" s="420"/>
      <c r="R567" s="423"/>
      <c r="S567" s="423"/>
      <c r="T567" s="122" t="str">
        <f>IFERROR(IFERROR(VLOOKUP(CONCATENATE($C567,"-",$D567, "-",$E567),Dashboard!$M$159:$N$299,2,FALSE),VLOOKUP(CONCATENATE($E567,"-",$D567, "-",$C567),Dashboard!$M$159:$N$299,2,FALSE)),"")</f>
        <v>pnj20</v>
      </c>
      <c r="U567" s="572" t="str">
        <f t="shared" si="8"/>
        <v>pnj20</v>
      </c>
      <c r="V567" s="581"/>
      <c r="W567" s="513" t="s">
        <v>5612</v>
      </c>
    </row>
    <row r="568" spans="1:23" ht="102" x14ac:dyDescent="0.25">
      <c r="A568" s="507"/>
      <c r="B568" s="420"/>
      <c r="C568" s="508" t="s">
        <v>295</v>
      </c>
      <c r="D568" s="509" t="s">
        <v>7120</v>
      </c>
      <c r="E568" s="508" t="s">
        <v>295</v>
      </c>
      <c r="F568" s="508">
        <v>18</v>
      </c>
      <c r="G568" s="508"/>
      <c r="H568" s="510">
        <v>13</v>
      </c>
      <c r="I568" s="511">
        <v>13.45</v>
      </c>
      <c r="J568" s="510">
        <v>14.15</v>
      </c>
      <c r="K568" s="420">
        <v>1</v>
      </c>
      <c r="L568" s="420"/>
      <c r="M568" s="511">
        <v>8</v>
      </c>
      <c r="N568" s="511">
        <v>5.55</v>
      </c>
      <c r="O568" s="420">
        <f>SUM(F563:F568)</f>
        <v>160</v>
      </c>
      <c r="P568" s="416">
        <v>0</v>
      </c>
      <c r="Q568" s="416">
        <v>0</v>
      </c>
      <c r="R568" s="496">
        <v>0</v>
      </c>
      <c r="S568" s="496">
        <v>0</v>
      </c>
      <c r="T568" s="122" t="str">
        <f>IFERROR(IFERROR(VLOOKUP(CONCATENATE($C568,"-",$D568, "-",$E568),Dashboard!$M$159:$N$299,2,FALSE),VLOOKUP(CONCATENATE($E568,"-",$D568, "-",$C568),Dashboard!$M$159:$N$299,2,FALSE)),"")</f>
        <v/>
      </c>
      <c r="U568" s="572" t="str">
        <f t="shared" si="8"/>
        <v/>
      </c>
      <c r="V568" s="575"/>
      <c r="W568" s="513" t="s">
        <v>7521</v>
      </c>
    </row>
    <row r="569" spans="1:23" ht="15.75" x14ac:dyDescent="0.25">
      <c r="A569" s="439" t="s">
        <v>7112</v>
      </c>
      <c r="B569" s="440" t="s">
        <v>5874</v>
      </c>
      <c r="C569" s="441" t="s">
        <v>295</v>
      </c>
      <c r="D569" s="441" t="s">
        <v>1675</v>
      </c>
      <c r="E569" s="441" t="s">
        <v>295</v>
      </c>
      <c r="F569" s="441">
        <v>32</v>
      </c>
      <c r="G569" s="441"/>
      <c r="H569" s="442">
        <v>13</v>
      </c>
      <c r="I569" s="453"/>
      <c r="J569" s="442">
        <v>14.5</v>
      </c>
      <c r="K569" s="440"/>
      <c r="L569" s="440"/>
      <c r="M569" s="440"/>
      <c r="N569" s="440"/>
      <c r="O569" s="443"/>
      <c r="P569" s="440"/>
      <c r="Q569" s="440"/>
      <c r="R569" s="444"/>
      <c r="S569" s="444"/>
      <c r="T569" s="122" t="str">
        <f>IFERROR(IFERROR(VLOOKUP(CONCATENATE($C569,"-",$D569, "-",$E569),Dashboard!$M$159:$N$299,2,FALSE),VLOOKUP(CONCATENATE($E569,"-",$D569, "-",$C569),Dashboard!$M$159:$N$299,2,FALSE)),"")</f>
        <v/>
      </c>
      <c r="U569" s="572" t="str">
        <f t="shared" si="8"/>
        <v/>
      </c>
      <c r="V569" s="572"/>
      <c r="W569" s="445" t="s">
        <v>7044</v>
      </c>
    </row>
    <row r="570" spans="1:23" ht="15.75" x14ac:dyDescent="0.25">
      <c r="A570" s="415"/>
      <c r="B570" s="416"/>
      <c r="C570" s="417" t="s">
        <v>295</v>
      </c>
      <c r="D570" s="417" t="s">
        <v>1261</v>
      </c>
      <c r="E570" s="417" t="s">
        <v>344</v>
      </c>
      <c r="F570" s="417">
        <v>35</v>
      </c>
      <c r="G570" s="417"/>
      <c r="H570" s="418">
        <v>15.3</v>
      </c>
      <c r="I570" s="418"/>
      <c r="J570" s="418">
        <v>16.3</v>
      </c>
      <c r="K570" s="416"/>
      <c r="L570" s="416"/>
      <c r="M570" s="416"/>
      <c r="N570" s="416"/>
      <c r="O570" s="420"/>
      <c r="P570" s="416"/>
      <c r="Q570" s="416"/>
      <c r="R570" s="423"/>
      <c r="S570" s="423"/>
      <c r="T570" s="122" t="str">
        <f>IFERROR(IFERROR(VLOOKUP(CONCATENATE($C570,"-",$D570, "-",$E570),Dashboard!$M$159:$N$299,2,FALSE),VLOOKUP(CONCATENATE($E570,"-",$D570, "-",$C570),Dashboard!$M$159:$N$299,2,FALSE)),"")</f>
        <v>pnj20</v>
      </c>
      <c r="U570" s="572" t="str">
        <f t="shared" si="8"/>
        <v>pnj20</v>
      </c>
      <c r="V570" s="581"/>
      <c r="W570" s="424"/>
    </row>
    <row r="571" spans="1:23" ht="15.75" x14ac:dyDescent="0.25">
      <c r="A571" s="415"/>
      <c r="B571" s="416"/>
      <c r="C571" s="417" t="s">
        <v>344</v>
      </c>
      <c r="D571" s="417" t="s">
        <v>1261</v>
      </c>
      <c r="E571" s="417" t="s">
        <v>295</v>
      </c>
      <c r="F571" s="417">
        <v>31</v>
      </c>
      <c r="G571" s="417"/>
      <c r="H571" s="418">
        <v>17.100000000000001</v>
      </c>
      <c r="I571" s="418"/>
      <c r="J571" s="418">
        <v>18.100000000000001</v>
      </c>
      <c r="K571" s="416"/>
      <c r="L571" s="416"/>
      <c r="M571" s="416"/>
      <c r="N571" s="416"/>
      <c r="O571" s="420"/>
      <c r="P571" s="416"/>
      <c r="Q571" s="416"/>
      <c r="R571" s="423"/>
      <c r="S571" s="423"/>
      <c r="T571" s="122" t="str">
        <f>IFERROR(IFERROR(VLOOKUP(CONCATENATE($C571,"-",$D571, "-",$E571),Dashboard!$M$159:$N$299,2,FALSE),VLOOKUP(CONCATENATE($E571,"-",$D571, "-",$C571),Dashboard!$M$159:$N$299,2,FALSE)),"")</f>
        <v>pnj20</v>
      </c>
      <c r="U571" s="572" t="str">
        <f t="shared" si="8"/>
        <v>pnj20</v>
      </c>
      <c r="V571" s="581"/>
      <c r="W571" s="424"/>
    </row>
    <row r="572" spans="1:23" ht="15.75" x14ac:dyDescent="0.25">
      <c r="A572" s="415"/>
      <c r="B572" s="416"/>
      <c r="C572" s="417" t="s">
        <v>295</v>
      </c>
      <c r="D572" s="417"/>
      <c r="E572" s="417" t="s">
        <v>344</v>
      </c>
      <c r="F572" s="417">
        <v>35</v>
      </c>
      <c r="G572" s="417"/>
      <c r="H572" s="418">
        <v>19.05</v>
      </c>
      <c r="I572" s="418"/>
      <c r="J572" s="418">
        <v>20.05</v>
      </c>
      <c r="K572" s="416"/>
      <c r="L572" s="416"/>
      <c r="M572" s="419"/>
      <c r="N572" s="419"/>
      <c r="O572" s="420"/>
      <c r="P572" s="416"/>
      <c r="Q572" s="419"/>
      <c r="R572" s="423"/>
      <c r="S572" s="423"/>
      <c r="T572" s="122" t="str">
        <f>IFERROR(IFERROR(VLOOKUP(CONCATENATE($C572,"-",$D572, "-",$E572),Dashboard!$M$159:$N$299,2,FALSE),VLOOKUP(CONCATENATE($E572,"-",$D572, "-",$C572),Dashboard!$M$159:$N$299,2,FALSE)),"")</f>
        <v>pnj17</v>
      </c>
      <c r="U572" s="572" t="str">
        <f t="shared" si="8"/>
        <v>pnj17</v>
      </c>
      <c r="V572" s="581"/>
      <c r="W572" s="424"/>
    </row>
    <row r="573" spans="1:23" ht="15.75" x14ac:dyDescent="0.25">
      <c r="A573" s="415"/>
      <c r="B573" s="416"/>
      <c r="C573" s="417" t="s">
        <v>344</v>
      </c>
      <c r="D573" s="417"/>
      <c r="E573" s="417" t="s">
        <v>295</v>
      </c>
      <c r="F573" s="417">
        <v>31</v>
      </c>
      <c r="G573" s="417"/>
      <c r="H573" s="418">
        <v>20.149999999999999</v>
      </c>
      <c r="I573" s="418"/>
      <c r="J573" s="418">
        <v>21.15</v>
      </c>
      <c r="K573" s="416">
        <v>1</v>
      </c>
      <c r="L573" s="416"/>
      <c r="M573" s="419">
        <v>9.15</v>
      </c>
      <c r="N573" s="419">
        <v>7.45</v>
      </c>
      <c r="O573" s="420">
        <f>SUM(F569:F573)</f>
        <v>164</v>
      </c>
      <c r="P573" s="416">
        <v>0</v>
      </c>
      <c r="Q573" s="416">
        <v>0</v>
      </c>
      <c r="R573" s="496">
        <v>0</v>
      </c>
      <c r="S573" s="496">
        <v>0</v>
      </c>
      <c r="T573" s="122" t="str">
        <f>IFERROR(IFERROR(VLOOKUP(CONCATENATE($C573,"-",$D573, "-",$E573),Dashboard!$M$159:$N$299,2,FALSE),VLOOKUP(CONCATENATE($E573,"-",$D573, "-",$C573),Dashboard!$M$159:$N$299,2,FALSE)),"")</f>
        <v>pnj17</v>
      </c>
      <c r="U573" s="572" t="str">
        <f t="shared" si="8"/>
        <v>pnj17</v>
      </c>
      <c r="V573" s="575"/>
      <c r="W573" s="449" t="s">
        <v>7266</v>
      </c>
    </row>
    <row r="574" spans="1:23" ht="15.75" x14ac:dyDescent="0.25">
      <c r="A574" s="415"/>
      <c r="B574" s="416">
        <v>64</v>
      </c>
      <c r="C574" s="417" t="s">
        <v>295</v>
      </c>
      <c r="D574" s="417" t="s">
        <v>7121</v>
      </c>
      <c r="E574" s="417" t="s">
        <v>295</v>
      </c>
      <c r="F574" s="417">
        <v>32</v>
      </c>
      <c r="G574" s="417"/>
      <c r="H574" s="418">
        <v>6.3</v>
      </c>
      <c r="I574" s="419" t="s">
        <v>7034</v>
      </c>
      <c r="J574" s="418">
        <v>7.4</v>
      </c>
      <c r="K574" s="416"/>
      <c r="L574" s="416"/>
      <c r="M574" s="416"/>
      <c r="N574" s="416"/>
      <c r="O574" s="420"/>
      <c r="P574" s="416"/>
      <c r="Q574" s="416"/>
      <c r="R574" s="423"/>
      <c r="S574" s="423"/>
      <c r="T574" s="122" t="str">
        <f>IFERROR(IFERROR(VLOOKUP(CONCATENATE($C574,"-",$D574, "-",$E574),Dashboard!$M$159:$N$299,2,FALSE),VLOOKUP(CONCATENATE($E574,"-",$D574, "-",$C574),Dashboard!$M$159:$N$299,2,FALSE)),"")</f>
        <v/>
      </c>
      <c r="U574" s="572" t="str">
        <f t="shared" si="8"/>
        <v/>
      </c>
      <c r="V574" s="581"/>
      <c r="W574" s="424" t="s">
        <v>7044</v>
      </c>
    </row>
    <row r="575" spans="1:23" ht="15.75" x14ac:dyDescent="0.25">
      <c r="A575" s="415"/>
      <c r="B575" s="416"/>
      <c r="C575" s="417" t="s">
        <v>295</v>
      </c>
      <c r="D575" s="417" t="s">
        <v>1261</v>
      </c>
      <c r="E575" s="417" t="s">
        <v>344</v>
      </c>
      <c r="F575" s="417">
        <v>31</v>
      </c>
      <c r="G575" s="417"/>
      <c r="H575" s="418">
        <v>7.55</v>
      </c>
      <c r="I575" s="419" t="s">
        <v>7034</v>
      </c>
      <c r="J575" s="418">
        <v>8.4499999999999993</v>
      </c>
      <c r="K575" s="416"/>
      <c r="L575" s="416"/>
      <c r="M575" s="416"/>
      <c r="N575" s="416"/>
      <c r="O575" s="420"/>
      <c r="P575" s="416"/>
      <c r="Q575" s="416"/>
      <c r="R575" s="423"/>
      <c r="S575" s="423"/>
      <c r="T575" s="122" t="str">
        <f>IFERROR(IFERROR(VLOOKUP(CONCATENATE($C575,"-",$D575, "-",$E575),Dashboard!$M$159:$N$299,2,FALSE),VLOOKUP(CONCATENATE($E575,"-",$D575, "-",$C575),Dashboard!$M$159:$N$299,2,FALSE)),"")</f>
        <v>pnj20</v>
      </c>
      <c r="U575" s="572" t="str">
        <f t="shared" si="8"/>
        <v>pnj20</v>
      </c>
      <c r="V575" s="581"/>
      <c r="W575" s="424"/>
    </row>
    <row r="576" spans="1:23" ht="15.75" x14ac:dyDescent="0.25">
      <c r="A576" s="415"/>
      <c r="B576" s="416"/>
      <c r="C576" s="417" t="s">
        <v>344</v>
      </c>
      <c r="D576" s="417" t="s">
        <v>1261</v>
      </c>
      <c r="E576" s="417" t="s">
        <v>295</v>
      </c>
      <c r="F576" s="417">
        <v>31</v>
      </c>
      <c r="G576" s="417"/>
      <c r="H576" s="418">
        <v>8.5500000000000007</v>
      </c>
      <c r="I576" s="419" t="s">
        <v>7034</v>
      </c>
      <c r="J576" s="418">
        <v>9.4499999999999993</v>
      </c>
      <c r="K576" s="416"/>
      <c r="L576" s="416"/>
      <c r="M576" s="416"/>
      <c r="N576" s="416"/>
      <c r="O576" s="420"/>
      <c r="P576" s="416"/>
      <c r="Q576" s="416"/>
      <c r="R576" s="423"/>
      <c r="S576" s="423"/>
      <c r="T576" s="122" t="str">
        <f>IFERROR(IFERROR(VLOOKUP(CONCATENATE($C576,"-",$D576, "-",$E576),Dashboard!$M$159:$N$299,2,FALSE),VLOOKUP(CONCATENATE($E576,"-",$D576, "-",$C576),Dashboard!$M$159:$N$299,2,FALSE)),"")</f>
        <v>pnj20</v>
      </c>
      <c r="U576" s="572" t="str">
        <f t="shared" si="8"/>
        <v>pnj20</v>
      </c>
      <c r="V576" s="581"/>
      <c r="W576" s="424" t="s">
        <v>5612</v>
      </c>
    </row>
    <row r="577" spans="1:23" ht="15.75" x14ac:dyDescent="0.25">
      <c r="A577" s="415"/>
      <c r="B577" s="416"/>
      <c r="C577" s="417" t="s">
        <v>295</v>
      </c>
      <c r="D577" s="417" t="s">
        <v>1261</v>
      </c>
      <c r="E577" s="417" t="s">
        <v>344</v>
      </c>
      <c r="F577" s="417">
        <v>35</v>
      </c>
      <c r="G577" s="417"/>
      <c r="H577" s="418">
        <v>10.15</v>
      </c>
      <c r="I577" s="419" t="s">
        <v>7034</v>
      </c>
      <c r="J577" s="418">
        <v>11.15</v>
      </c>
      <c r="K577" s="416"/>
      <c r="L577" s="416"/>
      <c r="M577" s="416"/>
      <c r="N577" s="416"/>
      <c r="O577" s="420"/>
      <c r="P577" s="416"/>
      <c r="Q577" s="416"/>
      <c r="R577" s="423"/>
      <c r="S577" s="423"/>
      <c r="T577" s="122" t="str">
        <f>IFERROR(IFERROR(VLOOKUP(CONCATENATE($C577,"-",$D577, "-",$E577),Dashboard!$M$159:$N$299,2,FALSE),VLOOKUP(CONCATENATE($E577,"-",$D577, "-",$C577),Dashboard!$M$159:$N$299,2,FALSE)),"")</f>
        <v>pnj20</v>
      </c>
      <c r="U577" s="572" t="str">
        <f t="shared" si="8"/>
        <v>pnj20</v>
      </c>
      <c r="V577" s="581"/>
      <c r="W577" s="424" t="s">
        <v>5612</v>
      </c>
    </row>
    <row r="578" spans="1:23" ht="15.75" x14ac:dyDescent="0.25">
      <c r="A578" s="415"/>
      <c r="B578" s="416"/>
      <c r="C578" s="417" t="s">
        <v>344</v>
      </c>
      <c r="D578" s="417" t="s">
        <v>1261</v>
      </c>
      <c r="E578" s="417" t="s">
        <v>295</v>
      </c>
      <c r="F578" s="417">
        <v>31</v>
      </c>
      <c r="G578" s="417"/>
      <c r="H578" s="418">
        <v>11.35</v>
      </c>
      <c r="I578" s="419" t="s">
        <v>7034</v>
      </c>
      <c r="J578" s="418">
        <v>12.2</v>
      </c>
      <c r="K578" s="416">
        <v>1</v>
      </c>
      <c r="L578" s="416" t="s">
        <v>7034</v>
      </c>
      <c r="M578" s="419">
        <v>6.5</v>
      </c>
      <c r="N578" s="419">
        <v>5.45</v>
      </c>
      <c r="O578" s="420">
        <f>SUM(F574:F578)</f>
        <v>160</v>
      </c>
      <c r="P578" s="416">
        <v>0</v>
      </c>
      <c r="Q578" s="416">
        <v>0</v>
      </c>
      <c r="R578" s="496">
        <v>0</v>
      </c>
      <c r="S578" s="496">
        <v>0</v>
      </c>
      <c r="T578" s="122" t="str">
        <f>IFERROR(IFERROR(VLOOKUP(CONCATENATE($C578,"-",$D578, "-",$E578),Dashboard!$M$159:$N$299,2,FALSE),VLOOKUP(CONCATENATE($E578,"-",$D578, "-",$C578),Dashboard!$M$159:$N$299,2,FALSE)),"")</f>
        <v>pnj20</v>
      </c>
      <c r="U578" s="572" t="str">
        <f t="shared" si="8"/>
        <v>pnj20</v>
      </c>
      <c r="V578" s="575"/>
      <c r="W578" s="424" t="s">
        <v>7516</v>
      </c>
    </row>
    <row r="579" spans="1:23" ht="15.75" x14ac:dyDescent="0.25">
      <c r="A579" s="415"/>
      <c r="B579" s="416"/>
      <c r="C579" s="417"/>
      <c r="D579" s="417"/>
      <c r="E579" s="417"/>
      <c r="F579" s="417"/>
      <c r="G579" s="417"/>
      <c r="H579" s="418"/>
      <c r="I579" s="419"/>
      <c r="J579" s="418"/>
      <c r="K579" s="416"/>
      <c r="L579" s="416"/>
      <c r="M579" s="416"/>
      <c r="N579" s="416"/>
      <c r="O579" s="420"/>
      <c r="P579" s="416"/>
      <c r="Q579" s="416"/>
      <c r="R579" s="470"/>
      <c r="S579" s="423"/>
      <c r="T579" s="122" t="str">
        <f>IFERROR(IFERROR(VLOOKUP(CONCATENATE($C579,"-",$D579, "-",$E579),Dashboard!$M$159:$N$299,2,FALSE),VLOOKUP(CONCATENATE($E579,"-",$D579, "-",$C579),Dashboard!$M$159:$N$299,2,FALSE)),"")</f>
        <v/>
      </c>
      <c r="U579" s="572" t="str">
        <f t="shared" si="8"/>
        <v/>
      </c>
      <c r="V579" s="581"/>
      <c r="W579" s="423"/>
    </row>
    <row r="580" spans="1:23" ht="45.75" x14ac:dyDescent="0.25">
      <c r="A580" s="415" t="s">
        <v>7048</v>
      </c>
      <c r="B580" s="416" t="s">
        <v>5875</v>
      </c>
      <c r="C580" s="417" t="s">
        <v>295</v>
      </c>
      <c r="D580" s="461" t="s">
        <v>7122</v>
      </c>
      <c r="E580" s="417" t="s">
        <v>295</v>
      </c>
      <c r="F580" s="417">
        <v>14</v>
      </c>
      <c r="G580" s="417"/>
      <c r="H580" s="418">
        <v>13</v>
      </c>
      <c r="I580" s="419" t="s">
        <v>7034</v>
      </c>
      <c r="J580" s="418">
        <v>14.1</v>
      </c>
      <c r="K580" s="416"/>
      <c r="L580" s="416"/>
      <c r="M580" s="416"/>
      <c r="N580" s="416"/>
      <c r="O580" s="420"/>
      <c r="P580" s="416"/>
      <c r="Q580" s="416"/>
      <c r="R580" s="423"/>
      <c r="S580" s="423"/>
      <c r="T580" s="122" t="str">
        <f>IFERROR(IFERROR(VLOOKUP(CONCATENATE($C580,"-",$D580, "-",$E580),Dashboard!$M$159:$N$299,2,FALSE),VLOOKUP(CONCATENATE($E580,"-",$D580, "-",$C580),Dashboard!$M$159:$N$299,2,FALSE)),"")</f>
        <v/>
      </c>
      <c r="U580" s="572" t="str">
        <f t="shared" si="8"/>
        <v/>
      </c>
      <c r="V580" s="581"/>
      <c r="W580" s="424" t="s">
        <v>5612</v>
      </c>
    </row>
    <row r="581" spans="1:23" ht="15.75" x14ac:dyDescent="0.25">
      <c r="A581" s="415"/>
      <c r="B581" s="416"/>
      <c r="C581" s="417" t="s">
        <v>295</v>
      </c>
      <c r="D581" s="417" t="s">
        <v>1261</v>
      </c>
      <c r="E581" s="417" t="s">
        <v>344</v>
      </c>
      <c r="F581" s="417">
        <v>31</v>
      </c>
      <c r="G581" s="417"/>
      <c r="H581" s="418">
        <v>14.2</v>
      </c>
      <c r="I581" s="419"/>
      <c r="J581" s="418">
        <v>15.2</v>
      </c>
      <c r="K581" s="416"/>
      <c r="L581" s="416"/>
      <c r="M581" s="416"/>
      <c r="N581" s="416"/>
      <c r="O581" s="420"/>
      <c r="P581" s="416"/>
      <c r="Q581" s="416"/>
      <c r="R581" s="423"/>
      <c r="S581" s="423"/>
      <c r="T581" s="122" t="str">
        <f>IFERROR(IFERROR(VLOOKUP(CONCATENATE($C581,"-",$D581, "-",$E581),Dashboard!$M$159:$N$299,2,FALSE),VLOOKUP(CONCATENATE($E581,"-",$D581, "-",$C581),Dashboard!$M$159:$N$299,2,FALSE)),"")</f>
        <v>pnj20</v>
      </c>
      <c r="U581" s="572" t="str">
        <f t="shared" si="8"/>
        <v>pnj20</v>
      </c>
      <c r="V581" s="581"/>
      <c r="W581" s="424" t="s">
        <v>5612</v>
      </c>
    </row>
    <row r="582" spans="1:23" ht="15.75" x14ac:dyDescent="0.25">
      <c r="A582" s="415"/>
      <c r="B582" s="416"/>
      <c r="C582" s="417" t="s">
        <v>344</v>
      </c>
      <c r="D582" s="417" t="s">
        <v>1261</v>
      </c>
      <c r="E582" s="417" t="s">
        <v>295</v>
      </c>
      <c r="F582" s="417">
        <v>31</v>
      </c>
      <c r="G582" s="417"/>
      <c r="H582" s="418">
        <v>15.3</v>
      </c>
      <c r="I582" s="419"/>
      <c r="J582" s="418">
        <v>16.2</v>
      </c>
      <c r="K582" s="416"/>
      <c r="L582" s="416"/>
      <c r="M582" s="416"/>
      <c r="N582" s="416"/>
      <c r="O582" s="420"/>
      <c r="P582" s="416"/>
      <c r="Q582" s="416"/>
      <c r="R582" s="423"/>
      <c r="S582" s="423"/>
      <c r="T582" s="122" t="str">
        <f>IFERROR(IFERROR(VLOOKUP(CONCATENATE($C582,"-",$D582, "-",$E582),Dashboard!$M$159:$N$299,2,FALSE),VLOOKUP(CONCATENATE($E582,"-",$D582, "-",$C582),Dashboard!$M$159:$N$299,2,FALSE)),"")</f>
        <v>pnj20</v>
      </c>
      <c r="U582" s="572" t="str">
        <f t="shared" si="8"/>
        <v>pnj20</v>
      </c>
      <c r="V582" s="581"/>
      <c r="W582" s="424" t="s">
        <v>5612</v>
      </c>
    </row>
    <row r="583" spans="1:23" ht="15.75" x14ac:dyDescent="0.25">
      <c r="A583" s="415"/>
      <c r="B583" s="416"/>
      <c r="C583" s="417" t="s">
        <v>295</v>
      </c>
      <c r="D583" s="417" t="s">
        <v>1261</v>
      </c>
      <c r="E583" s="417" t="s">
        <v>344</v>
      </c>
      <c r="F583" s="417">
        <v>31</v>
      </c>
      <c r="G583" s="417"/>
      <c r="H583" s="418">
        <v>16.45</v>
      </c>
      <c r="I583" s="419" t="s">
        <v>7034</v>
      </c>
      <c r="J583" s="418">
        <v>17.45</v>
      </c>
      <c r="K583" s="416"/>
      <c r="L583" s="416"/>
      <c r="M583" s="416"/>
      <c r="N583" s="416"/>
      <c r="O583" s="420"/>
      <c r="P583" s="416"/>
      <c r="Q583" s="416"/>
      <c r="R583" s="423"/>
      <c r="S583" s="423"/>
      <c r="T583" s="122" t="str">
        <f>IFERROR(IFERROR(VLOOKUP(CONCATENATE($C583,"-",$D583, "-",$E583),Dashboard!$M$159:$N$299,2,FALSE),VLOOKUP(CONCATENATE($E583,"-",$D583, "-",$C583),Dashboard!$M$159:$N$299,2,FALSE)),"")</f>
        <v>pnj20</v>
      </c>
      <c r="U583" s="572" t="str">
        <f t="shared" si="8"/>
        <v>pnj20</v>
      </c>
      <c r="V583" s="581"/>
      <c r="W583" s="424" t="s">
        <v>5612</v>
      </c>
    </row>
    <row r="584" spans="1:23" ht="15.75" x14ac:dyDescent="0.25">
      <c r="A584" s="415"/>
      <c r="B584" s="416"/>
      <c r="C584" s="417" t="s">
        <v>344</v>
      </c>
      <c r="D584" s="417" t="s">
        <v>1261</v>
      </c>
      <c r="E584" s="417" t="s">
        <v>295</v>
      </c>
      <c r="F584" s="417">
        <v>31</v>
      </c>
      <c r="G584" s="417"/>
      <c r="H584" s="418">
        <v>18</v>
      </c>
      <c r="I584" s="419" t="s">
        <v>7034</v>
      </c>
      <c r="J584" s="418">
        <v>19</v>
      </c>
      <c r="K584" s="416"/>
      <c r="L584" s="416"/>
      <c r="M584" s="416"/>
      <c r="N584" s="416"/>
      <c r="O584" s="420"/>
      <c r="P584" s="416"/>
      <c r="Q584" s="416"/>
      <c r="R584" s="423"/>
      <c r="S584" s="423"/>
      <c r="T584" s="122" t="str">
        <f>IFERROR(IFERROR(VLOOKUP(CONCATENATE($C584,"-",$D584, "-",$E584),Dashboard!$M$159:$N$299,2,FALSE),VLOOKUP(CONCATENATE($E584,"-",$D584, "-",$C584),Dashboard!$M$159:$N$299,2,FALSE)),"")</f>
        <v>pnj20</v>
      </c>
      <c r="U584" s="572" t="str">
        <f t="shared" si="8"/>
        <v>pnj20</v>
      </c>
      <c r="V584" s="581"/>
      <c r="W584" s="424" t="s">
        <v>5612</v>
      </c>
    </row>
    <row r="585" spans="1:23" ht="15.75" x14ac:dyDescent="0.25">
      <c r="A585" s="415"/>
      <c r="B585" s="416"/>
      <c r="C585" s="417" t="s">
        <v>295</v>
      </c>
      <c r="D585" s="417" t="s">
        <v>1261</v>
      </c>
      <c r="E585" s="417" t="s">
        <v>344</v>
      </c>
      <c r="F585" s="417">
        <v>31</v>
      </c>
      <c r="G585" s="417"/>
      <c r="H585" s="418">
        <v>19.149999999999999</v>
      </c>
      <c r="I585" s="419" t="s">
        <v>7034</v>
      </c>
      <c r="J585" s="418">
        <v>20.149999999999999</v>
      </c>
      <c r="K585" s="416"/>
      <c r="L585" s="416"/>
      <c r="M585" s="416"/>
      <c r="N585" s="416"/>
      <c r="O585" s="420"/>
      <c r="P585" s="416"/>
      <c r="Q585" s="416"/>
      <c r="R585" s="423"/>
      <c r="S585" s="423"/>
      <c r="T585" s="122" t="str">
        <f>IFERROR(IFERROR(VLOOKUP(CONCATENATE($C585,"-",$D585, "-",$E585),Dashboard!$M$159:$N$299,2,FALSE),VLOOKUP(CONCATENATE($E585,"-",$D585, "-",$C585),Dashboard!$M$159:$N$299,2,FALSE)),"")</f>
        <v>pnj20</v>
      </c>
      <c r="U585" s="572" t="str">
        <f t="shared" si="8"/>
        <v>pnj20</v>
      </c>
      <c r="V585" s="581"/>
      <c r="W585" s="424" t="s">
        <v>5612</v>
      </c>
    </row>
    <row r="586" spans="1:23" ht="15.75" x14ac:dyDescent="0.25">
      <c r="A586" s="415"/>
      <c r="B586" s="416"/>
      <c r="C586" s="417" t="s">
        <v>344</v>
      </c>
      <c r="D586" s="417" t="s">
        <v>1261</v>
      </c>
      <c r="E586" s="417" t="s">
        <v>295</v>
      </c>
      <c r="F586" s="417">
        <v>31</v>
      </c>
      <c r="G586" s="417"/>
      <c r="H586" s="418">
        <v>20.3</v>
      </c>
      <c r="I586" s="419" t="s">
        <v>7034</v>
      </c>
      <c r="J586" s="418">
        <v>21.3</v>
      </c>
      <c r="K586" s="416">
        <v>1</v>
      </c>
      <c r="L586" s="419" t="s">
        <v>7034</v>
      </c>
      <c r="M586" s="416">
        <v>10.15</v>
      </c>
      <c r="N586" s="419">
        <v>8</v>
      </c>
      <c r="O586" s="420">
        <f>SUM(F580:F586)</f>
        <v>200</v>
      </c>
      <c r="P586" s="416">
        <v>0</v>
      </c>
      <c r="Q586" s="416">
        <v>0</v>
      </c>
      <c r="R586" s="496">
        <v>0</v>
      </c>
      <c r="S586" s="496">
        <v>0</v>
      </c>
      <c r="T586" s="122" t="str">
        <f>IFERROR(IFERROR(VLOOKUP(CONCATENATE($C586,"-",$D586, "-",$E586),Dashboard!$M$159:$N$299,2,FALSE),VLOOKUP(CONCATENATE($E586,"-",$D586, "-",$C586),Dashboard!$M$159:$N$299,2,FALSE)),"")</f>
        <v>pnj20</v>
      </c>
      <c r="U586" s="572" t="str">
        <f t="shared" si="8"/>
        <v>pnj20</v>
      </c>
      <c r="V586" s="575"/>
      <c r="W586" s="424" t="s">
        <v>7514</v>
      </c>
    </row>
    <row r="587" spans="1:23" ht="26.25" x14ac:dyDescent="0.25">
      <c r="A587" s="415"/>
      <c r="B587" s="416">
        <v>65</v>
      </c>
      <c r="C587" s="417" t="s">
        <v>295</v>
      </c>
      <c r="D587" s="462" t="s">
        <v>7123</v>
      </c>
      <c r="E587" s="417" t="s">
        <v>7124</v>
      </c>
      <c r="F587" s="417">
        <v>32</v>
      </c>
      <c r="G587" s="417"/>
      <c r="H587" s="418">
        <v>6.3</v>
      </c>
      <c r="I587" s="419"/>
      <c r="J587" s="418">
        <v>7.15</v>
      </c>
      <c r="K587" s="416"/>
      <c r="L587" s="419"/>
      <c r="M587" s="416"/>
      <c r="N587" s="419"/>
      <c r="O587" s="420"/>
      <c r="P587" s="416"/>
      <c r="Q587" s="416"/>
      <c r="R587" s="470"/>
      <c r="S587" s="423"/>
      <c r="T587" s="122" t="str">
        <f>IFERROR(IFERROR(VLOOKUP(CONCATENATE($C587,"-",$D587, "-",$E587),Dashboard!$M$159:$N$299,2,FALSE),VLOOKUP(CONCATENATE($E587,"-",$D587, "-",$C587),Dashboard!$M$159:$N$299,2,FALSE)),"")</f>
        <v/>
      </c>
      <c r="U587" s="572" t="str">
        <f t="shared" si="8"/>
        <v/>
      </c>
      <c r="V587" s="581"/>
      <c r="W587" s="423"/>
    </row>
    <row r="588" spans="1:23" ht="15.75" x14ac:dyDescent="0.25">
      <c r="A588" s="415"/>
      <c r="B588" s="416"/>
      <c r="C588" s="417" t="s">
        <v>1093</v>
      </c>
      <c r="D588" s="415" t="s">
        <v>6114</v>
      </c>
      <c r="E588" s="417" t="s">
        <v>295</v>
      </c>
      <c r="F588" s="417">
        <v>14</v>
      </c>
      <c r="G588" s="417"/>
      <c r="H588" s="418">
        <v>7.15</v>
      </c>
      <c r="I588" s="419" t="s">
        <v>7034</v>
      </c>
      <c r="J588" s="418">
        <v>8</v>
      </c>
      <c r="K588" s="416"/>
      <c r="L588" s="416"/>
      <c r="M588" s="416"/>
      <c r="N588" s="416"/>
      <c r="O588" s="420"/>
      <c r="P588" s="416"/>
      <c r="Q588" s="416"/>
      <c r="R588" s="470"/>
      <c r="S588" s="423"/>
      <c r="T588" s="122" t="str">
        <f>IFERROR(IFERROR(VLOOKUP(CONCATENATE($C588,"-",$D588, "-",$E588),Dashboard!$M$159:$N$299,2,FALSE),VLOOKUP(CONCATENATE($E588,"-",$D588, "-",$C588),Dashboard!$M$159:$N$299,2,FALSE)),"")</f>
        <v/>
      </c>
      <c r="U588" s="572" t="str">
        <f t="shared" si="8"/>
        <v/>
      </c>
      <c r="V588" s="581"/>
      <c r="W588" s="423"/>
    </row>
    <row r="589" spans="1:23" ht="15.75" x14ac:dyDescent="0.25">
      <c r="A589" s="415"/>
      <c r="B589" s="416"/>
      <c r="C589" s="417" t="s">
        <v>295</v>
      </c>
      <c r="D589" s="417" t="s">
        <v>1261</v>
      </c>
      <c r="E589" s="417" t="s">
        <v>344</v>
      </c>
      <c r="F589" s="417">
        <v>31</v>
      </c>
      <c r="G589" s="417"/>
      <c r="H589" s="418">
        <v>8.15</v>
      </c>
      <c r="I589" s="419" t="s">
        <v>7034</v>
      </c>
      <c r="J589" s="418">
        <v>9.15</v>
      </c>
      <c r="K589" s="416"/>
      <c r="L589" s="416"/>
      <c r="M589" s="416"/>
      <c r="N589" s="416"/>
      <c r="O589" s="420"/>
      <c r="P589" s="416"/>
      <c r="Q589" s="416"/>
      <c r="R589" s="423"/>
      <c r="S589" s="423"/>
      <c r="T589" s="122" t="str">
        <f>IFERROR(IFERROR(VLOOKUP(CONCATENATE($C589,"-",$D589, "-",$E589),Dashboard!$M$159:$N$299,2,FALSE),VLOOKUP(CONCATENATE($E589,"-",$D589, "-",$C589),Dashboard!$M$159:$N$299,2,FALSE)),"")</f>
        <v>pnj20</v>
      </c>
      <c r="U589" s="572" t="str">
        <f t="shared" si="8"/>
        <v>pnj20</v>
      </c>
      <c r="V589" s="581"/>
      <c r="W589" s="424" t="s">
        <v>5612</v>
      </c>
    </row>
    <row r="590" spans="1:23" ht="15.75" x14ac:dyDescent="0.25">
      <c r="A590" s="415"/>
      <c r="B590" s="416"/>
      <c r="C590" s="417" t="s">
        <v>344</v>
      </c>
      <c r="D590" s="417" t="s">
        <v>1261</v>
      </c>
      <c r="E590" s="417" t="s">
        <v>295</v>
      </c>
      <c r="F590" s="417">
        <v>31</v>
      </c>
      <c r="G590" s="417"/>
      <c r="H590" s="418">
        <v>9.4499999999999993</v>
      </c>
      <c r="I590" s="419" t="s">
        <v>7034</v>
      </c>
      <c r="J590" s="418">
        <v>10.45</v>
      </c>
      <c r="K590" s="416">
        <v>1</v>
      </c>
      <c r="L590" s="416" t="s">
        <v>7034</v>
      </c>
      <c r="M590" s="416">
        <v>3.55</v>
      </c>
      <c r="N590" s="419">
        <v>3.2</v>
      </c>
      <c r="O590" s="420">
        <f>SUM(F587:F590)</f>
        <v>108</v>
      </c>
      <c r="P590" s="416">
        <v>0</v>
      </c>
      <c r="Q590" s="416">
        <v>0</v>
      </c>
      <c r="R590" s="496">
        <v>0</v>
      </c>
      <c r="S590" s="496">
        <v>0</v>
      </c>
      <c r="T590" s="122" t="str">
        <f>IFERROR(IFERROR(VLOOKUP(CONCATENATE($C590,"-",$D590, "-",$E590),Dashboard!$M$159:$N$299,2,FALSE),VLOOKUP(CONCATENATE($E590,"-",$D590, "-",$C590),Dashboard!$M$159:$N$299,2,FALSE)),"")</f>
        <v>pnj20</v>
      </c>
      <c r="U590" s="572" t="str">
        <f t="shared" si="8"/>
        <v>pnj20</v>
      </c>
      <c r="V590" s="575"/>
      <c r="W590" s="424" t="s">
        <v>7516</v>
      </c>
    </row>
    <row r="591" spans="1:23" ht="15.75" x14ac:dyDescent="0.25">
      <c r="A591" s="415"/>
      <c r="B591" s="416"/>
      <c r="C591" s="417"/>
      <c r="D591" s="417"/>
      <c r="E591" s="417"/>
      <c r="F591" s="417"/>
      <c r="G591" s="417"/>
      <c r="H591" s="419"/>
      <c r="I591" s="419"/>
      <c r="J591" s="419"/>
      <c r="K591" s="416"/>
      <c r="L591" s="416"/>
      <c r="M591" s="416"/>
      <c r="N591" s="416"/>
      <c r="O591" s="420"/>
      <c r="P591" s="416"/>
      <c r="Q591" s="416"/>
      <c r="R591" s="423"/>
      <c r="S591" s="423"/>
      <c r="T591" s="122" t="str">
        <f>IFERROR(IFERROR(VLOOKUP(CONCATENATE($C591,"-",$D591, "-",$E591),Dashboard!$M$159:$N$299,2,FALSE),VLOOKUP(CONCATENATE($E591,"-",$D591, "-",$C591),Dashboard!$M$159:$N$299,2,FALSE)),"")</f>
        <v/>
      </c>
      <c r="U591" s="572" t="str">
        <f t="shared" ref="U591:U654" si="9">T591</f>
        <v/>
      </c>
      <c r="V591" s="581"/>
      <c r="W591" s="424"/>
    </row>
    <row r="592" spans="1:23" ht="15.75" x14ac:dyDescent="0.25">
      <c r="A592" s="415" t="s">
        <v>7112</v>
      </c>
      <c r="B592" s="416" t="s">
        <v>5876</v>
      </c>
      <c r="C592" s="417" t="s">
        <v>295</v>
      </c>
      <c r="D592" s="417" t="s">
        <v>1261</v>
      </c>
      <c r="E592" s="417" t="s">
        <v>344</v>
      </c>
      <c r="F592" s="417">
        <v>31</v>
      </c>
      <c r="G592" s="417"/>
      <c r="H592" s="419">
        <v>11.35</v>
      </c>
      <c r="I592" s="419" t="s">
        <v>7034</v>
      </c>
      <c r="J592" s="419">
        <v>12.35</v>
      </c>
      <c r="K592" s="416"/>
      <c r="L592" s="416"/>
      <c r="M592" s="416"/>
      <c r="N592" s="416"/>
      <c r="O592" s="420"/>
      <c r="P592" s="416"/>
      <c r="Q592" s="416"/>
      <c r="R592" s="423"/>
      <c r="S592" s="423"/>
      <c r="T592" s="122" t="str">
        <f>IFERROR(IFERROR(VLOOKUP(CONCATENATE($C592,"-",$D592, "-",$E592),Dashboard!$M$159:$N$299,2,FALSE),VLOOKUP(CONCATENATE($E592,"-",$D592, "-",$C592),Dashboard!$M$159:$N$299,2,FALSE)),"")</f>
        <v>pnj20</v>
      </c>
      <c r="U592" s="572" t="str">
        <f t="shared" si="9"/>
        <v>pnj20</v>
      </c>
      <c r="V592" s="581"/>
      <c r="W592" s="424"/>
    </row>
    <row r="593" spans="1:23" ht="15.75" x14ac:dyDescent="0.25">
      <c r="A593" s="415"/>
      <c r="B593" s="416"/>
      <c r="C593" s="417" t="s">
        <v>344</v>
      </c>
      <c r="D593" s="417" t="s">
        <v>1261</v>
      </c>
      <c r="E593" s="417" t="s">
        <v>295</v>
      </c>
      <c r="F593" s="417">
        <v>31</v>
      </c>
      <c r="G593" s="417"/>
      <c r="H593" s="419">
        <v>13.05</v>
      </c>
      <c r="I593" s="419" t="s">
        <v>7034</v>
      </c>
      <c r="J593" s="419">
        <v>14.05</v>
      </c>
      <c r="K593" s="416"/>
      <c r="L593" s="416"/>
      <c r="M593" s="416"/>
      <c r="N593" s="416"/>
      <c r="O593" s="420"/>
      <c r="P593" s="416"/>
      <c r="Q593" s="416"/>
      <c r="R593" s="423"/>
      <c r="S593" s="423"/>
      <c r="T593" s="122" t="str">
        <f>IFERROR(IFERROR(VLOOKUP(CONCATENATE($C593,"-",$D593, "-",$E593),Dashboard!$M$159:$N$299,2,FALSE),VLOOKUP(CONCATENATE($E593,"-",$D593, "-",$C593),Dashboard!$M$159:$N$299,2,FALSE)),"")</f>
        <v>pnj20</v>
      </c>
      <c r="U593" s="572" t="str">
        <f t="shared" si="9"/>
        <v>pnj20</v>
      </c>
      <c r="V593" s="581"/>
      <c r="W593" s="424"/>
    </row>
    <row r="594" spans="1:23" ht="15.75" x14ac:dyDescent="0.25">
      <c r="A594" s="415"/>
      <c r="B594" s="416"/>
      <c r="C594" s="417" t="s">
        <v>295</v>
      </c>
      <c r="D594" s="417" t="s">
        <v>1261</v>
      </c>
      <c r="E594" s="417" t="s">
        <v>344</v>
      </c>
      <c r="F594" s="417">
        <v>31</v>
      </c>
      <c r="G594" s="417"/>
      <c r="H594" s="419">
        <v>14.35</v>
      </c>
      <c r="I594" s="419" t="s">
        <v>7034</v>
      </c>
      <c r="J594" s="419">
        <v>15.35</v>
      </c>
      <c r="K594" s="416"/>
      <c r="L594" s="416"/>
      <c r="M594" s="416"/>
      <c r="N594" s="416"/>
      <c r="O594" s="420"/>
      <c r="P594" s="416"/>
      <c r="Q594" s="416"/>
      <c r="R594" s="423"/>
      <c r="S594" s="423"/>
      <c r="T594" s="122" t="str">
        <f>IFERROR(IFERROR(VLOOKUP(CONCATENATE($C594,"-",$D594, "-",$E594),Dashboard!$M$159:$N$299,2,FALSE),VLOOKUP(CONCATENATE($E594,"-",$D594, "-",$C594),Dashboard!$M$159:$N$299,2,FALSE)),"")</f>
        <v>pnj20</v>
      </c>
      <c r="U594" s="572" t="str">
        <f t="shared" si="9"/>
        <v>pnj20</v>
      </c>
      <c r="V594" s="581"/>
      <c r="W594" s="424"/>
    </row>
    <row r="595" spans="1:23" ht="15.75" x14ac:dyDescent="0.25">
      <c r="A595" s="415"/>
      <c r="B595" s="416"/>
      <c r="C595" s="417" t="s">
        <v>344</v>
      </c>
      <c r="D595" s="417" t="s">
        <v>1269</v>
      </c>
      <c r="E595" s="417" t="s">
        <v>7110</v>
      </c>
      <c r="F595" s="417">
        <v>16</v>
      </c>
      <c r="G595" s="417"/>
      <c r="H595" s="419">
        <v>15.45</v>
      </c>
      <c r="I595" s="419" t="s">
        <v>7034</v>
      </c>
      <c r="J595" s="419">
        <v>16.149999999999999</v>
      </c>
      <c r="K595" s="416"/>
      <c r="L595" s="416"/>
      <c r="M595" s="416"/>
      <c r="N595" s="416"/>
      <c r="O595" s="420"/>
      <c r="P595" s="416"/>
      <c r="Q595" s="416"/>
      <c r="R595" s="423"/>
      <c r="S595" s="423"/>
      <c r="T595" s="122" t="str">
        <f>IFERROR(IFERROR(VLOOKUP(CONCATENATE($C595,"-",$D595, "-",$E595),Dashboard!$M$159:$N$299,2,FALSE),VLOOKUP(CONCATENATE($E595,"-",$D595, "-",$C595),Dashboard!$M$159:$N$299,2,FALSE)),"")</f>
        <v/>
      </c>
      <c r="U595" s="572" t="str">
        <f t="shared" si="9"/>
        <v/>
      </c>
      <c r="V595" s="581"/>
      <c r="W595" s="424" t="s">
        <v>7522</v>
      </c>
    </row>
    <row r="596" spans="1:23" ht="15.75" x14ac:dyDescent="0.25">
      <c r="A596" s="415"/>
      <c r="B596" s="416"/>
      <c r="C596" s="417" t="s">
        <v>7110</v>
      </c>
      <c r="D596" s="415" t="s">
        <v>7125</v>
      </c>
      <c r="E596" s="415" t="s">
        <v>7126</v>
      </c>
      <c r="F596" s="417">
        <v>79</v>
      </c>
      <c r="G596" s="417"/>
      <c r="H596" s="419">
        <v>17</v>
      </c>
      <c r="I596" s="419" t="s">
        <v>7034</v>
      </c>
      <c r="J596" s="419">
        <v>20.3</v>
      </c>
      <c r="K596" s="416">
        <v>1</v>
      </c>
      <c r="L596" s="416">
        <v>1</v>
      </c>
      <c r="M596" s="416">
        <v>8.5500000000000007</v>
      </c>
      <c r="N596" s="419">
        <v>7</v>
      </c>
      <c r="O596" s="420">
        <f>SUM(F592:F596)</f>
        <v>188</v>
      </c>
      <c r="P596" s="416">
        <v>0</v>
      </c>
      <c r="Q596" s="416">
        <v>0</v>
      </c>
      <c r="R596" s="496">
        <v>0</v>
      </c>
      <c r="S596" s="496">
        <v>0</v>
      </c>
      <c r="T596" s="122" t="str">
        <f>IFERROR(IFERROR(VLOOKUP(CONCATENATE($C596,"-",$D596, "-",$E596),Dashboard!$M$159:$N$299,2,FALSE),VLOOKUP(CONCATENATE($E596,"-",$D596, "-",$C596),Dashboard!$M$159:$N$299,2,FALSE)),"")</f>
        <v/>
      </c>
      <c r="U596" s="572" t="str">
        <f t="shared" si="9"/>
        <v/>
      </c>
      <c r="V596" s="575"/>
      <c r="W596" s="424" t="s">
        <v>7452</v>
      </c>
    </row>
    <row r="597" spans="1:23" ht="15.75" x14ac:dyDescent="0.25">
      <c r="A597" s="415"/>
      <c r="B597" s="416">
        <v>66</v>
      </c>
      <c r="C597" s="417" t="s">
        <v>295</v>
      </c>
      <c r="D597" s="417" t="s">
        <v>316</v>
      </c>
      <c r="E597" s="417" t="s">
        <v>411</v>
      </c>
      <c r="F597" s="417">
        <v>30</v>
      </c>
      <c r="G597" s="417"/>
      <c r="H597" s="419">
        <v>6</v>
      </c>
      <c r="I597" s="419" t="s">
        <v>7034</v>
      </c>
      <c r="J597" s="419">
        <v>7.1</v>
      </c>
      <c r="K597" s="416"/>
      <c r="L597" s="416"/>
      <c r="M597" s="416"/>
      <c r="N597" s="416"/>
      <c r="O597" s="420"/>
      <c r="P597" s="416"/>
      <c r="Q597" s="416"/>
      <c r="R597" s="423"/>
      <c r="S597" s="423"/>
      <c r="T597" s="122" t="str">
        <f>IFERROR(IFERROR(VLOOKUP(CONCATENATE($C597,"-",$D597, "-",$E597),Dashboard!$M$159:$N$299,2,FALSE),VLOOKUP(CONCATENATE($E597,"-",$D597, "-",$C597),Dashboard!$M$159:$N$299,2,FALSE)),"")</f>
        <v>pnj93</v>
      </c>
      <c r="U597" s="572" t="str">
        <f t="shared" si="9"/>
        <v>pnj93</v>
      </c>
      <c r="V597" s="581"/>
      <c r="W597" s="424"/>
    </row>
    <row r="598" spans="1:23" ht="15.75" x14ac:dyDescent="0.25">
      <c r="A598" s="415"/>
      <c r="B598" s="416"/>
      <c r="C598" s="417" t="s">
        <v>411</v>
      </c>
      <c r="D598" s="417" t="s">
        <v>492</v>
      </c>
      <c r="E598" s="417" t="s">
        <v>7127</v>
      </c>
      <c r="F598" s="417">
        <v>49</v>
      </c>
      <c r="G598" s="417"/>
      <c r="H598" s="419">
        <v>7.15</v>
      </c>
      <c r="I598" s="419" t="s">
        <v>7034</v>
      </c>
      <c r="J598" s="419">
        <v>9</v>
      </c>
      <c r="K598" s="416"/>
      <c r="L598" s="416"/>
      <c r="M598" s="416"/>
      <c r="N598" s="416"/>
      <c r="O598" s="420"/>
      <c r="P598" s="416"/>
      <c r="Q598" s="416"/>
      <c r="R598" s="423"/>
      <c r="S598" s="423"/>
      <c r="T598" s="122" t="str">
        <f>IFERROR(IFERROR(VLOOKUP(CONCATENATE($C598,"-",$D598, "-",$E598),Dashboard!$M$159:$N$299,2,FALSE),VLOOKUP(CONCATENATE($E598,"-",$D598, "-",$C598),Dashboard!$M$159:$N$299,2,FALSE)),"")</f>
        <v/>
      </c>
      <c r="U598" s="572" t="str">
        <f t="shared" si="9"/>
        <v/>
      </c>
      <c r="V598" s="581"/>
      <c r="W598" s="424" t="s">
        <v>7523</v>
      </c>
    </row>
    <row r="599" spans="1:23" ht="15.75" x14ac:dyDescent="0.25">
      <c r="A599" s="415"/>
      <c r="B599" s="416"/>
      <c r="C599" s="415" t="s">
        <v>7128</v>
      </c>
      <c r="D599" s="417" t="s">
        <v>492</v>
      </c>
      <c r="E599" s="417" t="s">
        <v>295</v>
      </c>
      <c r="F599" s="417">
        <v>42</v>
      </c>
      <c r="G599" s="417"/>
      <c r="H599" s="419">
        <v>9.15</v>
      </c>
      <c r="I599" s="419" t="s">
        <v>7034</v>
      </c>
      <c r="J599" s="419">
        <v>10.3</v>
      </c>
      <c r="K599" s="416">
        <v>1</v>
      </c>
      <c r="L599" s="416">
        <v>1</v>
      </c>
      <c r="M599" s="419">
        <v>4.3</v>
      </c>
      <c r="N599" s="419">
        <v>4.0999999999999996</v>
      </c>
      <c r="O599" s="420">
        <f>SUM(F597:F599)</f>
        <v>121</v>
      </c>
      <c r="P599" s="416">
        <v>0</v>
      </c>
      <c r="Q599" s="416">
        <v>0</v>
      </c>
      <c r="R599" s="496">
        <v>0</v>
      </c>
      <c r="S599" s="496">
        <v>0</v>
      </c>
      <c r="T599" s="122" t="str">
        <f>IFERROR(IFERROR(VLOOKUP(CONCATENATE($C599,"-",$D599, "-",$E599),Dashboard!$M$159:$N$299,2,FALSE),VLOOKUP(CONCATENATE($E599,"-",$D599, "-",$C599),Dashboard!$M$159:$N$299,2,FALSE)),"")</f>
        <v/>
      </c>
      <c r="U599" s="572" t="str">
        <f t="shared" si="9"/>
        <v/>
      </c>
      <c r="V599" s="575"/>
      <c r="W599" s="424" t="s">
        <v>5805</v>
      </c>
    </row>
    <row r="600" spans="1:23" ht="15.75" x14ac:dyDescent="0.25">
      <c r="A600" s="439" t="s">
        <v>7112</v>
      </c>
      <c r="B600" s="440" t="s">
        <v>5877</v>
      </c>
      <c r="C600" s="441" t="s">
        <v>295</v>
      </c>
      <c r="D600" s="441" t="s">
        <v>316</v>
      </c>
      <c r="E600" s="441" t="s">
        <v>136</v>
      </c>
      <c r="F600" s="441">
        <v>21</v>
      </c>
      <c r="G600" s="441"/>
      <c r="H600" s="442">
        <v>7</v>
      </c>
      <c r="I600" s="453" t="s">
        <v>7034</v>
      </c>
      <c r="J600" s="442">
        <v>7.5</v>
      </c>
      <c r="K600" s="440"/>
      <c r="L600" s="440"/>
      <c r="M600" s="440"/>
      <c r="N600" s="440"/>
      <c r="O600" s="443"/>
      <c r="P600" s="440"/>
      <c r="Q600" s="440"/>
      <c r="R600" s="471"/>
      <c r="S600" s="444"/>
      <c r="T600" s="122" t="str">
        <f>IFERROR(IFERROR(VLOOKUP(CONCATENATE($C600,"-",$D600, "-",$E600),Dashboard!$M$159:$N$299,2,FALSE),VLOOKUP(CONCATENATE($E600,"-",$D600, "-",$C600),Dashboard!$M$159:$N$299,2,FALSE)),"")</f>
        <v/>
      </c>
      <c r="U600" s="572" t="str">
        <f t="shared" si="9"/>
        <v/>
      </c>
      <c r="V600" s="572"/>
      <c r="W600" s="444"/>
    </row>
    <row r="601" spans="1:23" ht="15.75" x14ac:dyDescent="0.25">
      <c r="A601" s="415"/>
      <c r="B601" s="416"/>
      <c r="C601" s="417" t="s">
        <v>136</v>
      </c>
      <c r="D601" s="417" t="s">
        <v>316</v>
      </c>
      <c r="E601" s="417" t="s">
        <v>133</v>
      </c>
      <c r="F601" s="417">
        <v>25</v>
      </c>
      <c r="G601" s="417"/>
      <c r="H601" s="418">
        <v>8.0500000000000007</v>
      </c>
      <c r="I601" s="419" t="s">
        <v>7034</v>
      </c>
      <c r="J601" s="418">
        <v>8.5500000000000007</v>
      </c>
      <c r="K601" s="416"/>
      <c r="L601" s="416"/>
      <c r="M601" s="416"/>
      <c r="N601" s="416"/>
      <c r="O601" s="420"/>
      <c r="P601" s="416"/>
      <c r="Q601" s="416"/>
      <c r="R601" s="470"/>
      <c r="S601" s="423"/>
      <c r="T601" s="122" t="str">
        <f>IFERROR(IFERROR(VLOOKUP(CONCATENATE($C601,"-",$D601, "-",$E601),Dashboard!$M$159:$N$299,2,FALSE),VLOOKUP(CONCATENATE($E601,"-",$D601, "-",$C601),Dashboard!$M$159:$N$299,2,FALSE)),"")</f>
        <v/>
      </c>
      <c r="U601" s="572" t="str">
        <f t="shared" si="9"/>
        <v/>
      </c>
      <c r="V601" s="581"/>
      <c r="W601" s="423"/>
    </row>
    <row r="602" spans="1:23" ht="15.75" x14ac:dyDescent="0.25">
      <c r="A602" s="415"/>
      <c r="B602" s="416"/>
      <c r="C602" s="417" t="s">
        <v>295</v>
      </c>
      <c r="D602" s="417" t="s">
        <v>2164</v>
      </c>
      <c r="E602" s="417" t="s">
        <v>133</v>
      </c>
      <c r="F602" s="417">
        <v>10</v>
      </c>
      <c r="G602" s="417"/>
      <c r="H602" s="418">
        <v>9.15</v>
      </c>
      <c r="I602" s="419" t="s">
        <v>7034</v>
      </c>
      <c r="J602" s="418">
        <v>9.4499999999999993</v>
      </c>
      <c r="K602" s="416"/>
      <c r="L602" s="416"/>
      <c r="M602" s="416"/>
      <c r="N602" s="416"/>
      <c r="O602" s="420"/>
      <c r="P602" s="416"/>
      <c r="Q602" s="416"/>
      <c r="R602" s="470"/>
      <c r="S602" s="423"/>
      <c r="T602" s="122" t="str">
        <f>IFERROR(IFERROR(VLOOKUP(CONCATENATE($C602,"-",$D602, "-",$E602),Dashboard!$M$159:$N$299,2,FALSE),VLOOKUP(CONCATENATE($E602,"-",$D602, "-",$C602),Dashboard!$M$159:$N$299,2,FALSE)),"")</f>
        <v/>
      </c>
      <c r="U602" s="572" t="str">
        <f t="shared" si="9"/>
        <v/>
      </c>
      <c r="V602" s="581"/>
      <c r="W602" s="423"/>
    </row>
    <row r="603" spans="1:23" ht="15.75" customHeight="1" x14ac:dyDescent="0.25">
      <c r="A603" s="415"/>
      <c r="B603" s="416"/>
      <c r="C603" s="417" t="s">
        <v>295</v>
      </c>
      <c r="D603" s="417" t="s">
        <v>7034</v>
      </c>
      <c r="E603" s="417" t="s">
        <v>316</v>
      </c>
      <c r="F603" s="417">
        <v>12</v>
      </c>
      <c r="G603" s="417"/>
      <c r="H603" s="418">
        <v>10</v>
      </c>
      <c r="I603" s="419" t="s">
        <v>7034</v>
      </c>
      <c r="J603" s="418">
        <v>10.3</v>
      </c>
      <c r="K603" s="416"/>
      <c r="L603" s="416"/>
      <c r="M603" s="416"/>
      <c r="N603" s="416"/>
      <c r="O603" s="420"/>
      <c r="P603" s="416"/>
      <c r="Q603" s="416"/>
      <c r="R603" s="470"/>
      <c r="S603" s="423"/>
      <c r="T603" s="122" t="str">
        <f>IFERROR(IFERROR(VLOOKUP(CONCATENATE($C603,"-",$D603, "-",$E603),Dashboard!$M$159:$N$299,2,FALSE),VLOOKUP(CONCATENATE($E603,"-",$D603, "-",$C603),Dashboard!$M$159:$N$299,2,FALSE)),"")</f>
        <v/>
      </c>
      <c r="U603" s="572" t="str">
        <f t="shared" si="9"/>
        <v/>
      </c>
      <c r="V603" s="581"/>
      <c r="W603" s="423"/>
    </row>
    <row r="604" spans="1:23" ht="15.75" x14ac:dyDescent="0.25">
      <c r="A604" s="415"/>
      <c r="B604" s="416"/>
      <c r="C604" s="417" t="s">
        <v>316</v>
      </c>
      <c r="D604" s="417" t="s">
        <v>7034</v>
      </c>
      <c r="E604" s="417" t="s">
        <v>295</v>
      </c>
      <c r="F604" s="417">
        <v>12</v>
      </c>
      <c r="G604" s="417"/>
      <c r="H604" s="418">
        <v>10.3</v>
      </c>
      <c r="I604" s="419" t="s">
        <v>7034</v>
      </c>
      <c r="J604" s="418">
        <v>11.2</v>
      </c>
      <c r="K604" s="416"/>
      <c r="L604" s="416"/>
      <c r="M604" s="416"/>
      <c r="N604" s="416"/>
      <c r="O604" s="420"/>
      <c r="P604" s="416"/>
      <c r="Q604" s="416"/>
      <c r="R604" s="470"/>
      <c r="S604" s="423"/>
      <c r="T604" s="122" t="str">
        <f>IFERROR(IFERROR(VLOOKUP(CONCATENATE($C604,"-",$D604, "-",$E604),Dashboard!$M$159:$N$299,2,FALSE),VLOOKUP(CONCATENATE($E604,"-",$D604, "-",$C604),Dashboard!$M$159:$N$299,2,FALSE)),"")</f>
        <v/>
      </c>
      <c r="U604" s="572" t="str">
        <f t="shared" si="9"/>
        <v/>
      </c>
      <c r="V604" s="581"/>
      <c r="W604" s="423"/>
    </row>
    <row r="605" spans="1:23" ht="15.75" x14ac:dyDescent="0.25">
      <c r="A605" s="415"/>
      <c r="B605" s="416"/>
      <c r="C605" s="417" t="s">
        <v>295</v>
      </c>
      <c r="D605" s="417" t="s">
        <v>7034</v>
      </c>
      <c r="E605" s="417" t="s">
        <v>316</v>
      </c>
      <c r="F605" s="417">
        <v>12</v>
      </c>
      <c r="G605" s="417"/>
      <c r="H605" s="418">
        <v>11.3</v>
      </c>
      <c r="I605" s="419" t="s">
        <v>7034</v>
      </c>
      <c r="J605" s="418">
        <v>12</v>
      </c>
      <c r="K605" s="416"/>
      <c r="L605" s="416"/>
      <c r="M605" s="416"/>
      <c r="N605" s="416"/>
      <c r="O605" s="420"/>
      <c r="P605" s="416"/>
      <c r="Q605" s="416"/>
      <c r="R605" s="479"/>
      <c r="S605" s="423"/>
      <c r="T605" s="122" t="str">
        <f>IFERROR(IFERROR(VLOOKUP(CONCATENATE($C605,"-",$D605, "-",$E605),Dashboard!$M$159:$N$299,2,FALSE),VLOOKUP(CONCATENATE($E605,"-",$D605, "-",$C605),Dashboard!$M$159:$N$299,2,FALSE)),"")</f>
        <v/>
      </c>
      <c r="U605" s="572" t="str">
        <f t="shared" si="9"/>
        <v/>
      </c>
      <c r="V605" s="581"/>
      <c r="W605" s="423"/>
    </row>
    <row r="606" spans="1:23" ht="15.75" x14ac:dyDescent="0.25">
      <c r="A606" s="415"/>
      <c r="B606" s="416"/>
      <c r="C606" s="417" t="s">
        <v>316</v>
      </c>
      <c r="D606" s="417" t="s">
        <v>7034</v>
      </c>
      <c r="E606" s="417" t="s">
        <v>136</v>
      </c>
      <c r="F606" s="417">
        <v>9</v>
      </c>
      <c r="G606" s="417"/>
      <c r="H606" s="418">
        <v>12.15</v>
      </c>
      <c r="I606" s="419" t="s">
        <v>7034</v>
      </c>
      <c r="J606" s="418">
        <v>12.45</v>
      </c>
      <c r="K606" s="416"/>
      <c r="L606" s="416"/>
      <c r="M606" s="416"/>
      <c r="N606" s="416"/>
      <c r="O606" s="420"/>
      <c r="P606" s="416"/>
      <c r="Q606" s="416"/>
      <c r="R606" s="479"/>
      <c r="S606" s="423"/>
      <c r="T606" s="122" t="str">
        <f>IFERROR(IFERROR(VLOOKUP(CONCATENATE($C606,"-",$D606, "-",$E606),Dashboard!$M$159:$N$299,2,FALSE),VLOOKUP(CONCATENATE($E606,"-",$D606, "-",$C606),Dashboard!$M$159:$N$299,2,FALSE)),"")</f>
        <v/>
      </c>
      <c r="U606" s="572" t="str">
        <f t="shared" si="9"/>
        <v/>
      </c>
      <c r="V606" s="581"/>
      <c r="W606" s="423"/>
    </row>
    <row r="607" spans="1:23" ht="15.75" x14ac:dyDescent="0.25">
      <c r="A607" s="415"/>
      <c r="B607" s="416"/>
      <c r="C607" s="417" t="s">
        <v>136</v>
      </c>
      <c r="D607" s="417" t="s">
        <v>316</v>
      </c>
      <c r="E607" s="417" t="s">
        <v>295</v>
      </c>
      <c r="F607" s="417">
        <v>21</v>
      </c>
      <c r="G607" s="417"/>
      <c r="H607" s="418">
        <v>13.15</v>
      </c>
      <c r="I607" s="419" t="s">
        <v>7034</v>
      </c>
      <c r="J607" s="418">
        <v>14</v>
      </c>
      <c r="K607" s="416"/>
      <c r="L607" s="416"/>
      <c r="M607" s="416"/>
      <c r="N607" s="416"/>
      <c r="O607" s="420"/>
      <c r="P607" s="416"/>
      <c r="Q607" s="416"/>
      <c r="R607" s="479"/>
      <c r="S607" s="423"/>
      <c r="T607" s="122" t="str">
        <f>IFERROR(IFERROR(VLOOKUP(CONCATENATE($C607,"-",$D607, "-",$E607),Dashboard!$M$159:$N$299,2,FALSE),VLOOKUP(CONCATENATE($E607,"-",$D607, "-",$C607),Dashboard!$M$159:$N$299,2,FALSE)),"")</f>
        <v/>
      </c>
      <c r="U607" s="572" t="str">
        <f t="shared" si="9"/>
        <v/>
      </c>
      <c r="V607" s="581"/>
      <c r="W607" s="423"/>
    </row>
    <row r="608" spans="1:23" ht="15.75" x14ac:dyDescent="0.25">
      <c r="A608" s="415"/>
      <c r="B608" s="416"/>
      <c r="C608" s="417" t="s">
        <v>295</v>
      </c>
      <c r="D608" s="417" t="s">
        <v>7034</v>
      </c>
      <c r="E608" s="417" t="s">
        <v>316</v>
      </c>
      <c r="F608" s="417">
        <v>12</v>
      </c>
      <c r="G608" s="417"/>
      <c r="H608" s="418">
        <v>15</v>
      </c>
      <c r="I608" s="419" t="s">
        <v>7034</v>
      </c>
      <c r="J608" s="418">
        <v>15.25</v>
      </c>
      <c r="K608" s="416"/>
      <c r="L608" s="416"/>
      <c r="M608" s="416"/>
      <c r="N608" s="416"/>
      <c r="O608" s="420"/>
      <c r="P608" s="416"/>
      <c r="Q608" s="416"/>
      <c r="R608" s="479"/>
      <c r="S608" s="423"/>
      <c r="T608" s="122" t="str">
        <f>IFERROR(IFERROR(VLOOKUP(CONCATENATE($C608,"-",$D608, "-",$E608),Dashboard!$M$159:$N$299,2,FALSE),VLOOKUP(CONCATENATE($E608,"-",$D608, "-",$C608),Dashboard!$M$159:$N$299,2,FALSE)),"")</f>
        <v/>
      </c>
      <c r="U608" s="572" t="str">
        <f t="shared" si="9"/>
        <v/>
      </c>
      <c r="V608" s="581"/>
      <c r="W608" s="423"/>
    </row>
    <row r="609" spans="1:24" ht="15.75" x14ac:dyDescent="0.25">
      <c r="A609" s="415"/>
      <c r="B609" s="416"/>
      <c r="C609" s="417" t="s">
        <v>316</v>
      </c>
      <c r="D609" s="417" t="s">
        <v>7034</v>
      </c>
      <c r="E609" s="417" t="s">
        <v>136</v>
      </c>
      <c r="F609" s="417">
        <v>9</v>
      </c>
      <c r="G609" s="417"/>
      <c r="H609" s="418">
        <v>15.3</v>
      </c>
      <c r="I609" s="419" t="s">
        <v>7034</v>
      </c>
      <c r="J609" s="418">
        <v>15.55</v>
      </c>
      <c r="K609" s="416"/>
      <c r="L609" s="416"/>
      <c r="M609" s="416"/>
      <c r="N609" s="416"/>
      <c r="O609" s="420"/>
      <c r="P609" s="416"/>
      <c r="Q609" s="416"/>
      <c r="R609" s="479"/>
      <c r="S609" s="423"/>
      <c r="T609" s="122" t="str">
        <f>IFERROR(IFERROR(VLOOKUP(CONCATENATE($C609,"-",$D609, "-",$E609),Dashboard!$M$159:$N$299,2,FALSE),VLOOKUP(CONCATENATE($E609,"-",$D609, "-",$C609),Dashboard!$M$159:$N$299,2,FALSE)),"")</f>
        <v/>
      </c>
      <c r="U609" s="572" t="str">
        <f t="shared" si="9"/>
        <v/>
      </c>
      <c r="V609" s="581"/>
      <c r="W609" s="423"/>
    </row>
    <row r="610" spans="1:24" ht="15.75" x14ac:dyDescent="0.25">
      <c r="A610" s="415"/>
      <c r="B610" s="416"/>
      <c r="C610" s="417" t="s">
        <v>136</v>
      </c>
      <c r="D610" s="417" t="s">
        <v>7034</v>
      </c>
      <c r="E610" s="417" t="s">
        <v>316</v>
      </c>
      <c r="F610" s="417">
        <v>9</v>
      </c>
      <c r="G610" s="417"/>
      <c r="H610" s="418">
        <v>16.05</v>
      </c>
      <c r="I610" s="419" t="s">
        <v>7034</v>
      </c>
      <c r="J610" s="418">
        <v>16.5</v>
      </c>
      <c r="K610" s="416"/>
      <c r="L610" s="416"/>
      <c r="M610" s="416"/>
      <c r="N610" s="416"/>
      <c r="O610" s="420"/>
      <c r="P610" s="416"/>
      <c r="Q610" s="416"/>
      <c r="R610" s="479"/>
      <c r="S610" s="423"/>
      <c r="T610" s="122" t="str">
        <f>IFERROR(IFERROR(VLOOKUP(CONCATENATE($C610,"-",$D610, "-",$E610),Dashboard!$M$159:$N$299,2,FALSE),VLOOKUP(CONCATENATE($E610,"-",$D610, "-",$C610),Dashboard!$M$159:$N$299,2,FALSE)),"")</f>
        <v/>
      </c>
      <c r="U610" s="572" t="str">
        <f t="shared" si="9"/>
        <v/>
      </c>
      <c r="V610" s="581"/>
      <c r="W610" s="423"/>
    </row>
    <row r="611" spans="1:24" ht="15.75" x14ac:dyDescent="0.25">
      <c r="A611" s="415"/>
      <c r="B611" s="416"/>
      <c r="C611" s="417" t="s">
        <v>316</v>
      </c>
      <c r="D611" s="417" t="s">
        <v>7034</v>
      </c>
      <c r="E611" s="417" t="s">
        <v>136</v>
      </c>
      <c r="F611" s="417">
        <v>9</v>
      </c>
      <c r="G611" s="417"/>
      <c r="H611" s="418">
        <v>17</v>
      </c>
      <c r="I611" s="419" t="s">
        <v>7034</v>
      </c>
      <c r="J611" s="418">
        <v>17.399999999999999</v>
      </c>
      <c r="K611" s="416"/>
      <c r="L611" s="416"/>
      <c r="M611" s="416"/>
      <c r="N611" s="416"/>
      <c r="O611" s="420"/>
      <c r="P611" s="416"/>
      <c r="Q611" s="416"/>
      <c r="R611" s="479"/>
      <c r="S611" s="423"/>
      <c r="T611" s="122" t="str">
        <f>IFERROR(IFERROR(VLOOKUP(CONCATENATE($C611,"-",$D611, "-",$E611),Dashboard!$M$159:$N$299,2,FALSE),VLOOKUP(CONCATENATE($E611,"-",$D611, "-",$C611),Dashboard!$M$159:$N$299,2,FALSE)),"")</f>
        <v/>
      </c>
      <c r="U611" s="572" t="str">
        <f t="shared" si="9"/>
        <v/>
      </c>
      <c r="V611" s="581"/>
      <c r="W611" s="423"/>
    </row>
    <row r="612" spans="1:24" ht="15.75" x14ac:dyDescent="0.25">
      <c r="A612" s="415"/>
      <c r="B612" s="416"/>
      <c r="C612" s="417" t="s">
        <v>136</v>
      </c>
      <c r="D612" s="417" t="s">
        <v>316</v>
      </c>
      <c r="E612" s="417" t="s">
        <v>295</v>
      </c>
      <c r="F612" s="417">
        <v>21</v>
      </c>
      <c r="G612" s="417"/>
      <c r="H612" s="418">
        <v>17.5</v>
      </c>
      <c r="I612" s="419" t="s">
        <v>7034</v>
      </c>
      <c r="J612" s="418">
        <v>18.399999999999999</v>
      </c>
      <c r="K612" s="416">
        <v>1</v>
      </c>
      <c r="L612" s="416">
        <v>1</v>
      </c>
      <c r="M612" s="419">
        <v>12.4</v>
      </c>
      <c r="N612" s="419">
        <v>9.3000000000000007</v>
      </c>
      <c r="O612" s="420">
        <f>SUM(F600:F612)</f>
        <v>182</v>
      </c>
      <c r="P612" s="419">
        <v>1.3</v>
      </c>
      <c r="Q612" s="419">
        <v>1.3</v>
      </c>
      <c r="R612" s="496">
        <v>0</v>
      </c>
      <c r="S612" s="496">
        <v>0</v>
      </c>
      <c r="T612" s="122" t="str">
        <f>IFERROR(IFERROR(VLOOKUP(CONCATENATE($C612,"-",$D612, "-",$E612),Dashboard!$M$159:$N$299,2,FALSE),VLOOKUP(CONCATENATE($E612,"-",$D612, "-",$C612),Dashboard!$M$159:$N$299,2,FALSE)),"")</f>
        <v/>
      </c>
      <c r="U612" s="572" t="str">
        <f t="shared" si="9"/>
        <v/>
      </c>
      <c r="V612" s="575"/>
      <c r="W612" s="423"/>
    </row>
    <row r="613" spans="1:24" ht="15.75" x14ac:dyDescent="0.25">
      <c r="A613" s="415"/>
      <c r="B613" s="416"/>
      <c r="C613" s="417"/>
      <c r="D613" s="417"/>
      <c r="E613" s="417"/>
      <c r="F613" s="417"/>
      <c r="G613" s="417"/>
      <c r="H613" s="418"/>
      <c r="I613" s="419"/>
      <c r="J613" s="418"/>
      <c r="K613" s="416"/>
      <c r="L613" s="416"/>
      <c r="M613" s="419"/>
      <c r="N613" s="419"/>
      <c r="O613" s="420"/>
      <c r="P613" s="416"/>
      <c r="Q613" s="419"/>
      <c r="R613" s="479"/>
      <c r="S613" s="423"/>
      <c r="T613" s="122" t="str">
        <f>IFERROR(IFERROR(VLOOKUP(CONCATENATE($C613,"-",$D613, "-",$E613),Dashboard!$M$159:$N$299,2,FALSE),VLOOKUP(CONCATENATE($E613,"-",$D613, "-",$C613),Dashboard!$M$159:$N$299,2,FALSE)),"")</f>
        <v/>
      </c>
      <c r="U613" s="572" t="str">
        <f t="shared" si="9"/>
        <v/>
      </c>
      <c r="V613" s="581"/>
      <c r="W613" s="423"/>
    </row>
    <row r="614" spans="1:24" ht="18.75" customHeight="1" x14ac:dyDescent="0.25">
      <c r="A614" s="415" t="s">
        <v>7112</v>
      </c>
      <c r="B614" s="514" t="s">
        <v>5879</v>
      </c>
      <c r="C614" s="496" t="s">
        <v>295</v>
      </c>
      <c r="D614" s="515" t="s">
        <v>5955</v>
      </c>
      <c r="E614" s="496" t="s">
        <v>6115</v>
      </c>
      <c r="F614" s="496">
        <v>30</v>
      </c>
      <c r="G614" s="496"/>
      <c r="H614" s="516">
        <v>12.45</v>
      </c>
      <c r="I614" s="517" t="s">
        <v>7034</v>
      </c>
      <c r="J614" s="516">
        <v>14.45</v>
      </c>
      <c r="K614" s="514"/>
      <c r="L614" s="514"/>
      <c r="M614" s="514"/>
      <c r="N614" s="514"/>
      <c r="O614" s="420"/>
      <c r="P614" s="514"/>
      <c r="Q614" s="518"/>
      <c r="R614" s="519"/>
      <c r="S614" s="520"/>
      <c r="T614" s="122" t="str">
        <f>IFERROR(IFERROR(VLOOKUP(CONCATENATE($C614,"-",$D614, "-",$E614),Dashboard!$M$159:$N$299,2,FALSE),VLOOKUP(CONCATENATE($E614,"-",$D614, "-",$C614),Dashboard!$M$159:$N$299,2,FALSE)),"")</f>
        <v/>
      </c>
      <c r="U614" s="572" t="str">
        <f t="shared" si="9"/>
        <v/>
      </c>
      <c r="V614" s="581"/>
      <c r="W614" s="521" t="s">
        <v>1706</v>
      </c>
      <c r="X614" s="27"/>
    </row>
    <row r="615" spans="1:24" ht="15.75" x14ac:dyDescent="0.25">
      <c r="A615" s="415"/>
      <c r="B615" s="514"/>
      <c r="C615" s="496" t="s">
        <v>6115</v>
      </c>
      <c r="D615" s="496"/>
      <c r="E615" s="496" t="s">
        <v>295</v>
      </c>
      <c r="F615" s="496">
        <v>24</v>
      </c>
      <c r="G615" s="496"/>
      <c r="H615" s="516">
        <v>15</v>
      </c>
      <c r="I615" s="517" t="s">
        <v>7034</v>
      </c>
      <c r="J615" s="516">
        <v>16</v>
      </c>
      <c r="K615" s="514"/>
      <c r="L615" s="514"/>
      <c r="M615" s="514"/>
      <c r="N615" s="514"/>
      <c r="O615" s="420"/>
      <c r="P615" s="514"/>
      <c r="Q615" s="518"/>
      <c r="R615" s="520"/>
      <c r="S615" s="520"/>
      <c r="T615" s="122" t="str">
        <f>IFERROR(IFERROR(VLOOKUP(CONCATENATE($C615,"-",$D615, "-",$E615),Dashboard!$M$159:$N$299,2,FALSE),VLOOKUP(CONCATENATE($E615,"-",$D615, "-",$C615),Dashboard!$M$159:$N$299,2,FALSE)),"")</f>
        <v/>
      </c>
      <c r="U615" s="572" t="str">
        <f t="shared" si="9"/>
        <v/>
      </c>
      <c r="V615" s="581"/>
      <c r="W615" s="521"/>
      <c r="X615" s="27"/>
    </row>
    <row r="616" spans="1:24" ht="15.75" x14ac:dyDescent="0.25">
      <c r="A616" s="415"/>
      <c r="B616" s="514"/>
      <c r="C616" s="496" t="s">
        <v>295</v>
      </c>
      <c r="D616" s="496"/>
      <c r="E616" s="496" t="s">
        <v>7118</v>
      </c>
      <c r="F616" s="496">
        <v>8</v>
      </c>
      <c r="G616" s="496"/>
      <c r="H616" s="516">
        <v>16.149999999999999</v>
      </c>
      <c r="I616" s="517" t="s">
        <v>7034</v>
      </c>
      <c r="J616" s="516">
        <v>16.45</v>
      </c>
      <c r="K616" s="514"/>
      <c r="L616" s="514"/>
      <c r="M616" s="514"/>
      <c r="N616" s="514"/>
      <c r="O616" s="420"/>
      <c r="P616" s="514"/>
      <c r="Q616" s="518"/>
      <c r="R616" s="520"/>
      <c r="S616" s="520"/>
      <c r="T616" s="122" t="str">
        <f>IFERROR(IFERROR(VLOOKUP(CONCATENATE($C616,"-",$D616, "-",$E616),Dashboard!$M$159:$N$299,2,FALSE),VLOOKUP(CONCATENATE($E616,"-",$D616, "-",$C616),Dashboard!$M$159:$N$299,2,FALSE)),"")</f>
        <v/>
      </c>
      <c r="U616" s="572" t="str">
        <f t="shared" si="9"/>
        <v/>
      </c>
      <c r="V616" s="581"/>
      <c r="W616" s="521"/>
      <c r="X616" s="27"/>
    </row>
    <row r="617" spans="1:24" ht="15.75" x14ac:dyDescent="0.25">
      <c r="A617" s="415"/>
      <c r="B617" s="514"/>
      <c r="C617" s="496" t="s">
        <v>295</v>
      </c>
      <c r="D617" s="496" t="s">
        <v>316</v>
      </c>
      <c r="E617" s="496" t="s">
        <v>295</v>
      </c>
      <c r="F617" s="496">
        <v>24</v>
      </c>
      <c r="G617" s="496"/>
      <c r="H617" s="516">
        <v>17.149999999999999</v>
      </c>
      <c r="I617" s="517" t="s">
        <v>7034</v>
      </c>
      <c r="J617" s="516">
        <v>17.45</v>
      </c>
      <c r="K617" s="514"/>
      <c r="L617" s="514"/>
      <c r="M617" s="514"/>
      <c r="N617" s="514"/>
      <c r="O617" s="420"/>
      <c r="P617" s="514"/>
      <c r="Q617" s="518"/>
      <c r="R617" s="520"/>
      <c r="S617" s="520"/>
      <c r="T617" s="122" t="str">
        <f>IFERROR(IFERROR(VLOOKUP(CONCATENATE($C617,"-",$D617, "-",$E617),Dashboard!$M$159:$N$299,2,FALSE),VLOOKUP(CONCATENATE($E617,"-",$D617, "-",$C617),Dashboard!$M$159:$N$299,2,FALSE)),"")</f>
        <v/>
      </c>
      <c r="U617" s="572" t="str">
        <f t="shared" si="9"/>
        <v/>
      </c>
      <c r="V617" s="581"/>
      <c r="W617" s="521"/>
      <c r="X617" s="27"/>
    </row>
    <row r="618" spans="1:24" ht="15.75" x14ac:dyDescent="0.25">
      <c r="A618" s="415"/>
      <c r="B618" s="514"/>
      <c r="C618" s="496" t="s">
        <v>295</v>
      </c>
      <c r="D618" s="496"/>
      <c r="E618" s="496" t="s">
        <v>492</v>
      </c>
      <c r="F618" s="496">
        <v>28</v>
      </c>
      <c r="G618" s="496"/>
      <c r="H618" s="516">
        <v>18.3</v>
      </c>
      <c r="I618" s="517" t="s">
        <v>7034</v>
      </c>
      <c r="J618" s="516">
        <v>20.3</v>
      </c>
      <c r="K618" s="514"/>
      <c r="L618" s="514"/>
      <c r="M618" s="514"/>
      <c r="N618" s="514"/>
      <c r="O618" s="420"/>
      <c r="P618" s="514"/>
      <c r="Q618" s="518"/>
      <c r="R618" s="520"/>
      <c r="S618" s="520"/>
      <c r="T618" s="122" t="str">
        <f>IFERROR(IFERROR(VLOOKUP(CONCATENATE($C618,"-",$D618, "-",$E618),Dashboard!$M$159:$N$299,2,FALSE),VLOOKUP(CONCATENATE($E618,"-",$D618, "-",$C618),Dashboard!$M$159:$N$299,2,FALSE)),"")</f>
        <v/>
      </c>
      <c r="U618" s="572" t="str">
        <f t="shared" si="9"/>
        <v/>
      </c>
      <c r="V618" s="581"/>
      <c r="W618" s="521"/>
      <c r="X618" s="27"/>
    </row>
    <row r="619" spans="1:24" ht="15.75" x14ac:dyDescent="0.25">
      <c r="A619" s="415"/>
      <c r="B619" s="514"/>
      <c r="C619" s="496" t="s">
        <v>492</v>
      </c>
      <c r="D619" s="515" t="s">
        <v>7129</v>
      </c>
      <c r="E619" s="522" t="s">
        <v>7130</v>
      </c>
      <c r="F619" s="496">
        <v>24</v>
      </c>
      <c r="G619" s="496"/>
      <c r="H619" s="516">
        <v>20</v>
      </c>
      <c r="I619" s="517" t="s">
        <v>7034</v>
      </c>
      <c r="J619" s="516">
        <v>21.2</v>
      </c>
      <c r="K619" s="514">
        <v>1</v>
      </c>
      <c r="L619" s="514">
        <v>1</v>
      </c>
      <c r="M619" s="517">
        <v>9.1999999999999993</v>
      </c>
      <c r="N619" s="514">
        <v>6.45</v>
      </c>
      <c r="O619" s="420">
        <f>SUM(F614:F619)</f>
        <v>138</v>
      </c>
      <c r="P619" s="514">
        <v>0</v>
      </c>
      <c r="Q619" s="514">
        <v>0</v>
      </c>
      <c r="R619" s="496">
        <v>0</v>
      </c>
      <c r="S619" s="496">
        <v>0</v>
      </c>
      <c r="T619" s="122" t="str">
        <f>IFERROR(IFERROR(VLOOKUP(CONCATENATE($C619,"-",$D619, "-",$E619),Dashboard!$M$159:$N$299,2,FALSE),VLOOKUP(CONCATENATE($E619,"-",$D619, "-",$C619),Dashboard!$M$159:$N$299,2,FALSE)),"")</f>
        <v/>
      </c>
      <c r="U619" s="572" t="str">
        <f t="shared" si="9"/>
        <v/>
      </c>
      <c r="V619" s="575"/>
      <c r="W619" s="521" t="s">
        <v>7524</v>
      </c>
      <c r="X619" s="27"/>
    </row>
    <row r="620" spans="1:24" ht="15.75" x14ac:dyDescent="0.25">
      <c r="A620" s="415"/>
      <c r="B620" s="514">
        <v>69</v>
      </c>
      <c r="C620" s="496" t="s">
        <v>7131</v>
      </c>
      <c r="D620" s="515" t="s">
        <v>7129</v>
      </c>
      <c r="E620" s="496" t="s">
        <v>295</v>
      </c>
      <c r="F620" s="496">
        <v>32</v>
      </c>
      <c r="G620" s="496"/>
      <c r="H620" s="516">
        <v>6.3</v>
      </c>
      <c r="I620" s="517" t="s">
        <v>7034</v>
      </c>
      <c r="J620" s="516">
        <v>8.15</v>
      </c>
      <c r="K620" s="514"/>
      <c r="L620" s="514"/>
      <c r="M620" s="514"/>
      <c r="N620" s="514"/>
      <c r="O620" s="420"/>
      <c r="P620" s="514"/>
      <c r="Q620" s="518"/>
      <c r="R620" s="520"/>
      <c r="S620" s="520"/>
      <c r="T620" s="122" t="str">
        <f>IFERROR(IFERROR(VLOOKUP(CONCATENATE($C620,"-",$D620, "-",$E620),Dashboard!$M$159:$N$299,2,FALSE),VLOOKUP(CONCATENATE($E620,"-",$D620, "-",$C620),Dashboard!$M$159:$N$299,2,FALSE)),"")</f>
        <v/>
      </c>
      <c r="U620" s="572" t="str">
        <f t="shared" si="9"/>
        <v/>
      </c>
      <c r="V620" s="581"/>
      <c r="W620" s="521" t="s">
        <v>7044</v>
      </c>
      <c r="X620" s="27"/>
    </row>
    <row r="621" spans="1:24" ht="15.75" x14ac:dyDescent="0.25">
      <c r="A621" s="415"/>
      <c r="B621" s="514"/>
      <c r="C621" s="496" t="s">
        <v>295</v>
      </c>
      <c r="D621" s="496" t="s">
        <v>1522</v>
      </c>
      <c r="E621" s="496" t="s">
        <v>295</v>
      </c>
      <c r="F621" s="496">
        <v>28</v>
      </c>
      <c r="G621" s="496"/>
      <c r="H621" s="516">
        <v>8.3000000000000007</v>
      </c>
      <c r="I621" s="517" t="s">
        <v>7034</v>
      </c>
      <c r="J621" s="516">
        <v>9.3000000000000007</v>
      </c>
      <c r="K621" s="514"/>
      <c r="L621" s="514"/>
      <c r="M621" s="514"/>
      <c r="N621" s="514"/>
      <c r="O621" s="420"/>
      <c r="P621" s="514"/>
      <c r="Q621" s="518"/>
      <c r="R621" s="520"/>
      <c r="S621" s="520"/>
      <c r="T621" s="122" t="str">
        <f>IFERROR(IFERROR(VLOOKUP(CONCATENATE($C621,"-",$D621, "-",$E621),Dashboard!$M$159:$N$299,2,FALSE),VLOOKUP(CONCATENATE($E621,"-",$D621, "-",$C621),Dashboard!$M$159:$N$299,2,FALSE)),"")</f>
        <v/>
      </c>
      <c r="U621" s="572" t="str">
        <f t="shared" si="9"/>
        <v/>
      </c>
      <c r="V621" s="581"/>
      <c r="W621" s="521"/>
      <c r="X621" s="27"/>
    </row>
    <row r="622" spans="1:24" ht="15.75" x14ac:dyDescent="0.25">
      <c r="A622" s="415"/>
      <c r="B622" s="514"/>
      <c r="C622" s="496" t="s">
        <v>295</v>
      </c>
      <c r="D622" s="496" t="s">
        <v>1261</v>
      </c>
      <c r="E622" s="496" t="s">
        <v>344</v>
      </c>
      <c r="F622" s="496">
        <v>31</v>
      </c>
      <c r="G622" s="496"/>
      <c r="H622" s="516">
        <v>9.4</v>
      </c>
      <c r="I622" s="517" t="s">
        <v>7034</v>
      </c>
      <c r="J622" s="516">
        <v>10.4</v>
      </c>
      <c r="K622" s="514"/>
      <c r="L622" s="514"/>
      <c r="M622" s="514"/>
      <c r="N622" s="514"/>
      <c r="O622" s="420"/>
      <c r="P622" s="514"/>
      <c r="Q622" s="518"/>
      <c r="R622" s="520"/>
      <c r="S622" s="520"/>
      <c r="T622" s="122" t="str">
        <f>IFERROR(IFERROR(VLOOKUP(CONCATENATE($C622,"-",$D622, "-",$E622),Dashboard!$M$159:$N$299,2,FALSE),VLOOKUP(CONCATENATE($E622,"-",$D622, "-",$C622),Dashboard!$M$159:$N$299,2,FALSE)),"")</f>
        <v>pnj20</v>
      </c>
      <c r="U622" s="572" t="str">
        <f t="shared" si="9"/>
        <v>pnj20</v>
      </c>
      <c r="V622" s="581"/>
      <c r="W622" s="521"/>
      <c r="X622" s="27"/>
    </row>
    <row r="623" spans="1:24" ht="15.75" x14ac:dyDescent="0.25">
      <c r="A623" s="415"/>
      <c r="B623" s="518"/>
      <c r="C623" s="496" t="s">
        <v>344</v>
      </c>
      <c r="D623" s="496" t="s">
        <v>1261</v>
      </c>
      <c r="E623" s="496" t="s">
        <v>295</v>
      </c>
      <c r="F623" s="496">
        <v>31</v>
      </c>
      <c r="G623" s="496"/>
      <c r="H623" s="516">
        <v>10.5</v>
      </c>
      <c r="I623" s="517" t="s">
        <v>7034</v>
      </c>
      <c r="J623" s="516">
        <v>11.5</v>
      </c>
      <c r="K623" s="514">
        <v>1</v>
      </c>
      <c r="L623" s="514">
        <v>1</v>
      </c>
      <c r="M623" s="517">
        <v>4.3</v>
      </c>
      <c r="N623" s="514">
        <v>3.55</v>
      </c>
      <c r="O623" s="420">
        <f>SUM(F620:F623)</f>
        <v>122</v>
      </c>
      <c r="P623" s="514">
        <v>0</v>
      </c>
      <c r="Q623" s="514">
        <v>0</v>
      </c>
      <c r="R623" s="496">
        <v>0</v>
      </c>
      <c r="S623" s="496">
        <v>0</v>
      </c>
      <c r="T623" s="122" t="str">
        <f>IFERROR(IFERROR(VLOOKUP(CONCATENATE($C623,"-",$D623, "-",$E623),Dashboard!$M$159:$N$299,2,FALSE),VLOOKUP(CONCATENATE($E623,"-",$D623, "-",$C623),Dashboard!$M$159:$N$299,2,FALSE)),"")</f>
        <v>pnj20</v>
      </c>
      <c r="U623" s="572" t="str">
        <f t="shared" si="9"/>
        <v>pnj20</v>
      </c>
      <c r="V623" s="575"/>
      <c r="W623" s="521" t="s">
        <v>5805</v>
      </c>
      <c r="X623" s="27"/>
    </row>
    <row r="624" spans="1:24" ht="15.75" x14ac:dyDescent="0.25">
      <c r="A624" s="415"/>
      <c r="B624" s="421"/>
      <c r="C624" s="417"/>
      <c r="D624" s="417"/>
      <c r="E624" s="417"/>
      <c r="F624" s="417"/>
      <c r="G624" s="417"/>
      <c r="H624" s="418"/>
      <c r="I624" s="419"/>
      <c r="J624" s="418"/>
      <c r="K624" s="416"/>
      <c r="L624" s="416"/>
      <c r="M624" s="419"/>
      <c r="N624" s="416"/>
      <c r="O624" s="420"/>
      <c r="P624" s="416"/>
      <c r="Q624" s="416"/>
      <c r="R624" s="423"/>
      <c r="S624" s="423"/>
      <c r="T624" s="122" t="str">
        <f>IFERROR(IFERROR(VLOOKUP(CONCATENATE($C624,"-",$D624, "-",$E624),Dashboard!$M$159:$N$299,2,FALSE),VLOOKUP(CONCATENATE($E624,"-",$D624, "-",$C624),Dashboard!$M$159:$N$299,2,FALSE)),"")</f>
        <v/>
      </c>
      <c r="U624" s="572" t="str">
        <f t="shared" si="9"/>
        <v/>
      </c>
      <c r="V624" s="581"/>
      <c r="W624" s="468"/>
    </row>
    <row r="625" spans="1:23" ht="15.75" x14ac:dyDescent="0.25">
      <c r="A625" s="415" t="s">
        <v>7112</v>
      </c>
      <c r="B625" s="416" t="s">
        <v>5880</v>
      </c>
      <c r="C625" s="417" t="s">
        <v>295</v>
      </c>
      <c r="D625" s="459" t="s">
        <v>7132</v>
      </c>
      <c r="E625" s="417" t="s">
        <v>295</v>
      </c>
      <c r="F625" s="523">
        <v>32</v>
      </c>
      <c r="G625" s="523"/>
      <c r="H625" s="418">
        <v>13.05</v>
      </c>
      <c r="I625" s="419" t="s">
        <v>7034</v>
      </c>
      <c r="J625" s="418">
        <v>14.45</v>
      </c>
      <c r="K625" s="416"/>
      <c r="L625" s="416"/>
      <c r="M625" s="416"/>
      <c r="N625" s="416"/>
      <c r="O625" s="420"/>
      <c r="P625" s="416"/>
      <c r="Q625" s="416"/>
      <c r="R625" s="423"/>
      <c r="S625" s="423"/>
      <c r="T625" s="122" t="str">
        <f>IFERROR(IFERROR(VLOOKUP(CONCATENATE($C625,"-",$D625, "-",$E625),Dashboard!$M$159:$N$299,2,FALSE),VLOOKUP(CONCATENATE($E625,"-",$D625, "-",$C625),Dashboard!$M$159:$N$299,2,FALSE)),"")</f>
        <v/>
      </c>
      <c r="U625" s="572" t="str">
        <f t="shared" si="9"/>
        <v/>
      </c>
      <c r="V625" s="581"/>
      <c r="W625" s="468" t="s">
        <v>7044</v>
      </c>
    </row>
    <row r="626" spans="1:23" ht="15.75" x14ac:dyDescent="0.25">
      <c r="A626" s="415"/>
      <c r="B626" s="416"/>
      <c r="C626" s="417" t="s">
        <v>295</v>
      </c>
      <c r="D626" s="417" t="s">
        <v>1261</v>
      </c>
      <c r="E626" s="417" t="s">
        <v>1245</v>
      </c>
      <c r="F626" s="523">
        <v>30</v>
      </c>
      <c r="G626" s="523"/>
      <c r="H626" s="418">
        <v>16</v>
      </c>
      <c r="I626" s="419" t="s">
        <v>7034</v>
      </c>
      <c r="J626" s="418">
        <v>17.100000000000001</v>
      </c>
      <c r="K626" s="416"/>
      <c r="L626" s="416"/>
      <c r="M626" s="416"/>
      <c r="N626" s="416"/>
      <c r="O626" s="420"/>
      <c r="P626" s="416"/>
      <c r="Q626" s="416"/>
      <c r="R626" s="423"/>
      <c r="S626" s="423"/>
      <c r="T626" s="122" t="str">
        <f>IFERROR(IFERROR(VLOOKUP(CONCATENATE($C626,"-",$D626, "-",$E626),Dashboard!$M$159:$N$299,2,FALSE),VLOOKUP(CONCATENATE($E626,"-",$D626, "-",$C626),Dashboard!$M$159:$N$299,2,FALSE)),"")</f>
        <v>pnj129</v>
      </c>
      <c r="U626" s="572" t="str">
        <f t="shared" si="9"/>
        <v>pnj129</v>
      </c>
      <c r="V626" s="581"/>
      <c r="W626" s="468" t="s">
        <v>5612</v>
      </c>
    </row>
    <row r="627" spans="1:23" ht="15.75" x14ac:dyDescent="0.25">
      <c r="A627" s="415"/>
      <c r="B627" s="416"/>
      <c r="C627" s="417" t="s">
        <v>1245</v>
      </c>
      <c r="D627" s="417" t="s">
        <v>1261</v>
      </c>
      <c r="E627" s="417" t="s">
        <v>295</v>
      </c>
      <c r="F627" s="523">
        <v>30</v>
      </c>
      <c r="G627" s="523"/>
      <c r="H627" s="418">
        <v>17.3</v>
      </c>
      <c r="I627" s="419" t="s">
        <v>7034</v>
      </c>
      <c r="J627" s="418">
        <v>18.100000000000001</v>
      </c>
      <c r="K627" s="416"/>
      <c r="L627" s="416"/>
      <c r="M627" s="416"/>
      <c r="N627" s="416"/>
      <c r="O627" s="420"/>
      <c r="P627" s="416"/>
      <c r="Q627" s="416"/>
      <c r="R627" s="423"/>
      <c r="S627" s="423"/>
      <c r="T627" s="122" t="str">
        <f>IFERROR(IFERROR(VLOOKUP(CONCATENATE($C627,"-",$D627, "-",$E627),Dashboard!$M$159:$N$299,2,FALSE),VLOOKUP(CONCATENATE($E627,"-",$D627, "-",$C627),Dashboard!$M$159:$N$299,2,FALSE)),"")</f>
        <v>pnj129</v>
      </c>
      <c r="U627" s="572" t="str">
        <f t="shared" si="9"/>
        <v>pnj129</v>
      </c>
      <c r="V627" s="581"/>
      <c r="W627" s="468" t="s">
        <v>5612</v>
      </c>
    </row>
    <row r="628" spans="1:23" ht="15.75" x14ac:dyDescent="0.25">
      <c r="A628" s="415"/>
      <c r="B628" s="416"/>
      <c r="C628" s="417" t="s">
        <v>295</v>
      </c>
      <c r="D628" s="417" t="s">
        <v>1261</v>
      </c>
      <c r="E628" s="417" t="s">
        <v>1245</v>
      </c>
      <c r="F628" s="523">
        <v>30</v>
      </c>
      <c r="G628" s="523"/>
      <c r="H628" s="418">
        <v>18.3</v>
      </c>
      <c r="I628" s="419" t="s">
        <v>7034</v>
      </c>
      <c r="J628" s="418">
        <v>19.100000000000001</v>
      </c>
      <c r="K628" s="416"/>
      <c r="L628" s="416"/>
      <c r="M628" s="416"/>
      <c r="N628" s="416"/>
      <c r="O628" s="420"/>
      <c r="P628" s="416"/>
      <c r="Q628" s="416"/>
      <c r="R628" s="524"/>
      <c r="S628" s="423"/>
      <c r="T628" s="122" t="str">
        <f>IFERROR(IFERROR(VLOOKUP(CONCATENATE($C628,"-",$D628, "-",$E628),Dashboard!$M$159:$N$299,2,FALSE),VLOOKUP(CONCATENATE($E628,"-",$D628, "-",$C628),Dashboard!$M$159:$N$299,2,FALSE)),"")</f>
        <v>pnj129</v>
      </c>
      <c r="U628" s="572" t="str">
        <f t="shared" si="9"/>
        <v>pnj129</v>
      </c>
      <c r="V628" s="581"/>
      <c r="W628" s="468" t="s">
        <v>5612</v>
      </c>
    </row>
    <row r="629" spans="1:23" ht="15.75" x14ac:dyDescent="0.25">
      <c r="A629" s="415"/>
      <c r="B629" s="416"/>
      <c r="C629" s="417" t="s">
        <v>1245</v>
      </c>
      <c r="D629" s="417" t="s">
        <v>1261</v>
      </c>
      <c r="E629" s="417" t="s">
        <v>295</v>
      </c>
      <c r="F629" s="523">
        <v>30</v>
      </c>
      <c r="G629" s="523"/>
      <c r="H629" s="418">
        <v>19.3</v>
      </c>
      <c r="I629" s="419" t="s">
        <v>7034</v>
      </c>
      <c r="J629" s="418">
        <v>20.100000000000001</v>
      </c>
      <c r="K629" s="416">
        <v>1</v>
      </c>
      <c r="L629" s="416">
        <v>0</v>
      </c>
      <c r="M629" s="416">
        <v>7.5</v>
      </c>
      <c r="N629" s="416">
        <v>5.45</v>
      </c>
      <c r="O629" s="525">
        <f>SUM(F625:F629)</f>
        <v>152</v>
      </c>
      <c r="P629" s="416">
        <v>0</v>
      </c>
      <c r="Q629" s="416">
        <v>0</v>
      </c>
      <c r="R629" s="417">
        <v>0</v>
      </c>
      <c r="S629" s="417">
        <v>0</v>
      </c>
      <c r="T629" s="122" t="str">
        <f>IFERROR(IFERROR(VLOOKUP(CONCATENATE($C629,"-",$D629, "-",$E629),Dashboard!$M$159:$N$299,2,FALSE),VLOOKUP(CONCATENATE($E629,"-",$D629, "-",$C629),Dashboard!$M$159:$N$299,2,FALSE)),"")</f>
        <v>pnj129</v>
      </c>
      <c r="U629" s="572" t="str">
        <f t="shared" si="9"/>
        <v>pnj129</v>
      </c>
      <c r="V629" s="575"/>
      <c r="W629" s="468" t="s">
        <v>7517</v>
      </c>
    </row>
    <row r="630" spans="1:23" ht="15.75" x14ac:dyDescent="0.25">
      <c r="A630" s="415"/>
      <c r="B630" s="416">
        <v>70</v>
      </c>
      <c r="C630" s="417" t="s">
        <v>295</v>
      </c>
      <c r="D630" s="417" t="s">
        <v>7133</v>
      </c>
      <c r="E630" s="454" t="s">
        <v>295</v>
      </c>
      <c r="F630" s="523">
        <v>32</v>
      </c>
      <c r="G630" s="523"/>
      <c r="H630" s="418">
        <v>6.3</v>
      </c>
      <c r="I630" s="419" t="s">
        <v>7034</v>
      </c>
      <c r="J630" s="418">
        <v>7.5</v>
      </c>
      <c r="K630" s="416"/>
      <c r="L630" s="416"/>
      <c r="M630" s="416"/>
      <c r="N630" s="416"/>
      <c r="O630" s="420"/>
      <c r="P630" s="416"/>
      <c r="Q630" s="416"/>
      <c r="R630" s="423"/>
      <c r="S630" s="423"/>
      <c r="T630" s="122" t="str">
        <f>IFERROR(IFERROR(VLOOKUP(CONCATENATE($C630,"-",$D630, "-",$E630),Dashboard!$M$159:$N$299,2,FALSE),VLOOKUP(CONCATENATE($E630,"-",$D630, "-",$C630),Dashboard!$M$159:$N$299,2,FALSE)),"")</f>
        <v/>
      </c>
      <c r="U630" s="572" t="str">
        <f t="shared" si="9"/>
        <v/>
      </c>
      <c r="V630" s="581"/>
      <c r="W630" s="468" t="s">
        <v>7044</v>
      </c>
    </row>
    <row r="631" spans="1:23" ht="15.75" x14ac:dyDescent="0.25">
      <c r="A631" s="415"/>
      <c r="B631" s="416"/>
      <c r="C631" s="417" t="s">
        <v>295</v>
      </c>
      <c r="D631" s="417" t="s">
        <v>1261</v>
      </c>
      <c r="E631" s="417" t="s">
        <v>1245</v>
      </c>
      <c r="F631" s="523">
        <v>30</v>
      </c>
      <c r="G631" s="523"/>
      <c r="H631" s="418">
        <v>8</v>
      </c>
      <c r="I631" s="419" t="s">
        <v>7034</v>
      </c>
      <c r="J631" s="418">
        <v>8.4</v>
      </c>
      <c r="K631" s="416"/>
      <c r="L631" s="416"/>
      <c r="M631" s="416"/>
      <c r="N631" s="416"/>
      <c r="O631" s="420"/>
      <c r="P631" s="416"/>
      <c r="Q631" s="416"/>
      <c r="R631" s="423"/>
      <c r="S631" s="423"/>
      <c r="T631" s="122" t="str">
        <f>IFERROR(IFERROR(VLOOKUP(CONCATENATE($C631,"-",$D631, "-",$E631),Dashboard!$M$159:$N$299,2,FALSE),VLOOKUP(CONCATENATE($E631,"-",$D631, "-",$C631),Dashboard!$M$159:$N$299,2,FALSE)),"")</f>
        <v>pnj129</v>
      </c>
      <c r="U631" s="572" t="str">
        <f t="shared" si="9"/>
        <v>pnj129</v>
      </c>
      <c r="V631" s="581"/>
      <c r="W631" s="468" t="s">
        <v>5612</v>
      </c>
    </row>
    <row r="632" spans="1:23" ht="15.75" x14ac:dyDescent="0.25">
      <c r="A632" s="415"/>
      <c r="B632" s="416"/>
      <c r="C632" s="417" t="s">
        <v>1245</v>
      </c>
      <c r="D632" s="417" t="s">
        <v>1261</v>
      </c>
      <c r="E632" s="417" t="s">
        <v>295</v>
      </c>
      <c r="F632" s="523">
        <v>30</v>
      </c>
      <c r="G632" s="523"/>
      <c r="H632" s="418">
        <v>9</v>
      </c>
      <c r="I632" s="419" t="s">
        <v>7034</v>
      </c>
      <c r="J632" s="418">
        <v>9.5</v>
      </c>
      <c r="K632" s="416"/>
      <c r="L632" s="416"/>
      <c r="M632" s="416"/>
      <c r="N632" s="416"/>
      <c r="O632" s="420"/>
      <c r="P632" s="416"/>
      <c r="Q632" s="416"/>
      <c r="R632" s="423"/>
      <c r="S632" s="423"/>
      <c r="T632" s="122" t="str">
        <f>IFERROR(IFERROR(VLOOKUP(CONCATENATE($C632,"-",$D632, "-",$E632),Dashboard!$M$159:$N$299,2,FALSE),VLOOKUP(CONCATENATE($E632,"-",$D632, "-",$C632),Dashboard!$M$159:$N$299,2,FALSE)),"")</f>
        <v>pnj129</v>
      </c>
      <c r="U632" s="572" t="str">
        <f t="shared" si="9"/>
        <v>pnj129</v>
      </c>
      <c r="V632" s="581"/>
      <c r="W632" s="468" t="s">
        <v>5612</v>
      </c>
    </row>
    <row r="633" spans="1:23" ht="15.75" x14ac:dyDescent="0.25">
      <c r="A633" s="415"/>
      <c r="B633" s="416"/>
      <c r="C633" s="417" t="s">
        <v>295</v>
      </c>
      <c r="D633" s="417" t="s">
        <v>1261</v>
      </c>
      <c r="E633" s="417" t="s">
        <v>1245</v>
      </c>
      <c r="F633" s="523">
        <v>30</v>
      </c>
      <c r="G633" s="523"/>
      <c r="H633" s="418">
        <v>10</v>
      </c>
      <c r="I633" s="419" t="s">
        <v>7034</v>
      </c>
      <c r="J633" s="418">
        <v>10.4</v>
      </c>
      <c r="K633" s="416"/>
      <c r="L633" s="416"/>
      <c r="M633" s="416"/>
      <c r="N633" s="416"/>
      <c r="O633" s="420"/>
      <c r="P633" s="416"/>
      <c r="Q633" s="416"/>
      <c r="R633" s="423"/>
      <c r="S633" s="423"/>
      <c r="T633" s="122" t="str">
        <f>IFERROR(IFERROR(VLOOKUP(CONCATENATE($C633,"-",$D633, "-",$E633),Dashboard!$M$159:$N$299,2,FALSE),VLOOKUP(CONCATENATE($E633,"-",$D633, "-",$C633),Dashboard!$M$159:$N$299,2,FALSE)),"")</f>
        <v>pnj129</v>
      </c>
      <c r="U633" s="572" t="str">
        <f t="shared" si="9"/>
        <v>pnj129</v>
      </c>
      <c r="V633" s="581"/>
      <c r="W633" s="468" t="s">
        <v>5612</v>
      </c>
    </row>
    <row r="634" spans="1:23" ht="15.75" x14ac:dyDescent="0.25">
      <c r="A634" s="415"/>
      <c r="B634" s="416"/>
      <c r="C634" s="417" t="s">
        <v>1245</v>
      </c>
      <c r="D634" s="417" t="s">
        <v>1261</v>
      </c>
      <c r="E634" s="417" t="s">
        <v>295</v>
      </c>
      <c r="F634" s="417">
        <v>30</v>
      </c>
      <c r="G634" s="417"/>
      <c r="H634" s="418">
        <v>11</v>
      </c>
      <c r="I634" s="419" t="s">
        <v>7034</v>
      </c>
      <c r="J634" s="418">
        <v>11.4</v>
      </c>
      <c r="K634" s="416">
        <v>1</v>
      </c>
      <c r="L634" s="416">
        <v>0</v>
      </c>
      <c r="M634" s="419">
        <v>8.1</v>
      </c>
      <c r="N634" s="419">
        <v>7</v>
      </c>
      <c r="O634" s="525">
        <f>SUM(F630:F634)</f>
        <v>152</v>
      </c>
      <c r="P634" s="416">
        <v>0</v>
      </c>
      <c r="Q634" s="416">
        <v>0</v>
      </c>
      <c r="R634" s="417">
        <v>0</v>
      </c>
      <c r="S634" s="417">
        <v>0</v>
      </c>
      <c r="T634" s="122" t="str">
        <f>IFERROR(IFERROR(VLOOKUP(CONCATENATE($C634,"-",$D634, "-",$E634),Dashboard!$M$159:$N$299,2,FALSE),VLOOKUP(CONCATENATE($E634,"-",$D634, "-",$C634),Dashboard!$M$159:$N$299,2,FALSE)),"")</f>
        <v>pnj129</v>
      </c>
      <c r="U634" s="572" t="str">
        <f t="shared" si="9"/>
        <v>pnj129</v>
      </c>
      <c r="V634" s="575"/>
      <c r="W634" s="468" t="s">
        <v>7525</v>
      </c>
    </row>
    <row r="635" spans="1:23" ht="34.5" x14ac:dyDescent="0.25">
      <c r="A635" s="439" t="s">
        <v>7112</v>
      </c>
      <c r="B635" s="440" t="s">
        <v>5881</v>
      </c>
      <c r="C635" s="441" t="s">
        <v>295</v>
      </c>
      <c r="D635" s="505" t="s">
        <v>7134</v>
      </c>
      <c r="E635" s="441" t="s">
        <v>295</v>
      </c>
      <c r="F635" s="441">
        <v>32</v>
      </c>
      <c r="G635" s="441"/>
      <c r="H635" s="442">
        <v>13.15</v>
      </c>
      <c r="I635" s="453" t="s">
        <v>7034</v>
      </c>
      <c r="J635" s="442">
        <v>14.45</v>
      </c>
      <c r="K635" s="453"/>
      <c r="L635" s="453"/>
      <c r="M635" s="453"/>
      <c r="N635" s="453"/>
      <c r="O635" s="443"/>
      <c r="P635" s="440"/>
      <c r="Q635" s="464"/>
      <c r="R635" s="444"/>
      <c r="S635" s="444"/>
      <c r="T635" s="122" t="str">
        <f>IFERROR(IFERROR(VLOOKUP(CONCATENATE($C635,"-",$D635, "-",$E635),Dashboard!$M$159:$N$299,2,FALSE),VLOOKUP(CONCATENATE($E635,"-",$D635, "-",$C635),Dashboard!$M$159:$N$299,2,FALSE)),"")</f>
        <v/>
      </c>
      <c r="U635" s="572" t="str">
        <f t="shared" si="9"/>
        <v/>
      </c>
      <c r="V635" s="572"/>
      <c r="W635" s="465" t="s">
        <v>7526</v>
      </c>
    </row>
    <row r="636" spans="1:23" ht="15.75" x14ac:dyDescent="0.25">
      <c r="A636" s="415"/>
      <c r="B636" s="416"/>
      <c r="C636" s="417" t="s">
        <v>295</v>
      </c>
      <c r="D636" s="417" t="s">
        <v>1261</v>
      </c>
      <c r="E636" s="417" t="s">
        <v>344</v>
      </c>
      <c r="F636" s="417">
        <v>30</v>
      </c>
      <c r="G636" s="417"/>
      <c r="H636" s="418">
        <v>15.15</v>
      </c>
      <c r="I636" s="419" t="s">
        <v>7034</v>
      </c>
      <c r="J636" s="418">
        <v>16.149999999999999</v>
      </c>
      <c r="K636" s="504"/>
      <c r="L636" s="419"/>
      <c r="M636" s="419"/>
      <c r="N636" s="419"/>
      <c r="O636" s="420"/>
      <c r="P636" s="416"/>
      <c r="Q636" s="421"/>
      <c r="R636" s="478"/>
      <c r="S636" s="423"/>
      <c r="T636" s="122" t="str">
        <f>IFERROR(IFERROR(VLOOKUP(CONCATENATE($C636,"-",$D636, "-",$E636),Dashboard!$M$159:$N$299,2,FALSE),VLOOKUP(CONCATENATE($E636,"-",$D636, "-",$C636),Dashboard!$M$159:$N$299,2,FALSE)),"")</f>
        <v>pnj20</v>
      </c>
      <c r="U636" s="572" t="str">
        <f t="shared" si="9"/>
        <v>pnj20</v>
      </c>
      <c r="V636" s="581"/>
      <c r="W636" s="423" t="s">
        <v>5948</v>
      </c>
    </row>
    <row r="637" spans="1:23" ht="15.75" x14ac:dyDescent="0.25">
      <c r="A637" s="415"/>
      <c r="B637" s="416"/>
      <c r="C637" s="417" t="s">
        <v>344</v>
      </c>
      <c r="D637" s="417" t="s">
        <v>1261</v>
      </c>
      <c r="E637" s="417" t="s">
        <v>295</v>
      </c>
      <c r="F637" s="417">
        <v>31</v>
      </c>
      <c r="G637" s="417"/>
      <c r="H637" s="418">
        <v>16.45</v>
      </c>
      <c r="I637" s="419" t="s">
        <v>7034</v>
      </c>
      <c r="J637" s="418">
        <v>17.45</v>
      </c>
      <c r="K637" s="504"/>
      <c r="L637" s="419"/>
      <c r="M637" s="419"/>
      <c r="N637" s="419"/>
      <c r="O637" s="420"/>
      <c r="P637" s="416"/>
      <c r="Q637" s="421"/>
      <c r="R637" s="479"/>
      <c r="S637" s="423"/>
      <c r="T637" s="122" t="str">
        <f>IFERROR(IFERROR(VLOOKUP(CONCATENATE($C637,"-",$D637, "-",$E637),Dashboard!$M$159:$N$299,2,FALSE),VLOOKUP(CONCATENATE($E637,"-",$D637, "-",$C637),Dashboard!$M$159:$N$299,2,FALSE)),"")</f>
        <v>pnj20</v>
      </c>
      <c r="U637" s="572" t="str">
        <f t="shared" si="9"/>
        <v>pnj20</v>
      </c>
      <c r="V637" s="581"/>
      <c r="W637" s="423" t="s">
        <v>5948</v>
      </c>
    </row>
    <row r="638" spans="1:23" ht="15.75" x14ac:dyDescent="0.25">
      <c r="A638" s="415"/>
      <c r="B638" s="416"/>
      <c r="C638" s="417" t="s">
        <v>295</v>
      </c>
      <c r="D638" s="417" t="s">
        <v>1261</v>
      </c>
      <c r="E638" s="417" t="s">
        <v>1245</v>
      </c>
      <c r="F638" s="417">
        <v>30</v>
      </c>
      <c r="G638" s="417"/>
      <c r="H638" s="418">
        <v>18</v>
      </c>
      <c r="I638" s="418"/>
      <c r="J638" s="418">
        <v>18.399999999999999</v>
      </c>
      <c r="K638" s="526"/>
      <c r="L638" s="419"/>
      <c r="M638" s="419"/>
      <c r="N638" s="419"/>
      <c r="O638" s="420"/>
      <c r="P638" s="416"/>
      <c r="Q638" s="421"/>
      <c r="R638" s="479"/>
      <c r="S638" s="423"/>
      <c r="T638" s="122" t="str">
        <f>IFERROR(IFERROR(VLOOKUP(CONCATENATE($C638,"-",$D638, "-",$E638),Dashboard!$M$159:$N$299,2,FALSE),VLOOKUP(CONCATENATE($E638,"-",$D638, "-",$C638),Dashboard!$M$159:$N$299,2,FALSE)),"")</f>
        <v>pnj129</v>
      </c>
      <c r="U638" s="572" t="str">
        <f t="shared" si="9"/>
        <v>pnj129</v>
      </c>
      <c r="V638" s="581"/>
      <c r="W638" s="423" t="s">
        <v>5948</v>
      </c>
    </row>
    <row r="639" spans="1:23" ht="15.75" x14ac:dyDescent="0.25">
      <c r="A639" s="415"/>
      <c r="B639" s="416"/>
      <c r="C639" s="417" t="s">
        <v>1245</v>
      </c>
      <c r="D639" s="417" t="s">
        <v>1261</v>
      </c>
      <c r="E639" s="417" t="s">
        <v>295</v>
      </c>
      <c r="F639" s="417">
        <v>30</v>
      </c>
      <c r="G639" s="417"/>
      <c r="H639" s="418">
        <v>19</v>
      </c>
      <c r="I639" s="418"/>
      <c r="J639" s="418">
        <v>19.399999999999999</v>
      </c>
      <c r="K639" s="504">
        <v>1</v>
      </c>
      <c r="L639" s="504">
        <v>0</v>
      </c>
      <c r="M639" s="419">
        <v>7.4</v>
      </c>
      <c r="N639" s="419">
        <v>7</v>
      </c>
      <c r="O639" s="420">
        <f>SUM(F635:F639)</f>
        <v>153</v>
      </c>
      <c r="P639" s="416">
        <v>0</v>
      </c>
      <c r="Q639" s="416">
        <v>0</v>
      </c>
      <c r="R639" s="417">
        <v>0</v>
      </c>
      <c r="S639" s="417">
        <v>0</v>
      </c>
      <c r="T639" s="122" t="str">
        <f>IFERROR(IFERROR(VLOOKUP(CONCATENATE($C639,"-",$D639, "-",$E639),Dashboard!$M$159:$N$299,2,FALSE),VLOOKUP(CONCATENATE($E639,"-",$D639, "-",$C639),Dashboard!$M$159:$N$299,2,FALSE)),"")</f>
        <v>pnj129</v>
      </c>
      <c r="U639" s="572" t="str">
        <f t="shared" si="9"/>
        <v>pnj129</v>
      </c>
      <c r="V639" s="575"/>
      <c r="W639" s="468" t="s">
        <v>7517</v>
      </c>
    </row>
    <row r="640" spans="1:23" ht="15.75" x14ac:dyDescent="0.25">
      <c r="A640" s="415"/>
      <c r="B640" s="416">
        <v>71</v>
      </c>
      <c r="C640" s="417" t="s">
        <v>295</v>
      </c>
      <c r="D640" s="527" t="s">
        <v>7134</v>
      </c>
      <c r="E640" s="417" t="s">
        <v>295</v>
      </c>
      <c r="F640" s="417">
        <v>32</v>
      </c>
      <c r="G640" s="417"/>
      <c r="H640" s="418">
        <v>6.3</v>
      </c>
      <c r="I640" s="419"/>
      <c r="J640" s="418">
        <v>8</v>
      </c>
      <c r="K640" s="504"/>
      <c r="L640" s="504"/>
      <c r="M640" s="419"/>
      <c r="N640" s="419"/>
      <c r="O640" s="420"/>
      <c r="P640" s="416"/>
      <c r="Q640" s="416"/>
      <c r="R640" s="423"/>
      <c r="S640" s="423"/>
      <c r="T640" s="122" t="str">
        <f>IFERROR(IFERROR(VLOOKUP(CONCATENATE($C640,"-",$D640, "-",$E640),Dashboard!$M$159:$N$299,2,FALSE),VLOOKUP(CONCATENATE($E640,"-",$D640, "-",$C640),Dashboard!$M$159:$N$299,2,FALSE)),"")</f>
        <v/>
      </c>
      <c r="U640" s="572" t="str">
        <f t="shared" si="9"/>
        <v/>
      </c>
      <c r="V640" s="581"/>
      <c r="W640" s="468" t="s">
        <v>7044</v>
      </c>
    </row>
    <row r="641" spans="1:23" ht="15.75" x14ac:dyDescent="0.25">
      <c r="A641" s="415"/>
      <c r="B641" s="416"/>
      <c r="C641" s="417" t="s">
        <v>295</v>
      </c>
      <c r="D641" s="494"/>
      <c r="E641" s="417" t="s">
        <v>1245</v>
      </c>
      <c r="F641" s="417">
        <v>30</v>
      </c>
      <c r="G641" s="417"/>
      <c r="H641" s="418">
        <v>8.1</v>
      </c>
      <c r="I641" s="419"/>
      <c r="J641" s="418">
        <v>9.1</v>
      </c>
      <c r="K641" s="504"/>
      <c r="L641" s="504"/>
      <c r="M641" s="419"/>
      <c r="N641" s="419"/>
      <c r="O641" s="420"/>
      <c r="P641" s="416"/>
      <c r="Q641" s="416"/>
      <c r="R641" s="423"/>
      <c r="S641" s="423"/>
      <c r="T641" s="122" t="str">
        <f>IFERROR(IFERROR(VLOOKUP(CONCATENATE($C641,"-",$D641, "-",$E641),Dashboard!$M$159:$N$299,2,FALSE),VLOOKUP(CONCATENATE($E641,"-",$D641, "-",$C641),Dashboard!$M$159:$N$299,2,FALSE)),"")</f>
        <v>pnj16</v>
      </c>
      <c r="U641" s="572" t="str">
        <f t="shared" si="9"/>
        <v>pnj16</v>
      </c>
      <c r="V641" s="581"/>
      <c r="W641" s="423" t="s">
        <v>5948</v>
      </c>
    </row>
    <row r="642" spans="1:23" ht="15.75" x14ac:dyDescent="0.25">
      <c r="A642" s="415"/>
      <c r="B642" s="416"/>
      <c r="C642" s="417" t="s">
        <v>1245</v>
      </c>
      <c r="D642" s="417" t="s">
        <v>1261</v>
      </c>
      <c r="E642" s="417" t="s">
        <v>295</v>
      </c>
      <c r="F642" s="417">
        <v>30</v>
      </c>
      <c r="G642" s="417"/>
      <c r="H642" s="418">
        <v>9.25</v>
      </c>
      <c r="I642" s="419"/>
      <c r="J642" s="418">
        <v>10.1</v>
      </c>
      <c r="K642" s="504"/>
      <c r="L642" s="504"/>
      <c r="M642" s="419"/>
      <c r="N642" s="419"/>
      <c r="O642" s="420"/>
      <c r="P642" s="416"/>
      <c r="Q642" s="416"/>
      <c r="R642" s="423"/>
      <c r="S642" s="423"/>
      <c r="T642" s="122" t="str">
        <f>IFERROR(IFERROR(VLOOKUP(CONCATENATE($C642,"-",$D642, "-",$E642),Dashboard!$M$159:$N$299,2,FALSE),VLOOKUP(CONCATENATE($E642,"-",$D642, "-",$C642),Dashboard!$M$159:$N$299,2,FALSE)),"")</f>
        <v>pnj129</v>
      </c>
      <c r="U642" s="572" t="str">
        <f t="shared" si="9"/>
        <v>pnj129</v>
      </c>
      <c r="V642" s="581"/>
      <c r="W642" s="423" t="s">
        <v>5948</v>
      </c>
    </row>
    <row r="643" spans="1:23" ht="15.75" x14ac:dyDescent="0.25">
      <c r="A643" s="415"/>
      <c r="B643" s="416"/>
      <c r="C643" s="417" t="s">
        <v>295</v>
      </c>
      <c r="D643" s="417" t="s">
        <v>1261</v>
      </c>
      <c r="E643" s="417" t="s">
        <v>1245</v>
      </c>
      <c r="F643" s="417">
        <v>30</v>
      </c>
      <c r="G643" s="417"/>
      <c r="H643" s="418">
        <v>10.3</v>
      </c>
      <c r="I643" s="419"/>
      <c r="J643" s="418">
        <v>11.1</v>
      </c>
      <c r="K643" s="504"/>
      <c r="L643" s="504"/>
      <c r="M643" s="419"/>
      <c r="N643" s="419"/>
      <c r="O643" s="420"/>
      <c r="P643" s="416"/>
      <c r="Q643" s="416"/>
      <c r="R643" s="423"/>
      <c r="S643" s="423"/>
      <c r="T643" s="122" t="str">
        <f>IFERROR(IFERROR(VLOOKUP(CONCATENATE($C643,"-",$D643, "-",$E643),Dashboard!$M$159:$N$299,2,FALSE),VLOOKUP(CONCATENATE($E643,"-",$D643, "-",$C643),Dashboard!$M$159:$N$299,2,FALSE)),"")</f>
        <v>pnj129</v>
      </c>
      <c r="U643" s="572" t="str">
        <f t="shared" si="9"/>
        <v>pnj129</v>
      </c>
      <c r="V643" s="581"/>
      <c r="W643" s="423" t="s">
        <v>5948</v>
      </c>
    </row>
    <row r="644" spans="1:23" ht="15.75" x14ac:dyDescent="0.25">
      <c r="A644" s="415"/>
      <c r="B644" s="416"/>
      <c r="C644" s="417" t="s">
        <v>1245</v>
      </c>
      <c r="D644" s="417" t="s">
        <v>1261</v>
      </c>
      <c r="E644" s="417" t="s">
        <v>295</v>
      </c>
      <c r="F644" s="417">
        <v>30</v>
      </c>
      <c r="G644" s="417"/>
      <c r="H644" s="418">
        <v>11.3</v>
      </c>
      <c r="I644" s="419"/>
      <c r="J644" s="418">
        <v>12.1</v>
      </c>
      <c r="K644" s="504">
        <v>1</v>
      </c>
      <c r="L644" s="504">
        <v>0</v>
      </c>
      <c r="M644" s="419">
        <v>6.4</v>
      </c>
      <c r="N644" s="419">
        <v>5.3</v>
      </c>
      <c r="O644" s="420">
        <f>SUM(F640:F644)</f>
        <v>152</v>
      </c>
      <c r="P644" s="416">
        <v>0</v>
      </c>
      <c r="Q644" s="416">
        <v>0</v>
      </c>
      <c r="R644" s="417">
        <v>0</v>
      </c>
      <c r="S644" s="417">
        <v>0</v>
      </c>
      <c r="T644" s="122" t="str">
        <f>IFERROR(IFERROR(VLOOKUP(CONCATENATE($C644,"-",$D644, "-",$E644),Dashboard!$M$159:$N$299,2,FALSE),VLOOKUP(CONCATENATE($E644,"-",$D644, "-",$C644),Dashboard!$M$159:$N$299,2,FALSE)),"")</f>
        <v>pnj129</v>
      </c>
      <c r="U644" s="572" t="str">
        <f t="shared" si="9"/>
        <v>pnj129</v>
      </c>
      <c r="V644" s="575"/>
      <c r="W644" s="468" t="s">
        <v>7527</v>
      </c>
    </row>
    <row r="645" spans="1:23" ht="15.75" x14ac:dyDescent="0.25">
      <c r="A645" s="415"/>
      <c r="B645" s="416"/>
      <c r="C645" s="417"/>
      <c r="D645" s="417"/>
      <c r="E645" s="417"/>
      <c r="F645" s="417"/>
      <c r="G645" s="417"/>
      <c r="H645" s="419"/>
      <c r="I645" s="419"/>
      <c r="J645" s="419"/>
      <c r="K645" s="504"/>
      <c r="L645" s="419"/>
      <c r="M645" s="419"/>
      <c r="N645" s="419"/>
      <c r="O645" s="420"/>
      <c r="P645" s="416"/>
      <c r="Q645" s="421"/>
      <c r="R645" s="479"/>
      <c r="S645" s="423"/>
      <c r="T645" s="122" t="str">
        <f>IFERROR(IFERROR(VLOOKUP(CONCATENATE($C645,"-",$D645, "-",$E645),Dashboard!$M$159:$N$299,2,FALSE),VLOOKUP(CONCATENATE($E645,"-",$D645, "-",$C645),Dashboard!$M$159:$N$299,2,FALSE)),"")</f>
        <v/>
      </c>
      <c r="U645" s="572" t="str">
        <f t="shared" si="9"/>
        <v/>
      </c>
      <c r="V645" s="581"/>
      <c r="W645" s="423"/>
    </row>
    <row r="646" spans="1:23" ht="15.75" x14ac:dyDescent="0.25">
      <c r="A646" s="415" t="s">
        <v>7112</v>
      </c>
      <c r="B646" s="416" t="s">
        <v>5883</v>
      </c>
      <c r="C646" s="417" t="s">
        <v>295</v>
      </c>
      <c r="D646" s="415" t="s">
        <v>1261</v>
      </c>
      <c r="E646" s="417" t="s">
        <v>344</v>
      </c>
      <c r="F646" s="417">
        <v>31</v>
      </c>
      <c r="G646" s="417"/>
      <c r="H646" s="418">
        <v>13</v>
      </c>
      <c r="I646" s="419"/>
      <c r="J646" s="418">
        <v>13.45</v>
      </c>
      <c r="K646" s="466"/>
      <c r="L646" s="416"/>
      <c r="M646" s="416"/>
      <c r="N646" s="416"/>
      <c r="O646" s="420"/>
      <c r="P646" s="416"/>
      <c r="Q646" s="421"/>
      <c r="R646" s="478"/>
      <c r="S646" s="423"/>
      <c r="T646" s="122" t="str">
        <f>IFERROR(IFERROR(VLOOKUP(CONCATENATE($C646,"-",$D646, "-",$E646),Dashboard!$M$159:$N$299,2,FALSE),VLOOKUP(CONCATENATE($E646,"-",$D646, "-",$C646),Dashboard!$M$159:$N$299,2,FALSE)),"")</f>
        <v>pnj20</v>
      </c>
      <c r="U646" s="572" t="str">
        <f t="shared" si="9"/>
        <v>pnj20</v>
      </c>
      <c r="V646" s="581"/>
      <c r="W646" s="423" t="s">
        <v>5948</v>
      </c>
    </row>
    <row r="647" spans="1:23" ht="15.75" x14ac:dyDescent="0.25">
      <c r="A647" s="415"/>
      <c r="B647" s="416"/>
      <c r="C647" s="417" t="s">
        <v>344</v>
      </c>
      <c r="D647" s="417" t="s">
        <v>1261</v>
      </c>
      <c r="E647" s="417" t="s">
        <v>295</v>
      </c>
      <c r="F647" s="417">
        <v>31</v>
      </c>
      <c r="G647" s="417"/>
      <c r="H647" s="418">
        <v>14</v>
      </c>
      <c r="I647" s="419"/>
      <c r="J647" s="418">
        <v>14.45</v>
      </c>
      <c r="K647" s="416"/>
      <c r="L647" s="416"/>
      <c r="M647" s="419"/>
      <c r="N647" s="419"/>
      <c r="O647" s="420"/>
      <c r="P647" s="416"/>
      <c r="Q647" s="416"/>
      <c r="R647" s="479"/>
      <c r="S647" s="423"/>
      <c r="T647" s="122" t="str">
        <f>IFERROR(IFERROR(VLOOKUP(CONCATENATE($C647,"-",$D647, "-",$E647),Dashboard!$M$159:$N$299,2,FALSE),VLOOKUP(CONCATENATE($E647,"-",$D647, "-",$C647),Dashboard!$M$159:$N$299,2,FALSE)),"")</f>
        <v>pnj20</v>
      </c>
      <c r="U647" s="572" t="str">
        <f t="shared" si="9"/>
        <v>pnj20</v>
      </c>
      <c r="V647" s="581"/>
      <c r="W647" s="423" t="s">
        <v>5948</v>
      </c>
    </row>
    <row r="648" spans="1:23" ht="15.75" x14ac:dyDescent="0.25">
      <c r="A648" s="415"/>
      <c r="B648" s="416"/>
      <c r="C648" s="417" t="s">
        <v>295</v>
      </c>
      <c r="D648" s="417" t="s">
        <v>1261</v>
      </c>
      <c r="E648" s="417" t="s">
        <v>1245</v>
      </c>
      <c r="F648" s="417">
        <v>30</v>
      </c>
      <c r="G648" s="417"/>
      <c r="H648" s="418">
        <v>16.149999999999999</v>
      </c>
      <c r="I648" s="419"/>
      <c r="J648" s="418">
        <v>16.55</v>
      </c>
      <c r="K648" s="416"/>
      <c r="L648" s="416"/>
      <c r="M648" s="419"/>
      <c r="N648" s="419"/>
      <c r="O648" s="420"/>
      <c r="P648" s="416"/>
      <c r="Q648" s="416"/>
      <c r="R648" s="479"/>
      <c r="S648" s="423"/>
      <c r="T648" s="122" t="str">
        <f>IFERROR(IFERROR(VLOOKUP(CONCATENATE($C648,"-",$D648, "-",$E648),Dashboard!$M$159:$N$299,2,FALSE),VLOOKUP(CONCATENATE($E648,"-",$D648, "-",$C648),Dashboard!$M$159:$N$299,2,FALSE)),"")</f>
        <v>pnj129</v>
      </c>
      <c r="U648" s="572" t="str">
        <f t="shared" si="9"/>
        <v>pnj129</v>
      </c>
      <c r="V648" s="581"/>
      <c r="W648" s="423" t="s">
        <v>5948</v>
      </c>
    </row>
    <row r="649" spans="1:23" ht="15.75" x14ac:dyDescent="0.25">
      <c r="A649" s="415"/>
      <c r="B649" s="416"/>
      <c r="C649" s="417" t="s">
        <v>1245</v>
      </c>
      <c r="D649" s="417" t="s">
        <v>1261</v>
      </c>
      <c r="E649" s="417" t="s">
        <v>295</v>
      </c>
      <c r="F649" s="417">
        <v>30</v>
      </c>
      <c r="G649" s="417"/>
      <c r="H649" s="418">
        <v>17.149999999999999</v>
      </c>
      <c r="I649" s="419"/>
      <c r="J649" s="418">
        <v>17.55</v>
      </c>
      <c r="K649" s="416"/>
      <c r="L649" s="416"/>
      <c r="M649" s="419"/>
      <c r="N649" s="419"/>
      <c r="O649" s="420"/>
      <c r="P649" s="416"/>
      <c r="Q649" s="416"/>
      <c r="R649" s="479"/>
      <c r="S649" s="423"/>
      <c r="T649" s="122" t="str">
        <f>IFERROR(IFERROR(VLOOKUP(CONCATENATE($C649,"-",$D649, "-",$E649),Dashboard!$M$159:$N$299,2,FALSE),VLOOKUP(CONCATENATE($E649,"-",$D649, "-",$C649),Dashboard!$M$159:$N$299,2,FALSE)),"")</f>
        <v>pnj129</v>
      </c>
      <c r="U649" s="572" t="str">
        <f t="shared" si="9"/>
        <v>pnj129</v>
      </c>
      <c r="V649" s="581"/>
      <c r="W649" s="423" t="s">
        <v>5948</v>
      </c>
    </row>
    <row r="650" spans="1:23" ht="15.75" x14ac:dyDescent="0.25">
      <c r="A650" s="415"/>
      <c r="B650" s="416"/>
      <c r="C650" s="417" t="s">
        <v>295</v>
      </c>
      <c r="D650" s="417" t="s">
        <v>1261</v>
      </c>
      <c r="E650" s="417" t="s">
        <v>344</v>
      </c>
      <c r="F650" s="417">
        <v>31</v>
      </c>
      <c r="G650" s="417"/>
      <c r="H650" s="418">
        <v>18.350000000000001</v>
      </c>
      <c r="I650" s="419"/>
      <c r="J650" s="418">
        <v>19.350000000000001</v>
      </c>
      <c r="K650" s="416"/>
      <c r="L650" s="416"/>
      <c r="M650" s="419"/>
      <c r="N650" s="419"/>
      <c r="O650" s="420"/>
      <c r="P650" s="416"/>
      <c r="Q650" s="416"/>
      <c r="R650" s="479"/>
      <c r="S650" s="423"/>
      <c r="T650" s="122" t="str">
        <f>IFERROR(IFERROR(VLOOKUP(CONCATENATE($C650,"-",$D650, "-",$E650),Dashboard!$M$159:$N$299,2,FALSE),VLOOKUP(CONCATENATE($E650,"-",$D650, "-",$C650),Dashboard!$M$159:$N$299,2,FALSE)),"")</f>
        <v>pnj20</v>
      </c>
      <c r="U650" s="572" t="str">
        <f t="shared" si="9"/>
        <v>pnj20</v>
      </c>
      <c r="V650" s="581"/>
      <c r="W650" s="423" t="s">
        <v>5948</v>
      </c>
    </row>
    <row r="651" spans="1:23" ht="15.75" x14ac:dyDescent="0.25">
      <c r="A651" s="415"/>
      <c r="B651" s="416"/>
      <c r="C651" s="417" t="s">
        <v>344</v>
      </c>
      <c r="D651" s="417"/>
      <c r="E651" s="417" t="s">
        <v>295</v>
      </c>
      <c r="F651" s="417">
        <v>31</v>
      </c>
      <c r="G651" s="417"/>
      <c r="H651" s="418">
        <v>19.45</v>
      </c>
      <c r="I651" s="419"/>
      <c r="J651" s="418">
        <v>20.3</v>
      </c>
      <c r="K651" s="416">
        <v>1</v>
      </c>
      <c r="L651" s="416">
        <v>0</v>
      </c>
      <c r="M651" s="419">
        <v>8.4499999999999993</v>
      </c>
      <c r="N651" s="419">
        <v>7</v>
      </c>
      <c r="O651" s="420">
        <f>SUM(F646:F651)</f>
        <v>184</v>
      </c>
      <c r="P651" s="416">
        <v>0</v>
      </c>
      <c r="Q651" s="416">
        <v>0</v>
      </c>
      <c r="R651" s="417">
        <v>0</v>
      </c>
      <c r="S651" s="417">
        <v>0</v>
      </c>
      <c r="T651" s="122" t="str">
        <f>IFERROR(IFERROR(VLOOKUP(CONCATENATE($C651,"-",$D651, "-",$E651),Dashboard!$M$159:$N$299,2,FALSE),VLOOKUP(CONCATENATE($E651,"-",$D651, "-",$C651),Dashboard!$M$159:$N$299,2,FALSE)),"")</f>
        <v>pnj17</v>
      </c>
      <c r="U651" s="572" t="str">
        <f t="shared" si="9"/>
        <v>pnj17</v>
      </c>
      <c r="V651" s="575"/>
      <c r="W651" s="468" t="s">
        <v>7512</v>
      </c>
    </row>
    <row r="652" spans="1:23" ht="15.75" x14ac:dyDescent="0.25">
      <c r="A652" s="415"/>
      <c r="B652" s="416">
        <v>72</v>
      </c>
      <c r="C652" s="417" t="s">
        <v>295</v>
      </c>
      <c r="D652" s="462" t="s">
        <v>1261</v>
      </c>
      <c r="E652" s="417" t="s">
        <v>344</v>
      </c>
      <c r="F652" s="417">
        <v>31</v>
      </c>
      <c r="G652" s="417"/>
      <c r="H652" s="418">
        <v>6</v>
      </c>
      <c r="I652" s="419" t="s">
        <v>7034</v>
      </c>
      <c r="J652" s="418">
        <v>6.45</v>
      </c>
      <c r="K652" s="416"/>
      <c r="L652" s="416"/>
      <c r="M652" s="416"/>
      <c r="N652" s="416"/>
      <c r="O652" s="420"/>
      <c r="P652" s="416"/>
      <c r="Q652" s="416"/>
      <c r="R652" s="479"/>
      <c r="S652" s="423"/>
      <c r="T652" s="122" t="str">
        <f>IFERROR(IFERROR(VLOOKUP(CONCATENATE($C652,"-",$D652, "-",$E652),Dashboard!$M$159:$N$299,2,FALSE),VLOOKUP(CONCATENATE($E652,"-",$D652, "-",$C652),Dashboard!$M$159:$N$299,2,FALSE)),"")</f>
        <v>pnj20</v>
      </c>
      <c r="U652" s="572" t="str">
        <f t="shared" si="9"/>
        <v>pnj20</v>
      </c>
      <c r="V652" s="581"/>
      <c r="W652" s="423" t="s">
        <v>5948</v>
      </c>
    </row>
    <row r="653" spans="1:23" ht="15.75" x14ac:dyDescent="0.25">
      <c r="A653" s="415"/>
      <c r="B653" s="416"/>
      <c r="C653" s="417" t="s">
        <v>344</v>
      </c>
      <c r="D653" s="462" t="s">
        <v>1261</v>
      </c>
      <c r="E653" s="417" t="s">
        <v>295</v>
      </c>
      <c r="F653" s="417">
        <v>31</v>
      </c>
      <c r="G653" s="417"/>
      <c r="H653" s="418">
        <v>7</v>
      </c>
      <c r="I653" s="419"/>
      <c r="J653" s="418">
        <v>7.45</v>
      </c>
      <c r="K653" s="416"/>
      <c r="L653" s="416"/>
      <c r="M653" s="416"/>
      <c r="N653" s="416"/>
      <c r="O653" s="420"/>
      <c r="P653" s="416"/>
      <c r="Q653" s="416"/>
      <c r="R653" s="479"/>
      <c r="S653" s="423"/>
      <c r="T653" s="122" t="str">
        <f>IFERROR(IFERROR(VLOOKUP(CONCATENATE($C653,"-",$D653, "-",$E653),Dashboard!$M$159:$N$299,2,FALSE),VLOOKUP(CONCATENATE($E653,"-",$D653, "-",$C653),Dashboard!$M$159:$N$299,2,FALSE)),"")</f>
        <v>pnj20</v>
      </c>
      <c r="U653" s="572" t="str">
        <f t="shared" si="9"/>
        <v>pnj20</v>
      </c>
      <c r="V653" s="581"/>
      <c r="W653" s="423" t="s">
        <v>5948</v>
      </c>
    </row>
    <row r="654" spans="1:23" ht="15.75" x14ac:dyDescent="0.25">
      <c r="A654" s="415"/>
      <c r="B654" s="416"/>
      <c r="C654" s="417" t="s">
        <v>295</v>
      </c>
      <c r="D654" s="462" t="s">
        <v>1261</v>
      </c>
      <c r="E654" s="417" t="s">
        <v>344</v>
      </c>
      <c r="F654" s="417">
        <v>31</v>
      </c>
      <c r="G654" s="417"/>
      <c r="H654" s="418">
        <v>8.15</v>
      </c>
      <c r="I654" s="419"/>
      <c r="J654" s="418">
        <v>9</v>
      </c>
      <c r="K654" s="416"/>
      <c r="L654" s="416"/>
      <c r="M654" s="416"/>
      <c r="N654" s="416"/>
      <c r="O654" s="420"/>
      <c r="P654" s="416"/>
      <c r="Q654" s="416"/>
      <c r="R654" s="479"/>
      <c r="S654" s="423"/>
      <c r="T654" s="122" t="str">
        <f>IFERROR(IFERROR(VLOOKUP(CONCATENATE($C654,"-",$D654, "-",$E654),Dashboard!$M$159:$N$299,2,FALSE),VLOOKUP(CONCATENATE($E654,"-",$D654, "-",$C654),Dashboard!$M$159:$N$299,2,FALSE)),"")</f>
        <v>pnj20</v>
      </c>
      <c r="U654" s="572" t="str">
        <f t="shared" si="9"/>
        <v>pnj20</v>
      </c>
      <c r="V654" s="581"/>
      <c r="W654" s="423" t="s">
        <v>5948</v>
      </c>
    </row>
    <row r="655" spans="1:23" ht="34.5" x14ac:dyDescent="0.25">
      <c r="A655" s="415"/>
      <c r="B655" s="416"/>
      <c r="C655" s="417" t="s">
        <v>344</v>
      </c>
      <c r="D655" s="417" t="s">
        <v>1261</v>
      </c>
      <c r="E655" s="417" t="s">
        <v>295</v>
      </c>
      <c r="F655" s="417">
        <v>31</v>
      </c>
      <c r="G655" s="417"/>
      <c r="H655" s="418">
        <v>9.15</v>
      </c>
      <c r="I655" s="419" t="s">
        <v>7034</v>
      </c>
      <c r="J655" s="418">
        <v>10</v>
      </c>
      <c r="K655" s="416">
        <v>1</v>
      </c>
      <c r="L655" s="416">
        <v>0</v>
      </c>
      <c r="M655" s="419">
        <v>5.45</v>
      </c>
      <c r="N655" s="419">
        <v>5</v>
      </c>
      <c r="O655" s="420">
        <f>SUM(F652:F655)</f>
        <v>124</v>
      </c>
      <c r="P655" s="416">
        <v>0</v>
      </c>
      <c r="Q655" s="416">
        <v>0</v>
      </c>
      <c r="R655" s="417">
        <v>0</v>
      </c>
      <c r="S655" s="417">
        <v>0</v>
      </c>
      <c r="T655" s="122" t="str">
        <f>IFERROR(IFERROR(VLOOKUP(CONCATENATE($C655,"-",$D655, "-",$E655),Dashboard!$M$159:$N$299,2,FALSE),VLOOKUP(CONCATENATE($E655,"-",$D655, "-",$C655),Dashboard!$M$159:$N$299,2,FALSE)),"")</f>
        <v>pnj20</v>
      </c>
      <c r="U655" s="572" t="str">
        <f t="shared" ref="U655:U718" si="10">T655</f>
        <v>pnj20</v>
      </c>
      <c r="V655" s="575"/>
      <c r="W655" s="467" t="s">
        <v>7528</v>
      </c>
    </row>
    <row r="656" spans="1:23" ht="15.75" x14ac:dyDescent="0.25">
      <c r="A656" s="415"/>
      <c r="B656" s="416"/>
      <c r="C656" s="417"/>
      <c r="D656" s="417"/>
      <c r="E656" s="417"/>
      <c r="F656" s="417"/>
      <c r="G656" s="417"/>
      <c r="H656" s="418"/>
      <c r="I656" s="419"/>
      <c r="J656" s="418"/>
      <c r="K656" s="416"/>
      <c r="L656" s="416"/>
      <c r="M656" s="419"/>
      <c r="N656" s="419"/>
      <c r="O656" s="420"/>
      <c r="P656" s="416"/>
      <c r="Q656" s="416"/>
      <c r="R656" s="478"/>
      <c r="S656" s="423"/>
      <c r="T656" s="122" t="str">
        <f>IFERROR(IFERROR(VLOOKUP(CONCATENATE($C656,"-",$D656, "-",$E656),Dashboard!$M$159:$N$299,2,FALSE),VLOOKUP(CONCATENATE($E656,"-",$D656, "-",$C656),Dashboard!$M$159:$N$299,2,FALSE)),"")</f>
        <v/>
      </c>
      <c r="U656" s="572" t="str">
        <f t="shared" si="10"/>
        <v/>
      </c>
      <c r="V656" s="581"/>
      <c r="W656" s="423"/>
    </row>
    <row r="657" spans="1:23" ht="15.75" x14ac:dyDescent="0.25">
      <c r="A657" s="415" t="s">
        <v>7112</v>
      </c>
      <c r="B657" s="416" t="s">
        <v>5884</v>
      </c>
      <c r="C657" s="417" t="s">
        <v>295</v>
      </c>
      <c r="D657" s="417" t="s">
        <v>316</v>
      </c>
      <c r="E657" s="417" t="s">
        <v>6116</v>
      </c>
      <c r="F657" s="417">
        <v>33</v>
      </c>
      <c r="G657" s="417"/>
      <c r="H657" s="418">
        <v>12.4</v>
      </c>
      <c r="I657" s="419" t="s">
        <v>7034</v>
      </c>
      <c r="J657" s="418">
        <v>14</v>
      </c>
      <c r="K657" s="416"/>
      <c r="L657" s="416"/>
      <c r="M657" s="416"/>
      <c r="N657" s="416"/>
      <c r="O657" s="420"/>
      <c r="P657" s="416"/>
      <c r="Q657" s="416"/>
      <c r="R657" s="479"/>
      <c r="S657" s="423"/>
      <c r="T657" s="122" t="str">
        <f>IFERROR(IFERROR(VLOOKUP(CONCATENATE($C657,"-",$D657, "-",$E657),Dashboard!$M$159:$N$299,2,FALSE),VLOOKUP(CONCATENATE($E657,"-",$D657, "-",$C657),Dashboard!$M$159:$N$299,2,FALSE)),"")</f>
        <v/>
      </c>
      <c r="U657" s="572" t="str">
        <f t="shared" si="10"/>
        <v/>
      </c>
      <c r="V657" s="581"/>
      <c r="W657" s="423"/>
    </row>
    <row r="658" spans="1:23" ht="15.75" x14ac:dyDescent="0.25">
      <c r="A658" s="415"/>
      <c r="B658" s="416"/>
      <c r="C658" s="417" t="s">
        <v>6116</v>
      </c>
      <c r="D658" s="417" t="s">
        <v>316</v>
      </c>
      <c r="E658" s="417" t="s">
        <v>295</v>
      </c>
      <c r="F658" s="417">
        <v>33</v>
      </c>
      <c r="G658" s="417"/>
      <c r="H658" s="418">
        <v>14.3</v>
      </c>
      <c r="I658" s="419" t="s">
        <v>7034</v>
      </c>
      <c r="J658" s="418">
        <v>15.45</v>
      </c>
      <c r="K658" s="416"/>
      <c r="L658" s="416"/>
      <c r="M658" s="416"/>
      <c r="N658" s="416"/>
      <c r="O658" s="420"/>
      <c r="P658" s="416"/>
      <c r="Q658" s="416"/>
      <c r="R658" s="479"/>
      <c r="S658" s="423"/>
      <c r="T658" s="122" t="str">
        <f>IFERROR(IFERROR(VLOOKUP(CONCATENATE($C658,"-",$D658, "-",$E658),Dashboard!$M$159:$N$299,2,FALSE),VLOOKUP(CONCATENATE($E658,"-",$D658, "-",$C658),Dashboard!$M$159:$N$299,2,FALSE)),"")</f>
        <v/>
      </c>
      <c r="U658" s="572" t="str">
        <f t="shared" si="10"/>
        <v/>
      </c>
      <c r="V658" s="581"/>
      <c r="W658" s="423"/>
    </row>
    <row r="659" spans="1:23" ht="15.75" x14ac:dyDescent="0.25">
      <c r="A659" s="415"/>
      <c r="B659" s="416"/>
      <c r="C659" s="417" t="s">
        <v>295</v>
      </c>
      <c r="D659" s="417" t="s">
        <v>1261</v>
      </c>
      <c r="E659" s="417" t="s">
        <v>1245</v>
      </c>
      <c r="F659" s="417">
        <v>30</v>
      </c>
      <c r="G659" s="417"/>
      <c r="H659" s="418">
        <v>16.2</v>
      </c>
      <c r="I659" s="419" t="s">
        <v>7034</v>
      </c>
      <c r="J659" s="418">
        <v>17</v>
      </c>
      <c r="K659" s="416"/>
      <c r="L659" s="416"/>
      <c r="M659" s="416"/>
      <c r="N659" s="416"/>
      <c r="O659" s="420"/>
      <c r="P659" s="416"/>
      <c r="Q659" s="416"/>
      <c r="R659" s="479"/>
      <c r="S659" s="423"/>
      <c r="T659" s="122" t="str">
        <f>IFERROR(IFERROR(VLOOKUP(CONCATENATE($C659,"-",$D659, "-",$E659),Dashboard!$M$159:$N$299,2,FALSE),VLOOKUP(CONCATENATE($E659,"-",$D659, "-",$C659),Dashboard!$M$159:$N$299,2,FALSE)),"")</f>
        <v>pnj129</v>
      </c>
      <c r="U659" s="572" t="str">
        <f t="shared" si="10"/>
        <v>pnj129</v>
      </c>
      <c r="V659" s="581"/>
      <c r="W659" s="423"/>
    </row>
    <row r="660" spans="1:23" ht="15.75" x14ac:dyDescent="0.25">
      <c r="A660" s="415"/>
      <c r="B660" s="416"/>
      <c r="C660" s="417" t="s">
        <v>1245</v>
      </c>
      <c r="D660" s="417" t="s">
        <v>1261</v>
      </c>
      <c r="E660" s="417" t="s">
        <v>295</v>
      </c>
      <c r="F660" s="417">
        <v>30</v>
      </c>
      <c r="G660" s="417"/>
      <c r="H660" s="418">
        <v>17.3</v>
      </c>
      <c r="I660" s="419" t="s">
        <v>7034</v>
      </c>
      <c r="J660" s="418">
        <v>18.2</v>
      </c>
      <c r="K660" s="416"/>
      <c r="L660" s="416"/>
      <c r="M660" s="416"/>
      <c r="N660" s="416"/>
      <c r="O660" s="420"/>
      <c r="P660" s="416"/>
      <c r="Q660" s="416"/>
      <c r="R660" s="479"/>
      <c r="S660" s="423"/>
      <c r="T660" s="122" t="str">
        <f>IFERROR(IFERROR(VLOOKUP(CONCATENATE($C660,"-",$D660, "-",$E660),Dashboard!$M$159:$N$299,2,FALSE),VLOOKUP(CONCATENATE($E660,"-",$D660, "-",$C660),Dashboard!$M$159:$N$299,2,FALSE)),"")</f>
        <v>pnj129</v>
      </c>
      <c r="U660" s="572" t="str">
        <f t="shared" si="10"/>
        <v>pnj129</v>
      </c>
      <c r="V660" s="581"/>
      <c r="W660" s="423"/>
    </row>
    <row r="661" spans="1:23" ht="23.25" x14ac:dyDescent="0.25">
      <c r="A661" s="415"/>
      <c r="B661" s="416"/>
      <c r="C661" s="417" t="s">
        <v>295</v>
      </c>
      <c r="D661" s="417" t="s">
        <v>316</v>
      </c>
      <c r="E661" s="417" t="s">
        <v>6116</v>
      </c>
      <c r="F661" s="417">
        <v>33</v>
      </c>
      <c r="G661" s="417"/>
      <c r="H661" s="418">
        <v>18.3</v>
      </c>
      <c r="I661" s="419" t="s">
        <v>7034</v>
      </c>
      <c r="J661" s="418">
        <v>19.45</v>
      </c>
      <c r="K661" s="416">
        <v>1</v>
      </c>
      <c r="L661" s="416">
        <v>1</v>
      </c>
      <c r="M661" s="416">
        <v>7.35</v>
      </c>
      <c r="N661" s="419">
        <v>6.2</v>
      </c>
      <c r="O661" s="420">
        <f>SUM(F657:F661)</f>
        <v>159</v>
      </c>
      <c r="P661" s="416">
        <v>0</v>
      </c>
      <c r="Q661" s="416">
        <v>0</v>
      </c>
      <c r="R661" s="417">
        <v>0</v>
      </c>
      <c r="S661" s="417">
        <v>0</v>
      </c>
      <c r="T661" s="122" t="str">
        <f>IFERROR(IFERROR(VLOOKUP(CONCATENATE($C661,"-",$D661, "-",$E661),Dashboard!$M$159:$N$299,2,FALSE),VLOOKUP(CONCATENATE($E661,"-",$D661, "-",$C661),Dashboard!$M$159:$N$299,2,FALSE)),"")</f>
        <v/>
      </c>
      <c r="U661" s="572" t="str">
        <f t="shared" si="10"/>
        <v/>
      </c>
      <c r="V661" s="575"/>
      <c r="W661" s="467" t="s">
        <v>7529</v>
      </c>
    </row>
    <row r="662" spans="1:23" ht="15.75" x14ac:dyDescent="0.25">
      <c r="A662" s="415"/>
      <c r="B662" s="416">
        <v>73</v>
      </c>
      <c r="C662" s="417" t="s">
        <v>6116</v>
      </c>
      <c r="D662" s="417" t="s">
        <v>316</v>
      </c>
      <c r="E662" s="417" t="s">
        <v>295</v>
      </c>
      <c r="F662" s="417">
        <v>33</v>
      </c>
      <c r="G662" s="417"/>
      <c r="H662" s="418">
        <v>7</v>
      </c>
      <c r="I662" s="419" t="s">
        <v>7034</v>
      </c>
      <c r="J662" s="418">
        <v>8</v>
      </c>
      <c r="K662" s="416"/>
      <c r="L662" s="416"/>
      <c r="M662" s="416"/>
      <c r="N662" s="416"/>
      <c r="O662" s="420"/>
      <c r="P662" s="416"/>
      <c r="Q662" s="416"/>
      <c r="R662" s="479"/>
      <c r="S662" s="423"/>
      <c r="T662" s="122" t="str">
        <f>IFERROR(IFERROR(VLOOKUP(CONCATENATE($C662,"-",$D662, "-",$E662),Dashboard!$M$159:$N$299,2,FALSE),VLOOKUP(CONCATENATE($E662,"-",$D662, "-",$C662),Dashboard!$M$159:$N$299,2,FALSE)),"")</f>
        <v/>
      </c>
      <c r="U662" s="572" t="str">
        <f t="shared" si="10"/>
        <v/>
      </c>
      <c r="V662" s="581"/>
      <c r="W662" s="423"/>
    </row>
    <row r="663" spans="1:23" ht="15.75" x14ac:dyDescent="0.25">
      <c r="A663" s="415"/>
      <c r="B663" s="416"/>
      <c r="C663" s="417" t="s">
        <v>295</v>
      </c>
      <c r="D663" s="417" t="s">
        <v>2131</v>
      </c>
      <c r="E663" s="417" t="s">
        <v>1245</v>
      </c>
      <c r="F663" s="417">
        <v>35</v>
      </c>
      <c r="G663" s="417"/>
      <c r="H663" s="418">
        <v>8.25</v>
      </c>
      <c r="I663" s="419" t="s">
        <v>7034</v>
      </c>
      <c r="J663" s="418">
        <v>9.25</v>
      </c>
      <c r="K663" s="416"/>
      <c r="L663" s="416"/>
      <c r="M663" s="416"/>
      <c r="N663" s="416"/>
      <c r="O663" s="420"/>
      <c r="P663" s="416"/>
      <c r="Q663" s="416"/>
      <c r="R663" s="479"/>
      <c r="S663" s="423"/>
      <c r="T663" s="122" t="str">
        <f>IFERROR(IFERROR(VLOOKUP(CONCATENATE($C663,"-",$D663, "-",$E663),Dashboard!$M$159:$N$299,2,FALSE),VLOOKUP(CONCATENATE($E663,"-",$D663, "-",$C663),Dashboard!$M$159:$N$299,2,FALSE)),"")</f>
        <v/>
      </c>
      <c r="U663" s="572" t="str">
        <f t="shared" si="10"/>
        <v/>
      </c>
      <c r="V663" s="581"/>
      <c r="W663" s="423"/>
    </row>
    <row r="664" spans="1:23" ht="15.75" x14ac:dyDescent="0.25">
      <c r="A664" s="415"/>
      <c r="B664" s="416"/>
      <c r="C664" s="417" t="s">
        <v>1245</v>
      </c>
      <c r="D664" s="417" t="s">
        <v>1261</v>
      </c>
      <c r="E664" s="417" t="s">
        <v>295</v>
      </c>
      <c r="F664" s="417">
        <v>30</v>
      </c>
      <c r="G664" s="417"/>
      <c r="H664" s="418">
        <v>9.35</v>
      </c>
      <c r="I664" s="419" t="s">
        <v>7034</v>
      </c>
      <c r="J664" s="418">
        <v>10.35</v>
      </c>
      <c r="K664" s="416"/>
      <c r="L664" s="416"/>
      <c r="M664" s="416"/>
      <c r="N664" s="416"/>
      <c r="O664" s="420"/>
      <c r="P664" s="416"/>
      <c r="Q664" s="416"/>
      <c r="R664" s="479"/>
      <c r="S664" s="423"/>
      <c r="T664" s="122" t="str">
        <f>IFERROR(IFERROR(VLOOKUP(CONCATENATE($C664,"-",$D664, "-",$E664),Dashboard!$M$159:$N$299,2,FALSE),VLOOKUP(CONCATENATE($E664,"-",$D664, "-",$C664),Dashboard!$M$159:$N$299,2,FALSE)),"")</f>
        <v>pnj129</v>
      </c>
      <c r="U664" s="572" t="str">
        <f t="shared" si="10"/>
        <v>pnj129</v>
      </c>
      <c r="V664" s="581"/>
      <c r="W664" s="423"/>
    </row>
    <row r="665" spans="1:23" ht="23.25" x14ac:dyDescent="0.25">
      <c r="A665" s="415"/>
      <c r="B665" s="416"/>
      <c r="C665" s="417" t="s">
        <v>295</v>
      </c>
      <c r="D665" s="417" t="s">
        <v>316</v>
      </c>
      <c r="E665" s="417" t="s">
        <v>295</v>
      </c>
      <c r="F665" s="417">
        <v>24</v>
      </c>
      <c r="G665" s="417"/>
      <c r="H665" s="418">
        <v>10.4</v>
      </c>
      <c r="I665" s="419" t="s">
        <v>7034</v>
      </c>
      <c r="J665" s="418">
        <v>11.4</v>
      </c>
      <c r="K665" s="416">
        <v>1</v>
      </c>
      <c r="L665" s="416">
        <v>1</v>
      </c>
      <c r="M665" s="416">
        <v>5.05</v>
      </c>
      <c r="N665" s="419">
        <v>4.3</v>
      </c>
      <c r="O665" s="420">
        <f>SUM(F662:F665)</f>
        <v>122</v>
      </c>
      <c r="P665" s="416">
        <v>0</v>
      </c>
      <c r="Q665" s="416">
        <v>0</v>
      </c>
      <c r="R665" s="417">
        <v>0</v>
      </c>
      <c r="S665" s="417">
        <v>0</v>
      </c>
      <c r="T665" s="122" t="str">
        <f>IFERROR(IFERROR(VLOOKUP(CONCATENATE($C665,"-",$D665, "-",$E665),Dashboard!$M$159:$N$299,2,FALSE),VLOOKUP(CONCATENATE($E665,"-",$D665, "-",$C665),Dashboard!$M$159:$N$299,2,FALSE)),"")</f>
        <v/>
      </c>
      <c r="U665" s="572" t="str">
        <f t="shared" si="10"/>
        <v/>
      </c>
      <c r="V665" s="575"/>
      <c r="W665" s="467" t="s">
        <v>7530</v>
      </c>
    </row>
    <row r="666" spans="1:23" ht="15.75" x14ac:dyDescent="0.25">
      <c r="A666" s="439" t="s">
        <v>7065</v>
      </c>
      <c r="B666" s="440" t="s">
        <v>5885</v>
      </c>
      <c r="C666" s="441" t="s">
        <v>295</v>
      </c>
      <c r="D666" s="441"/>
      <c r="E666" s="441" t="s">
        <v>344</v>
      </c>
      <c r="F666" s="441">
        <v>31</v>
      </c>
      <c r="G666" s="441"/>
      <c r="H666" s="442">
        <v>12.1</v>
      </c>
      <c r="I666" s="453"/>
      <c r="J666" s="442">
        <v>13</v>
      </c>
      <c r="K666" s="440"/>
      <c r="L666" s="440"/>
      <c r="M666" s="440"/>
      <c r="N666" s="440"/>
      <c r="O666" s="443"/>
      <c r="P666" s="440"/>
      <c r="Q666" s="440"/>
      <c r="R666" s="491"/>
      <c r="S666" s="444"/>
      <c r="T666" s="122" t="str">
        <f>IFERROR(IFERROR(VLOOKUP(CONCATENATE($C666,"-",$D666, "-",$E666),Dashboard!$M$159:$N$299,2,FALSE),VLOOKUP(CONCATENATE($E666,"-",$D666, "-",$C666),Dashboard!$M$159:$N$299,2,FALSE)),"")</f>
        <v>pnj17</v>
      </c>
      <c r="U666" s="572" t="str">
        <f t="shared" si="10"/>
        <v>pnj17</v>
      </c>
      <c r="V666" s="572"/>
      <c r="W666" s="528" t="s">
        <v>5612</v>
      </c>
    </row>
    <row r="667" spans="1:23" ht="15.75" x14ac:dyDescent="0.25">
      <c r="A667" s="415"/>
      <c r="B667" s="416"/>
      <c r="C667" s="417" t="s">
        <v>344</v>
      </c>
      <c r="D667" s="417"/>
      <c r="E667" s="417" t="s">
        <v>295</v>
      </c>
      <c r="F667" s="417">
        <v>31</v>
      </c>
      <c r="G667" s="417"/>
      <c r="H667" s="418">
        <v>13.1</v>
      </c>
      <c r="I667" s="419"/>
      <c r="J667" s="418">
        <v>14</v>
      </c>
      <c r="K667" s="416"/>
      <c r="L667" s="416"/>
      <c r="M667" s="416"/>
      <c r="N667" s="416"/>
      <c r="O667" s="420"/>
      <c r="P667" s="416"/>
      <c r="Q667" s="416"/>
      <c r="R667" s="479"/>
      <c r="S667" s="423"/>
      <c r="T667" s="122" t="str">
        <f>IFERROR(IFERROR(VLOOKUP(CONCATENATE($C667,"-",$D667, "-",$E667),Dashboard!$M$159:$N$299,2,FALSE),VLOOKUP(CONCATENATE($E667,"-",$D667, "-",$C667),Dashboard!$M$159:$N$299,2,FALSE)),"")</f>
        <v>pnj17</v>
      </c>
      <c r="U667" s="572" t="str">
        <f t="shared" si="10"/>
        <v>pnj17</v>
      </c>
      <c r="V667" s="581"/>
      <c r="W667" s="468" t="s">
        <v>5612</v>
      </c>
    </row>
    <row r="668" spans="1:23" ht="15.75" x14ac:dyDescent="0.25">
      <c r="A668" s="415"/>
      <c r="B668" s="416"/>
      <c r="C668" s="417" t="s">
        <v>295</v>
      </c>
      <c r="D668" s="417"/>
      <c r="E668" s="417" t="s">
        <v>344</v>
      </c>
      <c r="F668" s="417">
        <v>31</v>
      </c>
      <c r="G668" s="417"/>
      <c r="H668" s="418">
        <v>14.4</v>
      </c>
      <c r="I668" s="419"/>
      <c r="J668" s="418">
        <v>15.3</v>
      </c>
      <c r="K668" s="416"/>
      <c r="L668" s="416"/>
      <c r="M668" s="416"/>
      <c r="N668" s="416"/>
      <c r="O668" s="420"/>
      <c r="P668" s="416"/>
      <c r="Q668" s="416"/>
      <c r="R668" s="479"/>
      <c r="S668" s="423"/>
      <c r="T668" s="122" t="str">
        <f>IFERROR(IFERROR(VLOOKUP(CONCATENATE($C668,"-",$D668, "-",$E668),Dashboard!$M$159:$N$299,2,FALSE),VLOOKUP(CONCATENATE($E668,"-",$D668, "-",$C668),Dashboard!$M$159:$N$299,2,FALSE)),"")</f>
        <v>pnj17</v>
      </c>
      <c r="U668" s="572" t="str">
        <f t="shared" si="10"/>
        <v>pnj17</v>
      </c>
      <c r="V668" s="581"/>
      <c r="W668" s="468" t="s">
        <v>5612</v>
      </c>
    </row>
    <row r="669" spans="1:23" ht="15.75" x14ac:dyDescent="0.25">
      <c r="A669" s="415"/>
      <c r="B669" s="416"/>
      <c r="C669" s="417" t="s">
        <v>344</v>
      </c>
      <c r="D669" s="417"/>
      <c r="E669" s="417" t="s">
        <v>295</v>
      </c>
      <c r="F669" s="417">
        <v>31</v>
      </c>
      <c r="G669" s="417"/>
      <c r="H669" s="418">
        <v>16.100000000000001</v>
      </c>
      <c r="I669" s="419"/>
      <c r="J669" s="418">
        <v>17</v>
      </c>
      <c r="K669" s="416"/>
      <c r="L669" s="416"/>
      <c r="M669" s="416"/>
      <c r="N669" s="416"/>
      <c r="O669" s="420"/>
      <c r="P669" s="416"/>
      <c r="Q669" s="416"/>
      <c r="R669" s="479"/>
      <c r="S669" s="423"/>
      <c r="T669" s="122" t="str">
        <f>IFERROR(IFERROR(VLOOKUP(CONCATENATE($C669,"-",$D669, "-",$E669),Dashboard!$M$159:$N$299,2,FALSE),VLOOKUP(CONCATENATE($E669,"-",$D669, "-",$C669),Dashboard!$M$159:$N$299,2,FALSE)),"")</f>
        <v>pnj17</v>
      </c>
      <c r="U669" s="572" t="str">
        <f t="shared" si="10"/>
        <v>pnj17</v>
      </c>
      <c r="V669" s="581"/>
      <c r="W669" s="468" t="s">
        <v>5612</v>
      </c>
    </row>
    <row r="670" spans="1:23" ht="15.75" x14ac:dyDescent="0.25">
      <c r="A670" s="415"/>
      <c r="B670" s="416"/>
      <c r="C670" s="417" t="s">
        <v>295</v>
      </c>
      <c r="D670" s="417" t="s">
        <v>7135</v>
      </c>
      <c r="E670" s="417" t="s">
        <v>344</v>
      </c>
      <c r="F670" s="417">
        <v>41</v>
      </c>
      <c r="G670" s="417"/>
      <c r="H670" s="418">
        <v>17.3</v>
      </c>
      <c r="I670" s="419">
        <v>17.5</v>
      </c>
      <c r="J670" s="418">
        <v>19</v>
      </c>
      <c r="K670" s="416"/>
      <c r="L670" s="416"/>
      <c r="M670" s="416"/>
      <c r="N670" s="416"/>
      <c r="O670" s="420"/>
      <c r="P670" s="416"/>
      <c r="Q670" s="416"/>
      <c r="R670" s="479"/>
      <c r="S670" s="423"/>
      <c r="T670" s="122" t="str">
        <f>IFERROR(IFERROR(VLOOKUP(CONCATENATE($C670,"-",$D670, "-",$E670),Dashboard!$M$159:$N$299,2,FALSE),VLOOKUP(CONCATENATE($E670,"-",$D670, "-",$C670),Dashboard!$M$159:$N$299,2,FALSE)),"")</f>
        <v/>
      </c>
      <c r="U670" s="572" t="str">
        <f t="shared" si="10"/>
        <v/>
      </c>
      <c r="V670" s="581"/>
      <c r="W670" s="468"/>
    </row>
    <row r="671" spans="1:23" ht="15.75" x14ac:dyDescent="0.25">
      <c r="A671" s="415"/>
      <c r="B671" s="416"/>
      <c r="C671" s="417" t="s">
        <v>344</v>
      </c>
      <c r="D671" s="417"/>
      <c r="E671" s="417" t="s">
        <v>295</v>
      </c>
      <c r="F671" s="417">
        <v>31</v>
      </c>
      <c r="G671" s="417"/>
      <c r="H671" s="418">
        <v>19.2</v>
      </c>
      <c r="I671" s="419"/>
      <c r="J671" s="418">
        <v>20.100000000000001</v>
      </c>
      <c r="K671" s="416">
        <v>1</v>
      </c>
      <c r="L671" s="416">
        <v>0</v>
      </c>
      <c r="M671" s="419">
        <v>10</v>
      </c>
      <c r="N671" s="419">
        <v>8</v>
      </c>
      <c r="O671" s="420">
        <f>SUM(F666:F671)</f>
        <v>196</v>
      </c>
      <c r="P671" s="416">
        <v>0</v>
      </c>
      <c r="Q671" s="416">
        <v>0</v>
      </c>
      <c r="R671" s="417">
        <v>0</v>
      </c>
      <c r="S671" s="417">
        <v>0</v>
      </c>
      <c r="T671" s="122" t="str">
        <f>IFERROR(IFERROR(VLOOKUP(CONCATENATE($C671,"-",$D671, "-",$E671),Dashboard!$M$159:$N$299,2,FALSE),VLOOKUP(CONCATENATE($E671,"-",$D671, "-",$C671),Dashboard!$M$159:$N$299,2,FALSE)),"")</f>
        <v>pnj17</v>
      </c>
      <c r="U671" s="572" t="str">
        <f t="shared" si="10"/>
        <v>pnj17</v>
      </c>
      <c r="V671" s="575"/>
      <c r="W671" s="468" t="s">
        <v>5612</v>
      </c>
    </row>
    <row r="672" spans="1:23" ht="15.75" x14ac:dyDescent="0.25">
      <c r="A672" s="415"/>
      <c r="B672" s="416"/>
      <c r="C672" s="417"/>
      <c r="D672" s="417"/>
      <c r="E672" s="417"/>
      <c r="F672" s="417"/>
      <c r="G672" s="417"/>
      <c r="H672" s="418"/>
      <c r="I672" s="419"/>
      <c r="J672" s="418"/>
      <c r="K672" s="416"/>
      <c r="L672" s="416"/>
      <c r="M672" s="416"/>
      <c r="N672" s="419"/>
      <c r="O672" s="420"/>
      <c r="P672" s="416"/>
      <c r="Q672" s="416"/>
      <c r="R672" s="478"/>
      <c r="S672" s="423"/>
      <c r="T672" s="122" t="str">
        <f>IFERROR(IFERROR(VLOOKUP(CONCATENATE($C672,"-",$D672, "-",$E672),Dashboard!$M$159:$N$299,2,FALSE),VLOOKUP(CONCATENATE($E672,"-",$D672, "-",$C672),Dashboard!$M$159:$N$299,2,FALSE)),"")</f>
        <v/>
      </c>
      <c r="U672" s="572" t="str">
        <f t="shared" si="10"/>
        <v/>
      </c>
      <c r="V672" s="581"/>
      <c r="W672" s="423"/>
    </row>
    <row r="673" spans="1:23" ht="36.75" x14ac:dyDescent="0.25">
      <c r="A673" s="415" t="s">
        <v>7048</v>
      </c>
      <c r="B673" s="416" t="s">
        <v>5886</v>
      </c>
      <c r="C673" s="417" t="s">
        <v>295</v>
      </c>
      <c r="D673" s="417" t="s">
        <v>7136</v>
      </c>
      <c r="E673" s="527" t="s">
        <v>7137</v>
      </c>
      <c r="F673" s="417">
        <v>30</v>
      </c>
      <c r="G673" s="417"/>
      <c r="H673" s="418">
        <v>7</v>
      </c>
      <c r="I673" s="419" t="s">
        <v>7034</v>
      </c>
      <c r="J673" s="418">
        <v>80</v>
      </c>
      <c r="K673" s="416"/>
      <c r="L673" s="416"/>
      <c r="M673" s="416"/>
      <c r="N673" s="416"/>
      <c r="O673" s="420"/>
      <c r="P673" s="416"/>
      <c r="Q673" s="416"/>
      <c r="R673" s="479"/>
      <c r="S673" s="423"/>
      <c r="T673" s="122" t="str">
        <f>IFERROR(IFERROR(VLOOKUP(CONCATENATE($C673,"-",$D673, "-",$E673),Dashboard!$M$159:$N$299,2,FALSE),VLOOKUP(CONCATENATE($E673,"-",$D673, "-",$C673),Dashboard!$M$159:$N$299,2,FALSE)),"")</f>
        <v/>
      </c>
      <c r="U673" s="572" t="str">
        <f t="shared" si="10"/>
        <v/>
      </c>
      <c r="V673" s="581"/>
      <c r="W673" s="423"/>
    </row>
    <row r="674" spans="1:23" ht="15.75" x14ac:dyDescent="0.25">
      <c r="A674" s="425"/>
      <c r="B674" s="427"/>
      <c r="C674" s="417" t="s">
        <v>295</v>
      </c>
      <c r="D674" s="417" t="s">
        <v>1261</v>
      </c>
      <c r="E674" s="417" t="s">
        <v>344</v>
      </c>
      <c r="F674" s="417">
        <v>31</v>
      </c>
      <c r="G674" s="417"/>
      <c r="H674" s="418">
        <v>8.0500000000000007</v>
      </c>
      <c r="I674" s="419" t="s">
        <v>7034</v>
      </c>
      <c r="J674" s="418">
        <v>9.0500000000000007</v>
      </c>
      <c r="K674" s="416"/>
      <c r="L674" s="416"/>
      <c r="M674" s="416"/>
      <c r="N674" s="416"/>
      <c r="O674" s="420"/>
      <c r="P674" s="416"/>
      <c r="Q674" s="416"/>
      <c r="R674" s="423"/>
      <c r="S674" s="423"/>
      <c r="T674" s="122" t="str">
        <f>IFERROR(IFERROR(VLOOKUP(CONCATENATE($C674,"-",$D674, "-",$E674),Dashboard!$M$159:$N$299,2,FALSE),VLOOKUP(CONCATENATE($E674,"-",$D674, "-",$C674),Dashboard!$M$159:$N$299,2,FALSE)),"")</f>
        <v>pnj20</v>
      </c>
      <c r="U674" s="572" t="str">
        <f t="shared" si="10"/>
        <v>pnj20</v>
      </c>
      <c r="V674" s="581"/>
      <c r="W674" s="468" t="s">
        <v>5612</v>
      </c>
    </row>
    <row r="675" spans="1:23" ht="15.75" x14ac:dyDescent="0.25">
      <c r="A675" s="415"/>
      <c r="B675" s="416"/>
      <c r="C675" s="417" t="s">
        <v>344</v>
      </c>
      <c r="D675" s="417" t="s">
        <v>1261</v>
      </c>
      <c r="E675" s="417" t="s">
        <v>295</v>
      </c>
      <c r="F675" s="417">
        <v>31</v>
      </c>
      <c r="G675" s="417"/>
      <c r="H675" s="418">
        <v>9.15</v>
      </c>
      <c r="I675" s="419" t="s">
        <v>7034</v>
      </c>
      <c r="J675" s="418">
        <v>10.15</v>
      </c>
      <c r="K675" s="416"/>
      <c r="L675" s="416"/>
      <c r="M675" s="416"/>
      <c r="N675" s="416"/>
      <c r="O675" s="420"/>
      <c r="P675" s="416"/>
      <c r="Q675" s="416"/>
      <c r="R675" s="423"/>
      <c r="S675" s="423"/>
      <c r="T675" s="122" t="str">
        <f>IFERROR(IFERROR(VLOOKUP(CONCATENATE($C675,"-",$D675, "-",$E675),Dashboard!$M$159:$N$299,2,FALSE),VLOOKUP(CONCATENATE($E675,"-",$D675, "-",$C675),Dashboard!$M$159:$N$299,2,FALSE)),"")</f>
        <v>pnj20</v>
      </c>
      <c r="U675" s="572" t="str">
        <f t="shared" si="10"/>
        <v>pnj20</v>
      </c>
      <c r="V675" s="581"/>
      <c r="W675" s="468" t="s">
        <v>5612</v>
      </c>
    </row>
    <row r="676" spans="1:23" ht="15.75" x14ac:dyDescent="0.25">
      <c r="A676" s="415"/>
      <c r="B676" s="416"/>
      <c r="C676" s="417" t="s">
        <v>295</v>
      </c>
      <c r="D676" s="417" t="s">
        <v>1261</v>
      </c>
      <c r="E676" s="417" t="s">
        <v>344</v>
      </c>
      <c r="F676" s="417">
        <v>31</v>
      </c>
      <c r="G676" s="417"/>
      <c r="H676" s="418">
        <v>10.4</v>
      </c>
      <c r="I676" s="419" t="s">
        <v>7034</v>
      </c>
      <c r="J676" s="418">
        <v>11.4</v>
      </c>
      <c r="K676" s="416"/>
      <c r="L676" s="416"/>
      <c r="M676" s="416"/>
      <c r="N676" s="416"/>
      <c r="O676" s="420"/>
      <c r="P676" s="416"/>
      <c r="Q676" s="416"/>
      <c r="R676" s="423"/>
      <c r="S676" s="423"/>
      <c r="T676" s="122" t="str">
        <f>IFERROR(IFERROR(VLOOKUP(CONCATENATE($C676,"-",$D676, "-",$E676),Dashboard!$M$159:$N$299,2,FALSE),VLOOKUP(CONCATENATE($E676,"-",$D676, "-",$C676),Dashboard!$M$159:$N$299,2,FALSE)),"")</f>
        <v>pnj20</v>
      </c>
      <c r="U676" s="572" t="str">
        <f t="shared" si="10"/>
        <v>pnj20</v>
      </c>
      <c r="V676" s="581"/>
      <c r="W676" s="468" t="s">
        <v>5612</v>
      </c>
    </row>
    <row r="677" spans="1:23" ht="15.75" x14ac:dyDescent="0.25">
      <c r="A677" s="415"/>
      <c r="B677" s="421"/>
      <c r="C677" s="417" t="s">
        <v>344</v>
      </c>
      <c r="D677" s="417" t="s">
        <v>1261</v>
      </c>
      <c r="E677" s="417" t="s">
        <v>295</v>
      </c>
      <c r="F677" s="417">
        <v>31</v>
      </c>
      <c r="G677" s="417"/>
      <c r="H677" s="418">
        <v>12</v>
      </c>
      <c r="I677" s="419" t="s">
        <v>7034</v>
      </c>
      <c r="J677" s="418">
        <v>13</v>
      </c>
      <c r="K677" s="416"/>
      <c r="L677" s="416"/>
      <c r="M677" s="416"/>
      <c r="N677" s="416"/>
      <c r="O677" s="420"/>
      <c r="P677" s="416"/>
      <c r="Q677" s="416"/>
      <c r="R677" s="423"/>
      <c r="S677" s="423"/>
      <c r="T677" s="122" t="str">
        <f>IFERROR(IFERROR(VLOOKUP(CONCATENATE($C677,"-",$D677, "-",$E677),Dashboard!$M$159:$N$299,2,FALSE),VLOOKUP(CONCATENATE($E677,"-",$D677, "-",$C677),Dashboard!$M$159:$N$299,2,FALSE)),"")</f>
        <v>pnj20</v>
      </c>
      <c r="U677" s="572" t="str">
        <f t="shared" si="10"/>
        <v>pnj20</v>
      </c>
      <c r="V677" s="581"/>
      <c r="W677" s="468" t="s">
        <v>5612</v>
      </c>
    </row>
    <row r="678" spans="1:23" ht="15.75" x14ac:dyDescent="0.25">
      <c r="A678" s="415"/>
      <c r="B678" s="421"/>
      <c r="C678" s="417" t="s">
        <v>295</v>
      </c>
      <c r="D678" s="454" t="s">
        <v>12</v>
      </c>
      <c r="E678" s="454" t="s">
        <v>7138</v>
      </c>
      <c r="F678" s="417">
        <v>30</v>
      </c>
      <c r="G678" s="417"/>
      <c r="H678" s="418">
        <v>13.3</v>
      </c>
      <c r="I678" s="419" t="s">
        <v>7034</v>
      </c>
      <c r="J678" s="418">
        <v>14.45</v>
      </c>
      <c r="K678" s="416">
        <v>1</v>
      </c>
      <c r="L678" s="416">
        <v>0</v>
      </c>
      <c r="M678" s="419">
        <v>10.45</v>
      </c>
      <c r="N678" s="419">
        <v>8</v>
      </c>
      <c r="O678" s="420">
        <f>SUM(F673:F678)</f>
        <v>184</v>
      </c>
      <c r="P678" s="416">
        <v>0</v>
      </c>
      <c r="Q678" s="416">
        <v>0</v>
      </c>
      <c r="R678" s="417">
        <v>0</v>
      </c>
      <c r="S678" s="417">
        <v>0</v>
      </c>
      <c r="T678" s="122" t="str">
        <f>IFERROR(IFERROR(VLOOKUP(CONCATENATE($C678,"-",$D678, "-",$E678),Dashboard!$M$159:$N$299,2,FALSE),VLOOKUP(CONCATENATE($E678,"-",$D678, "-",$C678),Dashboard!$M$159:$N$299,2,FALSE)),"")</f>
        <v/>
      </c>
      <c r="U678" s="572" t="str">
        <f t="shared" si="10"/>
        <v/>
      </c>
      <c r="V678" s="575"/>
      <c r="W678" s="423"/>
    </row>
    <row r="679" spans="1:23" ht="15.75" x14ac:dyDescent="0.25">
      <c r="A679" s="415"/>
      <c r="B679" s="416"/>
      <c r="C679" s="417"/>
      <c r="D679" s="417"/>
      <c r="E679" s="417"/>
      <c r="F679" s="417"/>
      <c r="G679" s="417"/>
      <c r="H679" s="418"/>
      <c r="I679" s="419"/>
      <c r="J679" s="418"/>
      <c r="K679" s="416"/>
      <c r="L679" s="416"/>
      <c r="M679" s="416"/>
      <c r="N679" s="416"/>
      <c r="O679" s="420"/>
      <c r="P679" s="416"/>
      <c r="Q679" s="416"/>
      <c r="R679" s="529"/>
      <c r="S679" s="423"/>
      <c r="T679" s="122" t="str">
        <f>IFERROR(IFERROR(VLOOKUP(CONCATENATE($C679,"-",$D679, "-",$E679),Dashboard!$M$159:$N$299,2,FALSE),VLOOKUP(CONCATENATE($E679,"-",$D679, "-",$C679),Dashboard!$M$159:$N$299,2,FALSE)),"")</f>
        <v/>
      </c>
      <c r="U679" s="572" t="str">
        <f t="shared" si="10"/>
        <v/>
      </c>
      <c r="V679" s="581"/>
      <c r="W679" s="423"/>
    </row>
    <row r="680" spans="1:23" ht="15.75" x14ac:dyDescent="0.25">
      <c r="A680" s="415" t="s">
        <v>7065</v>
      </c>
      <c r="B680" s="416" t="s">
        <v>5887</v>
      </c>
      <c r="C680" s="417" t="s">
        <v>492</v>
      </c>
      <c r="D680" s="417"/>
      <c r="E680" s="417" t="s">
        <v>295</v>
      </c>
      <c r="F680" s="417">
        <v>28</v>
      </c>
      <c r="G680" s="417"/>
      <c r="H680" s="418">
        <v>8.0500000000000007</v>
      </c>
      <c r="I680" s="419"/>
      <c r="J680" s="418">
        <v>9.0500000000000007</v>
      </c>
      <c r="K680" s="416"/>
      <c r="L680" s="416"/>
      <c r="M680" s="416"/>
      <c r="N680" s="416"/>
      <c r="O680" s="420"/>
      <c r="P680" s="416"/>
      <c r="Q680" s="416"/>
      <c r="R680" s="529"/>
      <c r="S680" s="423"/>
      <c r="T680" s="122" t="str">
        <f>IFERROR(IFERROR(VLOOKUP(CONCATENATE($C680,"-",$D680, "-",$E680),Dashboard!$M$159:$N$299,2,FALSE),VLOOKUP(CONCATENATE($E680,"-",$D680, "-",$C680),Dashboard!$M$159:$N$299,2,FALSE)),"")</f>
        <v/>
      </c>
      <c r="U680" s="572" t="str">
        <f t="shared" si="10"/>
        <v/>
      </c>
      <c r="V680" s="581"/>
      <c r="W680" s="468" t="s">
        <v>5612</v>
      </c>
    </row>
    <row r="681" spans="1:23" ht="15.75" x14ac:dyDescent="0.25">
      <c r="A681" s="415"/>
      <c r="B681" s="416"/>
      <c r="C681" s="417" t="s">
        <v>295</v>
      </c>
      <c r="D681" s="417"/>
      <c r="E681" s="417" t="s">
        <v>344</v>
      </c>
      <c r="F681" s="417">
        <v>31</v>
      </c>
      <c r="G681" s="417"/>
      <c r="H681" s="418">
        <v>10</v>
      </c>
      <c r="I681" s="419"/>
      <c r="J681" s="418">
        <v>11</v>
      </c>
      <c r="K681" s="416"/>
      <c r="L681" s="416"/>
      <c r="M681" s="416"/>
      <c r="N681" s="416"/>
      <c r="O681" s="420"/>
      <c r="P681" s="416"/>
      <c r="Q681" s="416"/>
      <c r="R681" s="529"/>
      <c r="S681" s="423"/>
      <c r="T681" s="122" t="str">
        <f>IFERROR(IFERROR(VLOOKUP(CONCATENATE($C681,"-",$D681, "-",$E681),Dashboard!$M$159:$N$299,2,FALSE),VLOOKUP(CONCATENATE($E681,"-",$D681, "-",$C681),Dashboard!$M$159:$N$299,2,FALSE)),"")</f>
        <v>pnj17</v>
      </c>
      <c r="U681" s="572" t="str">
        <f t="shared" si="10"/>
        <v>pnj17</v>
      </c>
      <c r="V681" s="581"/>
      <c r="W681" s="468" t="s">
        <v>5612</v>
      </c>
    </row>
    <row r="682" spans="1:23" ht="15.75" x14ac:dyDescent="0.25">
      <c r="A682" s="415"/>
      <c r="B682" s="416"/>
      <c r="C682" s="417" t="s">
        <v>344</v>
      </c>
      <c r="D682" s="417"/>
      <c r="E682" s="417" t="s">
        <v>295</v>
      </c>
      <c r="F682" s="417">
        <v>31</v>
      </c>
      <c r="G682" s="417"/>
      <c r="H682" s="418">
        <v>11.2</v>
      </c>
      <c r="I682" s="419"/>
      <c r="J682" s="418">
        <v>12.2</v>
      </c>
      <c r="K682" s="416"/>
      <c r="L682" s="416"/>
      <c r="M682" s="416"/>
      <c r="N682" s="416"/>
      <c r="O682" s="420"/>
      <c r="P682" s="416"/>
      <c r="Q682" s="416"/>
      <c r="R682" s="397"/>
      <c r="S682" s="423"/>
      <c r="T682" s="122" t="str">
        <f>IFERROR(IFERROR(VLOOKUP(CONCATENATE($C682,"-",$D682, "-",$E682),Dashboard!$M$159:$N$299,2,FALSE),VLOOKUP(CONCATENATE($E682,"-",$D682, "-",$C682),Dashboard!$M$159:$N$299,2,FALSE)),"")</f>
        <v>pnj17</v>
      </c>
      <c r="U682" s="572" t="str">
        <f t="shared" si="10"/>
        <v>pnj17</v>
      </c>
      <c r="V682" s="581"/>
      <c r="W682" s="468" t="s">
        <v>7531</v>
      </c>
    </row>
    <row r="683" spans="1:23" ht="15.75" x14ac:dyDescent="0.25">
      <c r="A683" s="415"/>
      <c r="B683" s="416"/>
      <c r="C683" s="417" t="s">
        <v>295</v>
      </c>
      <c r="D683" s="417"/>
      <c r="E683" s="417" t="s">
        <v>344</v>
      </c>
      <c r="F683" s="417">
        <v>31</v>
      </c>
      <c r="G683" s="417"/>
      <c r="H683" s="418">
        <v>14.5</v>
      </c>
      <c r="I683" s="419"/>
      <c r="J683" s="418">
        <v>15.4</v>
      </c>
      <c r="K683" s="416"/>
      <c r="L683" s="416"/>
      <c r="M683" s="416"/>
      <c r="N683" s="416"/>
      <c r="O683" s="420"/>
      <c r="P683" s="416"/>
      <c r="Q683" s="416"/>
      <c r="R683" s="529"/>
      <c r="S683" s="423"/>
      <c r="T683" s="122" t="str">
        <f>IFERROR(IFERROR(VLOOKUP(CONCATENATE($C683,"-",$D683, "-",$E683),Dashboard!$M$159:$N$299,2,FALSE),VLOOKUP(CONCATENATE($E683,"-",$D683, "-",$C683),Dashboard!$M$159:$N$299,2,FALSE)),"")</f>
        <v>pnj17</v>
      </c>
      <c r="U683" s="572" t="str">
        <f t="shared" si="10"/>
        <v>pnj17</v>
      </c>
      <c r="V683" s="581"/>
      <c r="W683" s="468" t="s">
        <v>5612</v>
      </c>
    </row>
    <row r="684" spans="1:23" ht="15.75" x14ac:dyDescent="0.25">
      <c r="A684" s="415"/>
      <c r="B684" s="416"/>
      <c r="C684" s="417" t="s">
        <v>344</v>
      </c>
      <c r="D684" s="417"/>
      <c r="E684" s="417" t="s">
        <v>295</v>
      </c>
      <c r="F684" s="417">
        <v>31</v>
      </c>
      <c r="G684" s="417"/>
      <c r="H684" s="418">
        <v>16.2</v>
      </c>
      <c r="I684" s="419"/>
      <c r="J684" s="418">
        <v>17.100000000000001</v>
      </c>
      <c r="K684" s="416"/>
      <c r="L684" s="416"/>
      <c r="M684" s="416"/>
      <c r="N684" s="416"/>
      <c r="O684" s="420"/>
      <c r="P684" s="416"/>
      <c r="Q684" s="416"/>
      <c r="R684" s="529"/>
      <c r="S684" s="423"/>
      <c r="T684" s="122" t="str">
        <f>IFERROR(IFERROR(VLOOKUP(CONCATENATE($C684,"-",$D684, "-",$E684),Dashboard!$M$159:$N$299,2,FALSE),VLOOKUP(CONCATENATE($E684,"-",$D684, "-",$C684),Dashboard!$M$159:$N$299,2,FALSE)),"")</f>
        <v>pnj17</v>
      </c>
      <c r="U684" s="572" t="str">
        <f t="shared" si="10"/>
        <v>pnj17</v>
      </c>
      <c r="V684" s="581"/>
      <c r="W684" s="468" t="s">
        <v>5612</v>
      </c>
    </row>
    <row r="685" spans="1:23" ht="57" x14ac:dyDescent="0.25">
      <c r="A685" s="415"/>
      <c r="B685" s="416"/>
      <c r="C685" s="417" t="s">
        <v>295</v>
      </c>
      <c r="D685" s="417"/>
      <c r="E685" s="417" t="s">
        <v>492</v>
      </c>
      <c r="F685" s="417">
        <v>28</v>
      </c>
      <c r="G685" s="417"/>
      <c r="H685" s="530">
        <v>18</v>
      </c>
      <c r="I685" s="419"/>
      <c r="J685" s="418">
        <v>19</v>
      </c>
      <c r="K685" s="416">
        <v>1</v>
      </c>
      <c r="L685" s="416">
        <v>0</v>
      </c>
      <c r="M685" s="419">
        <v>11.35</v>
      </c>
      <c r="N685" s="416">
        <v>6.45</v>
      </c>
      <c r="O685" s="420">
        <f>SUM(F680:F685)</f>
        <v>180</v>
      </c>
      <c r="P685" s="416">
        <v>0</v>
      </c>
      <c r="Q685" s="416">
        <v>0</v>
      </c>
      <c r="R685" s="417">
        <v>0</v>
      </c>
      <c r="S685" s="417">
        <v>0</v>
      </c>
      <c r="T685" s="122" t="str">
        <f>IFERROR(IFERROR(VLOOKUP(CONCATENATE($C685,"-",$D685, "-",$E685),Dashboard!$M$159:$N$299,2,FALSE),VLOOKUP(CONCATENATE($E685,"-",$D685, "-",$C685),Dashboard!$M$159:$N$299,2,FALSE)),"")</f>
        <v/>
      </c>
      <c r="U685" s="572" t="str">
        <f t="shared" si="10"/>
        <v/>
      </c>
      <c r="V685" s="575"/>
      <c r="W685" s="531" t="s">
        <v>7532</v>
      </c>
    </row>
    <row r="686" spans="1:23" ht="15.75" x14ac:dyDescent="0.25">
      <c r="A686" s="415"/>
      <c r="B686" s="416"/>
      <c r="C686" s="417"/>
      <c r="D686" s="417"/>
      <c r="E686" s="417"/>
      <c r="F686" s="417"/>
      <c r="G686" s="417"/>
      <c r="H686" s="530"/>
      <c r="I686" s="419"/>
      <c r="J686" s="418"/>
      <c r="K686" s="416"/>
      <c r="L686" s="416"/>
      <c r="M686" s="416"/>
      <c r="N686" s="416"/>
      <c r="O686" s="420"/>
      <c r="P686" s="416"/>
      <c r="Q686" s="416"/>
      <c r="R686" s="479"/>
      <c r="S686" s="423"/>
      <c r="T686" s="122" t="str">
        <f>IFERROR(IFERROR(VLOOKUP(CONCATENATE($C686,"-",$D686, "-",$E686),Dashboard!$M$159:$N$299,2,FALSE),VLOOKUP(CONCATENATE($E686,"-",$D686, "-",$C686),Dashboard!$M$159:$N$299,2,FALSE)),"")</f>
        <v/>
      </c>
      <c r="U686" s="572" t="str">
        <f t="shared" si="10"/>
        <v/>
      </c>
      <c r="V686" s="581"/>
      <c r="W686" s="423"/>
    </row>
    <row r="687" spans="1:23" ht="15.75" x14ac:dyDescent="0.25">
      <c r="A687" s="415" t="s">
        <v>7065</v>
      </c>
      <c r="B687" s="416" t="s">
        <v>5888</v>
      </c>
      <c r="C687" s="417" t="s">
        <v>295</v>
      </c>
      <c r="D687" s="417" t="s">
        <v>4592</v>
      </c>
      <c r="E687" s="417" t="s">
        <v>492</v>
      </c>
      <c r="F687" s="417">
        <v>38</v>
      </c>
      <c r="G687" s="417"/>
      <c r="H687" s="418">
        <v>10.3</v>
      </c>
      <c r="I687" s="419"/>
      <c r="J687" s="418">
        <v>11.2</v>
      </c>
      <c r="K687" s="416"/>
      <c r="L687" s="416"/>
      <c r="M687" s="416"/>
      <c r="N687" s="416"/>
      <c r="O687" s="420"/>
      <c r="P687" s="416"/>
      <c r="Q687" s="416"/>
      <c r="R687" s="479"/>
      <c r="S687" s="423"/>
      <c r="T687" s="122" t="str">
        <f>IFERROR(IFERROR(VLOOKUP(CONCATENATE($C687,"-",$D687, "-",$E687),Dashboard!$M$159:$N$299,2,FALSE),VLOOKUP(CONCATENATE($E687,"-",$D687, "-",$C687),Dashboard!$M$159:$N$299,2,FALSE)),"")</f>
        <v/>
      </c>
      <c r="U687" s="572" t="str">
        <f t="shared" si="10"/>
        <v/>
      </c>
      <c r="V687" s="581"/>
      <c r="W687" s="423" t="s">
        <v>6106</v>
      </c>
    </row>
    <row r="688" spans="1:23" ht="15.75" x14ac:dyDescent="0.25">
      <c r="A688" s="415"/>
      <c r="B688" s="416"/>
      <c r="C688" s="417" t="s">
        <v>492</v>
      </c>
      <c r="D688" s="417"/>
      <c r="E688" s="417" t="s">
        <v>295</v>
      </c>
      <c r="F688" s="417">
        <v>28</v>
      </c>
      <c r="G688" s="417"/>
      <c r="H688" s="418">
        <v>8.4499999999999993</v>
      </c>
      <c r="I688" s="419">
        <v>9.4499999999999993</v>
      </c>
      <c r="J688" s="418">
        <v>12.2</v>
      </c>
      <c r="K688" s="416"/>
      <c r="L688" s="416"/>
      <c r="M688" s="416"/>
      <c r="N688" s="416"/>
      <c r="O688" s="420"/>
      <c r="P688" s="416"/>
      <c r="Q688" s="416"/>
      <c r="R688" s="479"/>
      <c r="S688" s="423"/>
      <c r="T688" s="122" t="str">
        <f>IFERROR(IFERROR(VLOOKUP(CONCATENATE($C688,"-",$D688, "-",$E688),Dashboard!$M$159:$N$299,2,FALSE),VLOOKUP(CONCATENATE($E688,"-",$D688, "-",$C688),Dashboard!$M$159:$N$299,2,FALSE)),"")</f>
        <v/>
      </c>
      <c r="U688" s="572" t="str">
        <f t="shared" si="10"/>
        <v/>
      </c>
      <c r="V688" s="581"/>
      <c r="W688" s="423" t="s">
        <v>5612</v>
      </c>
    </row>
    <row r="689" spans="1:23" ht="15.75" x14ac:dyDescent="0.25">
      <c r="A689" s="415"/>
      <c r="B689" s="416"/>
      <c r="C689" s="417" t="s">
        <v>295</v>
      </c>
      <c r="D689" s="417"/>
      <c r="E689" s="417" t="s">
        <v>344</v>
      </c>
      <c r="F689" s="417">
        <v>31</v>
      </c>
      <c r="G689" s="417"/>
      <c r="H689" s="418">
        <v>12.3</v>
      </c>
      <c r="I689" s="419"/>
      <c r="J689" s="418">
        <v>13.2</v>
      </c>
      <c r="K689" s="416"/>
      <c r="L689" s="416"/>
      <c r="M689" s="416"/>
      <c r="N689" s="416"/>
      <c r="O689" s="420"/>
      <c r="P689" s="416"/>
      <c r="Q689" s="416"/>
      <c r="R689" s="479"/>
      <c r="S689" s="423"/>
      <c r="T689" s="122" t="str">
        <f>IFERROR(IFERROR(VLOOKUP(CONCATENATE($C689,"-",$D689, "-",$E689),Dashboard!$M$159:$N$299,2,FALSE),VLOOKUP(CONCATENATE($E689,"-",$D689, "-",$C689),Dashboard!$M$159:$N$299,2,FALSE)),"")</f>
        <v>pnj17</v>
      </c>
      <c r="U689" s="572" t="str">
        <f t="shared" si="10"/>
        <v>pnj17</v>
      </c>
      <c r="V689" s="581"/>
      <c r="W689" s="423" t="s">
        <v>5612</v>
      </c>
    </row>
    <row r="690" spans="1:23" ht="15.75" x14ac:dyDescent="0.25">
      <c r="A690" s="415"/>
      <c r="B690" s="416"/>
      <c r="C690" s="417" t="s">
        <v>344</v>
      </c>
      <c r="D690" s="417"/>
      <c r="E690" s="417" t="s">
        <v>295</v>
      </c>
      <c r="F690" s="417">
        <v>31</v>
      </c>
      <c r="G690" s="417"/>
      <c r="H690" s="418">
        <v>13.3</v>
      </c>
      <c r="I690" s="419"/>
      <c r="J690" s="418">
        <v>14.2</v>
      </c>
      <c r="K690" s="416"/>
      <c r="L690" s="416"/>
      <c r="M690" s="416"/>
      <c r="N690" s="416"/>
      <c r="O690" s="420"/>
      <c r="P690" s="416"/>
      <c r="Q690" s="416"/>
      <c r="R690" s="479"/>
      <c r="S690" s="423"/>
      <c r="T690" s="122" t="str">
        <f>IFERROR(IFERROR(VLOOKUP(CONCATENATE($C690,"-",$D690, "-",$E690),Dashboard!$M$159:$N$299,2,FALSE),VLOOKUP(CONCATENATE($E690,"-",$D690, "-",$C690),Dashboard!$M$159:$N$299,2,FALSE)),"")</f>
        <v>pnj17</v>
      </c>
      <c r="U690" s="572" t="str">
        <f t="shared" si="10"/>
        <v>pnj17</v>
      </c>
      <c r="V690" s="581"/>
      <c r="W690" s="423" t="s">
        <v>5612</v>
      </c>
    </row>
    <row r="691" spans="1:23" ht="15.75" x14ac:dyDescent="0.25">
      <c r="A691" s="415"/>
      <c r="B691" s="416"/>
      <c r="C691" s="417" t="s">
        <v>295</v>
      </c>
      <c r="D691" s="417"/>
      <c r="E691" s="417" t="s">
        <v>344</v>
      </c>
      <c r="F691" s="417">
        <v>31</v>
      </c>
      <c r="G691" s="417"/>
      <c r="H691" s="418">
        <v>15</v>
      </c>
      <c r="I691" s="419"/>
      <c r="J691" s="418">
        <v>16</v>
      </c>
      <c r="K691" s="416"/>
      <c r="L691" s="416"/>
      <c r="M691" s="416"/>
      <c r="N691" s="416"/>
      <c r="O691" s="420"/>
      <c r="P691" s="416"/>
      <c r="Q691" s="416"/>
      <c r="R691" s="479"/>
      <c r="S691" s="423"/>
      <c r="T691" s="122" t="str">
        <f>IFERROR(IFERROR(VLOOKUP(CONCATENATE($C691,"-",$D691, "-",$E691),Dashboard!$M$159:$N$299,2,FALSE),VLOOKUP(CONCATENATE($E691,"-",$D691, "-",$C691),Dashboard!$M$159:$N$299,2,FALSE)),"")</f>
        <v>pnj17</v>
      </c>
      <c r="U691" s="572" t="str">
        <f t="shared" si="10"/>
        <v>pnj17</v>
      </c>
      <c r="V691" s="581"/>
      <c r="W691" s="423" t="s">
        <v>5612</v>
      </c>
    </row>
    <row r="692" spans="1:23" ht="15.75" x14ac:dyDescent="0.25">
      <c r="A692" s="415"/>
      <c r="B692" s="416"/>
      <c r="C692" s="417" t="s">
        <v>344</v>
      </c>
      <c r="D692" s="417"/>
      <c r="E692" s="417" t="s">
        <v>295</v>
      </c>
      <c r="F692" s="417">
        <v>31</v>
      </c>
      <c r="G692" s="417"/>
      <c r="H692" s="418">
        <v>16.2</v>
      </c>
      <c r="I692" s="419"/>
      <c r="J692" s="418">
        <v>17.2</v>
      </c>
      <c r="K692" s="416"/>
      <c r="L692" s="416"/>
      <c r="M692" s="416"/>
      <c r="N692" s="416"/>
      <c r="O692" s="420"/>
      <c r="P692" s="416"/>
      <c r="Q692" s="416"/>
      <c r="R692" s="479"/>
      <c r="S692" s="423"/>
      <c r="T692" s="122" t="str">
        <f>IFERROR(IFERROR(VLOOKUP(CONCATENATE($C692,"-",$D692, "-",$E692),Dashboard!$M$159:$N$299,2,FALSE),VLOOKUP(CONCATENATE($E692,"-",$D692, "-",$C692),Dashboard!$M$159:$N$299,2,FALSE)),"")</f>
        <v>pnj17</v>
      </c>
      <c r="U692" s="572" t="str">
        <f t="shared" si="10"/>
        <v>pnj17</v>
      </c>
      <c r="V692" s="581"/>
      <c r="W692" s="423" t="s">
        <v>5612</v>
      </c>
    </row>
    <row r="693" spans="1:23" ht="15.75" x14ac:dyDescent="0.25">
      <c r="A693" s="415"/>
      <c r="B693" s="416"/>
      <c r="C693" s="417" t="s">
        <v>295</v>
      </c>
      <c r="D693" s="417"/>
      <c r="E693" s="417" t="s">
        <v>492</v>
      </c>
      <c r="F693" s="417">
        <v>28</v>
      </c>
      <c r="G693" s="417"/>
      <c r="H693" s="418">
        <v>18.100000000000001</v>
      </c>
      <c r="I693" s="419"/>
      <c r="J693" s="418">
        <v>19.100000000000001</v>
      </c>
      <c r="K693" s="416">
        <v>1</v>
      </c>
      <c r="L693" s="416">
        <v>0</v>
      </c>
      <c r="M693" s="419">
        <v>12.4</v>
      </c>
      <c r="N693" s="419">
        <v>8</v>
      </c>
      <c r="O693" s="420">
        <f>SUM(F687:F693)</f>
        <v>218</v>
      </c>
      <c r="P693" s="416">
        <v>150</v>
      </c>
      <c r="Q693" s="416">
        <v>0</v>
      </c>
      <c r="R693" s="532">
        <v>0</v>
      </c>
      <c r="S693" s="457">
        <v>0</v>
      </c>
      <c r="T693" s="122" t="str">
        <f>IFERROR(IFERROR(VLOOKUP(CONCATENATE($C693,"-",$D693, "-",$E693),Dashboard!$M$159:$N$299,2,FALSE),VLOOKUP(CONCATENATE($E693,"-",$D693, "-",$C693),Dashboard!$M$159:$N$299,2,FALSE)),"")</f>
        <v/>
      </c>
      <c r="U693" s="572" t="str">
        <f t="shared" si="10"/>
        <v/>
      </c>
      <c r="V693" s="674"/>
      <c r="W693" s="524" t="s">
        <v>7533</v>
      </c>
    </row>
    <row r="694" spans="1:23" ht="15.75" x14ac:dyDescent="0.25">
      <c r="A694" s="415"/>
      <c r="B694" s="416" t="s">
        <v>5889</v>
      </c>
      <c r="C694" s="417" t="s">
        <v>295</v>
      </c>
      <c r="D694" s="417"/>
      <c r="E694" s="417" t="s">
        <v>1245</v>
      </c>
      <c r="F694" s="417">
        <v>30</v>
      </c>
      <c r="G694" s="417"/>
      <c r="H694" s="418">
        <v>11</v>
      </c>
      <c r="I694" s="419"/>
      <c r="J694" s="418"/>
      <c r="K694" s="416"/>
      <c r="L694" s="416"/>
      <c r="M694" s="416"/>
      <c r="N694" s="416"/>
      <c r="O694" s="420"/>
      <c r="P694" s="416"/>
      <c r="Q694" s="416"/>
      <c r="R694" s="533"/>
      <c r="S694" s="423"/>
      <c r="T694" s="122" t="str">
        <f>IFERROR(IFERROR(VLOOKUP(CONCATENATE($C694,"-",$D694, "-",$E694),Dashboard!$M$159:$N$299,2,FALSE),VLOOKUP(CONCATENATE($E694,"-",$D694, "-",$C694),Dashboard!$M$159:$N$299,2,FALSE)),"")</f>
        <v>pnj16</v>
      </c>
      <c r="U694" s="572" t="str">
        <f t="shared" si="10"/>
        <v>pnj16</v>
      </c>
      <c r="V694" s="581"/>
      <c r="W694" s="423" t="s">
        <v>5612</v>
      </c>
    </row>
    <row r="695" spans="1:23" ht="15.75" x14ac:dyDescent="0.25">
      <c r="A695" s="415"/>
      <c r="B695" s="416"/>
      <c r="C695" s="417" t="s">
        <v>1245</v>
      </c>
      <c r="D695" s="417"/>
      <c r="E695" s="417" t="s">
        <v>295</v>
      </c>
      <c r="F695" s="417">
        <v>30</v>
      </c>
      <c r="G695" s="417"/>
      <c r="H695" s="418"/>
      <c r="I695" s="419"/>
      <c r="J695" s="418"/>
      <c r="K695" s="416"/>
      <c r="L695" s="416"/>
      <c r="M695" s="416"/>
      <c r="N695" s="416"/>
      <c r="O695" s="420"/>
      <c r="P695" s="416"/>
      <c r="Q695" s="416"/>
      <c r="R695" s="479"/>
      <c r="S695" s="423"/>
      <c r="T695" s="122" t="str">
        <f>IFERROR(IFERROR(VLOOKUP(CONCATENATE($C695,"-",$D695, "-",$E695),Dashboard!$M$159:$N$299,2,FALSE),VLOOKUP(CONCATENATE($E695,"-",$D695, "-",$C695),Dashboard!$M$159:$N$299,2,FALSE)),"")</f>
        <v>pnj16</v>
      </c>
      <c r="U695" s="572" t="str">
        <f t="shared" si="10"/>
        <v>pnj16</v>
      </c>
      <c r="V695" s="581"/>
      <c r="W695" s="423" t="s">
        <v>5612</v>
      </c>
    </row>
    <row r="696" spans="1:23" ht="15.75" x14ac:dyDescent="0.25">
      <c r="A696" s="415"/>
      <c r="B696" s="416"/>
      <c r="C696" s="417" t="s">
        <v>295</v>
      </c>
      <c r="D696" s="417"/>
      <c r="E696" s="417" t="s">
        <v>1245</v>
      </c>
      <c r="F696" s="417">
        <v>30</v>
      </c>
      <c r="G696" s="417"/>
      <c r="H696" s="418"/>
      <c r="I696" s="419"/>
      <c r="J696" s="418"/>
      <c r="K696" s="416"/>
      <c r="L696" s="416"/>
      <c r="M696" s="416"/>
      <c r="N696" s="416"/>
      <c r="O696" s="420"/>
      <c r="P696" s="416"/>
      <c r="Q696" s="416"/>
      <c r="R696" s="479"/>
      <c r="S696" s="423"/>
      <c r="T696" s="122" t="str">
        <f>IFERROR(IFERROR(VLOOKUP(CONCATENATE($C696,"-",$D696, "-",$E696),Dashboard!$M$159:$N$299,2,FALSE),VLOOKUP(CONCATENATE($E696,"-",$D696, "-",$C696),Dashboard!$M$159:$N$299,2,FALSE)),"")</f>
        <v>pnj16</v>
      </c>
      <c r="U696" s="572" t="str">
        <f t="shared" si="10"/>
        <v>pnj16</v>
      </c>
      <c r="V696" s="581"/>
      <c r="W696" s="423" t="s">
        <v>5612</v>
      </c>
    </row>
    <row r="697" spans="1:23" ht="15.75" x14ac:dyDescent="0.25">
      <c r="A697" s="415"/>
      <c r="B697" s="416"/>
      <c r="C697" s="417" t="s">
        <v>1245</v>
      </c>
      <c r="D697" s="417"/>
      <c r="E697" s="417" t="s">
        <v>295</v>
      </c>
      <c r="F697" s="417">
        <v>30</v>
      </c>
      <c r="G697" s="417"/>
      <c r="H697" s="418"/>
      <c r="I697" s="419"/>
      <c r="J697" s="418"/>
      <c r="K697" s="416"/>
      <c r="L697" s="416"/>
      <c r="M697" s="416"/>
      <c r="N697" s="416"/>
      <c r="O697" s="420"/>
      <c r="P697" s="416"/>
      <c r="Q697" s="416"/>
      <c r="R697" s="479"/>
      <c r="S697" s="423"/>
      <c r="T697" s="122" t="str">
        <f>IFERROR(IFERROR(VLOOKUP(CONCATENATE($C697,"-",$D697, "-",$E697),Dashboard!$M$159:$N$299,2,FALSE),VLOOKUP(CONCATENATE($E697,"-",$D697, "-",$C697),Dashboard!$M$159:$N$299,2,FALSE)),"")</f>
        <v>pnj16</v>
      </c>
      <c r="U697" s="572" t="str">
        <f t="shared" si="10"/>
        <v>pnj16</v>
      </c>
      <c r="V697" s="581"/>
      <c r="W697" s="423" t="s">
        <v>5612</v>
      </c>
    </row>
    <row r="698" spans="1:23" ht="15.75" x14ac:dyDescent="0.25">
      <c r="A698" s="415"/>
      <c r="B698" s="416"/>
      <c r="C698" s="417" t="s">
        <v>295</v>
      </c>
      <c r="D698" s="417"/>
      <c r="E698" s="417" t="s">
        <v>1245</v>
      </c>
      <c r="F698" s="417">
        <v>30</v>
      </c>
      <c r="G698" s="417"/>
      <c r="H698" s="418"/>
      <c r="I698" s="419"/>
      <c r="J698" s="418"/>
      <c r="K698" s="416"/>
      <c r="L698" s="416"/>
      <c r="M698" s="416"/>
      <c r="N698" s="416"/>
      <c r="O698" s="420"/>
      <c r="P698" s="416"/>
      <c r="Q698" s="416"/>
      <c r="R698" s="479"/>
      <c r="S698" s="423"/>
      <c r="T698" s="122" t="str">
        <f>IFERROR(IFERROR(VLOOKUP(CONCATENATE($C698,"-",$D698, "-",$E698),Dashboard!$M$159:$N$299,2,FALSE),VLOOKUP(CONCATENATE($E698,"-",$D698, "-",$C698),Dashboard!$M$159:$N$299,2,FALSE)),"")</f>
        <v>pnj16</v>
      </c>
      <c r="U698" s="572" t="str">
        <f t="shared" si="10"/>
        <v>pnj16</v>
      </c>
      <c r="V698" s="581"/>
      <c r="W698" s="423" t="s">
        <v>5612</v>
      </c>
    </row>
    <row r="699" spans="1:23" ht="15.75" x14ac:dyDescent="0.25">
      <c r="A699" s="415"/>
      <c r="B699" s="416"/>
      <c r="C699" s="417" t="s">
        <v>1245</v>
      </c>
      <c r="D699" s="417"/>
      <c r="E699" s="417" t="s">
        <v>295</v>
      </c>
      <c r="F699" s="417">
        <v>30</v>
      </c>
      <c r="G699" s="417"/>
      <c r="H699" s="418"/>
      <c r="I699" s="419"/>
      <c r="J699" s="418">
        <v>20.3</v>
      </c>
      <c r="K699" s="416">
        <v>1</v>
      </c>
      <c r="L699" s="416">
        <v>0</v>
      </c>
      <c r="M699" s="419">
        <v>10.15</v>
      </c>
      <c r="N699" s="419">
        <v>6.45</v>
      </c>
      <c r="O699" s="420">
        <f>SUM(F694:F699)</f>
        <v>180</v>
      </c>
      <c r="P699" s="416">
        <v>0</v>
      </c>
      <c r="Q699" s="416">
        <v>0</v>
      </c>
      <c r="R699" s="534">
        <v>0</v>
      </c>
      <c r="S699" s="535">
        <v>0</v>
      </c>
      <c r="T699" s="122" t="str">
        <f>IFERROR(IFERROR(VLOOKUP(CONCATENATE($C699,"-",$D699, "-",$E699),Dashboard!$M$159:$N$299,2,FALSE),VLOOKUP(CONCATENATE($E699,"-",$D699, "-",$C699),Dashboard!$M$159:$N$299,2,FALSE)),"")</f>
        <v>pnj16</v>
      </c>
      <c r="U699" s="572" t="str">
        <f t="shared" si="10"/>
        <v>pnj16</v>
      </c>
      <c r="V699" s="344"/>
      <c r="W699" s="423" t="s">
        <v>7263</v>
      </c>
    </row>
    <row r="700" spans="1:23" ht="15.75" x14ac:dyDescent="0.25">
      <c r="A700" s="415"/>
      <c r="B700" s="416"/>
      <c r="C700" s="417"/>
      <c r="D700" s="417"/>
      <c r="E700" s="417"/>
      <c r="F700" s="417"/>
      <c r="G700" s="417"/>
      <c r="H700" s="418"/>
      <c r="I700" s="419"/>
      <c r="J700" s="418"/>
      <c r="K700" s="416"/>
      <c r="L700" s="416"/>
      <c r="M700" s="416"/>
      <c r="N700" s="419"/>
      <c r="O700" s="420"/>
      <c r="P700" s="416"/>
      <c r="Q700" s="416"/>
      <c r="R700" s="529"/>
      <c r="S700" s="423"/>
      <c r="T700" s="122" t="str">
        <f>IFERROR(IFERROR(VLOOKUP(CONCATENATE($C700,"-",$D700, "-",$E700),Dashboard!$M$159:$N$299,2,FALSE),VLOOKUP(CONCATENATE($E700,"-",$D700, "-",$C700),Dashboard!$M$159:$N$299,2,FALSE)),"")</f>
        <v/>
      </c>
      <c r="U700" s="572" t="str">
        <f t="shared" si="10"/>
        <v/>
      </c>
      <c r="V700" s="581"/>
      <c r="W700" s="423"/>
    </row>
    <row r="701" spans="1:23" ht="15.75" x14ac:dyDescent="0.25">
      <c r="A701" s="415"/>
      <c r="B701" s="416" t="s">
        <v>5890</v>
      </c>
      <c r="C701" s="417" t="s">
        <v>295</v>
      </c>
      <c r="D701" s="417"/>
      <c r="E701" s="417" t="s">
        <v>1245</v>
      </c>
      <c r="F701" s="417">
        <v>30</v>
      </c>
      <c r="G701" s="417"/>
      <c r="H701" s="418">
        <v>10.3</v>
      </c>
      <c r="I701" s="419"/>
      <c r="J701" s="418"/>
      <c r="K701" s="416"/>
      <c r="L701" s="416"/>
      <c r="M701" s="416"/>
      <c r="N701" s="416"/>
      <c r="O701" s="420"/>
      <c r="P701" s="416"/>
      <c r="Q701" s="416"/>
      <c r="R701" s="529"/>
      <c r="S701" s="423"/>
      <c r="T701" s="122" t="str">
        <f>IFERROR(IFERROR(VLOOKUP(CONCATENATE($C701,"-",$D701, "-",$E701),Dashboard!$M$159:$N$299,2,FALSE),VLOOKUP(CONCATENATE($E701,"-",$D701, "-",$C701),Dashboard!$M$159:$N$299,2,FALSE)),"")</f>
        <v>pnj16</v>
      </c>
      <c r="U701" s="572" t="str">
        <f t="shared" si="10"/>
        <v>pnj16</v>
      </c>
      <c r="V701" s="581"/>
      <c r="W701" s="423" t="s">
        <v>5612</v>
      </c>
    </row>
    <row r="702" spans="1:23" ht="15.75" x14ac:dyDescent="0.25">
      <c r="A702" s="415"/>
      <c r="B702" s="416"/>
      <c r="C702" s="417" t="s">
        <v>1245</v>
      </c>
      <c r="D702" s="417"/>
      <c r="E702" s="417" t="s">
        <v>295</v>
      </c>
      <c r="F702" s="417">
        <v>30</v>
      </c>
      <c r="G702" s="417"/>
      <c r="H702" s="418"/>
      <c r="I702" s="419"/>
      <c r="J702" s="418"/>
      <c r="K702" s="416"/>
      <c r="L702" s="416"/>
      <c r="M702" s="416"/>
      <c r="N702" s="416"/>
      <c r="O702" s="420"/>
      <c r="P702" s="416"/>
      <c r="Q702" s="416"/>
      <c r="R702" s="529"/>
      <c r="S702" s="423"/>
      <c r="T702" s="122" t="str">
        <f>IFERROR(IFERROR(VLOOKUP(CONCATENATE($C702,"-",$D702, "-",$E702),Dashboard!$M$159:$N$299,2,FALSE),VLOOKUP(CONCATENATE($E702,"-",$D702, "-",$C702),Dashboard!$M$159:$N$299,2,FALSE)),"")</f>
        <v>pnj16</v>
      </c>
      <c r="U702" s="572" t="str">
        <f t="shared" si="10"/>
        <v>pnj16</v>
      </c>
      <c r="V702" s="581"/>
      <c r="W702" s="423" t="s">
        <v>5612</v>
      </c>
    </row>
    <row r="703" spans="1:23" ht="15.75" x14ac:dyDescent="0.25">
      <c r="A703" s="415"/>
      <c r="B703" s="416"/>
      <c r="C703" s="417" t="s">
        <v>295</v>
      </c>
      <c r="D703" s="417"/>
      <c r="E703" s="417" t="s">
        <v>1245</v>
      </c>
      <c r="F703" s="417">
        <v>30</v>
      </c>
      <c r="G703" s="417"/>
      <c r="H703" s="418"/>
      <c r="I703" s="419"/>
      <c r="J703" s="418"/>
      <c r="K703" s="416"/>
      <c r="L703" s="416"/>
      <c r="M703" s="416"/>
      <c r="N703" s="416"/>
      <c r="O703" s="420"/>
      <c r="P703" s="416"/>
      <c r="Q703" s="416"/>
      <c r="R703" s="529"/>
      <c r="S703" s="423"/>
      <c r="T703" s="122" t="str">
        <f>IFERROR(IFERROR(VLOOKUP(CONCATENATE($C703,"-",$D703, "-",$E703),Dashboard!$M$159:$N$299,2,FALSE),VLOOKUP(CONCATENATE($E703,"-",$D703, "-",$C703),Dashboard!$M$159:$N$299,2,FALSE)),"")</f>
        <v>pnj16</v>
      </c>
      <c r="U703" s="572" t="str">
        <f t="shared" si="10"/>
        <v>pnj16</v>
      </c>
      <c r="V703" s="581"/>
      <c r="W703" s="423" t="s">
        <v>5612</v>
      </c>
    </row>
    <row r="704" spans="1:23" ht="15.75" x14ac:dyDescent="0.25">
      <c r="A704" s="415"/>
      <c r="B704" s="416"/>
      <c r="C704" s="417" t="s">
        <v>1245</v>
      </c>
      <c r="D704" s="417"/>
      <c r="E704" s="417" t="s">
        <v>295</v>
      </c>
      <c r="F704" s="417">
        <v>30</v>
      </c>
      <c r="G704" s="417"/>
      <c r="H704" s="418"/>
      <c r="I704" s="419"/>
      <c r="J704" s="418"/>
      <c r="K704" s="416"/>
      <c r="L704" s="416"/>
      <c r="M704" s="416"/>
      <c r="N704" s="416"/>
      <c r="O704" s="420"/>
      <c r="P704" s="416"/>
      <c r="Q704" s="416"/>
      <c r="R704" s="529"/>
      <c r="S704" s="423"/>
      <c r="T704" s="122" t="str">
        <f>IFERROR(IFERROR(VLOOKUP(CONCATENATE($C704,"-",$D704, "-",$E704),Dashboard!$M$159:$N$299,2,FALSE),VLOOKUP(CONCATENATE($E704,"-",$D704, "-",$C704),Dashboard!$M$159:$N$299,2,FALSE)),"")</f>
        <v>pnj16</v>
      </c>
      <c r="U704" s="572" t="str">
        <f t="shared" si="10"/>
        <v>pnj16</v>
      </c>
      <c r="V704" s="581"/>
      <c r="W704" s="423" t="s">
        <v>5612</v>
      </c>
    </row>
    <row r="705" spans="1:23" ht="15.75" x14ac:dyDescent="0.25">
      <c r="A705" s="415"/>
      <c r="B705" s="416"/>
      <c r="C705" s="417" t="s">
        <v>295</v>
      </c>
      <c r="D705" s="417"/>
      <c r="E705" s="417" t="s">
        <v>1245</v>
      </c>
      <c r="F705" s="417">
        <v>30</v>
      </c>
      <c r="G705" s="417"/>
      <c r="H705" s="418"/>
      <c r="I705" s="419"/>
      <c r="J705" s="418"/>
      <c r="K705" s="416"/>
      <c r="L705" s="416"/>
      <c r="M705" s="416"/>
      <c r="N705" s="416"/>
      <c r="O705" s="420"/>
      <c r="P705" s="416"/>
      <c r="Q705" s="416"/>
      <c r="R705" s="529"/>
      <c r="S705" s="423"/>
      <c r="T705" s="122" t="str">
        <f>IFERROR(IFERROR(VLOOKUP(CONCATENATE($C705,"-",$D705, "-",$E705),Dashboard!$M$159:$N$299,2,FALSE),VLOOKUP(CONCATENATE($E705,"-",$D705, "-",$C705),Dashboard!$M$159:$N$299,2,FALSE)),"")</f>
        <v>pnj16</v>
      </c>
      <c r="U705" s="572" t="str">
        <f t="shared" si="10"/>
        <v>pnj16</v>
      </c>
      <c r="V705" s="581"/>
      <c r="W705" s="423" t="s">
        <v>5612</v>
      </c>
    </row>
    <row r="706" spans="1:23" ht="33.75" customHeight="1" x14ac:dyDescent="0.25">
      <c r="A706" s="415"/>
      <c r="B706" s="416"/>
      <c r="C706" s="417" t="s">
        <v>1245</v>
      </c>
      <c r="D706" s="417"/>
      <c r="E706" s="417" t="s">
        <v>295</v>
      </c>
      <c r="F706" s="417">
        <v>30</v>
      </c>
      <c r="G706" s="417"/>
      <c r="H706" s="418"/>
      <c r="I706" s="419"/>
      <c r="J706" s="418">
        <v>20</v>
      </c>
      <c r="K706" s="416">
        <v>1</v>
      </c>
      <c r="L706" s="416">
        <v>0</v>
      </c>
      <c r="M706" s="419">
        <v>10.15</v>
      </c>
      <c r="N706" s="416">
        <v>6.45</v>
      </c>
      <c r="O706" s="420">
        <f>SUM(F701:F706)</f>
        <v>180</v>
      </c>
      <c r="P706" s="416">
        <v>0</v>
      </c>
      <c r="Q706" s="416">
        <v>0</v>
      </c>
      <c r="R706" s="534">
        <v>0</v>
      </c>
      <c r="S706" s="535">
        <v>0</v>
      </c>
      <c r="T706" s="122" t="str">
        <f>IFERROR(IFERROR(VLOOKUP(CONCATENATE($C706,"-",$D706, "-",$E706),Dashboard!$M$159:$N$299,2,FALSE),VLOOKUP(CONCATENATE($E706,"-",$D706, "-",$C706),Dashboard!$M$159:$N$299,2,FALSE)),"")</f>
        <v>pnj16</v>
      </c>
      <c r="U706" s="572" t="str">
        <f t="shared" si="10"/>
        <v>pnj16</v>
      </c>
      <c r="V706" s="344"/>
      <c r="W706" s="536" t="s">
        <v>7534</v>
      </c>
    </row>
    <row r="707" spans="1:23" ht="15.75" x14ac:dyDescent="0.25">
      <c r="A707" s="415"/>
      <c r="B707" s="416"/>
      <c r="C707" s="417"/>
      <c r="D707" s="417"/>
      <c r="E707" s="417"/>
      <c r="F707" s="417"/>
      <c r="G707" s="417"/>
      <c r="H707" s="418"/>
      <c r="I707" s="419"/>
      <c r="J707" s="418"/>
      <c r="K707" s="416"/>
      <c r="L707" s="416"/>
      <c r="M707" s="416"/>
      <c r="N707" s="416"/>
      <c r="O707" s="420"/>
      <c r="P707" s="416"/>
      <c r="Q707" s="416"/>
      <c r="R707" s="537"/>
      <c r="S707" s="535"/>
      <c r="T707" s="122" t="str">
        <f>IFERROR(IFERROR(VLOOKUP(CONCATENATE($C707,"-",$D707, "-",$E707),Dashboard!$M$159:$N$299,2,FALSE),VLOOKUP(CONCATENATE($E707,"-",$D707, "-",$C707),Dashboard!$M$159:$N$299,2,FALSE)),"")</f>
        <v/>
      </c>
      <c r="U707" s="572" t="str">
        <f t="shared" si="10"/>
        <v/>
      </c>
      <c r="V707" s="344"/>
      <c r="W707" s="423"/>
    </row>
    <row r="708" spans="1:23" ht="15.75" x14ac:dyDescent="0.25">
      <c r="A708" s="415"/>
      <c r="B708" s="416" t="s">
        <v>5892</v>
      </c>
      <c r="C708" s="417" t="s">
        <v>295</v>
      </c>
      <c r="D708" s="417"/>
      <c r="E708" s="417" t="s">
        <v>1245</v>
      </c>
      <c r="F708" s="417">
        <v>30</v>
      </c>
      <c r="G708" s="417"/>
      <c r="H708" s="418">
        <v>11.3</v>
      </c>
      <c r="I708" s="419"/>
      <c r="J708" s="418"/>
      <c r="K708" s="416"/>
      <c r="L708" s="416"/>
      <c r="M708" s="416"/>
      <c r="N708" s="416"/>
      <c r="O708" s="420"/>
      <c r="P708" s="416"/>
      <c r="Q708" s="416"/>
      <c r="R708" s="479"/>
      <c r="S708" s="423"/>
      <c r="T708" s="122" t="str">
        <f>IFERROR(IFERROR(VLOOKUP(CONCATENATE($C708,"-",$D708, "-",$E708),Dashboard!$M$159:$N$299,2,FALSE),VLOOKUP(CONCATENATE($E708,"-",$D708, "-",$C708),Dashboard!$M$159:$N$299,2,FALSE)),"")</f>
        <v>pnj16</v>
      </c>
      <c r="U708" s="572" t="str">
        <f t="shared" si="10"/>
        <v>pnj16</v>
      </c>
      <c r="V708" s="581"/>
      <c r="W708" s="423" t="s">
        <v>5612</v>
      </c>
    </row>
    <row r="709" spans="1:23" ht="15.75" x14ac:dyDescent="0.25">
      <c r="A709" s="415"/>
      <c r="B709" s="416"/>
      <c r="C709" s="417" t="s">
        <v>1245</v>
      </c>
      <c r="D709" s="417"/>
      <c r="E709" s="417" t="s">
        <v>295</v>
      </c>
      <c r="F709" s="417">
        <v>30</v>
      </c>
      <c r="G709" s="417"/>
      <c r="H709" s="418"/>
      <c r="I709" s="419"/>
      <c r="J709" s="418"/>
      <c r="K709" s="416"/>
      <c r="L709" s="416"/>
      <c r="M709" s="416"/>
      <c r="N709" s="416"/>
      <c r="O709" s="420"/>
      <c r="P709" s="416"/>
      <c r="Q709" s="416"/>
      <c r="R709" s="479"/>
      <c r="S709" s="423"/>
      <c r="T709" s="122" t="str">
        <f>IFERROR(IFERROR(VLOOKUP(CONCATENATE($C709,"-",$D709, "-",$E709),Dashboard!$M$159:$N$299,2,FALSE),VLOOKUP(CONCATENATE($E709,"-",$D709, "-",$C709),Dashboard!$M$159:$N$299,2,FALSE)),"")</f>
        <v>pnj16</v>
      </c>
      <c r="U709" s="572" t="str">
        <f t="shared" si="10"/>
        <v>pnj16</v>
      </c>
      <c r="V709" s="581"/>
      <c r="W709" s="423" t="s">
        <v>5612</v>
      </c>
    </row>
    <row r="710" spans="1:23" ht="15.75" x14ac:dyDescent="0.25">
      <c r="A710" s="415"/>
      <c r="B710" s="416"/>
      <c r="C710" s="417" t="s">
        <v>295</v>
      </c>
      <c r="D710" s="417"/>
      <c r="E710" s="417" t="s">
        <v>1245</v>
      </c>
      <c r="F710" s="417">
        <v>30</v>
      </c>
      <c r="G710" s="417"/>
      <c r="H710" s="418"/>
      <c r="I710" s="419"/>
      <c r="J710" s="418"/>
      <c r="K710" s="416"/>
      <c r="L710" s="416"/>
      <c r="M710" s="416"/>
      <c r="N710" s="416"/>
      <c r="O710" s="420"/>
      <c r="P710" s="416"/>
      <c r="Q710" s="416"/>
      <c r="R710" s="479"/>
      <c r="S710" s="423"/>
      <c r="T710" s="122" t="str">
        <f>IFERROR(IFERROR(VLOOKUP(CONCATENATE($C710,"-",$D710, "-",$E710),Dashboard!$M$159:$N$299,2,FALSE),VLOOKUP(CONCATENATE($E710,"-",$D710, "-",$C710),Dashboard!$M$159:$N$299,2,FALSE)),"")</f>
        <v>pnj16</v>
      </c>
      <c r="U710" s="572" t="str">
        <f t="shared" si="10"/>
        <v>pnj16</v>
      </c>
      <c r="V710" s="581"/>
      <c r="W710" s="423" t="s">
        <v>5612</v>
      </c>
    </row>
    <row r="711" spans="1:23" ht="15.75" x14ac:dyDescent="0.25">
      <c r="A711" s="415"/>
      <c r="B711" s="416"/>
      <c r="C711" s="417" t="s">
        <v>1245</v>
      </c>
      <c r="D711" s="417"/>
      <c r="E711" s="417" t="s">
        <v>295</v>
      </c>
      <c r="F711" s="417">
        <v>30</v>
      </c>
      <c r="G711" s="417"/>
      <c r="H711" s="418"/>
      <c r="I711" s="419"/>
      <c r="J711" s="418"/>
      <c r="K711" s="416"/>
      <c r="L711" s="416"/>
      <c r="M711" s="416"/>
      <c r="N711" s="416"/>
      <c r="O711" s="420"/>
      <c r="P711" s="416"/>
      <c r="Q711" s="416"/>
      <c r="R711" s="479"/>
      <c r="S711" s="423"/>
      <c r="T711" s="122" t="str">
        <f>IFERROR(IFERROR(VLOOKUP(CONCATENATE($C711,"-",$D711, "-",$E711),Dashboard!$M$159:$N$299,2,FALSE),VLOOKUP(CONCATENATE($E711,"-",$D711, "-",$C711),Dashboard!$M$159:$N$299,2,FALSE)),"")</f>
        <v>pnj16</v>
      </c>
      <c r="U711" s="572" t="str">
        <f t="shared" si="10"/>
        <v>pnj16</v>
      </c>
      <c r="V711" s="581"/>
      <c r="W711" s="423" t="s">
        <v>5612</v>
      </c>
    </row>
    <row r="712" spans="1:23" ht="18" customHeight="1" x14ac:dyDescent="0.25">
      <c r="A712" s="415"/>
      <c r="B712" s="416"/>
      <c r="C712" s="417" t="s">
        <v>295</v>
      </c>
      <c r="D712" s="417"/>
      <c r="E712" s="417" t="s">
        <v>1245</v>
      </c>
      <c r="F712" s="417">
        <v>30</v>
      </c>
      <c r="G712" s="417"/>
      <c r="H712" s="418"/>
      <c r="I712" s="419"/>
      <c r="J712" s="418"/>
      <c r="K712" s="416"/>
      <c r="L712" s="416"/>
      <c r="M712" s="416"/>
      <c r="N712" s="416"/>
      <c r="O712" s="420"/>
      <c r="P712" s="416"/>
      <c r="Q712" s="416"/>
      <c r="R712" s="479"/>
      <c r="S712" s="423"/>
      <c r="T712" s="122" t="str">
        <f>IFERROR(IFERROR(VLOOKUP(CONCATENATE($C712,"-",$D712, "-",$E712),Dashboard!$M$159:$N$299,2,FALSE),VLOOKUP(CONCATENATE($E712,"-",$D712, "-",$C712),Dashboard!$M$159:$N$299,2,FALSE)),"")</f>
        <v>pnj16</v>
      </c>
      <c r="U712" s="572" t="str">
        <f t="shared" si="10"/>
        <v>pnj16</v>
      </c>
      <c r="V712" s="581"/>
      <c r="W712" s="423" t="s">
        <v>5612</v>
      </c>
    </row>
    <row r="713" spans="1:23" ht="15.75" x14ac:dyDescent="0.25">
      <c r="A713" s="415"/>
      <c r="B713" s="416"/>
      <c r="C713" s="417" t="s">
        <v>1245</v>
      </c>
      <c r="D713" s="417"/>
      <c r="E713" s="417" t="s">
        <v>295</v>
      </c>
      <c r="F713" s="417">
        <v>30</v>
      </c>
      <c r="G713" s="417"/>
      <c r="H713" s="418"/>
      <c r="I713" s="419"/>
      <c r="J713" s="418">
        <v>21</v>
      </c>
      <c r="K713" s="416">
        <v>1</v>
      </c>
      <c r="L713" s="416">
        <v>0</v>
      </c>
      <c r="M713" s="419">
        <v>10.15</v>
      </c>
      <c r="N713" s="419">
        <v>6.45</v>
      </c>
      <c r="O713" s="420">
        <f>SUM(F708:F713)</f>
        <v>180</v>
      </c>
      <c r="P713" s="416">
        <v>0</v>
      </c>
      <c r="Q713" s="416">
        <v>0</v>
      </c>
      <c r="R713" s="532">
        <v>0</v>
      </c>
      <c r="S713" s="457">
        <v>0</v>
      </c>
      <c r="T713" s="122" t="str">
        <f>IFERROR(IFERROR(VLOOKUP(CONCATENATE($C713,"-",$D713, "-",$E713),Dashboard!$M$159:$N$299,2,FALSE),VLOOKUP(CONCATENATE($E713,"-",$D713, "-",$C713),Dashboard!$M$159:$N$299,2,FALSE)),"")</f>
        <v>pnj16</v>
      </c>
      <c r="U713" s="572" t="str">
        <f t="shared" si="10"/>
        <v>pnj16</v>
      </c>
      <c r="V713" s="674"/>
      <c r="W713" s="536" t="s">
        <v>7534</v>
      </c>
    </row>
    <row r="714" spans="1:23" ht="15.75" x14ac:dyDescent="0.25">
      <c r="A714" s="415"/>
      <c r="B714" s="416"/>
      <c r="C714" s="417"/>
      <c r="D714" s="417"/>
      <c r="E714" s="417"/>
      <c r="F714" s="417"/>
      <c r="G714" s="417"/>
      <c r="H714" s="418"/>
      <c r="I714" s="419"/>
      <c r="J714" s="418"/>
      <c r="K714" s="416"/>
      <c r="L714" s="416"/>
      <c r="M714" s="416"/>
      <c r="N714" s="419"/>
      <c r="O714" s="420"/>
      <c r="P714" s="416"/>
      <c r="Q714" s="416"/>
      <c r="R714" s="469"/>
      <c r="S714" s="423"/>
      <c r="T714" s="122" t="str">
        <f>IFERROR(IFERROR(VLOOKUP(CONCATENATE($C714,"-",$D714, "-",$E714),Dashboard!$M$159:$N$299,2,FALSE),VLOOKUP(CONCATENATE($E714,"-",$D714, "-",$C714),Dashboard!$M$159:$N$299,2,FALSE)),"")</f>
        <v/>
      </c>
      <c r="U714" s="572" t="str">
        <f t="shared" si="10"/>
        <v/>
      </c>
      <c r="V714" s="581"/>
      <c r="W714" s="423"/>
    </row>
    <row r="715" spans="1:23" ht="23.25" x14ac:dyDescent="0.25">
      <c r="A715" s="415"/>
      <c r="B715" s="416" t="s">
        <v>5893</v>
      </c>
      <c r="C715" s="417" t="s">
        <v>492</v>
      </c>
      <c r="D715" s="494" t="s">
        <v>7139</v>
      </c>
      <c r="E715" s="417" t="s">
        <v>295</v>
      </c>
      <c r="F715" s="417">
        <v>44</v>
      </c>
      <c r="G715" s="417"/>
      <c r="H715" s="418">
        <v>6.4</v>
      </c>
      <c r="I715" s="419"/>
      <c r="J715" s="418">
        <v>7.5</v>
      </c>
      <c r="K715" s="485"/>
      <c r="L715" s="416"/>
      <c r="M715" s="416"/>
      <c r="N715" s="416"/>
      <c r="O715" s="420"/>
      <c r="P715" s="416"/>
      <c r="Q715" s="416"/>
      <c r="R715" s="469"/>
      <c r="S715" s="423"/>
      <c r="T715" s="122" t="str">
        <f>IFERROR(IFERROR(VLOOKUP(CONCATENATE($C715,"-",$D715, "-",$E715),Dashboard!$M$159:$N$299,2,FALSE),VLOOKUP(CONCATENATE($E715,"-",$D715, "-",$C715),Dashboard!$M$159:$N$299,2,FALSE)),"")</f>
        <v/>
      </c>
      <c r="U715" s="572" t="str">
        <f t="shared" si="10"/>
        <v/>
      </c>
      <c r="V715" s="581"/>
      <c r="W715" s="423" t="s">
        <v>5612</v>
      </c>
    </row>
    <row r="716" spans="1:23" ht="15.75" x14ac:dyDescent="0.25">
      <c r="A716" s="415"/>
      <c r="B716" s="416"/>
      <c r="C716" s="417" t="s">
        <v>295</v>
      </c>
      <c r="D716" s="417"/>
      <c r="E716" s="417" t="s">
        <v>1245</v>
      </c>
      <c r="F716" s="417">
        <v>30</v>
      </c>
      <c r="G716" s="417"/>
      <c r="H716" s="418">
        <v>8.0500000000000007</v>
      </c>
      <c r="I716" s="419"/>
      <c r="J716" s="418">
        <v>8.5500000000000007</v>
      </c>
      <c r="K716" s="416"/>
      <c r="L716" s="416"/>
      <c r="M716" s="416"/>
      <c r="N716" s="416"/>
      <c r="O716" s="420"/>
      <c r="P716" s="416"/>
      <c r="Q716" s="416"/>
      <c r="R716" s="469"/>
      <c r="S716" s="423"/>
      <c r="T716" s="122" t="str">
        <f>IFERROR(IFERROR(VLOOKUP(CONCATENATE($C716,"-",$D716, "-",$E716),Dashboard!$M$159:$N$299,2,FALSE),VLOOKUP(CONCATENATE($E716,"-",$D716, "-",$C716),Dashboard!$M$159:$N$299,2,FALSE)),"")</f>
        <v>pnj16</v>
      </c>
      <c r="U716" s="572" t="str">
        <f t="shared" si="10"/>
        <v>pnj16</v>
      </c>
      <c r="V716" s="581"/>
      <c r="W716" s="423" t="s">
        <v>5612</v>
      </c>
    </row>
    <row r="717" spans="1:23" ht="15.75" x14ac:dyDescent="0.25">
      <c r="A717" s="415"/>
      <c r="B717" s="416"/>
      <c r="C717" s="417" t="s">
        <v>1245</v>
      </c>
      <c r="D717" s="417"/>
      <c r="E717" s="417" t="s">
        <v>295</v>
      </c>
      <c r="F717" s="417">
        <v>30</v>
      </c>
      <c r="G717" s="417"/>
      <c r="H717" s="418">
        <v>9.15</v>
      </c>
      <c r="I717" s="419"/>
      <c r="J717" s="418">
        <v>10</v>
      </c>
      <c r="K717" s="416"/>
      <c r="L717" s="416"/>
      <c r="M717" s="416"/>
      <c r="N717" s="416"/>
      <c r="O717" s="420"/>
      <c r="P717" s="416"/>
      <c r="Q717" s="416"/>
      <c r="R717" s="469"/>
      <c r="S717" s="423"/>
      <c r="T717" s="122" t="str">
        <f>IFERROR(IFERROR(VLOOKUP(CONCATENATE($C717,"-",$D717, "-",$E717),Dashboard!$M$159:$N$299,2,FALSE),VLOOKUP(CONCATENATE($E717,"-",$D717, "-",$C717),Dashboard!$M$159:$N$299,2,FALSE)),"")</f>
        <v>pnj16</v>
      </c>
      <c r="U717" s="572" t="str">
        <f t="shared" si="10"/>
        <v>pnj16</v>
      </c>
      <c r="V717" s="581"/>
      <c r="W717" s="423" t="s">
        <v>5612</v>
      </c>
    </row>
    <row r="718" spans="1:23" ht="15.75" x14ac:dyDescent="0.25">
      <c r="A718" s="415"/>
      <c r="B718" s="416"/>
      <c r="C718" s="417" t="s">
        <v>295</v>
      </c>
      <c r="D718" s="417"/>
      <c r="E718" s="417" t="s">
        <v>1245</v>
      </c>
      <c r="F718" s="417">
        <v>30</v>
      </c>
      <c r="G718" s="417"/>
      <c r="H718" s="418">
        <v>10.3</v>
      </c>
      <c r="I718" s="419"/>
      <c r="J718" s="418">
        <v>11.15</v>
      </c>
      <c r="K718" s="416"/>
      <c r="L718" s="416"/>
      <c r="M718" s="416"/>
      <c r="N718" s="416"/>
      <c r="O718" s="420"/>
      <c r="P718" s="416"/>
      <c r="Q718" s="416"/>
      <c r="R718" s="469"/>
      <c r="S718" s="423"/>
      <c r="T718" s="122" t="str">
        <f>IFERROR(IFERROR(VLOOKUP(CONCATENATE($C718,"-",$D718, "-",$E718),Dashboard!$M$159:$N$299,2,FALSE),VLOOKUP(CONCATENATE($E718,"-",$D718, "-",$C718),Dashboard!$M$159:$N$299,2,FALSE)),"")</f>
        <v>pnj16</v>
      </c>
      <c r="U718" s="572" t="str">
        <f t="shared" si="10"/>
        <v>pnj16</v>
      </c>
      <c r="V718" s="581"/>
      <c r="W718" s="423" t="s">
        <v>5612</v>
      </c>
    </row>
    <row r="719" spans="1:23" ht="18" customHeight="1" x14ac:dyDescent="0.25">
      <c r="A719" s="415"/>
      <c r="B719" s="416"/>
      <c r="C719" s="417" t="s">
        <v>1245</v>
      </c>
      <c r="D719" s="417"/>
      <c r="E719" s="417" t="s">
        <v>295</v>
      </c>
      <c r="F719" s="417">
        <v>30</v>
      </c>
      <c r="G719" s="417"/>
      <c r="H719" s="418">
        <v>12</v>
      </c>
      <c r="I719" s="419"/>
      <c r="J719" s="418">
        <v>13</v>
      </c>
      <c r="K719" s="485"/>
      <c r="L719" s="416"/>
      <c r="M719" s="416"/>
      <c r="N719" s="416"/>
      <c r="O719" s="420"/>
      <c r="P719" s="416"/>
      <c r="Q719" s="416"/>
      <c r="R719" s="469"/>
      <c r="S719" s="423"/>
      <c r="T719" s="122" t="str">
        <f>IFERROR(IFERROR(VLOOKUP(CONCATENATE($C719,"-",$D719, "-",$E719),Dashboard!$M$159:$N$299,2,FALSE),VLOOKUP(CONCATENATE($E719,"-",$D719, "-",$C719),Dashboard!$M$159:$N$299,2,FALSE)),"")</f>
        <v>pnj16</v>
      </c>
      <c r="U719" s="572" t="str">
        <f t="shared" ref="U719:U782" si="11">T719</f>
        <v>pnj16</v>
      </c>
      <c r="V719" s="581"/>
      <c r="W719" s="423" t="s">
        <v>5612</v>
      </c>
    </row>
    <row r="720" spans="1:23" ht="23.25" x14ac:dyDescent="0.25">
      <c r="A720" s="415"/>
      <c r="B720" s="416"/>
      <c r="C720" s="417" t="s">
        <v>295</v>
      </c>
      <c r="D720" s="494" t="s">
        <v>7139</v>
      </c>
      <c r="E720" s="417" t="s">
        <v>492</v>
      </c>
      <c r="F720" s="417">
        <v>44</v>
      </c>
      <c r="G720" s="417"/>
      <c r="H720" s="418">
        <v>13.15</v>
      </c>
      <c r="I720" s="419"/>
      <c r="J720" s="418">
        <v>15</v>
      </c>
      <c r="K720" s="416">
        <v>1</v>
      </c>
      <c r="L720" s="416">
        <v>0</v>
      </c>
      <c r="M720" s="419">
        <v>9.1</v>
      </c>
      <c r="N720" s="416">
        <v>7.45</v>
      </c>
      <c r="O720" s="420">
        <f>SUM(F715:F720)</f>
        <v>208</v>
      </c>
      <c r="P720" s="416">
        <v>0</v>
      </c>
      <c r="Q720" s="416">
        <v>0</v>
      </c>
      <c r="R720" s="532">
        <v>0</v>
      </c>
      <c r="S720" s="457">
        <v>0</v>
      </c>
      <c r="T720" s="122" t="str">
        <f>IFERROR(IFERROR(VLOOKUP(CONCATENATE($C720,"-",$D720, "-",$E720),Dashboard!$M$159:$N$299,2,FALSE),VLOOKUP(CONCATENATE($E720,"-",$D720, "-",$C720),Dashboard!$M$159:$N$299,2,FALSE)),"")</f>
        <v/>
      </c>
      <c r="U720" s="572" t="str">
        <f t="shared" si="11"/>
        <v/>
      </c>
      <c r="V720" s="674"/>
      <c r="W720" s="536" t="s">
        <v>7535</v>
      </c>
    </row>
    <row r="721" spans="1:23" ht="51.75" x14ac:dyDescent="0.25">
      <c r="A721" s="439" t="s">
        <v>7065</v>
      </c>
      <c r="B721" s="440" t="s">
        <v>5894</v>
      </c>
      <c r="C721" s="441" t="s">
        <v>4837</v>
      </c>
      <c r="D721" s="482" t="s">
        <v>7140</v>
      </c>
      <c r="E721" s="441" t="s">
        <v>4837</v>
      </c>
      <c r="F721" s="538">
        <v>8</v>
      </c>
      <c r="G721" s="538"/>
      <c r="H721" s="442">
        <v>7</v>
      </c>
      <c r="I721" s="453">
        <v>7.15</v>
      </c>
      <c r="J721" s="442">
        <v>7.3</v>
      </c>
      <c r="K721" s="440"/>
      <c r="L721" s="440"/>
      <c r="M721" s="453"/>
      <c r="N721" s="440"/>
      <c r="O721" s="443"/>
      <c r="P721" s="440"/>
      <c r="Q721" s="440"/>
      <c r="R721" s="491"/>
      <c r="S721" s="444"/>
      <c r="T721" s="122" t="str">
        <f>IFERROR(IFERROR(VLOOKUP(CONCATENATE($C721,"-",$D721, "-",$E721),Dashboard!$M$159:$N$299,2,FALSE),VLOOKUP(CONCATENATE($E721,"-",$D721, "-",$C721),Dashboard!$M$159:$N$299,2,FALSE)),"")</f>
        <v/>
      </c>
      <c r="U721" s="572" t="str">
        <f t="shared" si="11"/>
        <v/>
      </c>
      <c r="V721" s="572"/>
      <c r="W721" s="444"/>
    </row>
    <row r="722" spans="1:23" ht="23.25" x14ac:dyDescent="0.25">
      <c r="A722" s="415"/>
      <c r="B722" s="416"/>
      <c r="C722" s="417" t="s">
        <v>4837</v>
      </c>
      <c r="D722" s="417" t="s">
        <v>322</v>
      </c>
      <c r="E722" s="417" t="s">
        <v>295</v>
      </c>
      <c r="F722" s="487">
        <v>44</v>
      </c>
      <c r="G722" s="487"/>
      <c r="H722" s="418">
        <v>8.0500000000000007</v>
      </c>
      <c r="I722" s="419"/>
      <c r="J722" s="418">
        <v>9.35</v>
      </c>
      <c r="K722" s="416"/>
      <c r="L722" s="416"/>
      <c r="M722" s="419"/>
      <c r="N722" s="416"/>
      <c r="O722" s="420"/>
      <c r="P722" s="416"/>
      <c r="Q722" s="416"/>
      <c r="R722" s="423"/>
      <c r="S722" s="423"/>
      <c r="T722" s="122" t="str">
        <f>IFERROR(IFERROR(VLOOKUP(CONCATENATE($C722,"-",$D722, "-",$E722),Dashboard!$M$159:$N$299,2,FALSE),VLOOKUP(CONCATENATE($E722,"-",$D722, "-",$C722),Dashboard!$M$159:$N$299,2,FALSE)),"")</f>
        <v/>
      </c>
      <c r="U722" s="572" t="str">
        <f t="shared" si="11"/>
        <v/>
      </c>
      <c r="V722" s="581"/>
      <c r="W722" s="467" t="s">
        <v>7536</v>
      </c>
    </row>
    <row r="723" spans="1:23" ht="15.75" x14ac:dyDescent="0.25">
      <c r="A723" s="415"/>
      <c r="B723" s="416"/>
      <c r="C723" s="417" t="s">
        <v>295</v>
      </c>
      <c r="D723" s="417" t="s">
        <v>316</v>
      </c>
      <c r="E723" s="417" t="s">
        <v>295</v>
      </c>
      <c r="F723" s="487">
        <v>24</v>
      </c>
      <c r="G723" s="487"/>
      <c r="H723" s="418">
        <v>10.1</v>
      </c>
      <c r="I723" s="419"/>
      <c r="J723" s="418">
        <v>11.1</v>
      </c>
      <c r="K723" s="416"/>
      <c r="L723" s="416"/>
      <c r="M723" s="419"/>
      <c r="N723" s="416"/>
      <c r="O723" s="420"/>
      <c r="P723" s="416"/>
      <c r="Q723" s="416"/>
      <c r="R723" s="423"/>
      <c r="S723" s="423"/>
      <c r="T723" s="122" t="str">
        <f>IFERROR(IFERROR(VLOOKUP(CONCATENATE($C723,"-",$D723, "-",$E723),Dashboard!$M$159:$N$299,2,FALSE),VLOOKUP(CONCATENATE($E723,"-",$D723, "-",$C723),Dashboard!$M$159:$N$299,2,FALSE)),"")</f>
        <v/>
      </c>
      <c r="U723" s="572" t="str">
        <f t="shared" si="11"/>
        <v/>
      </c>
      <c r="V723" s="581"/>
      <c r="W723" s="468" t="s">
        <v>6078</v>
      </c>
    </row>
    <row r="724" spans="1:23" ht="15.75" x14ac:dyDescent="0.25">
      <c r="A724" s="415"/>
      <c r="B724" s="416"/>
      <c r="C724" s="417" t="s">
        <v>295</v>
      </c>
      <c r="D724" s="417" t="s">
        <v>316</v>
      </c>
      <c r="E724" s="417" t="s">
        <v>295</v>
      </c>
      <c r="F724" s="487">
        <v>24</v>
      </c>
      <c r="G724" s="487"/>
      <c r="H724" s="418">
        <v>12</v>
      </c>
      <c r="I724" s="419"/>
      <c r="J724" s="418">
        <v>13</v>
      </c>
      <c r="K724" s="416"/>
      <c r="L724" s="416"/>
      <c r="M724" s="419"/>
      <c r="N724" s="416"/>
      <c r="O724" s="420"/>
      <c r="P724" s="416"/>
      <c r="Q724" s="416"/>
      <c r="R724" s="423"/>
      <c r="S724" s="423"/>
      <c r="T724" s="122" t="str">
        <f>IFERROR(IFERROR(VLOOKUP(CONCATENATE($C724,"-",$D724, "-",$E724),Dashboard!$M$159:$N$299,2,FALSE),VLOOKUP(CONCATENATE($E724,"-",$D724, "-",$C724),Dashboard!$M$159:$N$299,2,FALSE)),"")</f>
        <v/>
      </c>
      <c r="U724" s="572" t="str">
        <f t="shared" si="11"/>
        <v/>
      </c>
      <c r="V724" s="581"/>
      <c r="W724" s="468" t="s">
        <v>6078</v>
      </c>
    </row>
    <row r="725" spans="1:23" ht="15.75" x14ac:dyDescent="0.25">
      <c r="A725" s="415"/>
      <c r="B725" s="416"/>
      <c r="C725" s="417" t="s">
        <v>295</v>
      </c>
      <c r="D725" s="417" t="s">
        <v>316</v>
      </c>
      <c r="E725" s="417" t="s">
        <v>295</v>
      </c>
      <c r="F725" s="487">
        <v>24</v>
      </c>
      <c r="G725" s="487"/>
      <c r="H725" s="418">
        <v>14</v>
      </c>
      <c r="I725" s="419"/>
      <c r="J725" s="418">
        <v>15</v>
      </c>
      <c r="K725" s="416"/>
      <c r="L725" s="416"/>
      <c r="M725" s="419"/>
      <c r="N725" s="416"/>
      <c r="O725" s="420"/>
      <c r="P725" s="416"/>
      <c r="Q725" s="416"/>
      <c r="R725" s="423"/>
      <c r="S725" s="423"/>
      <c r="T725" s="122" t="str">
        <f>IFERROR(IFERROR(VLOOKUP(CONCATENATE($C725,"-",$D725, "-",$E725),Dashboard!$M$159:$N$299,2,FALSE),VLOOKUP(CONCATENATE($E725,"-",$D725, "-",$C725),Dashboard!$M$159:$N$299,2,FALSE)),"")</f>
        <v/>
      </c>
      <c r="U725" s="572" t="str">
        <f t="shared" si="11"/>
        <v/>
      </c>
      <c r="V725" s="581"/>
      <c r="W725" s="468" t="s">
        <v>6078</v>
      </c>
    </row>
    <row r="726" spans="1:23" ht="15.75" x14ac:dyDescent="0.25">
      <c r="A726" s="415"/>
      <c r="B726" s="416"/>
      <c r="C726" s="417" t="s">
        <v>295</v>
      </c>
      <c r="D726" s="417" t="s">
        <v>316</v>
      </c>
      <c r="E726" s="417" t="s">
        <v>295</v>
      </c>
      <c r="F726" s="487">
        <v>24</v>
      </c>
      <c r="G726" s="487"/>
      <c r="H726" s="418">
        <v>16</v>
      </c>
      <c r="I726" s="419"/>
      <c r="J726" s="418">
        <v>17</v>
      </c>
      <c r="K726" s="416"/>
      <c r="L726" s="416"/>
      <c r="M726" s="419"/>
      <c r="N726" s="416"/>
      <c r="O726" s="420"/>
      <c r="P726" s="416"/>
      <c r="Q726" s="416"/>
      <c r="R726" s="423"/>
      <c r="S726" s="423"/>
      <c r="T726" s="122" t="str">
        <f>IFERROR(IFERROR(VLOOKUP(CONCATENATE($C726,"-",$D726, "-",$E726),Dashboard!$M$159:$N$299,2,FALSE),VLOOKUP(CONCATENATE($E726,"-",$D726, "-",$C726),Dashboard!$M$159:$N$299,2,FALSE)),"")</f>
        <v/>
      </c>
      <c r="U726" s="572" t="str">
        <f t="shared" si="11"/>
        <v/>
      </c>
      <c r="V726" s="581"/>
      <c r="W726" s="468" t="s">
        <v>6078</v>
      </c>
    </row>
    <row r="727" spans="1:23" ht="45.75" x14ac:dyDescent="0.25">
      <c r="A727" s="415"/>
      <c r="B727" s="416"/>
      <c r="C727" s="417" t="s">
        <v>295</v>
      </c>
      <c r="D727" s="417" t="s">
        <v>322</v>
      </c>
      <c r="E727" s="417" t="s">
        <v>4837</v>
      </c>
      <c r="F727" s="487">
        <v>44</v>
      </c>
      <c r="G727" s="487"/>
      <c r="H727" s="418">
        <v>17.5</v>
      </c>
      <c r="I727" s="419"/>
      <c r="J727" s="418">
        <v>19.2</v>
      </c>
      <c r="K727" s="416">
        <v>1</v>
      </c>
      <c r="L727" s="416">
        <v>0</v>
      </c>
      <c r="M727" s="419">
        <v>13.05</v>
      </c>
      <c r="N727" s="416">
        <v>6.55</v>
      </c>
      <c r="O727" s="420">
        <f>SUM(F721:F727)</f>
        <v>192</v>
      </c>
      <c r="P727" s="416">
        <v>1</v>
      </c>
      <c r="Q727" s="416">
        <v>0</v>
      </c>
      <c r="R727" s="457">
        <v>0</v>
      </c>
      <c r="S727" s="457">
        <v>0</v>
      </c>
      <c r="T727" s="122" t="str">
        <f>IFERROR(IFERROR(VLOOKUP(CONCATENATE($C727,"-",$D727, "-",$E727),Dashboard!$M$159:$N$299,2,FALSE),VLOOKUP(CONCATENATE($E727,"-",$D727, "-",$C727),Dashboard!$M$159:$N$299,2,FALSE)),"")</f>
        <v/>
      </c>
      <c r="U727" s="572" t="str">
        <f t="shared" si="11"/>
        <v/>
      </c>
      <c r="V727" s="674"/>
      <c r="W727" s="467" t="s">
        <v>7537</v>
      </c>
    </row>
    <row r="728" spans="1:23" ht="15.75" x14ac:dyDescent="0.25">
      <c r="A728" s="415"/>
      <c r="B728" s="416"/>
      <c r="C728" s="417"/>
      <c r="D728" s="417"/>
      <c r="E728" s="417"/>
      <c r="F728" s="487"/>
      <c r="G728" s="487"/>
      <c r="H728" s="418"/>
      <c r="I728" s="419"/>
      <c r="J728" s="418"/>
      <c r="K728" s="416"/>
      <c r="L728" s="416"/>
      <c r="M728" s="419"/>
      <c r="N728" s="416"/>
      <c r="O728" s="420"/>
      <c r="P728" s="416"/>
      <c r="Q728" s="416"/>
      <c r="R728" s="397"/>
      <c r="S728" s="423"/>
      <c r="T728" s="122" t="str">
        <f>IFERROR(IFERROR(VLOOKUP(CONCATENATE($C728,"-",$D728, "-",$E728),Dashboard!$M$159:$N$299,2,FALSE),VLOOKUP(CONCATENATE($E728,"-",$D728, "-",$C728),Dashboard!$M$159:$N$299,2,FALSE)),"")</f>
        <v/>
      </c>
      <c r="U728" s="572" t="str">
        <f t="shared" si="11"/>
        <v/>
      </c>
      <c r="V728" s="581"/>
      <c r="W728" s="467"/>
    </row>
    <row r="729" spans="1:23" ht="39" x14ac:dyDescent="0.25">
      <c r="A729" s="539"/>
      <c r="B729" s="130" t="s">
        <v>5895</v>
      </c>
      <c r="C729" s="540" t="s">
        <v>295</v>
      </c>
      <c r="D729" s="541" t="s">
        <v>7141</v>
      </c>
      <c r="E729" s="542" t="s">
        <v>6091</v>
      </c>
      <c r="F729" s="543">
        <v>20</v>
      </c>
      <c r="G729" s="544"/>
      <c r="H729" s="545">
        <v>6.3</v>
      </c>
      <c r="I729" s="545"/>
      <c r="J729" s="545">
        <v>8</v>
      </c>
      <c r="K729" s="130"/>
      <c r="L729" s="130"/>
      <c r="M729" s="546"/>
      <c r="N729" s="546"/>
      <c r="O729" s="130"/>
      <c r="P729" s="546"/>
      <c r="Q729" s="546"/>
      <c r="R729" s="543"/>
      <c r="S729" s="543"/>
      <c r="T729" s="122" t="str">
        <f>IFERROR(IFERROR(VLOOKUP(CONCATENATE($C729,"-",$D729, "-",$E729),Dashboard!$M$159:$N$299,2,FALSE),VLOOKUP(CONCATENATE($E729,"-",$D729, "-",$C729),Dashboard!$M$159:$N$299,2,FALSE)),"")</f>
        <v/>
      </c>
      <c r="U729" s="572" t="str">
        <f t="shared" si="11"/>
        <v/>
      </c>
      <c r="V729" s="675"/>
      <c r="W729" s="543"/>
    </row>
    <row r="730" spans="1:23" ht="15.75" x14ac:dyDescent="0.25">
      <c r="A730" s="539"/>
      <c r="B730" s="546"/>
      <c r="C730" s="540" t="s">
        <v>295</v>
      </c>
      <c r="D730" s="547"/>
      <c r="E730" s="540" t="s">
        <v>344</v>
      </c>
      <c r="F730" s="543">
        <v>31</v>
      </c>
      <c r="G730" s="544"/>
      <c r="H730" s="545">
        <v>8.0500000000000007</v>
      </c>
      <c r="I730" s="545"/>
      <c r="J730" s="545">
        <v>9.0500000000000007</v>
      </c>
      <c r="K730" s="130"/>
      <c r="L730" s="130"/>
      <c r="M730" s="546"/>
      <c r="N730" s="546"/>
      <c r="O730" s="130"/>
      <c r="P730" s="546"/>
      <c r="Q730" s="546"/>
      <c r="R730" s="543"/>
      <c r="S730" s="543"/>
      <c r="T730" s="122" t="str">
        <f>IFERROR(IFERROR(VLOOKUP(CONCATENATE($C730,"-",$D730, "-",$E730),Dashboard!$M$159:$N$299,2,FALSE),VLOOKUP(CONCATENATE($E730,"-",$D730, "-",$C730),Dashboard!$M$159:$N$299,2,FALSE)),"")</f>
        <v>pnj17</v>
      </c>
      <c r="U730" s="572" t="str">
        <f t="shared" si="11"/>
        <v>pnj17</v>
      </c>
      <c r="V730" s="675"/>
      <c r="W730" s="543" t="s">
        <v>6078</v>
      </c>
    </row>
    <row r="731" spans="1:23" ht="15.75" x14ac:dyDescent="0.25">
      <c r="A731" s="539"/>
      <c r="B731" s="546"/>
      <c r="C731" s="540" t="s">
        <v>344</v>
      </c>
      <c r="D731" s="547"/>
      <c r="E731" s="540" t="s">
        <v>295</v>
      </c>
      <c r="F731" s="543">
        <v>31</v>
      </c>
      <c r="G731" s="544"/>
      <c r="H731" s="545">
        <v>9.3000000000000007</v>
      </c>
      <c r="I731" s="545"/>
      <c r="J731" s="545">
        <v>10.3</v>
      </c>
      <c r="K731" s="130"/>
      <c r="L731" s="130"/>
      <c r="M731" s="546"/>
      <c r="N731" s="546"/>
      <c r="O731" s="130"/>
      <c r="P731" s="546"/>
      <c r="Q731" s="546"/>
      <c r="R731" s="543"/>
      <c r="S731" s="543"/>
      <c r="T731" s="122" t="str">
        <f>IFERROR(IFERROR(VLOOKUP(CONCATENATE($C731,"-",$D731, "-",$E731),Dashboard!$M$159:$N$299,2,FALSE),VLOOKUP(CONCATENATE($E731,"-",$D731, "-",$C731),Dashboard!$M$159:$N$299,2,FALSE)),"")</f>
        <v>pnj17</v>
      </c>
      <c r="U731" s="572" t="str">
        <f t="shared" si="11"/>
        <v>pnj17</v>
      </c>
      <c r="V731" s="675"/>
      <c r="W731" s="543" t="s">
        <v>6078</v>
      </c>
    </row>
    <row r="732" spans="1:23" ht="15.75" x14ac:dyDescent="0.25">
      <c r="A732" s="539"/>
      <c r="B732" s="546"/>
      <c r="C732" s="540" t="s">
        <v>295</v>
      </c>
      <c r="D732" s="547"/>
      <c r="E732" s="540" t="s">
        <v>344</v>
      </c>
      <c r="F732" s="543">
        <v>31</v>
      </c>
      <c r="G732" s="544"/>
      <c r="H732" s="545">
        <v>10.45</v>
      </c>
      <c r="I732" s="545"/>
      <c r="J732" s="545">
        <v>11.45</v>
      </c>
      <c r="K732" s="130"/>
      <c r="L732" s="130"/>
      <c r="M732" s="546"/>
      <c r="N732" s="546"/>
      <c r="O732" s="130"/>
      <c r="P732" s="546"/>
      <c r="Q732" s="546"/>
      <c r="R732" s="543"/>
      <c r="S732" s="543"/>
      <c r="T732" s="122" t="str">
        <f>IFERROR(IFERROR(VLOOKUP(CONCATENATE($C732,"-",$D732, "-",$E732),Dashboard!$M$159:$N$299,2,FALSE),VLOOKUP(CONCATENATE($E732,"-",$D732, "-",$C732),Dashboard!$M$159:$N$299,2,FALSE)),"")</f>
        <v>pnj17</v>
      </c>
      <c r="U732" s="572" t="str">
        <f t="shared" si="11"/>
        <v>pnj17</v>
      </c>
      <c r="V732" s="675"/>
      <c r="W732" s="543" t="s">
        <v>6078</v>
      </c>
    </row>
    <row r="733" spans="1:23" ht="15.75" x14ac:dyDescent="0.25">
      <c r="A733" s="539"/>
      <c r="B733" s="546"/>
      <c r="C733" s="540" t="s">
        <v>344</v>
      </c>
      <c r="D733" s="547"/>
      <c r="E733" s="540" t="s">
        <v>295</v>
      </c>
      <c r="F733" s="543">
        <v>31</v>
      </c>
      <c r="G733" s="544"/>
      <c r="H733" s="545">
        <v>12</v>
      </c>
      <c r="I733" s="545"/>
      <c r="J733" s="545">
        <v>13</v>
      </c>
      <c r="K733" s="130"/>
      <c r="L733" s="130"/>
      <c r="M733" s="546"/>
      <c r="N733" s="546"/>
      <c r="O733" s="130"/>
      <c r="P733" s="546"/>
      <c r="Q733" s="546"/>
      <c r="R733" s="543"/>
      <c r="S733" s="543"/>
      <c r="T733" s="122" t="str">
        <f>IFERROR(IFERROR(VLOOKUP(CONCATENATE($C733,"-",$D733, "-",$E733),Dashboard!$M$159:$N$299,2,FALSE),VLOOKUP(CONCATENATE($E733,"-",$D733, "-",$C733),Dashboard!$M$159:$N$299,2,FALSE)),"")</f>
        <v>pnj17</v>
      </c>
      <c r="U733" s="572" t="str">
        <f t="shared" si="11"/>
        <v>pnj17</v>
      </c>
      <c r="V733" s="675"/>
      <c r="W733" s="543" t="s">
        <v>6078</v>
      </c>
    </row>
    <row r="734" spans="1:23" ht="45.75" x14ac:dyDescent="0.25">
      <c r="A734" s="539"/>
      <c r="B734" s="546"/>
      <c r="C734" s="548" t="s">
        <v>295</v>
      </c>
      <c r="D734" s="540" t="s">
        <v>6092</v>
      </c>
      <c r="E734" s="549" t="s">
        <v>7142</v>
      </c>
      <c r="F734" s="543">
        <v>20</v>
      </c>
      <c r="G734" s="544"/>
      <c r="H734" s="545">
        <v>13.3</v>
      </c>
      <c r="I734" s="545"/>
      <c r="J734" s="545">
        <v>15</v>
      </c>
      <c r="K734" s="130">
        <v>1</v>
      </c>
      <c r="L734" s="130">
        <v>0</v>
      </c>
      <c r="M734" s="546">
        <v>8.15</v>
      </c>
      <c r="N734" s="546">
        <v>6.45</v>
      </c>
      <c r="O734" s="130">
        <f>SUM(F729:F734)</f>
        <v>164</v>
      </c>
      <c r="P734" s="130">
        <v>0</v>
      </c>
      <c r="Q734" s="130">
        <v>0</v>
      </c>
      <c r="R734" s="544">
        <v>0</v>
      </c>
      <c r="S734" s="544">
        <v>0</v>
      </c>
      <c r="T734" s="122" t="str">
        <f>IFERROR(IFERROR(VLOOKUP(CONCATENATE($C734,"-",$D734, "-",$E734),Dashboard!$M$159:$N$299,2,FALSE),VLOOKUP(CONCATENATE($E734,"-",$D734, "-",$C734),Dashboard!$M$159:$N$299,2,FALSE)),"")</f>
        <v/>
      </c>
      <c r="U734" s="572" t="str">
        <f t="shared" si="11"/>
        <v/>
      </c>
      <c r="V734" s="674"/>
      <c r="W734" s="550" t="s">
        <v>7263</v>
      </c>
    </row>
    <row r="735" spans="1:23" ht="15.75" x14ac:dyDescent="0.25">
      <c r="A735" s="455"/>
      <c r="B735" s="423"/>
      <c r="C735" s="550"/>
      <c r="D735" s="550"/>
      <c r="E735" s="550"/>
      <c r="F735" s="550"/>
      <c r="G735" s="550"/>
      <c r="H735" s="551"/>
      <c r="I735" s="551"/>
      <c r="J735" s="551"/>
      <c r="K735" s="423"/>
      <c r="L735" s="423"/>
      <c r="M735" s="423"/>
      <c r="N735" s="423"/>
      <c r="O735" s="546"/>
      <c r="P735" s="423"/>
      <c r="Q735" s="423"/>
      <c r="R735" s="550"/>
      <c r="S735" s="550"/>
      <c r="T735" s="122" t="str">
        <f>IFERROR(IFERROR(VLOOKUP(CONCATENATE($C735,"-",$D735, "-",$E735),Dashboard!$M$159:$N$299,2,FALSE),VLOOKUP(CONCATENATE($E735,"-",$D735, "-",$C735),Dashboard!$M$159:$N$299,2,FALSE)),"")</f>
        <v/>
      </c>
      <c r="U735" s="572" t="str">
        <f t="shared" si="11"/>
        <v/>
      </c>
      <c r="V735" s="675"/>
      <c r="W735" s="550"/>
    </row>
    <row r="736" spans="1:23" ht="90.75" x14ac:dyDescent="0.25">
      <c r="A736" s="415" t="s">
        <v>7065</v>
      </c>
      <c r="B736" s="416" t="s">
        <v>5878</v>
      </c>
      <c r="C736" s="417" t="s">
        <v>295</v>
      </c>
      <c r="D736" s="461" t="s">
        <v>7143</v>
      </c>
      <c r="E736" s="417" t="s">
        <v>295</v>
      </c>
      <c r="F736" s="417">
        <v>22</v>
      </c>
      <c r="G736" s="417"/>
      <c r="H736" s="418">
        <v>6.5</v>
      </c>
      <c r="I736" s="419"/>
      <c r="J736" s="418">
        <v>8</v>
      </c>
      <c r="K736" s="485"/>
      <c r="L736" s="416"/>
      <c r="M736" s="416"/>
      <c r="N736" s="416"/>
      <c r="O736" s="420"/>
      <c r="P736" s="416"/>
      <c r="Q736" s="416"/>
      <c r="R736" s="397"/>
      <c r="S736" s="423"/>
      <c r="T736" s="122" t="str">
        <f>IFERROR(IFERROR(VLOOKUP(CONCATENATE($C736,"-",$D736, "-",$E736),Dashboard!$M$159:$N$299,2,FALSE),VLOOKUP(CONCATENATE($E736,"-",$D736, "-",$C736),Dashboard!$M$159:$N$299,2,FALSE)),"")</f>
        <v/>
      </c>
      <c r="U736" s="572" t="str">
        <f t="shared" si="11"/>
        <v/>
      </c>
      <c r="V736" s="581"/>
      <c r="W736" s="467" t="s">
        <v>7538</v>
      </c>
    </row>
    <row r="737" spans="1:23" ht="15.75" x14ac:dyDescent="0.25">
      <c r="A737" s="415"/>
      <c r="B737" s="416"/>
      <c r="C737" s="417" t="s">
        <v>295</v>
      </c>
      <c r="D737" s="417"/>
      <c r="E737" s="417" t="s">
        <v>344</v>
      </c>
      <c r="F737" s="417">
        <v>31</v>
      </c>
      <c r="G737" s="417"/>
      <c r="H737" s="418">
        <v>8.1</v>
      </c>
      <c r="I737" s="419"/>
      <c r="J737" s="418">
        <v>9.1</v>
      </c>
      <c r="K737" s="416"/>
      <c r="L737" s="416"/>
      <c r="M737" s="416"/>
      <c r="N737" s="416"/>
      <c r="O737" s="420"/>
      <c r="P737" s="416"/>
      <c r="Q737" s="416"/>
      <c r="R737" s="479"/>
      <c r="S737" s="423"/>
      <c r="T737" s="122" t="str">
        <f>IFERROR(IFERROR(VLOOKUP(CONCATENATE($C737,"-",$D737, "-",$E737),Dashboard!$M$159:$N$299,2,FALSE),VLOOKUP(CONCATENATE($E737,"-",$D737, "-",$C737),Dashboard!$M$159:$N$299,2,FALSE)),"")</f>
        <v>pnj17</v>
      </c>
      <c r="U737" s="572" t="str">
        <f t="shared" si="11"/>
        <v>pnj17</v>
      </c>
      <c r="V737" s="581"/>
      <c r="W737" s="423" t="s">
        <v>5612</v>
      </c>
    </row>
    <row r="738" spans="1:23" ht="72" customHeight="1" x14ac:dyDescent="0.25">
      <c r="A738" s="415"/>
      <c r="B738" s="416"/>
      <c r="C738" s="417" t="s">
        <v>344</v>
      </c>
      <c r="D738" s="417"/>
      <c r="E738" s="417" t="s">
        <v>295</v>
      </c>
      <c r="F738" s="417">
        <v>31</v>
      </c>
      <c r="G738" s="417"/>
      <c r="H738" s="418">
        <v>9.15</v>
      </c>
      <c r="I738" s="419"/>
      <c r="J738" s="418">
        <v>10.15</v>
      </c>
      <c r="K738" s="416"/>
      <c r="L738" s="416"/>
      <c r="M738" s="416"/>
      <c r="N738" s="416"/>
      <c r="O738" s="420"/>
      <c r="P738" s="416"/>
      <c r="Q738" s="416"/>
      <c r="R738" s="423"/>
      <c r="S738" s="423"/>
      <c r="T738" s="122" t="str">
        <f>IFERROR(IFERROR(VLOOKUP(CONCATENATE($C738,"-",$D738, "-",$E738),Dashboard!$M$159:$N$299,2,FALSE),VLOOKUP(CONCATENATE($E738,"-",$D738, "-",$C738),Dashboard!$M$159:$N$299,2,FALSE)),"")</f>
        <v>pnj17</v>
      </c>
      <c r="U738" s="572" t="str">
        <f t="shared" si="11"/>
        <v>pnj17</v>
      </c>
      <c r="V738" s="581"/>
      <c r="W738" s="423" t="s">
        <v>5612</v>
      </c>
    </row>
    <row r="739" spans="1:23" ht="15.75" x14ac:dyDescent="0.25">
      <c r="A739" s="415"/>
      <c r="B739" s="416"/>
      <c r="C739" s="417" t="s">
        <v>295</v>
      </c>
      <c r="D739" s="417"/>
      <c r="E739" s="417" t="s">
        <v>1245</v>
      </c>
      <c r="F739" s="417">
        <v>30</v>
      </c>
      <c r="G739" s="417"/>
      <c r="H739" s="418">
        <v>10.3</v>
      </c>
      <c r="I739" s="419"/>
      <c r="J739" s="418">
        <v>11.15</v>
      </c>
      <c r="K739" s="416"/>
      <c r="L739" s="416"/>
      <c r="M739" s="416"/>
      <c r="N739" s="416"/>
      <c r="O739" s="420"/>
      <c r="P739" s="416"/>
      <c r="Q739" s="416"/>
      <c r="R739" s="423"/>
      <c r="S739" s="423"/>
      <c r="T739" s="122" t="str">
        <f>IFERROR(IFERROR(VLOOKUP(CONCATENATE($C739,"-",$D739, "-",$E739),Dashboard!$M$159:$N$299,2,FALSE),VLOOKUP(CONCATENATE($E739,"-",$D739, "-",$C739),Dashboard!$M$159:$N$299,2,FALSE)),"")</f>
        <v>pnj16</v>
      </c>
      <c r="U739" s="572" t="str">
        <f t="shared" si="11"/>
        <v>pnj16</v>
      </c>
      <c r="V739" s="581"/>
      <c r="W739" s="423" t="s">
        <v>5612</v>
      </c>
    </row>
    <row r="740" spans="1:23" ht="15.75" x14ac:dyDescent="0.25">
      <c r="A740" s="415"/>
      <c r="B740" s="416"/>
      <c r="C740" s="417" t="s">
        <v>1245</v>
      </c>
      <c r="D740" s="461"/>
      <c r="E740" s="417" t="s">
        <v>295</v>
      </c>
      <c r="F740" s="417">
        <v>30</v>
      </c>
      <c r="G740" s="417"/>
      <c r="H740" s="418">
        <v>11.45</v>
      </c>
      <c r="I740" s="419"/>
      <c r="J740" s="418">
        <v>12.45</v>
      </c>
      <c r="K740" s="416"/>
      <c r="L740" s="416"/>
      <c r="M740" s="419"/>
      <c r="N740" s="419"/>
      <c r="O740" s="420"/>
      <c r="P740" s="416"/>
      <c r="Q740" s="416"/>
      <c r="R740" s="479"/>
      <c r="S740" s="423"/>
      <c r="T740" s="122" t="str">
        <f>IFERROR(IFERROR(VLOOKUP(CONCATENATE($C740,"-",$D740, "-",$E740),Dashboard!$M$159:$N$299,2,FALSE),VLOOKUP(CONCATENATE($E740,"-",$D740, "-",$C740),Dashboard!$M$159:$N$299,2,FALSE)),"")</f>
        <v>pnj16</v>
      </c>
      <c r="U740" s="572" t="str">
        <f t="shared" si="11"/>
        <v>pnj16</v>
      </c>
      <c r="V740" s="581"/>
      <c r="W740" s="423" t="s">
        <v>5612</v>
      </c>
    </row>
    <row r="741" spans="1:23" ht="60.75" x14ac:dyDescent="0.25">
      <c r="A741" s="415"/>
      <c r="B741" s="416"/>
      <c r="C741" s="417" t="s">
        <v>295</v>
      </c>
      <c r="D741" s="461" t="s">
        <v>7143</v>
      </c>
      <c r="E741" s="417" t="s">
        <v>295</v>
      </c>
      <c r="F741" s="417">
        <v>22</v>
      </c>
      <c r="G741" s="417"/>
      <c r="H741" s="418">
        <v>13.3</v>
      </c>
      <c r="I741" s="419"/>
      <c r="J741" s="418">
        <v>14.3</v>
      </c>
      <c r="K741" s="416">
        <v>1</v>
      </c>
      <c r="L741" s="416">
        <v>0</v>
      </c>
      <c r="M741" s="419">
        <v>8.25</v>
      </c>
      <c r="N741" s="419">
        <v>6.15</v>
      </c>
      <c r="O741" s="420">
        <f>SUM(F736:F741)</f>
        <v>166</v>
      </c>
      <c r="P741" s="416">
        <v>0</v>
      </c>
      <c r="Q741" s="534">
        <v>0</v>
      </c>
      <c r="R741" s="423">
        <v>0</v>
      </c>
      <c r="S741" s="423">
        <v>0</v>
      </c>
      <c r="T741" s="122" t="str">
        <f>IFERROR(IFERROR(VLOOKUP(CONCATENATE($C741,"-",$D741, "-",$E741),Dashboard!$M$159:$N$299,2,FALSE),VLOOKUP(CONCATENATE($E741,"-",$D741, "-",$C741),Dashboard!$M$159:$N$299,2,FALSE)),"")</f>
        <v/>
      </c>
      <c r="U741" s="572" t="str">
        <f t="shared" si="11"/>
        <v/>
      </c>
      <c r="V741" s="581"/>
      <c r="W741" s="468"/>
    </row>
    <row r="742" spans="1:23" ht="15.75" x14ac:dyDescent="0.25">
      <c r="A742" s="425"/>
      <c r="B742" s="427"/>
      <c r="C742" s="428"/>
      <c r="D742" s="428"/>
      <c r="E742" s="428"/>
      <c r="F742" s="428"/>
      <c r="G742" s="428"/>
      <c r="H742" s="429"/>
      <c r="I742" s="430"/>
      <c r="J742" s="429"/>
      <c r="K742" s="427"/>
      <c r="L742" s="427"/>
      <c r="M742" s="552"/>
      <c r="N742" s="430"/>
      <c r="O742" s="431"/>
      <c r="P742" s="427"/>
      <c r="Q742" s="498"/>
      <c r="R742" s="432"/>
      <c r="S742" s="432"/>
      <c r="T742" s="122" t="str">
        <f>IFERROR(IFERROR(VLOOKUP(CONCATENATE($C742,"-",$D742, "-",$E742),Dashboard!$M$159:$N$299,2,FALSE),VLOOKUP(CONCATENATE($E742,"-",$D742, "-",$C742),Dashboard!$M$159:$N$299,2,FALSE)),"")</f>
        <v/>
      </c>
      <c r="U742" s="572" t="str">
        <f t="shared" si="11"/>
        <v/>
      </c>
      <c r="V742" s="612"/>
      <c r="W742" s="553"/>
    </row>
    <row r="743" spans="1:23" ht="15.75" x14ac:dyDescent="0.25">
      <c r="A743" s="554"/>
      <c r="B743" s="555"/>
      <c r="C743" s="556"/>
      <c r="D743" s="556"/>
      <c r="E743" s="556"/>
      <c r="F743" s="556"/>
      <c r="G743" s="556"/>
      <c r="H743" s="557"/>
      <c r="I743" s="558"/>
      <c r="J743" s="557"/>
      <c r="K743" s="555"/>
      <c r="L743" s="555"/>
      <c r="M743" s="559"/>
      <c r="N743" s="558"/>
      <c r="O743" s="560"/>
      <c r="P743" s="555"/>
      <c r="Q743" s="555"/>
      <c r="R743" s="561"/>
      <c r="S743" s="561"/>
      <c r="T743" s="122" t="str">
        <f>IFERROR(IFERROR(VLOOKUP(CONCATENATE($C743,"-",$D743, "-",$E743),Dashboard!$M$159:$N$299,2,FALSE),VLOOKUP(CONCATENATE($E743,"-",$D743, "-",$C743),Dashboard!$M$159:$N$299,2,FALSE)),"")</f>
        <v/>
      </c>
      <c r="U743" s="572" t="str">
        <f t="shared" si="11"/>
        <v/>
      </c>
      <c r="V743" s="676"/>
      <c r="W743" s="677"/>
    </row>
    <row r="744" spans="1:23" ht="15.75" x14ac:dyDescent="0.25">
      <c r="A744" s="554"/>
      <c r="B744" s="555"/>
      <c r="C744" s="556"/>
      <c r="D744" s="556"/>
      <c r="E744" s="556"/>
      <c r="F744" s="556"/>
      <c r="G744" s="556"/>
      <c r="H744" s="557"/>
      <c r="I744" s="558"/>
      <c r="J744" s="557"/>
      <c r="K744" s="555"/>
      <c r="L744" s="555"/>
      <c r="M744" s="559"/>
      <c r="N744" s="558"/>
      <c r="O744" s="560"/>
      <c r="P744" s="555"/>
      <c r="Q744" s="555"/>
      <c r="R744" s="561"/>
      <c r="S744" s="561"/>
      <c r="T744" s="122" t="str">
        <f>IFERROR(IFERROR(VLOOKUP(CONCATENATE($C744,"-",$D744, "-",$E744),Dashboard!$M$159:$N$299,2,FALSE),VLOOKUP(CONCATENATE($E744,"-",$D744, "-",$C744),Dashboard!$M$159:$N$299,2,FALSE)),"")</f>
        <v/>
      </c>
      <c r="U744" s="572" t="str">
        <f t="shared" si="11"/>
        <v/>
      </c>
      <c r="V744" s="676"/>
      <c r="W744" s="677"/>
    </row>
    <row r="745" spans="1:23" ht="15.75" x14ac:dyDescent="0.25">
      <c r="A745" s="554"/>
      <c r="B745" s="555"/>
      <c r="C745" s="556"/>
      <c r="D745" s="556"/>
      <c r="E745" s="556"/>
      <c r="F745" s="556"/>
      <c r="G745" s="556"/>
      <c r="H745" s="557"/>
      <c r="I745" s="558"/>
      <c r="J745" s="557"/>
      <c r="K745" s="555"/>
      <c r="L745" s="555"/>
      <c r="M745" s="559"/>
      <c r="N745" s="558"/>
      <c r="O745" s="560"/>
      <c r="P745" s="555"/>
      <c r="Q745" s="555"/>
      <c r="R745" s="561"/>
      <c r="S745" s="561"/>
      <c r="T745" s="122" t="str">
        <f>IFERROR(IFERROR(VLOOKUP(CONCATENATE($C745,"-",$D745, "-",$E745),Dashboard!$M$159:$N$299,2,FALSE),VLOOKUP(CONCATENATE($E745,"-",$D745, "-",$C745),Dashboard!$M$159:$N$299,2,FALSE)),"")</f>
        <v/>
      </c>
      <c r="U745" s="572" t="str">
        <f t="shared" si="11"/>
        <v/>
      </c>
      <c r="V745" s="676"/>
      <c r="W745" s="677"/>
    </row>
    <row r="746" spans="1:23" ht="15.75" x14ac:dyDescent="0.25">
      <c r="A746" s="554"/>
      <c r="B746" s="555"/>
      <c r="C746" s="556"/>
      <c r="D746" s="556"/>
      <c r="E746" s="556"/>
      <c r="F746" s="556"/>
      <c r="G746" s="556"/>
      <c r="H746" s="557"/>
      <c r="I746" s="558"/>
      <c r="J746" s="557"/>
      <c r="K746" s="555"/>
      <c r="L746" s="555"/>
      <c r="M746" s="559"/>
      <c r="N746" s="558"/>
      <c r="O746" s="560"/>
      <c r="P746" s="555"/>
      <c r="Q746" s="555"/>
      <c r="R746" s="561"/>
      <c r="S746" s="561"/>
      <c r="T746" s="122" t="str">
        <f>IFERROR(IFERROR(VLOOKUP(CONCATENATE($C746,"-",$D746, "-",$E746),Dashboard!$M$159:$N$299,2,FALSE),VLOOKUP(CONCATENATE($E746,"-",$D746, "-",$C746),Dashboard!$M$159:$N$299,2,FALSE)),"")</f>
        <v/>
      </c>
      <c r="U746" s="572" t="str">
        <f t="shared" si="11"/>
        <v/>
      </c>
      <c r="V746" s="676"/>
      <c r="W746" s="677"/>
    </row>
    <row r="747" spans="1:23" ht="15.75" x14ac:dyDescent="0.25">
      <c r="A747" s="433"/>
      <c r="B747" s="434"/>
      <c r="C747" s="435"/>
      <c r="D747" s="435"/>
      <c r="E747" s="435"/>
      <c r="F747" s="435"/>
      <c r="G747" s="435"/>
      <c r="H747" s="451"/>
      <c r="I747" s="436"/>
      <c r="J747" s="451"/>
      <c r="K747" s="434"/>
      <c r="L747" s="434"/>
      <c r="M747" s="562"/>
      <c r="N747" s="436"/>
      <c r="O747" s="437"/>
      <c r="P747" s="434"/>
      <c r="Q747" s="434"/>
      <c r="R747" s="438"/>
      <c r="S747" s="438"/>
      <c r="T747" s="122" t="str">
        <f>IFERROR(IFERROR(VLOOKUP(CONCATENATE($C747,"-",$D747, "-",$E747),Dashboard!$M$159:$N$299,2,FALSE),VLOOKUP(CONCATENATE($E747,"-",$D747, "-",$C747),Dashboard!$M$159:$N$299,2,FALSE)),"")</f>
        <v/>
      </c>
      <c r="U747" s="572" t="str">
        <f t="shared" si="11"/>
        <v/>
      </c>
      <c r="V747" s="678"/>
      <c r="W747" s="679"/>
    </row>
    <row r="748" spans="1:23" ht="29.25" x14ac:dyDescent="0.25">
      <c r="A748" s="563" t="s">
        <v>7065</v>
      </c>
      <c r="B748" s="564" t="s">
        <v>7144</v>
      </c>
      <c r="C748" s="565" t="s">
        <v>7145</v>
      </c>
      <c r="D748" s="566" t="s">
        <v>7146</v>
      </c>
      <c r="E748" s="565" t="s">
        <v>7147</v>
      </c>
      <c r="F748" s="567">
        <v>10</v>
      </c>
      <c r="G748" s="567"/>
      <c r="H748" s="568">
        <v>8.3000000000000007</v>
      </c>
      <c r="I748" s="569"/>
      <c r="J748" s="568">
        <v>9</v>
      </c>
      <c r="K748" s="570"/>
      <c r="L748" s="570"/>
      <c r="M748" s="569"/>
      <c r="N748" s="570"/>
      <c r="O748" s="570"/>
      <c r="P748" s="570"/>
      <c r="Q748" s="571"/>
      <c r="R748" s="572"/>
      <c r="S748" s="572"/>
      <c r="T748" s="122" t="str">
        <f>IFERROR(IFERROR(VLOOKUP(CONCATENATE($C748,"-",$D748, "-",$E748),Dashboard!$M$159:$N$299,2,FALSE),VLOOKUP(CONCATENATE($E748,"-",$D748, "-",$C748),Dashboard!$M$159:$N$299,2,FALSE)),"")</f>
        <v/>
      </c>
      <c r="U748" s="572" t="str">
        <f t="shared" si="11"/>
        <v/>
      </c>
      <c r="V748" s="572"/>
      <c r="W748" s="743" t="s">
        <v>7539</v>
      </c>
    </row>
    <row r="749" spans="1:23" ht="26.25" x14ac:dyDescent="0.25">
      <c r="A749" s="573"/>
      <c r="B749" s="574"/>
      <c r="C749" s="575" t="s">
        <v>7147</v>
      </c>
      <c r="D749" s="576" t="s">
        <v>7148</v>
      </c>
      <c r="E749" s="575" t="s">
        <v>7147</v>
      </c>
      <c r="F749" s="577">
        <v>10</v>
      </c>
      <c r="G749" s="577"/>
      <c r="H749" s="578">
        <v>9.15</v>
      </c>
      <c r="I749" s="579"/>
      <c r="J749" s="578">
        <v>10.15</v>
      </c>
      <c r="K749" s="574"/>
      <c r="L749" s="574"/>
      <c r="M749" s="579"/>
      <c r="N749" s="574"/>
      <c r="O749" s="574"/>
      <c r="P749" s="574"/>
      <c r="Q749" s="580"/>
      <c r="R749" s="581"/>
      <c r="S749" s="581"/>
      <c r="T749" s="122" t="str">
        <f>IFERROR(IFERROR(VLOOKUP(CONCATENATE($C749,"-",$D749, "-",$E749),Dashboard!$M$159:$N$299,2,FALSE),VLOOKUP(CONCATENATE($E749,"-",$D749, "-",$C749),Dashboard!$M$159:$N$299,2,FALSE)),"")</f>
        <v/>
      </c>
      <c r="U749" s="572" t="str">
        <f t="shared" si="11"/>
        <v/>
      </c>
      <c r="V749" s="581"/>
      <c r="W749" s="744"/>
    </row>
    <row r="750" spans="1:23" ht="26.25" x14ac:dyDescent="0.25">
      <c r="A750" s="573"/>
      <c r="B750" s="574"/>
      <c r="C750" s="575" t="s">
        <v>7147</v>
      </c>
      <c r="D750" s="576" t="s">
        <v>7148</v>
      </c>
      <c r="E750" s="575" t="s">
        <v>7147</v>
      </c>
      <c r="F750" s="577">
        <v>10</v>
      </c>
      <c r="G750" s="577"/>
      <c r="H750" s="578">
        <v>10.3</v>
      </c>
      <c r="I750" s="579"/>
      <c r="J750" s="578">
        <v>11.2</v>
      </c>
      <c r="K750" s="574"/>
      <c r="L750" s="574"/>
      <c r="M750" s="579"/>
      <c r="N750" s="574"/>
      <c r="O750" s="574"/>
      <c r="P750" s="574"/>
      <c r="Q750" s="580"/>
      <c r="R750" s="581"/>
      <c r="S750" s="581"/>
      <c r="T750" s="122" t="str">
        <f>IFERROR(IFERROR(VLOOKUP(CONCATENATE($C750,"-",$D750, "-",$E750),Dashboard!$M$159:$N$299,2,FALSE),VLOOKUP(CONCATENATE($E750,"-",$D750, "-",$C750),Dashboard!$M$159:$N$299,2,FALSE)),"")</f>
        <v/>
      </c>
      <c r="U750" s="572" t="str">
        <f t="shared" si="11"/>
        <v/>
      </c>
      <c r="V750" s="581"/>
      <c r="W750" s="744"/>
    </row>
    <row r="751" spans="1:23" ht="26.25" x14ac:dyDescent="0.25">
      <c r="A751" s="573"/>
      <c r="B751" s="574"/>
      <c r="C751" s="575" t="s">
        <v>7147</v>
      </c>
      <c r="D751" s="576" t="s">
        <v>7148</v>
      </c>
      <c r="E751" s="575" t="s">
        <v>7147</v>
      </c>
      <c r="F751" s="577">
        <v>10</v>
      </c>
      <c r="G751" s="577"/>
      <c r="H751" s="578">
        <v>11.3</v>
      </c>
      <c r="I751" s="579"/>
      <c r="J751" s="578">
        <v>12.15</v>
      </c>
      <c r="K751" s="574"/>
      <c r="L751" s="574"/>
      <c r="M751" s="579"/>
      <c r="N751" s="574"/>
      <c r="O751" s="574"/>
      <c r="P751" s="574"/>
      <c r="Q751" s="580"/>
      <c r="R751" s="581"/>
      <c r="S751" s="581"/>
      <c r="T751" s="122" t="str">
        <f>IFERROR(IFERROR(VLOOKUP(CONCATENATE($C751,"-",$D751, "-",$E751),Dashboard!$M$159:$N$299,2,FALSE),VLOOKUP(CONCATENATE($E751,"-",$D751, "-",$C751),Dashboard!$M$159:$N$299,2,FALSE)),"")</f>
        <v/>
      </c>
      <c r="U751" s="572" t="str">
        <f t="shared" si="11"/>
        <v/>
      </c>
      <c r="V751" s="581"/>
      <c r="W751" s="744"/>
    </row>
    <row r="752" spans="1:23" ht="26.25" x14ac:dyDescent="0.25">
      <c r="A752" s="573"/>
      <c r="B752" s="574"/>
      <c r="C752" s="575" t="s">
        <v>7147</v>
      </c>
      <c r="D752" s="576" t="s">
        <v>7148</v>
      </c>
      <c r="E752" s="575" t="s">
        <v>7147</v>
      </c>
      <c r="F752" s="577">
        <v>10</v>
      </c>
      <c r="G752" s="577"/>
      <c r="H752" s="578">
        <v>12.3</v>
      </c>
      <c r="I752" s="579"/>
      <c r="J752" s="578">
        <v>13.15</v>
      </c>
      <c r="K752" s="574"/>
      <c r="L752" s="574"/>
      <c r="M752" s="579"/>
      <c r="N752" s="574"/>
      <c r="O752" s="574"/>
      <c r="P752" s="574"/>
      <c r="Q752" s="580"/>
      <c r="R752" s="581"/>
      <c r="S752" s="581"/>
      <c r="T752" s="122" t="str">
        <f>IFERROR(IFERROR(VLOOKUP(CONCATENATE($C752,"-",$D752, "-",$E752),Dashboard!$M$159:$N$299,2,FALSE),VLOOKUP(CONCATENATE($E752,"-",$D752, "-",$C752),Dashboard!$M$159:$N$299,2,FALSE)),"")</f>
        <v/>
      </c>
      <c r="U752" s="572" t="str">
        <f t="shared" si="11"/>
        <v/>
      </c>
      <c r="V752" s="581"/>
      <c r="W752" s="744"/>
    </row>
    <row r="753" spans="1:24" ht="26.25" x14ac:dyDescent="0.25">
      <c r="A753" s="573"/>
      <c r="B753" s="574"/>
      <c r="C753" s="575" t="s">
        <v>7147</v>
      </c>
      <c r="D753" s="576" t="s">
        <v>7148</v>
      </c>
      <c r="E753" s="575" t="s">
        <v>7147</v>
      </c>
      <c r="F753" s="577">
        <v>10</v>
      </c>
      <c r="G753" s="577"/>
      <c r="H753" s="578">
        <v>16</v>
      </c>
      <c r="I753" s="579"/>
      <c r="J753" s="578">
        <v>16.45</v>
      </c>
      <c r="K753" s="574"/>
      <c r="L753" s="574"/>
      <c r="M753" s="579"/>
      <c r="N753" s="574"/>
      <c r="O753" s="574"/>
      <c r="P753" s="574"/>
      <c r="Q753" s="580"/>
      <c r="R753" s="581"/>
      <c r="S753" s="581"/>
      <c r="T753" s="122" t="str">
        <f>IFERROR(IFERROR(VLOOKUP(CONCATENATE($C753,"-",$D753, "-",$E753),Dashboard!$M$159:$N$299,2,FALSE),VLOOKUP(CONCATENATE($E753,"-",$D753, "-",$C753),Dashboard!$M$159:$N$299,2,FALSE)),"")</f>
        <v/>
      </c>
      <c r="U753" s="572" t="str">
        <f t="shared" si="11"/>
        <v/>
      </c>
      <c r="V753" s="581"/>
      <c r="W753" s="744"/>
    </row>
    <row r="754" spans="1:24" ht="26.25" x14ac:dyDescent="0.25">
      <c r="A754" s="573"/>
      <c r="B754" s="574"/>
      <c r="C754" s="575" t="s">
        <v>7147</v>
      </c>
      <c r="D754" s="576" t="s">
        <v>7148</v>
      </c>
      <c r="E754" s="575" t="s">
        <v>7147</v>
      </c>
      <c r="F754" s="577">
        <v>10</v>
      </c>
      <c r="G754" s="577"/>
      <c r="H754" s="578">
        <v>17</v>
      </c>
      <c r="I754" s="579"/>
      <c r="J754" s="578">
        <v>17.45</v>
      </c>
      <c r="K754" s="574"/>
      <c r="L754" s="574"/>
      <c r="M754" s="579"/>
      <c r="N754" s="574"/>
      <c r="O754" s="574"/>
      <c r="P754" s="574"/>
      <c r="Q754" s="580"/>
      <c r="R754" s="581"/>
      <c r="S754" s="581"/>
      <c r="T754" s="122" t="str">
        <f>IFERROR(IFERROR(VLOOKUP(CONCATENATE($C754,"-",$D754, "-",$E754),Dashboard!$M$159:$N$299,2,FALSE),VLOOKUP(CONCATENATE($E754,"-",$D754, "-",$C754),Dashboard!$M$159:$N$299,2,FALSE)),"")</f>
        <v/>
      </c>
      <c r="U754" s="572" t="str">
        <f t="shared" si="11"/>
        <v/>
      </c>
      <c r="V754" s="581"/>
      <c r="W754" s="744"/>
    </row>
    <row r="755" spans="1:24" ht="90.75" x14ac:dyDescent="0.25">
      <c r="A755" s="573"/>
      <c r="B755" s="574"/>
      <c r="C755" s="575" t="s">
        <v>7147</v>
      </c>
      <c r="D755" s="576" t="s">
        <v>7148</v>
      </c>
      <c r="E755" s="575" t="s">
        <v>7147</v>
      </c>
      <c r="F755" s="577">
        <v>10</v>
      </c>
      <c r="G755" s="577"/>
      <c r="H755" s="578">
        <v>18</v>
      </c>
      <c r="I755" s="579"/>
      <c r="J755" s="578">
        <v>19</v>
      </c>
      <c r="K755" s="574">
        <v>1</v>
      </c>
      <c r="L755" s="574">
        <v>1</v>
      </c>
      <c r="M755" s="579"/>
      <c r="N755" s="574"/>
      <c r="O755" s="574">
        <f>SUM(F748:F755)</f>
        <v>80</v>
      </c>
      <c r="P755" s="574">
        <v>0</v>
      </c>
      <c r="Q755" s="574">
        <v>0</v>
      </c>
      <c r="R755" s="581">
        <v>0</v>
      </c>
      <c r="S755" s="581">
        <v>0</v>
      </c>
      <c r="T755" s="122" t="str">
        <f>IFERROR(IFERROR(VLOOKUP(CONCATENATE($C755,"-",$D755, "-",$E755),Dashboard!$M$159:$N$299,2,FALSE),VLOOKUP(CONCATENATE($E755,"-",$D755, "-",$C755),Dashboard!$M$159:$N$299,2,FALSE)),"")</f>
        <v/>
      </c>
      <c r="U755" s="572" t="str">
        <f t="shared" si="11"/>
        <v/>
      </c>
      <c r="V755" s="581"/>
      <c r="W755" s="582" t="s">
        <v>7540</v>
      </c>
    </row>
    <row r="756" spans="1:24" ht="15.75" x14ac:dyDescent="0.25">
      <c r="A756" s="573"/>
      <c r="B756" s="574"/>
      <c r="C756" s="575"/>
      <c r="D756" s="576"/>
      <c r="E756" s="575"/>
      <c r="F756" s="577"/>
      <c r="G756" s="577"/>
      <c r="H756" s="578"/>
      <c r="I756" s="579"/>
      <c r="J756" s="578"/>
      <c r="K756" s="574"/>
      <c r="L756" s="574"/>
      <c r="M756" s="579"/>
      <c r="N756" s="574"/>
      <c r="O756" s="574"/>
      <c r="P756" s="574"/>
      <c r="Q756" s="580"/>
      <c r="R756" s="581"/>
      <c r="S756" s="581"/>
      <c r="T756" s="122" t="str">
        <f>IFERROR(IFERROR(VLOOKUP(CONCATENATE($C756,"-",$D756, "-",$E756),Dashboard!$M$159:$N$299,2,FALSE),VLOOKUP(CONCATENATE($E756,"-",$D756, "-",$C756),Dashboard!$M$159:$N$299,2,FALSE)),"")</f>
        <v/>
      </c>
      <c r="U756" s="572" t="str">
        <f t="shared" si="11"/>
        <v/>
      </c>
      <c r="V756" s="581"/>
      <c r="W756" s="582"/>
    </row>
    <row r="757" spans="1:24" ht="29.25" x14ac:dyDescent="0.25">
      <c r="A757" s="573" t="s">
        <v>7065</v>
      </c>
      <c r="B757" s="583" t="s">
        <v>7149</v>
      </c>
      <c r="C757" s="575" t="s">
        <v>7145</v>
      </c>
      <c r="D757" s="576"/>
      <c r="E757" s="575" t="s">
        <v>344</v>
      </c>
      <c r="F757" s="577">
        <v>31</v>
      </c>
      <c r="G757" s="577"/>
      <c r="H757" s="578">
        <v>11.2</v>
      </c>
      <c r="I757" s="579"/>
      <c r="J757" s="578">
        <v>12.2</v>
      </c>
      <c r="K757" s="574"/>
      <c r="L757" s="574"/>
      <c r="M757" s="579"/>
      <c r="N757" s="574"/>
      <c r="O757" s="574"/>
      <c r="P757" s="574"/>
      <c r="Q757" s="580"/>
      <c r="R757" s="581"/>
      <c r="S757" s="581"/>
      <c r="T757" s="122" t="str">
        <f>IFERROR(IFERROR(VLOOKUP(CONCATENATE($C757,"-",$D757, "-",$E757),Dashboard!$M$159:$N$299,2,FALSE),VLOOKUP(CONCATENATE($E757,"-",$D757, "-",$C757),Dashboard!$M$159:$N$299,2,FALSE)),"")</f>
        <v/>
      </c>
      <c r="U757" s="572" t="str">
        <f t="shared" si="11"/>
        <v/>
      </c>
      <c r="V757" s="581"/>
      <c r="W757" s="584"/>
    </row>
    <row r="758" spans="1:24" ht="15.75" x14ac:dyDescent="0.25">
      <c r="A758" s="573"/>
      <c r="B758" s="574"/>
      <c r="C758" s="585" t="s">
        <v>344</v>
      </c>
      <c r="D758" s="586"/>
      <c r="E758" s="585" t="s">
        <v>492</v>
      </c>
      <c r="F758" s="577">
        <v>18</v>
      </c>
      <c r="G758" s="577"/>
      <c r="H758" s="578">
        <v>12.3</v>
      </c>
      <c r="I758" s="579"/>
      <c r="J758" s="578">
        <v>13.1</v>
      </c>
      <c r="K758" s="574"/>
      <c r="L758" s="574"/>
      <c r="M758" s="579"/>
      <c r="N758" s="574"/>
      <c r="O758" s="574"/>
      <c r="P758" s="574"/>
      <c r="Q758" s="580"/>
      <c r="R758" s="581"/>
      <c r="S758" s="581"/>
      <c r="T758" s="122" t="str">
        <f>IFERROR(IFERROR(VLOOKUP(CONCATENATE($C758,"-",$D758, "-",$E758),Dashboard!$M$159:$N$299,2,FALSE),VLOOKUP(CONCATENATE($E758,"-",$D758, "-",$C758),Dashboard!$M$159:$N$299,2,FALSE)),"")</f>
        <v/>
      </c>
      <c r="U758" s="572" t="str">
        <f t="shared" si="11"/>
        <v/>
      </c>
      <c r="V758" s="581"/>
      <c r="W758" s="587"/>
    </row>
    <row r="759" spans="1:24" ht="15.75" x14ac:dyDescent="0.25">
      <c r="A759" s="573"/>
      <c r="B759" s="580"/>
      <c r="C759" s="588" t="s">
        <v>7044</v>
      </c>
      <c r="D759" s="589"/>
      <c r="E759" s="590"/>
      <c r="F759" s="591"/>
      <c r="G759" s="577"/>
      <c r="H759" s="578">
        <v>13.3</v>
      </c>
      <c r="I759" s="579"/>
      <c r="J759" s="578">
        <v>14.3</v>
      </c>
      <c r="K759" s="574"/>
      <c r="L759" s="574"/>
      <c r="M759" s="579"/>
      <c r="N759" s="574"/>
      <c r="O759" s="574"/>
      <c r="P759" s="574"/>
      <c r="Q759" s="580"/>
      <c r="R759" s="581"/>
      <c r="S759" s="581"/>
      <c r="T759" s="122" t="str">
        <f>IFERROR(IFERROR(VLOOKUP(CONCATENATE($C759,"-",$D759, "-",$E759),Dashboard!$M$159:$N$299,2,FALSE),VLOOKUP(CONCATENATE($E759,"-",$D759, "-",$C759),Dashboard!$M$159:$N$299,2,FALSE)),"")</f>
        <v/>
      </c>
      <c r="U759" s="572" t="str">
        <f t="shared" si="11"/>
        <v/>
      </c>
      <c r="V759" s="581"/>
      <c r="W759" s="587"/>
    </row>
    <row r="760" spans="1:24" ht="15.75" x14ac:dyDescent="0.25">
      <c r="A760" s="573"/>
      <c r="B760" s="574"/>
      <c r="C760" s="565" t="s">
        <v>492</v>
      </c>
      <c r="D760" s="566"/>
      <c r="E760" s="565" t="s">
        <v>295</v>
      </c>
      <c r="F760" s="577">
        <v>28</v>
      </c>
      <c r="G760" s="577"/>
      <c r="H760" s="578">
        <v>15.15</v>
      </c>
      <c r="I760" s="579"/>
      <c r="J760" s="578">
        <v>16.149999999999999</v>
      </c>
      <c r="K760" s="574"/>
      <c r="L760" s="574"/>
      <c r="M760" s="579"/>
      <c r="N760" s="574"/>
      <c r="O760" s="574"/>
      <c r="P760" s="574"/>
      <c r="Q760" s="580"/>
      <c r="R760" s="581"/>
      <c r="S760" s="581"/>
      <c r="T760" s="122" t="str">
        <f>IFERROR(IFERROR(VLOOKUP(CONCATENATE($C760,"-",$D760, "-",$E760),Dashboard!$M$159:$N$299,2,FALSE),VLOOKUP(CONCATENATE($E760,"-",$D760, "-",$C760),Dashboard!$M$159:$N$299,2,FALSE)),"")</f>
        <v/>
      </c>
      <c r="U760" s="572" t="str">
        <f t="shared" si="11"/>
        <v/>
      </c>
      <c r="V760" s="581"/>
      <c r="W760" s="587"/>
    </row>
    <row r="761" spans="1:24" ht="38.25" x14ac:dyDescent="0.25">
      <c r="A761" s="573"/>
      <c r="B761" s="574"/>
      <c r="C761" s="575" t="s">
        <v>6058</v>
      </c>
      <c r="D761" s="576" t="s">
        <v>7150</v>
      </c>
      <c r="E761" s="575" t="s">
        <v>492</v>
      </c>
      <c r="F761" s="577">
        <v>40</v>
      </c>
      <c r="G761" s="577"/>
      <c r="H761" s="578">
        <v>17.55</v>
      </c>
      <c r="I761" s="579"/>
      <c r="J761" s="578">
        <v>19.3</v>
      </c>
      <c r="K761" s="574"/>
      <c r="L761" s="574"/>
      <c r="M761" s="579"/>
      <c r="N761" s="574"/>
      <c r="O761" s="574"/>
      <c r="P761" s="574"/>
      <c r="Q761" s="580"/>
      <c r="R761" s="581"/>
      <c r="S761" s="581"/>
      <c r="T761" s="122" t="str">
        <f>IFERROR(IFERROR(VLOOKUP(CONCATENATE($C761,"-",$D761, "-",$E761),Dashboard!$M$159:$N$299,2,FALSE),VLOOKUP(CONCATENATE($E761,"-",$D761, "-",$C761),Dashboard!$M$159:$N$299,2,FALSE)),"")</f>
        <v/>
      </c>
      <c r="U761" s="572" t="str">
        <f t="shared" si="11"/>
        <v/>
      </c>
      <c r="V761" s="581"/>
      <c r="W761" s="592" t="s">
        <v>7541</v>
      </c>
    </row>
    <row r="762" spans="1:24" ht="26.25" x14ac:dyDescent="0.25">
      <c r="A762" s="573"/>
      <c r="B762" s="574"/>
      <c r="C762" s="575" t="s">
        <v>492</v>
      </c>
      <c r="D762" s="576" t="s">
        <v>7151</v>
      </c>
      <c r="E762" s="575" t="s">
        <v>411</v>
      </c>
      <c r="F762" s="577">
        <v>36</v>
      </c>
      <c r="G762" s="577"/>
      <c r="H762" s="578">
        <v>19.350000000000001</v>
      </c>
      <c r="I762" s="579"/>
      <c r="J762" s="578">
        <v>20.5</v>
      </c>
      <c r="K762" s="574">
        <v>1</v>
      </c>
      <c r="L762" s="574">
        <v>1</v>
      </c>
      <c r="M762" s="579">
        <v>10.35</v>
      </c>
      <c r="N762" s="574">
        <v>7.15</v>
      </c>
      <c r="O762" s="574">
        <f>SUM(F757:F762)</f>
        <v>153</v>
      </c>
      <c r="P762" s="574">
        <v>0</v>
      </c>
      <c r="Q762" s="580">
        <v>0</v>
      </c>
      <c r="R762" s="581">
        <v>0</v>
      </c>
      <c r="S762" s="581">
        <v>0</v>
      </c>
      <c r="T762" s="122" t="str">
        <f>IFERROR(IFERROR(VLOOKUP(CONCATENATE($C762,"-",$D762, "-",$E762),Dashboard!$M$159:$N$299,2,FALSE),VLOOKUP(CONCATENATE($E762,"-",$D762, "-",$C762),Dashboard!$M$159:$N$299,2,FALSE)),"")</f>
        <v/>
      </c>
      <c r="U762" s="572" t="str">
        <f t="shared" si="11"/>
        <v/>
      </c>
      <c r="V762" s="581"/>
      <c r="W762" s="587" t="s">
        <v>7542</v>
      </c>
    </row>
    <row r="763" spans="1:24" ht="29.25" x14ac:dyDescent="0.25">
      <c r="A763" s="573"/>
      <c r="B763" s="583" t="s">
        <v>7149</v>
      </c>
      <c r="C763" s="575" t="s">
        <v>411</v>
      </c>
      <c r="D763" s="576" t="s">
        <v>6000</v>
      </c>
      <c r="E763" s="575" t="s">
        <v>492</v>
      </c>
      <c r="F763" s="577">
        <v>36</v>
      </c>
      <c r="G763" s="577"/>
      <c r="H763" s="578">
        <v>5.05</v>
      </c>
      <c r="I763" s="579"/>
      <c r="J763" s="578">
        <v>7</v>
      </c>
      <c r="K763" s="574"/>
      <c r="L763" s="574"/>
      <c r="M763" s="579"/>
      <c r="N763" s="574"/>
      <c r="O763" s="574"/>
      <c r="P763" s="574"/>
      <c r="Q763" s="580"/>
      <c r="R763" s="581"/>
      <c r="S763" s="581"/>
      <c r="T763" s="122" t="str">
        <f>IFERROR(IFERROR(VLOOKUP(CONCATENATE($C763,"-",$D763, "-",$E763),Dashboard!$M$159:$N$299,2,FALSE),VLOOKUP(CONCATENATE($E763,"-",$D763, "-",$C763),Dashboard!$M$159:$N$299,2,FALSE)),"")</f>
        <v>pnj109</v>
      </c>
      <c r="U763" s="572" t="str">
        <f t="shared" si="11"/>
        <v>pnj109</v>
      </c>
      <c r="V763" s="581"/>
      <c r="W763" s="587"/>
    </row>
    <row r="764" spans="1:24" ht="15.75" x14ac:dyDescent="0.25">
      <c r="A764" s="573"/>
      <c r="B764" s="580"/>
      <c r="C764" s="588" t="s">
        <v>7044</v>
      </c>
      <c r="D764" s="589"/>
      <c r="E764" s="590"/>
      <c r="F764" s="591"/>
      <c r="G764" s="577"/>
      <c r="H764" s="578">
        <v>7</v>
      </c>
      <c r="I764" s="579"/>
      <c r="J764" s="578">
        <v>8</v>
      </c>
      <c r="K764" s="574"/>
      <c r="L764" s="574"/>
      <c r="M764" s="579"/>
      <c r="N764" s="574"/>
      <c r="O764" s="574"/>
      <c r="P764" s="574"/>
      <c r="Q764" s="580"/>
      <c r="R764" s="581"/>
      <c r="S764" s="581"/>
      <c r="T764" s="122" t="str">
        <f>IFERROR(IFERROR(VLOOKUP(CONCATENATE($C764,"-",$D764, "-",$E764),Dashboard!$M$159:$N$299,2,FALSE),VLOOKUP(CONCATENATE($E764,"-",$D764, "-",$C764),Dashboard!$M$159:$N$299,2,FALSE)),"")</f>
        <v/>
      </c>
      <c r="U764" s="572" t="str">
        <f t="shared" si="11"/>
        <v/>
      </c>
      <c r="V764" s="581"/>
      <c r="W764" s="587"/>
    </row>
    <row r="765" spans="1:24" ht="15.75" x14ac:dyDescent="0.25">
      <c r="A765" s="573"/>
      <c r="B765" s="574"/>
      <c r="C765" s="565" t="s">
        <v>492</v>
      </c>
      <c r="D765" s="566"/>
      <c r="E765" s="565" t="s">
        <v>295</v>
      </c>
      <c r="F765" s="577">
        <v>28</v>
      </c>
      <c r="G765" s="577"/>
      <c r="H765" s="578">
        <v>8.15</v>
      </c>
      <c r="I765" s="579"/>
      <c r="J765" s="578">
        <v>9.15</v>
      </c>
      <c r="K765" s="574">
        <v>1</v>
      </c>
      <c r="L765" s="574">
        <v>1</v>
      </c>
      <c r="M765" s="579">
        <v>3.55</v>
      </c>
      <c r="N765" s="574">
        <v>3.55</v>
      </c>
      <c r="O765" s="574">
        <f>SUM(F763:F765)</f>
        <v>64</v>
      </c>
      <c r="P765" s="574">
        <v>0</v>
      </c>
      <c r="Q765" s="580">
        <v>0</v>
      </c>
      <c r="R765" s="581">
        <v>0</v>
      </c>
      <c r="S765" s="581">
        <v>0</v>
      </c>
      <c r="T765" s="122" t="str">
        <f>IFERROR(IFERROR(VLOOKUP(CONCATENATE($C765,"-",$D765, "-",$E765),Dashboard!$M$159:$N$299,2,FALSE),VLOOKUP(CONCATENATE($E765,"-",$D765, "-",$C765),Dashboard!$M$159:$N$299,2,FALSE)),"")</f>
        <v/>
      </c>
      <c r="U765" s="572" t="str">
        <f t="shared" si="11"/>
        <v/>
      </c>
      <c r="V765" s="581"/>
      <c r="W765" s="587" t="s">
        <v>7543</v>
      </c>
    </row>
    <row r="766" spans="1:24" ht="15.75" x14ac:dyDescent="0.25">
      <c r="A766" s="593"/>
      <c r="B766" s="594"/>
      <c r="C766" s="595"/>
      <c r="D766" s="596"/>
      <c r="E766" s="595"/>
      <c r="F766" s="597"/>
      <c r="G766" s="680"/>
      <c r="H766" s="681"/>
      <c r="I766" s="682"/>
      <c r="J766" s="681"/>
      <c r="K766" s="560"/>
      <c r="L766" s="560"/>
      <c r="M766" s="682"/>
      <c r="N766" s="560"/>
      <c r="O766" s="560"/>
      <c r="P766" s="560"/>
      <c r="Q766" s="560"/>
      <c r="R766" s="676"/>
      <c r="S766" s="676"/>
      <c r="T766" s="122" t="str">
        <f>IFERROR(IFERROR(VLOOKUP(CONCATENATE($C766,"-",$D766, "-",$E766),Dashboard!$M$159:$N$299,2,FALSE),VLOOKUP(CONCATENATE($E766,"-",$D766, "-",$C766),Dashboard!$M$159:$N$299,2,FALSE)),"")</f>
        <v/>
      </c>
      <c r="U766" s="572" t="str">
        <f t="shared" si="11"/>
        <v/>
      </c>
      <c r="V766" s="676"/>
      <c r="W766" s="683"/>
      <c r="X766" s="11"/>
    </row>
    <row r="767" spans="1:24" ht="15.75" x14ac:dyDescent="0.25">
      <c r="A767" s="593"/>
      <c r="B767" s="594"/>
      <c r="C767" s="595"/>
      <c r="D767" s="596"/>
      <c r="E767" s="595"/>
      <c r="F767" s="597"/>
      <c r="G767" s="680"/>
      <c r="H767" s="681"/>
      <c r="I767" s="682"/>
      <c r="J767" s="681"/>
      <c r="K767" s="560"/>
      <c r="L767" s="560"/>
      <c r="M767" s="682"/>
      <c r="N767" s="560"/>
      <c r="O767" s="560"/>
      <c r="P767" s="560"/>
      <c r="Q767" s="560"/>
      <c r="R767" s="676"/>
      <c r="S767" s="676"/>
      <c r="T767" s="122" t="str">
        <f>IFERROR(IFERROR(VLOOKUP(CONCATENATE($C767,"-",$D767, "-",$E767),Dashboard!$M$159:$N$299,2,FALSE),VLOOKUP(CONCATENATE($E767,"-",$D767, "-",$C767),Dashboard!$M$159:$N$299,2,FALSE)),"")</f>
        <v/>
      </c>
      <c r="U767" s="572" t="str">
        <f t="shared" si="11"/>
        <v/>
      </c>
      <c r="V767" s="676"/>
      <c r="W767" s="684"/>
      <c r="X767" s="11"/>
    </row>
    <row r="768" spans="1:24" ht="29.25" x14ac:dyDescent="0.25">
      <c r="A768" s="573" t="s">
        <v>7065</v>
      </c>
      <c r="B768" s="602" t="s">
        <v>7152</v>
      </c>
      <c r="C768" s="723" t="s">
        <v>7044</v>
      </c>
      <c r="D768" s="724"/>
      <c r="E768" s="725"/>
      <c r="F768" s="591"/>
      <c r="G768" s="577"/>
      <c r="H768" s="578">
        <v>7</v>
      </c>
      <c r="I768" s="579"/>
      <c r="J768" s="578">
        <v>8</v>
      </c>
      <c r="K768" s="574"/>
      <c r="L768" s="574"/>
      <c r="M768" s="579"/>
      <c r="N768" s="574"/>
      <c r="O768" s="574"/>
      <c r="P768" s="574"/>
      <c r="Q768" s="580"/>
      <c r="R768" s="581"/>
      <c r="S768" s="581"/>
      <c r="T768" s="122" t="str">
        <f>IFERROR(IFERROR(VLOOKUP(CONCATENATE($C768,"-",$D768, "-",$E768),Dashboard!$M$159:$N$299,2,FALSE),VLOOKUP(CONCATENATE($E768,"-",$D768, "-",$C768),Dashboard!$M$159:$N$299,2,FALSE)),"")</f>
        <v/>
      </c>
      <c r="U768" s="572" t="str">
        <f t="shared" si="11"/>
        <v/>
      </c>
      <c r="V768" s="581"/>
      <c r="W768" s="584"/>
    </row>
    <row r="769" spans="1:23" ht="78.75" x14ac:dyDescent="0.25">
      <c r="A769" s="573"/>
      <c r="B769" s="574"/>
      <c r="C769" s="603" t="s">
        <v>7153</v>
      </c>
      <c r="D769" s="604"/>
      <c r="E769" s="605" t="s">
        <v>936</v>
      </c>
      <c r="F769" s="577">
        <v>13</v>
      </c>
      <c r="G769" s="577"/>
      <c r="H769" s="578">
        <v>8.15</v>
      </c>
      <c r="I769" s="579"/>
      <c r="J769" s="578">
        <v>8.5500000000000007</v>
      </c>
      <c r="K769" s="574"/>
      <c r="L769" s="574"/>
      <c r="M769" s="579"/>
      <c r="N769" s="574"/>
      <c r="O769" s="574"/>
      <c r="P769" s="574"/>
      <c r="Q769" s="580"/>
      <c r="R769" s="581"/>
      <c r="S769" s="581"/>
      <c r="T769" s="122" t="str">
        <f>IFERROR(IFERROR(VLOOKUP(CONCATENATE($C769,"-",$D769, "-",$E769),Dashboard!$M$159:$N$299,2,FALSE),VLOOKUP(CONCATENATE($E769,"-",$D769, "-",$C769),Dashboard!$M$159:$N$299,2,FALSE)),"")</f>
        <v/>
      </c>
      <c r="U769" s="572" t="str">
        <f t="shared" si="11"/>
        <v/>
      </c>
      <c r="V769" s="581"/>
      <c r="W769" s="606" t="s">
        <v>7544</v>
      </c>
    </row>
    <row r="770" spans="1:23" ht="15.75" x14ac:dyDescent="0.25">
      <c r="A770" s="573"/>
      <c r="B770" s="580"/>
      <c r="C770" s="575" t="s">
        <v>936</v>
      </c>
      <c r="D770" s="583" t="s">
        <v>6000</v>
      </c>
      <c r="E770" s="575" t="s">
        <v>295</v>
      </c>
      <c r="F770" s="591">
        <v>28</v>
      </c>
      <c r="G770" s="577"/>
      <c r="H770" s="578">
        <v>9.15</v>
      </c>
      <c r="I770" s="579"/>
      <c r="J770" s="578">
        <v>10.15</v>
      </c>
      <c r="K770" s="574"/>
      <c r="L770" s="574"/>
      <c r="M770" s="579"/>
      <c r="N770" s="574"/>
      <c r="O770" s="574"/>
      <c r="P770" s="574"/>
      <c r="Q770" s="580"/>
      <c r="R770" s="581"/>
      <c r="S770" s="581"/>
      <c r="T770" s="122" t="str">
        <f>IFERROR(IFERROR(VLOOKUP(CONCATENATE($C770,"-",$D770, "-",$E770),Dashboard!$M$159:$N$299,2,FALSE),VLOOKUP(CONCATENATE($E770,"-",$D770, "-",$C770),Dashboard!$M$159:$N$299,2,FALSE)),"")</f>
        <v/>
      </c>
      <c r="U770" s="572" t="str">
        <f t="shared" si="11"/>
        <v/>
      </c>
      <c r="V770" s="581"/>
      <c r="W770" s="587" t="s">
        <v>7531</v>
      </c>
    </row>
    <row r="771" spans="1:23" ht="15.75" x14ac:dyDescent="0.25">
      <c r="A771" s="573"/>
      <c r="B771" s="574"/>
      <c r="C771" s="575" t="s">
        <v>295</v>
      </c>
      <c r="D771" s="583" t="s">
        <v>6000</v>
      </c>
      <c r="E771" s="605" t="s">
        <v>936</v>
      </c>
      <c r="F771" s="577">
        <v>28</v>
      </c>
      <c r="G771" s="577"/>
      <c r="H771" s="578">
        <v>11.15</v>
      </c>
      <c r="I771" s="579"/>
      <c r="J771" s="578">
        <v>12.15</v>
      </c>
      <c r="K771" s="574"/>
      <c r="L771" s="574"/>
      <c r="M771" s="579"/>
      <c r="N771" s="574"/>
      <c r="O771" s="574"/>
      <c r="P771" s="574"/>
      <c r="Q771" s="580"/>
      <c r="R771" s="581"/>
      <c r="S771" s="581"/>
      <c r="T771" s="122" t="str">
        <f>IFERROR(IFERROR(VLOOKUP(CONCATENATE($C771,"-",$D771, "-",$E771),Dashboard!$M$159:$N$299,2,FALSE),VLOOKUP(CONCATENATE($E771,"-",$D771, "-",$C771),Dashboard!$M$159:$N$299,2,FALSE)),"")</f>
        <v/>
      </c>
      <c r="U771" s="572" t="str">
        <f t="shared" si="11"/>
        <v/>
      </c>
      <c r="V771" s="581"/>
      <c r="W771" s="587"/>
    </row>
    <row r="772" spans="1:23" ht="78.75" x14ac:dyDescent="0.25">
      <c r="A772" s="573"/>
      <c r="B772" s="574"/>
      <c r="C772" s="605" t="s">
        <v>936</v>
      </c>
      <c r="D772" s="576"/>
      <c r="E772" s="607" t="s">
        <v>7153</v>
      </c>
      <c r="F772" s="577">
        <v>13</v>
      </c>
      <c r="G772" s="577"/>
      <c r="H772" s="578">
        <v>12.3</v>
      </c>
      <c r="I772" s="579"/>
      <c r="J772" s="578">
        <v>13.1</v>
      </c>
      <c r="K772" s="574"/>
      <c r="L772" s="574"/>
      <c r="M772" s="579"/>
      <c r="N772" s="574"/>
      <c r="O772" s="574"/>
      <c r="P772" s="574"/>
      <c r="Q772" s="580"/>
      <c r="R772" s="581"/>
      <c r="S772" s="581"/>
      <c r="T772" s="122" t="str">
        <f>IFERROR(IFERROR(VLOOKUP(CONCATENATE($C772,"-",$D772, "-",$E772),Dashboard!$M$159:$N$299,2,FALSE),VLOOKUP(CONCATENATE($E772,"-",$D772, "-",$C772),Dashboard!$M$159:$N$299,2,FALSE)),"")</f>
        <v/>
      </c>
      <c r="U772" s="572" t="str">
        <f t="shared" si="11"/>
        <v/>
      </c>
      <c r="V772" s="581"/>
      <c r="W772" s="606" t="s">
        <v>7545</v>
      </c>
    </row>
    <row r="773" spans="1:23" ht="15.75" x14ac:dyDescent="0.25">
      <c r="A773" s="573"/>
      <c r="B773" s="574"/>
      <c r="C773" s="723" t="s">
        <v>7044</v>
      </c>
      <c r="D773" s="724"/>
      <c r="E773" s="725"/>
      <c r="F773" s="577"/>
      <c r="G773" s="577"/>
      <c r="H773" s="578">
        <v>13.3</v>
      </c>
      <c r="I773" s="579"/>
      <c r="J773" s="578">
        <v>14.3</v>
      </c>
      <c r="K773" s="574"/>
      <c r="L773" s="574"/>
      <c r="M773" s="579"/>
      <c r="N773" s="574"/>
      <c r="O773" s="574"/>
      <c r="P773" s="574"/>
      <c r="Q773" s="580"/>
      <c r="R773" s="581"/>
      <c r="S773" s="581"/>
      <c r="T773" s="122" t="str">
        <f>IFERROR(IFERROR(VLOOKUP(CONCATENATE($C773,"-",$D773, "-",$E773),Dashboard!$M$159:$N$299,2,FALSE),VLOOKUP(CONCATENATE($E773,"-",$D773, "-",$C773),Dashboard!$M$159:$N$299,2,FALSE)),"")</f>
        <v/>
      </c>
      <c r="U773" s="572" t="str">
        <f t="shared" si="11"/>
        <v/>
      </c>
      <c r="V773" s="581"/>
      <c r="W773" s="587"/>
    </row>
    <row r="774" spans="1:23" ht="78.75" x14ac:dyDescent="0.25">
      <c r="A774" s="573"/>
      <c r="B774" s="583"/>
      <c r="C774" s="603" t="s">
        <v>7153</v>
      </c>
      <c r="D774" s="604"/>
      <c r="E774" s="605" t="s">
        <v>936</v>
      </c>
      <c r="F774" s="577">
        <v>13</v>
      </c>
      <c r="G774" s="577"/>
      <c r="H774" s="578">
        <v>14.45</v>
      </c>
      <c r="I774" s="579"/>
      <c r="J774" s="578">
        <v>15.25</v>
      </c>
      <c r="K774" s="574"/>
      <c r="L774" s="574"/>
      <c r="M774" s="579"/>
      <c r="N774" s="574"/>
      <c r="O774" s="574"/>
      <c r="P774" s="574"/>
      <c r="Q774" s="580"/>
      <c r="R774" s="581"/>
      <c r="S774" s="581"/>
      <c r="T774" s="122" t="str">
        <f>IFERROR(IFERROR(VLOOKUP(CONCATENATE($C774,"-",$D774, "-",$E774),Dashboard!$M$159:$N$299,2,FALSE),VLOOKUP(CONCATENATE($E774,"-",$D774, "-",$C774),Dashboard!$M$159:$N$299,2,FALSE)),"")</f>
        <v/>
      </c>
      <c r="U774" s="572" t="str">
        <f t="shared" si="11"/>
        <v/>
      </c>
      <c r="V774" s="581"/>
      <c r="W774" s="606" t="s">
        <v>7544</v>
      </c>
    </row>
    <row r="775" spans="1:23" ht="15.75" x14ac:dyDescent="0.25">
      <c r="A775" s="573"/>
      <c r="B775" s="580"/>
      <c r="C775" s="575" t="s">
        <v>936</v>
      </c>
      <c r="D775" s="576" t="s">
        <v>7154</v>
      </c>
      <c r="E775" s="575" t="s">
        <v>936</v>
      </c>
      <c r="F775" s="591">
        <v>8</v>
      </c>
      <c r="G775" s="577"/>
      <c r="H775" s="578">
        <v>15.45</v>
      </c>
      <c r="I775" s="579"/>
      <c r="J775" s="578">
        <v>16.149999999999999</v>
      </c>
      <c r="K775" s="574"/>
      <c r="L775" s="574"/>
      <c r="M775" s="579"/>
      <c r="N775" s="574"/>
      <c r="O775" s="574"/>
      <c r="P775" s="574"/>
      <c r="Q775" s="580"/>
      <c r="R775" s="581"/>
      <c r="S775" s="581"/>
      <c r="T775" s="122" t="str">
        <f>IFERROR(IFERROR(VLOOKUP(CONCATENATE($C775,"-",$D775, "-",$E775),Dashboard!$M$159:$N$299,2,FALSE),VLOOKUP(CONCATENATE($E775,"-",$D775, "-",$C775),Dashboard!$M$159:$N$299,2,FALSE)),"")</f>
        <v/>
      </c>
      <c r="U775" s="572" t="str">
        <f t="shared" si="11"/>
        <v/>
      </c>
      <c r="V775" s="581"/>
      <c r="W775" s="587"/>
    </row>
    <row r="776" spans="1:23" ht="15.75" x14ac:dyDescent="0.25">
      <c r="A776" s="573"/>
      <c r="B776" s="580"/>
      <c r="C776" s="575" t="s">
        <v>936</v>
      </c>
      <c r="D776" s="576"/>
      <c r="E776" s="575" t="s">
        <v>4800</v>
      </c>
      <c r="F776" s="591">
        <v>9</v>
      </c>
      <c r="G776" s="577"/>
      <c r="H776" s="578">
        <v>16.3</v>
      </c>
      <c r="I776" s="579"/>
      <c r="J776" s="578">
        <v>16.5</v>
      </c>
      <c r="K776" s="574"/>
      <c r="L776" s="574"/>
      <c r="M776" s="579"/>
      <c r="N776" s="574"/>
      <c r="O776" s="574"/>
      <c r="P776" s="574"/>
      <c r="Q776" s="580"/>
      <c r="R776" s="581"/>
      <c r="S776" s="581"/>
      <c r="T776" s="122" t="str">
        <f>IFERROR(IFERROR(VLOOKUP(CONCATENATE($C776,"-",$D776, "-",$E776),Dashboard!$M$159:$N$299,2,FALSE),VLOOKUP(CONCATENATE($E776,"-",$D776, "-",$C776),Dashboard!$M$159:$N$299,2,FALSE)),"")</f>
        <v/>
      </c>
      <c r="U776" s="572" t="str">
        <f t="shared" si="11"/>
        <v/>
      </c>
      <c r="V776" s="581"/>
      <c r="W776" s="587"/>
    </row>
    <row r="777" spans="1:23" ht="15.75" x14ac:dyDescent="0.25">
      <c r="A777" s="573"/>
      <c r="B777" s="580"/>
      <c r="C777" s="575" t="s">
        <v>4800</v>
      </c>
      <c r="D777" s="576"/>
      <c r="E777" s="575" t="s">
        <v>936</v>
      </c>
      <c r="F777" s="591">
        <v>9</v>
      </c>
      <c r="G777" s="577"/>
      <c r="H777" s="578">
        <v>17</v>
      </c>
      <c r="I777" s="579"/>
      <c r="J777" s="578">
        <v>17.2</v>
      </c>
      <c r="K777" s="574"/>
      <c r="L777" s="574"/>
      <c r="M777" s="579"/>
      <c r="N777" s="574"/>
      <c r="O777" s="574"/>
      <c r="P777" s="574"/>
      <c r="Q777" s="580"/>
      <c r="R777" s="581"/>
      <c r="S777" s="581"/>
      <c r="T777" s="122" t="str">
        <f>IFERROR(IFERROR(VLOOKUP(CONCATENATE($C777,"-",$D777, "-",$E777),Dashboard!$M$159:$N$299,2,FALSE),VLOOKUP(CONCATENATE($E777,"-",$D777, "-",$C777),Dashboard!$M$159:$N$299,2,FALSE)),"")</f>
        <v/>
      </c>
      <c r="U777" s="572" t="str">
        <f t="shared" si="11"/>
        <v/>
      </c>
      <c r="V777" s="581"/>
      <c r="W777" s="587"/>
    </row>
    <row r="778" spans="1:23" ht="101.25" x14ac:dyDescent="0.25">
      <c r="A778" s="573"/>
      <c r="B778" s="574"/>
      <c r="C778" s="575" t="s">
        <v>936</v>
      </c>
      <c r="D778" s="576"/>
      <c r="E778" s="607" t="s">
        <v>7153</v>
      </c>
      <c r="F778" s="577">
        <v>13</v>
      </c>
      <c r="G778" s="577"/>
      <c r="H778" s="578">
        <v>18</v>
      </c>
      <c r="I778" s="579"/>
      <c r="J778" s="578">
        <v>18.399999999999999</v>
      </c>
      <c r="K778" s="574">
        <v>1</v>
      </c>
      <c r="L778" s="574">
        <v>1</v>
      </c>
      <c r="M778" s="579">
        <v>12.25</v>
      </c>
      <c r="N778" s="579">
        <v>8.3000000000000007</v>
      </c>
      <c r="O778" s="574">
        <f>SUM(F769:F778)</f>
        <v>134</v>
      </c>
      <c r="P778" s="579">
        <v>7.25</v>
      </c>
      <c r="Q778" s="580"/>
      <c r="R778" s="581"/>
      <c r="S778" s="581"/>
      <c r="T778" s="122" t="str">
        <f>IFERROR(IFERROR(VLOOKUP(CONCATENATE($C778,"-",$D778, "-",$E778),Dashboard!$M$159:$N$299,2,FALSE),VLOOKUP(CONCATENATE($E778,"-",$D778, "-",$C778),Dashboard!$M$159:$N$299,2,FALSE)),"")</f>
        <v/>
      </c>
      <c r="U778" s="572" t="str">
        <f t="shared" si="11"/>
        <v/>
      </c>
      <c r="V778" s="581"/>
      <c r="W778" s="606" t="s">
        <v>7546</v>
      </c>
    </row>
    <row r="779" spans="1:23" ht="15.75" x14ac:dyDescent="0.25">
      <c r="A779" s="593"/>
      <c r="B779" s="594"/>
      <c r="C779" s="595"/>
      <c r="D779" s="596"/>
      <c r="E779" s="595"/>
      <c r="F779" s="597"/>
      <c r="G779" s="597"/>
      <c r="H779" s="598"/>
      <c r="I779" s="599"/>
      <c r="J779" s="598"/>
      <c r="K779" s="594"/>
      <c r="L779" s="594"/>
      <c r="M779" s="599"/>
      <c r="N779" s="594"/>
      <c r="O779" s="594"/>
      <c r="P779" s="594"/>
      <c r="Q779" s="594"/>
      <c r="R779" s="600"/>
      <c r="S779" s="600"/>
      <c r="T779" s="122" t="str">
        <f>IFERROR(IFERROR(VLOOKUP(CONCATENATE($C779,"-",$D779, "-",$E779),Dashboard!$M$159:$N$299,2,FALSE),VLOOKUP(CONCATENATE($E779,"-",$D779, "-",$C779),Dashboard!$M$159:$N$299,2,FALSE)),"")</f>
        <v/>
      </c>
      <c r="U779" s="572" t="str">
        <f t="shared" si="11"/>
        <v/>
      </c>
      <c r="V779" s="600"/>
      <c r="W779" s="601"/>
    </row>
    <row r="780" spans="1:23" ht="15.75" x14ac:dyDescent="0.25">
      <c r="A780" s="593"/>
      <c r="B780" s="594"/>
      <c r="C780" s="595"/>
      <c r="D780" s="596"/>
      <c r="E780" s="595"/>
      <c r="F780" s="597"/>
      <c r="G780" s="597"/>
      <c r="H780" s="598"/>
      <c r="I780" s="599"/>
      <c r="J780" s="598"/>
      <c r="K780" s="594"/>
      <c r="L780" s="594"/>
      <c r="M780" s="599"/>
      <c r="N780" s="594"/>
      <c r="O780" s="594">
        <f>SUM(O14:O778)</f>
        <v>22554</v>
      </c>
      <c r="P780" s="594"/>
      <c r="Q780" s="594"/>
      <c r="R780" s="600"/>
      <c r="S780" s="600"/>
      <c r="T780" s="122" t="str">
        <f>IFERROR(IFERROR(VLOOKUP(CONCATENATE($C780,"-",$D780, "-",$E780),Dashboard!$M$159:$N$299,2,FALSE),VLOOKUP(CONCATENATE($E780,"-",$D780, "-",$C780),Dashboard!$M$159:$N$299,2,FALSE)),"")</f>
        <v/>
      </c>
      <c r="U780" s="572" t="str">
        <f t="shared" si="11"/>
        <v/>
      </c>
      <c r="V780" s="600"/>
      <c r="W780" s="601"/>
    </row>
    <row r="781" spans="1:23" ht="15.75" x14ac:dyDescent="0.25">
      <c r="A781" s="593"/>
      <c r="B781" s="594"/>
      <c r="C781" s="595"/>
      <c r="D781" s="596"/>
      <c r="E781" s="595"/>
      <c r="F781" s="597"/>
      <c r="G781" s="597"/>
      <c r="H781" s="598"/>
      <c r="I781" s="599"/>
      <c r="J781" s="598"/>
      <c r="K781" s="594"/>
      <c r="L781" s="594"/>
      <c r="M781" s="599"/>
      <c r="N781" s="594"/>
      <c r="O781" s="594">
        <v>22071</v>
      </c>
      <c r="P781" s="594"/>
      <c r="Q781" s="594"/>
      <c r="R781" s="600"/>
      <c r="S781" s="600"/>
      <c r="T781" s="122" t="str">
        <f>IFERROR(IFERROR(VLOOKUP(CONCATENATE($C781,"-",$D781, "-",$E781),Dashboard!$M$159:$N$299,2,FALSE),VLOOKUP(CONCATENATE($E781,"-",$D781, "-",$C781),Dashboard!$M$159:$N$299,2,FALSE)),"")</f>
        <v/>
      </c>
      <c r="U781" s="572" t="str">
        <f t="shared" si="11"/>
        <v/>
      </c>
      <c r="V781" s="600"/>
      <c r="W781" s="601"/>
    </row>
    <row r="782" spans="1:23" ht="15.75" x14ac:dyDescent="0.25">
      <c r="A782" s="593"/>
      <c r="B782" s="594"/>
      <c r="C782" s="595"/>
      <c r="D782" s="596"/>
      <c r="E782" s="595"/>
      <c r="F782" s="597"/>
      <c r="G782" s="597"/>
      <c r="H782" s="598"/>
      <c r="I782" s="599"/>
      <c r="J782" s="598"/>
      <c r="K782" s="594"/>
      <c r="L782" s="594"/>
      <c r="M782" s="599"/>
      <c r="N782" s="594"/>
      <c r="O782" s="594">
        <f>+O780-O781</f>
        <v>483</v>
      </c>
      <c r="P782" s="594"/>
      <c r="Q782" s="594"/>
      <c r="R782" s="600"/>
      <c r="S782" s="600"/>
      <c r="T782" s="122" t="str">
        <f>IFERROR(IFERROR(VLOOKUP(CONCATENATE($C782,"-",$D782, "-",$E782),Dashboard!$M$159:$N$299,2,FALSE),VLOOKUP(CONCATENATE($E782,"-",$D782, "-",$C782),Dashboard!$M$159:$N$299,2,FALSE)),"")</f>
        <v/>
      </c>
      <c r="U782" s="572" t="str">
        <f t="shared" si="11"/>
        <v/>
      </c>
      <c r="V782" s="600"/>
      <c r="W782" s="601"/>
    </row>
    <row r="783" spans="1:23" ht="15.75" x14ac:dyDescent="0.25">
      <c r="A783" s="593"/>
      <c r="B783" s="594"/>
      <c r="C783" s="595"/>
      <c r="D783" s="596"/>
      <c r="E783" s="595"/>
      <c r="F783" s="597"/>
      <c r="G783" s="597"/>
      <c r="H783" s="598"/>
      <c r="I783" s="599"/>
      <c r="J783" s="598"/>
      <c r="K783" s="594"/>
      <c r="L783" s="594"/>
      <c r="M783" s="599"/>
      <c r="N783" s="594"/>
      <c r="O783" s="594"/>
      <c r="P783" s="594"/>
      <c r="Q783" s="594"/>
      <c r="R783" s="600"/>
      <c r="S783" s="600"/>
      <c r="T783" s="122" t="str">
        <f>IFERROR(IFERROR(VLOOKUP(CONCATENATE($C783,"-",$D783, "-",$E783),Dashboard!$M$159:$N$299,2,FALSE),VLOOKUP(CONCATENATE($E783,"-",$D783, "-",$C783),Dashboard!$M$159:$N$299,2,FALSE)),"")</f>
        <v/>
      </c>
      <c r="U783" s="572" t="str">
        <f t="shared" ref="U783:U798" si="12">T783</f>
        <v/>
      </c>
      <c r="V783" s="600"/>
      <c r="W783" s="601"/>
    </row>
    <row r="784" spans="1:23" ht="15.75" x14ac:dyDescent="0.25">
      <c r="A784" s="593"/>
      <c r="B784" s="594"/>
      <c r="C784" s="595"/>
      <c r="D784" s="596"/>
      <c r="E784" s="595"/>
      <c r="F784" s="597"/>
      <c r="G784" s="597"/>
      <c r="H784" s="598"/>
      <c r="I784" s="599"/>
      <c r="J784" s="598"/>
      <c r="K784" s="594"/>
      <c r="L784" s="594"/>
      <c r="M784" s="599"/>
      <c r="N784" s="594"/>
      <c r="O784" s="594"/>
      <c r="P784" s="594"/>
      <c r="Q784" s="594"/>
      <c r="R784" s="600"/>
      <c r="S784" s="600"/>
      <c r="T784" s="122" t="str">
        <f>IFERROR(IFERROR(VLOOKUP(CONCATENATE($C784,"-",$D784, "-",$E784),Dashboard!$M$159:$N$299,2,FALSE),VLOOKUP(CONCATENATE($E784,"-",$D784, "-",$C784),Dashboard!$M$159:$N$299,2,FALSE)),"")</f>
        <v/>
      </c>
      <c r="U784" s="572" t="str">
        <f t="shared" si="12"/>
        <v/>
      </c>
      <c r="V784" s="600"/>
      <c r="W784" s="601"/>
    </row>
    <row r="785" spans="1:23" ht="15.75" x14ac:dyDescent="0.25">
      <c r="A785" s="593"/>
      <c r="B785" s="594"/>
      <c r="C785" s="595"/>
      <c r="D785" s="596"/>
      <c r="E785" s="595"/>
      <c r="F785" s="597"/>
      <c r="G785" s="597"/>
      <c r="H785" s="598"/>
      <c r="I785" s="599"/>
      <c r="J785" s="598"/>
      <c r="K785" s="594"/>
      <c r="L785" s="594"/>
      <c r="M785" s="599"/>
      <c r="N785" s="594"/>
      <c r="O785" s="594"/>
      <c r="P785" s="594"/>
      <c r="Q785" s="594"/>
      <c r="R785" s="600"/>
      <c r="S785" s="600"/>
      <c r="T785" s="122" t="str">
        <f>IFERROR(IFERROR(VLOOKUP(CONCATENATE($C785,"-",$D785, "-",$E785),Dashboard!$M$159:$N$299,2,FALSE),VLOOKUP(CONCATENATE($E785,"-",$D785, "-",$C785),Dashboard!$M$159:$N$299,2,FALSE)),"")</f>
        <v/>
      </c>
      <c r="U785" s="572" t="str">
        <f t="shared" si="12"/>
        <v/>
      </c>
      <c r="V785" s="600"/>
      <c r="W785" s="608" t="s">
        <v>7412</v>
      </c>
    </row>
    <row r="786" spans="1:23" ht="15.75" x14ac:dyDescent="0.25">
      <c r="A786" s="573" t="s">
        <v>7065</v>
      </c>
      <c r="B786" s="574" t="s">
        <v>5915</v>
      </c>
      <c r="C786" s="575" t="s">
        <v>295</v>
      </c>
      <c r="D786" s="607" t="s">
        <v>316</v>
      </c>
      <c r="E786" s="575" t="s">
        <v>936</v>
      </c>
      <c r="F786" s="575">
        <v>54</v>
      </c>
      <c r="G786" s="575"/>
      <c r="H786" s="578">
        <v>13.2</v>
      </c>
      <c r="I786" s="579"/>
      <c r="J786" s="578">
        <v>15.2</v>
      </c>
      <c r="K786" s="609"/>
      <c r="L786" s="574"/>
      <c r="M786" s="574"/>
      <c r="N786" s="574"/>
      <c r="O786" s="574"/>
      <c r="P786" s="574"/>
      <c r="Q786" s="574"/>
      <c r="R786" s="610"/>
      <c r="S786" s="581"/>
      <c r="T786" s="122" t="str">
        <f>IFERROR(IFERROR(VLOOKUP(CONCATENATE($C786,"-",$D786, "-",$E786),Dashboard!$M$159:$N$299,2,FALSE),VLOOKUP(CONCATENATE($E786,"-",$D786, "-",$C786),Dashboard!$M$159:$N$299,2,FALSE)),"")</f>
        <v/>
      </c>
      <c r="U786" s="572" t="str">
        <f t="shared" si="12"/>
        <v/>
      </c>
      <c r="V786" s="581"/>
      <c r="W786" s="581"/>
    </row>
    <row r="787" spans="1:23" ht="15.75" x14ac:dyDescent="0.25">
      <c r="A787" s="573"/>
      <c r="B787" s="574"/>
      <c r="C787" s="575" t="s">
        <v>936</v>
      </c>
      <c r="D787" s="575" t="s">
        <v>322</v>
      </c>
      <c r="E787" s="575" t="s">
        <v>295</v>
      </c>
      <c r="F787" s="575">
        <v>28</v>
      </c>
      <c r="G787" s="575"/>
      <c r="H787" s="578">
        <v>15.3</v>
      </c>
      <c r="I787" s="579">
        <v>16</v>
      </c>
      <c r="J787" s="578">
        <v>17</v>
      </c>
      <c r="K787" s="574"/>
      <c r="L787" s="574"/>
      <c r="M787" s="579"/>
      <c r="N787" s="574"/>
      <c r="O787" s="574"/>
      <c r="P787" s="574"/>
      <c r="Q787" s="574"/>
      <c r="R787" s="611"/>
      <c r="S787" s="612"/>
      <c r="T787" s="122" t="str">
        <f>IFERROR(IFERROR(VLOOKUP(CONCATENATE($C787,"-",$D787, "-",$E787),Dashboard!$M$159:$N$299,2,FALSE),VLOOKUP(CONCATENATE($E787,"-",$D787, "-",$C787),Dashboard!$M$159:$N$299,2,FALSE)),"")</f>
        <v/>
      </c>
      <c r="U787" s="572" t="str">
        <f t="shared" si="12"/>
        <v/>
      </c>
      <c r="V787" s="612"/>
      <c r="W787" s="613"/>
    </row>
    <row r="788" spans="1:23" ht="34.5" x14ac:dyDescent="0.25">
      <c r="A788" s="573"/>
      <c r="B788" s="574"/>
      <c r="C788" s="575" t="s">
        <v>295</v>
      </c>
      <c r="D788" s="607" t="s">
        <v>7155</v>
      </c>
      <c r="E788" s="575" t="s">
        <v>492</v>
      </c>
      <c r="F788" s="575">
        <v>40</v>
      </c>
      <c r="G788" s="575"/>
      <c r="H788" s="578">
        <v>17.55</v>
      </c>
      <c r="I788" s="579"/>
      <c r="J788" s="578">
        <v>19.3</v>
      </c>
      <c r="K788" s="574"/>
      <c r="L788" s="574"/>
      <c r="M788" s="579"/>
      <c r="N788" s="574"/>
      <c r="O788" s="574"/>
      <c r="P788" s="574"/>
      <c r="Q788" s="574"/>
      <c r="R788" s="581"/>
      <c r="S788" s="581"/>
      <c r="T788" s="122" t="str">
        <f>IFERROR(IFERROR(VLOOKUP(CONCATENATE($C788,"-",$D788, "-",$E788),Dashboard!$M$159:$N$299,2,FALSE),VLOOKUP(CONCATENATE($E788,"-",$D788, "-",$C788),Dashboard!$M$159:$N$299,2,FALSE)),"")</f>
        <v/>
      </c>
      <c r="U788" s="572" t="str">
        <f t="shared" si="12"/>
        <v/>
      </c>
      <c r="V788" s="612"/>
      <c r="W788" s="613" t="s">
        <v>7547</v>
      </c>
    </row>
    <row r="789" spans="1:23" ht="45.75" x14ac:dyDescent="0.25">
      <c r="A789" s="573"/>
      <c r="B789" s="574"/>
      <c r="C789" s="575" t="s">
        <v>492</v>
      </c>
      <c r="D789" s="607" t="s">
        <v>7156</v>
      </c>
      <c r="E789" s="575" t="s">
        <v>411</v>
      </c>
      <c r="F789" s="575">
        <v>36</v>
      </c>
      <c r="G789" s="575"/>
      <c r="H789" s="578">
        <v>19.45</v>
      </c>
      <c r="I789" s="579"/>
      <c r="J789" s="578">
        <v>21.3</v>
      </c>
      <c r="K789" s="574">
        <v>1</v>
      </c>
      <c r="L789" s="574">
        <v>1</v>
      </c>
      <c r="M789" s="579">
        <v>8.5</v>
      </c>
      <c r="N789" s="579">
        <v>6.3</v>
      </c>
      <c r="O789" s="574">
        <f>SUM(F786:F789)</f>
        <v>158</v>
      </c>
      <c r="P789" s="574">
        <v>0</v>
      </c>
      <c r="Q789" s="574">
        <v>0</v>
      </c>
      <c r="R789" s="611">
        <v>0</v>
      </c>
      <c r="S789" s="581">
        <v>0</v>
      </c>
      <c r="T789" s="122" t="str">
        <f>IFERROR(IFERROR(VLOOKUP(CONCATENATE($C789,"-",$D789, "-",$E789),Dashboard!$M$159:$N$299,2,FALSE),VLOOKUP(CONCATENATE($E789,"-",$D789, "-",$C789),Dashboard!$M$159:$N$299,2,FALSE)),"")</f>
        <v/>
      </c>
      <c r="U789" s="572" t="str">
        <f t="shared" si="12"/>
        <v/>
      </c>
      <c r="V789" s="581"/>
      <c r="W789" s="582" t="s">
        <v>7548</v>
      </c>
    </row>
    <row r="790" spans="1:23" ht="15.75" x14ac:dyDescent="0.25">
      <c r="A790" s="573"/>
      <c r="B790" s="574">
        <v>108</v>
      </c>
      <c r="C790" s="575" t="s">
        <v>411</v>
      </c>
      <c r="D790" s="575" t="s">
        <v>322</v>
      </c>
      <c r="E790" s="575" t="s">
        <v>492</v>
      </c>
      <c r="F790" s="575">
        <v>36</v>
      </c>
      <c r="G790" s="575"/>
      <c r="H790" s="578">
        <v>6.05</v>
      </c>
      <c r="I790" s="579"/>
      <c r="J790" s="578">
        <v>7.05</v>
      </c>
      <c r="K790" s="574"/>
      <c r="L790" s="574"/>
      <c r="M790" s="579"/>
      <c r="N790" s="574"/>
      <c r="O790" s="574"/>
      <c r="P790" s="574"/>
      <c r="Q790" s="574"/>
      <c r="R790" s="610"/>
      <c r="S790" s="581"/>
      <c r="T790" s="122" t="str">
        <f>IFERROR(IFERROR(VLOOKUP(CONCATENATE($C790,"-",$D790, "-",$E790),Dashboard!$M$159:$N$299,2,FALSE),VLOOKUP(CONCATENATE($E790,"-",$D790, "-",$C790),Dashboard!$M$159:$N$299,2,FALSE)),"")</f>
        <v/>
      </c>
      <c r="U790" s="572" t="str">
        <f t="shared" si="12"/>
        <v/>
      </c>
      <c r="V790" s="581"/>
      <c r="W790" s="581"/>
    </row>
    <row r="791" spans="1:23" ht="15.75" x14ac:dyDescent="0.25">
      <c r="A791" s="573"/>
      <c r="B791" s="574"/>
      <c r="C791" s="575" t="s">
        <v>492</v>
      </c>
      <c r="D791" s="575"/>
      <c r="E791" s="575" t="s">
        <v>295</v>
      </c>
      <c r="F791" s="575">
        <v>28</v>
      </c>
      <c r="G791" s="575"/>
      <c r="H791" s="578">
        <v>7.3</v>
      </c>
      <c r="I791" s="579"/>
      <c r="J791" s="578">
        <v>8.3000000000000007</v>
      </c>
      <c r="K791" s="574"/>
      <c r="L791" s="574"/>
      <c r="M791" s="579"/>
      <c r="N791" s="574"/>
      <c r="O791" s="574"/>
      <c r="P791" s="574"/>
      <c r="Q791" s="574"/>
      <c r="R791" s="610"/>
      <c r="S791" s="581"/>
      <c r="T791" s="122" t="str">
        <f>IFERROR(IFERROR(VLOOKUP(CONCATENATE($C791,"-",$D791, "-",$E791),Dashboard!$M$159:$N$299,2,FALSE),VLOOKUP(CONCATENATE($E791,"-",$D791, "-",$C791),Dashboard!$M$159:$N$299,2,FALSE)),"")</f>
        <v/>
      </c>
      <c r="U791" s="572" t="str">
        <f t="shared" si="12"/>
        <v/>
      </c>
      <c r="V791" s="581"/>
      <c r="W791" s="581"/>
    </row>
    <row r="792" spans="1:23" ht="15.75" x14ac:dyDescent="0.25">
      <c r="A792" s="573"/>
      <c r="B792" s="574"/>
      <c r="C792" s="575" t="s">
        <v>295</v>
      </c>
      <c r="D792" s="575" t="s">
        <v>322</v>
      </c>
      <c r="E792" s="575" t="s">
        <v>936</v>
      </c>
      <c r="F792" s="575">
        <v>28</v>
      </c>
      <c r="G792" s="575"/>
      <c r="H792" s="578">
        <v>8.4499999999999993</v>
      </c>
      <c r="I792" s="579"/>
      <c r="J792" s="578">
        <v>9.4499999999999993</v>
      </c>
      <c r="K792" s="574"/>
      <c r="L792" s="574"/>
      <c r="M792" s="579"/>
      <c r="N792" s="574"/>
      <c r="O792" s="574"/>
      <c r="P792" s="574"/>
      <c r="Q792" s="574"/>
      <c r="R792" s="610"/>
      <c r="S792" s="581"/>
      <c r="T792" s="122" t="str">
        <f>IFERROR(IFERROR(VLOOKUP(CONCATENATE($C792,"-",$D792, "-",$E792),Dashboard!$M$159:$N$299,2,FALSE),VLOOKUP(CONCATENATE($E792,"-",$D792, "-",$C792),Dashboard!$M$159:$N$299,2,FALSE)),"")</f>
        <v/>
      </c>
      <c r="U792" s="572" t="str">
        <f t="shared" si="12"/>
        <v/>
      </c>
      <c r="V792" s="581"/>
      <c r="W792" s="581"/>
    </row>
    <row r="793" spans="1:23" ht="15.75" x14ac:dyDescent="0.25">
      <c r="A793" s="573"/>
      <c r="B793" s="574"/>
      <c r="C793" s="575" t="s">
        <v>936</v>
      </c>
      <c r="D793" s="575" t="s">
        <v>316</v>
      </c>
      <c r="E793" s="575" t="s">
        <v>295</v>
      </c>
      <c r="F793" s="575">
        <v>38</v>
      </c>
      <c r="G793" s="575"/>
      <c r="H793" s="578">
        <v>10.050000000000001</v>
      </c>
      <c r="I793" s="579"/>
      <c r="J793" s="578">
        <v>11.2</v>
      </c>
      <c r="K793" s="574">
        <v>1</v>
      </c>
      <c r="L793" s="574">
        <v>1</v>
      </c>
      <c r="M793" s="579">
        <v>5.5</v>
      </c>
      <c r="N793" s="579">
        <v>5.5</v>
      </c>
      <c r="O793" s="574">
        <f>SUM(F790:F793)</f>
        <v>130</v>
      </c>
      <c r="P793" s="574">
        <v>0</v>
      </c>
      <c r="Q793" s="574">
        <v>0</v>
      </c>
      <c r="R793" s="614">
        <v>0</v>
      </c>
      <c r="S793" s="581">
        <v>0</v>
      </c>
      <c r="T793" s="122" t="str">
        <f>IFERROR(IFERROR(VLOOKUP(CONCATENATE($C793,"-",$D793, "-",$E793),Dashboard!$M$159:$N$299,2,FALSE),VLOOKUP(CONCATENATE($E793,"-",$D793, "-",$C793),Dashboard!$M$159:$N$299,2,FALSE)),"")</f>
        <v/>
      </c>
      <c r="U793" s="572" t="str">
        <f t="shared" si="12"/>
        <v/>
      </c>
      <c r="V793" s="581"/>
      <c r="W793" s="615" t="s">
        <v>5805</v>
      </c>
    </row>
    <row r="794" spans="1:23" ht="15.75" x14ac:dyDescent="0.25">
      <c r="A794" s="399"/>
      <c r="B794" s="416"/>
      <c r="C794" s="417"/>
      <c r="D794" s="417"/>
      <c r="E794" s="417"/>
      <c r="F794" s="487"/>
      <c r="G794" s="487"/>
      <c r="H794" s="418"/>
      <c r="I794" s="419"/>
      <c r="J794" s="418"/>
      <c r="K794" s="416"/>
      <c r="L794" s="416"/>
      <c r="M794" s="419"/>
      <c r="N794" s="416"/>
      <c r="O794" s="420"/>
      <c r="P794" s="416"/>
      <c r="Q794" s="416"/>
      <c r="R794" s="479"/>
      <c r="S794" s="423"/>
      <c r="T794" s="122" t="str">
        <f>IFERROR(IFERROR(VLOOKUP(CONCATENATE($C794,"-",$D794, "-",$E794),Dashboard!$M$159:$N$299,2,FALSE),VLOOKUP(CONCATENATE($E794,"-",$D794, "-",$C794),Dashboard!$M$159:$N$299,2,FALSE)),"")</f>
        <v/>
      </c>
      <c r="U794" s="572" t="str">
        <f t="shared" si="12"/>
        <v/>
      </c>
      <c r="V794" s="546"/>
      <c r="W794" s="423"/>
    </row>
    <row r="795" spans="1:23" x14ac:dyDescent="0.25">
      <c r="A795" s="399"/>
      <c r="B795" s="397"/>
      <c r="C795" s="397"/>
      <c r="D795" s="397"/>
      <c r="E795" s="397"/>
      <c r="F795" s="397"/>
      <c r="G795" s="397"/>
      <c r="H795" s="397"/>
      <c r="I795" s="397"/>
      <c r="J795" s="397"/>
      <c r="K795" s="397"/>
      <c r="L795" s="397"/>
      <c r="M795" s="397"/>
      <c r="N795" s="397"/>
      <c r="O795" s="398"/>
      <c r="P795" s="397"/>
      <c r="Q795" s="397"/>
      <c r="R795" s="397"/>
      <c r="S795" s="397"/>
      <c r="T795" s="122" t="str">
        <f>IFERROR(IFERROR(VLOOKUP(CONCATENATE($C795,"-",$D795, "-",$E795),Dashboard!$M$159:$N$299,2,FALSE),VLOOKUP(CONCATENATE($E795,"-",$D795, "-",$C795),Dashboard!$M$159:$N$299,2,FALSE)),"")</f>
        <v/>
      </c>
      <c r="U795" s="572" t="str">
        <f t="shared" si="12"/>
        <v/>
      </c>
      <c r="V795" s="398"/>
      <c r="W795" s="397"/>
    </row>
    <row r="796" spans="1:23" x14ac:dyDescent="0.25">
      <c r="T796" s="122" t="str">
        <f>IFERROR(IFERROR(VLOOKUP(CONCATENATE($C796,"-",$D796, "-",$E796),Dashboard!$M$159:$N$299,2,FALSE),VLOOKUP(CONCATENATE($E796,"-",$D796, "-",$C796),Dashboard!$M$159:$N$299,2,FALSE)),"")</f>
        <v/>
      </c>
      <c r="U796" s="572" t="str">
        <f t="shared" si="12"/>
        <v/>
      </c>
      <c r="V796" s="11"/>
    </row>
    <row r="797" spans="1:23" x14ac:dyDescent="0.25">
      <c r="T797" s="122" t="str">
        <f>IFERROR(IFERROR(VLOOKUP(CONCATENATE($C797,"-",$D797, "-",$E797),Dashboard!$M$159:$N$299,2,FALSE),VLOOKUP(CONCATENATE($E797,"-",$D797, "-",$C797),Dashboard!$M$159:$N$299,2,FALSE)),"")</f>
        <v/>
      </c>
      <c r="U797" s="572" t="str">
        <f t="shared" si="12"/>
        <v/>
      </c>
      <c r="V797" s="11"/>
    </row>
    <row r="798" spans="1:23" x14ac:dyDescent="0.25">
      <c r="T798" s="122" t="str">
        <f>IFERROR(IFERROR(VLOOKUP(CONCATENATE($C798,"-",$D798, "-",$E798),Dashboard!$M$159:$N$299,2,FALSE),VLOOKUP(CONCATENATE($E798,"-",$D798, "-",$C798),Dashboard!$M$159:$N$299,2,FALSE)),"")</f>
        <v/>
      </c>
      <c r="U798" s="572" t="str">
        <f t="shared" si="12"/>
        <v/>
      </c>
      <c r="V798" s="11"/>
    </row>
    <row r="799" spans="1:23" x14ac:dyDescent="0.25">
      <c r="U799" s="11"/>
      <c r="V799" s="11"/>
    </row>
    <row r="800" spans="1:23" x14ac:dyDescent="0.25">
      <c r="U800" s="11"/>
      <c r="V800" s="11"/>
    </row>
    <row r="801" spans="21:22" x14ac:dyDescent="0.25">
      <c r="U801" s="11"/>
      <c r="V801" s="11"/>
    </row>
    <row r="802" spans="21:22" x14ac:dyDescent="0.25">
      <c r="U802" s="11"/>
      <c r="V802" s="11"/>
    </row>
    <row r="803" spans="21:22" x14ac:dyDescent="0.25">
      <c r="U803" s="11"/>
      <c r="V803" s="11"/>
    </row>
    <row r="804" spans="21:22" x14ac:dyDescent="0.25">
      <c r="U804" s="11"/>
      <c r="V804" s="11"/>
    </row>
    <row r="805" spans="21:22" x14ac:dyDescent="0.25">
      <c r="U805" s="11"/>
      <c r="V805" s="11"/>
    </row>
    <row r="806" spans="21:22" x14ac:dyDescent="0.25">
      <c r="U806" s="11"/>
      <c r="V806" s="11"/>
    </row>
    <row r="807" spans="21:22" x14ac:dyDescent="0.25">
      <c r="U807" s="11"/>
      <c r="V807" s="11"/>
    </row>
    <row r="808" spans="21:22" x14ac:dyDescent="0.25">
      <c r="U808" s="11"/>
      <c r="V808" s="11"/>
    </row>
    <row r="809" spans="21:22" x14ac:dyDescent="0.25">
      <c r="U809" s="11"/>
      <c r="V809" s="11"/>
    </row>
    <row r="810" spans="21:22" x14ac:dyDescent="0.25">
      <c r="U810" s="11"/>
      <c r="V810" s="11"/>
    </row>
    <row r="811" spans="21:22" x14ac:dyDescent="0.25">
      <c r="U811" s="11"/>
      <c r="V811" s="11"/>
    </row>
    <row r="812" spans="21:22" x14ac:dyDescent="0.25">
      <c r="U812" s="11"/>
      <c r="V812" s="11"/>
    </row>
    <row r="813" spans="21:22" x14ac:dyDescent="0.25">
      <c r="U813" s="11"/>
      <c r="V813" s="11"/>
    </row>
    <row r="814" spans="21:22" x14ac:dyDescent="0.25">
      <c r="U814" s="11"/>
      <c r="V814" s="11"/>
    </row>
    <row r="815" spans="21:22" x14ac:dyDescent="0.25">
      <c r="U815" s="11"/>
      <c r="V815" s="11"/>
    </row>
    <row r="816" spans="21:22" x14ac:dyDescent="0.25">
      <c r="U816" s="11"/>
      <c r="V816" s="11"/>
    </row>
    <row r="817" spans="21:22" x14ac:dyDescent="0.25">
      <c r="U817" s="11"/>
      <c r="V817" s="11"/>
    </row>
    <row r="818" spans="21:22" x14ac:dyDescent="0.25">
      <c r="U818" s="11"/>
      <c r="V818" s="11"/>
    </row>
    <row r="819" spans="21:22" x14ac:dyDescent="0.25">
      <c r="U819" s="11"/>
      <c r="V819" s="11"/>
    </row>
    <row r="820" spans="21:22" x14ac:dyDescent="0.25">
      <c r="U820" s="11"/>
      <c r="V820" s="11"/>
    </row>
    <row r="821" spans="21:22" x14ac:dyDescent="0.25">
      <c r="U821" s="11"/>
      <c r="V821" s="11"/>
    </row>
    <row r="822" spans="21:22" x14ac:dyDescent="0.25">
      <c r="U822" s="11"/>
      <c r="V822" s="11"/>
    </row>
    <row r="823" spans="21:22" x14ac:dyDescent="0.25">
      <c r="U823" s="11"/>
      <c r="V823" s="11"/>
    </row>
    <row r="824" spans="21:22" x14ac:dyDescent="0.25">
      <c r="U824" s="11"/>
      <c r="V824" s="11"/>
    </row>
    <row r="825" spans="21:22" x14ac:dyDescent="0.25">
      <c r="U825" s="11"/>
      <c r="V825" s="11"/>
    </row>
    <row r="826" spans="21:22" x14ac:dyDescent="0.25">
      <c r="U826" s="11"/>
      <c r="V826" s="11"/>
    </row>
    <row r="827" spans="21:22" x14ac:dyDescent="0.25">
      <c r="U827" s="11"/>
      <c r="V827" s="11"/>
    </row>
    <row r="828" spans="21:22" x14ac:dyDescent="0.25">
      <c r="U828" s="11"/>
      <c r="V828" s="11"/>
    </row>
    <row r="829" spans="21:22" x14ac:dyDescent="0.25">
      <c r="U829" s="11"/>
      <c r="V829" s="11"/>
    </row>
    <row r="830" spans="21:22" x14ac:dyDescent="0.25">
      <c r="U830" s="11"/>
      <c r="V830" s="11"/>
    </row>
    <row r="831" spans="21:22" x14ac:dyDescent="0.25">
      <c r="U831" s="11"/>
      <c r="V831" s="11"/>
    </row>
    <row r="832" spans="21:22" x14ac:dyDescent="0.25">
      <c r="U832" s="11"/>
      <c r="V832" s="11"/>
    </row>
    <row r="833" spans="21:22" x14ac:dyDescent="0.25">
      <c r="U833" s="11"/>
      <c r="V833" s="11"/>
    </row>
    <row r="834" spans="21:22" x14ac:dyDescent="0.25">
      <c r="U834" s="11"/>
      <c r="V834" s="11"/>
    </row>
    <row r="835" spans="21:22" x14ac:dyDescent="0.25">
      <c r="U835" s="11"/>
      <c r="V835" s="11"/>
    </row>
    <row r="836" spans="21:22" x14ac:dyDescent="0.25">
      <c r="U836" s="11"/>
      <c r="V836" s="11"/>
    </row>
    <row r="837" spans="21:22" x14ac:dyDescent="0.25">
      <c r="U837" s="11"/>
      <c r="V837" s="11"/>
    </row>
    <row r="838" spans="21:22" x14ac:dyDescent="0.25">
      <c r="U838" s="11"/>
      <c r="V838" s="11"/>
    </row>
    <row r="839" spans="21:22" x14ac:dyDescent="0.25">
      <c r="U839" s="11"/>
      <c r="V839" s="11"/>
    </row>
    <row r="840" spans="21:22" x14ac:dyDescent="0.25">
      <c r="U840" s="11"/>
      <c r="V840" s="11"/>
    </row>
    <row r="841" spans="21:22" x14ac:dyDescent="0.25">
      <c r="U841" s="11"/>
      <c r="V841" s="11"/>
    </row>
    <row r="842" spans="21:22" x14ac:dyDescent="0.25">
      <c r="U842" s="11"/>
      <c r="V842" s="11"/>
    </row>
  </sheetData>
  <customSheetViews>
    <customSheetView guid="{315BA204-48F2-4892-8B1E-93B49A9BC4C4}" scale="85" topLeftCell="A10">
      <pane ySplit="4" topLeftCell="A225" activePane="bottomLeft" state="frozen"/>
      <selection pane="bottomLeft" activeCell="S234" sqref="S234"/>
      <pageMargins left="0.7" right="0.7" top="0.28000000000000003" bottom="0.24" header="0.22" footer="0.19"/>
      <pageSetup paperSize="5" orientation="landscape" verticalDpi="300" r:id="rId1"/>
    </customSheetView>
  </customSheetViews>
  <mergeCells count="14">
    <mergeCell ref="A3:W3"/>
    <mergeCell ref="A4:W4"/>
    <mergeCell ref="A5:W5"/>
    <mergeCell ref="W748:W754"/>
    <mergeCell ref="C768:E768"/>
    <mergeCell ref="C773:E773"/>
    <mergeCell ref="R12:S12"/>
    <mergeCell ref="A12:A13"/>
    <mergeCell ref="B12:B13"/>
    <mergeCell ref="C12:E12"/>
    <mergeCell ref="F12:F13"/>
    <mergeCell ref="H12:J12"/>
    <mergeCell ref="K12:L12"/>
    <mergeCell ref="P12:Q12"/>
  </mergeCells>
  <pageMargins left="0.7" right="0.7" top="0.28000000000000003" bottom="0.24" header="0.22" footer="0.19"/>
  <pageSetup paperSize="5" orientation="landscape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5"/>
  <sheetViews>
    <sheetView topLeftCell="A46" workbookViewId="0">
      <pane ySplit="2" topLeftCell="A84" activePane="bottomLeft" state="frozen"/>
      <selection activeCell="A46" sqref="A46"/>
      <selection pane="bottomLeft" activeCell="T55" sqref="T55"/>
    </sheetView>
  </sheetViews>
  <sheetFormatPr defaultRowHeight="15" x14ac:dyDescent="0.25"/>
  <cols>
    <col min="1" max="1" width="5.28515625" customWidth="1"/>
    <col min="2" max="2" width="7.85546875" customWidth="1"/>
    <col min="5" max="5" width="9.5703125" customWidth="1"/>
    <col min="6" max="6" width="5" customWidth="1"/>
    <col min="7" max="7" width="4.5703125" customWidth="1"/>
    <col min="8" max="8" width="6.5703125" customWidth="1"/>
    <col min="9" max="9" width="6" customWidth="1"/>
    <col min="10" max="10" width="5.85546875" customWidth="1"/>
    <col min="11" max="11" width="3.85546875" customWidth="1"/>
    <col min="12" max="12" width="3.5703125" customWidth="1"/>
    <col min="13" max="13" width="6.140625" customWidth="1"/>
    <col min="14" max="14" width="5.85546875" customWidth="1"/>
    <col min="15" max="15" width="5.85546875" style="11" customWidth="1"/>
    <col min="16" max="17" width="4.7109375" customWidth="1"/>
    <col min="18" max="18" width="4.85546875" customWidth="1"/>
    <col min="19" max="19" width="4.7109375" customWidth="1"/>
    <col min="20" max="20" width="6" customWidth="1"/>
    <col min="21" max="21" width="6.5703125" style="4" customWidth="1"/>
    <col min="22" max="22" width="7.140625" style="4" customWidth="1"/>
    <col min="23" max="23" width="21.42578125" customWidth="1"/>
  </cols>
  <sheetData>
    <row r="1" spans="1:20" x14ac:dyDescent="0.25">
      <c r="A1" t="s">
        <v>7429</v>
      </c>
    </row>
    <row r="3" spans="1:20" x14ac:dyDescent="0.25">
      <c r="A3" s="1" t="s">
        <v>7549</v>
      </c>
    </row>
    <row r="4" spans="1:20" x14ac:dyDescent="0.25">
      <c r="A4" s="68" t="s">
        <v>5816</v>
      </c>
      <c r="B4" s="69" t="s">
        <v>5817</v>
      </c>
      <c r="C4" s="68" t="s">
        <v>344</v>
      </c>
      <c r="D4" s="75" t="s">
        <v>5818</v>
      </c>
      <c r="E4" s="68" t="s">
        <v>7172</v>
      </c>
      <c r="F4" s="68">
        <v>18</v>
      </c>
      <c r="G4" s="68"/>
      <c r="H4" s="70">
        <v>13.35</v>
      </c>
      <c r="I4" s="70"/>
      <c r="J4" s="71">
        <v>14.05</v>
      </c>
      <c r="K4" s="68"/>
      <c r="L4" s="68"/>
      <c r="M4" s="70"/>
      <c r="N4" s="70"/>
      <c r="O4" s="153"/>
      <c r="P4" s="68"/>
      <c r="Q4" s="68"/>
      <c r="R4" s="68"/>
      <c r="S4" s="68"/>
      <c r="T4" s="68"/>
    </row>
    <row r="5" spans="1:20" x14ac:dyDescent="0.25">
      <c r="A5" s="68"/>
      <c r="B5" s="69"/>
      <c r="C5" s="68" t="s">
        <v>7172</v>
      </c>
      <c r="D5" s="68" t="s">
        <v>2723</v>
      </c>
      <c r="E5" s="68" t="s">
        <v>344</v>
      </c>
      <c r="F5" s="68">
        <v>18</v>
      </c>
      <c r="G5" s="68"/>
      <c r="H5" s="64">
        <v>14.15</v>
      </c>
      <c r="I5" s="70"/>
      <c r="J5" s="71">
        <v>15</v>
      </c>
      <c r="K5" s="68"/>
      <c r="L5" s="68"/>
      <c r="M5" s="70"/>
      <c r="N5" s="70"/>
      <c r="O5" s="153"/>
      <c r="P5" s="68"/>
      <c r="Q5" s="68"/>
      <c r="R5" s="68"/>
      <c r="S5" s="68"/>
      <c r="T5" s="68"/>
    </row>
    <row r="6" spans="1:20" x14ac:dyDescent="0.25">
      <c r="A6" s="68"/>
      <c r="B6" s="69"/>
      <c r="C6" s="68" t="s">
        <v>344</v>
      </c>
      <c r="D6" s="75" t="s">
        <v>5818</v>
      </c>
      <c r="E6" s="68" t="s">
        <v>7172</v>
      </c>
      <c r="F6" s="68">
        <v>18</v>
      </c>
      <c r="G6" s="68"/>
      <c r="H6" s="64">
        <v>15.15</v>
      </c>
      <c r="I6" s="70"/>
      <c r="J6" s="71">
        <v>16</v>
      </c>
      <c r="K6" s="68"/>
      <c r="L6" s="68"/>
      <c r="M6" s="70"/>
      <c r="N6" s="70"/>
      <c r="O6" s="153"/>
      <c r="P6" s="68"/>
      <c r="Q6" s="68"/>
      <c r="R6" s="68"/>
      <c r="S6" s="68"/>
      <c r="T6" s="68"/>
    </row>
    <row r="7" spans="1:20" x14ac:dyDescent="0.25">
      <c r="A7" s="68"/>
      <c r="B7" s="69"/>
      <c r="C7" s="68" t="s">
        <v>7172</v>
      </c>
      <c r="D7" s="68" t="s">
        <v>2723</v>
      </c>
      <c r="E7" s="68" t="s">
        <v>344</v>
      </c>
      <c r="F7" s="68">
        <v>18</v>
      </c>
      <c r="G7" s="68"/>
      <c r="H7" s="64">
        <v>16.149999999999999</v>
      </c>
      <c r="I7" s="70"/>
      <c r="J7" s="71">
        <v>17</v>
      </c>
      <c r="K7" s="68"/>
      <c r="L7" s="68"/>
      <c r="M7" s="70"/>
      <c r="N7" s="70"/>
      <c r="O7" s="153"/>
      <c r="P7" s="68"/>
      <c r="Q7" s="68"/>
      <c r="R7" s="68"/>
      <c r="S7" s="68"/>
      <c r="T7" s="68"/>
    </row>
    <row r="8" spans="1:20" x14ac:dyDescent="0.25">
      <c r="A8" s="68"/>
      <c r="B8" s="69"/>
      <c r="C8" s="68" t="s">
        <v>344</v>
      </c>
      <c r="D8" s="68"/>
      <c r="E8" s="68" t="s">
        <v>95</v>
      </c>
      <c r="F8" s="68">
        <v>13</v>
      </c>
      <c r="G8" s="68"/>
      <c r="H8" s="64">
        <v>17.05</v>
      </c>
      <c r="I8" s="70"/>
      <c r="J8" s="71">
        <v>17.25</v>
      </c>
      <c r="K8" s="68"/>
      <c r="L8" s="68"/>
      <c r="M8" s="70"/>
      <c r="N8" s="70"/>
      <c r="O8" s="153"/>
      <c r="P8" s="68"/>
      <c r="Q8" s="68"/>
      <c r="R8" s="68"/>
      <c r="S8" s="68"/>
      <c r="T8" s="68"/>
    </row>
    <row r="9" spans="1:20" x14ac:dyDescent="0.25">
      <c r="A9" s="68"/>
      <c r="B9" s="69"/>
      <c r="C9" s="68" t="s">
        <v>95</v>
      </c>
      <c r="D9" s="68"/>
      <c r="E9" s="68" t="s">
        <v>344</v>
      </c>
      <c r="F9" s="68">
        <v>13</v>
      </c>
      <c r="G9" s="68"/>
      <c r="H9" s="64">
        <v>17.3</v>
      </c>
      <c r="I9" s="70"/>
      <c r="J9" s="71">
        <v>17.55</v>
      </c>
      <c r="K9" s="68"/>
      <c r="L9" s="68"/>
      <c r="M9" s="70"/>
      <c r="N9" s="70"/>
      <c r="O9" s="153"/>
      <c r="P9" s="68"/>
      <c r="Q9" s="68"/>
      <c r="R9" s="68"/>
      <c r="S9" s="68"/>
      <c r="T9" s="68"/>
    </row>
    <row r="10" spans="1:20" x14ac:dyDescent="0.25">
      <c r="A10" s="68"/>
      <c r="B10" s="69"/>
      <c r="C10" s="68" t="s">
        <v>344</v>
      </c>
      <c r="D10" s="75" t="s">
        <v>5818</v>
      </c>
      <c r="E10" s="68" t="s">
        <v>7172</v>
      </c>
      <c r="F10" s="68">
        <v>18</v>
      </c>
      <c r="G10" s="68"/>
      <c r="H10" s="64">
        <v>18.05</v>
      </c>
      <c r="I10" s="70"/>
      <c r="J10" s="71">
        <v>19</v>
      </c>
      <c r="K10" s="68">
        <v>1</v>
      </c>
      <c r="L10" s="68">
        <v>1</v>
      </c>
      <c r="M10" s="70">
        <v>7.2</v>
      </c>
      <c r="N10" s="70">
        <v>6.2</v>
      </c>
      <c r="O10" s="153">
        <f>SUM(F4:F10)</f>
        <v>116</v>
      </c>
      <c r="P10" s="76">
        <v>0</v>
      </c>
      <c r="Q10" s="76">
        <v>0</v>
      </c>
      <c r="R10" s="68"/>
      <c r="S10" s="68"/>
      <c r="T10" s="68" t="s">
        <v>7550</v>
      </c>
    </row>
    <row r="11" spans="1:20" x14ac:dyDescent="0.25">
      <c r="A11" s="68"/>
      <c r="B11" s="69">
        <v>19</v>
      </c>
      <c r="C11" s="68" t="s">
        <v>7172</v>
      </c>
      <c r="D11" s="68" t="s">
        <v>2723</v>
      </c>
      <c r="E11" s="68" t="s">
        <v>344</v>
      </c>
      <c r="F11" s="68">
        <v>18</v>
      </c>
      <c r="G11" s="68"/>
      <c r="H11" s="64">
        <v>7.15</v>
      </c>
      <c r="I11" s="70"/>
      <c r="J11" s="71">
        <v>8</v>
      </c>
      <c r="K11" s="68"/>
      <c r="L11" s="68"/>
      <c r="M11" s="70"/>
      <c r="N11" s="70"/>
      <c r="O11" s="153"/>
      <c r="P11" s="68"/>
      <c r="Q11" s="68"/>
      <c r="R11" s="68"/>
      <c r="S11" s="68"/>
      <c r="T11" s="68"/>
    </row>
    <row r="12" spans="1:20" x14ac:dyDescent="0.25">
      <c r="A12" s="68"/>
      <c r="B12" s="69"/>
      <c r="C12" s="68" t="s">
        <v>344</v>
      </c>
      <c r="D12" s="75" t="s">
        <v>5818</v>
      </c>
      <c r="E12" s="68" t="s">
        <v>7172</v>
      </c>
      <c r="F12" s="68">
        <v>18</v>
      </c>
      <c r="G12" s="68"/>
      <c r="H12" s="64">
        <v>8.15</v>
      </c>
      <c r="I12" s="70"/>
      <c r="J12" s="71">
        <v>9</v>
      </c>
      <c r="K12" s="68"/>
      <c r="L12" s="68"/>
      <c r="M12" s="70"/>
      <c r="N12" s="70"/>
      <c r="O12" s="153"/>
      <c r="P12" s="68"/>
      <c r="Q12" s="68"/>
      <c r="R12" s="68"/>
      <c r="S12" s="68"/>
      <c r="T12" s="68"/>
    </row>
    <row r="13" spans="1:20" x14ac:dyDescent="0.25">
      <c r="A13" s="68"/>
      <c r="B13" s="69"/>
      <c r="C13" s="68" t="s">
        <v>7172</v>
      </c>
      <c r="D13" s="68" t="s">
        <v>2723</v>
      </c>
      <c r="E13" s="68" t="s">
        <v>344</v>
      </c>
      <c r="F13" s="68">
        <v>18</v>
      </c>
      <c r="G13" s="68"/>
      <c r="H13" s="64">
        <v>9.15</v>
      </c>
      <c r="I13" s="70"/>
      <c r="J13" s="71">
        <v>10</v>
      </c>
      <c r="K13" s="68"/>
      <c r="L13" s="68"/>
      <c r="M13" s="70"/>
      <c r="N13" s="70"/>
      <c r="O13" s="153"/>
      <c r="P13" s="68"/>
      <c r="Q13" s="68"/>
      <c r="R13" s="68"/>
      <c r="S13" s="68"/>
      <c r="T13" s="68"/>
    </row>
    <row r="14" spans="1:20" x14ac:dyDescent="0.25">
      <c r="A14" s="68"/>
      <c r="B14" s="69"/>
      <c r="C14" s="68" t="s">
        <v>344</v>
      </c>
      <c r="D14" s="68"/>
      <c r="E14" s="68" t="s">
        <v>1245</v>
      </c>
      <c r="F14" s="68">
        <v>30</v>
      </c>
      <c r="G14" s="68"/>
      <c r="H14" s="64">
        <v>10.15</v>
      </c>
      <c r="I14" s="70"/>
      <c r="J14" s="71">
        <v>11.1</v>
      </c>
      <c r="K14" s="68"/>
      <c r="L14" s="68"/>
      <c r="M14" s="70"/>
      <c r="N14" s="70"/>
      <c r="O14" s="153"/>
      <c r="P14" s="68"/>
      <c r="Q14" s="68"/>
      <c r="R14" s="68"/>
      <c r="S14" s="68"/>
      <c r="T14" s="68" t="s">
        <v>5612</v>
      </c>
    </row>
    <row r="15" spans="1:20" x14ac:dyDescent="0.25">
      <c r="A15" s="68"/>
      <c r="B15" s="69"/>
      <c r="C15" s="68" t="s">
        <v>1245</v>
      </c>
      <c r="D15" s="68"/>
      <c r="E15" s="68" t="s">
        <v>344</v>
      </c>
      <c r="F15" s="68">
        <v>30</v>
      </c>
      <c r="G15" s="68"/>
      <c r="H15" s="64">
        <v>11.15</v>
      </c>
      <c r="I15" s="70"/>
      <c r="J15" s="71">
        <v>12.15</v>
      </c>
      <c r="K15" s="68">
        <v>1</v>
      </c>
      <c r="L15" s="68">
        <v>1</v>
      </c>
      <c r="M15" s="70">
        <v>4.45</v>
      </c>
      <c r="N15" s="70">
        <v>3.55</v>
      </c>
      <c r="O15" s="153">
        <f>SUM(F11:F15)</f>
        <v>114</v>
      </c>
      <c r="P15" s="76">
        <v>0</v>
      </c>
      <c r="Q15" s="76">
        <v>0</v>
      </c>
      <c r="R15" s="68"/>
      <c r="S15" s="68"/>
      <c r="T15" s="68" t="s">
        <v>5805</v>
      </c>
    </row>
    <row r="18" spans="1:23" x14ac:dyDescent="0.25">
      <c r="A18" s="1" t="s">
        <v>6119</v>
      </c>
    </row>
    <row r="19" spans="1:23" x14ac:dyDescent="0.25">
      <c r="A19" s="68"/>
      <c r="B19" s="69" t="s">
        <v>5919</v>
      </c>
      <c r="C19" s="68" t="s">
        <v>344</v>
      </c>
      <c r="D19" s="68" t="s">
        <v>2131</v>
      </c>
      <c r="E19" s="68" t="s">
        <v>1245</v>
      </c>
      <c r="F19" s="68">
        <v>28</v>
      </c>
      <c r="G19" s="68"/>
      <c r="H19" s="70">
        <v>13</v>
      </c>
      <c r="I19" s="70"/>
      <c r="J19" s="71">
        <v>14</v>
      </c>
      <c r="K19" s="68"/>
      <c r="L19" s="68"/>
      <c r="M19" s="70"/>
      <c r="N19" s="70"/>
      <c r="O19" s="153"/>
      <c r="P19" s="68"/>
      <c r="Q19" s="68"/>
      <c r="R19" s="68"/>
      <c r="S19" s="68"/>
      <c r="T19" s="68"/>
      <c r="U19" s="209"/>
      <c r="V19" s="209"/>
      <c r="W19" s="68"/>
    </row>
    <row r="20" spans="1:23" x14ac:dyDescent="0.25">
      <c r="A20" s="68"/>
      <c r="B20" s="69"/>
      <c r="C20" s="68" t="s">
        <v>1245</v>
      </c>
      <c r="D20" s="68" t="s">
        <v>5920</v>
      </c>
      <c r="E20" s="68" t="s">
        <v>23</v>
      </c>
      <c r="F20" s="68">
        <v>536</v>
      </c>
      <c r="G20" s="68"/>
      <c r="H20" s="64">
        <v>14.45</v>
      </c>
      <c r="I20" s="70"/>
      <c r="J20" s="71">
        <v>6</v>
      </c>
      <c r="K20" s="68"/>
      <c r="L20" s="68"/>
      <c r="M20" s="70">
        <v>16</v>
      </c>
      <c r="N20" s="70">
        <v>8</v>
      </c>
      <c r="O20" s="153"/>
      <c r="P20" s="68"/>
      <c r="Q20" s="68"/>
      <c r="R20" s="68"/>
      <c r="S20" s="68"/>
      <c r="T20" s="68"/>
      <c r="U20" s="209"/>
      <c r="V20" s="209"/>
      <c r="W20" s="68"/>
    </row>
    <row r="21" spans="1:23" x14ac:dyDescent="0.25">
      <c r="A21" s="68"/>
      <c r="B21" s="69">
        <v>115</v>
      </c>
      <c r="C21" s="68" t="s">
        <v>23</v>
      </c>
      <c r="D21" s="68" t="s">
        <v>5921</v>
      </c>
      <c r="E21" s="68" t="s">
        <v>1245</v>
      </c>
      <c r="F21" s="68">
        <v>536</v>
      </c>
      <c r="G21" s="68"/>
      <c r="H21" s="64">
        <v>17</v>
      </c>
      <c r="I21" s="70"/>
      <c r="J21" s="71">
        <v>6</v>
      </c>
      <c r="K21" s="68"/>
      <c r="L21" s="68"/>
      <c r="M21" s="70"/>
      <c r="N21" s="70"/>
      <c r="O21" s="153"/>
      <c r="P21" s="68"/>
      <c r="Q21" s="68"/>
      <c r="R21" s="68"/>
      <c r="S21" s="68"/>
      <c r="T21" s="68"/>
      <c r="U21" s="209"/>
      <c r="V21" s="209"/>
      <c r="W21" s="68"/>
    </row>
    <row r="22" spans="1:23" x14ac:dyDescent="0.25">
      <c r="A22" s="68"/>
      <c r="B22" s="69"/>
      <c r="C22" s="68" t="s">
        <v>1245</v>
      </c>
      <c r="D22" s="68" t="s">
        <v>2131</v>
      </c>
      <c r="E22" s="68" t="s">
        <v>344</v>
      </c>
      <c r="F22" s="68">
        <v>28</v>
      </c>
      <c r="G22" s="68"/>
      <c r="H22" s="64">
        <v>6.1</v>
      </c>
      <c r="I22" s="70"/>
      <c r="J22" s="71">
        <v>7.1</v>
      </c>
      <c r="K22" s="77">
        <v>6</v>
      </c>
      <c r="L22" s="77">
        <v>3</v>
      </c>
      <c r="M22" s="79">
        <v>16</v>
      </c>
      <c r="N22" s="70">
        <v>12</v>
      </c>
      <c r="O22" s="153">
        <f>SUM(F19:F22)</f>
        <v>1128</v>
      </c>
      <c r="P22" s="69">
        <v>0</v>
      </c>
      <c r="Q22" s="210">
        <v>4</v>
      </c>
      <c r="R22" s="68"/>
      <c r="S22" s="68"/>
      <c r="T22" s="68"/>
      <c r="U22" s="209"/>
      <c r="V22" s="209"/>
      <c r="W22" s="68"/>
    </row>
    <row r="23" spans="1:23" x14ac:dyDescent="0.25">
      <c r="A23" s="68"/>
      <c r="B23" s="69"/>
      <c r="C23" s="68"/>
      <c r="D23" s="68"/>
      <c r="E23" s="68"/>
      <c r="F23" s="68"/>
      <c r="G23" s="68"/>
      <c r="H23" s="64"/>
      <c r="I23" s="70"/>
      <c r="J23" s="71"/>
      <c r="K23" s="68"/>
      <c r="L23" s="68"/>
      <c r="M23" s="70"/>
      <c r="N23" s="70"/>
      <c r="O23" s="153"/>
      <c r="P23" s="68"/>
      <c r="Q23" s="68"/>
      <c r="R23" s="68"/>
      <c r="S23" s="68"/>
      <c r="T23" s="68"/>
      <c r="U23" s="209"/>
      <c r="V23" s="209"/>
      <c r="W23" s="68"/>
    </row>
    <row r="24" spans="1:23" x14ac:dyDescent="0.25">
      <c r="A24" s="68"/>
      <c r="B24" s="69" t="s">
        <v>5883</v>
      </c>
      <c r="C24" s="68" t="s">
        <v>344</v>
      </c>
      <c r="D24" s="68" t="s">
        <v>1261</v>
      </c>
      <c r="E24" s="68" t="s">
        <v>295</v>
      </c>
      <c r="F24" s="68">
        <v>31</v>
      </c>
      <c r="G24" s="68"/>
      <c r="H24" s="70">
        <v>12.45</v>
      </c>
      <c r="I24" s="70"/>
      <c r="J24" s="71">
        <v>13.45</v>
      </c>
      <c r="K24" s="68"/>
      <c r="L24" s="68"/>
      <c r="M24" s="70"/>
      <c r="N24" s="70"/>
      <c r="O24" s="153"/>
      <c r="P24" s="68"/>
      <c r="Q24" s="68"/>
      <c r="R24" s="68"/>
      <c r="S24" s="68"/>
      <c r="T24" s="68"/>
      <c r="U24" s="209"/>
      <c r="V24" s="209"/>
      <c r="W24" s="68"/>
    </row>
    <row r="25" spans="1:23" x14ac:dyDescent="0.25">
      <c r="A25" s="68"/>
      <c r="B25" s="69"/>
      <c r="C25" s="68" t="s">
        <v>295</v>
      </c>
      <c r="D25" s="68" t="s">
        <v>1261</v>
      </c>
      <c r="E25" s="68" t="s">
        <v>344</v>
      </c>
      <c r="F25" s="68">
        <v>31</v>
      </c>
      <c r="G25" s="68"/>
      <c r="H25" s="64">
        <v>14</v>
      </c>
      <c r="I25" s="70"/>
      <c r="J25" s="71">
        <v>15</v>
      </c>
      <c r="K25" s="68"/>
      <c r="L25" s="68"/>
      <c r="M25" s="70"/>
      <c r="N25" s="70"/>
      <c r="O25" s="153"/>
      <c r="P25" s="68"/>
      <c r="Q25" s="68"/>
      <c r="R25" s="68"/>
      <c r="S25" s="68"/>
      <c r="T25" s="68"/>
      <c r="U25" s="209"/>
      <c r="V25" s="209"/>
      <c r="W25" s="68"/>
    </row>
    <row r="26" spans="1:23" x14ac:dyDescent="0.25">
      <c r="A26" s="68"/>
      <c r="B26" s="69"/>
      <c r="C26" s="68" t="s">
        <v>344</v>
      </c>
      <c r="D26" s="68" t="s">
        <v>1261</v>
      </c>
      <c r="E26" s="68" t="s">
        <v>295</v>
      </c>
      <c r="F26" s="68">
        <v>31</v>
      </c>
      <c r="G26" s="68"/>
      <c r="H26" s="64">
        <v>15.2</v>
      </c>
      <c r="I26" s="70"/>
      <c r="J26" s="71">
        <v>16.2</v>
      </c>
      <c r="K26" s="68"/>
      <c r="L26" s="68"/>
      <c r="M26" s="70"/>
      <c r="N26" s="70"/>
      <c r="O26" s="153"/>
      <c r="P26" s="68"/>
      <c r="Q26" s="68"/>
      <c r="R26" s="68"/>
      <c r="S26" s="68"/>
      <c r="T26" s="68"/>
      <c r="U26" s="209"/>
      <c r="V26" s="209"/>
      <c r="W26" s="68"/>
    </row>
    <row r="27" spans="1:23" x14ac:dyDescent="0.25">
      <c r="A27" s="68"/>
      <c r="B27" s="69"/>
      <c r="C27" s="68" t="s">
        <v>295</v>
      </c>
      <c r="D27" s="68" t="s">
        <v>1261</v>
      </c>
      <c r="E27" s="68" t="s">
        <v>344</v>
      </c>
      <c r="F27" s="68">
        <v>31</v>
      </c>
      <c r="G27" s="68"/>
      <c r="H27" s="64">
        <v>17</v>
      </c>
      <c r="I27" s="70"/>
      <c r="J27" s="71">
        <v>18</v>
      </c>
      <c r="K27" s="68"/>
      <c r="L27" s="68"/>
      <c r="M27" s="70"/>
      <c r="N27" s="70"/>
      <c r="O27" s="153"/>
      <c r="P27" s="68"/>
      <c r="Q27" s="68"/>
      <c r="R27" s="68"/>
      <c r="S27" s="68"/>
      <c r="T27" s="68"/>
      <c r="U27" s="209"/>
      <c r="V27" s="209"/>
      <c r="W27" s="68"/>
    </row>
    <row r="28" spans="1:23" x14ac:dyDescent="0.25">
      <c r="A28" s="68"/>
      <c r="B28" s="69"/>
      <c r="C28" s="68" t="s">
        <v>344</v>
      </c>
      <c r="D28" s="68" t="s">
        <v>1261</v>
      </c>
      <c r="E28" s="68" t="s">
        <v>295</v>
      </c>
      <c r="F28" s="68">
        <v>31</v>
      </c>
      <c r="G28" s="68"/>
      <c r="H28" s="64">
        <v>18.3</v>
      </c>
      <c r="I28" s="70"/>
      <c r="J28" s="71">
        <v>19.3</v>
      </c>
      <c r="K28" s="68"/>
      <c r="L28" s="68"/>
      <c r="M28" s="70"/>
      <c r="N28" s="70"/>
      <c r="O28" s="153"/>
      <c r="P28" s="68"/>
      <c r="Q28" s="68"/>
      <c r="R28" s="68"/>
      <c r="S28" s="68"/>
      <c r="T28" s="68"/>
      <c r="U28" s="209"/>
      <c r="V28" s="209"/>
      <c r="W28" s="68"/>
    </row>
    <row r="29" spans="1:23" x14ac:dyDescent="0.25">
      <c r="A29" s="68"/>
      <c r="B29" s="69"/>
      <c r="C29" s="68" t="s">
        <v>295</v>
      </c>
      <c r="D29" s="68" t="s">
        <v>1261</v>
      </c>
      <c r="E29" s="68" t="s">
        <v>344</v>
      </c>
      <c r="F29" s="68">
        <v>31</v>
      </c>
      <c r="G29" s="68"/>
      <c r="H29" s="64">
        <v>20</v>
      </c>
      <c r="I29" s="70"/>
      <c r="J29" s="71">
        <v>21</v>
      </c>
      <c r="K29" s="68">
        <v>1</v>
      </c>
      <c r="L29" s="68">
        <v>1</v>
      </c>
      <c r="M29" s="70">
        <v>9.4499999999999993</v>
      </c>
      <c r="N29" s="70">
        <v>7.45</v>
      </c>
      <c r="O29" s="211">
        <f>SUM(F24:F29)</f>
        <v>186</v>
      </c>
      <c r="P29" s="76">
        <v>0</v>
      </c>
      <c r="Q29" s="76">
        <v>0</v>
      </c>
      <c r="R29" s="68"/>
      <c r="S29" s="68"/>
      <c r="T29" s="68"/>
      <c r="U29" s="209"/>
      <c r="V29" s="209"/>
      <c r="W29" s="68" t="s">
        <v>5882</v>
      </c>
    </row>
    <row r="30" spans="1:23" x14ac:dyDescent="0.25">
      <c r="A30" s="68"/>
      <c r="B30" s="69">
        <v>72</v>
      </c>
      <c r="C30" s="68" t="s">
        <v>344</v>
      </c>
      <c r="D30" s="68" t="s">
        <v>1261</v>
      </c>
      <c r="E30" s="68" t="s">
        <v>295</v>
      </c>
      <c r="F30" s="68">
        <v>31</v>
      </c>
      <c r="G30" s="68"/>
      <c r="H30" s="64">
        <v>6.3</v>
      </c>
      <c r="I30" s="70"/>
      <c r="J30" s="71">
        <v>7.3</v>
      </c>
      <c r="K30" s="68"/>
      <c r="L30" s="68"/>
      <c r="M30" s="70"/>
      <c r="N30" s="70"/>
      <c r="O30" s="153"/>
      <c r="P30" s="68"/>
      <c r="Q30" s="68"/>
      <c r="R30" s="68"/>
      <c r="S30" s="68"/>
      <c r="T30" s="68"/>
      <c r="U30" s="209"/>
      <c r="V30" s="209"/>
      <c r="W30" s="68"/>
    </row>
    <row r="31" spans="1:23" x14ac:dyDescent="0.25">
      <c r="A31" s="68"/>
      <c r="B31" s="69"/>
      <c r="C31" s="68" t="s">
        <v>295</v>
      </c>
      <c r="D31" s="68" t="s">
        <v>1261</v>
      </c>
      <c r="E31" s="68" t="s">
        <v>344</v>
      </c>
      <c r="F31" s="68">
        <v>31</v>
      </c>
      <c r="G31" s="68"/>
      <c r="H31" s="64">
        <v>8</v>
      </c>
      <c r="I31" s="70"/>
      <c r="J31" s="71">
        <v>9</v>
      </c>
      <c r="K31" s="68"/>
      <c r="L31" s="68"/>
      <c r="M31" s="70"/>
      <c r="N31" s="70"/>
      <c r="O31" s="153"/>
      <c r="P31" s="68"/>
      <c r="Q31" s="68"/>
      <c r="R31" s="68"/>
      <c r="S31" s="68"/>
      <c r="T31" s="68"/>
      <c r="U31" s="209"/>
      <c r="V31" s="209"/>
      <c r="W31" s="68"/>
    </row>
    <row r="32" spans="1:23" x14ac:dyDescent="0.25">
      <c r="A32" s="68"/>
      <c r="B32" s="69"/>
      <c r="C32" s="68" t="s">
        <v>344</v>
      </c>
      <c r="D32" s="68" t="s">
        <v>1261</v>
      </c>
      <c r="E32" s="68" t="s">
        <v>295</v>
      </c>
      <c r="F32" s="68">
        <v>31</v>
      </c>
      <c r="G32" s="68"/>
      <c r="H32" s="64">
        <v>9.3000000000000007</v>
      </c>
      <c r="I32" s="70"/>
      <c r="J32" s="71">
        <v>10.3</v>
      </c>
      <c r="K32" s="68"/>
      <c r="L32" s="68"/>
      <c r="M32" s="70"/>
      <c r="N32" s="70"/>
      <c r="O32" s="153"/>
      <c r="P32" s="68"/>
      <c r="Q32" s="68"/>
      <c r="R32" s="68"/>
      <c r="S32" s="68"/>
      <c r="T32" s="68"/>
      <c r="U32" s="209"/>
      <c r="V32" s="209"/>
      <c r="W32" s="68"/>
    </row>
    <row r="33" spans="1:24" x14ac:dyDescent="0.25">
      <c r="A33" s="68"/>
      <c r="B33" s="69"/>
      <c r="C33" s="68" t="s">
        <v>295</v>
      </c>
      <c r="D33" s="68" t="s">
        <v>1261</v>
      </c>
      <c r="E33" s="68" t="s">
        <v>344</v>
      </c>
      <c r="F33" s="68">
        <v>31</v>
      </c>
      <c r="G33" s="68"/>
      <c r="H33" s="64">
        <v>11</v>
      </c>
      <c r="I33" s="70"/>
      <c r="J33" s="71">
        <v>12</v>
      </c>
      <c r="K33" s="68">
        <v>1</v>
      </c>
      <c r="L33" s="68">
        <v>1</v>
      </c>
      <c r="M33" s="70">
        <v>8.4499999999999993</v>
      </c>
      <c r="N33" s="70">
        <v>6.25</v>
      </c>
      <c r="O33" s="153">
        <f>SUM(F30:F33)</f>
        <v>124</v>
      </c>
      <c r="P33" s="76">
        <v>0</v>
      </c>
      <c r="Q33" s="76">
        <v>0</v>
      </c>
      <c r="R33" s="68"/>
      <c r="S33" s="68"/>
      <c r="T33" s="68"/>
      <c r="U33" s="209"/>
      <c r="V33" s="209"/>
      <c r="W33" s="68" t="s">
        <v>5805</v>
      </c>
    </row>
    <row r="34" spans="1:24" x14ac:dyDescent="0.25">
      <c r="U34" s="617"/>
      <c r="V34" s="617"/>
      <c r="W34" s="228"/>
      <c r="X34" s="228"/>
    </row>
    <row r="38" spans="1:24" x14ac:dyDescent="0.25">
      <c r="A38" s="745" t="s">
        <v>5763</v>
      </c>
      <c r="B38" s="745"/>
      <c r="C38" s="745"/>
      <c r="D38" s="745"/>
      <c r="E38" s="745"/>
      <c r="F38" s="745"/>
      <c r="G38" s="745"/>
      <c r="H38" s="745"/>
      <c r="I38" s="745"/>
      <c r="J38" s="745"/>
      <c r="K38" s="745"/>
      <c r="L38" s="745"/>
      <c r="M38" s="745"/>
      <c r="N38" s="745"/>
      <c r="O38" s="745"/>
      <c r="P38" s="745"/>
      <c r="Q38" s="745"/>
      <c r="R38" s="745"/>
      <c r="S38" s="745"/>
      <c r="T38" s="745"/>
    </row>
    <row r="39" spans="1:24" x14ac:dyDescent="0.25">
      <c r="A39" s="745" t="s">
        <v>5764</v>
      </c>
      <c r="B39" s="745"/>
      <c r="C39" s="745"/>
      <c r="D39" s="745"/>
      <c r="E39" s="745"/>
      <c r="F39" s="745"/>
      <c r="G39" s="745"/>
      <c r="H39" s="745"/>
      <c r="I39" s="745"/>
      <c r="J39" s="745"/>
      <c r="K39" s="745"/>
      <c r="L39" s="745"/>
      <c r="M39" s="745"/>
      <c r="N39" s="745"/>
      <c r="O39" s="745"/>
      <c r="P39" s="745"/>
      <c r="Q39" s="745"/>
      <c r="R39" s="745"/>
      <c r="S39" s="745"/>
      <c r="T39" s="745"/>
    </row>
    <row r="40" spans="1:24" x14ac:dyDescent="0.25">
      <c r="A40" s="745" t="s">
        <v>5765</v>
      </c>
      <c r="B40" s="745"/>
      <c r="C40" s="745"/>
      <c r="D40" s="745"/>
      <c r="E40" s="745"/>
      <c r="F40" s="745"/>
      <c r="G40" s="745"/>
      <c r="H40" s="745"/>
      <c r="I40" s="745"/>
      <c r="J40" s="745"/>
      <c r="K40" s="745"/>
      <c r="L40" s="745"/>
      <c r="M40" s="745"/>
      <c r="N40" s="745"/>
      <c r="O40" s="745"/>
      <c r="P40" s="745"/>
      <c r="Q40" s="745"/>
      <c r="R40" s="745"/>
      <c r="S40" s="745"/>
      <c r="T40" s="745"/>
    </row>
    <row r="41" spans="1:24" x14ac:dyDescent="0.25">
      <c r="A41" t="s">
        <v>5769</v>
      </c>
      <c r="D41" t="s">
        <v>5770</v>
      </c>
      <c r="N41" t="s">
        <v>5766</v>
      </c>
      <c r="Q41" s="47" t="s">
        <v>5767</v>
      </c>
      <c r="R41" t="s">
        <v>5768</v>
      </c>
    </row>
    <row r="42" spans="1:24" x14ac:dyDescent="0.25">
      <c r="A42" t="s">
        <v>5772</v>
      </c>
      <c r="D42" t="s">
        <v>5773</v>
      </c>
      <c r="N42" t="s">
        <v>5771</v>
      </c>
      <c r="Q42" s="47" t="s">
        <v>5767</v>
      </c>
      <c r="R42" t="s">
        <v>5768</v>
      </c>
    </row>
    <row r="43" spans="1:24" x14ac:dyDescent="0.25">
      <c r="A43" t="s">
        <v>5776</v>
      </c>
      <c r="D43" t="s">
        <v>5777</v>
      </c>
      <c r="N43" t="s">
        <v>5774</v>
      </c>
      <c r="Q43" s="47" t="s">
        <v>5767</v>
      </c>
      <c r="R43" t="s">
        <v>5775</v>
      </c>
    </row>
    <row r="44" spans="1:24" ht="18.75" x14ac:dyDescent="0.3">
      <c r="A44" t="s">
        <v>5779</v>
      </c>
      <c r="D44" t="s">
        <v>5780</v>
      </c>
      <c r="N44" s="212" t="s">
        <v>5778</v>
      </c>
      <c r="Q44" s="47" t="s">
        <v>5767</v>
      </c>
      <c r="R44" s="213" t="s">
        <v>6120</v>
      </c>
    </row>
    <row r="46" spans="1:24" ht="45" x14ac:dyDescent="0.25">
      <c r="A46" s="48" t="s">
        <v>5781</v>
      </c>
      <c r="B46" s="49" t="s">
        <v>5782</v>
      </c>
      <c r="C46" s="746" t="s">
        <v>5783</v>
      </c>
      <c r="D46" s="747"/>
      <c r="E46" s="748"/>
      <c r="F46" s="50" t="s">
        <v>5784</v>
      </c>
      <c r="G46" s="51" t="s">
        <v>5785</v>
      </c>
      <c r="H46" s="749" t="s">
        <v>5786</v>
      </c>
      <c r="I46" s="749"/>
      <c r="J46" s="749"/>
      <c r="K46" s="750" t="s">
        <v>5787</v>
      </c>
      <c r="L46" s="751"/>
      <c r="M46" s="52" t="s">
        <v>5788</v>
      </c>
      <c r="N46" s="49" t="s">
        <v>5789</v>
      </c>
      <c r="O46" s="159" t="s">
        <v>5790</v>
      </c>
      <c r="P46" s="746" t="s">
        <v>5791</v>
      </c>
      <c r="Q46" s="748"/>
      <c r="R46" s="752" t="s">
        <v>5792</v>
      </c>
      <c r="S46" s="753"/>
      <c r="T46" s="656" t="s">
        <v>7757</v>
      </c>
      <c r="U46" s="672" t="s">
        <v>5783</v>
      </c>
      <c r="V46" s="672" t="s">
        <v>5736</v>
      </c>
      <c r="W46" s="616" t="s">
        <v>5933</v>
      </c>
    </row>
    <row r="47" spans="1:24" ht="15.75" thickBot="1" x14ac:dyDescent="0.3">
      <c r="A47" s="53" t="s">
        <v>5598</v>
      </c>
      <c r="B47" s="54" t="s">
        <v>5793</v>
      </c>
      <c r="C47" s="55" t="s">
        <v>5794</v>
      </c>
      <c r="D47" s="55"/>
      <c r="E47" s="55" t="s">
        <v>5795</v>
      </c>
      <c r="F47" s="56"/>
      <c r="G47" s="57" t="s">
        <v>5784</v>
      </c>
      <c r="H47" s="58" t="s">
        <v>5796</v>
      </c>
      <c r="I47" s="55"/>
      <c r="J47" s="58" t="s">
        <v>5797</v>
      </c>
      <c r="K47" s="59" t="s">
        <v>5798</v>
      </c>
      <c r="L47" s="59" t="s">
        <v>5799</v>
      </c>
      <c r="M47" s="60" t="s">
        <v>5800</v>
      </c>
      <c r="N47" s="54" t="s">
        <v>5800</v>
      </c>
      <c r="O47" s="165" t="s">
        <v>5784</v>
      </c>
      <c r="P47" s="61" t="s">
        <v>5798</v>
      </c>
      <c r="Q47" s="55" t="s">
        <v>5799</v>
      </c>
      <c r="R47" s="55" t="s">
        <v>5798</v>
      </c>
      <c r="S47" s="55" t="s">
        <v>5799</v>
      </c>
      <c r="T47" s="657"/>
      <c r="U47" s="659"/>
      <c r="V47" s="659"/>
      <c r="W47" s="658"/>
    </row>
    <row r="48" spans="1:24" ht="15.75" thickTop="1" x14ac:dyDescent="0.25">
      <c r="A48" s="62" t="s">
        <v>7157</v>
      </c>
      <c r="B48" s="63" t="s">
        <v>5801</v>
      </c>
      <c r="C48" s="62" t="s">
        <v>344</v>
      </c>
      <c r="D48" s="62" t="s">
        <v>295</v>
      </c>
      <c r="E48" s="62" t="s">
        <v>7158</v>
      </c>
      <c r="F48" s="62">
        <v>600</v>
      </c>
      <c r="G48" s="62"/>
      <c r="H48" s="64">
        <v>18</v>
      </c>
      <c r="I48" s="65">
        <v>19</v>
      </c>
      <c r="J48" s="66">
        <v>8</v>
      </c>
      <c r="K48" s="62"/>
      <c r="L48" s="62"/>
      <c r="M48" s="67">
        <v>14.45</v>
      </c>
      <c r="N48" s="62">
        <v>8</v>
      </c>
      <c r="O48" s="214"/>
      <c r="P48" s="62"/>
      <c r="Q48" s="62"/>
      <c r="R48" s="62"/>
      <c r="S48" s="627"/>
      <c r="T48" s="68" t="str">
        <f>IFERROR(IFERROR(VLOOKUP(CONCATENATE($C48,"-",$D48, "-",$E48),Dashboard!$M$2:$N$158,2,FALSE),VLOOKUP(CONCATENATE($E48,"-",$D48, "-",$C48),[1]Dashboard!$M$2:$N$158,2,FALSE)),"")</f>
        <v/>
      </c>
      <c r="U48" s="209" t="str">
        <f t="shared" ref="U48:U111" si="0">$T48</f>
        <v/>
      </c>
      <c r="V48" s="209"/>
      <c r="W48" s="62" t="s">
        <v>7551</v>
      </c>
    </row>
    <row r="49" spans="1:23" x14ac:dyDescent="0.25">
      <c r="A49" s="68"/>
      <c r="B49" s="69">
        <v>2</v>
      </c>
      <c r="C49" s="68" t="s">
        <v>7158</v>
      </c>
      <c r="D49" s="68" t="s">
        <v>295</v>
      </c>
      <c r="E49" s="68" t="s">
        <v>344</v>
      </c>
      <c r="F49" s="68">
        <v>600</v>
      </c>
      <c r="G49" s="68"/>
      <c r="H49" s="64">
        <v>17.3</v>
      </c>
      <c r="I49" s="70"/>
      <c r="J49" s="71">
        <v>8</v>
      </c>
      <c r="K49" s="68">
        <v>0</v>
      </c>
      <c r="L49" s="68">
        <v>3</v>
      </c>
      <c r="M49" s="70">
        <v>15.15</v>
      </c>
      <c r="N49" s="68">
        <v>8</v>
      </c>
      <c r="O49" s="153">
        <f>SUM(F48:F49)</f>
        <v>1200</v>
      </c>
      <c r="P49" s="69">
        <v>0</v>
      </c>
      <c r="Q49" s="69">
        <v>0</v>
      </c>
      <c r="R49" s="68"/>
      <c r="S49" s="628"/>
      <c r="T49" s="68" t="str">
        <f>IFERROR(IFERROR(VLOOKUP(CONCATENATE($C49,"-",$D49, "-",$E49),Dashboard!$M$2:$N$158,2,FALSE),VLOOKUP(CONCATENATE($E49,"-",$D49, "-",$C49),[1]Dashboard!$M$2:$N$158,2,FALSE)),"")</f>
        <v/>
      </c>
      <c r="U49" s="209" t="str">
        <f t="shared" si="0"/>
        <v/>
      </c>
      <c r="V49" s="209"/>
      <c r="W49" s="68"/>
    </row>
    <row r="50" spans="1:23" x14ac:dyDescent="0.25">
      <c r="A50" s="68"/>
      <c r="B50" s="69"/>
      <c r="C50" s="68"/>
      <c r="D50" s="68"/>
      <c r="E50" s="68"/>
      <c r="F50" s="68"/>
      <c r="G50" s="68"/>
      <c r="H50" s="64"/>
      <c r="I50" s="70"/>
      <c r="J50" s="71"/>
      <c r="K50" s="68"/>
      <c r="L50" s="68"/>
      <c r="M50" s="68"/>
      <c r="N50" s="70"/>
      <c r="O50" s="153"/>
      <c r="P50" s="68"/>
      <c r="Q50" s="68"/>
      <c r="R50" s="68"/>
      <c r="S50" s="628"/>
      <c r="T50" s="68" t="str">
        <f>IFERROR(IFERROR(VLOOKUP(CONCATENATE($C50,"-",$D50, "-",$E50),Dashboard!$M$2:$N$158,2,FALSE),VLOOKUP(CONCATENATE($E50,"-",$D50, "-",$C50),[1]Dashboard!$M$2:$N$158,2,FALSE)),"")</f>
        <v/>
      </c>
      <c r="U50" s="209" t="str">
        <f t="shared" si="0"/>
        <v/>
      </c>
      <c r="V50" s="209"/>
      <c r="W50" s="68"/>
    </row>
    <row r="51" spans="1:23" x14ac:dyDescent="0.25">
      <c r="A51" s="68" t="s">
        <v>7159</v>
      </c>
      <c r="B51" s="69" t="s">
        <v>5802</v>
      </c>
      <c r="C51" s="68" t="s">
        <v>344</v>
      </c>
      <c r="D51" s="68" t="s">
        <v>295</v>
      </c>
      <c r="E51" s="68" t="s">
        <v>7160</v>
      </c>
      <c r="F51" s="68">
        <v>523</v>
      </c>
      <c r="G51" s="68"/>
      <c r="H51" s="64">
        <v>17.3</v>
      </c>
      <c r="I51" s="70"/>
      <c r="J51" s="71">
        <v>7</v>
      </c>
      <c r="K51" s="68"/>
      <c r="L51" s="68"/>
      <c r="M51" s="70">
        <v>15</v>
      </c>
      <c r="N51" s="70">
        <v>8</v>
      </c>
      <c r="O51" s="153"/>
      <c r="P51" s="68"/>
      <c r="Q51" s="68"/>
      <c r="R51" s="68"/>
      <c r="S51" s="628"/>
      <c r="T51" s="68" t="str">
        <f>IFERROR(IFERROR(VLOOKUP(CONCATENATE($C51,"-",$D51, "-",$E51),Dashboard!$M$2:$N$158,2,FALSE),VLOOKUP(CONCATENATE($E51,"-",$D51, "-",$C51),[1]Dashboard!$M$2:$N$158,2,FALSE)),"")</f>
        <v/>
      </c>
      <c r="U51" s="209" t="str">
        <f t="shared" si="0"/>
        <v/>
      </c>
      <c r="V51" s="209"/>
      <c r="W51" s="68"/>
    </row>
    <row r="52" spans="1:23" x14ac:dyDescent="0.25">
      <c r="A52" s="68"/>
      <c r="B52" s="69">
        <v>4</v>
      </c>
      <c r="C52" s="68" t="s">
        <v>7160</v>
      </c>
      <c r="D52" s="68" t="s">
        <v>295</v>
      </c>
      <c r="E52" s="68" t="s">
        <v>344</v>
      </c>
      <c r="F52" s="68">
        <v>523</v>
      </c>
      <c r="G52" s="68"/>
      <c r="H52" s="64">
        <v>18</v>
      </c>
      <c r="I52" s="70"/>
      <c r="J52" s="71">
        <v>7.3</v>
      </c>
      <c r="K52" s="68">
        <v>6</v>
      </c>
      <c r="L52" s="68">
        <v>0</v>
      </c>
      <c r="M52" s="70">
        <v>15</v>
      </c>
      <c r="N52" s="70">
        <v>8</v>
      </c>
      <c r="O52" s="153">
        <f>SUM(F51:F52)</f>
        <v>1046</v>
      </c>
      <c r="P52" s="69">
        <v>0</v>
      </c>
      <c r="Q52" s="69">
        <v>0</v>
      </c>
      <c r="R52" s="68"/>
      <c r="S52" s="628"/>
      <c r="T52" s="68" t="str">
        <f>IFERROR(IFERROR(VLOOKUP(CONCATENATE($C52,"-",$D52, "-",$E52),Dashboard!$M$2:$N$158,2,FALSE),VLOOKUP(CONCATENATE($E52,"-",$D52, "-",$C52),[1]Dashboard!$M$2:$N$158,2,FALSE)),"")</f>
        <v/>
      </c>
      <c r="U52" s="209" t="str">
        <f t="shared" si="0"/>
        <v/>
      </c>
      <c r="V52" s="209"/>
      <c r="W52" s="68" t="s">
        <v>7552</v>
      </c>
    </row>
    <row r="53" spans="1:23" x14ac:dyDescent="0.25">
      <c r="A53" s="68"/>
      <c r="B53" s="69"/>
      <c r="C53" s="68"/>
      <c r="D53" s="68"/>
      <c r="E53" s="68"/>
      <c r="F53" s="68"/>
      <c r="G53" s="68"/>
      <c r="H53" s="64"/>
      <c r="I53" s="70"/>
      <c r="J53" s="71"/>
      <c r="K53" s="68"/>
      <c r="L53" s="68"/>
      <c r="M53" s="68"/>
      <c r="N53" s="68"/>
      <c r="O53" s="153"/>
      <c r="P53" s="69"/>
      <c r="Q53" s="69"/>
      <c r="R53" s="68"/>
      <c r="S53" s="628"/>
      <c r="T53" s="68" t="str">
        <f>IFERROR(IFERROR(VLOOKUP(CONCATENATE($C53,"-",$D53, "-",$E53),Dashboard!$M$2:$N$158,2,FALSE),VLOOKUP(CONCATENATE($E53,"-",$D53, "-",$C53),[1]Dashboard!$M$2:$N$158,2,FALSE)),"")</f>
        <v/>
      </c>
      <c r="U53" s="209" t="str">
        <f t="shared" si="0"/>
        <v/>
      </c>
      <c r="V53" s="209"/>
      <c r="W53" s="68"/>
    </row>
    <row r="54" spans="1:23" x14ac:dyDescent="0.25">
      <c r="A54" s="68" t="s">
        <v>5803</v>
      </c>
      <c r="B54" s="69" t="s">
        <v>5804</v>
      </c>
      <c r="C54" s="68" t="s">
        <v>344</v>
      </c>
      <c r="D54" s="68" t="s">
        <v>2131</v>
      </c>
      <c r="E54" s="68" t="s">
        <v>1245</v>
      </c>
      <c r="F54" s="68">
        <v>30</v>
      </c>
      <c r="G54" s="68"/>
      <c r="H54" s="64">
        <v>17</v>
      </c>
      <c r="I54" s="70"/>
      <c r="J54" s="71">
        <v>17.45</v>
      </c>
      <c r="K54" s="68"/>
      <c r="L54" s="68"/>
      <c r="M54" s="68"/>
      <c r="N54" s="68"/>
      <c r="O54" s="153"/>
      <c r="P54" s="69"/>
      <c r="Q54" s="69"/>
      <c r="R54" s="68"/>
      <c r="S54" s="628"/>
      <c r="T54" s="68" t="str">
        <f>IFERROR(IFERROR(VLOOKUP(CONCATENATE($C54,"-",$D54, "-",$E54),Dashboard!$M$2:$N$158,2,FALSE),VLOOKUP(CONCATENATE($E54,"-",$D54, "-",$C54),[1]Dashboard!$M$2:$N$158,2,FALSE)),"")</f>
        <v/>
      </c>
      <c r="U54" s="209" t="str">
        <f t="shared" si="0"/>
        <v/>
      </c>
      <c r="V54" s="209"/>
      <c r="W54" s="68" t="s">
        <v>7553</v>
      </c>
    </row>
    <row r="55" spans="1:23" x14ac:dyDescent="0.25">
      <c r="A55" s="68"/>
      <c r="B55" s="69"/>
      <c r="C55" s="68" t="s">
        <v>1245</v>
      </c>
      <c r="D55" s="68" t="s">
        <v>344</v>
      </c>
      <c r="E55" s="68" t="s">
        <v>7161</v>
      </c>
      <c r="F55" s="68">
        <v>391</v>
      </c>
      <c r="G55" s="68"/>
      <c r="H55" s="64">
        <v>19</v>
      </c>
      <c r="I55" s="70">
        <v>19.45</v>
      </c>
      <c r="J55" s="71">
        <v>6</v>
      </c>
      <c r="K55" s="68"/>
      <c r="L55" s="68"/>
      <c r="M55" s="68">
        <v>12.55</v>
      </c>
      <c r="N55" s="70">
        <v>8</v>
      </c>
      <c r="O55" s="153">
        <f>SUM(F54:F55)</f>
        <v>421</v>
      </c>
      <c r="P55" s="69">
        <v>0</v>
      </c>
      <c r="Q55" s="69">
        <v>0</v>
      </c>
      <c r="R55" s="68"/>
      <c r="S55" s="628"/>
      <c r="T55" s="68" t="str">
        <f>IFERROR(IFERROR(VLOOKUP(CONCATENATE($C55,"-",$D55, "-",$E55),Dashboard!$M$2:$N$158,2,FALSE),VLOOKUP(CONCATENATE($E55,"-",$D55, "-",$C55),[1]Dashboard!$M$2:$N$158,2,FALSE)),"")</f>
        <v/>
      </c>
      <c r="U55" s="209" t="str">
        <f t="shared" si="0"/>
        <v/>
      </c>
      <c r="V55" s="209"/>
      <c r="W55" s="68"/>
    </row>
    <row r="56" spans="1:23" x14ac:dyDescent="0.25">
      <c r="A56" s="68"/>
      <c r="B56" s="69">
        <v>6</v>
      </c>
      <c r="C56" s="68" t="s">
        <v>7162</v>
      </c>
      <c r="D56" s="68" t="s">
        <v>344</v>
      </c>
      <c r="E56" s="68" t="s">
        <v>1245</v>
      </c>
      <c r="F56" s="68">
        <v>391</v>
      </c>
      <c r="G56" s="68"/>
      <c r="H56" s="64">
        <v>17</v>
      </c>
      <c r="I56" s="70"/>
      <c r="J56" s="71">
        <v>5</v>
      </c>
      <c r="K56" s="68"/>
      <c r="L56" s="68"/>
      <c r="M56" s="68"/>
      <c r="N56" s="68"/>
      <c r="O56" s="153"/>
      <c r="P56" s="69"/>
      <c r="Q56" s="69"/>
      <c r="R56" s="68"/>
      <c r="S56" s="628"/>
      <c r="T56" s="68" t="str">
        <f>IFERROR(IFERROR(VLOOKUP(CONCATENATE($C56,"-",$D56, "-",$E56),Dashboard!$M$2:$N$158,2,FALSE),VLOOKUP(CONCATENATE($E56,"-",$D56, "-",$C56),[1]Dashboard!$M$2:$N$158,2,FALSE)),"")</f>
        <v/>
      </c>
      <c r="U56" s="209" t="str">
        <f t="shared" si="0"/>
        <v/>
      </c>
      <c r="V56" s="209"/>
      <c r="W56" s="68"/>
    </row>
    <row r="57" spans="1:23" x14ac:dyDescent="0.25">
      <c r="A57" s="68"/>
      <c r="B57" s="69"/>
      <c r="C57" s="68" t="s">
        <v>1245</v>
      </c>
      <c r="D57" s="68" t="s">
        <v>2131</v>
      </c>
      <c r="E57" s="68" t="s">
        <v>344</v>
      </c>
      <c r="F57" s="68">
        <v>30</v>
      </c>
      <c r="G57" s="68"/>
      <c r="H57" s="64">
        <v>5.3</v>
      </c>
      <c r="I57" s="70"/>
      <c r="J57" s="71">
        <v>6.3</v>
      </c>
      <c r="K57" s="68">
        <v>6</v>
      </c>
      <c r="L57" s="68">
        <v>3</v>
      </c>
      <c r="M57" s="70">
        <v>14</v>
      </c>
      <c r="N57" s="70">
        <v>8</v>
      </c>
      <c r="O57" s="153">
        <f>SUM(F56:F57)</f>
        <v>421</v>
      </c>
      <c r="P57" s="69">
        <v>0</v>
      </c>
      <c r="Q57" s="69">
        <v>0</v>
      </c>
      <c r="R57" s="68"/>
      <c r="S57" s="628"/>
      <c r="T57" s="68" t="str">
        <f>IFERROR(IFERROR(VLOOKUP(CONCATENATE($C57,"-",$D57, "-",$E57),Dashboard!$M$2:$N$158,2,FALSE),VLOOKUP(CONCATENATE($E57,"-",$D57, "-",$C57),[1]Dashboard!$M$2:$N$158,2,FALSE)),"")</f>
        <v/>
      </c>
      <c r="U57" s="209" t="str">
        <f t="shared" si="0"/>
        <v/>
      </c>
      <c r="V57" s="209"/>
      <c r="W57" s="68" t="s">
        <v>5805</v>
      </c>
    </row>
    <row r="58" spans="1:23" x14ac:dyDescent="0.25">
      <c r="A58" s="68"/>
      <c r="B58" s="69"/>
      <c r="C58" s="68"/>
      <c r="D58" s="68"/>
      <c r="E58" s="68"/>
      <c r="F58" s="68"/>
      <c r="G58" s="68"/>
      <c r="H58" s="64"/>
      <c r="I58" s="70"/>
      <c r="J58" s="71"/>
      <c r="K58" s="68"/>
      <c r="L58" s="68"/>
      <c r="M58" s="68"/>
      <c r="N58" s="68"/>
      <c r="O58" s="153"/>
      <c r="P58" s="69"/>
      <c r="Q58" s="69"/>
      <c r="R58" s="68"/>
      <c r="S58" s="628"/>
      <c r="T58" s="68" t="str">
        <f>IFERROR(IFERROR(VLOOKUP(CONCATENATE($C58,"-",$D58, "-",$E58),Dashboard!$M$2:$N$158,2,FALSE),VLOOKUP(CONCATENATE($E58,"-",$D58, "-",$C58),[1]Dashboard!$M$2:$N$158,2,FALSE)),"")</f>
        <v/>
      </c>
      <c r="U58" s="209" t="str">
        <f t="shared" si="0"/>
        <v/>
      </c>
      <c r="V58" s="209"/>
      <c r="W58" s="68"/>
    </row>
    <row r="59" spans="1:23" x14ac:dyDescent="0.25">
      <c r="A59" s="68" t="s">
        <v>7157</v>
      </c>
      <c r="B59" s="69" t="s">
        <v>5806</v>
      </c>
      <c r="C59" s="68" t="s">
        <v>344</v>
      </c>
      <c r="D59" s="68" t="s">
        <v>295</v>
      </c>
      <c r="E59" s="68" t="s">
        <v>7163</v>
      </c>
      <c r="F59" s="68">
        <v>707</v>
      </c>
      <c r="G59" s="68"/>
      <c r="H59" s="64">
        <v>18</v>
      </c>
      <c r="I59" s="70">
        <v>19.149999999999999</v>
      </c>
      <c r="J59" s="71">
        <v>8.3000000000000007</v>
      </c>
      <c r="K59" s="68"/>
      <c r="L59" s="68"/>
      <c r="M59" s="70">
        <v>15.15</v>
      </c>
      <c r="N59" s="70">
        <v>8</v>
      </c>
      <c r="O59" s="153"/>
      <c r="P59" s="69"/>
      <c r="Q59" s="69"/>
      <c r="R59" s="68"/>
      <c r="S59" s="628"/>
      <c r="T59" s="68" t="str">
        <f>IFERROR(IFERROR(VLOOKUP(CONCATENATE($C59,"-",$D59, "-",$E59),Dashboard!$M$2:$N$158,2,FALSE),VLOOKUP(CONCATENATE($E59,"-",$D59, "-",$C59),[1]Dashboard!$M$2:$N$158,2,FALSE)),"")</f>
        <v/>
      </c>
      <c r="U59" s="209" t="str">
        <f t="shared" si="0"/>
        <v/>
      </c>
      <c r="V59" s="209"/>
      <c r="W59" s="68" t="s">
        <v>7551</v>
      </c>
    </row>
    <row r="60" spans="1:23" x14ac:dyDescent="0.25">
      <c r="A60" s="68"/>
      <c r="B60" s="69">
        <v>8</v>
      </c>
      <c r="C60" s="68" t="s">
        <v>7163</v>
      </c>
      <c r="D60" s="68" t="s">
        <v>295</v>
      </c>
      <c r="E60" s="68" t="s">
        <v>344</v>
      </c>
      <c r="F60" s="68">
        <v>707</v>
      </c>
      <c r="G60" s="68"/>
      <c r="H60" s="64">
        <v>14.3</v>
      </c>
      <c r="I60" s="70"/>
      <c r="J60" s="71">
        <v>6</v>
      </c>
      <c r="K60" s="68">
        <v>0</v>
      </c>
      <c r="L60" s="68">
        <v>3</v>
      </c>
      <c r="M60" s="70">
        <v>16.149999999999999</v>
      </c>
      <c r="N60" s="70">
        <v>8</v>
      </c>
      <c r="O60" s="153">
        <f>SUM(F59:F60)</f>
        <v>1414</v>
      </c>
      <c r="P60" s="69">
        <v>0</v>
      </c>
      <c r="Q60" s="69">
        <v>0</v>
      </c>
      <c r="R60" s="68"/>
      <c r="S60" s="628"/>
      <c r="T60" s="68" t="str">
        <f>IFERROR(IFERROR(VLOOKUP(CONCATENATE($C60,"-",$D60, "-",$E60),Dashboard!$M$2:$N$158,2,FALSE),VLOOKUP(CONCATENATE($E60,"-",$D60, "-",$C60),[1]Dashboard!$M$2:$N$158,2,FALSE)),"")</f>
        <v/>
      </c>
      <c r="U60" s="209" t="str">
        <f t="shared" si="0"/>
        <v/>
      </c>
      <c r="V60" s="209"/>
      <c r="W60" s="68"/>
    </row>
    <row r="61" spans="1:23" x14ac:dyDescent="0.25">
      <c r="A61" s="68"/>
      <c r="B61" s="69"/>
      <c r="C61" s="68"/>
      <c r="D61" s="68"/>
      <c r="E61" s="68"/>
      <c r="F61" s="68"/>
      <c r="G61" s="68"/>
      <c r="H61" s="64"/>
      <c r="I61" s="70"/>
      <c r="J61" s="71"/>
      <c r="K61" s="68"/>
      <c r="L61" s="68"/>
      <c r="M61" s="68"/>
      <c r="N61" s="68"/>
      <c r="O61" s="153"/>
      <c r="P61" s="69"/>
      <c r="Q61" s="69"/>
      <c r="R61" s="68"/>
      <c r="S61" s="628"/>
      <c r="T61" s="68" t="str">
        <f>IFERROR(IFERROR(VLOOKUP(CONCATENATE($C61,"-",$D61, "-",$E61),Dashboard!$M$2:$N$158,2,FALSE),VLOOKUP(CONCATENATE($E61,"-",$D61, "-",$C61),[1]Dashboard!$M$2:$N$158,2,FALSE)),"")</f>
        <v/>
      </c>
      <c r="U61" s="209" t="str">
        <f t="shared" si="0"/>
        <v/>
      </c>
      <c r="V61" s="209"/>
      <c r="W61" s="68"/>
    </row>
    <row r="62" spans="1:23" x14ac:dyDescent="0.25">
      <c r="A62" s="68" t="s">
        <v>5803</v>
      </c>
      <c r="B62" s="69" t="s">
        <v>5807</v>
      </c>
      <c r="C62" s="68" t="s">
        <v>344</v>
      </c>
      <c r="D62" s="68" t="s">
        <v>295</v>
      </c>
      <c r="E62" s="68" t="s">
        <v>5808</v>
      </c>
      <c r="F62" s="68">
        <v>328</v>
      </c>
      <c r="G62" s="68"/>
      <c r="H62" s="64">
        <v>8.4499999999999993</v>
      </c>
      <c r="I62" s="70">
        <v>10.3</v>
      </c>
      <c r="J62" s="71">
        <v>19</v>
      </c>
      <c r="K62" s="68">
        <v>1</v>
      </c>
      <c r="L62" s="68">
        <v>1</v>
      </c>
      <c r="M62" s="70">
        <v>11.45</v>
      </c>
      <c r="N62" s="70">
        <v>10</v>
      </c>
      <c r="O62" s="153"/>
      <c r="P62" s="69"/>
      <c r="Q62" s="69"/>
      <c r="R62" s="68"/>
      <c r="S62" s="628"/>
      <c r="T62" s="68" t="str">
        <f>IFERROR(IFERROR(VLOOKUP(CONCATENATE($C62,"-",$D62, "-",$E62),Dashboard!$M$2:$N$158,2,FALSE),VLOOKUP(CONCATENATE($E62,"-",$D62, "-",$C62),[1]Dashboard!$M$2:$N$158,2,FALSE)),"")</f>
        <v/>
      </c>
      <c r="U62" s="209" t="str">
        <f t="shared" si="0"/>
        <v/>
      </c>
      <c r="V62" s="209"/>
      <c r="W62" s="68" t="s">
        <v>7554</v>
      </c>
    </row>
    <row r="63" spans="1:23" ht="23.25" x14ac:dyDescent="0.25">
      <c r="A63" s="68"/>
      <c r="B63" s="69">
        <v>10</v>
      </c>
      <c r="C63" s="68" t="s">
        <v>7164</v>
      </c>
      <c r="D63" s="68" t="s">
        <v>295</v>
      </c>
      <c r="E63" s="68" t="s">
        <v>344</v>
      </c>
      <c r="F63" s="68">
        <v>328</v>
      </c>
      <c r="G63" s="68"/>
      <c r="H63" s="64">
        <v>7.15</v>
      </c>
      <c r="I63" s="70">
        <v>9</v>
      </c>
      <c r="J63" s="71">
        <v>17.3</v>
      </c>
      <c r="K63" s="68">
        <v>1</v>
      </c>
      <c r="L63" s="68">
        <v>1</v>
      </c>
      <c r="M63" s="70">
        <v>11.45</v>
      </c>
      <c r="N63" s="70">
        <v>10</v>
      </c>
      <c r="O63" s="153">
        <f>SUM(F62:F63)</f>
        <v>656</v>
      </c>
      <c r="P63" s="69">
        <v>0</v>
      </c>
      <c r="Q63" s="69">
        <v>0</v>
      </c>
      <c r="R63" s="68"/>
      <c r="S63" s="628"/>
      <c r="T63" s="68" t="str">
        <f>IFERROR(IFERROR(VLOOKUP(CONCATENATE($C63,"-",$D63, "-",$E63),Dashboard!$M$2:$N$158,2,FALSE),VLOOKUP(CONCATENATE($E63,"-",$D63, "-",$C63),[1]Dashboard!$M$2:$N$158,2,FALSE)),"")</f>
        <v/>
      </c>
      <c r="U63" s="209" t="str">
        <f t="shared" si="0"/>
        <v/>
      </c>
      <c r="V63" s="209"/>
      <c r="W63" s="72" t="s">
        <v>7555</v>
      </c>
    </row>
    <row r="64" spans="1:23" x14ac:dyDescent="0.25">
      <c r="A64" s="68"/>
      <c r="B64" s="69"/>
      <c r="C64" s="68"/>
      <c r="D64" s="68"/>
      <c r="E64" s="68"/>
      <c r="F64" s="68"/>
      <c r="G64" s="68"/>
      <c r="H64" s="64"/>
      <c r="I64" s="70"/>
      <c r="J64" s="71"/>
      <c r="K64" s="68"/>
      <c r="L64" s="68"/>
      <c r="M64" s="68"/>
      <c r="N64" s="68"/>
      <c r="O64" s="153"/>
      <c r="P64" s="68"/>
      <c r="Q64" s="68"/>
      <c r="R64" s="68"/>
      <c r="S64" s="628"/>
      <c r="T64" s="68" t="str">
        <f>IFERROR(IFERROR(VLOOKUP(CONCATENATE($C64,"-",$D64, "-",$E64),Dashboard!$M$2:$N$158,2,FALSE),VLOOKUP(CONCATENATE($E64,"-",$D64, "-",$C64),[1]Dashboard!$M$2:$N$158,2,FALSE)),"")</f>
        <v/>
      </c>
      <c r="U64" s="209" t="str">
        <f t="shared" si="0"/>
        <v/>
      </c>
      <c r="V64" s="209"/>
      <c r="W64" s="68"/>
    </row>
    <row r="65" spans="1:23" x14ac:dyDescent="0.25">
      <c r="A65" s="68" t="s">
        <v>5803</v>
      </c>
      <c r="B65" s="69" t="s">
        <v>5809</v>
      </c>
      <c r="C65" s="68" t="s">
        <v>7165</v>
      </c>
      <c r="D65" s="68" t="s">
        <v>733</v>
      </c>
      <c r="E65" s="68" t="s">
        <v>5810</v>
      </c>
      <c r="F65" s="68">
        <v>263</v>
      </c>
      <c r="G65" s="68"/>
      <c r="H65" s="64">
        <v>12.3</v>
      </c>
      <c r="I65" s="70">
        <v>13.3</v>
      </c>
      <c r="J65" s="71">
        <v>20.3</v>
      </c>
      <c r="K65" s="68">
        <v>1</v>
      </c>
      <c r="L65" s="68">
        <v>1</v>
      </c>
      <c r="M65" s="70">
        <v>9</v>
      </c>
      <c r="N65" s="70">
        <v>8.3000000000000007</v>
      </c>
      <c r="O65" s="153"/>
      <c r="P65" s="68"/>
      <c r="Q65" s="68"/>
      <c r="R65" s="68"/>
      <c r="S65" s="628"/>
      <c r="T65" s="68" t="str">
        <f>IFERROR(IFERROR(VLOOKUP(CONCATENATE($C65,"-",$D65, "-",$E65),Dashboard!$M$2:$N$158,2,FALSE),VLOOKUP(CONCATENATE($E65,"-",$D65, "-",$C65),[1]Dashboard!$M$2:$N$158,2,FALSE)),"")</f>
        <v/>
      </c>
      <c r="U65" s="209" t="str">
        <f t="shared" si="0"/>
        <v/>
      </c>
      <c r="V65" s="209"/>
      <c r="W65" s="68" t="s">
        <v>7556</v>
      </c>
    </row>
    <row r="66" spans="1:23" x14ac:dyDescent="0.25">
      <c r="A66" s="68"/>
      <c r="B66" s="69">
        <v>12</v>
      </c>
      <c r="C66" s="68" t="s">
        <v>5810</v>
      </c>
      <c r="D66" s="68" t="s">
        <v>733</v>
      </c>
      <c r="E66" s="68" t="s">
        <v>344</v>
      </c>
      <c r="F66" s="68">
        <v>263</v>
      </c>
      <c r="G66" s="68"/>
      <c r="H66" s="64">
        <v>5.3</v>
      </c>
      <c r="I66" s="70"/>
      <c r="J66" s="71">
        <v>13</v>
      </c>
      <c r="K66" s="68">
        <v>1</v>
      </c>
      <c r="L66" s="68">
        <v>1</v>
      </c>
      <c r="M66" s="70">
        <v>9</v>
      </c>
      <c r="N66" s="70">
        <v>8.3000000000000007</v>
      </c>
      <c r="O66" s="153">
        <f>SUM(F65:F66)</f>
        <v>526</v>
      </c>
      <c r="P66" s="70">
        <v>1</v>
      </c>
      <c r="Q66" s="70">
        <v>1</v>
      </c>
      <c r="R66" s="68"/>
      <c r="S66" s="628"/>
      <c r="T66" s="68" t="str">
        <f>IFERROR(IFERROR(VLOOKUP(CONCATENATE($C66,"-",$D66, "-",$E66),Dashboard!$M$2:$N$158,2,FALSE),VLOOKUP(CONCATENATE($E66,"-",$D66, "-",$C66),[1]Dashboard!$M$2:$N$158,2,FALSE)),"")</f>
        <v/>
      </c>
      <c r="U66" s="209" t="str">
        <f t="shared" si="0"/>
        <v/>
      </c>
      <c r="V66" s="209"/>
      <c r="W66" s="68"/>
    </row>
    <row r="67" spans="1:23" x14ac:dyDescent="0.25">
      <c r="A67" s="68"/>
      <c r="B67" s="69"/>
      <c r="C67" s="68"/>
      <c r="D67" s="68"/>
      <c r="E67" s="68"/>
      <c r="F67" s="68"/>
      <c r="G67" s="68"/>
      <c r="H67" s="64"/>
      <c r="I67" s="70"/>
      <c r="J67" s="71"/>
      <c r="K67" s="68"/>
      <c r="L67" s="68"/>
      <c r="M67" s="70"/>
      <c r="N67" s="70"/>
      <c r="O67" s="153"/>
      <c r="P67" s="70"/>
      <c r="Q67" s="70"/>
      <c r="R67" s="68"/>
      <c r="S67" s="628"/>
      <c r="T67" s="68" t="str">
        <f>IFERROR(IFERROR(VLOOKUP(CONCATENATE($C67,"-",$D67, "-",$E67),Dashboard!$M$2:$N$158,2,FALSE),VLOOKUP(CONCATENATE($E67,"-",$D67, "-",$C67),[1]Dashboard!$M$2:$N$158,2,FALSE)),"")</f>
        <v/>
      </c>
      <c r="U67" s="209" t="str">
        <f t="shared" si="0"/>
        <v/>
      </c>
      <c r="V67" s="209"/>
      <c r="W67" s="68"/>
    </row>
    <row r="68" spans="1:23" x14ac:dyDescent="0.25">
      <c r="A68" s="68" t="s">
        <v>5803</v>
      </c>
      <c r="B68" s="69" t="s">
        <v>5811</v>
      </c>
      <c r="C68" s="68" t="s">
        <v>344</v>
      </c>
      <c r="D68" s="68" t="s">
        <v>7166</v>
      </c>
      <c r="E68" s="68" t="s">
        <v>5810</v>
      </c>
      <c r="F68" s="68">
        <v>258</v>
      </c>
      <c r="G68" s="68"/>
      <c r="H68" s="64">
        <v>12</v>
      </c>
      <c r="I68" s="70">
        <v>17.149999999999999</v>
      </c>
      <c r="J68" s="71">
        <v>20</v>
      </c>
      <c r="K68" s="68">
        <v>1</v>
      </c>
      <c r="L68" s="68">
        <v>1</v>
      </c>
      <c r="M68" s="70">
        <v>8.4499999999999993</v>
      </c>
      <c r="N68" s="70">
        <v>8.3000000000000007</v>
      </c>
      <c r="O68" s="153"/>
      <c r="P68" s="70"/>
      <c r="Q68" s="70"/>
      <c r="R68" s="68"/>
      <c r="S68" s="628"/>
      <c r="T68" s="68" t="str">
        <f>IFERROR(IFERROR(VLOOKUP(CONCATENATE($C68,"-",$D68, "-",$E68),Dashboard!$M$2:$N$158,2,FALSE),VLOOKUP(CONCATENATE($E68,"-",$D68, "-",$C68),[1]Dashboard!$M$2:$N$158,2,FALSE)),"")</f>
        <v/>
      </c>
      <c r="U68" s="209" t="str">
        <f t="shared" si="0"/>
        <v/>
      </c>
      <c r="V68" s="209"/>
      <c r="W68" s="68" t="s">
        <v>7557</v>
      </c>
    </row>
    <row r="69" spans="1:23" x14ac:dyDescent="0.25">
      <c r="A69" s="68"/>
      <c r="B69" s="69">
        <v>14</v>
      </c>
      <c r="C69" s="68" t="s">
        <v>5810</v>
      </c>
      <c r="D69" s="68" t="s">
        <v>7166</v>
      </c>
      <c r="E69" s="68" t="s">
        <v>344</v>
      </c>
      <c r="F69" s="68">
        <v>258</v>
      </c>
      <c r="G69" s="68"/>
      <c r="H69" s="64">
        <v>6.15</v>
      </c>
      <c r="I69" s="70">
        <v>9.3000000000000007</v>
      </c>
      <c r="J69" s="71">
        <v>14.25</v>
      </c>
      <c r="K69" s="68">
        <v>1</v>
      </c>
      <c r="L69" s="68">
        <v>1</v>
      </c>
      <c r="M69" s="70">
        <v>8.4499999999999993</v>
      </c>
      <c r="N69" s="70">
        <v>8.3000000000000007</v>
      </c>
      <c r="O69" s="153">
        <f>SUM(F68:F69)</f>
        <v>516</v>
      </c>
      <c r="P69" s="70">
        <v>1</v>
      </c>
      <c r="Q69" s="70">
        <v>1</v>
      </c>
      <c r="R69" s="68"/>
      <c r="S69" s="628"/>
      <c r="T69" s="68" t="str">
        <f>IFERROR(IFERROR(VLOOKUP(CONCATENATE($C69,"-",$D69, "-",$E69),Dashboard!$M$2:$N$158,2,FALSE),VLOOKUP(CONCATENATE($E69,"-",$D69, "-",$C69),[1]Dashboard!$M$2:$N$158,2,FALSE)),"")</f>
        <v/>
      </c>
      <c r="U69" s="209" t="str">
        <f t="shared" si="0"/>
        <v/>
      </c>
      <c r="V69" s="209"/>
      <c r="W69" s="68" t="s">
        <v>5805</v>
      </c>
    </row>
    <row r="70" spans="1:23" x14ac:dyDescent="0.25">
      <c r="A70" s="68"/>
      <c r="B70" s="69"/>
      <c r="C70" s="68"/>
      <c r="D70" s="68"/>
      <c r="E70" s="68"/>
      <c r="F70" s="68"/>
      <c r="G70" s="68"/>
      <c r="H70" s="64"/>
      <c r="I70" s="70"/>
      <c r="J70" s="71"/>
      <c r="K70" s="68"/>
      <c r="L70" s="68"/>
      <c r="M70" s="70"/>
      <c r="N70" s="70"/>
      <c r="O70" s="153"/>
      <c r="P70" s="68"/>
      <c r="Q70" s="68"/>
      <c r="R70" s="68"/>
      <c r="S70" s="628"/>
      <c r="T70" s="68" t="str">
        <f>IFERROR(IFERROR(VLOOKUP(CONCATENATE($C70,"-",$D70, "-",$E70),Dashboard!$M$2:$N$158,2,FALSE),VLOOKUP(CONCATENATE($E70,"-",$D70, "-",$C70),[1]Dashboard!$M$2:$N$158,2,FALSE)),"")</f>
        <v/>
      </c>
      <c r="U70" s="209" t="str">
        <f t="shared" si="0"/>
        <v/>
      </c>
      <c r="V70" s="209"/>
      <c r="W70" s="68"/>
    </row>
    <row r="71" spans="1:23" x14ac:dyDescent="0.25">
      <c r="A71" s="68" t="s">
        <v>5812</v>
      </c>
      <c r="B71" s="69" t="s">
        <v>5813</v>
      </c>
      <c r="C71" s="68" t="s">
        <v>344</v>
      </c>
      <c r="D71" s="88" t="s">
        <v>7167</v>
      </c>
      <c r="E71" s="68" t="s">
        <v>1416</v>
      </c>
      <c r="F71" s="68">
        <v>139</v>
      </c>
      <c r="G71" s="68"/>
      <c r="H71" s="64">
        <v>7</v>
      </c>
      <c r="I71" s="70"/>
      <c r="J71" s="71">
        <v>11</v>
      </c>
      <c r="K71" s="68"/>
      <c r="L71" s="68"/>
      <c r="M71" s="70"/>
      <c r="N71" s="70"/>
      <c r="O71" s="153"/>
      <c r="P71" s="70">
        <v>1.3</v>
      </c>
      <c r="Q71" s="69">
        <v>0</v>
      </c>
      <c r="R71" s="68"/>
      <c r="S71" s="628"/>
      <c r="T71" s="68" t="str">
        <f>IFERROR(IFERROR(VLOOKUP(CONCATENATE($C71,"-",$D71, "-",$E71),Dashboard!$M$2:$N$158,2,FALSE),VLOOKUP(CONCATENATE($E71,"-",$D71, "-",$C71),[1]Dashboard!$M$2:$N$158,2,FALSE)),"")</f>
        <v/>
      </c>
      <c r="U71" s="209" t="str">
        <f t="shared" si="0"/>
        <v/>
      </c>
      <c r="V71" s="209"/>
      <c r="W71" s="68"/>
    </row>
    <row r="72" spans="1:23" x14ac:dyDescent="0.25">
      <c r="A72" s="68"/>
      <c r="B72" s="69"/>
      <c r="C72" s="68" t="s">
        <v>1416</v>
      </c>
      <c r="D72" s="68" t="s">
        <v>7168</v>
      </c>
      <c r="E72" s="68" t="s">
        <v>344</v>
      </c>
      <c r="F72" s="68">
        <v>152</v>
      </c>
      <c r="G72" s="68"/>
      <c r="H72" s="64">
        <v>13.3</v>
      </c>
      <c r="I72" s="70"/>
      <c r="J72" s="71">
        <v>17.3</v>
      </c>
      <c r="K72" s="68">
        <v>1</v>
      </c>
      <c r="L72" s="68">
        <v>0</v>
      </c>
      <c r="M72" s="70">
        <v>11.15</v>
      </c>
      <c r="N72" s="70">
        <v>9</v>
      </c>
      <c r="O72" s="153">
        <f>SUM(F71:F72)</f>
        <v>291</v>
      </c>
      <c r="P72" s="70">
        <v>1.3</v>
      </c>
      <c r="Q72" s="69">
        <v>0</v>
      </c>
      <c r="R72" s="68"/>
      <c r="S72" s="628"/>
      <c r="T72" s="68" t="str">
        <f>IFERROR(IFERROR(VLOOKUP(CONCATENATE($C72,"-",$D72, "-",$E72),Dashboard!$M$2:$N$158,2,FALSE),VLOOKUP(CONCATENATE($E72,"-",$D72, "-",$C72),[1]Dashboard!$M$2:$N$158,2,FALSE)),"")</f>
        <v/>
      </c>
      <c r="U72" s="209" t="str">
        <f t="shared" si="0"/>
        <v/>
      </c>
      <c r="V72" s="209"/>
      <c r="W72" s="68"/>
    </row>
    <row r="73" spans="1:23" x14ac:dyDescent="0.25">
      <c r="A73" s="62" t="s">
        <v>5803</v>
      </c>
      <c r="B73" s="63" t="s">
        <v>5814</v>
      </c>
      <c r="C73" s="62" t="s">
        <v>344</v>
      </c>
      <c r="D73" s="62"/>
      <c r="E73" s="62" t="s">
        <v>492</v>
      </c>
      <c r="F73" s="62">
        <v>18</v>
      </c>
      <c r="G73" s="62"/>
      <c r="H73" s="64">
        <v>11.2</v>
      </c>
      <c r="I73" s="67"/>
      <c r="J73" s="66">
        <v>12</v>
      </c>
      <c r="K73" s="62"/>
      <c r="L73" s="62"/>
      <c r="M73" s="67"/>
      <c r="N73" s="67"/>
      <c r="O73" s="214"/>
      <c r="P73" s="62"/>
      <c r="Q73" s="62"/>
      <c r="R73" s="62"/>
      <c r="S73" s="627"/>
      <c r="T73" s="68" t="str">
        <f>IFERROR(IFERROR(VLOOKUP(CONCATENATE($C73,"-",$D73, "-",$E73),Dashboard!$M$2:$N$158,2,FALSE),VLOOKUP(CONCATENATE($E73,"-",$D73, "-",$C73),[1]Dashboard!$M$2:$N$158,2,FALSE)),"")</f>
        <v/>
      </c>
      <c r="U73" s="209" t="str">
        <f t="shared" si="0"/>
        <v/>
      </c>
      <c r="V73" s="209"/>
      <c r="W73" s="62"/>
    </row>
    <row r="74" spans="1:23" x14ac:dyDescent="0.25">
      <c r="A74" s="68"/>
      <c r="B74" s="69"/>
      <c r="C74" s="68" t="s">
        <v>492</v>
      </c>
      <c r="D74" s="68" t="s">
        <v>7169</v>
      </c>
      <c r="E74" s="68" t="s">
        <v>492</v>
      </c>
      <c r="F74" s="68">
        <v>28</v>
      </c>
      <c r="G74" s="68"/>
      <c r="H74" s="64">
        <v>12.15</v>
      </c>
      <c r="I74" s="70"/>
      <c r="J74" s="71">
        <v>13.15</v>
      </c>
      <c r="K74" s="68"/>
      <c r="L74" s="68"/>
      <c r="M74" s="70"/>
      <c r="N74" s="70"/>
      <c r="O74" s="153"/>
      <c r="P74" s="68"/>
      <c r="Q74" s="68"/>
      <c r="R74" s="68"/>
      <c r="S74" s="628"/>
      <c r="T74" s="68" t="str">
        <f>IFERROR(IFERROR(VLOOKUP(CONCATENATE($C74,"-",$D74, "-",$E74),Dashboard!$M$2:$N$158,2,FALSE),VLOOKUP(CONCATENATE($E74,"-",$D74, "-",$C74),[1]Dashboard!$M$2:$N$158,2,FALSE)),"")</f>
        <v/>
      </c>
      <c r="U74" s="209" t="str">
        <f t="shared" si="0"/>
        <v/>
      </c>
      <c r="V74" s="209"/>
      <c r="W74" s="68"/>
    </row>
    <row r="75" spans="1:23" x14ac:dyDescent="0.25">
      <c r="A75" s="68"/>
      <c r="B75" s="69"/>
      <c r="C75" s="68" t="s">
        <v>492</v>
      </c>
      <c r="D75" s="73" t="s">
        <v>1687</v>
      </c>
      <c r="E75" s="74" t="s">
        <v>7170</v>
      </c>
      <c r="F75" s="68">
        <v>32</v>
      </c>
      <c r="G75" s="68"/>
      <c r="H75" s="64">
        <v>13.3</v>
      </c>
      <c r="I75" s="70"/>
      <c r="J75" s="71">
        <v>14.3</v>
      </c>
      <c r="K75" s="68"/>
      <c r="L75" s="68"/>
      <c r="M75" s="70"/>
      <c r="N75" s="70"/>
      <c r="O75" s="153"/>
      <c r="P75" s="68"/>
      <c r="Q75" s="68"/>
      <c r="R75" s="68"/>
      <c r="S75" s="628"/>
      <c r="T75" s="68" t="str">
        <f>IFERROR(IFERROR(VLOOKUP(CONCATENATE($C75,"-",$D75, "-",$E75),Dashboard!$M$2:$N$158,2,FALSE),VLOOKUP(CONCATENATE($E75,"-",$D75, "-",$C75),[1]Dashboard!$M$2:$N$158,2,FALSE)),"")</f>
        <v/>
      </c>
      <c r="U75" s="209" t="str">
        <f t="shared" si="0"/>
        <v/>
      </c>
      <c r="V75" s="209"/>
      <c r="W75" s="68" t="s">
        <v>7558</v>
      </c>
    </row>
    <row r="76" spans="1:23" x14ac:dyDescent="0.25">
      <c r="A76" s="68"/>
      <c r="B76" s="69"/>
      <c r="C76" s="74" t="s">
        <v>7170</v>
      </c>
      <c r="D76" s="68" t="s">
        <v>7171</v>
      </c>
      <c r="E76" s="68" t="s">
        <v>492</v>
      </c>
      <c r="F76" s="68">
        <v>30</v>
      </c>
      <c r="G76" s="68"/>
      <c r="H76" s="64">
        <v>17.149999999999999</v>
      </c>
      <c r="I76" s="70"/>
      <c r="J76" s="71">
        <v>18.149999999999999</v>
      </c>
      <c r="K76" s="68"/>
      <c r="L76" s="68"/>
      <c r="M76" s="70"/>
      <c r="N76" s="70"/>
      <c r="O76" s="153"/>
      <c r="P76" s="68"/>
      <c r="Q76" s="68"/>
      <c r="R76" s="68"/>
      <c r="S76" s="628"/>
      <c r="T76" s="68" t="str">
        <f>IFERROR(IFERROR(VLOOKUP(CONCATENATE($C76,"-",$D76, "-",$E76),Dashboard!$M$2:$N$158,2,FALSE),VLOOKUP(CONCATENATE($E76,"-",$D76, "-",$C76),[1]Dashboard!$M$2:$N$158,2,FALSE)),"")</f>
        <v/>
      </c>
      <c r="U76" s="209" t="str">
        <f t="shared" si="0"/>
        <v/>
      </c>
      <c r="V76" s="209"/>
      <c r="W76" s="68"/>
    </row>
    <row r="77" spans="1:23" x14ac:dyDescent="0.25">
      <c r="A77" s="68"/>
      <c r="B77" s="69"/>
      <c r="C77" s="68" t="s">
        <v>492</v>
      </c>
      <c r="D77" s="68" t="s">
        <v>2304</v>
      </c>
      <c r="E77" s="68" t="s">
        <v>2860</v>
      </c>
      <c r="F77" s="68">
        <v>32</v>
      </c>
      <c r="G77" s="68"/>
      <c r="H77" s="64">
        <v>18.3</v>
      </c>
      <c r="I77" s="70"/>
      <c r="J77" s="71">
        <v>19.3</v>
      </c>
      <c r="K77" s="68">
        <v>1</v>
      </c>
      <c r="L77" s="68">
        <v>1</v>
      </c>
      <c r="M77" s="70">
        <v>5</v>
      </c>
      <c r="N77" s="70">
        <v>4.5</v>
      </c>
      <c r="O77" s="153">
        <f>SUM(F73:F77)</f>
        <v>140</v>
      </c>
      <c r="P77" s="76">
        <v>0</v>
      </c>
      <c r="Q77" s="76">
        <v>0</v>
      </c>
      <c r="R77" s="68"/>
      <c r="S77" s="628"/>
      <c r="T77" s="68" t="str">
        <f>IFERROR(IFERROR(VLOOKUP(CONCATENATE($C77,"-",$D77, "-",$E77),Dashboard!$M$2:$N$158,2,FALSE),VLOOKUP(CONCATENATE($E77,"-",$D77, "-",$C77),[1]Dashboard!$M$2:$N$158,2,FALSE)),"")</f>
        <v/>
      </c>
      <c r="U77" s="209" t="str">
        <f t="shared" si="0"/>
        <v/>
      </c>
      <c r="V77" s="209"/>
      <c r="W77" s="68" t="s">
        <v>7559</v>
      </c>
    </row>
    <row r="78" spans="1:23" x14ac:dyDescent="0.25">
      <c r="A78" s="68"/>
      <c r="B78" s="69">
        <v>16</v>
      </c>
      <c r="C78" s="68" t="s">
        <v>2860</v>
      </c>
      <c r="D78" s="68" t="s">
        <v>2304</v>
      </c>
      <c r="E78" s="68" t="s">
        <v>492</v>
      </c>
      <c r="F78" s="68">
        <v>32</v>
      </c>
      <c r="G78" s="68"/>
      <c r="H78" s="64">
        <v>6.45</v>
      </c>
      <c r="I78" s="70"/>
      <c r="J78" s="71">
        <v>7.45</v>
      </c>
      <c r="K78" s="68"/>
      <c r="L78" s="68"/>
      <c r="M78" s="70"/>
      <c r="N78" s="70"/>
      <c r="O78" s="153"/>
      <c r="P78" s="68"/>
      <c r="Q78" s="68"/>
      <c r="R78" s="68"/>
      <c r="S78" s="628"/>
      <c r="T78" s="68" t="str">
        <f>IFERROR(IFERROR(VLOOKUP(CONCATENATE($C78,"-",$D78, "-",$E78),Dashboard!$M$2:$N$158,2,FALSE),VLOOKUP(CONCATENATE($E78,"-",$D78, "-",$C78),[1]Dashboard!$M$2:$N$158,2,FALSE)),"")</f>
        <v/>
      </c>
      <c r="U78" s="209" t="str">
        <f t="shared" si="0"/>
        <v/>
      </c>
      <c r="V78" s="209"/>
      <c r="W78" s="68" t="s">
        <v>7558</v>
      </c>
    </row>
    <row r="79" spans="1:23" x14ac:dyDescent="0.25">
      <c r="A79" s="68"/>
      <c r="B79" s="69"/>
      <c r="C79" s="68" t="s">
        <v>492</v>
      </c>
      <c r="D79" s="68" t="s">
        <v>7171</v>
      </c>
      <c r="E79" s="74" t="s">
        <v>7170</v>
      </c>
      <c r="F79" s="68">
        <v>30</v>
      </c>
      <c r="G79" s="68"/>
      <c r="H79" s="64">
        <v>8.15</v>
      </c>
      <c r="I79" s="70"/>
      <c r="J79" s="71">
        <v>9.15</v>
      </c>
      <c r="K79" s="68"/>
      <c r="L79" s="68"/>
      <c r="M79" s="70"/>
      <c r="N79" s="70"/>
      <c r="O79" s="153"/>
      <c r="P79" s="68"/>
      <c r="Q79" s="68"/>
      <c r="R79" s="68"/>
      <c r="S79" s="628"/>
      <c r="T79" s="68" t="str">
        <f>IFERROR(IFERROR(VLOOKUP(CONCATENATE($C79,"-",$D79, "-",$E79),Dashboard!$M$2:$N$158,2,FALSE),VLOOKUP(CONCATENATE($E79,"-",$D79, "-",$C79),[1]Dashboard!$M$2:$N$158,2,FALSE)),"")</f>
        <v/>
      </c>
      <c r="U79" s="209" t="str">
        <f t="shared" si="0"/>
        <v/>
      </c>
      <c r="V79" s="209"/>
      <c r="W79" s="68"/>
    </row>
    <row r="80" spans="1:23" x14ac:dyDescent="0.25">
      <c r="A80" s="68"/>
      <c r="B80" s="69"/>
      <c r="C80" s="68" t="s">
        <v>2860</v>
      </c>
      <c r="D80" s="74" t="s">
        <v>3001</v>
      </c>
      <c r="E80" s="68" t="s">
        <v>344</v>
      </c>
      <c r="F80" s="68">
        <v>20</v>
      </c>
      <c r="G80" s="68"/>
      <c r="H80" s="64">
        <v>9.3000000000000007</v>
      </c>
      <c r="I80" s="70"/>
      <c r="J80" s="71">
        <v>10.1</v>
      </c>
      <c r="K80" s="68">
        <v>1</v>
      </c>
      <c r="L80" s="68">
        <v>1</v>
      </c>
      <c r="M80" s="70">
        <v>9.35</v>
      </c>
      <c r="N80" s="70">
        <v>8</v>
      </c>
      <c r="O80" s="153">
        <f>SUM(F78:F80)</f>
        <v>82</v>
      </c>
      <c r="P80" s="76">
        <v>0</v>
      </c>
      <c r="Q80" s="76">
        <v>0</v>
      </c>
      <c r="R80" s="68"/>
      <c r="S80" s="628"/>
      <c r="T80" s="68" t="str">
        <f>IFERROR(IFERROR(VLOOKUP(CONCATENATE($C80,"-",$D80, "-",$E80),Dashboard!$M$2:$N$158,2,FALSE),VLOOKUP(CONCATENATE($E80,"-",$D80, "-",$C80),[1]Dashboard!$M$2:$N$158,2,FALSE)),"")</f>
        <v/>
      </c>
      <c r="U80" s="209" t="str">
        <f t="shared" si="0"/>
        <v/>
      </c>
      <c r="V80" s="209"/>
      <c r="W80" s="68"/>
    </row>
    <row r="81" spans="1:23" x14ac:dyDescent="0.25">
      <c r="A81" s="68"/>
      <c r="B81" s="69"/>
      <c r="C81" s="68"/>
      <c r="D81" s="68"/>
      <c r="E81" s="68"/>
      <c r="F81" s="68"/>
      <c r="G81" s="68"/>
      <c r="H81" s="64"/>
      <c r="I81" s="70"/>
      <c r="J81" s="71"/>
      <c r="K81" s="68"/>
      <c r="L81" s="68"/>
      <c r="M81" s="70"/>
      <c r="N81" s="70"/>
      <c r="O81" s="153"/>
      <c r="P81" s="68"/>
      <c r="Q81" s="68"/>
      <c r="R81" s="68"/>
      <c r="S81" s="628"/>
      <c r="T81" s="68" t="str">
        <f>IFERROR(IFERROR(VLOOKUP(CONCATENATE($C81,"-",$D81, "-",$E81),Dashboard!$M$2:$N$158,2,FALSE),VLOOKUP(CONCATENATE($E81,"-",$D81, "-",$C81),[1]Dashboard!$M$2:$N$158,2,FALSE)),"")</f>
        <v/>
      </c>
      <c r="U81" s="209" t="str">
        <f t="shared" si="0"/>
        <v/>
      </c>
      <c r="V81" s="209"/>
      <c r="W81" s="68"/>
    </row>
    <row r="82" spans="1:23" x14ac:dyDescent="0.25">
      <c r="A82" s="68" t="s">
        <v>5803</v>
      </c>
      <c r="B82" s="69" t="s">
        <v>5815</v>
      </c>
      <c r="C82" s="68" t="s">
        <v>344</v>
      </c>
      <c r="D82" s="68" t="s">
        <v>492</v>
      </c>
      <c r="E82" s="68" t="s">
        <v>352</v>
      </c>
      <c r="F82" s="68">
        <v>183</v>
      </c>
      <c r="G82" s="68"/>
      <c r="H82" s="64">
        <v>10.15</v>
      </c>
      <c r="I82" s="70"/>
      <c r="J82" s="71">
        <v>15.45</v>
      </c>
      <c r="K82" s="68">
        <v>1</v>
      </c>
      <c r="L82" s="68">
        <v>1</v>
      </c>
      <c r="M82" s="70">
        <v>7</v>
      </c>
      <c r="N82" s="70">
        <v>6.35</v>
      </c>
      <c r="O82" s="153"/>
      <c r="P82" s="76">
        <v>0</v>
      </c>
      <c r="Q82" s="76">
        <v>0</v>
      </c>
      <c r="R82" s="68"/>
      <c r="S82" s="628"/>
      <c r="T82" s="68" t="str">
        <f>IFERROR(IFERROR(VLOOKUP(CONCATENATE($C82,"-",$D82, "-",$E82),Dashboard!$M$2:$N$158,2,FALSE),VLOOKUP(CONCATENATE($E82,"-",$D82, "-",$C82),[1]Dashboard!$M$2:$N$158,2,FALSE)),"")</f>
        <v/>
      </c>
      <c r="U82" s="209" t="str">
        <f t="shared" si="0"/>
        <v/>
      </c>
      <c r="V82" s="209"/>
      <c r="W82" s="68" t="s">
        <v>7560</v>
      </c>
    </row>
    <row r="83" spans="1:23" x14ac:dyDescent="0.25">
      <c r="A83" s="68"/>
      <c r="B83" s="69">
        <v>18</v>
      </c>
      <c r="C83" s="68" t="s">
        <v>352</v>
      </c>
      <c r="D83" s="68" t="s">
        <v>492</v>
      </c>
      <c r="E83" s="68" t="s">
        <v>344</v>
      </c>
      <c r="F83" s="68">
        <v>183</v>
      </c>
      <c r="G83" s="68"/>
      <c r="H83" s="64">
        <v>5.3</v>
      </c>
      <c r="I83" s="70"/>
      <c r="J83" s="71">
        <v>10</v>
      </c>
      <c r="K83" s="68">
        <v>1</v>
      </c>
      <c r="L83" s="68">
        <v>1</v>
      </c>
      <c r="M83" s="70">
        <v>6.3</v>
      </c>
      <c r="N83" s="70">
        <v>6.2</v>
      </c>
      <c r="O83" s="153">
        <f>SUM(F82:F83)</f>
        <v>366</v>
      </c>
      <c r="P83" s="76">
        <v>0</v>
      </c>
      <c r="Q83" s="76">
        <v>0</v>
      </c>
      <c r="R83" s="68"/>
      <c r="S83" s="628"/>
      <c r="T83" s="68" t="str">
        <f>IFERROR(IFERROR(VLOOKUP(CONCATENATE($C83,"-",$D83, "-",$E83),Dashboard!$M$2:$N$158,2,FALSE),VLOOKUP(CONCATENATE($E83,"-",$D83, "-",$C83),[1]Dashboard!$M$2:$N$158,2,FALSE)),"")</f>
        <v/>
      </c>
      <c r="U83" s="209" t="str">
        <f t="shared" si="0"/>
        <v/>
      </c>
      <c r="V83" s="209"/>
      <c r="W83" s="68"/>
    </row>
    <row r="84" spans="1:23" x14ac:dyDescent="0.25">
      <c r="A84" s="68"/>
      <c r="B84" s="69"/>
      <c r="C84" s="68"/>
      <c r="D84" s="68"/>
      <c r="E84" s="68"/>
      <c r="F84" s="68"/>
      <c r="G84" s="68"/>
      <c r="H84" s="64"/>
      <c r="I84" s="70"/>
      <c r="J84" s="71"/>
      <c r="K84" s="68"/>
      <c r="L84" s="68"/>
      <c r="M84" s="70"/>
      <c r="N84" s="70"/>
      <c r="O84" s="153"/>
      <c r="P84" s="68"/>
      <c r="Q84" s="68"/>
      <c r="R84" s="68"/>
      <c r="S84" s="628"/>
      <c r="T84" s="68" t="str">
        <f>IFERROR(IFERROR(VLOOKUP(CONCATENATE($C84,"-",$D84, "-",$E84),Dashboard!$M$2:$N$158,2,FALSE),VLOOKUP(CONCATENATE($E84,"-",$D84, "-",$C84),[1]Dashboard!$M$2:$N$158,2,FALSE)),"")</f>
        <v/>
      </c>
      <c r="U84" s="209" t="str">
        <f t="shared" si="0"/>
        <v/>
      </c>
      <c r="V84" s="209"/>
      <c r="W84" s="68"/>
    </row>
    <row r="85" spans="1:23" x14ac:dyDescent="0.25">
      <c r="A85" s="68" t="s">
        <v>5816</v>
      </c>
      <c r="B85" s="69" t="s">
        <v>5817</v>
      </c>
      <c r="C85" s="68" t="s">
        <v>344</v>
      </c>
      <c r="D85" s="75" t="s">
        <v>5818</v>
      </c>
      <c r="E85" s="88" t="s">
        <v>7561</v>
      </c>
      <c r="F85" s="68">
        <v>21</v>
      </c>
      <c r="G85" s="68"/>
      <c r="H85" s="64">
        <v>13.35</v>
      </c>
      <c r="I85" s="70"/>
      <c r="J85" s="71">
        <v>14.05</v>
      </c>
      <c r="K85" s="68"/>
      <c r="L85" s="68"/>
      <c r="M85" s="70"/>
      <c r="N85" s="70"/>
      <c r="O85" s="153"/>
      <c r="P85" s="68"/>
      <c r="Q85" s="68"/>
      <c r="R85" s="68"/>
      <c r="S85" s="628"/>
      <c r="T85" s="68" t="str">
        <f>IFERROR(IFERROR(VLOOKUP(CONCATENATE($C85,"-",$D85, "-",$E85),Dashboard!$M$2:$N$158,2,FALSE),VLOOKUP(CONCATENATE($E85,"-",$D85, "-",$C85),[1]Dashboard!$M$2:$N$158,2,FALSE)),"")</f>
        <v/>
      </c>
      <c r="U85" s="209" t="str">
        <f t="shared" si="0"/>
        <v/>
      </c>
      <c r="V85" s="209"/>
      <c r="W85" s="68" t="s">
        <v>7562</v>
      </c>
    </row>
    <row r="86" spans="1:23" x14ac:dyDescent="0.25">
      <c r="A86" s="68"/>
      <c r="B86" s="69"/>
      <c r="C86" s="88" t="s">
        <v>7563</v>
      </c>
      <c r="D86" s="68" t="s">
        <v>2723</v>
      </c>
      <c r="E86" s="68" t="s">
        <v>344</v>
      </c>
      <c r="F86" s="68">
        <v>21</v>
      </c>
      <c r="G86" s="68"/>
      <c r="H86" s="64">
        <v>14.1</v>
      </c>
      <c r="I86" s="70"/>
      <c r="J86" s="71">
        <v>15.05</v>
      </c>
      <c r="K86" s="68"/>
      <c r="L86" s="68"/>
      <c r="M86" s="70"/>
      <c r="N86" s="70"/>
      <c r="O86" s="153"/>
      <c r="P86" s="68"/>
      <c r="Q86" s="68"/>
      <c r="R86" s="68"/>
      <c r="S86" s="628"/>
      <c r="T86" s="68" t="str">
        <f>IFERROR(IFERROR(VLOOKUP(CONCATENATE($C86,"-",$D86, "-",$E86),Dashboard!$M$2:$N$158,2,FALSE),VLOOKUP(CONCATENATE($E86,"-",$D86, "-",$C86),[1]Dashboard!$M$2:$N$158,2,FALSE)),"")</f>
        <v/>
      </c>
      <c r="U86" s="209" t="str">
        <f t="shared" si="0"/>
        <v/>
      </c>
      <c r="V86" s="209"/>
      <c r="W86" s="68" t="s">
        <v>7564</v>
      </c>
    </row>
    <row r="87" spans="1:23" x14ac:dyDescent="0.25">
      <c r="A87" s="68"/>
      <c r="B87" s="69"/>
      <c r="C87" s="68" t="s">
        <v>344</v>
      </c>
      <c r="D87" s="75" t="s">
        <v>5818</v>
      </c>
      <c r="E87" s="88" t="s">
        <v>7561</v>
      </c>
      <c r="F87" s="68">
        <v>21</v>
      </c>
      <c r="G87" s="68"/>
      <c r="H87" s="64">
        <v>15.15</v>
      </c>
      <c r="I87" s="70"/>
      <c r="J87" s="71">
        <v>16</v>
      </c>
      <c r="K87" s="68"/>
      <c r="L87" s="68"/>
      <c r="M87" s="70"/>
      <c r="N87" s="70"/>
      <c r="O87" s="153"/>
      <c r="P87" s="68"/>
      <c r="Q87" s="68"/>
      <c r="R87" s="68"/>
      <c r="S87" s="628"/>
      <c r="T87" s="68" t="str">
        <f>IFERROR(IFERROR(VLOOKUP(CONCATENATE($C87,"-",$D87, "-",$E87),Dashboard!$M$2:$N$158,2,FALSE),VLOOKUP(CONCATENATE($E87,"-",$D87, "-",$C87),[1]Dashboard!$M$2:$N$158,2,FALSE)),"")</f>
        <v/>
      </c>
      <c r="U87" s="209" t="str">
        <f t="shared" si="0"/>
        <v/>
      </c>
      <c r="V87" s="209"/>
      <c r="W87" s="68"/>
    </row>
    <row r="88" spans="1:23" x14ac:dyDescent="0.25">
      <c r="A88" s="68"/>
      <c r="B88" s="69"/>
      <c r="C88" s="88" t="s">
        <v>7563</v>
      </c>
      <c r="D88" s="68" t="s">
        <v>2723</v>
      </c>
      <c r="E88" s="68" t="s">
        <v>344</v>
      </c>
      <c r="F88" s="68">
        <v>21</v>
      </c>
      <c r="G88" s="68"/>
      <c r="H88" s="64">
        <v>16.100000000000001</v>
      </c>
      <c r="I88" s="70">
        <v>16.149999999999999</v>
      </c>
      <c r="J88" s="71">
        <v>17.05</v>
      </c>
      <c r="K88" s="68"/>
      <c r="L88" s="68"/>
      <c r="M88" s="70"/>
      <c r="N88" s="70"/>
      <c r="O88" s="153"/>
      <c r="P88" s="68"/>
      <c r="Q88" s="68"/>
      <c r="R88" s="68"/>
      <c r="S88" s="628"/>
      <c r="T88" s="68" t="str">
        <f>IFERROR(IFERROR(VLOOKUP(CONCATENATE($C88,"-",$D88, "-",$E88),Dashboard!$M$2:$N$158,2,FALSE),VLOOKUP(CONCATENATE($E88,"-",$D88, "-",$C88),[1]Dashboard!$M$2:$N$158,2,FALSE)),"")</f>
        <v/>
      </c>
      <c r="U88" s="209" t="str">
        <f t="shared" si="0"/>
        <v/>
      </c>
      <c r="V88" s="209"/>
      <c r="W88" s="68"/>
    </row>
    <row r="89" spans="1:23" x14ac:dyDescent="0.25">
      <c r="A89" s="68"/>
      <c r="B89" s="69"/>
      <c r="C89" s="68" t="s">
        <v>344</v>
      </c>
      <c r="D89" s="68"/>
      <c r="E89" s="68" t="s">
        <v>95</v>
      </c>
      <c r="F89" s="68">
        <v>13</v>
      </c>
      <c r="G89" s="68"/>
      <c r="H89" s="64">
        <v>17.05</v>
      </c>
      <c r="I89" s="70"/>
      <c r="J89" s="71">
        <v>17.25</v>
      </c>
      <c r="K89" s="68"/>
      <c r="L89" s="68"/>
      <c r="M89" s="70"/>
      <c r="N89" s="70"/>
      <c r="O89" s="153"/>
      <c r="P89" s="68"/>
      <c r="Q89" s="68"/>
      <c r="R89" s="68"/>
      <c r="S89" s="628"/>
      <c r="T89" s="68" t="str">
        <f>IFERROR(IFERROR(VLOOKUP(CONCATENATE($C89,"-",$D89, "-",$E89),Dashboard!$M$2:$N$158,2,FALSE),VLOOKUP(CONCATENATE($E89,"-",$D89, "-",$C89),[1]Dashboard!$M$2:$N$158,2,FALSE)),"")</f>
        <v/>
      </c>
      <c r="U89" s="209" t="str">
        <f t="shared" si="0"/>
        <v/>
      </c>
      <c r="V89" s="209"/>
      <c r="W89" s="68"/>
    </row>
    <row r="90" spans="1:23" x14ac:dyDescent="0.25">
      <c r="A90" s="68"/>
      <c r="B90" s="69"/>
      <c r="C90" s="68" t="s">
        <v>95</v>
      </c>
      <c r="D90" s="68"/>
      <c r="E90" s="68" t="s">
        <v>344</v>
      </c>
      <c r="F90" s="68">
        <v>13</v>
      </c>
      <c r="G90" s="68"/>
      <c r="H90" s="64">
        <v>17.3</v>
      </c>
      <c r="I90" s="70"/>
      <c r="J90" s="71">
        <v>17.55</v>
      </c>
      <c r="K90" s="68"/>
      <c r="L90" s="68"/>
      <c r="M90" s="70"/>
      <c r="N90" s="70"/>
      <c r="O90" s="153"/>
      <c r="P90" s="68"/>
      <c r="Q90" s="68"/>
      <c r="R90" s="68"/>
      <c r="S90" s="628"/>
      <c r="T90" s="68" t="str">
        <f>IFERROR(IFERROR(VLOOKUP(CONCATENATE($C90,"-",$D90, "-",$E90),Dashboard!$M$2:$N$158,2,FALSE),VLOOKUP(CONCATENATE($E90,"-",$D90, "-",$C90),[1]Dashboard!$M$2:$N$158,2,FALSE)),"")</f>
        <v/>
      </c>
      <c r="U90" s="209" t="str">
        <f t="shared" si="0"/>
        <v/>
      </c>
      <c r="V90" s="209"/>
      <c r="W90" s="68"/>
    </row>
    <row r="91" spans="1:23" x14ac:dyDescent="0.25">
      <c r="A91" s="68"/>
      <c r="B91" s="69"/>
      <c r="C91" s="68" t="s">
        <v>344</v>
      </c>
      <c r="D91" s="75" t="s">
        <v>5818</v>
      </c>
      <c r="E91" s="88" t="s">
        <v>7561</v>
      </c>
      <c r="F91" s="68">
        <v>21</v>
      </c>
      <c r="G91" s="68"/>
      <c r="H91" s="64">
        <v>18.05</v>
      </c>
      <c r="I91" s="70"/>
      <c r="J91" s="71">
        <v>19.05</v>
      </c>
      <c r="K91" s="68">
        <v>1</v>
      </c>
      <c r="L91" s="68">
        <v>1</v>
      </c>
      <c r="M91" s="70">
        <v>7.2</v>
      </c>
      <c r="N91" s="70">
        <v>6.2</v>
      </c>
      <c r="O91" s="153">
        <f>SUM(F85:G91)</f>
        <v>131</v>
      </c>
      <c r="P91" s="76">
        <v>0</v>
      </c>
      <c r="Q91" s="76">
        <v>0</v>
      </c>
      <c r="R91" s="68"/>
      <c r="S91" s="628"/>
      <c r="T91" s="68" t="str">
        <f>IFERROR(IFERROR(VLOOKUP(CONCATENATE($C91,"-",$D91, "-",$E91),Dashboard!$M$2:$N$158,2,FALSE),VLOOKUP(CONCATENATE($E91,"-",$D91, "-",$C91),[1]Dashboard!$M$2:$N$158,2,FALSE)),"")</f>
        <v/>
      </c>
      <c r="U91" s="209" t="str">
        <f t="shared" si="0"/>
        <v/>
      </c>
      <c r="V91" s="209"/>
      <c r="W91" s="68" t="s">
        <v>7550</v>
      </c>
    </row>
    <row r="92" spans="1:23" x14ac:dyDescent="0.25">
      <c r="A92" s="68"/>
      <c r="B92" s="69">
        <v>19</v>
      </c>
      <c r="C92" s="68" t="s">
        <v>7565</v>
      </c>
      <c r="D92" s="88" t="s">
        <v>7566</v>
      </c>
      <c r="E92" s="68" t="s">
        <v>344</v>
      </c>
      <c r="F92" s="68">
        <v>21</v>
      </c>
      <c r="G92" s="68"/>
      <c r="H92" s="64">
        <v>7.1</v>
      </c>
      <c r="I92" s="70">
        <v>7.15</v>
      </c>
      <c r="J92" s="71">
        <v>8.0500000000000007</v>
      </c>
      <c r="K92" s="68"/>
      <c r="L92" s="68"/>
      <c r="M92" s="70"/>
      <c r="N92" s="70"/>
      <c r="O92" s="153"/>
      <c r="P92" s="68"/>
      <c r="Q92" s="68"/>
      <c r="R92" s="68"/>
      <c r="S92" s="628"/>
      <c r="T92" s="68" t="str">
        <f>IFERROR(IFERROR(VLOOKUP(CONCATENATE($C92,"-",$D92, "-",$E92),Dashboard!$M$2:$N$158,2,FALSE),VLOOKUP(CONCATENATE($E92,"-",$D92, "-",$C92),[1]Dashboard!$M$2:$N$158,2,FALSE)),"")</f>
        <v/>
      </c>
      <c r="U92" s="209" t="str">
        <f t="shared" si="0"/>
        <v/>
      </c>
      <c r="V92" s="209"/>
      <c r="W92" s="68"/>
    </row>
    <row r="93" spans="1:23" x14ac:dyDescent="0.25">
      <c r="A93" s="68"/>
      <c r="B93" s="69"/>
      <c r="C93" s="68" t="s">
        <v>344</v>
      </c>
      <c r="D93" s="75" t="s">
        <v>5818</v>
      </c>
      <c r="E93" s="88" t="s">
        <v>7561</v>
      </c>
      <c r="F93" s="68">
        <v>21</v>
      </c>
      <c r="G93" s="68"/>
      <c r="H93" s="64">
        <v>8.15</v>
      </c>
      <c r="I93" s="70"/>
      <c r="J93" s="71">
        <v>9.0500000000000007</v>
      </c>
      <c r="K93" s="68"/>
      <c r="L93" s="68"/>
      <c r="M93" s="70"/>
      <c r="N93" s="70"/>
      <c r="O93" s="153"/>
      <c r="P93" s="68"/>
      <c r="Q93" s="68"/>
      <c r="R93" s="68"/>
      <c r="S93" s="628"/>
      <c r="T93" s="68" t="str">
        <f>IFERROR(IFERROR(VLOOKUP(CONCATENATE($C93,"-",$D93, "-",$E93),Dashboard!$M$2:$N$158,2,FALSE),VLOOKUP(CONCATENATE($E93,"-",$D93, "-",$C93),[1]Dashboard!$M$2:$N$158,2,FALSE)),"")</f>
        <v/>
      </c>
      <c r="U93" s="209" t="str">
        <f t="shared" si="0"/>
        <v/>
      </c>
      <c r="V93" s="209"/>
      <c r="W93" s="68"/>
    </row>
    <row r="94" spans="1:23" x14ac:dyDescent="0.25">
      <c r="A94" s="68"/>
      <c r="B94" s="69"/>
      <c r="C94" s="88" t="s">
        <v>7563</v>
      </c>
      <c r="D94" s="68" t="s">
        <v>2723</v>
      </c>
      <c r="E94" s="68" t="s">
        <v>344</v>
      </c>
      <c r="F94" s="68">
        <v>21</v>
      </c>
      <c r="G94" s="68"/>
      <c r="H94" s="64">
        <v>9.1</v>
      </c>
      <c r="I94" s="70">
        <v>9.15</v>
      </c>
      <c r="J94" s="71">
        <v>10.050000000000001</v>
      </c>
      <c r="K94" s="68"/>
      <c r="L94" s="68"/>
      <c r="M94" s="70"/>
      <c r="N94" s="70"/>
      <c r="O94" s="153"/>
      <c r="P94" s="68"/>
      <c r="Q94" s="68"/>
      <c r="R94" s="68"/>
      <c r="S94" s="628"/>
      <c r="T94" s="68" t="str">
        <f>IFERROR(IFERROR(VLOOKUP(CONCATENATE($C94,"-",$D94, "-",$E94),Dashboard!$M$2:$N$158,2,FALSE),VLOOKUP(CONCATENATE($E94,"-",$D94, "-",$C94),[1]Dashboard!$M$2:$N$158,2,FALSE)),"")</f>
        <v/>
      </c>
      <c r="U94" s="209" t="str">
        <f t="shared" si="0"/>
        <v/>
      </c>
      <c r="V94" s="209"/>
      <c r="W94" s="68"/>
    </row>
    <row r="95" spans="1:23" x14ac:dyDescent="0.25">
      <c r="A95" s="68"/>
      <c r="B95" s="69"/>
      <c r="C95" s="68" t="s">
        <v>344</v>
      </c>
      <c r="D95" s="68"/>
      <c r="E95" s="68" t="s">
        <v>1245</v>
      </c>
      <c r="F95" s="68">
        <v>30</v>
      </c>
      <c r="G95" s="68"/>
      <c r="H95" s="64">
        <v>10.15</v>
      </c>
      <c r="I95" s="70"/>
      <c r="J95" s="71">
        <v>11.1</v>
      </c>
      <c r="K95" s="68"/>
      <c r="L95" s="68"/>
      <c r="M95" s="70"/>
      <c r="N95" s="70"/>
      <c r="O95" s="153"/>
      <c r="P95" s="68"/>
      <c r="Q95" s="68"/>
      <c r="R95" s="68"/>
      <c r="S95" s="628"/>
      <c r="T95" s="68" t="str">
        <f>IFERROR(IFERROR(VLOOKUP(CONCATENATE($C95,"-",$D95, "-",$E95),Dashboard!$M$2:$N$158,2,FALSE),VLOOKUP(CONCATENATE($E95,"-",$D95, "-",$C95),[1]Dashboard!$M$2:$N$158,2,FALSE)),"")</f>
        <v>mrg43</v>
      </c>
      <c r="U95" s="209" t="str">
        <f t="shared" si="0"/>
        <v>mrg43</v>
      </c>
      <c r="V95" s="209"/>
      <c r="W95" s="68" t="s">
        <v>5612</v>
      </c>
    </row>
    <row r="96" spans="1:23" x14ac:dyDescent="0.25">
      <c r="A96" s="68"/>
      <c r="B96" s="69"/>
      <c r="C96" s="68" t="s">
        <v>1245</v>
      </c>
      <c r="D96" s="68"/>
      <c r="E96" s="68" t="s">
        <v>344</v>
      </c>
      <c r="F96" s="68">
        <v>30</v>
      </c>
      <c r="G96" s="68"/>
      <c r="H96" s="64">
        <v>11.15</v>
      </c>
      <c r="I96" s="70"/>
      <c r="J96" s="71">
        <v>12.15</v>
      </c>
      <c r="K96" s="68">
        <v>1</v>
      </c>
      <c r="L96" s="68">
        <v>1</v>
      </c>
      <c r="M96" s="70">
        <v>4.45</v>
      </c>
      <c r="N96" s="70">
        <v>3.55</v>
      </c>
      <c r="O96" s="153">
        <f>SUM(F92:F96)</f>
        <v>123</v>
      </c>
      <c r="P96" s="76">
        <v>0</v>
      </c>
      <c r="Q96" s="76">
        <v>0</v>
      </c>
      <c r="R96" s="68"/>
      <c r="S96" s="628"/>
      <c r="T96" s="68" t="str">
        <f>IFERROR(IFERROR(VLOOKUP(CONCATENATE($C96,"-",$D96, "-",$E96),Dashboard!$M$2:$N$158,2,FALSE),VLOOKUP(CONCATENATE($E96,"-",$D96, "-",$C96),[1]Dashboard!$M$2:$N$158,2,FALSE)),"")</f>
        <v>mrg43</v>
      </c>
      <c r="U96" s="209" t="str">
        <f t="shared" si="0"/>
        <v>mrg43</v>
      </c>
      <c r="V96" s="209"/>
      <c r="W96" s="68" t="s">
        <v>5805</v>
      </c>
    </row>
    <row r="97" spans="1:23" x14ac:dyDescent="0.25">
      <c r="A97" s="62" t="s">
        <v>5816</v>
      </c>
      <c r="B97" s="619" t="s">
        <v>5819</v>
      </c>
      <c r="C97" s="620" t="s">
        <v>344</v>
      </c>
      <c r="D97" s="620" t="s">
        <v>5820</v>
      </c>
      <c r="E97" s="620" t="s">
        <v>5821</v>
      </c>
      <c r="F97" s="620">
        <v>20</v>
      </c>
      <c r="G97" s="620"/>
      <c r="H97" s="78">
        <v>13</v>
      </c>
      <c r="I97" s="621"/>
      <c r="J97" s="622">
        <v>13.5</v>
      </c>
      <c r="K97" s="620"/>
      <c r="L97" s="620"/>
      <c r="M97" s="621"/>
      <c r="N97" s="621"/>
      <c r="O97" s="623"/>
      <c r="P97" s="620"/>
      <c r="Q97" s="620"/>
      <c r="R97" s="620"/>
      <c r="S97" s="629"/>
      <c r="T97" s="68" t="str">
        <f>IFERROR(IFERROR(VLOOKUP(CONCATENATE($C97,"-",$D97, "-",$E97),Dashboard!$M$2:$N$158,2,FALSE),VLOOKUP(CONCATENATE($E97,"-",$D97, "-",$C97),[1]Dashboard!$M$2:$N$158,2,FALSE)),"")</f>
        <v>mrg124</v>
      </c>
      <c r="U97" s="209" t="str">
        <f t="shared" si="0"/>
        <v>mrg124</v>
      </c>
      <c r="V97" s="209"/>
      <c r="W97" s="62" t="s">
        <v>5612</v>
      </c>
    </row>
    <row r="98" spans="1:23" x14ac:dyDescent="0.25">
      <c r="A98" s="68"/>
      <c r="B98" s="76"/>
      <c r="C98" s="77" t="s">
        <v>5821</v>
      </c>
      <c r="D98" s="77" t="s">
        <v>5820</v>
      </c>
      <c r="E98" s="77" t="s">
        <v>344</v>
      </c>
      <c r="F98" s="77">
        <v>20</v>
      </c>
      <c r="G98" s="77"/>
      <c r="H98" s="78">
        <v>14.3</v>
      </c>
      <c r="I98" s="79"/>
      <c r="J98" s="80">
        <v>15.2</v>
      </c>
      <c r="K98" s="77"/>
      <c r="L98" s="77"/>
      <c r="M98" s="79"/>
      <c r="N98" s="79"/>
      <c r="O98" s="215"/>
      <c r="P98" s="77"/>
      <c r="Q98" s="77"/>
      <c r="R98" s="77"/>
      <c r="S98" s="630"/>
      <c r="T98" s="68" t="str">
        <f>IFERROR(IFERROR(VLOOKUP(CONCATENATE($C98,"-",$D98, "-",$E98),Dashboard!$M$2:$N$158,2,FALSE),VLOOKUP(CONCATENATE($E98,"-",$D98, "-",$C98),[1]Dashboard!$M$2:$N$158,2,FALSE)),"")</f>
        <v>mrg124</v>
      </c>
      <c r="U98" s="209" t="str">
        <f t="shared" si="0"/>
        <v>mrg124</v>
      </c>
      <c r="V98" s="209"/>
      <c r="W98" s="68" t="s">
        <v>5612</v>
      </c>
    </row>
    <row r="99" spans="1:23" x14ac:dyDescent="0.25">
      <c r="A99" s="68"/>
      <c r="B99" s="76"/>
      <c r="C99" s="77" t="s">
        <v>344</v>
      </c>
      <c r="D99" s="77" t="s">
        <v>5820</v>
      </c>
      <c r="E99" s="77" t="s">
        <v>5821</v>
      </c>
      <c r="F99" s="77">
        <v>20</v>
      </c>
      <c r="G99" s="77"/>
      <c r="H99" s="78">
        <v>16</v>
      </c>
      <c r="I99" s="79"/>
      <c r="J99" s="80">
        <v>16.5</v>
      </c>
      <c r="K99" s="77"/>
      <c r="L99" s="77"/>
      <c r="M99" s="79"/>
      <c r="N99" s="79"/>
      <c r="O99" s="215"/>
      <c r="P99" s="77"/>
      <c r="Q99" s="77"/>
      <c r="R99" s="77"/>
      <c r="S99" s="630"/>
      <c r="T99" s="68" t="str">
        <f>IFERROR(IFERROR(VLOOKUP(CONCATENATE($C99,"-",$D99, "-",$E99),Dashboard!$M$2:$N$158,2,FALSE),VLOOKUP(CONCATENATE($E99,"-",$D99, "-",$C99),[1]Dashboard!$M$2:$N$158,2,FALSE)),"")</f>
        <v>mrg124</v>
      </c>
      <c r="U99" s="209" t="str">
        <f t="shared" si="0"/>
        <v>mrg124</v>
      </c>
      <c r="V99" s="209"/>
      <c r="W99" s="68" t="s">
        <v>5612</v>
      </c>
    </row>
    <row r="100" spans="1:23" x14ac:dyDescent="0.25">
      <c r="A100" s="68"/>
      <c r="B100" s="76"/>
      <c r="C100" s="77" t="s">
        <v>5821</v>
      </c>
      <c r="D100" s="77" t="s">
        <v>5820</v>
      </c>
      <c r="E100" s="77" t="s">
        <v>344</v>
      </c>
      <c r="F100" s="77">
        <v>20</v>
      </c>
      <c r="G100" s="77"/>
      <c r="H100" s="78">
        <v>17.2</v>
      </c>
      <c r="I100" s="79"/>
      <c r="J100" s="80">
        <v>18.100000000000001</v>
      </c>
      <c r="K100" s="77"/>
      <c r="L100" s="77"/>
      <c r="M100" s="79"/>
      <c r="N100" s="79"/>
      <c r="O100" s="215"/>
      <c r="P100" s="77"/>
      <c r="Q100" s="77"/>
      <c r="R100" s="77"/>
      <c r="S100" s="630"/>
      <c r="T100" s="68" t="str">
        <f>IFERROR(IFERROR(VLOOKUP(CONCATENATE($C100,"-",$D100, "-",$E100),Dashboard!$M$2:$N$158,2,FALSE),VLOOKUP(CONCATENATE($E100,"-",$D100, "-",$C100),[1]Dashboard!$M$2:$N$158,2,FALSE)),"")</f>
        <v>mrg124</v>
      </c>
      <c r="U100" s="209" t="str">
        <f t="shared" si="0"/>
        <v>mrg124</v>
      </c>
      <c r="V100" s="209"/>
      <c r="W100" s="68" t="s">
        <v>5612</v>
      </c>
    </row>
    <row r="101" spans="1:23" x14ac:dyDescent="0.25">
      <c r="A101" s="68"/>
      <c r="B101" s="76"/>
      <c r="C101" s="77" t="s">
        <v>344</v>
      </c>
      <c r="D101" s="77" t="s">
        <v>5820</v>
      </c>
      <c r="E101" s="77" t="s">
        <v>5821</v>
      </c>
      <c r="F101" s="77">
        <v>20</v>
      </c>
      <c r="G101" s="77"/>
      <c r="H101" s="78">
        <v>18.2</v>
      </c>
      <c r="I101" s="79"/>
      <c r="J101" s="80">
        <v>19</v>
      </c>
      <c r="K101" s="77"/>
      <c r="L101" s="77"/>
      <c r="M101" s="79"/>
      <c r="N101" s="79"/>
      <c r="O101" s="215"/>
      <c r="P101" s="77"/>
      <c r="Q101" s="77"/>
      <c r="R101" s="77"/>
      <c r="S101" s="630"/>
      <c r="T101" s="68" t="str">
        <f>IFERROR(IFERROR(VLOOKUP(CONCATENATE($C101,"-",$D101, "-",$E101),Dashboard!$M$2:$N$158,2,FALSE),VLOOKUP(CONCATENATE($E101,"-",$D101, "-",$C101),[1]Dashboard!$M$2:$N$158,2,FALSE)),"")</f>
        <v>mrg124</v>
      </c>
      <c r="U101" s="209" t="str">
        <f t="shared" si="0"/>
        <v>mrg124</v>
      </c>
      <c r="V101" s="209"/>
      <c r="W101" s="68" t="s">
        <v>5612</v>
      </c>
    </row>
    <row r="102" spans="1:23" x14ac:dyDescent="0.25">
      <c r="A102" s="68"/>
      <c r="B102" s="76"/>
      <c r="C102" s="77" t="s">
        <v>5821</v>
      </c>
      <c r="D102" s="77" t="s">
        <v>5820</v>
      </c>
      <c r="E102" s="77" t="s">
        <v>344</v>
      </c>
      <c r="F102" s="77">
        <v>20</v>
      </c>
      <c r="G102" s="77"/>
      <c r="H102" s="78">
        <v>19.2</v>
      </c>
      <c r="I102" s="79"/>
      <c r="J102" s="80">
        <v>20</v>
      </c>
      <c r="K102" s="77"/>
      <c r="L102" s="77"/>
      <c r="M102" s="79"/>
      <c r="N102" s="79"/>
      <c r="O102" s="215"/>
      <c r="P102" s="77"/>
      <c r="Q102" s="77"/>
      <c r="R102" s="77"/>
      <c r="S102" s="630"/>
      <c r="T102" s="68" t="str">
        <f>IFERROR(IFERROR(VLOOKUP(CONCATENATE($C102,"-",$D102, "-",$E102),Dashboard!$M$2:$N$158,2,FALSE),VLOOKUP(CONCATENATE($E102,"-",$D102, "-",$C102),[1]Dashboard!$M$2:$N$158,2,FALSE)),"")</f>
        <v>mrg124</v>
      </c>
      <c r="U102" s="209" t="str">
        <f t="shared" si="0"/>
        <v>mrg124</v>
      </c>
      <c r="V102" s="209"/>
      <c r="W102" s="68" t="s">
        <v>5612</v>
      </c>
    </row>
    <row r="103" spans="1:23" x14ac:dyDescent="0.25">
      <c r="A103" s="68"/>
      <c r="B103" s="76"/>
      <c r="C103" s="77" t="s">
        <v>344</v>
      </c>
      <c r="D103" s="77" t="s">
        <v>5820</v>
      </c>
      <c r="E103" s="77" t="s">
        <v>5821</v>
      </c>
      <c r="F103" s="77">
        <v>20</v>
      </c>
      <c r="G103" s="77"/>
      <c r="H103" s="78">
        <v>20.100000000000001</v>
      </c>
      <c r="I103" s="79"/>
      <c r="J103" s="80">
        <v>21</v>
      </c>
      <c r="K103" s="77">
        <v>1</v>
      </c>
      <c r="L103" s="77">
        <v>0</v>
      </c>
      <c r="M103" s="79">
        <v>8.3000000000000007</v>
      </c>
      <c r="N103" s="79">
        <v>6</v>
      </c>
      <c r="O103" s="215">
        <f>SUM(F97:F103)</f>
        <v>140</v>
      </c>
      <c r="P103" s="76">
        <v>0</v>
      </c>
      <c r="Q103" s="76">
        <v>0</v>
      </c>
      <c r="R103" s="77"/>
      <c r="S103" s="630"/>
      <c r="T103" s="68" t="str">
        <f>IFERROR(IFERROR(VLOOKUP(CONCATENATE($C103,"-",$D103, "-",$E103),Dashboard!$M$2:$N$158,2,FALSE),VLOOKUP(CONCATENATE($E103,"-",$D103, "-",$C103),[1]Dashboard!$M$2:$N$158,2,FALSE)),"")</f>
        <v>mrg124</v>
      </c>
      <c r="U103" s="209" t="str">
        <f t="shared" si="0"/>
        <v>mrg124</v>
      </c>
      <c r="V103" s="209"/>
      <c r="W103" s="77" t="s">
        <v>7567</v>
      </c>
    </row>
    <row r="104" spans="1:23" x14ac:dyDescent="0.25">
      <c r="A104" s="68"/>
      <c r="B104" s="76">
        <v>20</v>
      </c>
      <c r="C104" s="77" t="s">
        <v>5821</v>
      </c>
      <c r="D104" s="77" t="s">
        <v>5820</v>
      </c>
      <c r="E104" s="77" t="s">
        <v>344</v>
      </c>
      <c r="F104" s="77">
        <v>20</v>
      </c>
      <c r="G104" s="77"/>
      <c r="H104" s="78">
        <v>6.3</v>
      </c>
      <c r="I104" s="79"/>
      <c r="J104" s="80">
        <v>7.3</v>
      </c>
      <c r="K104" s="77"/>
      <c r="L104" s="77"/>
      <c r="M104" s="79"/>
      <c r="N104" s="79"/>
      <c r="O104" s="215"/>
      <c r="P104" s="77"/>
      <c r="Q104" s="77"/>
      <c r="R104" s="77"/>
      <c r="S104" s="630"/>
      <c r="T104" s="68" t="str">
        <f>IFERROR(IFERROR(VLOOKUP(CONCATENATE($C104,"-",$D104, "-",$E104),Dashboard!$M$2:$N$158,2,FALSE),VLOOKUP(CONCATENATE($E104,"-",$D104, "-",$C104),[1]Dashboard!$M$2:$N$158,2,FALSE)),"")</f>
        <v>mrg124</v>
      </c>
      <c r="U104" s="209" t="str">
        <f t="shared" si="0"/>
        <v>mrg124</v>
      </c>
      <c r="V104" s="209"/>
      <c r="W104" s="68" t="s">
        <v>5612</v>
      </c>
    </row>
    <row r="105" spans="1:23" x14ac:dyDescent="0.25">
      <c r="A105" s="68"/>
      <c r="B105" s="76"/>
      <c r="C105" s="77" t="s">
        <v>344</v>
      </c>
      <c r="D105" s="77" t="s">
        <v>5820</v>
      </c>
      <c r="E105" s="77" t="s">
        <v>5821</v>
      </c>
      <c r="F105" s="77">
        <v>20</v>
      </c>
      <c r="G105" s="77"/>
      <c r="H105" s="78">
        <v>8</v>
      </c>
      <c r="I105" s="79"/>
      <c r="J105" s="80">
        <v>8.5</v>
      </c>
      <c r="K105" s="77"/>
      <c r="L105" s="77"/>
      <c r="M105" s="79"/>
      <c r="N105" s="79"/>
      <c r="O105" s="215"/>
      <c r="P105" s="77"/>
      <c r="Q105" s="77"/>
      <c r="R105" s="77"/>
      <c r="S105" s="630"/>
      <c r="T105" s="68" t="str">
        <f>IFERROR(IFERROR(VLOOKUP(CONCATENATE($C105,"-",$D105, "-",$E105),Dashboard!$M$2:$N$158,2,FALSE),VLOOKUP(CONCATENATE($E105,"-",$D105, "-",$C105),[1]Dashboard!$M$2:$N$158,2,FALSE)),"")</f>
        <v>mrg124</v>
      </c>
      <c r="U105" s="209" t="str">
        <f t="shared" si="0"/>
        <v>mrg124</v>
      </c>
      <c r="V105" s="209"/>
      <c r="W105" s="68" t="s">
        <v>5612</v>
      </c>
    </row>
    <row r="106" spans="1:23" x14ac:dyDescent="0.25">
      <c r="A106" s="68"/>
      <c r="B106" s="76"/>
      <c r="C106" s="77" t="s">
        <v>5821</v>
      </c>
      <c r="D106" s="77" t="s">
        <v>5820</v>
      </c>
      <c r="E106" s="77" t="s">
        <v>344</v>
      </c>
      <c r="F106" s="77">
        <v>20</v>
      </c>
      <c r="G106" s="77"/>
      <c r="H106" s="78">
        <v>9.1999999999999993</v>
      </c>
      <c r="I106" s="79"/>
      <c r="J106" s="80">
        <v>10.1</v>
      </c>
      <c r="K106" s="77"/>
      <c r="L106" s="77"/>
      <c r="M106" s="79"/>
      <c r="N106" s="79"/>
      <c r="O106" s="215"/>
      <c r="P106" s="77"/>
      <c r="Q106" s="77"/>
      <c r="R106" s="77"/>
      <c r="S106" s="630"/>
      <c r="T106" s="68" t="str">
        <f>IFERROR(IFERROR(VLOOKUP(CONCATENATE($C106,"-",$D106, "-",$E106),Dashboard!$M$2:$N$158,2,FALSE),VLOOKUP(CONCATENATE($E106,"-",$D106, "-",$C106),[1]Dashboard!$M$2:$N$158,2,FALSE)),"")</f>
        <v>mrg124</v>
      </c>
      <c r="U106" s="209" t="str">
        <f t="shared" si="0"/>
        <v>mrg124</v>
      </c>
      <c r="V106" s="209"/>
      <c r="W106" s="68" t="s">
        <v>5612</v>
      </c>
    </row>
    <row r="107" spans="1:23" x14ac:dyDescent="0.25">
      <c r="A107" s="68"/>
      <c r="B107" s="76"/>
      <c r="C107" s="77" t="s">
        <v>344</v>
      </c>
      <c r="D107" s="77" t="s">
        <v>5820</v>
      </c>
      <c r="E107" s="77" t="s">
        <v>5821</v>
      </c>
      <c r="F107" s="77">
        <v>20</v>
      </c>
      <c r="G107" s="77"/>
      <c r="H107" s="78">
        <v>10.3</v>
      </c>
      <c r="I107" s="79"/>
      <c r="J107" s="80">
        <v>11.2</v>
      </c>
      <c r="K107" s="77"/>
      <c r="L107" s="77"/>
      <c r="M107" s="79"/>
      <c r="N107" s="79"/>
      <c r="O107" s="215"/>
      <c r="P107" s="77"/>
      <c r="Q107" s="77"/>
      <c r="R107" s="77"/>
      <c r="S107" s="630"/>
      <c r="T107" s="68" t="str">
        <f>IFERROR(IFERROR(VLOOKUP(CONCATENATE($C107,"-",$D107, "-",$E107),Dashboard!$M$2:$N$158,2,FALSE),VLOOKUP(CONCATENATE($E107,"-",$D107, "-",$C107),[1]Dashboard!$M$2:$N$158,2,FALSE)),"")</f>
        <v>mrg124</v>
      </c>
      <c r="U107" s="209" t="str">
        <f t="shared" si="0"/>
        <v>mrg124</v>
      </c>
      <c r="V107" s="209"/>
      <c r="W107" s="68" t="s">
        <v>5612</v>
      </c>
    </row>
    <row r="108" spans="1:23" x14ac:dyDescent="0.25">
      <c r="A108" s="68"/>
      <c r="B108" s="76"/>
      <c r="C108" s="77" t="s">
        <v>5821</v>
      </c>
      <c r="D108" s="77" t="s">
        <v>5820</v>
      </c>
      <c r="E108" s="77" t="s">
        <v>344</v>
      </c>
      <c r="F108" s="77">
        <v>20</v>
      </c>
      <c r="G108" s="77"/>
      <c r="H108" s="78">
        <v>11.3</v>
      </c>
      <c r="I108" s="79"/>
      <c r="J108" s="80">
        <v>12.1</v>
      </c>
      <c r="K108" s="77">
        <v>1</v>
      </c>
      <c r="L108" s="77">
        <v>0</v>
      </c>
      <c r="M108" s="79">
        <v>8</v>
      </c>
      <c r="N108" s="79">
        <v>5.5</v>
      </c>
      <c r="O108" s="215">
        <f>SUM(F104:F108)</f>
        <v>100</v>
      </c>
      <c r="P108" s="76">
        <v>0</v>
      </c>
      <c r="Q108" s="76">
        <v>0</v>
      </c>
      <c r="R108" s="77"/>
      <c r="S108" s="630"/>
      <c r="T108" s="68" t="str">
        <f>IFERROR(IFERROR(VLOOKUP(CONCATENATE($C108,"-",$D108, "-",$E108),Dashboard!$M$2:$N$158,2,FALSE),VLOOKUP(CONCATENATE($E108,"-",$D108, "-",$C108),[1]Dashboard!$M$2:$N$158,2,FALSE)),"")</f>
        <v>mrg124</v>
      </c>
      <c r="U108" s="209" t="str">
        <f t="shared" si="0"/>
        <v>mrg124</v>
      </c>
      <c r="V108" s="209"/>
      <c r="W108" s="77" t="s">
        <v>5805</v>
      </c>
    </row>
    <row r="109" spans="1:23" x14ac:dyDescent="0.25">
      <c r="A109" s="68"/>
      <c r="B109" s="76"/>
      <c r="C109" s="77"/>
      <c r="D109" s="77"/>
      <c r="E109" s="77"/>
      <c r="F109" s="77"/>
      <c r="G109" s="77"/>
      <c r="H109" s="78"/>
      <c r="I109" s="79"/>
      <c r="J109" s="80"/>
      <c r="K109" s="77"/>
      <c r="L109" s="77"/>
      <c r="M109" s="79"/>
      <c r="N109" s="79"/>
      <c r="O109" s="215"/>
      <c r="P109" s="77"/>
      <c r="Q109" s="77"/>
      <c r="R109" s="77"/>
      <c r="S109" s="630"/>
      <c r="T109" s="68" t="str">
        <f>IFERROR(IFERROR(VLOOKUP(CONCATENATE($C109,"-",$D109, "-",$E109),Dashboard!$M$2:$N$158,2,FALSE),VLOOKUP(CONCATENATE($E109,"-",$D109, "-",$C109),[1]Dashboard!$M$2:$N$158,2,FALSE)),"")</f>
        <v/>
      </c>
      <c r="U109" s="209" t="str">
        <f t="shared" si="0"/>
        <v/>
      </c>
      <c r="V109" s="209"/>
      <c r="W109" s="77"/>
    </row>
    <row r="110" spans="1:23" x14ac:dyDescent="0.25">
      <c r="A110" s="68" t="s">
        <v>5803</v>
      </c>
      <c r="B110" s="69" t="s">
        <v>5822</v>
      </c>
      <c r="C110" s="68" t="s">
        <v>344</v>
      </c>
      <c r="D110" s="81" t="s">
        <v>492</v>
      </c>
      <c r="E110" s="68" t="s">
        <v>7166</v>
      </c>
      <c r="F110" s="68">
        <v>153</v>
      </c>
      <c r="G110" s="68"/>
      <c r="H110" s="64">
        <v>6</v>
      </c>
      <c r="I110" s="70"/>
      <c r="J110" s="71">
        <v>6.35</v>
      </c>
      <c r="K110" s="68"/>
      <c r="L110" s="68"/>
      <c r="M110" s="70"/>
      <c r="N110" s="70"/>
      <c r="O110" s="153"/>
      <c r="P110" s="68"/>
      <c r="Q110" s="68"/>
      <c r="R110" s="68"/>
      <c r="S110" s="628"/>
      <c r="T110" s="68" t="str">
        <f>IFERROR(IFERROR(VLOOKUP(CONCATENATE($C110,"-",$D110, "-",$E110),Dashboard!$M$2:$N$158,2,FALSE),VLOOKUP(CONCATENATE($E110,"-",$D110, "-",$C110),[1]Dashboard!$M$2:$N$158,2,FALSE)),"")</f>
        <v/>
      </c>
      <c r="U110" s="209" t="str">
        <f t="shared" si="0"/>
        <v/>
      </c>
      <c r="V110" s="209"/>
      <c r="W110" s="68"/>
    </row>
    <row r="111" spans="1:23" x14ac:dyDescent="0.25">
      <c r="A111" s="68"/>
      <c r="B111" s="69"/>
      <c r="C111" s="68" t="s">
        <v>7173</v>
      </c>
      <c r="D111" s="68" t="s">
        <v>492</v>
      </c>
      <c r="E111" s="68" t="s">
        <v>344</v>
      </c>
      <c r="F111" s="68">
        <v>153</v>
      </c>
      <c r="G111" s="68"/>
      <c r="H111" s="64">
        <v>11.15</v>
      </c>
      <c r="I111" s="70">
        <v>11.45</v>
      </c>
      <c r="J111" s="71">
        <v>16.149999999999999</v>
      </c>
      <c r="K111" s="68">
        <v>1</v>
      </c>
      <c r="L111" s="68">
        <v>1</v>
      </c>
      <c r="M111" s="70">
        <v>11.15</v>
      </c>
      <c r="N111" s="70">
        <v>10</v>
      </c>
      <c r="O111" s="153">
        <f>SUM(F110:F111)</f>
        <v>306</v>
      </c>
      <c r="P111" s="70">
        <v>2</v>
      </c>
      <c r="Q111" s="70">
        <v>2</v>
      </c>
      <c r="R111" s="68"/>
      <c r="S111" s="628"/>
      <c r="T111" s="68" t="str">
        <f>IFERROR(IFERROR(VLOOKUP(CONCATENATE($C111,"-",$D111, "-",$E111),Dashboard!$M$2:$N$158,2,FALSE),VLOOKUP(CONCATENATE($E111,"-",$D111, "-",$C111),[1]Dashboard!$M$2:$N$158,2,FALSE)),"")</f>
        <v/>
      </c>
      <c r="U111" s="209" t="str">
        <f t="shared" si="0"/>
        <v/>
      </c>
      <c r="V111" s="209"/>
      <c r="W111" s="68" t="s">
        <v>7568</v>
      </c>
    </row>
    <row r="112" spans="1:23" x14ac:dyDescent="0.25">
      <c r="A112" s="68"/>
      <c r="B112" s="69"/>
      <c r="C112" s="68"/>
      <c r="D112" s="68"/>
      <c r="E112" s="68"/>
      <c r="F112" s="68"/>
      <c r="G112" s="68"/>
      <c r="H112" s="64"/>
      <c r="I112" s="70"/>
      <c r="J112" s="71"/>
      <c r="K112" s="68"/>
      <c r="L112" s="68"/>
      <c r="M112" s="70"/>
      <c r="N112" s="70"/>
      <c r="O112" s="153"/>
      <c r="P112" s="70"/>
      <c r="Q112" s="70"/>
      <c r="R112" s="68"/>
      <c r="S112" s="628"/>
      <c r="T112" s="68" t="str">
        <f>IFERROR(IFERROR(VLOOKUP(CONCATENATE($C112,"-",$D112, "-",$E112),Dashboard!$M$2:$N$158,2,FALSE),VLOOKUP(CONCATENATE($E112,"-",$D112, "-",$C112),[1]Dashboard!$M$2:$N$158,2,FALSE)),"")</f>
        <v/>
      </c>
      <c r="U112" s="209" t="str">
        <f t="shared" ref="U112:U175" si="1">$T112</f>
        <v/>
      </c>
      <c r="V112" s="209"/>
      <c r="W112" s="68"/>
    </row>
    <row r="113" spans="1:23" x14ac:dyDescent="0.25">
      <c r="A113" s="68" t="s">
        <v>5803</v>
      </c>
      <c r="B113" s="69" t="s">
        <v>5823</v>
      </c>
      <c r="C113" s="68" t="s">
        <v>344</v>
      </c>
      <c r="D113" s="68" t="s">
        <v>2860</v>
      </c>
      <c r="E113" s="68" t="s">
        <v>7166</v>
      </c>
      <c r="F113" s="68">
        <v>160</v>
      </c>
      <c r="G113" s="68"/>
      <c r="H113" s="64">
        <v>7.3</v>
      </c>
      <c r="I113" s="70"/>
      <c r="J113" s="71">
        <v>12</v>
      </c>
      <c r="K113" s="68"/>
      <c r="L113" s="68"/>
      <c r="M113" s="70"/>
      <c r="N113" s="70"/>
      <c r="O113" s="153"/>
      <c r="P113" s="70"/>
      <c r="Q113" s="70"/>
      <c r="R113" s="68"/>
      <c r="S113" s="628"/>
      <c r="T113" s="68" t="str">
        <f>IFERROR(IFERROR(VLOOKUP(CONCATENATE($C113,"-",$D113, "-",$E113),Dashboard!$M$2:$N$158,2,FALSE),VLOOKUP(CONCATENATE($E113,"-",$D113, "-",$C113),[1]Dashboard!$M$2:$N$158,2,FALSE)),"")</f>
        <v/>
      </c>
      <c r="U113" s="209" t="str">
        <f t="shared" si="1"/>
        <v/>
      </c>
      <c r="V113" s="209"/>
      <c r="W113" s="68"/>
    </row>
    <row r="114" spans="1:23" x14ac:dyDescent="0.25">
      <c r="A114" s="68"/>
      <c r="B114" s="69"/>
      <c r="C114" s="68" t="s">
        <v>7173</v>
      </c>
      <c r="D114" s="68" t="s">
        <v>2860</v>
      </c>
      <c r="E114" s="68" t="s">
        <v>344</v>
      </c>
      <c r="F114" s="68">
        <v>160</v>
      </c>
      <c r="G114" s="68"/>
      <c r="H114" s="64">
        <v>13</v>
      </c>
      <c r="I114" s="70">
        <v>13.3</v>
      </c>
      <c r="J114" s="71">
        <v>18</v>
      </c>
      <c r="K114" s="68">
        <v>1</v>
      </c>
      <c r="L114" s="68">
        <v>1</v>
      </c>
      <c r="M114" s="70">
        <v>11.3</v>
      </c>
      <c r="N114" s="70">
        <v>10</v>
      </c>
      <c r="O114" s="153">
        <f>SUM(F113:F114)</f>
        <v>320</v>
      </c>
      <c r="P114" s="70">
        <v>2</v>
      </c>
      <c r="Q114" s="70">
        <v>2</v>
      </c>
      <c r="R114" s="68"/>
      <c r="S114" s="628"/>
      <c r="T114" s="68" t="str">
        <f>IFERROR(IFERROR(VLOOKUP(CONCATENATE($C114,"-",$D114, "-",$E114),Dashboard!$M$2:$N$158,2,FALSE),VLOOKUP(CONCATENATE($E114,"-",$D114, "-",$C114),[1]Dashboard!$M$2:$N$158,2,FALSE)),"")</f>
        <v/>
      </c>
      <c r="U114" s="209" t="str">
        <f t="shared" si="1"/>
        <v/>
      </c>
      <c r="V114" s="209"/>
      <c r="W114" s="68" t="s">
        <v>5805</v>
      </c>
    </row>
    <row r="115" spans="1:23" x14ac:dyDescent="0.25">
      <c r="A115" s="68"/>
      <c r="B115" s="69"/>
      <c r="C115" s="68"/>
      <c r="D115" s="68"/>
      <c r="E115" s="68"/>
      <c r="F115" s="68"/>
      <c r="G115" s="68"/>
      <c r="H115" s="64"/>
      <c r="I115" s="70"/>
      <c r="J115" s="71"/>
      <c r="K115" s="68"/>
      <c r="L115" s="68"/>
      <c r="M115" s="70"/>
      <c r="N115" s="70"/>
      <c r="O115" s="153"/>
      <c r="P115" s="70"/>
      <c r="Q115" s="70"/>
      <c r="R115" s="68"/>
      <c r="S115" s="628"/>
      <c r="T115" s="68" t="str">
        <f>IFERROR(IFERROR(VLOOKUP(CONCATENATE($C115,"-",$D115, "-",$E115),Dashboard!$M$2:$N$158,2,FALSE),VLOOKUP(CONCATENATE($E115,"-",$D115, "-",$C115),[1]Dashboard!$M$2:$N$158,2,FALSE)),"")</f>
        <v/>
      </c>
      <c r="U115" s="209" t="str">
        <f t="shared" si="1"/>
        <v/>
      </c>
      <c r="V115" s="209"/>
      <c r="W115" s="68"/>
    </row>
    <row r="116" spans="1:23" x14ac:dyDescent="0.25">
      <c r="A116" s="68" t="s">
        <v>5803</v>
      </c>
      <c r="B116" s="69" t="s">
        <v>5824</v>
      </c>
      <c r="C116" s="68" t="s">
        <v>344</v>
      </c>
      <c r="D116" s="68" t="s">
        <v>2860</v>
      </c>
      <c r="E116" s="68" t="s">
        <v>7166</v>
      </c>
      <c r="F116" s="68">
        <v>160</v>
      </c>
      <c r="G116" s="68"/>
      <c r="H116" s="64">
        <v>8.3000000000000007</v>
      </c>
      <c r="I116" s="70"/>
      <c r="J116" s="71">
        <v>13</v>
      </c>
      <c r="K116" s="68"/>
      <c r="L116" s="68"/>
      <c r="M116" s="70"/>
      <c r="N116" s="70"/>
      <c r="O116" s="153"/>
      <c r="P116" s="70"/>
      <c r="Q116" s="70"/>
      <c r="R116" s="68"/>
      <c r="S116" s="628"/>
      <c r="T116" s="68" t="str">
        <f>IFERROR(IFERROR(VLOOKUP(CONCATENATE($C116,"-",$D116, "-",$E116),Dashboard!$M$2:$N$158,2,FALSE),VLOOKUP(CONCATENATE($E116,"-",$D116, "-",$C116),[1]Dashboard!$M$2:$N$158,2,FALSE)),"")</f>
        <v/>
      </c>
      <c r="U116" s="209" t="str">
        <f t="shared" si="1"/>
        <v/>
      </c>
      <c r="V116" s="209"/>
      <c r="W116" s="68"/>
    </row>
    <row r="117" spans="1:23" x14ac:dyDescent="0.25">
      <c r="A117" s="68"/>
      <c r="B117" s="69"/>
      <c r="C117" s="68" t="s">
        <v>7173</v>
      </c>
      <c r="D117" s="68" t="s">
        <v>492</v>
      </c>
      <c r="E117" s="68" t="s">
        <v>344</v>
      </c>
      <c r="F117" s="68">
        <v>153</v>
      </c>
      <c r="G117" s="68"/>
      <c r="H117" s="64">
        <v>14</v>
      </c>
      <c r="I117" s="70">
        <v>14.3</v>
      </c>
      <c r="J117" s="71">
        <v>18.3</v>
      </c>
      <c r="K117" s="68">
        <v>1</v>
      </c>
      <c r="L117" s="68">
        <v>1</v>
      </c>
      <c r="M117" s="70">
        <v>12.3</v>
      </c>
      <c r="N117" s="70">
        <v>10</v>
      </c>
      <c r="O117" s="153">
        <f>SUM(F116:F117)</f>
        <v>313</v>
      </c>
      <c r="P117" s="70">
        <v>2</v>
      </c>
      <c r="Q117" s="70">
        <v>2</v>
      </c>
      <c r="R117" s="68"/>
      <c r="S117" s="628"/>
      <c r="T117" s="68" t="str">
        <f>IFERROR(IFERROR(VLOOKUP(CONCATENATE($C117,"-",$D117, "-",$E117),Dashboard!$M$2:$N$158,2,FALSE),VLOOKUP(CONCATENATE($E117,"-",$D117, "-",$C117),[1]Dashboard!$M$2:$N$158,2,FALSE)),"")</f>
        <v/>
      </c>
      <c r="U117" s="209" t="str">
        <f t="shared" si="1"/>
        <v/>
      </c>
      <c r="V117" s="209"/>
      <c r="W117" s="68" t="s">
        <v>7568</v>
      </c>
    </row>
    <row r="118" spans="1:23" x14ac:dyDescent="0.25">
      <c r="A118" s="68"/>
      <c r="B118" s="69"/>
      <c r="C118" s="68"/>
      <c r="D118" s="68"/>
      <c r="E118" s="68"/>
      <c r="F118" s="68"/>
      <c r="G118" s="68"/>
      <c r="H118" s="64"/>
      <c r="I118" s="70"/>
      <c r="J118" s="71"/>
      <c r="K118" s="68"/>
      <c r="L118" s="68"/>
      <c r="M118" s="70"/>
      <c r="N118" s="70"/>
      <c r="O118" s="153"/>
      <c r="P118" s="70"/>
      <c r="Q118" s="70"/>
      <c r="R118" s="68"/>
      <c r="S118" s="628"/>
      <c r="T118" s="68" t="str">
        <f>IFERROR(IFERROR(VLOOKUP(CONCATENATE($C118,"-",$D118, "-",$E118),Dashboard!$M$2:$N$158,2,FALSE),VLOOKUP(CONCATENATE($E118,"-",$D118, "-",$C118),[1]Dashboard!$M$2:$N$158,2,FALSE)),"")</f>
        <v/>
      </c>
      <c r="U118" s="209" t="str">
        <f t="shared" si="1"/>
        <v/>
      </c>
      <c r="V118" s="209"/>
      <c r="W118" s="68"/>
    </row>
    <row r="119" spans="1:23" x14ac:dyDescent="0.25">
      <c r="A119" s="68" t="s">
        <v>5803</v>
      </c>
      <c r="B119" s="69" t="s">
        <v>5825</v>
      </c>
      <c r="C119" s="68" t="s">
        <v>344</v>
      </c>
      <c r="D119" s="74" t="s">
        <v>7174</v>
      </c>
      <c r="E119" s="68" t="s">
        <v>344</v>
      </c>
      <c r="F119" s="68">
        <v>10</v>
      </c>
      <c r="G119" s="68"/>
      <c r="H119" s="64">
        <v>13.3</v>
      </c>
      <c r="I119" s="70"/>
      <c r="J119" s="71">
        <v>14.3</v>
      </c>
      <c r="K119" s="68"/>
      <c r="L119" s="68"/>
      <c r="M119" s="70"/>
      <c r="N119" s="70"/>
      <c r="O119" s="153"/>
      <c r="P119" s="70"/>
      <c r="Q119" s="70"/>
      <c r="R119" s="68"/>
      <c r="S119" s="628"/>
      <c r="T119" s="68" t="str">
        <f>IFERROR(IFERROR(VLOOKUP(CONCATENATE($C119,"-",$D119, "-",$E119),Dashboard!$M$2:$N$158,2,FALSE),VLOOKUP(CONCATENATE($E119,"-",$D119, "-",$C119),[1]Dashboard!$M$2:$N$158,2,FALSE)),"")</f>
        <v/>
      </c>
      <c r="U119" s="209" t="str">
        <f t="shared" si="1"/>
        <v/>
      </c>
      <c r="V119" s="209"/>
      <c r="W119" s="68" t="s">
        <v>7569</v>
      </c>
    </row>
    <row r="120" spans="1:23" x14ac:dyDescent="0.25">
      <c r="A120" s="68"/>
      <c r="B120" s="69"/>
      <c r="C120" s="68" t="s">
        <v>344</v>
      </c>
      <c r="D120" s="68" t="s">
        <v>492</v>
      </c>
      <c r="E120" s="68" t="s">
        <v>7166</v>
      </c>
      <c r="F120" s="68">
        <v>153</v>
      </c>
      <c r="G120" s="68"/>
      <c r="H120" s="64">
        <v>15.3</v>
      </c>
      <c r="I120" s="70"/>
      <c r="J120" s="71">
        <v>20</v>
      </c>
      <c r="K120" s="68">
        <v>1</v>
      </c>
      <c r="L120" s="68">
        <v>1</v>
      </c>
      <c r="M120" s="70">
        <v>9</v>
      </c>
      <c r="N120" s="70">
        <v>7.3</v>
      </c>
      <c r="O120" s="153">
        <f>SUM(F119:F120)</f>
        <v>163</v>
      </c>
      <c r="P120" s="76">
        <v>0</v>
      </c>
      <c r="Q120" s="76">
        <v>0</v>
      </c>
      <c r="R120" s="68"/>
      <c r="S120" s="628"/>
      <c r="T120" s="68" t="str">
        <f>IFERROR(IFERROR(VLOOKUP(CONCATENATE($C120,"-",$D120, "-",$E120),Dashboard!$M$2:$N$158,2,FALSE),VLOOKUP(CONCATENATE($E120,"-",$D120, "-",$C120),[1]Dashboard!$M$2:$N$158,2,FALSE)),"")</f>
        <v/>
      </c>
      <c r="U120" s="209" t="str">
        <f t="shared" si="1"/>
        <v/>
      </c>
      <c r="V120" s="209"/>
      <c r="W120" s="68" t="s">
        <v>7570</v>
      </c>
    </row>
    <row r="121" spans="1:23" x14ac:dyDescent="0.25">
      <c r="A121" s="68"/>
      <c r="B121" s="69">
        <v>24</v>
      </c>
      <c r="C121" s="68" t="s">
        <v>7173</v>
      </c>
      <c r="D121" s="68" t="s">
        <v>492</v>
      </c>
      <c r="E121" s="68" t="s">
        <v>344</v>
      </c>
      <c r="F121" s="68">
        <v>153</v>
      </c>
      <c r="G121" s="68"/>
      <c r="H121" s="64">
        <v>5.3</v>
      </c>
      <c r="I121" s="70">
        <v>6</v>
      </c>
      <c r="J121" s="71">
        <v>10.15</v>
      </c>
      <c r="K121" s="68">
        <v>1</v>
      </c>
      <c r="L121" s="68">
        <v>1</v>
      </c>
      <c r="M121" s="70">
        <v>5.45</v>
      </c>
      <c r="N121" s="70">
        <v>5.45</v>
      </c>
      <c r="O121" s="153">
        <f>SUM(F121)</f>
        <v>153</v>
      </c>
      <c r="P121" s="76">
        <v>0</v>
      </c>
      <c r="Q121" s="76">
        <v>0</v>
      </c>
      <c r="R121" s="68"/>
      <c r="S121" s="628"/>
      <c r="T121" s="68" t="str">
        <f>IFERROR(IFERROR(VLOOKUP(CONCATENATE($C121,"-",$D121, "-",$E121),Dashboard!$M$2:$N$158,2,FALSE),VLOOKUP(CONCATENATE($E121,"-",$D121, "-",$C121),[1]Dashboard!$M$2:$N$158,2,FALSE)),"")</f>
        <v/>
      </c>
      <c r="U121" s="209" t="str">
        <f t="shared" si="1"/>
        <v/>
      </c>
      <c r="V121" s="209"/>
      <c r="W121" s="68"/>
    </row>
    <row r="122" spans="1:23" x14ac:dyDescent="0.25">
      <c r="A122" s="68"/>
      <c r="B122" s="69"/>
      <c r="C122" s="68"/>
      <c r="D122" s="68"/>
      <c r="E122" s="68"/>
      <c r="F122" s="68"/>
      <c r="G122" s="68"/>
      <c r="H122" s="64"/>
      <c r="I122" s="70"/>
      <c r="J122" s="71"/>
      <c r="K122" s="68"/>
      <c r="L122" s="68"/>
      <c r="M122" s="70"/>
      <c r="N122" s="70"/>
      <c r="O122" s="153"/>
      <c r="P122" s="70"/>
      <c r="Q122" s="70"/>
      <c r="R122" s="68"/>
      <c r="S122" s="628"/>
      <c r="T122" s="68" t="str">
        <f>IFERROR(IFERROR(VLOOKUP(CONCATENATE($C122,"-",$D122, "-",$E122),Dashboard!$M$2:$N$158,2,FALSE),VLOOKUP(CONCATENATE($E122,"-",$D122, "-",$C122),[1]Dashboard!$M$2:$N$158,2,FALSE)),"")</f>
        <v/>
      </c>
      <c r="U122" s="209" t="str">
        <f t="shared" si="1"/>
        <v/>
      </c>
      <c r="V122" s="209"/>
      <c r="W122" s="68"/>
    </row>
    <row r="123" spans="1:23" x14ac:dyDescent="0.25">
      <c r="A123" s="68"/>
      <c r="B123" s="69" t="s">
        <v>5826</v>
      </c>
      <c r="C123" s="68" t="s">
        <v>344</v>
      </c>
      <c r="D123" s="68" t="s">
        <v>295</v>
      </c>
      <c r="E123" s="68" t="s">
        <v>55</v>
      </c>
      <c r="F123" s="68">
        <v>139</v>
      </c>
      <c r="G123" s="68"/>
      <c r="H123" s="64">
        <v>7.45</v>
      </c>
      <c r="I123" s="70">
        <v>9</v>
      </c>
      <c r="J123" s="71">
        <v>12.3</v>
      </c>
      <c r="K123" s="68"/>
      <c r="L123" s="68"/>
      <c r="M123" s="70"/>
      <c r="N123" s="70"/>
      <c r="O123" s="153"/>
      <c r="P123" s="70"/>
      <c r="Q123" s="70"/>
      <c r="R123" s="68"/>
      <c r="S123" s="628"/>
      <c r="T123" s="68" t="str">
        <f>IFERROR(IFERROR(VLOOKUP(CONCATENATE($C123,"-",$D123, "-",$E123),Dashboard!$M$2:$N$158,2,FALSE),VLOOKUP(CONCATENATE($E123,"-",$D123, "-",$C123),[1]Dashboard!$M$2:$N$158,2,FALSE)),"")</f>
        <v/>
      </c>
      <c r="U123" s="209" t="str">
        <f t="shared" si="1"/>
        <v/>
      </c>
      <c r="V123" s="209"/>
      <c r="W123" s="68" t="s">
        <v>7571</v>
      </c>
    </row>
    <row r="124" spans="1:23" x14ac:dyDescent="0.25">
      <c r="A124" s="68"/>
      <c r="B124" s="69"/>
      <c r="C124" s="68" t="s">
        <v>55</v>
      </c>
      <c r="D124" s="68" t="s">
        <v>733</v>
      </c>
      <c r="E124" s="68" t="s">
        <v>344</v>
      </c>
      <c r="F124" s="68">
        <v>139</v>
      </c>
      <c r="G124" s="68"/>
      <c r="H124" s="64">
        <v>14.3</v>
      </c>
      <c r="I124" s="70">
        <v>16.05</v>
      </c>
      <c r="J124" s="71">
        <v>19</v>
      </c>
      <c r="K124" s="68">
        <v>1</v>
      </c>
      <c r="L124" s="68">
        <v>1</v>
      </c>
      <c r="M124" s="70">
        <v>12.15</v>
      </c>
      <c r="N124" s="70">
        <v>10.199999999999999</v>
      </c>
      <c r="O124" s="153">
        <f>SUM(F123:F124)</f>
        <v>278</v>
      </c>
      <c r="P124" s="70">
        <v>2.2999999999999998</v>
      </c>
      <c r="Q124" s="70">
        <v>2.2999999999999998</v>
      </c>
      <c r="R124" s="68"/>
      <c r="S124" s="628"/>
      <c r="T124" s="68" t="str">
        <f>IFERROR(IFERROR(VLOOKUP(CONCATENATE($C124,"-",$D124, "-",$E124),Dashboard!$M$2:$N$158,2,FALSE),VLOOKUP(CONCATENATE($E124,"-",$D124, "-",$C124),[1]Dashboard!$M$2:$N$158,2,FALSE)),"")</f>
        <v/>
      </c>
      <c r="U124" s="209" t="str">
        <f t="shared" si="1"/>
        <v/>
      </c>
      <c r="V124" s="209"/>
      <c r="W124" s="68" t="s">
        <v>7568</v>
      </c>
    </row>
    <row r="125" spans="1:23" x14ac:dyDescent="0.25">
      <c r="A125" s="68"/>
      <c r="B125" s="69"/>
      <c r="C125" s="68"/>
      <c r="D125" s="68"/>
      <c r="E125" s="68"/>
      <c r="F125" s="68"/>
      <c r="G125" s="68"/>
      <c r="H125" s="64"/>
      <c r="I125" s="70"/>
      <c r="J125" s="71"/>
      <c r="K125" s="68"/>
      <c r="L125" s="68"/>
      <c r="M125" s="70"/>
      <c r="N125" s="70"/>
      <c r="O125" s="153"/>
      <c r="P125" s="68"/>
      <c r="Q125" s="68"/>
      <c r="R125" s="68"/>
      <c r="S125" s="628"/>
      <c r="T125" s="68" t="str">
        <f>IFERROR(IFERROR(VLOOKUP(CONCATENATE($C125,"-",$D125, "-",$E125),Dashboard!$M$2:$N$158,2,FALSE),VLOOKUP(CONCATENATE($E125,"-",$D125, "-",$C125),[1]Dashboard!$M$2:$N$158,2,FALSE)),"")</f>
        <v/>
      </c>
      <c r="U125" s="209" t="str">
        <f t="shared" si="1"/>
        <v/>
      </c>
      <c r="V125" s="209"/>
      <c r="W125" s="68"/>
    </row>
    <row r="126" spans="1:23" x14ac:dyDescent="0.25">
      <c r="A126" s="68" t="s">
        <v>5803</v>
      </c>
      <c r="B126" s="69" t="s">
        <v>5827</v>
      </c>
      <c r="C126" s="68" t="s">
        <v>344</v>
      </c>
      <c r="D126" s="68" t="s">
        <v>531</v>
      </c>
      <c r="E126" s="68" t="s">
        <v>655</v>
      </c>
      <c r="F126" s="68">
        <v>75</v>
      </c>
      <c r="G126" s="68"/>
      <c r="H126" s="64">
        <v>11.1</v>
      </c>
      <c r="I126" s="70"/>
      <c r="J126" s="71">
        <v>13.4</v>
      </c>
      <c r="K126" s="68"/>
      <c r="L126" s="68"/>
      <c r="M126" s="70"/>
      <c r="N126" s="70"/>
      <c r="O126" s="153"/>
      <c r="P126" s="68"/>
      <c r="Q126" s="68"/>
      <c r="R126" s="68"/>
      <c r="S126" s="628"/>
      <c r="T126" s="68" t="str">
        <f>IFERROR(IFERROR(VLOOKUP(CONCATENATE($C126,"-",$D126, "-",$E126),Dashboard!$M$2:$N$158,2,FALSE),VLOOKUP(CONCATENATE($E126,"-",$D126, "-",$C126),[1]Dashboard!$M$2:$N$158,2,FALSE)),"")</f>
        <v/>
      </c>
      <c r="U126" s="209" t="str">
        <f t="shared" si="1"/>
        <v/>
      </c>
      <c r="V126" s="209"/>
      <c r="W126" s="68"/>
    </row>
    <row r="127" spans="1:23" x14ac:dyDescent="0.25">
      <c r="A127" s="68"/>
      <c r="B127" s="69"/>
      <c r="C127" s="68" t="s">
        <v>655</v>
      </c>
      <c r="D127" s="68" t="s">
        <v>531</v>
      </c>
      <c r="E127" s="68" t="s">
        <v>344</v>
      </c>
      <c r="F127" s="68">
        <v>75</v>
      </c>
      <c r="G127" s="68"/>
      <c r="H127" s="64">
        <v>15</v>
      </c>
      <c r="I127" s="70"/>
      <c r="J127" s="71">
        <v>17</v>
      </c>
      <c r="K127" s="68"/>
      <c r="L127" s="68"/>
      <c r="M127" s="70"/>
      <c r="N127" s="70"/>
      <c r="O127" s="153"/>
      <c r="P127" s="68"/>
      <c r="Q127" s="68"/>
      <c r="R127" s="68"/>
      <c r="S127" s="628"/>
      <c r="T127" s="68" t="str">
        <f>IFERROR(IFERROR(VLOOKUP(CONCATENATE($C127,"-",$D127, "-",$E127),Dashboard!$M$2:$N$158,2,FALSE),VLOOKUP(CONCATENATE($E127,"-",$D127, "-",$C127),[1]Dashboard!$M$2:$N$158,2,FALSE)),"")</f>
        <v/>
      </c>
      <c r="U127" s="209" t="str">
        <f t="shared" si="1"/>
        <v/>
      </c>
      <c r="V127" s="209"/>
      <c r="W127" s="68"/>
    </row>
    <row r="128" spans="1:23" x14ac:dyDescent="0.25">
      <c r="A128" s="68"/>
      <c r="B128" s="69"/>
      <c r="C128" s="68" t="s">
        <v>344</v>
      </c>
      <c r="D128" s="68" t="s">
        <v>295</v>
      </c>
      <c r="E128" s="68" t="s">
        <v>733</v>
      </c>
      <c r="F128" s="68">
        <v>90</v>
      </c>
      <c r="G128" s="68"/>
      <c r="H128" s="64">
        <v>17.05</v>
      </c>
      <c r="I128" s="70">
        <v>18.149999999999999</v>
      </c>
      <c r="J128" s="71">
        <v>20.149999999999999</v>
      </c>
      <c r="K128" s="68">
        <v>1</v>
      </c>
      <c r="L128" s="68">
        <v>1</v>
      </c>
      <c r="M128" s="70">
        <v>9.4499999999999993</v>
      </c>
      <c r="N128" s="70">
        <v>8</v>
      </c>
      <c r="O128" s="153">
        <f>SUM(F126:F128)</f>
        <v>240</v>
      </c>
      <c r="P128" s="76">
        <v>0</v>
      </c>
      <c r="Q128" s="76">
        <v>0</v>
      </c>
      <c r="R128" s="68"/>
      <c r="S128" s="628"/>
      <c r="T128" s="68" t="str">
        <f>IFERROR(IFERROR(VLOOKUP(CONCATENATE($C128,"-",$D128, "-",$E128),Dashboard!$M$2:$N$158,2,FALSE),VLOOKUP(CONCATENATE($E128,"-",$D128, "-",$C128),[1]Dashboard!$M$2:$N$158,2,FALSE)),"")</f>
        <v/>
      </c>
      <c r="U128" s="209" t="str">
        <f t="shared" si="1"/>
        <v/>
      </c>
      <c r="V128" s="209"/>
      <c r="W128" s="68" t="s">
        <v>7224</v>
      </c>
    </row>
    <row r="129" spans="1:23" x14ac:dyDescent="0.25">
      <c r="A129" s="68"/>
      <c r="B129" s="69">
        <v>26</v>
      </c>
      <c r="C129" s="68" t="s">
        <v>733</v>
      </c>
      <c r="D129" s="68" t="s">
        <v>295</v>
      </c>
      <c r="E129" s="68" t="s">
        <v>344</v>
      </c>
      <c r="F129" s="68">
        <v>90</v>
      </c>
      <c r="G129" s="68"/>
      <c r="H129" s="64">
        <v>7</v>
      </c>
      <c r="I129" s="70"/>
      <c r="J129" s="71">
        <v>10</v>
      </c>
      <c r="K129" s="68">
        <v>1</v>
      </c>
      <c r="L129" s="68">
        <v>1</v>
      </c>
      <c r="M129" s="70">
        <v>3.45</v>
      </c>
      <c r="N129" s="70">
        <v>3.45</v>
      </c>
      <c r="O129" s="153">
        <f>SUM(F129)</f>
        <v>90</v>
      </c>
      <c r="P129" s="76">
        <v>0</v>
      </c>
      <c r="Q129" s="76">
        <v>0</v>
      </c>
      <c r="R129" s="68"/>
      <c r="S129" s="628"/>
      <c r="T129" s="68" t="str">
        <f>IFERROR(IFERROR(VLOOKUP(CONCATENATE($C129,"-",$D129, "-",$E129),Dashboard!$M$2:$N$158,2,FALSE),VLOOKUP(CONCATENATE($E129,"-",$D129, "-",$C129),[1]Dashboard!$M$2:$N$158,2,FALSE)),"")</f>
        <v/>
      </c>
      <c r="U129" s="209" t="str">
        <f t="shared" si="1"/>
        <v/>
      </c>
      <c r="V129" s="209"/>
      <c r="W129" s="68" t="s">
        <v>5805</v>
      </c>
    </row>
    <row r="130" spans="1:23" x14ac:dyDescent="0.25">
      <c r="A130" s="62"/>
      <c r="B130" s="63" t="s">
        <v>5828</v>
      </c>
      <c r="C130" s="62" t="s">
        <v>344</v>
      </c>
      <c r="D130" s="62" t="s">
        <v>1245</v>
      </c>
      <c r="E130" s="62" t="s">
        <v>2485</v>
      </c>
      <c r="F130" s="62">
        <v>34</v>
      </c>
      <c r="G130" s="62"/>
      <c r="H130" s="64">
        <v>8</v>
      </c>
      <c r="I130" s="67"/>
      <c r="J130" s="66">
        <v>9.1</v>
      </c>
      <c r="K130" s="62"/>
      <c r="L130" s="62"/>
      <c r="M130" s="67"/>
      <c r="N130" s="67"/>
      <c r="O130" s="214"/>
      <c r="P130" s="62"/>
      <c r="Q130" s="62"/>
      <c r="R130" s="62"/>
      <c r="S130" s="627"/>
      <c r="T130" s="68" t="str">
        <f>IFERROR(IFERROR(VLOOKUP(CONCATENATE($C130,"-",$D130, "-",$E130),Dashboard!$M$2:$N$158,2,FALSE),VLOOKUP(CONCATENATE($E130,"-",$D130, "-",$C130),[1]Dashboard!$M$2:$N$158,2,FALSE)),"")</f>
        <v/>
      </c>
      <c r="U130" s="209" t="str">
        <f t="shared" si="1"/>
        <v/>
      </c>
      <c r="V130" s="209"/>
      <c r="W130" s="62"/>
    </row>
    <row r="131" spans="1:23" x14ac:dyDescent="0.25">
      <c r="A131" s="68"/>
      <c r="B131" s="69"/>
      <c r="C131" s="68" t="s">
        <v>1481</v>
      </c>
      <c r="D131" s="68" t="s">
        <v>1245</v>
      </c>
      <c r="E131" s="68" t="s">
        <v>344</v>
      </c>
      <c r="F131" s="68">
        <v>34</v>
      </c>
      <c r="G131" s="68"/>
      <c r="H131" s="64">
        <v>9.25</v>
      </c>
      <c r="I131" s="70"/>
      <c r="J131" s="71">
        <v>10.25</v>
      </c>
      <c r="K131" s="68"/>
      <c r="L131" s="68"/>
      <c r="M131" s="70"/>
      <c r="N131" s="70"/>
      <c r="O131" s="153"/>
      <c r="P131" s="68"/>
      <c r="Q131" s="68"/>
      <c r="R131" s="68"/>
      <c r="S131" s="628"/>
      <c r="T131" s="68" t="str">
        <f>IFERROR(IFERROR(VLOOKUP(CONCATENATE($C131,"-",$D131, "-",$E131),Dashboard!$M$2:$N$158,2,FALSE),VLOOKUP(CONCATENATE($E131,"-",$D131, "-",$C131),[1]Dashboard!$M$2:$N$158,2,FALSE)),"")</f>
        <v/>
      </c>
      <c r="U131" s="209" t="str">
        <f t="shared" si="1"/>
        <v/>
      </c>
      <c r="V131" s="209"/>
      <c r="W131" s="68"/>
    </row>
    <row r="132" spans="1:23" x14ac:dyDescent="0.25">
      <c r="A132" s="68"/>
      <c r="B132" s="69"/>
      <c r="C132" s="68" t="s">
        <v>344</v>
      </c>
      <c r="D132" s="68" t="s">
        <v>655</v>
      </c>
      <c r="E132" s="68" t="s">
        <v>7175</v>
      </c>
      <c r="F132" s="68">
        <v>133</v>
      </c>
      <c r="G132" s="68"/>
      <c r="H132" s="64">
        <v>13</v>
      </c>
      <c r="I132" s="70">
        <v>15.3</v>
      </c>
      <c r="J132" s="71">
        <v>17.2</v>
      </c>
      <c r="K132" s="68">
        <v>1</v>
      </c>
      <c r="L132" s="68">
        <v>1</v>
      </c>
      <c r="M132" s="70">
        <v>9.5</v>
      </c>
      <c r="N132" s="70">
        <v>6.5</v>
      </c>
      <c r="O132" s="153">
        <f>SUM(F130:F132)</f>
        <v>201</v>
      </c>
      <c r="P132" s="76">
        <v>0</v>
      </c>
      <c r="Q132" s="76">
        <v>0</v>
      </c>
      <c r="R132" s="68"/>
      <c r="S132" s="628"/>
      <c r="T132" s="68" t="str">
        <f>IFERROR(IFERROR(VLOOKUP(CONCATENATE($C132,"-",$D132, "-",$E132),Dashboard!$M$2:$N$158,2,FALSE),VLOOKUP(CONCATENATE($E132,"-",$D132, "-",$C132),[1]Dashboard!$M$2:$N$158,2,FALSE)),"")</f>
        <v/>
      </c>
      <c r="U132" s="209" t="str">
        <f t="shared" si="1"/>
        <v/>
      </c>
      <c r="V132" s="209"/>
      <c r="W132" s="68" t="s">
        <v>7572</v>
      </c>
    </row>
    <row r="133" spans="1:23" x14ac:dyDescent="0.25">
      <c r="A133" s="68"/>
      <c r="B133" s="69">
        <v>27</v>
      </c>
      <c r="C133" s="68" t="s">
        <v>7175</v>
      </c>
      <c r="D133" s="68" t="s">
        <v>655</v>
      </c>
      <c r="E133" s="68" t="s">
        <v>344</v>
      </c>
      <c r="F133" s="68">
        <v>133</v>
      </c>
      <c r="G133" s="68"/>
      <c r="H133" s="64">
        <v>8.15</v>
      </c>
      <c r="I133" s="70">
        <v>10</v>
      </c>
      <c r="J133" s="71">
        <v>12.3</v>
      </c>
      <c r="K133" s="68">
        <v>1</v>
      </c>
      <c r="L133" s="68">
        <v>1</v>
      </c>
      <c r="M133" s="70">
        <v>5</v>
      </c>
      <c r="N133" s="70">
        <v>4.4000000000000004</v>
      </c>
      <c r="O133" s="153">
        <f>SUM(F133)</f>
        <v>133</v>
      </c>
      <c r="P133" s="76">
        <v>0</v>
      </c>
      <c r="Q133" s="76">
        <v>0</v>
      </c>
      <c r="R133" s="68"/>
      <c r="S133" s="628"/>
      <c r="T133" s="68" t="str">
        <f>IFERROR(IFERROR(VLOOKUP(CONCATENATE($C133,"-",$D133, "-",$E133),Dashboard!$M$2:$N$158,2,FALSE),VLOOKUP(CONCATENATE($E133,"-",$D133, "-",$C133),[1]Dashboard!$M$2:$N$158,2,FALSE)),"")</f>
        <v/>
      </c>
      <c r="U133" s="209" t="str">
        <f t="shared" si="1"/>
        <v/>
      </c>
      <c r="V133" s="209"/>
      <c r="W133" s="68" t="s">
        <v>5805</v>
      </c>
    </row>
    <row r="134" spans="1:23" x14ac:dyDescent="0.25">
      <c r="A134" s="68"/>
      <c r="B134" s="69"/>
      <c r="C134" s="68"/>
      <c r="D134" s="68"/>
      <c r="E134" s="68"/>
      <c r="F134" s="68"/>
      <c r="G134" s="68"/>
      <c r="H134" s="64"/>
      <c r="I134" s="70"/>
      <c r="J134" s="71"/>
      <c r="K134" s="68"/>
      <c r="L134" s="68"/>
      <c r="M134" s="70"/>
      <c r="N134" s="70"/>
      <c r="O134" s="153"/>
      <c r="P134" s="68"/>
      <c r="Q134" s="68"/>
      <c r="R134" s="68"/>
      <c r="S134" s="628"/>
      <c r="T134" s="68" t="str">
        <f>IFERROR(IFERROR(VLOOKUP(CONCATENATE($C134,"-",$D134, "-",$E134),Dashboard!$M$2:$N$158,2,FALSE),VLOOKUP(CONCATENATE($E134,"-",$D134, "-",$C134),[1]Dashboard!$M$2:$N$158,2,FALSE)),"")</f>
        <v/>
      </c>
      <c r="U134" s="209" t="str">
        <f t="shared" si="1"/>
        <v/>
      </c>
      <c r="V134" s="209"/>
      <c r="W134" s="68"/>
    </row>
    <row r="135" spans="1:23" x14ac:dyDescent="0.25">
      <c r="A135" s="68" t="s">
        <v>5816</v>
      </c>
      <c r="B135" s="76" t="s">
        <v>5829</v>
      </c>
      <c r="C135" s="77" t="s">
        <v>344</v>
      </c>
      <c r="D135" s="77" t="s">
        <v>5820</v>
      </c>
      <c r="E135" s="77" t="s">
        <v>5821</v>
      </c>
      <c r="F135" s="77">
        <v>20</v>
      </c>
      <c r="G135" s="77"/>
      <c r="H135" s="78">
        <v>7.3</v>
      </c>
      <c r="I135" s="79"/>
      <c r="J135" s="80"/>
      <c r="K135" s="77"/>
      <c r="L135" s="77"/>
      <c r="M135" s="79"/>
      <c r="N135" s="79"/>
      <c r="O135" s="215"/>
      <c r="P135" s="77"/>
      <c r="Q135" s="77"/>
      <c r="R135" s="77"/>
      <c r="S135" s="630"/>
      <c r="T135" s="68" t="str">
        <f>IFERROR(IFERROR(VLOOKUP(CONCATENATE($C135,"-",$D135, "-",$E135),Dashboard!$M$2:$N$158,2,FALSE),VLOOKUP(CONCATENATE($E135,"-",$D135, "-",$C135),[1]Dashboard!$M$2:$N$158,2,FALSE)),"")</f>
        <v>mrg124</v>
      </c>
      <c r="U135" s="209" t="str">
        <f t="shared" si="1"/>
        <v>mrg124</v>
      </c>
      <c r="V135" s="209"/>
      <c r="W135" s="68" t="s">
        <v>5612</v>
      </c>
    </row>
    <row r="136" spans="1:23" x14ac:dyDescent="0.25">
      <c r="A136" s="68"/>
      <c r="B136" s="76"/>
      <c r="C136" s="77" t="s">
        <v>5821</v>
      </c>
      <c r="D136" s="77" t="s">
        <v>5820</v>
      </c>
      <c r="E136" s="77" t="s">
        <v>344</v>
      </c>
      <c r="F136" s="77">
        <v>20</v>
      </c>
      <c r="G136" s="77"/>
      <c r="H136" s="78"/>
      <c r="I136" s="79"/>
      <c r="J136" s="80"/>
      <c r="K136" s="77"/>
      <c r="L136" s="77"/>
      <c r="M136" s="79"/>
      <c r="N136" s="79"/>
      <c r="O136" s="215"/>
      <c r="P136" s="77"/>
      <c r="Q136" s="77"/>
      <c r="R136" s="77"/>
      <c r="S136" s="630"/>
      <c r="T136" s="68" t="str">
        <f>IFERROR(IFERROR(VLOOKUP(CONCATENATE($C136,"-",$D136, "-",$E136),Dashboard!$M$2:$N$158,2,FALSE),VLOOKUP(CONCATENATE($E136,"-",$D136, "-",$C136),[1]Dashboard!$M$2:$N$158,2,FALSE)),"")</f>
        <v>mrg124</v>
      </c>
      <c r="U136" s="209" t="str">
        <f t="shared" si="1"/>
        <v>mrg124</v>
      </c>
      <c r="V136" s="209"/>
      <c r="W136" s="68" t="s">
        <v>5612</v>
      </c>
    </row>
    <row r="137" spans="1:23" ht="23.25" x14ac:dyDescent="0.25">
      <c r="A137" s="68"/>
      <c r="B137" s="76"/>
      <c r="C137" s="77" t="s">
        <v>344</v>
      </c>
      <c r="D137" s="77" t="s">
        <v>5820</v>
      </c>
      <c r="E137" s="72" t="s">
        <v>7176</v>
      </c>
      <c r="F137" s="77">
        <v>35</v>
      </c>
      <c r="G137" s="77"/>
      <c r="H137" s="78"/>
      <c r="I137" s="79"/>
      <c r="J137" s="80"/>
      <c r="K137" s="77"/>
      <c r="L137" s="77"/>
      <c r="M137" s="79"/>
      <c r="N137" s="79"/>
      <c r="O137" s="215"/>
      <c r="P137" s="77"/>
      <c r="Q137" s="77"/>
      <c r="R137" s="77"/>
      <c r="S137" s="630"/>
      <c r="T137" s="68" t="str">
        <f>IFERROR(IFERROR(VLOOKUP(CONCATENATE($C137,"-",$D137, "-",$E137),Dashboard!$M$2:$N$158,2,FALSE),VLOOKUP(CONCATENATE($E137,"-",$D137, "-",$C137),[1]Dashboard!$M$2:$N$158,2,FALSE)),"")</f>
        <v/>
      </c>
      <c r="U137" s="209" t="str">
        <f t="shared" si="1"/>
        <v/>
      </c>
      <c r="V137" s="209"/>
      <c r="W137" s="68" t="s">
        <v>5612</v>
      </c>
    </row>
    <row r="138" spans="1:23" x14ac:dyDescent="0.25">
      <c r="A138" s="68"/>
      <c r="B138" s="76"/>
      <c r="C138" s="68" t="s">
        <v>295</v>
      </c>
      <c r="D138" s="77" t="s">
        <v>5820</v>
      </c>
      <c r="E138" s="77" t="s">
        <v>344</v>
      </c>
      <c r="F138" s="77">
        <v>31</v>
      </c>
      <c r="G138" s="77"/>
      <c r="H138" s="78"/>
      <c r="I138" s="79"/>
      <c r="J138" s="80"/>
      <c r="K138" s="77"/>
      <c r="L138" s="77"/>
      <c r="M138" s="79"/>
      <c r="N138" s="79"/>
      <c r="O138" s="215"/>
      <c r="P138" s="77"/>
      <c r="Q138" s="77"/>
      <c r="R138" s="77"/>
      <c r="S138" s="630"/>
      <c r="T138" s="68" t="str">
        <f>IFERROR(IFERROR(VLOOKUP(CONCATENATE($C138,"-",$D138, "-",$E138),Dashboard!$M$2:$N$158,2,FALSE),VLOOKUP(CONCATENATE($E138,"-",$D138, "-",$C138),[1]Dashboard!$M$2:$N$158,2,FALSE)),"")</f>
        <v/>
      </c>
      <c r="U138" s="209" t="str">
        <f t="shared" si="1"/>
        <v/>
      </c>
      <c r="V138" s="209"/>
      <c r="W138" s="68" t="s">
        <v>5612</v>
      </c>
    </row>
    <row r="139" spans="1:23" x14ac:dyDescent="0.25">
      <c r="A139" s="68"/>
      <c r="B139" s="76"/>
      <c r="C139" s="77" t="s">
        <v>344</v>
      </c>
      <c r="D139" s="77" t="s">
        <v>5820</v>
      </c>
      <c r="E139" s="77" t="s">
        <v>5821</v>
      </c>
      <c r="F139" s="77">
        <v>20</v>
      </c>
      <c r="G139" s="77"/>
      <c r="H139" s="78"/>
      <c r="I139" s="79"/>
      <c r="J139" s="80"/>
      <c r="K139" s="77"/>
      <c r="L139" s="77"/>
      <c r="M139" s="79"/>
      <c r="N139" s="79"/>
      <c r="O139" s="215"/>
      <c r="P139" s="77"/>
      <c r="Q139" s="77"/>
      <c r="R139" s="77"/>
      <c r="S139" s="630"/>
      <c r="T139" s="68" t="str">
        <f>IFERROR(IFERROR(VLOOKUP(CONCATENATE($C139,"-",$D139, "-",$E139),Dashboard!$M$2:$N$158,2,FALSE),VLOOKUP(CONCATENATE($E139,"-",$D139, "-",$C139),[1]Dashboard!$M$2:$N$158,2,FALSE)),"")</f>
        <v>mrg124</v>
      </c>
      <c r="U139" s="209" t="str">
        <f t="shared" si="1"/>
        <v>mrg124</v>
      </c>
      <c r="V139" s="209"/>
      <c r="W139" s="68" t="s">
        <v>5612</v>
      </c>
    </row>
    <row r="140" spans="1:23" x14ac:dyDescent="0.25">
      <c r="A140" s="68"/>
      <c r="B140" s="76"/>
      <c r="C140" s="68" t="s">
        <v>5821</v>
      </c>
      <c r="D140" s="68" t="s">
        <v>123</v>
      </c>
      <c r="E140" s="68" t="s">
        <v>5821</v>
      </c>
      <c r="F140" s="77">
        <v>10</v>
      </c>
      <c r="G140" s="77"/>
      <c r="H140" s="78">
        <v>13.45</v>
      </c>
      <c r="I140" s="79">
        <v>14.3</v>
      </c>
      <c r="J140" s="80"/>
      <c r="K140" s="77"/>
      <c r="L140" s="77"/>
      <c r="M140" s="79"/>
      <c r="N140" s="79"/>
      <c r="O140" s="215"/>
      <c r="P140" s="77"/>
      <c r="Q140" s="77"/>
      <c r="R140" s="77"/>
      <c r="S140" s="630"/>
      <c r="T140" s="68" t="str">
        <f>IFERROR(IFERROR(VLOOKUP(CONCATENATE($C140,"-",$D140, "-",$E140),Dashboard!$M$2:$N$158,2,FALSE),VLOOKUP(CONCATENATE($E140,"-",$D140, "-",$C140),[1]Dashboard!$M$2:$N$158,2,FALSE)),"")</f>
        <v/>
      </c>
      <c r="U140" s="209" t="str">
        <f t="shared" si="1"/>
        <v/>
      </c>
      <c r="V140" s="209"/>
      <c r="W140" s="68"/>
    </row>
    <row r="141" spans="1:23" x14ac:dyDescent="0.25">
      <c r="A141" s="68"/>
      <c r="B141" s="76"/>
      <c r="C141" s="77" t="s">
        <v>5821</v>
      </c>
      <c r="D141" s="77" t="s">
        <v>5820</v>
      </c>
      <c r="E141" s="77" t="s">
        <v>344</v>
      </c>
      <c r="F141" s="77">
        <v>20</v>
      </c>
      <c r="G141" s="77"/>
      <c r="H141" s="78"/>
      <c r="I141" s="79"/>
      <c r="J141" s="80"/>
      <c r="K141" s="77"/>
      <c r="L141" s="77"/>
      <c r="M141" s="79"/>
      <c r="N141" s="79"/>
      <c r="O141" s="215"/>
      <c r="P141" s="77"/>
      <c r="Q141" s="77"/>
      <c r="R141" s="77"/>
      <c r="S141" s="630"/>
      <c r="T141" s="68" t="str">
        <f>IFERROR(IFERROR(VLOOKUP(CONCATENATE($C141,"-",$D141, "-",$E141),Dashboard!$M$2:$N$158,2,FALSE),VLOOKUP(CONCATENATE($E141,"-",$D141, "-",$C141),[1]Dashboard!$M$2:$N$158,2,FALSE)),"")</f>
        <v>mrg124</v>
      </c>
      <c r="U141" s="209" t="str">
        <f t="shared" si="1"/>
        <v>mrg124</v>
      </c>
      <c r="V141" s="209"/>
      <c r="W141" s="68" t="s">
        <v>5612</v>
      </c>
    </row>
    <row r="142" spans="1:23" x14ac:dyDescent="0.25">
      <c r="A142" s="68"/>
      <c r="B142" s="76"/>
      <c r="C142" s="77" t="s">
        <v>344</v>
      </c>
      <c r="D142" s="77" t="s">
        <v>5820</v>
      </c>
      <c r="E142" s="77" t="s">
        <v>5821</v>
      </c>
      <c r="F142" s="77">
        <v>20</v>
      </c>
      <c r="G142" s="77"/>
      <c r="H142" s="78"/>
      <c r="I142" s="79"/>
      <c r="J142" s="80"/>
      <c r="K142" s="77"/>
      <c r="L142" s="77"/>
      <c r="M142" s="79"/>
      <c r="N142" s="79"/>
      <c r="O142" s="215"/>
      <c r="P142" s="77"/>
      <c r="Q142" s="77"/>
      <c r="R142" s="77"/>
      <c r="S142" s="630"/>
      <c r="T142" s="68" t="str">
        <f>IFERROR(IFERROR(VLOOKUP(CONCATENATE($C142,"-",$D142, "-",$E142),Dashboard!$M$2:$N$158,2,FALSE),VLOOKUP(CONCATENATE($E142,"-",$D142, "-",$C142),[1]Dashboard!$M$2:$N$158,2,FALSE)),"")</f>
        <v>mrg124</v>
      </c>
      <c r="U142" s="209" t="str">
        <f t="shared" si="1"/>
        <v>mrg124</v>
      </c>
      <c r="V142" s="209"/>
      <c r="W142" s="68" t="s">
        <v>5612</v>
      </c>
    </row>
    <row r="143" spans="1:23" x14ac:dyDescent="0.25">
      <c r="A143" s="68"/>
      <c r="B143" s="76"/>
      <c r="C143" s="77" t="s">
        <v>5821</v>
      </c>
      <c r="D143" s="77" t="s">
        <v>5820</v>
      </c>
      <c r="E143" s="77" t="s">
        <v>344</v>
      </c>
      <c r="F143" s="77">
        <v>20</v>
      </c>
      <c r="G143" s="77"/>
      <c r="H143" s="78"/>
      <c r="I143" s="79"/>
      <c r="J143" s="80">
        <v>19.3</v>
      </c>
      <c r="K143" s="77">
        <v>1</v>
      </c>
      <c r="L143" s="77">
        <v>0</v>
      </c>
      <c r="M143" s="79">
        <v>12</v>
      </c>
      <c r="N143" s="79">
        <v>7.2</v>
      </c>
      <c r="O143" s="215">
        <f>SUM(F135:F143)</f>
        <v>196</v>
      </c>
      <c r="P143" s="76">
        <v>0</v>
      </c>
      <c r="Q143" s="76">
        <v>0</v>
      </c>
      <c r="R143" s="77"/>
      <c r="S143" s="630"/>
      <c r="T143" s="68" t="str">
        <f>IFERROR(IFERROR(VLOOKUP(CONCATENATE($C143,"-",$D143, "-",$E143),Dashboard!$M$2:$N$158,2,FALSE),VLOOKUP(CONCATENATE($E143,"-",$D143, "-",$C143),[1]Dashboard!$M$2:$N$158,2,FALSE)),"")</f>
        <v>mrg124</v>
      </c>
      <c r="U143" s="209" t="str">
        <f t="shared" si="1"/>
        <v>mrg124</v>
      </c>
      <c r="V143" s="209"/>
      <c r="W143" s="77" t="s">
        <v>7573</v>
      </c>
    </row>
    <row r="144" spans="1:23" x14ac:dyDescent="0.25">
      <c r="A144" s="68"/>
      <c r="B144" s="69"/>
      <c r="C144" s="68"/>
      <c r="D144" s="68"/>
      <c r="E144" s="68"/>
      <c r="F144" s="68"/>
      <c r="G144" s="68"/>
      <c r="H144" s="64"/>
      <c r="I144" s="70"/>
      <c r="J144" s="71"/>
      <c r="K144" s="68"/>
      <c r="L144" s="68"/>
      <c r="M144" s="68"/>
      <c r="N144" s="68"/>
      <c r="O144" s="153"/>
      <c r="P144" s="68"/>
      <c r="Q144" s="68"/>
      <c r="R144" s="68"/>
      <c r="S144" s="628"/>
      <c r="T144" s="68" t="str">
        <f>IFERROR(IFERROR(VLOOKUP(CONCATENATE($C144,"-",$D144, "-",$E144),Dashboard!$M$2:$N$158,2,FALSE),VLOOKUP(CONCATENATE($E144,"-",$D144, "-",$C144),[1]Dashboard!$M$2:$N$158,2,FALSE)),"")</f>
        <v/>
      </c>
      <c r="U144" s="209" t="str">
        <f t="shared" si="1"/>
        <v/>
      </c>
      <c r="V144" s="209"/>
      <c r="W144" s="68"/>
    </row>
    <row r="145" spans="1:23" ht="26.25" x14ac:dyDescent="0.25">
      <c r="A145" s="68" t="s">
        <v>5812</v>
      </c>
      <c r="B145" s="69" t="s">
        <v>5830</v>
      </c>
      <c r="C145" s="82" t="s">
        <v>7177</v>
      </c>
      <c r="D145" s="68" t="s">
        <v>1660</v>
      </c>
      <c r="E145" s="68" t="s">
        <v>7178</v>
      </c>
      <c r="F145" s="68">
        <v>139</v>
      </c>
      <c r="G145" s="68"/>
      <c r="H145" s="64">
        <v>8</v>
      </c>
      <c r="I145" s="70"/>
      <c r="J145" s="71">
        <v>12</v>
      </c>
      <c r="K145" s="68"/>
      <c r="L145" s="68"/>
      <c r="M145" s="68"/>
      <c r="N145" s="68"/>
      <c r="O145" s="153"/>
      <c r="P145" s="68"/>
      <c r="Q145" s="68"/>
      <c r="R145" s="68"/>
      <c r="S145" s="628"/>
      <c r="T145" s="68" t="str">
        <f>IFERROR(IFERROR(VLOOKUP(CONCATENATE($C145,"-",$D145, "-",$E145),Dashboard!$M$2:$N$158,2,FALSE),VLOOKUP(CONCATENATE($E145,"-",$D145, "-",$C145),[1]Dashboard!$M$2:$N$158,2,FALSE)),"")</f>
        <v/>
      </c>
      <c r="U145" s="209" t="str">
        <f t="shared" si="1"/>
        <v/>
      </c>
      <c r="V145" s="209"/>
      <c r="W145" s="68"/>
    </row>
    <row r="146" spans="1:23" x14ac:dyDescent="0.25">
      <c r="A146" s="68"/>
      <c r="B146" s="69"/>
      <c r="C146" s="74" t="s">
        <v>7178</v>
      </c>
      <c r="D146" s="68" t="s">
        <v>1660</v>
      </c>
      <c r="E146" s="74" t="s">
        <v>7179</v>
      </c>
      <c r="F146" s="68">
        <v>139</v>
      </c>
      <c r="G146" s="68"/>
      <c r="H146" s="64">
        <v>16</v>
      </c>
      <c r="I146" s="70"/>
      <c r="J146" s="71">
        <v>20.3</v>
      </c>
      <c r="K146" s="68">
        <v>1</v>
      </c>
      <c r="L146" s="68">
        <v>0</v>
      </c>
      <c r="M146" s="70">
        <v>12.3</v>
      </c>
      <c r="N146" s="70">
        <v>9</v>
      </c>
      <c r="O146" s="153">
        <f>SUM(F145:F146)</f>
        <v>278</v>
      </c>
      <c r="P146" s="68">
        <v>1</v>
      </c>
      <c r="Q146" s="68">
        <v>1</v>
      </c>
      <c r="R146" s="68"/>
      <c r="S146" s="628"/>
      <c r="T146" s="68" t="str">
        <f>IFERROR(IFERROR(VLOOKUP(CONCATENATE($C146,"-",$D146, "-",$E146),Dashboard!$M$2:$N$158,2,FALSE),VLOOKUP(CONCATENATE($E146,"-",$D146, "-",$C146),[1]Dashboard!$M$2:$N$158,2,FALSE)),"")</f>
        <v/>
      </c>
      <c r="U146" s="209" t="str">
        <f t="shared" si="1"/>
        <v/>
      </c>
      <c r="V146" s="209"/>
      <c r="W146" s="68" t="s">
        <v>7574</v>
      </c>
    </row>
    <row r="147" spans="1:23" x14ac:dyDescent="0.25">
      <c r="A147" s="68"/>
      <c r="B147" s="69"/>
      <c r="C147" s="68"/>
      <c r="D147" s="68"/>
      <c r="E147" s="68"/>
      <c r="F147" s="68"/>
      <c r="G147" s="68"/>
      <c r="H147" s="64"/>
      <c r="I147" s="70"/>
      <c r="J147" s="71"/>
      <c r="K147" s="68"/>
      <c r="L147" s="68"/>
      <c r="M147" s="68"/>
      <c r="N147" s="68"/>
      <c r="O147" s="153"/>
      <c r="P147" s="68"/>
      <c r="Q147" s="68"/>
      <c r="R147" s="68"/>
      <c r="S147" s="628"/>
      <c r="T147" s="68" t="str">
        <f>IFERROR(IFERROR(VLOOKUP(CONCATENATE($C147,"-",$D147, "-",$E147),Dashboard!$M$2:$N$158,2,FALSE),VLOOKUP(CONCATENATE($E147,"-",$D147, "-",$C147),[1]Dashboard!$M$2:$N$158,2,FALSE)),"")</f>
        <v/>
      </c>
      <c r="U147" s="209" t="str">
        <f t="shared" si="1"/>
        <v/>
      </c>
      <c r="V147" s="209"/>
      <c r="W147" s="68"/>
    </row>
    <row r="148" spans="1:23" x14ac:dyDescent="0.25">
      <c r="A148" s="68" t="s">
        <v>5803</v>
      </c>
      <c r="B148" s="69" t="s">
        <v>5831</v>
      </c>
      <c r="C148" s="68" t="s">
        <v>344</v>
      </c>
      <c r="D148" s="68" t="s">
        <v>492</v>
      </c>
      <c r="E148" s="68" t="s">
        <v>7166</v>
      </c>
      <c r="F148" s="68">
        <v>153</v>
      </c>
      <c r="G148" s="68"/>
      <c r="H148" s="64">
        <v>9</v>
      </c>
      <c r="I148" s="70"/>
      <c r="J148" s="71">
        <v>13.3</v>
      </c>
      <c r="K148" s="68"/>
      <c r="L148" s="68"/>
      <c r="M148" s="68"/>
      <c r="N148" s="68"/>
      <c r="O148" s="153"/>
      <c r="P148" s="68"/>
      <c r="Q148" s="68"/>
      <c r="R148" s="68"/>
      <c r="S148" s="628"/>
      <c r="T148" s="68" t="str">
        <f>IFERROR(IFERROR(VLOOKUP(CONCATENATE($C148,"-",$D148, "-",$E148),Dashboard!$M$2:$N$158,2,FALSE),VLOOKUP(CONCATENATE($E148,"-",$D148, "-",$C148),[1]Dashboard!$M$2:$N$158,2,FALSE)),"")</f>
        <v/>
      </c>
      <c r="U148" s="209" t="str">
        <f t="shared" si="1"/>
        <v/>
      </c>
      <c r="V148" s="209"/>
      <c r="W148" s="68"/>
    </row>
    <row r="149" spans="1:23" x14ac:dyDescent="0.25">
      <c r="A149" s="68"/>
      <c r="B149" s="69"/>
      <c r="C149" s="68" t="s">
        <v>7173</v>
      </c>
      <c r="D149" s="68" t="s">
        <v>492</v>
      </c>
      <c r="E149" s="68" t="s">
        <v>344</v>
      </c>
      <c r="F149" s="68">
        <v>153</v>
      </c>
      <c r="G149" s="68"/>
      <c r="H149" s="64">
        <v>15</v>
      </c>
      <c r="I149" s="70">
        <v>15.3</v>
      </c>
      <c r="J149" s="71">
        <v>19.3</v>
      </c>
      <c r="K149" s="68">
        <v>1</v>
      </c>
      <c r="L149" s="68">
        <v>1</v>
      </c>
      <c r="M149" s="70">
        <v>12.3</v>
      </c>
      <c r="N149" s="70">
        <v>10</v>
      </c>
      <c r="O149" s="153">
        <f>SUM(F148:F149)</f>
        <v>306</v>
      </c>
      <c r="P149" s="68">
        <v>2</v>
      </c>
      <c r="Q149" s="68">
        <v>2</v>
      </c>
      <c r="R149" s="68"/>
      <c r="S149" s="628"/>
      <c r="T149" s="68" t="str">
        <f>IFERROR(IFERROR(VLOOKUP(CONCATENATE($C149,"-",$D149, "-",$E149),Dashboard!$M$2:$N$158,2,FALSE),VLOOKUP(CONCATENATE($E149,"-",$D149, "-",$C149),[1]Dashboard!$M$2:$N$158,2,FALSE)),"")</f>
        <v/>
      </c>
      <c r="U149" s="209" t="str">
        <f t="shared" si="1"/>
        <v/>
      </c>
      <c r="V149" s="209"/>
      <c r="W149" s="68" t="s">
        <v>7568</v>
      </c>
    </row>
    <row r="150" spans="1:23" x14ac:dyDescent="0.25">
      <c r="A150" s="68"/>
      <c r="B150" s="69"/>
      <c r="C150" s="68"/>
      <c r="D150" s="68"/>
      <c r="E150" s="68"/>
      <c r="F150" s="68"/>
      <c r="G150" s="68"/>
      <c r="H150" s="64"/>
      <c r="I150" s="70"/>
      <c r="J150" s="71"/>
      <c r="K150" s="68"/>
      <c r="L150" s="68"/>
      <c r="M150" s="70"/>
      <c r="N150" s="70"/>
      <c r="O150" s="153"/>
      <c r="P150" s="68"/>
      <c r="Q150" s="68"/>
      <c r="R150" s="68"/>
      <c r="S150" s="628"/>
      <c r="T150" s="68" t="str">
        <f>IFERROR(IFERROR(VLOOKUP(CONCATENATE($C150,"-",$D150, "-",$E150),Dashboard!$M$2:$N$158,2,FALSE),VLOOKUP(CONCATENATE($E150,"-",$D150, "-",$C150),[1]Dashboard!$M$2:$N$158,2,FALSE)),"")</f>
        <v/>
      </c>
      <c r="U150" s="209" t="str">
        <f t="shared" si="1"/>
        <v/>
      </c>
      <c r="V150" s="209"/>
      <c r="W150" s="68"/>
    </row>
    <row r="151" spans="1:23" ht="23.25" x14ac:dyDescent="0.25">
      <c r="A151" s="83" t="s">
        <v>5816</v>
      </c>
      <c r="B151" s="69" t="s">
        <v>5832</v>
      </c>
      <c r="C151" s="77" t="s">
        <v>344</v>
      </c>
      <c r="D151" s="77"/>
      <c r="E151" s="77" t="s">
        <v>295</v>
      </c>
      <c r="F151" s="77">
        <v>31</v>
      </c>
      <c r="G151" s="77"/>
      <c r="H151" s="78">
        <v>12.3</v>
      </c>
      <c r="I151" s="79"/>
      <c r="J151" s="80">
        <v>13.15</v>
      </c>
      <c r="K151" s="77"/>
      <c r="L151" s="77"/>
      <c r="M151" s="79"/>
      <c r="N151" s="79"/>
      <c r="O151" s="215"/>
      <c r="P151" s="77"/>
      <c r="Q151" s="77"/>
      <c r="R151" s="77"/>
      <c r="S151" s="630"/>
      <c r="T151" s="68" t="str">
        <f>IFERROR(IFERROR(VLOOKUP(CONCATENATE($C151,"-",$D151, "-",$E151),Dashboard!$M$2:$N$158,2,FALSE),VLOOKUP(CONCATENATE($E151,"-",$D151, "-",$C151),[1]Dashboard!$M$2:$N$158,2,FALSE)),"")</f>
        <v>mrg38</v>
      </c>
      <c r="U151" s="209" t="str">
        <f t="shared" si="1"/>
        <v>mrg38</v>
      </c>
      <c r="V151" s="209"/>
      <c r="W151" s="72" t="s">
        <v>7575</v>
      </c>
    </row>
    <row r="152" spans="1:23" ht="23.25" x14ac:dyDescent="0.25">
      <c r="A152" s="83"/>
      <c r="B152" s="76"/>
      <c r="C152" s="68" t="s">
        <v>295</v>
      </c>
      <c r="D152" s="72" t="s">
        <v>7180</v>
      </c>
      <c r="E152" s="77" t="s">
        <v>295</v>
      </c>
      <c r="F152" s="77">
        <v>26</v>
      </c>
      <c r="G152" s="77"/>
      <c r="H152" s="78">
        <v>13.3</v>
      </c>
      <c r="I152" s="79">
        <v>13.45</v>
      </c>
      <c r="J152" s="80">
        <v>14.45</v>
      </c>
      <c r="K152" s="77"/>
      <c r="L152" s="77"/>
      <c r="M152" s="79"/>
      <c r="N152" s="79"/>
      <c r="O152" s="215"/>
      <c r="P152" s="77"/>
      <c r="Q152" s="77"/>
      <c r="R152" s="77"/>
      <c r="S152" s="630"/>
      <c r="T152" s="68" t="str">
        <f>IFERROR(IFERROR(VLOOKUP(CONCATENATE($C152,"-",$D152, "-",$E152),Dashboard!$M$2:$N$158,2,FALSE),VLOOKUP(CONCATENATE($E152,"-",$D152, "-",$C152),[1]Dashboard!$M$2:$N$158,2,FALSE)),"")</f>
        <v/>
      </c>
      <c r="U152" s="209" t="str">
        <f t="shared" si="1"/>
        <v/>
      </c>
      <c r="V152" s="209"/>
      <c r="W152" s="84"/>
    </row>
    <row r="153" spans="1:23" x14ac:dyDescent="0.25">
      <c r="A153" s="83"/>
      <c r="B153" s="76"/>
      <c r="C153" s="68" t="s">
        <v>295</v>
      </c>
      <c r="D153" s="77"/>
      <c r="E153" s="68" t="s">
        <v>344</v>
      </c>
      <c r="F153" s="77">
        <v>31</v>
      </c>
      <c r="G153" s="77"/>
      <c r="H153" s="78">
        <v>15.3</v>
      </c>
      <c r="I153" s="79"/>
      <c r="J153" s="80">
        <v>16.149999999999999</v>
      </c>
      <c r="K153" s="77"/>
      <c r="L153" s="77"/>
      <c r="M153" s="79"/>
      <c r="N153" s="79"/>
      <c r="O153" s="215"/>
      <c r="P153" s="77"/>
      <c r="Q153" s="77"/>
      <c r="R153" s="77"/>
      <c r="S153" s="630"/>
      <c r="T153" s="68" t="str">
        <f>IFERROR(IFERROR(VLOOKUP(CONCATENATE($C153,"-",$D153, "-",$E153),Dashboard!$M$2:$N$158,2,FALSE),VLOOKUP(CONCATENATE($E153,"-",$D153, "-",$C153),[1]Dashboard!$M$2:$N$158,2,FALSE)),"")</f>
        <v>mrg38</v>
      </c>
      <c r="U153" s="209" t="str">
        <f t="shared" si="1"/>
        <v>mrg38</v>
      </c>
      <c r="V153" s="209"/>
      <c r="W153" s="85" t="s">
        <v>5612</v>
      </c>
    </row>
    <row r="154" spans="1:23" x14ac:dyDescent="0.25">
      <c r="A154" s="83"/>
      <c r="B154" s="76"/>
      <c r="C154" s="77" t="s">
        <v>344</v>
      </c>
      <c r="D154" s="77"/>
      <c r="E154" s="77" t="s">
        <v>295</v>
      </c>
      <c r="F154" s="77">
        <v>31</v>
      </c>
      <c r="G154" s="77"/>
      <c r="H154" s="78">
        <v>16.399999999999999</v>
      </c>
      <c r="I154" s="79"/>
      <c r="J154" s="80">
        <v>17.25</v>
      </c>
      <c r="K154" s="77"/>
      <c r="L154" s="77"/>
      <c r="M154" s="79"/>
      <c r="N154" s="79"/>
      <c r="O154" s="215"/>
      <c r="P154" s="77"/>
      <c r="Q154" s="77"/>
      <c r="R154" s="77"/>
      <c r="S154" s="630"/>
      <c r="T154" s="68" t="str">
        <f>IFERROR(IFERROR(VLOOKUP(CONCATENATE($C154,"-",$D154, "-",$E154),Dashboard!$M$2:$N$158,2,FALSE),VLOOKUP(CONCATENATE($E154,"-",$D154, "-",$C154),[1]Dashboard!$M$2:$N$158,2,FALSE)),"")</f>
        <v>mrg38</v>
      </c>
      <c r="U154" s="209" t="str">
        <f t="shared" si="1"/>
        <v>mrg38</v>
      </c>
      <c r="V154" s="209"/>
      <c r="W154" s="85" t="s">
        <v>5612</v>
      </c>
    </row>
    <row r="155" spans="1:23" x14ac:dyDescent="0.25">
      <c r="A155" s="83"/>
      <c r="B155" s="76"/>
      <c r="C155" s="68" t="s">
        <v>295</v>
      </c>
      <c r="D155" s="77"/>
      <c r="E155" s="68" t="s">
        <v>344</v>
      </c>
      <c r="F155" s="77">
        <v>31</v>
      </c>
      <c r="G155" s="77"/>
      <c r="H155" s="78">
        <v>18</v>
      </c>
      <c r="I155" s="79"/>
      <c r="J155" s="80">
        <v>18.45</v>
      </c>
      <c r="K155" s="77"/>
      <c r="L155" s="77"/>
      <c r="M155" s="79"/>
      <c r="N155" s="79"/>
      <c r="O155" s="215"/>
      <c r="P155" s="77"/>
      <c r="Q155" s="77"/>
      <c r="R155" s="77"/>
      <c r="S155" s="630"/>
      <c r="T155" s="68" t="str">
        <f>IFERROR(IFERROR(VLOOKUP(CONCATENATE($C155,"-",$D155, "-",$E155),Dashboard!$M$2:$N$158,2,FALSE),VLOOKUP(CONCATENATE($E155,"-",$D155, "-",$C155),[1]Dashboard!$M$2:$N$158,2,FALSE)),"")</f>
        <v>mrg38</v>
      </c>
      <c r="U155" s="209" t="str">
        <f t="shared" si="1"/>
        <v>mrg38</v>
      </c>
      <c r="V155" s="209"/>
      <c r="W155" s="85" t="s">
        <v>5612</v>
      </c>
    </row>
    <row r="156" spans="1:23" x14ac:dyDescent="0.25">
      <c r="A156" s="83"/>
      <c r="B156" s="76"/>
      <c r="C156" s="77" t="s">
        <v>344</v>
      </c>
      <c r="D156" s="77"/>
      <c r="E156" s="77" t="s">
        <v>295</v>
      </c>
      <c r="F156" s="77">
        <v>31</v>
      </c>
      <c r="G156" s="77"/>
      <c r="H156" s="78">
        <v>19.149999999999999</v>
      </c>
      <c r="I156" s="79"/>
      <c r="J156" s="80">
        <v>20</v>
      </c>
      <c r="K156" s="77"/>
      <c r="L156" s="77"/>
      <c r="M156" s="79"/>
      <c r="N156" s="79"/>
      <c r="O156" s="215"/>
      <c r="P156" s="77"/>
      <c r="Q156" s="77"/>
      <c r="R156" s="77"/>
      <c r="S156" s="630"/>
      <c r="T156" s="68" t="str">
        <f>IFERROR(IFERROR(VLOOKUP(CONCATENATE($C156,"-",$D156, "-",$E156),Dashboard!$M$2:$N$158,2,FALSE),VLOOKUP(CONCATENATE($E156,"-",$D156, "-",$C156),[1]Dashboard!$M$2:$N$158,2,FALSE)),"")</f>
        <v>mrg38</v>
      </c>
      <c r="U156" s="209" t="str">
        <f t="shared" si="1"/>
        <v>mrg38</v>
      </c>
      <c r="V156" s="209"/>
      <c r="W156" s="85" t="s">
        <v>5612</v>
      </c>
    </row>
    <row r="157" spans="1:23" x14ac:dyDescent="0.25">
      <c r="A157" s="83"/>
      <c r="B157" s="76"/>
      <c r="C157" s="68" t="s">
        <v>295</v>
      </c>
      <c r="D157" s="77"/>
      <c r="E157" s="68" t="s">
        <v>5833</v>
      </c>
      <c r="F157" s="77"/>
      <c r="G157" s="77">
        <v>6</v>
      </c>
      <c r="H157" s="78">
        <v>20.05</v>
      </c>
      <c r="I157" s="79"/>
      <c r="J157" s="80">
        <v>20.149999999999999</v>
      </c>
      <c r="K157" s="77">
        <v>1</v>
      </c>
      <c r="L157" s="77">
        <v>0</v>
      </c>
      <c r="M157" s="79">
        <v>8.3000000000000007</v>
      </c>
      <c r="N157" s="79">
        <v>5.45</v>
      </c>
      <c r="O157" s="215">
        <f>SUM(F151:F157)</f>
        <v>181</v>
      </c>
      <c r="P157" s="76">
        <v>0</v>
      </c>
      <c r="Q157" s="76">
        <v>0</v>
      </c>
      <c r="R157" s="77"/>
      <c r="S157" s="630"/>
      <c r="T157" s="68" t="str">
        <f>IFERROR(IFERROR(VLOOKUP(CONCATENATE($C157,"-",$D157, "-",$E157),Dashboard!$M$2:$N$158,2,FALSE),VLOOKUP(CONCATENATE($E157,"-",$D157, "-",$C157),[1]Dashboard!$M$2:$N$158,2,FALSE)),"")</f>
        <v/>
      </c>
      <c r="U157" s="209" t="str">
        <f t="shared" si="1"/>
        <v/>
      </c>
      <c r="V157" s="209"/>
      <c r="W157" s="85" t="s">
        <v>7576</v>
      </c>
    </row>
    <row r="158" spans="1:23" ht="23.25" x14ac:dyDescent="0.25">
      <c r="A158" s="83"/>
      <c r="B158" s="76">
        <v>31</v>
      </c>
      <c r="C158" s="68" t="s">
        <v>5833</v>
      </c>
      <c r="D158" s="72" t="s">
        <v>7181</v>
      </c>
      <c r="E158" s="77" t="s">
        <v>295</v>
      </c>
      <c r="F158" s="77">
        <v>26</v>
      </c>
      <c r="G158" s="77"/>
      <c r="H158" s="78">
        <v>6.4</v>
      </c>
      <c r="I158" s="79"/>
      <c r="J158" s="80">
        <v>8</v>
      </c>
      <c r="K158" s="77"/>
      <c r="L158" s="77"/>
      <c r="M158" s="79"/>
      <c r="N158" s="79"/>
      <c r="O158" s="215"/>
      <c r="P158" s="77"/>
      <c r="Q158" s="77"/>
      <c r="R158" s="77"/>
      <c r="S158" s="630"/>
      <c r="T158" s="68" t="str">
        <f>IFERROR(IFERROR(VLOOKUP(CONCATENATE($C158,"-",$D158, "-",$E158),Dashboard!$M$2:$N$158,2,FALSE),VLOOKUP(CONCATENATE($E158,"-",$D158, "-",$C158),[1]Dashboard!$M$2:$N$158,2,FALSE)),"")</f>
        <v/>
      </c>
      <c r="U158" s="209" t="str">
        <f t="shared" si="1"/>
        <v/>
      </c>
      <c r="V158" s="209"/>
      <c r="W158" s="85"/>
    </row>
    <row r="159" spans="1:23" x14ac:dyDescent="0.25">
      <c r="A159" s="83"/>
      <c r="B159" s="76"/>
      <c r="C159" s="68" t="s">
        <v>295</v>
      </c>
      <c r="D159" s="77"/>
      <c r="E159" s="68" t="s">
        <v>344</v>
      </c>
      <c r="F159" s="77">
        <v>31</v>
      </c>
      <c r="G159" s="77"/>
      <c r="H159" s="78">
        <v>8.15</v>
      </c>
      <c r="I159" s="79"/>
      <c r="J159" s="80">
        <v>9</v>
      </c>
      <c r="K159" s="77"/>
      <c r="L159" s="77"/>
      <c r="M159" s="79"/>
      <c r="N159" s="79"/>
      <c r="O159" s="215"/>
      <c r="P159" s="77"/>
      <c r="Q159" s="77"/>
      <c r="R159" s="77"/>
      <c r="S159" s="630"/>
      <c r="T159" s="68" t="str">
        <f>IFERROR(IFERROR(VLOOKUP(CONCATENATE($C159,"-",$D159, "-",$E159),Dashboard!$M$2:$N$158,2,FALSE),VLOOKUP(CONCATENATE($E159,"-",$D159, "-",$C159),[1]Dashboard!$M$2:$N$158,2,FALSE)),"")</f>
        <v>mrg38</v>
      </c>
      <c r="U159" s="209" t="str">
        <f t="shared" si="1"/>
        <v>mrg38</v>
      </c>
      <c r="V159" s="209"/>
      <c r="W159" s="85" t="s">
        <v>5612</v>
      </c>
    </row>
    <row r="160" spans="1:23" x14ac:dyDescent="0.25">
      <c r="A160" s="83"/>
      <c r="B160" s="76"/>
      <c r="C160" s="77" t="s">
        <v>344</v>
      </c>
      <c r="D160" s="77"/>
      <c r="E160" s="77" t="s">
        <v>295</v>
      </c>
      <c r="F160" s="77">
        <v>31</v>
      </c>
      <c r="G160" s="77"/>
      <c r="H160" s="78">
        <v>9.15</v>
      </c>
      <c r="I160" s="79"/>
      <c r="J160" s="80">
        <v>10</v>
      </c>
      <c r="K160" s="77"/>
      <c r="L160" s="77"/>
      <c r="M160" s="79"/>
      <c r="N160" s="79"/>
      <c r="O160" s="215"/>
      <c r="P160" s="77"/>
      <c r="Q160" s="77"/>
      <c r="R160" s="77"/>
      <c r="S160" s="630"/>
      <c r="T160" s="68" t="str">
        <f>IFERROR(IFERROR(VLOOKUP(CONCATENATE($C160,"-",$D160, "-",$E160),Dashboard!$M$2:$N$158,2,FALSE),VLOOKUP(CONCATENATE($E160,"-",$D160, "-",$C160),[1]Dashboard!$M$2:$N$158,2,FALSE)),"")</f>
        <v>mrg38</v>
      </c>
      <c r="U160" s="209" t="str">
        <f t="shared" si="1"/>
        <v>mrg38</v>
      </c>
      <c r="V160" s="209"/>
      <c r="W160" s="85" t="s">
        <v>5612</v>
      </c>
    </row>
    <row r="161" spans="1:23" x14ac:dyDescent="0.25">
      <c r="A161" s="83"/>
      <c r="B161" s="76"/>
      <c r="C161" s="68" t="s">
        <v>295</v>
      </c>
      <c r="D161" s="77"/>
      <c r="E161" s="68" t="s">
        <v>344</v>
      </c>
      <c r="F161" s="77">
        <v>31</v>
      </c>
      <c r="G161" s="77"/>
      <c r="H161" s="78">
        <v>10.15</v>
      </c>
      <c r="I161" s="79"/>
      <c r="J161" s="80">
        <v>11</v>
      </c>
      <c r="K161" s="77">
        <v>1</v>
      </c>
      <c r="L161" s="77">
        <v>0</v>
      </c>
      <c r="M161" s="79">
        <v>4.55</v>
      </c>
      <c r="N161" s="79">
        <v>4.1500000000000004</v>
      </c>
      <c r="O161" s="215">
        <f>SUM(F158:F161)</f>
        <v>119</v>
      </c>
      <c r="P161" s="76">
        <v>0</v>
      </c>
      <c r="Q161" s="76">
        <v>0</v>
      </c>
      <c r="R161" s="77"/>
      <c r="S161" s="630"/>
      <c r="T161" s="68" t="str">
        <f>IFERROR(IFERROR(VLOOKUP(CONCATENATE($C161,"-",$D161, "-",$E161),Dashboard!$M$2:$N$158,2,FALSE),VLOOKUP(CONCATENATE($E161,"-",$D161, "-",$C161),[1]Dashboard!$M$2:$N$158,2,FALSE)),"")</f>
        <v>mrg38</v>
      </c>
      <c r="U161" s="209" t="str">
        <f t="shared" si="1"/>
        <v>mrg38</v>
      </c>
      <c r="V161" s="209"/>
      <c r="W161" s="85" t="s">
        <v>7577</v>
      </c>
    </row>
    <row r="162" spans="1:23" x14ac:dyDescent="0.25">
      <c r="A162" s="62" t="s">
        <v>5816</v>
      </c>
      <c r="B162" s="619" t="s">
        <v>5834</v>
      </c>
      <c r="C162" s="620" t="s">
        <v>344</v>
      </c>
      <c r="D162" s="620" t="s">
        <v>5820</v>
      </c>
      <c r="E162" s="620" t="s">
        <v>5821</v>
      </c>
      <c r="F162" s="620">
        <v>20</v>
      </c>
      <c r="G162" s="620"/>
      <c r="H162" s="78">
        <v>14</v>
      </c>
      <c r="I162" s="621"/>
      <c r="J162" s="622">
        <v>14.5</v>
      </c>
      <c r="K162" s="620"/>
      <c r="L162" s="620"/>
      <c r="M162" s="621"/>
      <c r="N162" s="621"/>
      <c r="O162" s="623"/>
      <c r="P162" s="620"/>
      <c r="Q162" s="620"/>
      <c r="R162" s="620"/>
      <c r="S162" s="629"/>
      <c r="T162" s="68" t="str">
        <f>IFERROR(IFERROR(VLOOKUP(CONCATENATE($C162,"-",$D162, "-",$E162),Dashboard!$M$2:$N$158,2,FALSE),VLOOKUP(CONCATENATE($E162,"-",$D162, "-",$C162),[1]Dashboard!$M$2:$N$158,2,FALSE)),"")</f>
        <v>mrg124</v>
      </c>
      <c r="U162" s="209" t="str">
        <f t="shared" si="1"/>
        <v>mrg124</v>
      </c>
      <c r="V162" s="209"/>
      <c r="W162" s="624" t="s">
        <v>5612</v>
      </c>
    </row>
    <row r="163" spans="1:23" x14ac:dyDescent="0.25">
      <c r="A163" s="68"/>
      <c r="B163" s="76"/>
      <c r="C163" s="77" t="s">
        <v>5821</v>
      </c>
      <c r="D163" s="77" t="s">
        <v>5820</v>
      </c>
      <c r="E163" s="77" t="s">
        <v>344</v>
      </c>
      <c r="F163" s="77">
        <v>20</v>
      </c>
      <c r="G163" s="77"/>
      <c r="H163" s="78">
        <v>15.3</v>
      </c>
      <c r="I163" s="79"/>
      <c r="J163" s="80">
        <v>16.2</v>
      </c>
      <c r="K163" s="77"/>
      <c r="L163" s="77"/>
      <c r="M163" s="79"/>
      <c r="N163" s="79"/>
      <c r="O163" s="215"/>
      <c r="P163" s="77"/>
      <c r="Q163" s="77"/>
      <c r="R163" s="77"/>
      <c r="S163" s="630"/>
      <c r="T163" s="68" t="str">
        <f>IFERROR(IFERROR(VLOOKUP(CONCATENATE($C163,"-",$D163, "-",$E163),Dashboard!$M$2:$N$158,2,FALSE),VLOOKUP(CONCATENATE($E163,"-",$D163, "-",$C163),[1]Dashboard!$M$2:$N$158,2,FALSE)),"")</f>
        <v>mrg124</v>
      </c>
      <c r="U163" s="209" t="str">
        <f t="shared" si="1"/>
        <v>mrg124</v>
      </c>
      <c r="V163" s="209"/>
      <c r="W163" s="85" t="s">
        <v>5612</v>
      </c>
    </row>
    <row r="164" spans="1:23" x14ac:dyDescent="0.25">
      <c r="A164" s="68"/>
      <c r="B164" s="76"/>
      <c r="C164" s="77" t="s">
        <v>344</v>
      </c>
      <c r="D164" s="77" t="s">
        <v>5820</v>
      </c>
      <c r="E164" s="77" t="s">
        <v>5821</v>
      </c>
      <c r="F164" s="77">
        <v>20</v>
      </c>
      <c r="G164" s="77"/>
      <c r="H164" s="78">
        <v>16.3</v>
      </c>
      <c r="I164" s="79"/>
      <c r="J164" s="80">
        <v>17.100000000000001</v>
      </c>
      <c r="K164" s="77"/>
      <c r="L164" s="77"/>
      <c r="M164" s="79"/>
      <c r="N164" s="79"/>
      <c r="O164" s="215"/>
      <c r="P164" s="77"/>
      <c r="Q164" s="77"/>
      <c r="R164" s="77"/>
      <c r="S164" s="630"/>
      <c r="T164" s="68" t="str">
        <f>IFERROR(IFERROR(VLOOKUP(CONCATENATE($C164,"-",$D164, "-",$E164),Dashboard!$M$2:$N$158,2,FALSE),VLOOKUP(CONCATENATE($E164,"-",$D164, "-",$C164),[1]Dashboard!$M$2:$N$158,2,FALSE)),"")</f>
        <v>mrg124</v>
      </c>
      <c r="U164" s="209" t="str">
        <f t="shared" si="1"/>
        <v>mrg124</v>
      </c>
      <c r="V164" s="209"/>
      <c r="W164" s="85" t="s">
        <v>5612</v>
      </c>
    </row>
    <row r="165" spans="1:23" x14ac:dyDescent="0.25">
      <c r="A165" s="68"/>
      <c r="B165" s="76"/>
      <c r="C165" s="77" t="s">
        <v>5821</v>
      </c>
      <c r="D165" s="77" t="s">
        <v>5820</v>
      </c>
      <c r="E165" s="77" t="s">
        <v>344</v>
      </c>
      <c r="F165" s="77">
        <v>20</v>
      </c>
      <c r="G165" s="77"/>
      <c r="H165" s="78">
        <v>17.3</v>
      </c>
      <c r="I165" s="79"/>
      <c r="J165" s="80">
        <v>18.2</v>
      </c>
      <c r="K165" s="77"/>
      <c r="L165" s="77"/>
      <c r="M165" s="79"/>
      <c r="N165" s="79"/>
      <c r="O165" s="215"/>
      <c r="P165" s="77"/>
      <c r="Q165" s="77"/>
      <c r="R165" s="77"/>
      <c r="S165" s="630"/>
      <c r="T165" s="68" t="str">
        <f>IFERROR(IFERROR(VLOOKUP(CONCATENATE($C165,"-",$D165, "-",$E165),Dashboard!$M$2:$N$158,2,FALSE),VLOOKUP(CONCATENATE($E165,"-",$D165, "-",$C165),[1]Dashboard!$M$2:$N$158,2,FALSE)),"")</f>
        <v>mrg124</v>
      </c>
      <c r="U165" s="209" t="str">
        <f t="shared" si="1"/>
        <v>mrg124</v>
      </c>
      <c r="V165" s="209"/>
      <c r="W165" s="85" t="s">
        <v>5612</v>
      </c>
    </row>
    <row r="166" spans="1:23" x14ac:dyDescent="0.25">
      <c r="A166" s="68"/>
      <c r="B166" s="76"/>
      <c r="C166" s="77" t="s">
        <v>344</v>
      </c>
      <c r="D166" s="77" t="s">
        <v>5820</v>
      </c>
      <c r="E166" s="77" t="s">
        <v>5821</v>
      </c>
      <c r="F166" s="77">
        <v>20</v>
      </c>
      <c r="G166" s="77"/>
      <c r="H166" s="78">
        <v>18.399999999999999</v>
      </c>
      <c r="I166" s="79"/>
      <c r="J166" s="80">
        <v>19.3</v>
      </c>
      <c r="K166" s="77"/>
      <c r="L166" s="77"/>
      <c r="M166" s="79"/>
      <c r="N166" s="79"/>
      <c r="O166" s="215"/>
      <c r="P166" s="77"/>
      <c r="Q166" s="77"/>
      <c r="R166" s="77"/>
      <c r="S166" s="630"/>
      <c r="T166" s="68" t="str">
        <f>IFERROR(IFERROR(VLOOKUP(CONCATENATE($C166,"-",$D166, "-",$E166),Dashboard!$M$2:$N$158,2,FALSE),VLOOKUP(CONCATENATE($E166,"-",$D166, "-",$C166),[1]Dashboard!$M$2:$N$158,2,FALSE)),"")</f>
        <v>mrg124</v>
      </c>
      <c r="U166" s="209" t="str">
        <f t="shared" si="1"/>
        <v>mrg124</v>
      </c>
      <c r="V166" s="209"/>
      <c r="W166" s="85" t="s">
        <v>5612</v>
      </c>
    </row>
    <row r="167" spans="1:23" x14ac:dyDescent="0.25">
      <c r="A167" s="68"/>
      <c r="B167" s="76"/>
      <c r="C167" s="77" t="s">
        <v>5821</v>
      </c>
      <c r="D167" s="77" t="s">
        <v>5820</v>
      </c>
      <c r="E167" s="77" t="s">
        <v>344</v>
      </c>
      <c r="F167" s="77">
        <v>20</v>
      </c>
      <c r="G167" s="77"/>
      <c r="H167" s="78">
        <v>19.350000000000001</v>
      </c>
      <c r="I167" s="79"/>
      <c r="J167" s="80">
        <v>20.25</v>
      </c>
      <c r="K167" s="77"/>
      <c r="L167" s="77"/>
      <c r="M167" s="79"/>
      <c r="N167" s="79"/>
      <c r="O167" s="215"/>
      <c r="P167" s="77"/>
      <c r="Q167" s="77"/>
      <c r="R167" s="77"/>
      <c r="S167" s="630"/>
      <c r="T167" s="68" t="str">
        <f>IFERROR(IFERROR(VLOOKUP(CONCATENATE($C167,"-",$D167, "-",$E167),Dashboard!$M$2:$N$158,2,FALSE),VLOOKUP(CONCATENATE($E167,"-",$D167, "-",$C167),[1]Dashboard!$M$2:$N$158,2,FALSE)),"")</f>
        <v>mrg124</v>
      </c>
      <c r="U167" s="209" t="str">
        <f t="shared" si="1"/>
        <v>mrg124</v>
      </c>
      <c r="V167" s="209"/>
      <c r="W167" s="85" t="s">
        <v>5612</v>
      </c>
    </row>
    <row r="168" spans="1:23" x14ac:dyDescent="0.25">
      <c r="A168" s="68"/>
      <c r="B168" s="76"/>
      <c r="C168" s="77" t="s">
        <v>344</v>
      </c>
      <c r="D168" s="77" t="s">
        <v>5820</v>
      </c>
      <c r="E168" s="77" t="s">
        <v>5821</v>
      </c>
      <c r="F168" s="77">
        <v>20</v>
      </c>
      <c r="G168" s="77"/>
      <c r="H168" s="78">
        <v>20.3</v>
      </c>
      <c r="I168" s="79"/>
      <c r="J168" s="80">
        <v>21.25</v>
      </c>
      <c r="K168" s="77">
        <v>1</v>
      </c>
      <c r="L168" s="77">
        <v>0</v>
      </c>
      <c r="M168" s="79">
        <v>7.55</v>
      </c>
      <c r="N168" s="79">
        <v>6.15</v>
      </c>
      <c r="O168" s="215">
        <f>SUM(F162:F168)</f>
        <v>140</v>
      </c>
      <c r="P168" s="76">
        <v>0</v>
      </c>
      <c r="Q168" s="76">
        <v>0</v>
      </c>
      <c r="R168" s="77"/>
      <c r="S168" s="630"/>
      <c r="T168" s="68" t="str">
        <f>IFERROR(IFERROR(VLOOKUP(CONCATENATE($C168,"-",$D168, "-",$E168),Dashboard!$M$2:$N$158,2,FALSE),VLOOKUP(CONCATENATE($E168,"-",$D168, "-",$C168),[1]Dashboard!$M$2:$N$158,2,FALSE)),"")</f>
        <v>mrg124</v>
      </c>
      <c r="U168" s="209" t="str">
        <f t="shared" si="1"/>
        <v>mrg124</v>
      </c>
      <c r="V168" s="209"/>
      <c r="W168" s="68" t="s">
        <v>7578</v>
      </c>
    </row>
    <row r="169" spans="1:23" x14ac:dyDescent="0.25">
      <c r="A169" s="68"/>
      <c r="B169" s="76">
        <v>32</v>
      </c>
      <c r="C169" s="77" t="s">
        <v>5821</v>
      </c>
      <c r="D169" s="77" t="s">
        <v>5820</v>
      </c>
      <c r="E169" s="77" t="s">
        <v>344</v>
      </c>
      <c r="F169" s="77">
        <v>20</v>
      </c>
      <c r="G169" s="77"/>
      <c r="H169" s="78">
        <v>7</v>
      </c>
      <c r="I169" s="79"/>
      <c r="J169" s="80">
        <v>7.5</v>
      </c>
      <c r="K169" s="77"/>
      <c r="L169" s="77"/>
      <c r="M169" s="79"/>
      <c r="N169" s="79"/>
      <c r="O169" s="215"/>
      <c r="P169" s="77"/>
      <c r="Q169" s="77"/>
      <c r="R169" s="77"/>
      <c r="S169" s="630"/>
      <c r="T169" s="68" t="str">
        <f>IFERROR(IFERROR(VLOOKUP(CONCATENATE($C169,"-",$D169, "-",$E169),Dashboard!$M$2:$N$158,2,FALSE),VLOOKUP(CONCATENATE($E169,"-",$D169, "-",$C169),[1]Dashboard!$M$2:$N$158,2,FALSE)),"")</f>
        <v>mrg124</v>
      </c>
      <c r="U169" s="209" t="str">
        <f t="shared" si="1"/>
        <v>mrg124</v>
      </c>
      <c r="V169" s="209"/>
      <c r="W169" s="85" t="s">
        <v>5612</v>
      </c>
    </row>
    <row r="170" spans="1:23" x14ac:dyDescent="0.25">
      <c r="A170" s="68"/>
      <c r="B170" s="76"/>
      <c r="C170" s="77" t="s">
        <v>344</v>
      </c>
      <c r="D170" s="77" t="s">
        <v>5820</v>
      </c>
      <c r="E170" s="77" t="s">
        <v>5821</v>
      </c>
      <c r="F170" s="77">
        <v>20</v>
      </c>
      <c r="G170" s="77"/>
      <c r="H170" s="78">
        <v>8.1999999999999993</v>
      </c>
      <c r="I170" s="79"/>
      <c r="J170" s="80">
        <v>9.1</v>
      </c>
      <c r="K170" s="77"/>
      <c r="L170" s="77"/>
      <c r="M170" s="79"/>
      <c r="N170" s="79"/>
      <c r="O170" s="215"/>
      <c r="P170" s="77"/>
      <c r="Q170" s="77"/>
      <c r="R170" s="77"/>
      <c r="S170" s="630"/>
      <c r="T170" s="68" t="str">
        <f>IFERROR(IFERROR(VLOOKUP(CONCATENATE($C170,"-",$D170, "-",$E170),Dashboard!$M$2:$N$158,2,FALSE),VLOOKUP(CONCATENATE($E170,"-",$D170, "-",$C170),[1]Dashboard!$M$2:$N$158,2,FALSE)),"")</f>
        <v>mrg124</v>
      </c>
      <c r="U170" s="209" t="str">
        <f t="shared" si="1"/>
        <v>mrg124</v>
      </c>
      <c r="V170" s="209"/>
      <c r="W170" s="85" t="s">
        <v>5612</v>
      </c>
    </row>
    <row r="171" spans="1:23" x14ac:dyDescent="0.25">
      <c r="A171" s="68"/>
      <c r="B171" s="76"/>
      <c r="C171" s="77" t="s">
        <v>5821</v>
      </c>
      <c r="D171" s="77" t="s">
        <v>5820</v>
      </c>
      <c r="E171" s="77" t="s">
        <v>344</v>
      </c>
      <c r="F171" s="77">
        <v>20</v>
      </c>
      <c r="G171" s="77"/>
      <c r="H171" s="78">
        <v>10</v>
      </c>
      <c r="I171" s="79"/>
      <c r="J171" s="80">
        <v>10.5</v>
      </c>
      <c r="K171" s="77"/>
      <c r="L171" s="77"/>
      <c r="M171" s="79"/>
      <c r="N171" s="79"/>
      <c r="O171" s="215"/>
      <c r="P171" s="77"/>
      <c r="Q171" s="77"/>
      <c r="R171" s="77"/>
      <c r="S171" s="630"/>
      <c r="T171" s="68" t="str">
        <f>IFERROR(IFERROR(VLOOKUP(CONCATENATE($C171,"-",$D171, "-",$E171),Dashboard!$M$2:$N$158,2,FALSE),VLOOKUP(CONCATENATE($E171,"-",$D171, "-",$C171),[1]Dashboard!$M$2:$N$158,2,FALSE)),"")</f>
        <v>mrg124</v>
      </c>
      <c r="U171" s="209" t="str">
        <f t="shared" si="1"/>
        <v>mrg124</v>
      </c>
      <c r="V171" s="209"/>
      <c r="W171" s="85" t="s">
        <v>5612</v>
      </c>
    </row>
    <row r="172" spans="1:23" x14ac:dyDescent="0.25">
      <c r="A172" s="68"/>
      <c r="B172" s="76"/>
      <c r="C172" s="77" t="s">
        <v>344</v>
      </c>
      <c r="D172" s="77" t="s">
        <v>5820</v>
      </c>
      <c r="E172" s="77" t="s">
        <v>5821</v>
      </c>
      <c r="F172" s="77">
        <v>20</v>
      </c>
      <c r="G172" s="77"/>
      <c r="H172" s="78">
        <v>11</v>
      </c>
      <c r="I172" s="79"/>
      <c r="J172" s="80">
        <v>11.5</v>
      </c>
      <c r="K172" s="77"/>
      <c r="L172" s="77"/>
      <c r="M172" s="79"/>
      <c r="N172" s="79"/>
      <c r="O172" s="215"/>
      <c r="P172" s="77"/>
      <c r="Q172" s="77"/>
      <c r="R172" s="77"/>
      <c r="S172" s="630"/>
      <c r="T172" s="68" t="str">
        <f>IFERROR(IFERROR(VLOOKUP(CONCATENATE($C172,"-",$D172, "-",$E172),Dashboard!$M$2:$N$158,2,FALSE),VLOOKUP(CONCATENATE($E172,"-",$D172, "-",$C172),[1]Dashboard!$M$2:$N$158,2,FALSE)),"")</f>
        <v>mrg124</v>
      </c>
      <c r="U172" s="209" t="str">
        <f t="shared" si="1"/>
        <v>mrg124</v>
      </c>
      <c r="V172" s="209"/>
      <c r="W172" s="85" t="s">
        <v>5612</v>
      </c>
    </row>
    <row r="173" spans="1:23" x14ac:dyDescent="0.25">
      <c r="A173" s="68"/>
      <c r="B173" s="76"/>
      <c r="C173" s="77" t="s">
        <v>5821</v>
      </c>
      <c r="D173" s="77" t="s">
        <v>5820</v>
      </c>
      <c r="E173" s="77" t="s">
        <v>344</v>
      </c>
      <c r="F173" s="77">
        <v>20</v>
      </c>
      <c r="G173" s="77"/>
      <c r="H173" s="78">
        <v>12</v>
      </c>
      <c r="I173" s="79"/>
      <c r="J173" s="80">
        <v>12.5</v>
      </c>
      <c r="K173" s="77">
        <v>1</v>
      </c>
      <c r="L173" s="77">
        <v>0</v>
      </c>
      <c r="M173" s="79">
        <v>6.35</v>
      </c>
      <c r="N173" s="79">
        <v>4.3</v>
      </c>
      <c r="O173" s="215">
        <f>SUM(F169:F173)</f>
        <v>100</v>
      </c>
      <c r="P173" s="76">
        <v>0</v>
      </c>
      <c r="Q173" s="76">
        <v>0</v>
      </c>
      <c r="R173" s="77"/>
      <c r="S173" s="630"/>
      <c r="T173" s="68" t="str">
        <f>IFERROR(IFERROR(VLOOKUP(CONCATENATE($C173,"-",$D173, "-",$E173),Dashboard!$M$2:$N$158,2,FALSE),VLOOKUP(CONCATENATE($E173,"-",$D173, "-",$C173),[1]Dashboard!$M$2:$N$158,2,FALSE)),"")</f>
        <v>mrg124</v>
      </c>
      <c r="U173" s="209" t="str">
        <f t="shared" si="1"/>
        <v>mrg124</v>
      </c>
      <c r="V173" s="209"/>
      <c r="W173" s="85" t="s">
        <v>7577</v>
      </c>
    </row>
    <row r="174" spans="1:23" x14ac:dyDescent="0.25">
      <c r="A174" s="68"/>
      <c r="B174" s="69"/>
      <c r="C174" s="68"/>
      <c r="D174" s="68"/>
      <c r="E174" s="68"/>
      <c r="F174" s="68"/>
      <c r="G174" s="68"/>
      <c r="H174" s="64"/>
      <c r="I174" s="70"/>
      <c r="J174" s="71"/>
      <c r="K174" s="68"/>
      <c r="L174" s="68"/>
      <c r="M174" s="70"/>
      <c r="N174" s="70"/>
      <c r="O174" s="153"/>
      <c r="P174" s="68"/>
      <c r="Q174" s="68"/>
      <c r="R174" s="68"/>
      <c r="S174" s="628"/>
      <c r="T174" s="68" t="str">
        <f>IFERROR(IFERROR(VLOOKUP(CONCATENATE($C174,"-",$D174, "-",$E174),Dashboard!$M$2:$N$158,2,FALSE),VLOOKUP(CONCATENATE($E174,"-",$D174, "-",$C174),[1]Dashboard!$M$2:$N$158,2,FALSE)),"")</f>
        <v/>
      </c>
      <c r="U174" s="209" t="str">
        <f t="shared" si="1"/>
        <v/>
      </c>
      <c r="V174" s="209"/>
      <c r="W174" s="68"/>
    </row>
    <row r="175" spans="1:23" x14ac:dyDescent="0.25">
      <c r="A175" s="68" t="s">
        <v>5835</v>
      </c>
      <c r="B175" s="69" t="s">
        <v>5836</v>
      </c>
      <c r="C175" s="68" t="s">
        <v>344</v>
      </c>
      <c r="D175" s="68" t="s">
        <v>7182</v>
      </c>
      <c r="E175" s="68" t="s">
        <v>2485</v>
      </c>
      <c r="F175" s="68">
        <v>38</v>
      </c>
      <c r="G175" s="68"/>
      <c r="H175" s="64">
        <v>13</v>
      </c>
      <c r="I175" s="70"/>
      <c r="J175" s="71">
        <v>14.3</v>
      </c>
      <c r="K175" s="68"/>
      <c r="L175" s="68"/>
      <c r="M175" s="70"/>
      <c r="N175" s="70"/>
      <c r="O175" s="153"/>
      <c r="P175" s="68"/>
      <c r="Q175" s="68"/>
      <c r="R175" s="68"/>
      <c r="S175" s="628"/>
      <c r="T175" s="68" t="str">
        <f>IFERROR(IFERROR(VLOOKUP(CONCATENATE($C175,"-",$D175, "-",$E175),Dashboard!$M$2:$N$158,2,FALSE),VLOOKUP(CONCATENATE($E175,"-",$D175, "-",$C175),[1]Dashboard!$M$2:$N$158,2,FALSE)),"")</f>
        <v/>
      </c>
      <c r="U175" s="209" t="str">
        <f t="shared" si="1"/>
        <v/>
      </c>
      <c r="V175" s="209"/>
      <c r="W175" s="68"/>
    </row>
    <row r="176" spans="1:23" x14ac:dyDescent="0.25">
      <c r="A176" s="68"/>
      <c r="B176" s="69"/>
      <c r="C176" s="68" t="s">
        <v>2485</v>
      </c>
      <c r="D176" s="68" t="s">
        <v>1245</v>
      </c>
      <c r="E176" s="68" t="s">
        <v>344</v>
      </c>
      <c r="F176" s="68">
        <v>34</v>
      </c>
      <c r="G176" s="68"/>
      <c r="H176" s="64">
        <v>17.350000000000001</v>
      </c>
      <c r="I176" s="70"/>
      <c r="J176" s="71">
        <v>18.350000000000001</v>
      </c>
      <c r="K176" s="68"/>
      <c r="L176" s="68"/>
      <c r="M176" s="70"/>
      <c r="N176" s="70"/>
      <c r="O176" s="153"/>
      <c r="P176" s="68"/>
      <c r="Q176" s="68"/>
      <c r="R176" s="68"/>
      <c r="S176" s="628"/>
      <c r="T176" s="68" t="str">
        <f>IFERROR(IFERROR(VLOOKUP(CONCATENATE($C176,"-",$D176, "-",$E176),Dashboard!$M$2:$N$158,2,FALSE),VLOOKUP(CONCATENATE($E176,"-",$D176, "-",$C176),[1]Dashboard!$M$2:$N$158,2,FALSE)),"")</f>
        <v/>
      </c>
      <c r="U176" s="209" t="str">
        <f t="shared" ref="U176:U239" si="2">$T176</f>
        <v/>
      </c>
      <c r="V176" s="209"/>
      <c r="W176" s="68"/>
    </row>
    <row r="177" spans="1:23" x14ac:dyDescent="0.25">
      <c r="A177" s="68"/>
      <c r="B177" s="69"/>
      <c r="C177" s="68" t="s">
        <v>344</v>
      </c>
      <c r="D177" s="68" t="s">
        <v>531</v>
      </c>
      <c r="E177" s="68" t="s">
        <v>655</v>
      </c>
      <c r="F177" s="68">
        <v>75</v>
      </c>
      <c r="G177" s="68"/>
      <c r="H177" s="64">
        <v>19</v>
      </c>
      <c r="I177" s="70"/>
      <c r="J177" s="71">
        <v>21.3</v>
      </c>
      <c r="K177" s="68">
        <v>1</v>
      </c>
      <c r="L177" s="68">
        <v>1</v>
      </c>
      <c r="M177" s="70">
        <v>7</v>
      </c>
      <c r="N177" s="70">
        <v>5.25</v>
      </c>
      <c r="O177" s="153">
        <f>SUM(F175:F177)</f>
        <v>147</v>
      </c>
      <c r="P177" s="76">
        <v>0</v>
      </c>
      <c r="Q177" s="76">
        <v>0</v>
      </c>
      <c r="R177" s="68"/>
      <c r="S177" s="628"/>
      <c r="T177" s="68" t="str">
        <f>IFERROR(IFERROR(VLOOKUP(CONCATENATE($C177,"-",$D177, "-",$E177),Dashboard!$M$2:$N$158,2,FALSE),VLOOKUP(CONCATENATE($E177,"-",$D177, "-",$C177),[1]Dashboard!$M$2:$N$158,2,FALSE)),"")</f>
        <v/>
      </c>
      <c r="U177" s="209" t="str">
        <f t="shared" si="2"/>
        <v/>
      </c>
      <c r="V177" s="209"/>
      <c r="W177" s="68" t="s">
        <v>7579</v>
      </c>
    </row>
    <row r="178" spans="1:23" x14ac:dyDescent="0.25">
      <c r="A178" s="68"/>
      <c r="B178" s="69">
        <v>33</v>
      </c>
      <c r="C178" s="68" t="s">
        <v>655</v>
      </c>
      <c r="D178" s="68" t="s">
        <v>531</v>
      </c>
      <c r="E178" s="68" t="s">
        <v>344</v>
      </c>
      <c r="F178" s="68">
        <v>75</v>
      </c>
      <c r="G178" s="68"/>
      <c r="H178" s="64">
        <v>6.15</v>
      </c>
      <c r="I178" s="70"/>
      <c r="J178" s="71">
        <v>8</v>
      </c>
      <c r="K178" s="68"/>
      <c r="L178" s="68"/>
      <c r="M178" s="70"/>
      <c r="N178" s="70"/>
      <c r="O178" s="153"/>
      <c r="P178" s="68"/>
      <c r="Q178" s="68"/>
      <c r="R178" s="68"/>
      <c r="S178" s="628"/>
      <c r="T178" s="68" t="str">
        <f>IFERROR(IFERROR(VLOOKUP(CONCATENATE($C178,"-",$D178, "-",$E178),Dashboard!$M$2:$N$158,2,FALSE),VLOOKUP(CONCATENATE($E178,"-",$D178, "-",$C178),[1]Dashboard!$M$2:$N$158,2,FALSE)),"")</f>
        <v/>
      </c>
      <c r="U178" s="209" t="str">
        <f t="shared" si="2"/>
        <v/>
      </c>
      <c r="V178" s="209"/>
      <c r="W178" s="68"/>
    </row>
    <row r="179" spans="1:23" x14ac:dyDescent="0.25">
      <c r="A179" s="68"/>
      <c r="B179" s="69"/>
      <c r="C179" s="68" t="s">
        <v>344</v>
      </c>
      <c r="D179" s="68" t="s">
        <v>1261</v>
      </c>
      <c r="E179" s="68" t="s">
        <v>295</v>
      </c>
      <c r="F179" s="68">
        <v>31</v>
      </c>
      <c r="G179" s="68"/>
      <c r="H179" s="64">
        <v>8.15</v>
      </c>
      <c r="I179" s="70"/>
      <c r="J179" s="71">
        <v>9.15</v>
      </c>
      <c r="K179" s="68"/>
      <c r="L179" s="68"/>
      <c r="M179" s="70"/>
      <c r="N179" s="70"/>
      <c r="O179" s="153"/>
      <c r="P179" s="68"/>
      <c r="Q179" s="68"/>
      <c r="R179" s="68"/>
      <c r="S179" s="628"/>
      <c r="T179" s="68" t="str">
        <f>IFERROR(IFERROR(VLOOKUP(CONCATENATE($C179,"-",$D179, "-",$E179),Dashboard!$M$2:$N$158,2,FALSE),VLOOKUP(CONCATENATE($E179,"-",$D179, "-",$C179),[1]Dashboard!$M$2:$N$158,2,FALSE)),"")</f>
        <v>mrg139</v>
      </c>
      <c r="U179" s="209" t="str">
        <f t="shared" si="2"/>
        <v>mrg139</v>
      </c>
      <c r="V179" s="209"/>
      <c r="W179" s="68"/>
    </row>
    <row r="180" spans="1:23" x14ac:dyDescent="0.25">
      <c r="A180" s="68"/>
      <c r="B180" s="69"/>
      <c r="C180" s="68" t="s">
        <v>295</v>
      </c>
      <c r="D180" s="68" t="s">
        <v>1261</v>
      </c>
      <c r="E180" s="68" t="s">
        <v>344</v>
      </c>
      <c r="F180" s="68">
        <v>31</v>
      </c>
      <c r="G180" s="68"/>
      <c r="H180" s="64">
        <v>9.3000000000000007</v>
      </c>
      <c r="I180" s="70"/>
      <c r="J180" s="71">
        <v>10.3</v>
      </c>
      <c r="K180" s="68">
        <v>1</v>
      </c>
      <c r="L180" s="68">
        <v>1</v>
      </c>
      <c r="M180" s="70">
        <v>5.45</v>
      </c>
      <c r="N180" s="70">
        <v>4.55</v>
      </c>
      <c r="O180" s="153">
        <f>SUM(F178:F180)</f>
        <v>137</v>
      </c>
      <c r="P180" s="76">
        <v>0</v>
      </c>
      <c r="Q180" s="76">
        <v>0</v>
      </c>
      <c r="R180" s="68"/>
      <c r="S180" s="628"/>
      <c r="T180" s="68" t="str">
        <f>IFERROR(IFERROR(VLOOKUP(CONCATENATE($C180,"-",$D180, "-",$E180),Dashboard!$M$2:$N$158,2,FALSE),VLOOKUP(CONCATENATE($E180,"-",$D180, "-",$C180),[1]Dashboard!$M$2:$N$158,2,FALSE)),"")</f>
        <v>mrg139</v>
      </c>
      <c r="U180" s="209" t="str">
        <f t="shared" si="2"/>
        <v>mrg139</v>
      </c>
      <c r="V180" s="209"/>
      <c r="W180" s="68" t="s">
        <v>5805</v>
      </c>
    </row>
    <row r="181" spans="1:23" x14ac:dyDescent="0.25">
      <c r="A181" s="68"/>
      <c r="B181" s="69"/>
      <c r="C181" s="68"/>
      <c r="D181" s="68"/>
      <c r="E181" s="68"/>
      <c r="F181" s="68"/>
      <c r="G181" s="68"/>
      <c r="H181" s="64"/>
      <c r="I181" s="70"/>
      <c r="J181" s="71"/>
      <c r="K181" s="68"/>
      <c r="L181" s="68"/>
      <c r="M181" s="70"/>
      <c r="N181" s="70"/>
      <c r="O181" s="153"/>
      <c r="P181" s="68"/>
      <c r="Q181" s="68"/>
      <c r="R181" s="68"/>
      <c r="S181" s="628"/>
      <c r="T181" s="68" t="str">
        <f>IFERROR(IFERROR(VLOOKUP(CONCATENATE($C181,"-",$D181, "-",$E181),Dashboard!$M$2:$N$158,2,FALSE),VLOOKUP(CONCATENATE($E181,"-",$D181, "-",$C181),[1]Dashboard!$M$2:$N$158,2,FALSE)),"")</f>
        <v/>
      </c>
      <c r="U181" s="209" t="str">
        <f t="shared" si="2"/>
        <v/>
      </c>
      <c r="V181" s="209"/>
      <c r="W181" s="68"/>
    </row>
    <row r="182" spans="1:23" x14ac:dyDescent="0.25">
      <c r="A182" s="68" t="s">
        <v>5835</v>
      </c>
      <c r="B182" s="69" t="s">
        <v>5837</v>
      </c>
      <c r="C182" s="68" t="s">
        <v>344</v>
      </c>
      <c r="D182" s="68" t="s">
        <v>531</v>
      </c>
      <c r="E182" s="68" t="s">
        <v>655</v>
      </c>
      <c r="F182" s="68">
        <v>75</v>
      </c>
      <c r="G182" s="68"/>
      <c r="H182" s="64">
        <v>13.45</v>
      </c>
      <c r="I182" s="70"/>
      <c r="J182" s="71">
        <v>16</v>
      </c>
      <c r="K182" s="68"/>
      <c r="L182" s="68"/>
      <c r="M182" s="70"/>
      <c r="N182" s="70"/>
      <c r="O182" s="153"/>
      <c r="P182" s="68"/>
      <c r="Q182" s="68"/>
      <c r="R182" s="68"/>
      <c r="S182" s="628"/>
      <c r="T182" s="68" t="str">
        <f>IFERROR(IFERROR(VLOOKUP(CONCATENATE($C182,"-",$D182, "-",$E182),Dashboard!$M$2:$N$158,2,FALSE),VLOOKUP(CONCATENATE($E182,"-",$D182, "-",$C182),[1]Dashboard!$M$2:$N$158,2,FALSE)),"")</f>
        <v/>
      </c>
      <c r="U182" s="209" t="str">
        <f t="shared" si="2"/>
        <v/>
      </c>
      <c r="V182" s="209"/>
      <c r="W182" s="68"/>
    </row>
    <row r="183" spans="1:23" x14ac:dyDescent="0.25">
      <c r="A183" s="68"/>
      <c r="B183" s="69"/>
      <c r="C183" s="68" t="s">
        <v>655</v>
      </c>
      <c r="D183" s="68" t="s">
        <v>531</v>
      </c>
      <c r="E183" s="68" t="s">
        <v>344</v>
      </c>
      <c r="F183" s="68">
        <v>75</v>
      </c>
      <c r="G183" s="68"/>
      <c r="H183" s="64">
        <v>17</v>
      </c>
      <c r="I183" s="70"/>
      <c r="J183" s="71">
        <v>19.45</v>
      </c>
      <c r="K183" s="68"/>
      <c r="L183" s="68"/>
      <c r="M183" s="70"/>
      <c r="N183" s="70"/>
      <c r="O183" s="153"/>
      <c r="P183" s="68"/>
      <c r="Q183" s="68"/>
      <c r="R183" s="68"/>
      <c r="S183" s="628"/>
      <c r="T183" s="68" t="str">
        <f>IFERROR(IFERROR(VLOOKUP(CONCATENATE($C183,"-",$D183, "-",$E183),Dashboard!$M$2:$N$158,2,FALSE),VLOOKUP(CONCATENATE($E183,"-",$D183, "-",$C183),[1]Dashboard!$M$2:$N$158,2,FALSE)),"")</f>
        <v/>
      </c>
      <c r="U183" s="209" t="str">
        <f t="shared" si="2"/>
        <v/>
      </c>
      <c r="V183" s="209"/>
      <c r="W183" s="68"/>
    </row>
    <row r="184" spans="1:23" x14ac:dyDescent="0.25">
      <c r="A184" s="68"/>
      <c r="B184" s="69"/>
      <c r="C184" s="68" t="s">
        <v>344</v>
      </c>
      <c r="D184" s="68" t="s">
        <v>1261</v>
      </c>
      <c r="E184" s="68" t="s">
        <v>295</v>
      </c>
      <c r="F184" s="68">
        <v>31</v>
      </c>
      <c r="G184" s="68"/>
      <c r="H184" s="64">
        <v>19.55</v>
      </c>
      <c r="I184" s="70"/>
      <c r="J184" s="71">
        <v>20.55</v>
      </c>
      <c r="K184" s="68"/>
      <c r="L184" s="68"/>
      <c r="M184" s="70"/>
      <c r="N184" s="70"/>
      <c r="O184" s="153"/>
      <c r="P184" s="68"/>
      <c r="Q184" s="68"/>
      <c r="R184" s="68"/>
      <c r="S184" s="628"/>
      <c r="T184" s="68" t="str">
        <f>IFERROR(IFERROR(VLOOKUP(CONCATENATE($C184,"-",$D184, "-",$E184),Dashboard!$M$2:$N$158,2,FALSE),VLOOKUP(CONCATENATE($E184,"-",$D184, "-",$C184),[1]Dashboard!$M$2:$N$158,2,FALSE)),"")</f>
        <v>mrg139</v>
      </c>
      <c r="U184" s="209" t="str">
        <f t="shared" si="2"/>
        <v>mrg139</v>
      </c>
      <c r="V184" s="209"/>
      <c r="W184" s="68"/>
    </row>
    <row r="185" spans="1:23" x14ac:dyDescent="0.25">
      <c r="A185" s="68"/>
      <c r="B185" s="69"/>
      <c r="C185" s="68" t="s">
        <v>295</v>
      </c>
      <c r="D185" s="68" t="s">
        <v>1261</v>
      </c>
      <c r="E185" s="68" t="s">
        <v>344</v>
      </c>
      <c r="F185" s="68">
        <v>31</v>
      </c>
      <c r="G185" s="68"/>
      <c r="H185" s="64">
        <v>22</v>
      </c>
      <c r="I185" s="70"/>
      <c r="J185" s="71">
        <v>23</v>
      </c>
      <c r="K185" s="68">
        <v>1</v>
      </c>
      <c r="L185" s="68">
        <v>1</v>
      </c>
      <c r="M185" s="70">
        <v>6</v>
      </c>
      <c r="N185" s="70">
        <v>5.3</v>
      </c>
      <c r="O185" s="153">
        <f>SUM(F182:F185)</f>
        <v>212</v>
      </c>
      <c r="P185" s="76">
        <v>0</v>
      </c>
      <c r="Q185" s="76">
        <v>0</v>
      </c>
      <c r="R185" s="68"/>
      <c r="S185" s="628"/>
      <c r="T185" s="68" t="str">
        <f>IFERROR(IFERROR(VLOOKUP(CONCATENATE($C185,"-",$D185, "-",$E185),Dashboard!$M$2:$N$158,2,FALSE),VLOOKUP(CONCATENATE($E185,"-",$D185, "-",$C185),[1]Dashboard!$M$2:$N$158,2,FALSE)),"")</f>
        <v>mrg139</v>
      </c>
      <c r="U185" s="209" t="str">
        <f t="shared" si="2"/>
        <v>mrg139</v>
      </c>
      <c r="V185" s="209"/>
      <c r="W185" s="68" t="s">
        <v>7580</v>
      </c>
    </row>
    <row r="186" spans="1:23" x14ac:dyDescent="0.25">
      <c r="A186" s="68"/>
      <c r="B186" s="69">
        <v>34</v>
      </c>
      <c r="C186" s="68" t="s">
        <v>344</v>
      </c>
      <c r="D186" s="68" t="s">
        <v>531</v>
      </c>
      <c r="E186" s="68" t="s">
        <v>655</v>
      </c>
      <c r="F186" s="68">
        <v>75</v>
      </c>
      <c r="G186" s="68"/>
      <c r="H186" s="64">
        <v>6</v>
      </c>
      <c r="I186" s="70"/>
      <c r="J186" s="71">
        <v>8.4499999999999993</v>
      </c>
      <c r="K186" s="68"/>
      <c r="L186" s="68"/>
      <c r="M186" s="70"/>
      <c r="N186" s="70"/>
      <c r="O186" s="153"/>
      <c r="P186" s="68"/>
      <c r="Q186" s="68"/>
      <c r="R186" s="68"/>
      <c r="S186" s="628"/>
      <c r="T186" s="68" t="str">
        <f>IFERROR(IFERROR(VLOOKUP(CONCATENATE($C186,"-",$D186, "-",$E186),Dashboard!$M$2:$N$158,2,FALSE),VLOOKUP(CONCATENATE($E186,"-",$D186, "-",$C186),[1]Dashboard!$M$2:$N$158,2,FALSE)),"")</f>
        <v/>
      </c>
      <c r="U186" s="209" t="str">
        <f t="shared" si="2"/>
        <v/>
      </c>
      <c r="V186" s="209"/>
      <c r="W186" s="68"/>
    </row>
    <row r="187" spans="1:23" x14ac:dyDescent="0.25">
      <c r="A187" s="68"/>
      <c r="B187" s="69"/>
      <c r="C187" s="68" t="s">
        <v>655</v>
      </c>
      <c r="D187" s="68" t="s">
        <v>531</v>
      </c>
      <c r="E187" s="68" t="s">
        <v>344</v>
      </c>
      <c r="F187" s="68">
        <v>75</v>
      </c>
      <c r="G187" s="68"/>
      <c r="H187" s="64">
        <v>9.15</v>
      </c>
      <c r="I187" s="70"/>
      <c r="J187" s="71">
        <v>12</v>
      </c>
      <c r="K187" s="68">
        <v>1</v>
      </c>
      <c r="L187" s="68">
        <v>1</v>
      </c>
      <c r="M187" s="70">
        <v>6</v>
      </c>
      <c r="N187" s="70">
        <v>5.3</v>
      </c>
      <c r="O187" s="153">
        <f>SUM(F186:F187)</f>
        <v>150</v>
      </c>
      <c r="P187" s="76">
        <v>0</v>
      </c>
      <c r="Q187" s="76">
        <v>0</v>
      </c>
      <c r="R187" s="68"/>
      <c r="S187" s="628"/>
      <c r="T187" s="68" t="str">
        <f>IFERROR(IFERROR(VLOOKUP(CONCATENATE($C187,"-",$D187, "-",$E187),Dashboard!$M$2:$N$158,2,FALSE),VLOOKUP(CONCATENATE($E187,"-",$D187, "-",$C187),[1]Dashboard!$M$2:$N$158,2,FALSE)),"")</f>
        <v/>
      </c>
      <c r="U187" s="209" t="str">
        <f t="shared" si="2"/>
        <v/>
      </c>
      <c r="V187" s="209"/>
      <c r="W187" s="68" t="s">
        <v>5805</v>
      </c>
    </row>
    <row r="188" spans="1:23" x14ac:dyDescent="0.25">
      <c r="A188" s="68"/>
      <c r="B188" s="69"/>
      <c r="C188" s="68"/>
      <c r="D188" s="68"/>
      <c r="E188" s="68"/>
      <c r="F188" s="68"/>
      <c r="G188" s="68"/>
      <c r="H188" s="64"/>
      <c r="I188" s="70"/>
      <c r="J188" s="71"/>
      <c r="K188" s="68"/>
      <c r="L188" s="68"/>
      <c r="M188" s="70"/>
      <c r="N188" s="70"/>
      <c r="O188" s="153"/>
      <c r="P188" s="68"/>
      <c r="Q188" s="68"/>
      <c r="R188" s="68"/>
      <c r="S188" s="628"/>
      <c r="T188" s="68" t="str">
        <f>IFERROR(IFERROR(VLOOKUP(CONCATENATE($C188,"-",$D188, "-",$E188),Dashboard!$M$2:$N$158,2,FALSE),VLOOKUP(CONCATENATE($E188,"-",$D188, "-",$C188),[1]Dashboard!$M$2:$N$158,2,FALSE)),"")</f>
        <v/>
      </c>
      <c r="U188" s="209" t="str">
        <f t="shared" si="2"/>
        <v/>
      </c>
      <c r="V188" s="209"/>
      <c r="W188" s="68"/>
    </row>
    <row r="189" spans="1:23" x14ac:dyDescent="0.25">
      <c r="A189" s="68" t="s">
        <v>5835</v>
      </c>
      <c r="B189" s="69" t="s">
        <v>5838</v>
      </c>
      <c r="C189" s="68" t="s">
        <v>344</v>
      </c>
      <c r="D189" s="68" t="s">
        <v>7183</v>
      </c>
      <c r="E189" s="68" t="s">
        <v>344</v>
      </c>
      <c r="F189" s="68">
        <v>16</v>
      </c>
      <c r="G189" s="68"/>
      <c r="H189" s="64">
        <v>13</v>
      </c>
      <c r="I189" s="70">
        <v>13.3</v>
      </c>
      <c r="J189" s="71">
        <v>14</v>
      </c>
      <c r="K189" s="68"/>
      <c r="L189" s="68"/>
      <c r="M189" s="70"/>
      <c r="N189" s="70"/>
      <c r="O189" s="153"/>
      <c r="P189" s="76"/>
      <c r="Q189" s="76"/>
      <c r="R189" s="68"/>
      <c r="S189" s="628"/>
      <c r="T189" s="68" t="str">
        <f>IFERROR(IFERROR(VLOOKUP(CONCATENATE($C189,"-",$D189, "-",$E189),Dashboard!$M$2:$N$158,2,FALSE),VLOOKUP(CONCATENATE($E189,"-",$D189, "-",$C189),[1]Dashboard!$M$2:$N$158,2,FALSE)),"")</f>
        <v/>
      </c>
      <c r="U189" s="209" t="str">
        <f t="shared" si="2"/>
        <v/>
      </c>
      <c r="V189" s="209"/>
      <c r="W189" s="68"/>
    </row>
    <row r="190" spans="1:23" x14ac:dyDescent="0.25">
      <c r="A190" s="68"/>
      <c r="B190" s="69"/>
      <c r="C190" s="68" t="s">
        <v>344</v>
      </c>
      <c r="D190" s="68" t="s">
        <v>531</v>
      </c>
      <c r="E190" s="68" t="s">
        <v>655</v>
      </c>
      <c r="F190" s="68">
        <v>75</v>
      </c>
      <c r="G190" s="68"/>
      <c r="H190" s="64">
        <v>14.4</v>
      </c>
      <c r="I190" s="70"/>
      <c r="J190" s="71">
        <v>17</v>
      </c>
      <c r="K190" s="68"/>
      <c r="L190" s="68"/>
      <c r="M190" s="70"/>
      <c r="N190" s="70"/>
      <c r="O190" s="153"/>
      <c r="P190" s="68"/>
      <c r="Q190" s="68"/>
      <c r="R190" s="68"/>
      <c r="S190" s="628"/>
      <c r="T190" s="68" t="str">
        <f>IFERROR(IFERROR(VLOOKUP(CONCATENATE($C190,"-",$D190, "-",$E190),Dashboard!$M$2:$N$158,2,FALSE),VLOOKUP(CONCATENATE($E190,"-",$D190, "-",$C190),[1]Dashboard!$M$2:$N$158,2,FALSE)),"")</f>
        <v/>
      </c>
      <c r="U190" s="209" t="str">
        <f t="shared" si="2"/>
        <v/>
      </c>
      <c r="V190" s="209"/>
      <c r="W190" s="68"/>
    </row>
    <row r="191" spans="1:23" x14ac:dyDescent="0.25">
      <c r="A191" s="68"/>
      <c r="B191" s="69"/>
      <c r="C191" s="68" t="s">
        <v>655</v>
      </c>
      <c r="D191" s="68" t="s">
        <v>531</v>
      </c>
      <c r="E191" s="68" t="s">
        <v>344</v>
      </c>
      <c r="F191" s="68">
        <v>75</v>
      </c>
      <c r="G191" s="68"/>
      <c r="H191" s="64">
        <v>18</v>
      </c>
      <c r="I191" s="70"/>
      <c r="J191" s="71">
        <v>20.149999999999999</v>
      </c>
      <c r="K191" s="68">
        <v>1</v>
      </c>
      <c r="L191" s="68">
        <v>1</v>
      </c>
      <c r="M191" s="70">
        <v>7.45</v>
      </c>
      <c r="N191" s="70">
        <v>6.05</v>
      </c>
      <c r="O191" s="153">
        <f>SUM(F189:F191)</f>
        <v>166</v>
      </c>
      <c r="P191" s="76">
        <v>0</v>
      </c>
      <c r="Q191" s="76">
        <v>0</v>
      </c>
      <c r="R191" s="68"/>
      <c r="S191" s="628"/>
      <c r="T191" s="68" t="str">
        <f>IFERROR(IFERROR(VLOOKUP(CONCATENATE($C191,"-",$D191, "-",$E191),Dashboard!$M$2:$N$158,2,FALSE),VLOOKUP(CONCATENATE($E191,"-",$D191, "-",$C191),[1]Dashboard!$M$2:$N$158,2,FALSE)),"")</f>
        <v/>
      </c>
      <c r="U191" s="209" t="str">
        <f t="shared" si="2"/>
        <v/>
      </c>
      <c r="V191" s="209"/>
      <c r="W191" s="74" t="s">
        <v>7581</v>
      </c>
    </row>
    <row r="192" spans="1:23" x14ac:dyDescent="0.25">
      <c r="A192" s="68"/>
      <c r="B192" s="69">
        <v>35</v>
      </c>
      <c r="C192" s="68" t="s">
        <v>344</v>
      </c>
      <c r="D192" s="68" t="s">
        <v>531</v>
      </c>
      <c r="E192" s="68" t="s">
        <v>655</v>
      </c>
      <c r="F192" s="68">
        <v>75</v>
      </c>
      <c r="G192" s="68"/>
      <c r="H192" s="64">
        <v>6.3</v>
      </c>
      <c r="I192" s="70"/>
      <c r="J192" s="71">
        <v>9.15</v>
      </c>
      <c r="K192" s="68"/>
      <c r="L192" s="68"/>
      <c r="M192" s="70"/>
      <c r="N192" s="70"/>
      <c r="O192" s="153"/>
      <c r="P192" s="68"/>
      <c r="Q192" s="68"/>
      <c r="R192" s="68"/>
      <c r="S192" s="628"/>
      <c r="T192" s="68" t="str">
        <f>IFERROR(IFERROR(VLOOKUP(CONCATENATE($C192,"-",$D192, "-",$E192),Dashboard!$M$2:$N$158,2,FALSE),VLOOKUP(CONCATENATE($E192,"-",$D192, "-",$C192),[1]Dashboard!$M$2:$N$158,2,FALSE)),"")</f>
        <v/>
      </c>
      <c r="U192" s="209" t="str">
        <f t="shared" si="2"/>
        <v/>
      </c>
      <c r="V192" s="209"/>
      <c r="W192" s="68"/>
    </row>
    <row r="193" spans="1:23" x14ac:dyDescent="0.25">
      <c r="A193" s="68"/>
      <c r="B193" s="69"/>
      <c r="C193" s="68" t="s">
        <v>655</v>
      </c>
      <c r="D193" s="68" t="s">
        <v>531</v>
      </c>
      <c r="E193" s="68" t="s">
        <v>344</v>
      </c>
      <c r="F193" s="68">
        <v>75</v>
      </c>
      <c r="G193" s="68"/>
      <c r="H193" s="64">
        <v>9.3000000000000007</v>
      </c>
      <c r="I193" s="70"/>
      <c r="J193" s="71">
        <v>12.15</v>
      </c>
      <c r="K193" s="68">
        <v>1</v>
      </c>
      <c r="L193" s="68">
        <v>1</v>
      </c>
      <c r="M193" s="70">
        <v>5.45</v>
      </c>
      <c r="N193" s="70">
        <v>6.3</v>
      </c>
      <c r="O193" s="153">
        <f>SUM(F192:F193)</f>
        <v>150</v>
      </c>
      <c r="P193" s="76">
        <v>0</v>
      </c>
      <c r="Q193" s="76">
        <v>0</v>
      </c>
      <c r="R193" s="68"/>
      <c r="S193" s="628"/>
      <c r="T193" s="68" t="str">
        <f>IFERROR(IFERROR(VLOOKUP(CONCATENATE($C193,"-",$D193, "-",$E193),Dashboard!$M$2:$N$158,2,FALSE),VLOOKUP(CONCATENATE($E193,"-",$D193, "-",$C193),[1]Dashboard!$M$2:$N$158,2,FALSE)),"")</f>
        <v/>
      </c>
      <c r="U193" s="209" t="str">
        <f t="shared" si="2"/>
        <v/>
      </c>
      <c r="V193" s="209"/>
      <c r="W193" s="68"/>
    </row>
    <row r="194" spans="1:23" x14ac:dyDescent="0.25">
      <c r="A194" s="68" t="s">
        <v>5835</v>
      </c>
      <c r="B194" s="69" t="s">
        <v>5839</v>
      </c>
      <c r="C194" s="68" t="s">
        <v>344</v>
      </c>
      <c r="D194" s="68" t="s">
        <v>531</v>
      </c>
      <c r="E194" s="68" t="s">
        <v>655</v>
      </c>
      <c r="F194" s="68">
        <v>75</v>
      </c>
      <c r="G194" s="68"/>
      <c r="H194" s="64">
        <v>12.3</v>
      </c>
      <c r="I194" s="70"/>
      <c r="J194" s="71">
        <v>15</v>
      </c>
      <c r="K194" s="68"/>
      <c r="L194" s="68"/>
      <c r="M194" s="70"/>
      <c r="N194" s="70"/>
      <c r="O194" s="153"/>
      <c r="P194" s="68"/>
      <c r="Q194" s="68"/>
      <c r="R194" s="68"/>
      <c r="S194" s="628"/>
      <c r="T194" s="68" t="str">
        <f>IFERROR(IFERROR(VLOOKUP(CONCATENATE($C194,"-",$D194, "-",$E194),Dashboard!$M$2:$N$158,2,FALSE),VLOOKUP(CONCATENATE($E194,"-",$D194, "-",$C194),[1]Dashboard!$M$2:$N$158,2,FALSE)),"")</f>
        <v/>
      </c>
      <c r="U194" s="209" t="str">
        <f t="shared" si="2"/>
        <v/>
      </c>
      <c r="V194" s="209"/>
      <c r="W194" s="68"/>
    </row>
    <row r="195" spans="1:23" x14ac:dyDescent="0.25">
      <c r="A195" s="68"/>
      <c r="B195" s="69"/>
      <c r="C195" s="68" t="s">
        <v>655</v>
      </c>
      <c r="D195" s="68" t="s">
        <v>531</v>
      </c>
      <c r="E195" s="68" t="s">
        <v>344</v>
      </c>
      <c r="F195" s="68">
        <v>75</v>
      </c>
      <c r="G195" s="68"/>
      <c r="H195" s="64">
        <v>16.45</v>
      </c>
      <c r="I195" s="70"/>
      <c r="J195" s="71">
        <v>18.3</v>
      </c>
      <c r="K195" s="68">
        <v>1</v>
      </c>
      <c r="L195" s="68">
        <v>1</v>
      </c>
      <c r="M195" s="70">
        <v>7.15</v>
      </c>
      <c r="N195" s="70">
        <v>6</v>
      </c>
      <c r="O195" s="153">
        <f>SUM(F194:F195)</f>
        <v>150</v>
      </c>
      <c r="P195" s="76">
        <v>0</v>
      </c>
      <c r="Q195" s="76">
        <v>0</v>
      </c>
      <c r="R195" s="68"/>
      <c r="S195" s="628"/>
      <c r="T195" s="68" t="str">
        <f>IFERROR(IFERROR(VLOOKUP(CONCATENATE($C195,"-",$D195, "-",$E195),Dashboard!$M$2:$N$158,2,FALSE),VLOOKUP(CONCATENATE($E195,"-",$D195, "-",$C195),[1]Dashboard!$M$2:$N$158,2,FALSE)),"")</f>
        <v/>
      </c>
      <c r="U195" s="209" t="str">
        <f t="shared" si="2"/>
        <v/>
      </c>
      <c r="V195" s="209"/>
      <c r="W195" s="68" t="s">
        <v>7582</v>
      </c>
    </row>
    <row r="196" spans="1:23" x14ac:dyDescent="0.25">
      <c r="A196" s="68"/>
      <c r="B196" s="69">
        <v>36</v>
      </c>
      <c r="C196" s="68" t="s">
        <v>344</v>
      </c>
      <c r="D196" s="68" t="s">
        <v>531</v>
      </c>
      <c r="E196" s="68" t="s">
        <v>655</v>
      </c>
      <c r="F196" s="68">
        <v>75</v>
      </c>
      <c r="G196" s="68"/>
      <c r="H196" s="64">
        <v>7</v>
      </c>
      <c r="I196" s="70"/>
      <c r="J196" s="71">
        <v>9.4499999999999993</v>
      </c>
      <c r="K196" s="68"/>
      <c r="L196" s="68"/>
      <c r="M196" s="70"/>
      <c r="N196" s="70"/>
      <c r="O196" s="153"/>
      <c r="P196" s="68"/>
      <c r="Q196" s="68"/>
      <c r="R196" s="68"/>
      <c r="S196" s="628"/>
      <c r="T196" s="68" t="str">
        <f>IFERROR(IFERROR(VLOOKUP(CONCATENATE($C196,"-",$D196, "-",$E196),Dashboard!$M$2:$N$158,2,FALSE),VLOOKUP(CONCATENATE($E196,"-",$D196, "-",$C196),[1]Dashboard!$M$2:$N$158,2,FALSE)),"")</f>
        <v/>
      </c>
      <c r="U196" s="209" t="str">
        <f t="shared" si="2"/>
        <v/>
      </c>
      <c r="V196" s="209"/>
      <c r="W196" s="68"/>
    </row>
    <row r="197" spans="1:23" x14ac:dyDescent="0.25">
      <c r="A197" s="68"/>
      <c r="B197" s="69"/>
      <c r="C197" s="68" t="s">
        <v>655</v>
      </c>
      <c r="D197" s="68" t="s">
        <v>531</v>
      </c>
      <c r="E197" s="68" t="s">
        <v>344</v>
      </c>
      <c r="F197" s="68">
        <v>75</v>
      </c>
      <c r="G197" s="68"/>
      <c r="H197" s="64">
        <v>10</v>
      </c>
      <c r="I197" s="70"/>
      <c r="J197" s="71">
        <v>12.45</v>
      </c>
      <c r="K197" s="68">
        <v>1</v>
      </c>
      <c r="L197" s="68">
        <v>1</v>
      </c>
      <c r="M197" s="70">
        <v>5.45</v>
      </c>
      <c r="N197" s="70">
        <v>5.3</v>
      </c>
      <c r="O197" s="153">
        <f>SUM(F196:F197)</f>
        <v>150</v>
      </c>
      <c r="P197" s="76">
        <v>0</v>
      </c>
      <c r="Q197" s="76">
        <v>0</v>
      </c>
      <c r="R197" s="68"/>
      <c r="S197" s="628"/>
      <c r="T197" s="68" t="str">
        <f>IFERROR(IFERROR(VLOOKUP(CONCATENATE($C197,"-",$D197, "-",$E197),Dashboard!$M$2:$N$158,2,FALSE),VLOOKUP(CONCATENATE($E197,"-",$D197, "-",$C197),[1]Dashboard!$M$2:$N$158,2,FALSE)),"")</f>
        <v/>
      </c>
      <c r="U197" s="209" t="str">
        <f t="shared" si="2"/>
        <v/>
      </c>
      <c r="V197" s="209"/>
      <c r="W197" s="68" t="s">
        <v>5805</v>
      </c>
    </row>
    <row r="198" spans="1:23" x14ac:dyDescent="0.25">
      <c r="A198" s="68"/>
      <c r="B198" s="69"/>
      <c r="C198" s="68"/>
      <c r="D198" s="68"/>
      <c r="E198" s="68"/>
      <c r="F198" s="68"/>
      <c r="G198" s="68"/>
      <c r="H198" s="64"/>
      <c r="I198" s="70"/>
      <c r="J198" s="71"/>
      <c r="K198" s="68"/>
      <c r="L198" s="68"/>
      <c r="M198" s="70"/>
      <c r="N198" s="70"/>
      <c r="O198" s="153"/>
      <c r="P198" s="68"/>
      <c r="Q198" s="68"/>
      <c r="R198" s="68"/>
      <c r="S198" s="628"/>
      <c r="T198" s="68" t="str">
        <f>IFERROR(IFERROR(VLOOKUP(CONCATENATE($C198,"-",$D198, "-",$E198),Dashboard!$M$2:$N$158,2,FALSE),VLOOKUP(CONCATENATE($E198,"-",$D198, "-",$C198),[1]Dashboard!$M$2:$N$158,2,FALSE)),"")</f>
        <v/>
      </c>
      <c r="U198" s="209" t="str">
        <f t="shared" si="2"/>
        <v/>
      </c>
      <c r="V198" s="209"/>
      <c r="W198" s="68"/>
    </row>
    <row r="199" spans="1:23" ht="36.75" x14ac:dyDescent="0.25">
      <c r="A199" s="68" t="s">
        <v>5835</v>
      </c>
      <c r="B199" s="69" t="s">
        <v>5840</v>
      </c>
      <c r="C199" s="68" t="s">
        <v>344</v>
      </c>
      <c r="D199" s="86" t="s">
        <v>7184</v>
      </c>
      <c r="E199" s="68" t="s">
        <v>344</v>
      </c>
      <c r="F199" s="68">
        <v>14</v>
      </c>
      <c r="G199" s="68"/>
      <c r="H199" s="64">
        <v>13</v>
      </c>
      <c r="I199" s="70"/>
      <c r="J199" s="71">
        <v>14.15</v>
      </c>
      <c r="K199" s="68"/>
      <c r="L199" s="68"/>
      <c r="M199" s="70"/>
      <c r="N199" s="70"/>
      <c r="O199" s="153"/>
      <c r="P199" s="68"/>
      <c r="Q199" s="68"/>
      <c r="R199" s="68"/>
      <c r="S199" s="628"/>
      <c r="T199" s="68" t="str">
        <f>IFERROR(IFERROR(VLOOKUP(CONCATENATE($C199,"-",$D199, "-",$E199),Dashboard!$M$2:$N$158,2,FALSE),VLOOKUP(CONCATENATE($E199,"-",$D199, "-",$C199),[1]Dashboard!$M$2:$N$158,2,FALSE)),"")</f>
        <v/>
      </c>
      <c r="U199" s="209" t="str">
        <f t="shared" si="2"/>
        <v/>
      </c>
      <c r="V199" s="209"/>
      <c r="W199" s="68"/>
    </row>
    <row r="200" spans="1:23" x14ac:dyDescent="0.25">
      <c r="A200" s="68"/>
      <c r="B200" s="69"/>
      <c r="C200" s="68" t="s">
        <v>344</v>
      </c>
      <c r="D200" s="68" t="s">
        <v>1261</v>
      </c>
      <c r="E200" s="68" t="s">
        <v>295</v>
      </c>
      <c r="F200" s="68">
        <v>31</v>
      </c>
      <c r="G200" s="68"/>
      <c r="H200" s="64">
        <v>14.25</v>
      </c>
      <c r="I200" s="70"/>
      <c r="J200" s="71">
        <v>15.25</v>
      </c>
      <c r="K200" s="68"/>
      <c r="L200" s="68"/>
      <c r="M200" s="70"/>
      <c r="N200" s="70"/>
      <c r="O200" s="153"/>
      <c r="P200" s="68"/>
      <c r="Q200" s="68"/>
      <c r="R200" s="68"/>
      <c r="S200" s="628"/>
      <c r="T200" s="68" t="str">
        <f>IFERROR(IFERROR(VLOOKUP(CONCATENATE($C200,"-",$D200, "-",$E200),Dashboard!$M$2:$N$158,2,FALSE),VLOOKUP(CONCATENATE($E200,"-",$D200, "-",$C200),[1]Dashboard!$M$2:$N$158,2,FALSE)),"")</f>
        <v>mrg139</v>
      </c>
      <c r="U200" s="209" t="str">
        <f t="shared" si="2"/>
        <v>mrg139</v>
      </c>
      <c r="V200" s="209"/>
      <c r="W200" s="68" t="s">
        <v>5612</v>
      </c>
    </row>
    <row r="201" spans="1:23" x14ac:dyDescent="0.25">
      <c r="A201" s="68"/>
      <c r="B201" s="69"/>
      <c r="C201" s="68" t="s">
        <v>295</v>
      </c>
      <c r="D201" s="68" t="s">
        <v>1261</v>
      </c>
      <c r="E201" s="68" t="s">
        <v>344</v>
      </c>
      <c r="F201" s="68">
        <v>31</v>
      </c>
      <c r="G201" s="68"/>
      <c r="H201" s="64">
        <v>15.55</v>
      </c>
      <c r="I201" s="70"/>
      <c r="J201" s="71">
        <v>16.55</v>
      </c>
      <c r="K201" s="68"/>
      <c r="L201" s="68"/>
      <c r="M201" s="70"/>
      <c r="N201" s="70"/>
      <c r="O201" s="153"/>
      <c r="P201" s="68"/>
      <c r="Q201" s="68"/>
      <c r="R201" s="68"/>
      <c r="S201" s="628"/>
      <c r="T201" s="68" t="str">
        <f>IFERROR(IFERROR(VLOOKUP(CONCATENATE($C201,"-",$D201, "-",$E201),Dashboard!$M$2:$N$158,2,FALSE),VLOOKUP(CONCATENATE($E201,"-",$D201, "-",$C201),[1]Dashboard!$M$2:$N$158,2,FALSE)),"")</f>
        <v>mrg139</v>
      </c>
      <c r="U201" s="209" t="str">
        <f t="shared" si="2"/>
        <v>mrg139</v>
      </c>
      <c r="V201" s="209"/>
      <c r="W201" s="68" t="s">
        <v>5612</v>
      </c>
    </row>
    <row r="202" spans="1:23" x14ac:dyDescent="0.25">
      <c r="A202" s="68"/>
      <c r="B202" s="69"/>
      <c r="C202" s="68" t="s">
        <v>344</v>
      </c>
      <c r="D202" s="68"/>
      <c r="E202" s="68" t="s">
        <v>7185</v>
      </c>
      <c r="F202" s="68">
        <v>14</v>
      </c>
      <c r="G202" s="68"/>
      <c r="H202" s="64">
        <v>17.3</v>
      </c>
      <c r="I202" s="70"/>
      <c r="J202" s="71">
        <v>18</v>
      </c>
      <c r="K202" s="68"/>
      <c r="L202" s="68"/>
      <c r="M202" s="70"/>
      <c r="N202" s="70"/>
      <c r="O202" s="153"/>
      <c r="P202" s="68"/>
      <c r="Q202" s="68"/>
      <c r="R202" s="68"/>
      <c r="S202" s="628"/>
      <c r="T202" s="68" t="str">
        <f>IFERROR(IFERROR(VLOOKUP(CONCATENATE($C202,"-",$D202, "-",$E202),Dashboard!$M$2:$N$158,2,FALSE),VLOOKUP(CONCATENATE($E202,"-",$D202, "-",$C202),[1]Dashboard!$M$2:$N$158,2,FALSE)),"")</f>
        <v/>
      </c>
      <c r="U202" s="209" t="str">
        <f t="shared" si="2"/>
        <v/>
      </c>
      <c r="V202" s="209"/>
      <c r="W202" s="68"/>
    </row>
    <row r="203" spans="1:23" x14ac:dyDescent="0.25">
      <c r="A203" s="68"/>
      <c r="B203" s="69"/>
      <c r="C203" s="68" t="s">
        <v>7185</v>
      </c>
      <c r="D203" s="68"/>
      <c r="E203" s="68" t="s">
        <v>344</v>
      </c>
      <c r="F203" s="68">
        <v>14</v>
      </c>
      <c r="G203" s="68"/>
      <c r="H203" s="64">
        <v>18.149999999999999</v>
      </c>
      <c r="I203" s="70"/>
      <c r="J203" s="71">
        <v>19</v>
      </c>
      <c r="K203" s="68">
        <v>1</v>
      </c>
      <c r="L203" s="68">
        <v>1</v>
      </c>
      <c r="M203" s="70">
        <v>6</v>
      </c>
      <c r="N203" s="70">
        <v>4.3</v>
      </c>
      <c r="O203" s="153">
        <f>SUM(F199:F203)</f>
        <v>104</v>
      </c>
      <c r="P203" s="76">
        <v>0</v>
      </c>
      <c r="Q203" s="76">
        <v>0</v>
      </c>
      <c r="R203" s="68"/>
      <c r="S203" s="628"/>
      <c r="T203" s="68" t="str">
        <f>IFERROR(IFERROR(VLOOKUP(CONCATENATE($C203,"-",$D203, "-",$E203),Dashboard!$M$2:$N$158,2,FALSE),VLOOKUP(CONCATENATE($E203,"-",$D203, "-",$C203),[1]Dashboard!$M$2:$N$158,2,FALSE)),"")</f>
        <v/>
      </c>
      <c r="U203" s="209" t="str">
        <f t="shared" si="2"/>
        <v/>
      </c>
      <c r="V203" s="209"/>
      <c r="W203" s="68" t="s">
        <v>7583</v>
      </c>
    </row>
    <row r="204" spans="1:23" x14ac:dyDescent="0.25">
      <c r="A204" s="68"/>
      <c r="B204" s="69">
        <v>37</v>
      </c>
      <c r="C204" s="68" t="s">
        <v>344</v>
      </c>
      <c r="D204" s="68"/>
      <c r="E204" s="68" t="s">
        <v>2860</v>
      </c>
      <c r="F204" s="68">
        <v>24</v>
      </c>
      <c r="G204" s="68"/>
      <c r="H204" s="64">
        <v>6.1</v>
      </c>
      <c r="I204" s="70"/>
      <c r="J204" s="71">
        <v>7</v>
      </c>
      <c r="K204" s="68"/>
      <c r="L204" s="68"/>
      <c r="M204" s="70"/>
      <c r="N204" s="70"/>
      <c r="O204" s="153"/>
      <c r="P204" s="68"/>
      <c r="Q204" s="68"/>
      <c r="R204" s="68"/>
      <c r="S204" s="628"/>
      <c r="T204" s="68" t="str">
        <f>IFERROR(IFERROR(VLOOKUP(CONCATENATE($C204,"-",$D204, "-",$E204),Dashboard!$M$2:$N$158,2,FALSE),VLOOKUP(CONCATENATE($E204,"-",$D204, "-",$C204),[1]Dashboard!$M$2:$N$158,2,FALSE)),"")</f>
        <v/>
      </c>
      <c r="U204" s="209" t="str">
        <f t="shared" si="2"/>
        <v/>
      </c>
      <c r="V204" s="209"/>
      <c r="W204" s="68"/>
    </row>
    <row r="205" spans="1:23" x14ac:dyDescent="0.25">
      <c r="A205" s="68"/>
      <c r="B205" s="69"/>
      <c r="C205" s="68" t="s">
        <v>2860</v>
      </c>
      <c r="D205" s="68" t="s">
        <v>531</v>
      </c>
      <c r="E205" s="68" t="s">
        <v>655</v>
      </c>
      <c r="F205" s="68">
        <v>79</v>
      </c>
      <c r="G205" s="68"/>
      <c r="H205" s="64">
        <v>7.2</v>
      </c>
      <c r="I205" s="70"/>
      <c r="J205" s="71">
        <v>10.199999999999999</v>
      </c>
      <c r="K205" s="68"/>
      <c r="L205" s="68"/>
      <c r="M205" s="70"/>
      <c r="N205" s="70"/>
      <c r="O205" s="153"/>
      <c r="P205" s="68"/>
      <c r="Q205" s="68"/>
      <c r="R205" s="68"/>
      <c r="S205" s="628"/>
      <c r="T205" s="68" t="str">
        <f>IFERROR(IFERROR(VLOOKUP(CONCATENATE($C205,"-",$D205, "-",$E205),Dashboard!$M$2:$N$158,2,FALSE),VLOOKUP(CONCATENATE($E205,"-",$D205, "-",$C205),[1]Dashboard!$M$2:$N$158,2,FALSE)),"")</f>
        <v/>
      </c>
      <c r="U205" s="209" t="str">
        <f t="shared" si="2"/>
        <v/>
      </c>
      <c r="V205" s="209"/>
      <c r="W205" s="68" t="s">
        <v>7584</v>
      </c>
    </row>
    <row r="206" spans="1:23" x14ac:dyDescent="0.25">
      <c r="A206" s="68"/>
      <c r="B206" s="69"/>
      <c r="C206" s="68" t="s">
        <v>655</v>
      </c>
      <c r="D206" s="68" t="s">
        <v>531</v>
      </c>
      <c r="E206" s="68" t="s">
        <v>344</v>
      </c>
      <c r="F206" s="68">
        <v>75</v>
      </c>
      <c r="G206" s="68"/>
      <c r="H206" s="64">
        <v>11.15</v>
      </c>
      <c r="I206" s="70"/>
      <c r="J206" s="71">
        <v>14</v>
      </c>
      <c r="K206" s="68">
        <v>1</v>
      </c>
      <c r="L206" s="68">
        <v>1</v>
      </c>
      <c r="M206" s="70">
        <v>8.1999999999999993</v>
      </c>
      <c r="N206" s="70">
        <v>7.15</v>
      </c>
      <c r="O206" s="153">
        <f>SUM(F204:F206)</f>
        <v>178</v>
      </c>
      <c r="P206" s="76">
        <v>0</v>
      </c>
      <c r="Q206" s="76">
        <v>0</v>
      </c>
      <c r="R206" s="68"/>
      <c r="S206" s="628"/>
      <c r="T206" s="68" t="str">
        <f>IFERROR(IFERROR(VLOOKUP(CONCATENATE($C206,"-",$D206, "-",$E206),Dashboard!$M$2:$N$158,2,FALSE),VLOOKUP(CONCATENATE($E206,"-",$D206, "-",$C206),[1]Dashboard!$M$2:$N$158,2,FALSE)),"")</f>
        <v/>
      </c>
      <c r="U206" s="209" t="str">
        <f t="shared" si="2"/>
        <v/>
      </c>
      <c r="V206" s="209"/>
      <c r="W206" s="68" t="s">
        <v>5805</v>
      </c>
    </row>
    <row r="207" spans="1:23" x14ac:dyDescent="0.25">
      <c r="A207" s="68"/>
      <c r="B207" s="69"/>
      <c r="C207" s="68"/>
      <c r="D207" s="68"/>
      <c r="E207" s="68"/>
      <c r="F207" s="68"/>
      <c r="G207" s="68"/>
      <c r="H207" s="64"/>
      <c r="I207" s="70"/>
      <c r="J207" s="71"/>
      <c r="K207" s="68"/>
      <c r="L207" s="68"/>
      <c r="M207" s="70"/>
      <c r="N207" s="70"/>
      <c r="O207" s="153"/>
      <c r="P207" s="68"/>
      <c r="Q207" s="68"/>
      <c r="R207" s="68"/>
      <c r="S207" s="628"/>
      <c r="T207" s="68" t="str">
        <f>IFERROR(IFERROR(VLOOKUP(CONCATENATE($C207,"-",$D207, "-",$E207),Dashboard!$M$2:$N$158,2,FALSE),VLOOKUP(CONCATENATE($E207,"-",$D207, "-",$C207),[1]Dashboard!$M$2:$N$158,2,FALSE)),"")</f>
        <v/>
      </c>
      <c r="U207" s="209" t="str">
        <f t="shared" si="2"/>
        <v/>
      </c>
      <c r="V207" s="209"/>
      <c r="W207" s="68"/>
    </row>
    <row r="208" spans="1:23" x14ac:dyDescent="0.25">
      <c r="A208" s="68" t="s">
        <v>5835</v>
      </c>
      <c r="B208" s="69" t="s">
        <v>5841</v>
      </c>
      <c r="C208" s="68" t="s">
        <v>344</v>
      </c>
      <c r="D208" s="68" t="s">
        <v>531</v>
      </c>
      <c r="E208" s="68" t="s">
        <v>655</v>
      </c>
      <c r="F208" s="68">
        <v>75</v>
      </c>
      <c r="G208" s="68"/>
      <c r="H208" s="64">
        <v>15.1</v>
      </c>
      <c r="I208" s="70"/>
      <c r="J208" s="71">
        <v>18</v>
      </c>
      <c r="K208" s="68"/>
      <c r="L208" s="68"/>
      <c r="M208" s="70"/>
      <c r="N208" s="70"/>
      <c r="O208" s="153"/>
      <c r="P208" s="68"/>
      <c r="Q208" s="68"/>
      <c r="R208" s="68"/>
      <c r="S208" s="628"/>
      <c r="T208" s="68" t="str">
        <f>IFERROR(IFERROR(VLOOKUP(CONCATENATE($C208,"-",$D208, "-",$E208),Dashboard!$M$2:$N$158,2,FALSE),VLOOKUP(CONCATENATE($E208,"-",$D208, "-",$C208),[1]Dashboard!$M$2:$N$158,2,FALSE)),"")</f>
        <v/>
      </c>
      <c r="U208" s="209" t="str">
        <f t="shared" si="2"/>
        <v/>
      </c>
      <c r="V208" s="209"/>
      <c r="W208" s="68"/>
    </row>
    <row r="209" spans="1:23" x14ac:dyDescent="0.25">
      <c r="A209" s="68"/>
      <c r="B209" s="69"/>
      <c r="C209" s="68" t="s">
        <v>655</v>
      </c>
      <c r="D209" s="68" t="s">
        <v>531</v>
      </c>
      <c r="E209" s="68" t="s">
        <v>27</v>
      </c>
      <c r="F209" s="68">
        <v>40</v>
      </c>
      <c r="G209" s="68"/>
      <c r="H209" s="64">
        <v>18.3</v>
      </c>
      <c r="I209" s="70"/>
      <c r="J209" s="71">
        <v>19.45</v>
      </c>
      <c r="K209" s="68">
        <v>1</v>
      </c>
      <c r="L209" s="68">
        <v>1</v>
      </c>
      <c r="M209" s="70">
        <v>5.05</v>
      </c>
      <c r="N209" s="70">
        <v>4.3499999999999996</v>
      </c>
      <c r="O209" s="153">
        <f>SUM(F208:F209)</f>
        <v>115</v>
      </c>
      <c r="P209" s="76">
        <v>0</v>
      </c>
      <c r="Q209" s="76">
        <v>0</v>
      </c>
      <c r="R209" s="68"/>
      <c r="S209" s="628"/>
      <c r="T209" s="68" t="str">
        <f>IFERROR(IFERROR(VLOOKUP(CONCATENATE($C209,"-",$D209, "-",$E209),Dashboard!$M$2:$N$158,2,FALSE),VLOOKUP(CONCATENATE($E209,"-",$D209, "-",$C209),[1]Dashboard!$M$2:$N$158,2,FALSE)),"")</f>
        <v/>
      </c>
      <c r="U209" s="209" t="str">
        <f t="shared" si="2"/>
        <v/>
      </c>
      <c r="V209" s="209"/>
      <c r="W209" s="68" t="s">
        <v>7585</v>
      </c>
    </row>
    <row r="210" spans="1:23" x14ac:dyDescent="0.25">
      <c r="A210" s="68"/>
      <c r="B210" s="69">
        <v>38</v>
      </c>
      <c r="C210" s="68" t="s">
        <v>27</v>
      </c>
      <c r="D210" s="68" t="s">
        <v>531</v>
      </c>
      <c r="E210" s="68" t="s">
        <v>344</v>
      </c>
      <c r="F210" s="68">
        <v>40</v>
      </c>
      <c r="G210" s="68"/>
      <c r="H210" s="64">
        <v>5.3</v>
      </c>
      <c r="I210" s="70"/>
      <c r="J210" s="71">
        <v>6.45</v>
      </c>
      <c r="K210" s="68"/>
      <c r="L210" s="68"/>
      <c r="M210" s="70"/>
      <c r="N210" s="70"/>
      <c r="O210" s="153"/>
      <c r="P210" s="68"/>
      <c r="Q210" s="68"/>
      <c r="R210" s="68"/>
      <c r="S210" s="628"/>
      <c r="T210" s="68" t="str">
        <f>IFERROR(IFERROR(VLOOKUP(CONCATENATE($C210,"-",$D210, "-",$E210),Dashboard!$M$2:$N$158,2,FALSE),VLOOKUP(CONCATENATE($E210,"-",$D210, "-",$C210),[1]Dashboard!$M$2:$N$158,2,FALSE)),"")</f>
        <v/>
      </c>
      <c r="U210" s="209" t="str">
        <f t="shared" si="2"/>
        <v/>
      </c>
      <c r="V210" s="209"/>
      <c r="W210" s="68"/>
    </row>
    <row r="211" spans="1:23" x14ac:dyDescent="0.25">
      <c r="A211" s="68"/>
      <c r="B211" s="69"/>
      <c r="C211" s="68" t="s">
        <v>344</v>
      </c>
      <c r="D211" s="68" t="s">
        <v>5842</v>
      </c>
      <c r="E211" s="68" t="s">
        <v>344</v>
      </c>
      <c r="F211" s="68">
        <v>18</v>
      </c>
      <c r="G211" s="68"/>
      <c r="H211" s="64">
        <v>7</v>
      </c>
      <c r="I211" s="70"/>
      <c r="J211" s="71">
        <v>7.45</v>
      </c>
      <c r="K211" s="68"/>
      <c r="L211" s="68"/>
      <c r="M211" s="70"/>
      <c r="N211" s="70"/>
      <c r="O211" s="153"/>
      <c r="P211" s="68"/>
      <c r="Q211" s="68"/>
      <c r="R211" s="68"/>
      <c r="S211" s="628"/>
      <c r="T211" s="68" t="str">
        <f>IFERROR(IFERROR(VLOOKUP(CONCATENATE($C211,"-",$D211, "-",$E211),Dashboard!$M$2:$N$158,2,FALSE),VLOOKUP(CONCATENATE($E211,"-",$D211, "-",$C211),[1]Dashboard!$M$2:$N$158,2,FALSE)),"")</f>
        <v/>
      </c>
      <c r="U211" s="209" t="str">
        <f t="shared" si="2"/>
        <v/>
      </c>
      <c r="V211" s="209"/>
      <c r="W211" s="68" t="s">
        <v>7586</v>
      </c>
    </row>
    <row r="212" spans="1:23" x14ac:dyDescent="0.25">
      <c r="A212" s="68"/>
      <c r="B212" s="69"/>
      <c r="C212" s="68" t="s">
        <v>344</v>
      </c>
      <c r="D212" s="68" t="s">
        <v>531</v>
      </c>
      <c r="E212" s="68" t="s">
        <v>655</v>
      </c>
      <c r="F212" s="68">
        <v>75</v>
      </c>
      <c r="G212" s="68"/>
      <c r="H212" s="64">
        <v>8.1</v>
      </c>
      <c r="I212" s="70"/>
      <c r="J212" s="71">
        <v>10.45</v>
      </c>
      <c r="K212" s="68"/>
      <c r="L212" s="68"/>
      <c r="M212" s="70"/>
      <c r="N212" s="70"/>
      <c r="O212" s="153"/>
      <c r="P212" s="68"/>
      <c r="Q212" s="68"/>
      <c r="R212" s="68"/>
      <c r="S212" s="628"/>
      <c r="T212" s="68" t="str">
        <f>IFERROR(IFERROR(VLOOKUP(CONCATENATE($C212,"-",$D212, "-",$E212),Dashboard!$M$2:$N$158,2,FALSE),VLOOKUP(CONCATENATE($E212,"-",$D212, "-",$C212),[1]Dashboard!$M$2:$N$158,2,FALSE)),"")</f>
        <v/>
      </c>
      <c r="U212" s="209" t="str">
        <f t="shared" si="2"/>
        <v/>
      </c>
      <c r="V212" s="209"/>
      <c r="W212" s="68"/>
    </row>
    <row r="213" spans="1:23" x14ac:dyDescent="0.25">
      <c r="A213" s="68"/>
      <c r="B213" s="69"/>
      <c r="C213" s="68" t="s">
        <v>655</v>
      </c>
      <c r="D213" s="68" t="s">
        <v>531</v>
      </c>
      <c r="E213" s="68" t="s">
        <v>344</v>
      </c>
      <c r="F213" s="68">
        <v>75</v>
      </c>
      <c r="G213" s="68"/>
      <c r="H213" s="64">
        <v>11.2</v>
      </c>
      <c r="I213" s="70"/>
      <c r="J213" s="71">
        <v>13.4</v>
      </c>
      <c r="K213" s="68">
        <v>1</v>
      </c>
      <c r="L213" s="68">
        <v>1</v>
      </c>
      <c r="M213" s="70">
        <v>8.15</v>
      </c>
      <c r="N213" s="70">
        <v>7.2</v>
      </c>
      <c r="O213" s="153">
        <f>SUM(F210:F213)</f>
        <v>208</v>
      </c>
      <c r="P213" s="76">
        <v>0</v>
      </c>
      <c r="Q213" s="76">
        <v>0</v>
      </c>
      <c r="R213" s="68"/>
      <c r="S213" s="628"/>
      <c r="T213" s="68" t="str">
        <f>IFERROR(IFERROR(VLOOKUP(CONCATENATE($C213,"-",$D213, "-",$E213),Dashboard!$M$2:$N$158,2,FALSE),VLOOKUP(CONCATENATE($E213,"-",$D213, "-",$C213),[1]Dashboard!$M$2:$N$158,2,FALSE)),"")</f>
        <v/>
      </c>
      <c r="U213" s="209" t="str">
        <f t="shared" si="2"/>
        <v/>
      </c>
      <c r="V213" s="209"/>
      <c r="W213" s="68" t="s">
        <v>5805</v>
      </c>
    </row>
    <row r="214" spans="1:23" x14ac:dyDescent="0.25">
      <c r="A214" s="68"/>
      <c r="B214" s="69"/>
      <c r="C214" s="68"/>
      <c r="D214" s="68"/>
      <c r="E214" s="68"/>
      <c r="F214" s="68"/>
      <c r="G214" s="68"/>
      <c r="H214" s="64"/>
      <c r="I214" s="70"/>
      <c r="J214" s="71"/>
      <c r="K214" s="68"/>
      <c r="L214" s="68"/>
      <c r="M214" s="70"/>
      <c r="N214" s="70"/>
      <c r="O214" s="153"/>
      <c r="P214" s="68"/>
      <c r="Q214" s="68"/>
      <c r="R214" s="68"/>
      <c r="S214" s="628"/>
      <c r="T214" s="68" t="str">
        <f>IFERROR(IFERROR(VLOOKUP(CONCATENATE($C214,"-",$D214, "-",$E214),Dashboard!$M$2:$N$158,2,FALSE),VLOOKUP(CONCATENATE($E214,"-",$D214, "-",$C214),[1]Dashboard!$M$2:$N$158,2,FALSE)),"")</f>
        <v/>
      </c>
      <c r="U214" s="209" t="str">
        <f t="shared" si="2"/>
        <v/>
      </c>
      <c r="V214" s="209"/>
      <c r="W214" s="68"/>
    </row>
    <row r="215" spans="1:23" x14ac:dyDescent="0.25">
      <c r="A215" s="68"/>
      <c r="B215" s="69" t="s">
        <v>5843</v>
      </c>
      <c r="C215" s="68" t="s">
        <v>344</v>
      </c>
      <c r="D215" s="68" t="s">
        <v>935</v>
      </c>
      <c r="E215" s="74" t="s">
        <v>7186</v>
      </c>
      <c r="F215" s="68">
        <v>36</v>
      </c>
      <c r="G215" s="68"/>
      <c r="H215" s="64">
        <v>13</v>
      </c>
      <c r="I215" s="70"/>
      <c r="J215" s="71">
        <v>15</v>
      </c>
      <c r="K215" s="68"/>
      <c r="L215" s="68"/>
      <c r="M215" s="70"/>
      <c r="N215" s="70"/>
      <c r="O215" s="153"/>
      <c r="P215" s="68"/>
      <c r="Q215" s="68"/>
      <c r="R215" s="68"/>
      <c r="S215" s="628"/>
      <c r="T215" s="68" t="str">
        <f>IFERROR(IFERROR(VLOOKUP(CONCATENATE($C215,"-",$D215, "-",$E215),Dashboard!$M$2:$N$158,2,FALSE),VLOOKUP(CONCATENATE($E215,"-",$D215, "-",$C215),[1]Dashboard!$M$2:$N$158,2,FALSE)),"")</f>
        <v/>
      </c>
      <c r="U215" s="209" t="str">
        <f t="shared" si="2"/>
        <v/>
      </c>
      <c r="V215" s="209"/>
      <c r="W215" s="68"/>
    </row>
    <row r="216" spans="1:23" x14ac:dyDescent="0.25">
      <c r="A216" s="68"/>
      <c r="B216" s="69"/>
      <c r="C216" s="74" t="s">
        <v>7186</v>
      </c>
      <c r="D216" s="68"/>
      <c r="E216" s="68" t="s">
        <v>344</v>
      </c>
      <c r="F216" s="68">
        <v>34</v>
      </c>
      <c r="G216" s="68"/>
      <c r="H216" s="64">
        <v>15.15</v>
      </c>
      <c r="I216" s="70"/>
      <c r="J216" s="71">
        <v>16.3</v>
      </c>
      <c r="K216" s="68"/>
      <c r="L216" s="68"/>
      <c r="M216" s="70"/>
      <c r="N216" s="70"/>
      <c r="O216" s="153"/>
      <c r="P216" s="68"/>
      <c r="Q216" s="68"/>
      <c r="R216" s="68"/>
      <c r="S216" s="628"/>
      <c r="T216" s="68" t="str">
        <f>IFERROR(IFERROR(VLOOKUP(CONCATENATE($C216,"-",$D216, "-",$E216),Dashboard!$M$2:$N$158,2,FALSE),VLOOKUP(CONCATENATE($E216,"-",$D216, "-",$C216),[1]Dashboard!$M$2:$N$158,2,FALSE)),"")</f>
        <v/>
      </c>
      <c r="U216" s="209" t="str">
        <f t="shared" si="2"/>
        <v/>
      </c>
      <c r="V216" s="209"/>
      <c r="W216" s="68" t="s">
        <v>7587</v>
      </c>
    </row>
    <row r="217" spans="1:23" x14ac:dyDescent="0.25">
      <c r="A217" s="68"/>
      <c r="B217" s="69"/>
      <c r="C217" s="68" t="s">
        <v>344</v>
      </c>
      <c r="D217" s="68"/>
      <c r="E217" s="68" t="s">
        <v>7187</v>
      </c>
      <c r="F217" s="68">
        <v>34</v>
      </c>
      <c r="G217" s="68"/>
      <c r="H217" s="64">
        <v>18.05</v>
      </c>
      <c r="I217" s="70"/>
      <c r="J217" s="71">
        <v>20</v>
      </c>
      <c r="K217" s="68">
        <v>1</v>
      </c>
      <c r="L217" s="68">
        <v>1</v>
      </c>
      <c r="M217" s="70">
        <v>7</v>
      </c>
      <c r="N217" s="70">
        <v>4.45</v>
      </c>
      <c r="O217" s="153">
        <f>SUM(F215:F217)</f>
        <v>104</v>
      </c>
      <c r="P217" s="76">
        <v>0</v>
      </c>
      <c r="Q217" s="76">
        <v>0</v>
      </c>
      <c r="R217" s="68"/>
      <c r="S217" s="628"/>
      <c r="T217" s="68" t="str">
        <f>IFERROR(IFERROR(VLOOKUP(CONCATENATE($C217,"-",$D217, "-",$E217),Dashboard!$M$2:$N$158,2,FALSE),VLOOKUP(CONCATENATE($E217,"-",$D217, "-",$C217),[1]Dashboard!$M$2:$N$158,2,FALSE)),"")</f>
        <v/>
      </c>
      <c r="U217" s="209" t="str">
        <f t="shared" si="2"/>
        <v/>
      </c>
      <c r="V217" s="209"/>
      <c r="W217" s="68" t="s">
        <v>7588</v>
      </c>
    </row>
    <row r="218" spans="1:23" x14ac:dyDescent="0.25">
      <c r="A218" s="68"/>
      <c r="B218" s="69">
        <v>39</v>
      </c>
      <c r="C218" s="68" t="s">
        <v>7187</v>
      </c>
      <c r="D218" s="68"/>
      <c r="E218" s="68" t="s">
        <v>344</v>
      </c>
      <c r="F218" s="68">
        <v>34</v>
      </c>
      <c r="G218" s="68"/>
      <c r="H218" s="64">
        <v>7.3</v>
      </c>
      <c r="I218" s="70"/>
      <c r="J218" s="71">
        <v>9.15</v>
      </c>
      <c r="K218" s="68"/>
      <c r="L218" s="68"/>
      <c r="M218" s="70"/>
      <c r="N218" s="70"/>
      <c r="O218" s="153"/>
      <c r="P218" s="68"/>
      <c r="Q218" s="68"/>
      <c r="R218" s="68"/>
      <c r="S218" s="628"/>
      <c r="T218" s="68" t="str">
        <f>IFERROR(IFERROR(VLOOKUP(CONCATENATE($C218,"-",$D218, "-",$E218),Dashboard!$M$2:$N$158,2,FALSE),VLOOKUP(CONCATENATE($E218,"-",$D218, "-",$C218),[1]Dashboard!$M$2:$N$158,2,FALSE)),"")</f>
        <v/>
      </c>
      <c r="U218" s="209" t="str">
        <f t="shared" si="2"/>
        <v/>
      </c>
      <c r="V218" s="209"/>
      <c r="W218" s="68"/>
    </row>
    <row r="219" spans="1:23" x14ac:dyDescent="0.25">
      <c r="A219" s="68"/>
      <c r="B219" s="69"/>
      <c r="C219" s="68" t="s">
        <v>344</v>
      </c>
      <c r="D219" s="68" t="s">
        <v>1261</v>
      </c>
      <c r="E219" s="68" t="s">
        <v>295</v>
      </c>
      <c r="F219" s="68">
        <v>31</v>
      </c>
      <c r="G219" s="68"/>
      <c r="H219" s="64">
        <v>9.25</v>
      </c>
      <c r="I219" s="70"/>
      <c r="J219" s="71">
        <v>10.25</v>
      </c>
      <c r="K219" s="68"/>
      <c r="L219" s="68"/>
      <c r="M219" s="70"/>
      <c r="N219" s="70"/>
      <c r="O219" s="153"/>
      <c r="P219" s="68"/>
      <c r="Q219" s="68"/>
      <c r="R219" s="68"/>
      <c r="S219" s="628"/>
      <c r="T219" s="68" t="str">
        <f>IFERROR(IFERROR(VLOOKUP(CONCATENATE($C219,"-",$D219, "-",$E219),Dashboard!$M$2:$N$158,2,FALSE),VLOOKUP(CONCATENATE($E219,"-",$D219, "-",$C219),[1]Dashboard!$M$2:$N$158,2,FALSE)),"")</f>
        <v>mrg139</v>
      </c>
      <c r="U219" s="209" t="str">
        <f t="shared" si="2"/>
        <v>mrg139</v>
      </c>
      <c r="V219" s="209"/>
      <c r="W219" s="68"/>
    </row>
    <row r="220" spans="1:23" x14ac:dyDescent="0.25">
      <c r="A220" s="68"/>
      <c r="B220" s="69"/>
      <c r="C220" s="68" t="s">
        <v>295</v>
      </c>
      <c r="D220" s="68" t="s">
        <v>1261</v>
      </c>
      <c r="E220" s="68" t="s">
        <v>344</v>
      </c>
      <c r="F220" s="68">
        <v>31</v>
      </c>
      <c r="G220" s="68"/>
      <c r="H220" s="64">
        <v>10.45</v>
      </c>
      <c r="I220" s="70"/>
      <c r="J220" s="71">
        <v>11.45</v>
      </c>
      <c r="K220" s="68">
        <v>1</v>
      </c>
      <c r="L220" s="68">
        <v>1</v>
      </c>
      <c r="M220" s="70">
        <v>5.15</v>
      </c>
      <c r="N220" s="70">
        <v>4.2</v>
      </c>
      <c r="O220" s="153">
        <f>SUM(F218:F220)</f>
        <v>96</v>
      </c>
      <c r="P220" s="76">
        <v>0</v>
      </c>
      <c r="Q220" s="76">
        <v>0</v>
      </c>
      <c r="R220" s="68"/>
      <c r="S220" s="628"/>
      <c r="T220" s="68" t="str">
        <f>IFERROR(IFERROR(VLOOKUP(CONCATENATE($C220,"-",$D220, "-",$E220),Dashboard!$M$2:$N$158,2,FALSE),VLOOKUP(CONCATENATE($E220,"-",$D220, "-",$C220),[1]Dashboard!$M$2:$N$158,2,FALSE)),"")</f>
        <v>mrg139</v>
      </c>
      <c r="U220" s="209" t="str">
        <f t="shared" si="2"/>
        <v>mrg139</v>
      </c>
      <c r="V220" s="209"/>
      <c r="W220" s="68" t="s">
        <v>5805</v>
      </c>
    </row>
    <row r="221" spans="1:23" x14ac:dyDescent="0.25">
      <c r="A221" s="68"/>
      <c r="B221" s="69"/>
      <c r="C221" s="68"/>
      <c r="D221" s="68"/>
      <c r="E221" s="68"/>
      <c r="F221" s="68"/>
      <c r="G221" s="68"/>
      <c r="H221" s="64"/>
      <c r="I221" s="70"/>
      <c r="J221" s="71"/>
      <c r="K221" s="68"/>
      <c r="L221" s="68"/>
      <c r="M221" s="70"/>
      <c r="N221" s="70"/>
      <c r="O221" s="153"/>
      <c r="P221" s="68"/>
      <c r="Q221" s="68"/>
      <c r="R221" s="68"/>
      <c r="S221" s="628"/>
      <c r="T221" s="68" t="str">
        <f>IFERROR(IFERROR(VLOOKUP(CONCATENATE($C221,"-",$D221, "-",$E221),Dashboard!$M$2:$N$158,2,FALSE),VLOOKUP(CONCATENATE($E221,"-",$D221, "-",$C221),[1]Dashboard!$M$2:$N$158,2,FALSE)),"")</f>
        <v/>
      </c>
      <c r="U221" s="209" t="str">
        <f t="shared" si="2"/>
        <v/>
      </c>
      <c r="V221" s="209"/>
      <c r="W221" s="68"/>
    </row>
    <row r="222" spans="1:23" x14ac:dyDescent="0.25">
      <c r="A222" s="68"/>
      <c r="B222" s="69" t="s">
        <v>5844</v>
      </c>
      <c r="C222" s="68" t="s">
        <v>344</v>
      </c>
      <c r="D222" s="68" t="s">
        <v>531</v>
      </c>
      <c r="E222" s="68" t="s">
        <v>655</v>
      </c>
      <c r="F222" s="68">
        <v>75</v>
      </c>
      <c r="G222" s="68"/>
      <c r="H222" s="64">
        <v>10</v>
      </c>
      <c r="I222" s="70"/>
      <c r="J222" s="71">
        <v>12.45</v>
      </c>
      <c r="K222" s="68"/>
      <c r="L222" s="68"/>
      <c r="M222" s="70"/>
      <c r="N222" s="70"/>
      <c r="O222" s="153"/>
      <c r="P222" s="68"/>
      <c r="Q222" s="68"/>
      <c r="R222" s="68"/>
      <c r="S222" s="628"/>
      <c r="T222" s="68" t="str">
        <f>IFERROR(IFERROR(VLOOKUP(CONCATENATE($C222,"-",$D222, "-",$E222),Dashboard!$M$2:$N$158,2,FALSE),VLOOKUP(CONCATENATE($E222,"-",$D222, "-",$C222),[1]Dashboard!$M$2:$N$158,2,FALSE)),"")</f>
        <v/>
      </c>
      <c r="U222" s="209" t="str">
        <f t="shared" si="2"/>
        <v/>
      </c>
      <c r="V222" s="209"/>
      <c r="W222" s="68"/>
    </row>
    <row r="223" spans="1:23" x14ac:dyDescent="0.25">
      <c r="A223" s="68"/>
      <c r="B223" s="69"/>
      <c r="C223" s="68" t="s">
        <v>655</v>
      </c>
      <c r="D223" s="68" t="s">
        <v>531</v>
      </c>
      <c r="E223" s="68" t="s">
        <v>344</v>
      </c>
      <c r="F223" s="68">
        <v>75</v>
      </c>
      <c r="G223" s="68"/>
      <c r="H223" s="64">
        <v>14</v>
      </c>
      <c r="I223" s="70"/>
      <c r="J223" s="71">
        <v>16.45</v>
      </c>
      <c r="K223" s="68"/>
      <c r="L223" s="68"/>
      <c r="M223" s="70"/>
      <c r="N223" s="70"/>
      <c r="O223" s="153"/>
      <c r="P223" s="68"/>
      <c r="Q223" s="68"/>
      <c r="R223" s="68"/>
      <c r="S223" s="628"/>
      <c r="T223" s="68" t="str">
        <f>IFERROR(IFERROR(VLOOKUP(CONCATENATE($C223,"-",$D223, "-",$E223),Dashboard!$M$2:$N$158,2,FALSE),VLOOKUP(CONCATENATE($E223,"-",$D223, "-",$C223),[1]Dashboard!$M$2:$N$158,2,FALSE)),"")</f>
        <v/>
      </c>
      <c r="U223" s="209" t="str">
        <f t="shared" si="2"/>
        <v/>
      </c>
      <c r="V223" s="209"/>
      <c r="W223" s="68"/>
    </row>
    <row r="224" spans="1:23" x14ac:dyDescent="0.25">
      <c r="A224" s="68"/>
      <c r="B224" s="69"/>
      <c r="C224" s="68" t="s">
        <v>344</v>
      </c>
      <c r="D224" s="68" t="s">
        <v>5845</v>
      </c>
      <c r="E224" s="68" t="s">
        <v>5846</v>
      </c>
      <c r="F224" s="68">
        <v>61</v>
      </c>
      <c r="G224" s="68"/>
      <c r="H224" s="64">
        <v>17.399999999999999</v>
      </c>
      <c r="I224" s="70"/>
      <c r="J224" s="71">
        <v>19.3</v>
      </c>
      <c r="K224" s="68">
        <v>1</v>
      </c>
      <c r="L224" s="68">
        <v>1</v>
      </c>
      <c r="M224" s="70">
        <v>10</v>
      </c>
      <c r="N224" s="70">
        <v>7.2</v>
      </c>
      <c r="O224" s="153">
        <f>SUM(F222:F224)</f>
        <v>211</v>
      </c>
      <c r="P224" s="76">
        <v>0</v>
      </c>
      <c r="Q224" s="76">
        <v>0</v>
      </c>
      <c r="R224" s="68"/>
      <c r="S224" s="628"/>
      <c r="T224" s="68" t="str">
        <f>IFERROR(IFERROR(VLOOKUP(CONCATENATE($C224,"-",$D224, "-",$E224),Dashboard!$M$2:$N$158,2,FALSE),VLOOKUP(CONCATENATE($E224,"-",$D224, "-",$C224),[1]Dashboard!$M$2:$N$158,2,FALSE)),"")</f>
        <v/>
      </c>
      <c r="U224" s="209" t="str">
        <f t="shared" si="2"/>
        <v/>
      </c>
      <c r="V224" s="209"/>
      <c r="W224" s="68" t="s">
        <v>7589</v>
      </c>
    </row>
    <row r="225" spans="1:23" x14ac:dyDescent="0.25">
      <c r="A225" s="68"/>
      <c r="B225" s="69">
        <v>40</v>
      </c>
      <c r="C225" s="68" t="s">
        <v>5846</v>
      </c>
      <c r="D225" s="68" t="s">
        <v>5845</v>
      </c>
      <c r="E225" s="68" t="s">
        <v>344</v>
      </c>
      <c r="F225" s="68">
        <v>61</v>
      </c>
      <c r="G225" s="68"/>
      <c r="H225" s="64">
        <v>7.15</v>
      </c>
      <c r="I225" s="70"/>
      <c r="J225" s="71">
        <v>9.15</v>
      </c>
      <c r="K225" s="68">
        <v>1</v>
      </c>
      <c r="L225" s="68">
        <v>1</v>
      </c>
      <c r="M225" s="70">
        <v>2.2999999999999998</v>
      </c>
      <c r="N225" s="70">
        <v>2.2999999999999998</v>
      </c>
      <c r="O225" s="153">
        <f>SUM(F225)</f>
        <v>61</v>
      </c>
      <c r="P225" s="76">
        <v>0</v>
      </c>
      <c r="Q225" s="76">
        <v>0</v>
      </c>
      <c r="R225" s="68"/>
      <c r="S225" s="628"/>
      <c r="T225" s="68" t="str">
        <f>IFERROR(IFERROR(VLOOKUP(CONCATENATE($C225,"-",$D225, "-",$E225),Dashboard!$M$2:$N$158,2,FALSE),VLOOKUP(CONCATENATE($E225,"-",$D225, "-",$C225),[1]Dashboard!$M$2:$N$158,2,FALSE)),"")</f>
        <v/>
      </c>
      <c r="U225" s="209" t="str">
        <f t="shared" si="2"/>
        <v/>
      </c>
      <c r="V225" s="209"/>
      <c r="W225" s="87" t="s">
        <v>7590</v>
      </c>
    </row>
    <row r="226" spans="1:23" x14ac:dyDescent="0.25">
      <c r="A226" s="68"/>
      <c r="B226" s="69" t="s">
        <v>5847</v>
      </c>
      <c r="C226" s="68" t="s">
        <v>344</v>
      </c>
      <c r="D226" s="68" t="s">
        <v>531</v>
      </c>
      <c r="E226" s="68" t="s">
        <v>655</v>
      </c>
      <c r="F226" s="68">
        <v>75</v>
      </c>
      <c r="G226" s="68"/>
      <c r="H226" s="64">
        <v>12</v>
      </c>
      <c r="I226" s="70"/>
      <c r="J226" s="71">
        <v>14.25</v>
      </c>
      <c r="K226" s="68"/>
      <c r="L226" s="68"/>
      <c r="M226" s="70"/>
      <c r="N226" s="70"/>
      <c r="O226" s="153"/>
      <c r="P226" s="68"/>
      <c r="Q226" s="68"/>
      <c r="R226" s="68"/>
      <c r="S226" s="628"/>
      <c r="T226" s="68" t="str">
        <f>IFERROR(IFERROR(VLOOKUP(CONCATENATE($C226,"-",$D226, "-",$E226),Dashboard!$M$2:$N$158,2,FALSE),VLOOKUP(CONCATENATE($E226,"-",$D226, "-",$C226),[1]Dashboard!$M$2:$N$158,2,FALSE)),"")</f>
        <v/>
      </c>
      <c r="U226" s="209" t="str">
        <f t="shared" si="2"/>
        <v/>
      </c>
      <c r="V226" s="209"/>
      <c r="W226" s="68"/>
    </row>
    <row r="227" spans="1:23" x14ac:dyDescent="0.25">
      <c r="A227" s="68"/>
      <c r="B227" s="69"/>
      <c r="C227" s="68" t="s">
        <v>655</v>
      </c>
      <c r="D227" s="68" t="s">
        <v>531</v>
      </c>
      <c r="E227" s="68" t="s">
        <v>344</v>
      </c>
      <c r="F227" s="68">
        <v>75</v>
      </c>
      <c r="G227" s="68"/>
      <c r="H227" s="64">
        <v>15.3</v>
      </c>
      <c r="I227" s="70"/>
      <c r="J227" s="71">
        <v>17.399999999999999</v>
      </c>
      <c r="K227" s="68"/>
      <c r="L227" s="68"/>
      <c r="M227" s="70"/>
      <c r="N227" s="70"/>
      <c r="O227" s="153"/>
      <c r="P227" s="68"/>
      <c r="Q227" s="68"/>
      <c r="R227" s="68"/>
      <c r="S227" s="628"/>
      <c r="T227" s="68" t="str">
        <f>IFERROR(IFERROR(VLOOKUP(CONCATENATE($C227,"-",$D227, "-",$E227),Dashboard!$M$2:$N$158,2,FALSE),VLOOKUP(CONCATENATE($E227,"-",$D227, "-",$C227),[1]Dashboard!$M$2:$N$158,2,FALSE)),"")</f>
        <v/>
      </c>
      <c r="U227" s="209" t="str">
        <f t="shared" si="2"/>
        <v/>
      </c>
      <c r="V227" s="209"/>
      <c r="W227" s="68"/>
    </row>
    <row r="228" spans="1:23" x14ac:dyDescent="0.25">
      <c r="A228" s="68"/>
      <c r="B228" s="69"/>
      <c r="C228" s="68" t="s">
        <v>344</v>
      </c>
      <c r="D228" s="68" t="s">
        <v>2860</v>
      </c>
      <c r="E228" s="68" t="s">
        <v>57</v>
      </c>
      <c r="F228" s="68">
        <v>53</v>
      </c>
      <c r="G228" s="68"/>
      <c r="H228" s="64">
        <v>17.55</v>
      </c>
      <c r="I228" s="70"/>
      <c r="J228" s="71">
        <v>20.05</v>
      </c>
      <c r="K228" s="68">
        <v>1</v>
      </c>
      <c r="L228" s="68">
        <v>1</v>
      </c>
      <c r="M228" s="70">
        <v>9.0500000000000007</v>
      </c>
      <c r="N228" s="70">
        <v>7.3</v>
      </c>
      <c r="O228" s="153">
        <f>SUM(F226:F228)</f>
        <v>203</v>
      </c>
      <c r="P228" s="76">
        <v>0</v>
      </c>
      <c r="Q228" s="76">
        <v>0</v>
      </c>
      <c r="R228" s="68"/>
      <c r="S228" s="628"/>
      <c r="T228" s="68" t="str">
        <f>IFERROR(IFERROR(VLOOKUP(CONCATENATE($C228,"-",$D228, "-",$E228),Dashboard!$M$2:$N$158,2,FALSE),VLOOKUP(CONCATENATE($E228,"-",$D228, "-",$C228),[1]Dashboard!$M$2:$N$158,2,FALSE)),"")</f>
        <v/>
      </c>
      <c r="U228" s="209" t="str">
        <f t="shared" si="2"/>
        <v/>
      </c>
      <c r="V228" s="209"/>
      <c r="W228" s="68" t="s">
        <v>7591</v>
      </c>
    </row>
    <row r="229" spans="1:23" x14ac:dyDescent="0.25">
      <c r="A229" s="68"/>
      <c r="B229" s="69">
        <v>41</v>
      </c>
      <c r="C229" s="68" t="s">
        <v>57</v>
      </c>
      <c r="D229" s="68" t="s">
        <v>2860</v>
      </c>
      <c r="E229" s="68" t="s">
        <v>344</v>
      </c>
      <c r="F229" s="68">
        <v>53</v>
      </c>
      <c r="G229" s="68"/>
      <c r="H229" s="64">
        <v>7</v>
      </c>
      <c r="I229" s="70"/>
      <c r="J229" s="71">
        <v>9</v>
      </c>
      <c r="K229" s="68"/>
      <c r="L229" s="68"/>
      <c r="M229" s="70"/>
      <c r="N229" s="70"/>
      <c r="O229" s="153"/>
      <c r="P229" s="68"/>
      <c r="Q229" s="68"/>
      <c r="R229" s="68"/>
      <c r="S229" s="628"/>
      <c r="T229" s="68" t="str">
        <f>IFERROR(IFERROR(VLOOKUP(CONCATENATE($C229,"-",$D229, "-",$E229),Dashboard!$M$2:$N$158,2,FALSE),VLOOKUP(CONCATENATE($E229,"-",$D229, "-",$C229),[1]Dashboard!$M$2:$N$158,2,FALSE)),"")</f>
        <v/>
      </c>
      <c r="U229" s="209" t="str">
        <f t="shared" si="2"/>
        <v/>
      </c>
      <c r="V229" s="209"/>
      <c r="W229" s="68"/>
    </row>
    <row r="230" spans="1:23" x14ac:dyDescent="0.25">
      <c r="A230" s="68"/>
      <c r="B230" s="69"/>
      <c r="C230" s="68" t="s">
        <v>344</v>
      </c>
      <c r="D230" s="68" t="s">
        <v>1261</v>
      </c>
      <c r="E230" s="68" t="s">
        <v>295</v>
      </c>
      <c r="F230" s="68">
        <v>31</v>
      </c>
      <c r="G230" s="68"/>
      <c r="H230" s="64">
        <v>9.1</v>
      </c>
      <c r="I230" s="70"/>
      <c r="J230" s="71">
        <v>10</v>
      </c>
      <c r="K230" s="68"/>
      <c r="L230" s="68"/>
      <c r="M230" s="70"/>
      <c r="N230" s="70"/>
      <c r="O230" s="153"/>
      <c r="P230" s="68"/>
      <c r="Q230" s="68"/>
      <c r="R230" s="68"/>
      <c r="S230" s="628"/>
      <c r="T230" s="68" t="str">
        <f>IFERROR(IFERROR(VLOOKUP(CONCATENATE($C230,"-",$D230, "-",$E230),Dashboard!$M$2:$N$158,2,FALSE),VLOOKUP(CONCATENATE($E230,"-",$D230, "-",$C230),[1]Dashboard!$M$2:$N$158,2,FALSE)),"")</f>
        <v>mrg139</v>
      </c>
      <c r="U230" s="209" t="str">
        <f t="shared" si="2"/>
        <v>mrg139</v>
      </c>
      <c r="V230" s="209"/>
      <c r="W230" s="68"/>
    </row>
    <row r="231" spans="1:23" x14ac:dyDescent="0.25">
      <c r="A231" s="68"/>
      <c r="B231" s="69"/>
      <c r="C231" s="68" t="s">
        <v>295</v>
      </c>
      <c r="D231" s="68" t="s">
        <v>1261</v>
      </c>
      <c r="E231" s="68" t="s">
        <v>344</v>
      </c>
      <c r="F231" s="68">
        <v>31</v>
      </c>
      <c r="G231" s="68"/>
      <c r="H231" s="64">
        <v>10</v>
      </c>
      <c r="I231" s="70"/>
      <c r="J231" s="71">
        <v>10.5</v>
      </c>
      <c r="K231" s="68">
        <v>1</v>
      </c>
      <c r="L231" s="68">
        <v>1</v>
      </c>
      <c r="M231" s="70">
        <v>4.2</v>
      </c>
      <c r="N231" s="70">
        <v>4.0999999999999996</v>
      </c>
      <c r="O231" s="153">
        <f>SUM(F229:F231)</f>
        <v>115</v>
      </c>
      <c r="P231" s="76">
        <v>0</v>
      </c>
      <c r="Q231" s="76">
        <v>0</v>
      </c>
      <c r="R231" s="68"/>
      <c r="S231" s="628"/>
      <c r="T231" s="68" t="str">
        <f>IFERROR(IFERROR(VLOOKUP(CONCATENATE($C231,"-",$D231, "-",$E231),Dashboard!$M$2:$N$158,2,FALSE),VLOOKUP(CONCATENATE($E231,"-",$D231, "-",$C231),[1]Dashboard!$M$2:$N$158,2,FALSE)),"")</f>
        <v>mrg139</v>
      </c>
      <c r="U231" s="209" t="str">
        <f t="shared" si="2"/>
        <v>mrg139</v>
      </c>
      <c r="V231" s="209"/>
      <c r="W231" s="68" t="s">
        <v>5805</v>
      </c>
    </row>
    <row r="232" spans="1:23" x14ac:dyDescent="0.25">
      <c r="A232" s="68"/>
      <c r="B232" s="69"/>
      <c r="C232" s="68"/>
      <c r="D232" s="68"/>
      <c r="E232" s="68"/>
      <c r="F232" s="68"/>
      <c r="G232" s="68"/>
      <c r="H232" s="64"/>
      <c r="I232" s="70"/>
      <c r="J232" s="71"/>
      <c r="K232" s="68"/>
      <c r="L232" s="68"/>
      <c r="M232" s="70"/>
      <c r="N232" s="70"/>
      <c r="O232" s="153"/>
      <c r="P232" s="68"/>
      <c r="Q232" s="68"/>
      <c r="R232" s="68"/>
      <c r="S232" s="628"/>
      <c r="T232" s="68" t="str">
        <f>IFERROR(IFERROR(VLOOKUP(CONCATENATE($C232,"-",$D232, "-",$E232),Dashboard!$M$2:$N$158,2,FALSE),VLOOKUP(CONCATENATE($E232,"-",$D232, "-",$C232),[1]Dashboard!$M$2:$N$158,2,FALSE)),"")</f>
        <v/>
      </c>
      <c r="U232" s="209" t="str">
        <f t="shared" si="2"/>
        <v/>
      </c>
      <c r="V232" s="209"/>
      <c r="W232" s="68"/>
    </row>
    <row r="233" spans="1:23" x14ac:dyDescent="0.25">
      <c r="A233" s="68"/>
      <c r="B233" s="69" t="s">
        <v>5848</v>
      </c>
      <c r="C233" s="68" t="s">
        <v>344</v>
      </c>
      <c r="D233" s="68" t="s">
        <v>531</v>
      </c>
      <c r="E233" s="68" t="s">
        <v>655</v>
      </c>
      <c r="F233" s="68">
        <v>75</v>
      </c>
      <c r="G233" s="68"/>
      <c r="H233" s="64">
        <v>11.3</v>
      </c>
      <c r="I233" s="70"/>
      <c r="J233" s="71">
        <v>14.05</v>
      </c>
      <c r="K233" s="68"/>
      <c r="L233" s="68"/>
      <c r="M233" s="70"/>
      <c r="N233" s="70"/>
      <c r="O233" s="153"/>
      <c r="P233" s="68"/>
      <c r="Q233" s="68"/>
      <c r="R233" s="68"/>
      <c r="S233" s="628"/>
      <c r="T233" s="68" t="str">
        <f>IFERROR(IFERROR(VLOOKUP(CONCATENATE($C233,"-",$D233, "-",$E233),Dashboard!$M$2:$N$158,2,FALSE),VLOOKUP(CONCATENATE($E233,"-",$D233, "-",$C233),[1]Dashboard!$M$2:$N$158,2,FALSE)),"")</f>
        <v/>
      </c>
      <c r="U233" s="209" t="str">
        <f t="shared" si="2"/>
        <v/>
      </c>
      <c r="V233" s="209"/>
      <c r="W233" s="68"/>
    </row>
    <row r="234" spans="1:23" x14ac:dyDescent="0.25">
      <c r="A234" s="68"/>
      <c r="B234" s="69"/>
      <c r="C234" s="68" t="s">
        <v>655</v>
      </c>
      <c r="D234" s="68" t="s">
        <v>531</v>
      </c>
      <c r="E234" s="68" t="s">
        <v>344</v>
      </c>
      <c r="F234" s="68">
        <v>75</v>
      </c>
      <c r="G234" s="68"/>
      <c r="H234" s="64">
        <v>16.3</v>
      </c>
      <c r="I234" s="70"/>
      <c r="J234" s="71">
        <v>18.45</v>
      </c>
      <c r="K234" s="68"/>
      <c r="L234" s="68"/>
      <c r="M234" s="70"/>
      <c r="N234" s="70"/>
      <c r="O234" s="153"/>
      <c r="P234" s="68"/>
      <c r="Q234" s="68"/>
      <c r="R234" s="68"/>
      <c r="S234" s="628"/>
      <c r="T234" s="68" t="str">
        <f>IFERROR(IFERROR(VLOOKUP(CONCATENATE($C234,"-",$D234, "-",$E234),Dashboard!$M$2:$N$158,2,FALSE),VLOOKUP(CONCATENATE($E234,"-",$D234, "-",$C234),[1]Dashboard!$M$2:$N$158,2,FALSE)),"")</f>
        <v/>
      </c>
      <c r="U234" s="209" t="str">
        <f t="shared" si="2"/>
        <v/>
      </c>
      <c r="V234" s="209"/>
      <c r="W234" s="68"/>
    </row>
    <row r="235" spans="1:23" x14ac:dyDescent="0.25">
      <c r="A235" s="68"/>
      <c r="B235" s="69"/>
      <c r="C235" s="68" t="s">
        <v>344</v>
      </c>
      <c r="D235" s="68" t="s">
        <v>63</v>
      </c>
      <c r="E235" s="68" t="s">
        <v>2860</v>
      </c>
      <c r="F235" s="68">
        <v>28</v>
      </c>
      <c r="G235" s="68"/>
      <c r="H235" s="64">
        <v>20.3</v>
      </c>
      <c r="I235" s="70"/>
      <c r="J235" s="71">
        <v>21.3</v>
      </c>
      <c r="K235" s="68">
        <v>1</v>
      </c>
      <c r="L235" s="68">
        <v>1</v>
      </c>
      <c r="M235" s="70">
        <v>10</v>
      </c>
      <c r="N235" s="70">
        <v>7</v>
      </c>
      <c r="O235" s="153">
        <f>SUM(F233:F235)</f>
        <v>178</v>
      </c>
      <c r="P235" s="76">
        <v>0</v>
      </c>
      <c r="Q235" s="76">
        <v>0</v>
      </c>
      <c r="R235" s="68"/>
      <c r="S235" s="628"/>
      <c r="T235" s="68" t="str">
        <f>IFERROR(IFERROR(VLOOKUP(CONCATENATE($C235,"-",$D235, "-",$E235),Dashboard!$M$2:$N$158,2,FALSE),VLOOKUP(CONCATENATE($E235,"-",$D235, "-",$C235),[1]Dashboard!$M$2:$N$158,2,FALSE)),"")</f>
        <v/>
      </c>
      <c r="U235" s="209" t="str">
        <f t="shared" si="2"/>
        <v/>
      </c>
      <c r="V235" s="209"/>
      <c r="W235" s="68" t="s">
        <v>7592</v>
      </c>
    </row>
    <row r="236" spans="1:23" x14ac:dyDescent="0.25">
      <c r="A236" s="68"/>
      <c r="B236" s="69">
        <v>42</v>
      </c>
      <c r="C236" s="68" t="s">
        <v>2860</v>
      </c>
      <c r="D236" s="68" t="s">
        <v>63</v>
      </c>
      <c r="E236" s="68" t="s">
        <v>344</v>
      </c>
      <c r="F236" s="68">
        <v>28</v>
      </c>
      <c r="G236" s="68"/>
      <c r="H236" s="64">
        <v>7</v>
      </c>
      <c r="I236" s="70"/>
      <c r="J236" s="71">
        <v>8</v>
      </c>
      <c r="K236" s="68"/>
      <c r="L236" s="68"/>
      <c r="M236" s="70"/>
      <c r="N236" s="70"/>
      <c r="O236" s="153"/>
      <c r="P236" s="68"/>
      <c r="Q236" s="68"/>
      <c r="R236" s="68"/>
      <c r="S236" s="628"/>
      <c r="T236" s="68" t="str">
        <f>IFERROR(IFERROR(VLOOKUP(CONCATENATE($C236,"-",$D236, "-",$E236),Dashboard!$M$2:$N$158,2,FALSE),VLOOKUP(CONCATENATE($E236,"-",$D236, "-",$C236),[1]Dashboard!$M$2:$N$158,2,FALSE)),"")</f>
        <v/>
      </c>
      <c r="U236" s="209" t="str">
        <f t="shared" si="2"/>
        <v/>
      </c>
      <c r="V236" s="209"/>
      <c r="W236" s="68"/>
    </row>
    <row r="237" spans="1:23" x14ac:dyDescent="0.25">
      <c r="A237" s="68"/>
      <c r="B237" s="69"/>
      <c r="C237" s="68" t="s">
        <v>344</v>
      </c>
      <c r="D237" s="68" t="s">
        <v>1261</v>
      </c>
      <c r="E237" s="68" t="s">
        <v>295</v>
      </c>
      <c r="F237" s="68">
        <v>31</v>
      </c>
      <c r="G237" s="68"/>
      <c r="H237" s="64">
        <v>8.25</v>
      </c>
      <c r="I237" s="70"/>
      <c r="J237" s="71">
        <v>9.25</v>
      </c>
      <c r="K237" s="68"/>
      <c r="L237" s="68"/>
      <c r="M237" s="70"/>
      <c r="N237" s="70"/>
      <c r="O237" s="153"/>
      <c r="P237" s="68"/>
      <c r="Q237" s="68"/>
      <c r="R237" s="68"/>
      <c r="S237" s="628"/>
      <c r="T237" s="68" t="str">
        <f>IFERROR(IFERROR(VLOOKUP(CONCATENATE($C237,"-",$D237, "-",$E237),Dashboard!$M$2:$N$158,2,FALSE),VLOOKUP(CONCATENATE($E237,"-",$D237, "-",$C237),[1]Dashboard!$M$2:$N$158,2,FALSE)),"")</f>
        <v>mrg139</v>
      </c>
      <c r="U237" s="209" t="str">
        <f t="shared" si="2"/>
        <v>mrg139</v>
      </c>
      <c r="V237" s="209"/>
      <c r="W237" s="68"/>
    </row>
    <row r="238" spans="1:23" x14ac:dyDescent="0.25">
      <c r="A238" s="68"/>
      <c r="B238" s="69"/>
      <c r="C238" s="68" t="s">
        <v>295</v>
      </c>
      <c r="D238" s="68" t="s">
        <v>1261</v>
      </c>
      <c r="E238" s="68" t="s">
        <v>344</v>
      </c>
      <c r="F238" s="68">
        <v>31</v>
      </c>
      <c r="G238" s="68"/>
      <c r="H238" s="64">
        <v>9.25</v>
      </c>
      <c r="I238" s="70"/>
      <c r="J238" s="71">
        <v>10.35</v>
      </c>
      <c r="K238" s="68">
        <v>1</v>
      </c>
      <c r="L238" s="68">
        <v>1</v>
      </c>
      <c r="M238" s="70">
        <v>4.25</v>
      </c>
      <c r="N238" s="70">
        <v>3.3</v>
      </c>
      <c r="O238" s="153">
        <f>SUM(F236:F238)</f>
        <v>90</v>
      </c>
      <c r="P238" s="76">
        <v>0</v>
      </c>
      <c r="Q238" s="76">
        <v>0</v>
      </c>
      <c r="R238" s="68"/>
      <c r="S238" s="628"/>
      <c r="T238" s="68" t="str">
        <f>IFERROR(IFERROR(VLOOKUP(CONCATENATE($C238,"-",$D238, "-",$E238),Dashboard!$M$2:$N$158,2,FALSE),VLOOKUP(CONCATENATE($E238,"-",$D238, "-",$C238),[1]Dashboard!$M$2:$N$158,2,FALSE)),"")</f>
        <v>mrg139</v>
      </c>
      <c r="U238" s="209" t="str">
        <f t="shared" si="2"/>
        <v>mrg139</v>
      </c>
      <c r="V238" s="209"/>
      <c r="W238" s="73" t="s">
        <v>7303</v>
      </c>
    </row>
    <row r="239" spans="1:23" x14ac:dyDescent="0.25">
      <c r="A239" s="68"/>
      <c r="B239" s="69"/>
      <c r="C239" s="68"/>
      <c r="D239" s="68"/>
      <c r="E239" s="68"/>
      <c r="F239" s="68"/>
      <c r="G239" s="68"/>
      <c r="H239" s="64"/>
      <c r="I239" s="70"/>
      <c r="J239" s="71"/>
      <c r="K239" s="68"/>
      <c r="L239" s="68"/>
      <c r="M239" s="70"/>
      <c r="N239" s="70"/>
      <c r="O239" s="153"/>
      <c r="P239" s="68"/>
      <c r="Q239" s="68"/>
      <c r="R239" s="68"/>
      <c r="S239" s="628"/>
      <c r="T239" s="68" t="str">
        <f>IFERROR(IFERROR(VLOOKUP(CONCATENATE($C239,"-",$D239, "-",$E239),Dashboard!$M$2:$N$158,2,FALSE),VLOOKUP(CONCATENATE($E239,"-",$D239, "-",$C239),[1]Dashboard!$M$2:$N$158,2,FALSE)),"")</f>
        <v/>
      </c>
      <c r="U239" s="209" t="str">
        <f t="shared" si="2"/>
        <v/>
      </c>
      <c r="V239" s="209"/>
      <c r="W239" s="68"/>
    </row>
    <row r="240" spans="1:23" x14ac:dyDescent="0.25">
      <c r="A240" s="68" t="s">
        <v>5816</v>
      </c>
      <c r="B240" s="69" t="s">
        <v>5849</v>
      </c>
      <c r="C240" s="68" t="s">
        <v>344</v>
      </c>
      <c r="D240" s="68" t="s">
        <v>1261</v>
      </c>
      <c r="E240" s="68" t="s">
        <v>295</v>
      </c>
      <c r="F240" s="68">
        <v>31</v>
      </c>
      <c r="G240" s="68"/>
      <c r="H240" s="64">
        <v>12.35</v>
      </c>
      <c r="I240" s="70"/>
      <c r="J240" s="71">
        <v>13.35</v>
      </c>
      <c r="K240" s="68"/>
      <c r="L240" s="68"/>
      <c r="M240" s="70"/>
      <c r="N240" s="70"/>
      <c r="O240" s="153"/>
      <c r="P240" s="68"/>
      <c r="Q240" s="68"/>
      <c r="R240" s="68"/>
      <c r="S240" s="628"/>
      <c r="T240" s="68" t="str">
        <f>IFERROR(IFERROR(VLOOKUP(CONCATENATE($C240,"-",$D240, "-",$E240),Dashboard!$M$2:$N$158,2,FALSE),VLOOKUP(CONCATENATE($E240,"-",$D240, "-",$C240),[1]Dashboard!$M$2:$N$158,2,FALSE)),"")</f>
        <v>mrg139</v>
      </c>
      <c r="U240" s="209" t="str">
        <f t="shared" ref="U240:U303" si="3">$T240</f>
        <v>mrg139</v>
      </c>
      <c r="V240" s="209"/>
      <c r="W240" s="68"/>
    </row>
    <row r="241" spans="1:23" x14ac:dyDescent="0.25">
      <c r="A241" s="68"/>
      <c r="B241" s="69"/>
      <c r="C241" s="68" t="s">
        <v>295</v>
      </c>
      <c r="D241" s="68" t="s">
        <v>1261</v>
      </c>
      <c r="E241" s="68" t="s">
        <v>344</v>
      </c>
      <c r="F241" s="68">
        <v>31</v>
      </c>
      <c r="G241" s="68"/>
      <c r="H241" s="64">
        <v>14.05</v>
      </c>
      <c r="I241" s="70"/>
      <c r="J241" s="71">
        <v>15.05</v>
      </c>
      <c r="K241" s="68"/>
      <c r="L241" s="68"/>
      <c r="M241" s="70"/>
      <c r="N241" s="70"/>
      <c r="O241" s="153"/>
      <c r="P241" s="68"/>
      <c r="Q241" s="68"/>
      <c r="R241" s="68"/>
      <c r="S241" s="628"/>
      <c r="T241" s="68" t="str">
        <f>IFERROR(IFERROR(VLOOKUP(CONCATENATE($C241,"-",$D241, "-",$E241),Dashboard!$M$2:$N$158,2,FALSE),VLOOKUP(CONCATENATE($E241,"-",$D241, "-",$C241),[1]Dashboard!$M$2:$N$158,2,FALSE)),"")</f>
        <v>mrg139</v>
      </c>
      <c r="U241" s="209" t="str">
        <f t="shared" si="3"/>
        <v>mrg139</v>
      </c>
      <c r="V241" s="209"/>
      <c r="W241" s="68"/>
    </row>
    <row r="242" spans="1:23" x14ac:dyDescent="0.25">
      <c r="A242" s="68"/>
      <c r="B242" s="69"/>
      <c r="C242" s="68" t="s">
        <v>344</v>
      </c>
      <c r="D242" s="68" t="s">
        <v>1261</v>
      </c>
      <c r="E242" s="68" t="s">
        <v>295</v>
      </c>
      <c r="F242" s="68">
        <v>31</v>
      </c>
      <c r="G242" s="68"/>
      <c r="H242" s="64">
        <v>15.35</v>
      </c>
      <c r="I242" s="70"/>
      <c r="J242" s="71">
        <v>16.350000000000001</v>
      </c>
      <c r="K242" s="68"/>
      <c r="L242" s="68"/>
      <c r="M242" s="70"/>
      <c r="N242" s="70"/>
      <c r="O242" s="153"/>
      <c r="P242" s="68"/>
      <c r="Q242" s="68"/>
      <c r="R242" s="68"/>
      <c r="S242" s="628"/>
      <c r="T242" s="68" t="str">
        <f>IFERROR(IFERROR(VLOOKUP(CONCATENATE($C242,"-",$D242, "-",$E242),Dashboard!$M$2:$N$158,2,FALSE),VLOOKUP(CONCATENATE($E242,"-",$D242, "-",$C242),[1]Dashboard!$M$2:$N$158,2,FALSE)),"")</f>
        <v>mrg139</v>
      </c>
      <c r="U242" s="209" t="str">
        <f t="shared" si="3"/>
        <v>mrg139</v>
      </c>
      <c r="V242" s="209"/>
      <c r="W242" s="68"/>
    </row>
    <row r="243" spans="1:23" x14ac:dyDescent="0.25">
      <c r="A243" s="68"/>
      <c r="B243" s="69"/>
      <c r="C243" s="68" t="s">
        <v>295</v>
      </c>
      <c r="D243" s="68" t="s">
        <v>1261</v>
      </c>
      <c r="E243" s="68" t="s">
        <v>1052</v>
      </c>
      <c r="F243" s="68">
        <v>22</v>
      </c>
      <c r="G243" s="68"/>
      <c r="H243" s="64">
        <v>16.55</v>
      </c>
      <c r="I243" s="70"/>
      <c r="J243" s="71">
        <v>17.350000000000001</v>
      </c>
      <c r="K243" s="68"/>
      <c r="L243" s="68"/>
      <c r="M243" s="70"/>
      <c r="N243" s="70"/>
      <c r="O243" s="153"/>
      <c r="P243" s="68"/>
      <c r="Q243" s="68"/>
      <c r="R243" s="68"/>
      <c r="S243" s="628"/>
      <c r="T243" s="68" t="str">
        <f>IFERROR(IFERROR(VLOOKUP(CONCATENATE($C243,"-",$D243, "-",$E243),Dashboard!$M$2:$N$158,2,FALSE),VLOOKUP(CONCATENATE($E243,"-",$D243, "-",$C243),[1]Dashboard!$M$2:$N$158,2,FALSE)),"")</f>
        <v/>
      </c>
      <c r="U243" s="209" t="str">
        <f t="shared" si="3"/>
        <v/>
      </c>
      <c r="V243" s="209"/>
      <c r="W243" s="68"/>
    </row>
    <row r="244" spans="1:23" x14ac:dyDescent="0.25">
      <c r="A244" s="68"/>
      <c r="B244" s="69"/>
      <c r="C244" s="68" t="s">
        <v>1052</v>
      </c>
      <c r="D244" s="68" t="s">
        <v>492</v>
      </c>
      <c r="E244" s="88" t="s">
        <v>7188</v>
      </c>
      <c r="F244" s="68">
        <v>36</v>
      </c>
      <c r="G244" s="68"/>
      <c r="H244" s="64">
        <v>18</v>
      </c>
      <c r="I244" s="70">
        <v>19.149999999999999</v>
      </c>
      <c r="J244" s="71">
        <v>19.45</v>
      </c>
      <c r="K244" s="68">
        <v>1</v>
      </c>
      <c r="L244" s="68">
        <v>1</v>
      </c>
      <c r="M244" s="70">
        <v>8.0500000000000007</v>
      </c>
      <c r="N244" s="70">
        <v>6</v>
      </c>
      <c r="O244" s="153">
        <f>SUM(F240:F244)</f>
        <v>151</v>
      </c>
      <c r="P244" s="76">
        <v>0</v>
      </c>
      <c r="Q244" s="76">
        <v>0</v>
      </c>
      <c r="R244" s="68"/>
      <c r="S244" s="628"/>
      <c r="T244" s="68" t="str">
        <f>IFERROR(IFERROR(VLOOKUP(CONCATENATE($C244,"-",$D244, "-",$E244),Dashboard!$M$2:$N$158,2,FALSE),VLOOKUP(CONCATENATE($E244,"-",$D244, "-",$C244),[1]Dashboard!$M$2:$N$158,2,FALSE)),"")</f>
        <v/>
      </c>
      <c r="U244" s="209" t="str">
        <f t="shared" si="3"/>
        <v/>
      </c>
      <c r="V244" s="209"/>
      <c r="W244" s="68" t="s">
        <v>7593</v>
      </c>
    </row>
    <row r="245" spans="1:23" x14ac:dyDescent="0.25">
      <c r="A245" s="68"/>
      <c r="B245" s="69">
        <v>43</v>
      </c>
      <c r="C245" s="88" t="s">
        <v>7188</v>
      </c>
      <c r="D245" s="68" t="s">
        <v>492</v>
      </c>
      <c r="E245" s="68" t="s">
        <v>1052</v>
      </c>
      <c r="F245" s="68">
        <v>36</v>
      </c>
      <c r="G245" s="68"/>
      <c r="H245" s="64">
        <v>7.15</v>
      </c>
      <c r="I245" s="70">
        <v>8</v>
      </c>
      <c r="J245" s="71">
        <v>9.1</v>
      </c>
      <c r="K245" s="68"/>
      <c r="L245" s="68"/>
      <c r="M245" s="70"/>
      <c r="N245" s="70"/>
      <c r="O245" s="153"/>
      <c r="P245" s="68"/>
      <c r="Q245" s="68"/>
      <c r="R245" s="68"/>
      <c r="S245" s="628"/>
      <c r="T245" s="68" t="str">
        <f>IFERROR(IFERROR(VLOOKUP(CONCATENATE($C245,"-",$D245, "-",$E245),Dashboard!$M$2:$N$158,2,FALSE),VLOOKUP(CONCATENATE($E245,"-",$D245, "-",$C245),[1]Dashboard!$M$2:$N$158,2,FALSE)),"")</f>
        <v/>
      </c>
      <c r="U245" s="209" t="str">
        <f t="shared" si="3"/>
        <v/>
      </c>
      <c r="V245" s="209"/>
      <c r="W245" s="68"/>
    </row>
    <row r="246" spans="1:23" x14ac:dyDescent="0.25">
      <c r="A246" s="68"/>
      <c r="B246" s="69"/>
      <c r="C246" s="68" t="s">
        <v>1052</v>
      </c>
      <c r="D246" s="68" t="s">
        <v>1261</v>
      </c>
      <c r="E246" s="68" t="s">
        <v>295</v>
      </c>
      <c r="F246" s="68">
        <v>22</v>
      </c>
      <c r="G246" s="68"/>
      <c r="H246" s="64">
        <v>9.1999999999999993</v>
      </c>
      <c r="I246" s="70"/>
      <c r="J246" s="71">
        <v>9.5</v>
      </c>
      <c r="K246" s="68"/>
      <c r="L246" s="68"/>
      <c r="M246" s="70"/>
      <c r="N246" s="70"/>
      <c r="O246" s="153"/>
      <c r="P246" s="68"/>
      <c r="Q246" s="68"/>
      <c r="R246" s="68"/>
      <c r="S246" s="628"/>
      <c r="T246" s="68" t="str">
        <f>IFERROR(IFERROR(VLOOKUP(CONCATENATE($C246,"-",$D246, "-",$E246),Dashboard!$M$2:$N$158,2,FALSE),VLOOKUP(CONCATENATE($E246,"-",$D246, "-",$C246),[1]Dashboard!$M$2:$N$158,2,FALSE)),"")</f>
        <v/>
      </c>
      <c r="U246" s="209" t="str">
        <f t="shared" si="3"/>
        <v/>
      </c>
      <c r="V246" s="209"/>
      <c r="W246" s="68"/>
    </row>
    <row r="247" spans="1:23" x14ac:dyDescent="0.25">
      <c r="A247" s="68"/>
      <c r="B247" s="69"/>
      <c r="C247" s="68" t="s">
        <v>295</v>
      </c>
      <c r="D247" s="68" t="s">
        <v>1261</v>
      </c>
      <c r="E247" s="68" t="s">
        <v>344</v>
      </c>
      <c r="F247" s="68">
        <v>31</v>
      </c>
      <c r="G247" s="68"/>
      <c r="H247" s="64">
        <v>10.050000000000001</v>
      </c>
      <c r="I247" s="70"/>
      <c r="J247" s="71">
        <v>11.05</v>
      </c>
      <c r="K247" s="68">
        <v>1</v>
      </c>
      <c r="L247" s="68">
        <v>1</v>
      </c>
      <c r="M247" s="70">
        <v>4.2</v>
      </c>
      <c r="N247" s="70">
        <v>4</v>
      </c>
      <c r="O247" s="153">
        <f>SUM(F245:F247)</f>
        <v>89</v>
      </c>
      <c r="P247" s="76">
        <v>0</v>
      </c>
      <c r="Q247" s="76">
        <v>0</v>
      </c>
      <c r="R247" s="68"/>
      <c r="S247" s="628"/>
      <c r="T247" s="68" t="str">
        <f>IFERROR(IFERROR(VLOOKUP(CONCATENATE($C247,"-",$D247, "-",$E247),Dashboard!$M$2:$N$158,2,FALSE),VLOOKUP(CONCATENATE($E247,"-",$D247, "-",$C247),[1]Dashboard!$M$2:$N$158,2,FALSE)),"")</f>
        <v>mrg139</v>
      </c>
      <c r="U247" s="209" t="str">
        <f t="shared" si="3"/>
        <v>mrg139</v>
      </c>
      <c r="V247" s="209"/>
      <c r="W247" s="68"/>
    </row>
    <row r="248" spans="1:23" x14ac:dyDescent="0.25">
      <c r="A248" s="68"/>
      <c r="B248" s="69"/>
      <c r="C248" s="68"/>
      <c r="D248" s="68"/>
      <c r="E248" s="68"/>
      <c r="F248" s="68"/>
      <c r="G248" s="68"/>
      <c r="H248" s="64"/>
      <c r="I248" s="70"/>
      <c r="J248" s="71"/>
      <c r="K248" s="68"/>
      <c r="L248" s="68"/>
      <c r="M248" s="70"/>
      <c r="N248" s="70"/>
      <c r="O248" s="153"/>
      <c r="P248" s="68"/>
      <c r="Q248" s="68"/>
      <c r="R248" s="68"/>
      <c r="S248" s="628"/>
      <c r="T248" s="68" t="str">
        <f>IFERROR(IFERROR(VLOOKUP(CONCATENATE($C248,"-",$D248, "-",$E248),Dashboard!$M$2:$N$158,2,FALSE),VLOOKUP(CONCATENATE($E248,"-",$D248, "-",$C248),[1]Dashboard!$M$2:$N$158,2,FALSE)),"")</f>
        <v/>
      </c>
      <c r="U248" s="209" t="str">
        <f t="shared" si="3"/>
        <v/>
      </c>
      <c r="V248" s="209"/>
      <c r="W248" s="68"/>
    </row>
    <row r="249" spans="1:23" x14ac:dyDescent="0.25">
      <c r="A249" s="68" t="s">
        <v>5816</v>
      </c>
      <c r="B249" s="76" t="s">
        <v>5850</v>
      </c>
      <c r="C249" s="77" t="s">
        <v>344</v>
      </c>
      <c r="D249" s="77" t="s">
        <v>5820</v>
      </c>
      <c r="E249" s="77" t="s">
        <v>5821</v>
      </c>
      <c r="F249" s="77">
        <v>20</v>
      </c>
      <c r="G249" s="77"/>
      <c r="H249" s="78">
        <v>15</v>
      </c>
      <c r="I249" s="79"/>
      <c r="J249" s="80">
        <v>16.5</v>
      </c>
      <c r="K249" s="77"/>
      <c r="L249" s="77"/>
      <c r="M249" s="79"/>
      <c r="N249" s="79"/>
      <c r="O249" s="215"/>
      <c r="P249" s="77"/>
      <c r="Q249" s="77"/>
      <c r="R249" s="77"/>
      <c r="S249" s="630"/>
      <c r="T249" s="68" t="str">
        <f>IFERROR(IFERROR(VLOOKUP(CONCATENATE($C249,"-",$D249, "-",$E249),Dashboard!$M$2:$N$158,2,FALSE),VLOOKUP(CONCATENATE($E249,"-",$D249, "-",$C249),[1]Dashboard!$M$2:$N$158,2,FALSE)),"")</f>
        <v>mrg124</v>
      </c>
      <c r="U249" s="209" t="str">
        <f t="shared" si="3"/>
        <v>mrg124</v>
      </c>
      <c r="V249" s="209"/>
      <c r="W249" s="68" t="s">
        <v>5612</v>
      </c>
    </row>
    <row r="250" spans="1:23" x14ac:dyDescent="0.25">
      <c r="A250" s="68"/>
      <c r="B250" s="76"/>
      <c r="C250" s="77" t="s">
        <v>5821</v>
      </c>
      <c r="D250" s="77" t="s">
        <v>5820</v>
      </c>
      <c r="E250" s="77" t="s">
        <v>344</v>
      </c>
      <c r="F250" s="77">
        <v>20</v>
      </c>
      <c r="G250" s="77"/>
      <c r="H250" s="78">
        <v>16.3</v>
      </c>
      <c r="I250" s="79"/>
      <c r="J250" s="80">
        <v>17.2</v>
      </c>
      <c r="K250" s="77"/>
      <c r="L250" s="77"/>
      <c r="M250" s="79"/>
      <c r="N250" s="79"/>
      <c r="O250" s="215"/>
      <c r="P250" s="77"/>
      <c r="Q250" s="77"/>
      <c r="R250" s="77"/>
      <c r="S250" s="630"/>
      <c r="T250" s="68" t="str">
        <f>IFERROR(IFERROR(VLOOKUP(CONCATENATE($C250,"-",$D250, "-",$E250),Dashboard!$M$2:$N$158,2,FALSE),VLOOKUP(CONCATENATE($E250,"-",$D250, "-",$C250),[1]Dashboard!$M$2:$N$158,2,FALSE)),"")</f>
        <v>mrg124</v>
      </c>
      <c r="U250" s="209" t="str">
        <f t="shared" si="3"/>
        <v>mrg124</v>
      </c>
      <c r="V250" s="209"/>
      <c r="W250" s="68" t="s">
        <v>5612</v>
      </c>
    </row>
    <row r="251" spans="1:23" x14ac:dyDescent="0.25">
      <c r="A251" s="68"/>
      <c r="B251" s="76"/>
      <c r="C251" s="77" t="s">
        <v>344</v>
      </c>
      <c r="D251" s="77" t="s">
        <v>5820</v>
      </c>
      <c r="E251" s="77" t="s">
        <v>5821</v>
      </c>
      <c r="F251" s="77">
        <v>20</v>
      </c>
      <c r="G251" s="77"/>
      <c r="H251" s="78">
        <v>17.3</v>
      </c>
      <c r="I251" s="79"/>
      <c r="J251" s="80">
        <v>18.100000000000001</v>
      </c>
      <c r="K251" s="77"/>
      <c r="L251" s="77"/>
      <c r="M251" s="79"/>
      <c r="N251" s="79"/>
      <c r="O251" s="215"/>
      <c r="P251" s="77"/>
      <c r="Q251" s="77"/>
      <c r="R251" s="77"/>
      <c r="S251" s="630"/>
      <c r="T251" s="68" t="str">
        <f>IFERROR(IFERROR(VLOOKUP(CONCATENATE($C251,"-",$D251, "-",$E251),Dashboard!$M$2:$N$158,2,FALSE),VLOOKUP(CONCATENATE($E251,"-",$D251, "-",$C251),[1]Dashboard!$M$2:$N$158,2,FALSE)),"")</f>
        <v>mrg124</v>
      </c>
      <c r="U251" s="209" t="str">
        <f t="shared" si="3"/>
        <v>mrg124</v>
      </c>
      <c r="V251" s="209"/>
      <c r="W251" s="68" t="s">
        <v>5612</v>
      </c>
    </row>
    <row r="252" spans="1:23" x14ac:dyDescent="0.25">
      <c r="A252" s="68"/>
      <c r="B252" s="76"/>
      <c r="C252" s="77" t="s">
        <v>5821</v>
      </c>
      <c r="D252" s="77" t="s">
        <v>5820</v>
      </c>
      <c r="E252" s="77" t="s">
        <v>344</v>
      </c>
      <c r="F252" s="77">
        <v>20</v>
      </c>
      <c r="G252" s="77"/>
      <c r="H252" s="78">
        <v>18.2</v>
      </c>
      <c r="I252" s="79"/>
      <c r="J252" s="80">
        <v>19.100000000000001</v>
      </c>
      <c r="K252" s="77"/>
      <c r="L252" s="77"/>
      <c r="M252" s="79"/>
      <c r="N252" s="79"/>
      <c r="O252" s="215"/>
      <c r="P252" s="77"/>
      <c r="Q252" s="77"/>
      <c r="R252" s="77"/>
      <c r="S252" s="630"/>
      <c r="T252" s="68" t="str">
        <f>IFERROR(IFERROR(VLOOKUP(CONCATENATE($C252,"-",$D252, "-",$E252),Dashboard!$M$2:$N$158,2,FALSE),VLOOKUP(CONCATENATE($E252,"-",$D252, "-",$C252),[1]Dashboard!$M$2:$N$158,2,FALSE)),"")</f>
        <v>mrg124</v>
      </c>
      <c r="U252" s="209" t="str">
        <f t="shared" si="3"/>
        <v>mrg124</v>
      </c>
      <c r="V252" s="209"/>
      <c r="W252" s="68" t="s">
        <v>5612</v>
      </c>
    </row>
    <row r="253" spans="1:23" x14ac:dyDescent="0.25">
      <c r="A253" s="68"/>
      <c r="B253" s="76"/>
      <c r="C253" s="77" t="s">
        <v>344</v>
      </c>
      <c r="D253" s="77" t="s">
        <v>5820</v>
      </c>
      <c r="E253" s="77" t="s">
        <v>5821</v>
      </c>
      <c r="F253" s="77">
        <v>20</v>
      </c>
      <c r="G253" s="77"/>
      <c r="H253" s="78">
        <v>19.3</v>
      </c>
      <c r="I253" s="79"/>
      <c r="J253" s="80">
        <v>20.100000000000001</v>
      </c>
      <c r="K253" s="77"/>
      <c r="L253" s="77"/>
      <c r="M253" s="79"/>
      <c r="N253" s="79"/>
      <c r="O253" s="215"/>
      <c r="P253" s="77"/>
      <c r="Q253" s="77"/>
      <c r="R253" s="77"/>
      <c r="S253" s="630"/>
      <c r="T253" s="68" t="str">
        <f>IFERROR(IFERROR(VLOOKUP(CONCATENATE($C253,"-",$D253, "-",$E253),Dashboard!$M$2:$N$158,2,FALSE),VLOOKUP(CONCATENATE($E253,"-",$D253, "-",$C253),[1]Dashboard!$M$2:$N$158,2,FALSE)),"")</f>
        <v>mrg124</v>
      </c>
      <c r="U253" s="209" t="str">
        <f t="shared" si="3"/>
        <v>mrg124</v>
      </c>
      <c r="V253" s="209"/>
      <c r="W253" s="68" t="s">
        <v>5612</v>
      </c>
    </row>
    <row r="254" spans="1:23" x14ac:dyDescent="0.25">
      <c r="A254" s="68"/>
      <c r="B254" s="76"/>
      <c r="C254" s="77" t="s">
        <v>5821</v>
      </c>
      <c r="D254" s="77" t="s">
        <v>5820</v>
      </c>
      <c r="E254" s="77" t="s">
        <v>344</v>
      </c>
      <c r="F254" s="77">
        <v>20</v>
      </c>
      <c r="G254" s="77"/>
      <c r="H254" s="78">
        <v>20.149999999999999</v>
      </c>
      <c r="I254" s="79"/>
      <c r="J254" s="80">
        <v>21</v>
      </c>
      <c r="K254" s="77">
        <v>1</v>
      </c>
      <c r="L254" s="77">
        <v>0</v>
      </c>
      <c r="M254" s="79">
        <v>6.45</v>
      </c>
      <c r="N254" s="79">
        <v>5.15</v>
      </c>
      <c r="O254" s="215">
        <f>SUM(F249:F254)</f>
        <v>120</v>
      </c>
      <c r="P254" s="76">
        <v>0</v>
      </c>
      <c r="Q254" s="76">
        <v>0</v>
      </c>
      <c r="R254" s="77"/>
      <c r="S254" s="630"/>
      <c r="T254" s="68" t="str">
        <f>IFERROR(IFERROR(VLOOKUP(CONCATENATE($C254,"-",$D254, "-",$E254),Dashboard!$M$2:$N$158,2,FALSE),VLOOKUP(CONCATENATE($E254,"-",$D254, "-",$C254),[1]Dashboard!$M$2:$N$158,2,FALSE)),"")</f>
        <v>mrg124</v>
      </c>
      <c r="U254" s="209" t="str">
        <f t="shared" si="3"/>
        <v>mrg124</v>
      </c>
      <c r="V254" s="209"/>
      <c r="W254" s="77" t="s">
        <v>7594</v>
      </c>
    </row>
    <row r="255" spans="1:23" x14ac:dyDescent="0.25">
      <c r="A255" s="68"/>
      <c r="B255" s="76">
        <v>44</v>
      </c>
      <c r="C255" s="77" t="s">
        <v>344</v>
      </c>
      <c r="D255" s="77" t="s">
        <v>5820</v>
      </c>
      <c r="E255" s="77" t="s">
        <v>5821</v>
      </c>
      <c r="F255" s="77">
        <v>20</v>
      </c>
      <c r="G255" s="77"/>
      <c r="H255" s="78">
        <v>7</v>
      </c>
      <c r="I255" s="79"/>
      <c r="J255" s="80">
        <v>7.45</v>
      </c>
      <c r="K255" s="77"/>
      <c r="L255" s="77"/>
      <c r="M255" s="79"/>
      <c r="N255" s="79"/>
      <c r="O255" s="215"/>
      <c r="P255" s="77"/>
      <c r="Q255" s="77"/>
      <c r="R255" s="77"/>
      <c r="S255" s="630"/>
      <c r="T255" s="68" t="str">
        <f>IFERROR(IFERROR(VLOOKUP(CONCATENATE($C255,"-",$D255, "-",$E255),Dashboard!$M$2:$N$158,2,FALSE),VLOOKUP(CONCATENATE($E255,"-",$D255, "-",$C255),[1]Dashboard!$M$2:$N$158,2,FALSE)),"")</f>
        <v>mrg124</v>
      </c>
      <c r="U255" s="209" t="str">
        <f t="shared" si="3"/>
        <v>mrg124</v>
      </c>
      <c r="V255" s="209"/>
      <c r="W255" s="68" t="s">
        <v>5612</v>
      </c>
    </row>
    <row r="256" spans="1:23" x14ac:dyDescent="0.25">
      <c r="A256" s="68"/>
      <c r="B256" s="76"/>
      <c r="C256" s="77" t="s">
        <v>5821</v>
      </c>
      <c r="D256" s="77" t="s">
        <v>5820</v>
      </c>
      <c r="E256" s="77" t="s">
        <v>344</v>
      </c>
      <c r="F256" s="77">
        <v>20</v>
      </c>
      <c r="G256" s="77"/>
      <c r="H256" s="78">
        <v>7.5</v>
      </c>
      <c r="I256" s="79"/>
      <c r="J256" s="80">
        <v>8.4</v>
      </c>
      <c r="K256" s="77"/>
      <c r="L256" s="77"/>
      <c r="M256" s="79"/>
      <c r="N256" s="79"/>
      <c r="O256" s="215"/>
      <c r="P256" s="77"/>
      <c r="Q256" s="77"/>
      <c r="R256" s="77"/>
      <c r="S256" s="630"/>
      <c r="T256" s="68" t="str">
        <f>IFERROR(IFERROR(VLOOKUP(CONCATENATE($C256,"-",$D256, "-",$E256),Dashboard!$M$2:$N$158,2,FALSE),VLOOKUP(CONCATENATE($E256,"-",$D256, "-",$C256),[1]Dashboard!$M$2:$N$158,2,FALSE)),"")</f>
        <v>mrg124</v>
      </c>
      <c r="U256" s="209" t="str">
        <f t="shared" si="3"/>
        <v>mrg124</v>
      </c>
      <c r="V256" s="209"/>
      <c r="W256" s="68" t="s">
        <v>5612</v>
      </c>
    </row>
    <row r="257" spans="1:23" x14ac:dyDescent="0.25">
      <c r="A257" s="68"/>
      <c r="B257" s="76"/>
      <c r="C257" s="77" t="s">
        <v>344</v>
      </c>
      <c r="D257" s="77" t="s">
        <v>5820</v>
      </c>
      <c r="E257" s="77" t="s">
        <v>5821</v>
      </c>
      <c r="F257" s="77">
        <v>20</v>
      </c>
      <c r="G257" s="77"/>
      <c r="H257" s="78">
        <v>9</v>
      </c>
      <c r="I257" s="79"/>
      <c r="J257" s="80">
        <v>9.5</v>
      </c>
      <c r="K257" s="77"/>
      <c r="L257" s="77"/>
      <c r="M257" s="79"/>
      <c r="N257" s="79"/>
      <c r="O257" s="215"/>
      <c r="P257" s="77"/>
      <c r="Q257" s="77"/>
      <c r="R257" s="77"/>
      <c r="S257" s="630"/>
      <c r="T257" s="68" t="str">
        <f>IFERROR(IFERROR(VLOOKUP(CONCATENATE($C257,"-",$D257, "-",$E257),Dashboard!$M$2:$N$158,2,FALSE),VLOOKUP(CONCATENATE($E257,"-",$D257, "-",$C257),[1]Dashboard!$M$2:$N$158,2,FALSE)),"")</f>
        <v>mrg124</v>
      </c>
      <c r="U257" s="209" t="str">
        <f t="shared" si="3"/>
        <v>mrg124</v>
      </c>
      <c r="V257" s="209"/>
      <c r="W257" s="68" t="s">
        <v>5612</v>
      </c>
    </row>
    <row r="258" spans="1:23" x14ac:dyDescent="0.25">
      <c r="A258" s="68"/>
      <c r="B258" s="76"/>
      <c r="C258" s="77" t="s">
        <v>5821</v>
      </c>
      <c r="D258" s="77" t="s">
        <v>5820</v>
      </c>
      <c r="E258" s="77" t="s">
        <v>344</v>
      </c>
      <c r="F258" s="77">
        <v>20</v>
      </c>
      <c r="G258" s="77"/>
      <c r="H258" s="78">
        <v>10.3</v>
      </c>
      <c r="I258" s="79"/>
      <c r="J258" s="80">
        <v>11.2</v>
      </c>
      <c r="K258" s="77"/>
      <c r="L258" s="77"/>
      <c r="M258" s="79"/>
      <c r="N258" s="79"/>
      <c r="O258" s="215"/>
      <c r="P258" s="77"/>
      <c r="Q258" s="77"/>
      <c r="R258" s="77"/>
      <c r="S258" s="630"/>
      <c r="T258" s="68" t="str">
        <f>IFERROR(IFERROR(VLOOKUP(CONCATENATE($C258,"-",$D258, "-",$E258),Dashboard!$M$2:$N$158,2,FALSE),VLOOKUP(CONCATENATE($E258,"-",$D258, "-",$C258),[1]Dashboard!$M$2:$N$158,2,FALSE)),"")</f>
        <v>mrg124</v>
      </c>
      <c r="U258" s="209" t="str">
        <f t="shared" si="3"/>
        <v>mrg124</v>
      </c>
      <c r="V258" s="209"/>
      <c r="W258" s="68" t="s">
        <v>5612</v>
      </c>
    </row>
    <row r="259" spans="1:23" x14ac:dyDescent="0.25">
      <c r="A259" s="68"/>
      <c r="B259" s="76"/>
      <c r="C259" s="77" t="s">
        <v>344</v>
      </c>
      <c r="D259" s="77" t="s">
        <v>5820</v>
      </c>
      <c r="E259" s="77" t="s">
        <v>5821</v>
      </c>
      <c r="F259" s="77">
        <v>20</v>
      </c>
      <c r="G259" s="77"/>
      <c r="H259" s="78">
        <v>11.5</v>
      </c>
      <c r="I259" s="79"/>
      <c r="J259" s="80">
        <v>12.5</v>
      </c>
      <c r="K259" s="77"/>
      <c r="L259" s="77"/>
      <c r="M259" s="79"/>
      <c r="N259" s="79"/>
      <c r="O259" s="215"/>
      <c r="P259" s="77"/>
      <c r="Q259" s="77"/>
      <c r="R259" s="77"/>
      <c r="S259" s="630"/>
      <c r="T259" s="68" t="str">
        <f>IFERROR(IFERROR(VLOOKUP(CONCATENATE($C259,"-",$D259, "-",$E259),Dashboard!$M$2:$N$158,2,FALSE),VLOOKUP(CONCATENATE($E259,"-",$D259, "-",$C259),[1]Dashboard!$M$2:$N$158,2,FALSE)),"")</f>
        <v>mrg124</v>
      </c>
      <c r="U259" s="209" t="str">
        <f t="shared" si="3"/>
        <v>mrg124</v>
      </c>
      <c r="V259" s="209"/>
      <c r="W259" s="68" t="s">
        <v>5612</v>
      </c>
    </row>
    <row r="260" spans="1:23" x14ac:dyDescent="0.25">
      <c r="A260" s="68"/>
      <c r="B260" s="76"/>
      <c r="C260" s="77" t="s">
        <v>5821</v>
      </c>
      <c r="D260" s="77" t="s">
        <v>5820</v>
      </c>
      <c r="E260" s="77" t="s">
        <v>344</v>
      </c>
      <c r="F260" s="77">
        <v>20</v>
      </c>
      <c r="G260" s="77"/>
      <c r="H260" s="78">
        <v>13.2</v>
      </c>
      <c r="I260" s="79"/>
      <c r="J260" s="80">
        <v>13.5</v>
      </c>
      <c r="K260" s="77">
        <v>1</v>
      </c>
      <c r="L260" s="77">
        <v>0</v>
      </c>
      <c r="M260" s="79">
        <v>7.35</v>
      </c>
      <c r="N260" s="79">
        <v>5.15</v>
      </c>
      <c r="O260" s="215">
        <f>SUM(F255:F260)</f>
        <v>120</v>
      </c>
      <c r="P260" s="76">
        <v>0</v>
      </c>
      <c r="Q260" s="76">
        <v>0</v>
      </c>
      <c r="R260" s="77"/>
      <c r="S260" s="630"/>
      <c r="T260" s="68" t="str">
        <f>IFERROR(IFERROR(VLOOKUP(CONCATENATE($C260,"-",$D260, "-",$E260),Dashboard!$M$2:$N$158,2,FALSE),VLOOKUP(CONCATENATE($E260,"-",$D260, "-",$C260),[1]Dashboard!$M$2:$N$158,2,FALSE)),"")</f>
        <v>mrg124</v>
      </c>
      <c r="U260" s="209" t="str">
        <f t="shared" si="3"/>
        <v>mrg124</v>
      </c>
      <c r="V260" s="209"/>
      <c r="W260" s="68" t="s">
        <v>5612</v>
      </c>
    </row>
    <row r="261" spans="1:23" x14ac:dyDescent="0.25">
      <c r="A261" s="62"/>
      <c r="B261" s="63" t="s">
        <v>5851</v>
      </c>
      <c r="C261" s="62" t="s">
        <v>344</v>
      </c>
      <c r="D261" s="62" t="s">
        <v>531</v>
      </c>
      <c r="E261" s="62" t="s">
        <v>655</v>
      </c>
      <c r="F261" s="62">
        <v>75</v>
      </c>
      <c r="G261" s="62"/>
      <c r="H261" s="64">
        <v>9.4</v>
      </c>
      <c r="I261" s="67"/>
      <c r="J261" s="66">
        <v>12</v>
      </c>
      <c r="K261" s="62"/>
      <c r="L261" s="62"/>
      <c r="M261" s="67"/>
      <c r="N261" s="67"/>
      <c r="O261" s="214"/>
      <c r="P261" s="62"/>
      <c r="Q261" s="62"/>
      <c r="R261" s="62"/>
      <c r="S261" s="627"/>
      <c r="T261" s="68" t="str">
        <f>IFERROR(IFERROR(VLOOKUP(CONCATENATE($C261,"-",$D261, "-",$E261),Dashboard!$M$2:$N$158,2,FALSE),VLOOKUP(CONCATENATE($E261,"-",$D261, "-",$C261),[1]Dashboard!$M$2:$N$158,2,FALSE)),"")</f>
        <v/>
      </c>
      <c r="U261" s="209" t="str">
        <f t="shared" si="3"/>
        <v/>
      </c>
      <c r="V261" s="209"/>
      <c r="W261" s="62"/>
    </row>
    <row r="262" spans="1:23" x14ac:dyDescent="0.25">
      <c r="A262" s="68"/>
      <c r="B262" s="69"/>
      <c r="C262" s="68" t="s">
        <v>655</v>
      </c>
      <c r="D262" s="68" t="s">
        <v>531</v>
      </c>
      <c r="E262" s="68" t="s">
        <v>344</v>
      </c>
      <c r="F262" s="68">
        <v>75</v>
      </c>
      <c r="G262" s="68"/>
      <c r="H262" s="64">
        <v>12.45</v>
      </c>
      <c r="I262" s="70"/>
      <c r="J262" s="71">
        <v>14.45</v>
      </c>
      <c r="K262" s="68"/>
      <c r="L262" s="68"/>
      <c r="M262" s="70"/>
      <c r="N262" s="70"/>
      <c r="O262" s="153"/>
      <c r="P262" s="68"/>
      <c r="Q262" s="68"/>
      <c r="R262" s="68"/>
      <c r="S262" s="628"/>
      <c r="T262" s="68" t="str">
        <f>IFERROR(IFERROR(VLOOKUP(CONCATENATE($C262,"-",$D262, "-",$E262),Dashboard!$M$2:$N$158,2,FALSE),VLOOKUP(CONCATENATE($E262,"-",$D262, "-",$C262),[1]Dashboard!$M$2:$N$158,2,FALSE)),"")</f>
        <v/>
      </c>
      <c r="U262" s="209" t="str">
        <f t="shared" si="3"/>
        <v/>
      </c>
      <c r="V262" s="209"/>
      <c r="W262" s="68"/>
    </row>
    <row r="263" spans="1:23" x14ac:dyDescent="0.25">
      <c r="A263" s="68"/>
      <c r="B263" s="69"/>
      <c r="C263" s="68" t="s">
        <v>344</v>
      </c>
      <c r="D263" s="68" t="s">
        <v>531</v>
      </c>
      <c r="E263" s="68" t="s">
        <v>3525</v>
      </c>
      <c r="F263" s="68">
        <v>61</v>
      </c>
      <c r="G263" s="68"/>
      <c r="H263" s="64">
        <v>16.45</v>
      </c>
      <c r="I263" s="70">
        <v>18.149999999999999</v>
      </c>
      <c r="J263" s="71">
        <v>19.3</v>
      </c>
      <c r="K263" s="68">
        <v>1</v>
      </c>
      <c r="L263" s="68">
        <v>1</v>
      </c>
      <c r="M263" s="70">
        <v>9.0500000000000007</v>
      </c>
      <c r="N263" s="70">
        <v>7.35</v>
      </c>
      <c r="O263" s="153">
        <f>SUM(F261:F263)</f>
        <v>211</v>
      </c>
      <c r="P263" s="76">
        <v>0</v>
      </c>
      <c r="Q263" s="76">
        <v>0</v>
      </c>
      <c r="R263" s="68"/>
      <c r="S263" s="628"/>
      <c r="T263" s="68" t="str">
        <f>IFERROR(IFERROR(VLOOKUP(CONCATENATE($C263,"-",$D263, "-",$E263),Dashboard!$M$2:$N$158,2,FALSE),VLOOKUP(CONCATENATE($E263,"-",$D263, "-",$C263),[1]Dashboard!$M$2:$N$158,2,FALSE)),"")</f>
        <v/>
      </c>
      <c r="U263" s="209" t="str">
        <f t="shared" si="3"/>
        <v/>
      </c>
      <c r="V263" s="209"/>
      <c r="W263" s="68" t="s">
        <v>7595</v>
      </c>
    </row>
    <row r="264" spans="1:23" x14ac:dyDescent="0.25">
      <c r="A264" s="68"/>
      <c r="B264" s="69">
        <v>45</v>
      </c>
      <c r="C264" s="68" t="s">
        <v>3525</v>
      </c>
      <c r="D264" s="68" t="s">
        <v>666</v>
      </c>
      <c r="E264" s="68" t="s">
        <v>344</v>
      </c>
      <c r="F264" s="68">
        <v>72</v>
      </c>
      <c r="G264" s="68"/>
      <c r="H264" s="64">
        <v>6.3</v>
      </c>
      <c r="I264" s="70"/>
      <c r="J264" s="71">
        <v>7.25</v>
      </c>
      <c r="K264" s="68">
        <v>1</v>
      </c>
      <c r="L264" s="68">
        <v>1</v>
      </c>
      <c r="M264" s="70">
        <v>3.1</v>
      </c>
      <c r="N264" s="70">
        <v>3.1</v>
      </c>
      <c r="O264" s="153">
        <f>SUM(F264)</f>
        <v>72</v>
      </c>
      <c r="P264" s="76">
        <v>0</v>
      </c>
      <c r="Q264" s="76">
        <v>0</v>
      </c>
      <c r="R264" s="68"/>
      <c r="S264" s="628"/>
      <c r="T264" s="68" t="str">
        <f>IFERROR(IFERROR(VLOOKUP(CONCATENATE($C264,"-",$D264, "-",$E264),Dashboard!$M$2:$N$158,2,FALSE),VLOOKUP(CONCATENATE($E264,"-",$D264, "-",$C264),[1]Dashboard!$M$2:$N$158,2,FALSE)),"")</f>
        <v/>
      </c>
      <c r="U264" s="209" t="str">
        <f t="shared" si="3"/>
        <v/>
      </c>
      <c r="V264" s="209"/>
      <c r="W264" s="89" t="s">
        <v>7596</v>
      </c>
    </row>
    <row r="265" spans="1:23" x14ac:dyDescent="0.25">
      <c r="A265" s="68"/>
      <c r="B265" s="69"/>
      <c r="C265" s="68"/>
      <c r="D265" s="68"/>
      <c r="E265" s="68"/>
      <c r="F265" s="68"/>
      <c r="G265" s="68"/>
      <c r="H265" s="64"/>
      <c r="I265" s="70"/>
      <c r="J265" s="71"/>
      <c r="K265" s="68"/>
      <c r="L265" s="68"/>
      <c r="M265" s="70"/>
      <c r="N265" s="70"/>
      <c r="O265" s="153"/>
      <c r="P265" s="68"/>
      <c r="Q265" s="68"/>
      <c r="R265" s="68"/>
      <c r="S265" s="628"/>
      <c r="T265" s="68" t="str">
        <f>IFERROR(IFERROR(VLOOKUP(CONCATENATE($C265,"-",$D265, "-",$E265),Dashboard!$M$2:$N$158,2,FALSE),VLOOKUP(CONCATENATE($E265,"-",$D265, "-",$C265),[1]Dashboard!$M$2:$N$158,2,FALSE)),"")</f>
        <v/>
      </c>
      <c r="U265" s="209" t="str">
        <f t="shared" si="3"/>
        <v/>
      </c>
      <c r="V265" s="209"/>
      <c r="W265" s="68"/>
    </row>
    <row r="266" spans="1:23" ht="34.5" x14ac:dyDescent="0.25">
      <c r="A266" s="68"/>
      <c r="B266" s="69" t="s">
        <v>5852</v>
      </c>
      <c r="C266" s="68" t="s">
        <v>344</v>
      </c>
      <c r="D266" s="74" t="s">
        <v>3378</v>
      </c>
      <c r="E266" s="68" t="s">
        <v>92</v>
      </c>
      <c r="F266" s="68">
        <v>45</v>
      </c>
      <c r="G266" s="68"/>
      <c r="H266" s="64">
        <v>11.3</v>
      </c>
      <c r="I266" s="70"/>
      <c r="J266" s="71">
        <v>13.3</v>
      </c>
      <c r="K266" s="68"/>
      <c r="L266" s="68"/>
      <c r="M266" s="70"/>
      <c r="N266" s="70"/>
      <c r="O266" s="153"/>
      <c r="P266" s="68"/>
      <c r="Q266" s="68"/>
      <c r="R266" s="68"/>
      <c r="S266" s="628"/>
      <c r="T266" s="68" t="str">
        <f>IFERROR(IFERROR(VLOOKUP(CONCATENATE($C266,"-",$D266, "-",$E266),Dashboard!$M$2:$N$158,2,FALSE),VLOOKUP(CONCATENATE($E266,"-",$D266, "-",$C266),[1]Dashboard!$M$2:$N$158,2,FALSE)),"")</f>
        <v/>
      </c>
      <c r="U266" s="209" t="str">
        <f t="shared" si="3"/>
        <v/>
      </c>
      <c r="V266" s="209"/>
      <c r="W266" s="72" t="s">
        <v>7597</v>
      </c>
    </row>
    <row r="267" spans="1:23" x14ac:dyDescent="0.25">
      <c r="A267" s="68"/>
      <c r="B267" s="69"/>
      <c r="C267" s="68" t="s">
        <v>92</v>
      </c>
      <c r="D267" s="68"/>
      <c r="E267" s="68" t="s">
        <v>5853</v>
      </c>
      <c r="F267" s="68">
        <v>18</v>
      </c>
      <c r="G267" s="68"/>
      <c r="H267" s="64">
        <v>14</v>
      </c>
      <c r="I267" s="70"/>
      <c r="J267" s="71">
        <v>15</v>
      </c>
      <c r="K267" s="68"/>
      <c r="L267" s="68"/>
      <c r="M267" s="70"/>
      <c r="N267" s="70"/>
      <c r="O267" s="153"/>
      <c r="P267" s="68"/>
      <c r="Q267" s="68"/>
      <c r="R267" s="68"/>
      <c r="S267" s="628"/>
      <c r="T267" s="68" t="str">
        <f>IFERROR(IFERROR(VLOOKUP(CONCATENATE($C267,"-",$D267, "-",$E267),Dashboard!$M$2:$N$158,2,FALSE),VLOOKUP(CONCATENATE($E267,"-",$D267, "-",$C267),[1]Dashboard!$M$2:$N$158,2,FALSE)),"")</f>
        <v/>
      </c>
      <c r="U267" s="209" t="str">
        <f t="shared" si="3"/>
        <v/>
      </c>
      <c r="V267" s="209"/>
      <c r="W267" s="68"/>
    </row>
    <row r="268" spans="1:23" ht="23.25" x14ac:dyDescent="0.25">
      <c r="A268" s="68"/>
      <c r="B268" s="69"/>
      <c r="C268" s="68" t="s">
        <v>5853</v>
      </c>
      <c r="D268" s="68"/>
      <c r="E268" s="68" t="s">
        <v>531</v>
      </c>
      <c r="F268" s="68">
        <v>28</v>
      </c>
      <c r="G268" s="68"/>
      <c r="H268" s="64">
        <v>15.1</v>
      </c>
      <c r="I268" s="70"/>
      <c r="J268" s="71">
        <v>16</v>
      </c>
      <c r="K268" s="68"/>
      <c r="L268" s="68"/>
      <c r="M268" s="70"/>
      <c r="N268" s="70"/>
      <c r="O268" s="153"/>
      <c r="P268" s="68"/>
      <c r="Q268" s="68"/>
      <c r="R268" s="68"/>
      <c r="S268" s="628"/>
      <c r="T268" s="68" t="str">
        <f>IFERROR(IFERROR(VLOOKUP(CONCATENATE($C268,"-",$D268, "-",$E268),Dashboard!$M$2:$N$158,2,FALSE),VLOOKUP(CONCATENATE($E268,"-",$D268, "-",$C268),[1]Dashboard!$M$2:$N$158,2,FALSE)),"")</f>
        <v/>
      </c>
      <c r="U268" s="209" t="str">
        <f t="shared" si="3"/>
        <v/>
      </c>
      <c r="V268" s="209"/>
      <c r="W268" s="72" t="s">
        <v>7598</v>
      </c>
    </row>
    <row r="269" spans="1:23" ht="23.25" x14ac:dyDescent="0.25">
      <c r="A269" s="68"/>
      <c r="B269" s="69"/>
      <c r="C269" s="68" t="s">
        <v>531</v>
      </c>
      <c r="D269" s="68"/>
      <c r="E269" s="68" t="s">
        <v>7189</v>
      </c>
      <c r="F269" s="68">
        <v>17</v>
      </c>
      <c r="G269" s="68"/>
      <c r="H269" s="64">
        <v>16.100000000000001</v>
      </c>
      <c r="I269" s="70"/>
      <c r="J269" s="71">
        <v>17</v>
      </c>
      <c r="K269" s="68"/>
      <c r="L269" s="68"/>
      <c r="M269" s="70"/>
      <c r="N269" s="70"/>
      <c r="O269" s="153"/>
      <c r="P269" s="68"/>
      <c r="Q269" s="68"/>
      <c r="R269" s="68"/>
      <c r="S269" s="628"/>
      <c r="T269" s="68" t="str">
        <f>IFERROR(IFERROR(VLOOKUP(CONCATENATE($C269,"-",$D269, "-",$E269),Dashboard!$M$2:$N$158,2,FALSE),VLOOKUP(CONCATENATE($E269,"-",$D269, "-",$C269),[1]Dashboard!$M$2:$N$158,2,FALSE)),"")</f>
        <v/>
      </c>
      <c r="U269" s="209" t="str">
        <f t="shared" si="3"/>
        <v/>
      </c>
      <c r="V269" s="209"/>
      <c r="W269" s="72" t="s">
        <v>7599</v>
      </c>
    </row>
    <row r="270" spans="1:23" x14ac:dyDescent="0.25">
      <c r="A270" s="68"/>
      <c r="B270" s="69"/>
      <c r="C270" s="68" t="s">
        <v>7189</v>
      </c>
      <c r="D270" s="68"/>
      <c r="E270" s="68" t="s">
        <v>531</v>
      </c>
      <c r="F270" s="68">
        <v>17</v>
      </c>
      <c r="G270" s="68"/>
      <c r="H270" s="64">
        <v>17.100000000000001</v>
      </c>
      <c r="I270" s="70"/>
      <c r="J270" s="71">
        <v>17.5</v>
      </c>
      <c r="K270" s="68"/>
      <c r="L270" s="68"/>
      <c r="M270" s="70"/>
      <c r="N270" s="70"/>
      <c r="O270" s="153"/>
      <c r="P270" s="68"/>
      <c r="Q270" s="68"/>
      <c r="R270" s="68"/>
      <c r="S270" s="628"/>
      <c r="T270" s="68" t="str">
        <f>IFERROR(IFERROR(VLOOKUP(CONCATENATE($C270,"-",$D270, "-",$E270),Dashboard!$M$2:$N$158,2,FALSE),VLOOKUP(CONCATENATE($E270,"-",$D270, "-",$C270),[1]Dashboard!$M$2:$N$158,2,FALSE)),"")</f>
        <v/>
      </c>
      <c r="U270" s="209" t="str">
        <f t="shared" si="3"/>
        <v/>
      </c>
      <c r="V270" s="209"/>
      <c r="W270" s="73" t="s">
        <v>7600</v>
      </c>
    </row>
    <row r="271" spans="1:23" ht="23.25" x14ac:dyDescent="0.25">
      <c r="A271" s="68"/>
      <c r="B271" s="69"/>
      <c r="C271" s="68" t="s">
        <v>531</v>
      </c>
      <c r="D271" s="68"/>
      <c r="E271" s="68" t="s">
        <v>5853</v>
      </c>
      <c r="F271" s="68">
        <v>28</v>
      </c>
      <c r="G271" s="68"/>
      <c r="H271" s="64">
        <v>18</v>
      </c>
      <c r="I271" s="70"/>
      <c r="J271" s="71">
        <v>19.3</v>
      </c>
      <c r="K271" s="68">
        <v>1</v>
      </c>
      <c r="L271" s="68">
        <v>1</v>
      </c>
      <c r="M271" s="70">
        <v>8.25</v>
      </c>
      <c r="N271" s="70">
        <v>7.1</v>
      </c>
      <c r="O271" s="153">
        <f>SUM(F266:F271)</f>
        <v>153</v>
      </c>
      <c r="P271" s="76">
        <v>0</v>
      </c>
      <c r="Q271" s="76">
        <v>0</v>
      </c>
      <c r="R271" s="68"/>
      <c r="S271" s="628"/>
      <c r="T271" s="68" t="str">
        <f>IFERROR(IFERROR(VLOOKUP(CONCATENATE($C271,"-",$D271, "-",$E271),Dashboard!$M$2:$N$158,2,FALSE),VLOOKUP(CONCATENATE($E271,"-",$D271, "-",$C271),[1]Dashboard!$M$2:$N$158,2,FALSE)),"")</f>
        <v/>
      </c>
      <c r="U271" s="209" t="str">
        <f t="shared" si="3"/>
        <v/>
      </c>
      <c r="V271" s="209"/>
      <c r="W271" s="72" t="s">
        <v>7601</v>
      </c>
    </row>
    <row r="272" spans="1:23" x14ac:dyDescent="0.25">
      <c r="A272" s="68"/>
      <c r="B272" s="69">
        <v>46</v>
      </c>
      <c r="C272" s="68" t="s">
        <v>5853</v>
      </c>
      <c r="D272" s="68"/>
      <c r="E272" s="68" t="s">
        <v>531</v>
      </c>
      <c r="F272" s="68">
        <v>28</v>
      </c>
      <c r="G272" s="68"/>
      <c r="H272" s="64">
        <v>6.5</v>
      </c>
      <c r="I272" s="70"/>
      <c r="J272" s="71">
        <v>8.15</v>
      </c>
      <c r="K272" s="68"/>
      <c r="L272" s="68"/>
      <c r="M272" s="70"/>
      <c r="N272" s="70"/>
      <c r="O272" s="153"/>
      <c r="P272" s="68"/>
      <c r="Q272" s="68"/>
      <c r="R272" s="68"/>
      <c r="S272" s="628"/>
      <c r="T272" s="68" t="str">
        <f>IFERROR(IFERROR(VLOOKUP(CONCATENATE($C272,"-",$D272, "-",$E272),Dashboard!$M$2:$N$158,2,FALSE),VLOOKUP(CONCATENATE($E272,"-",$D272, "-",$C272),[1]Dashboard!$M$2:$N$158,2,FALSE)),"")</f>
        <v/>
      </c>
      <c r="U272" s="209" t="str">
        <f t="shared" si="3"/>
        <v/>
      </c>
      <c r="V272" s="209"/>
      <c r="W272" s="68"/>
    </row>
    <row r="273" spans="1:23" x14ac:dyDescent="0.25">
      <c r="A273" s="68"/>
      <c r="B273" s="69"/>
      <c r="C273" s="68" t="s">
        <v>531</v>
      </c>
      <c r="D273" s="68" t="s">
        <v>65</v>
      </c>
      <c r="E273" s="68" t="s">
        <v>344</v>
      </c>
      <c r="F273" s="68">
        <v>48</v>
      </c>
      <c r="G273" s="68"/>
      <c r="H273" s="64">
        <v>9</v>
      </c>
      <c r="I273" s="70"/>
      <c r="J273" s="71">
        <v>10.45</v>
      </c>
      <c r="K273" s="68">
        <v>1</v>
      </c>
      <c r="L273" s="68">
        <v>1</v>
      </c>
      <c r="M273" s="70">
        <v>4.3</v>
      </c>
      <c r="N273" s="70">
        <v>4.05</v>
      </c>
      <c r="O273" s="153">
        <f>SUM(F272:F273)</f>
        <v>76</v>
      </c>
      <c r="P273" s="76">
        <v>0</v>
      </c>
      <c r="Q273" s="76">
        <v>0</v>
      </c>
      <c r="R273" s="68"/>
      <c r="S273" s="628"/>
      <c r="T273" s="68" t="str">
        <f>IFERROR(IFERROR(VLOOKUP(CONCATENATE($C273,"-",$D273, "-",$E273),Dashboard!$M$2:$N$158,2,FALSE),VLOOKUP(CONCATENATE($E273,"-",$D273, "-",$C273),[1]Dashboard!$M$2:$N$158,2,FALSE)),"")</f>
        <v/>
      </c>
      <c r="U273" s="209" t="str">
        <f t="shared" si="3"/>
        <v/>
      </c>
      <c r="V273" s="209"/>
      <c r="W273" s="68" t="s">
        <v>7602</v>
      </c>
    </row>
    <row r="274" spans="1:23" x14ac:dyDescent="0.25">
      <c r="A274" s="68"/>
      <c r="B274" s="69"/>
      <c r="C274" s="68"/>
      <c r="D274" s="68"/>
      <c r="E274" s="68"/>
      <c r="F274" s="68"/>
      <c r="G274" s="68"/>
      <c r="H274" s="64"/>
      <c r="I274" s="70"/>
      <c r="J274" s="71"/>
      <c r="K274" s="68"/>
      <c r="L274" s="68"/>
      <c r="M274" s="70"/>
      <c r="N274" s="70"/>
      <c r="O274" s="153"/>
      <c r="P274" s="68"/>
      <c r="Q274" s="68"/>
      <c r="R274" s="68"/>
      <c r="S274" s="628"/>
      <c r="T274" s="68" t="str">
        <f>IFERROR(IFERROR(VLOOKUP(CONCATENATE($C274,"-",$D274, "-",$E274),Dashboard!$M$2:$N$158,2,FALSE),VLOOKUP(CONCATENATE($E274,"-",$D274, "-",$C274),[1]Dashboard!$M$2:$N$158,2,FALSE)),"")</f>
        <v/>
      </c>
      <c r="U274" s="209" t="str">
        <f t="shared" si="3"/>
        <v/>
      </c>
      <c r="V274" s="209"/>
      <c r="W274" s="68"/>
    </row>
    <row r="275" spans="1:23" x14ac:dyDescent="0.25">
      <c r="A275" s="68"/>
      <c r="B275" s="69" t="s">
        <v>5854</v>
      </c>
      <c r="C275" s="68" t="s">
        <v>344</v>
      </c>
      <c r="D275" s="68" t="s">
        <v>1261</v>
      </c>
      <c r="E275" s="68" t="s">
        <v>295</v>
      </c>
      <c r="F275" s="68">
        <v>31</v>
      </c>
      <c r="G275" s="68"/>
      <c r="H275" s="64">
        <v>12.15</v>
      </c>
      <c r="I275" s="70"/>
      <c r="J275" s="71">
        <v>13.15</v>
      </c>
      <c r="K275" s="68"/>
      <c r="L275" s="68"/>
      <c r="M275" s="70"/>
      <c r="N275" s="70"/>
      <c r="O275" s="153"/>
      <c r="P275" s="68"/>
      <c r="Q275" s="68"/>
      <c r="R275" s="68"/>
      <c r="S275" s="628"/>
      <c r="T275" s="68" t="str">
        <f>IFERROR(IFERROR(VLOOKUP(CONCATENATE($C275,"-",$D275, "-",$E275),Dashboard!$M$2:$N$158,2,FALSE),VLOOKUP(CONCATENATE($E275,"-",$D275, "-",$C275),[1]Dashboard!$M$2:$N$158,2,FALSE)),"")</f>
        <v>mrg139</v>
      </c>
      <c r="U275" s="209" t="str">
        <f t="shared" si="3"/>
        <v>mrg139</v>
      </c>
      <c r="V275" s="209"/>
      <c r="W275" s="68"/>
    </row>
    <row r="276" spans="1:23" x14ac:dyDescent="0.25">
      <c r="A276" s="68"/>
      <c r="B276" s="69"/>
      <c r="C276" s="68" t="s">
        <v>295</v>
      </c>
      <c r="D276" s="68" t="s">
        <v>1261</v>
      </c>
      <c r="E276" s="68" t="s">
        <v>344</v>
      </c>
      <c r="F276" s="68">
        <v>31</v>
      </c>
      <c r="G276" s="68"/>
      <c r="H276" s="64">
        <v>13.35</v>
      </c>
      <c r="I276" s="70"/>
      <c r="J276" s="71">
        <v>14.35</v>
      </c>
      <c r="K276" s="68"/>
      <c r="L276" s="68"/>
      <c r="M276" s="70"/>
      <c r="N276" s="70"/>
      <c r="O276" s="153"/>
      <c r="P276" s="68"/>
      <c r="Q276" s="68"/>
      <c r="R276" s="68"/>
      <c r="S276" s="628"/>
      <c r="T276" s="68" t="str">
        <f>IFERROR(IFERROR(VLOOKUP(CONCATENATE($C276,"-",$D276, "-",$E276),Dashboard!$M$2:$N$158,2,FALSE),VLOOKUP(CONCATENATE($E276,"-",$D276, "-",$C276),[1]Dashboard!$M$2:$N$158,2,FALSE)),"")</f>
        <v>mrg139</v>
      </c>
      <c r="U276" s="209" t="str">
        <f t="shared" si="3"/>
        <v>mrg139</v>
      </c>
      <c r="V276" s="209"/>
      <c r="W276" s="68"/>
    </row>
    <row r="277" spans="1:23" x14ac:dyDescent="0.25">
      <c r="A277" s="68"/>
      <c r="B277" s="69"/>
      <c r="C277" s="68" t="s">
        <v>344</v>
      </c>
      <c r="D277" s="68" t="s">
        <v>1261</v>
      </c>
      <c r="E277" s="68" t="s">
        <v>295</v>
      </c>
      <c r="F277" s="68">
        <v>31</v>
      </c>
      <c r="G277" s="68"/>
      <c r="H277" s="64">
        <v>15</v>
      </c>
      <c r="I277" s="70"/>
      <c r="J277" s="71">
        <v>16</v>
      </c>
      <c r="K277" s="68"/>
      <c r="L277" s="68"/>
      <c r="M277" s="70"/>
      <c r="N277" s="70"/>
      <c r="O277" s="153"/>
      <c r="P277" s="68"/>
      <c r="Q277" s="68"/>
      <c r="R277" s="68"/>
      <c r="S277" s="628"/>
      <c r="T277" s="68" t="str">
        <f>IFERROR(IFERROR(VLOOKUP(CONCATENATE($C277,"-",$D277, "-",$E277),Dashboard!$M$2:$N$158,2,FALSE),VLOOKUP(CONCATENATE($E277,"-",$D277, "-",$C277),[1]Dashboard!$M$2:$N$158,2,FALSE)),"")</f>
        <v>mrg139</v>
      </c>
      <c r="U277" s="209" t="str">
        <f t="shared" si="3"/>
        <v>mrg139</v>
      </c>
      <c r="V277" s="209"/>
      <c r="W277" s="68"/>
    </row>
    <row r="278" spans="1:23" x14ac:dyDescent="0.25">
      <c r="A278" s="68"/>
      <c r="B278" s="69"/>
      <c r="C278" s="68" t="s">
        <v>295</v>
      </c>
      <c r="D278" s="68" t="s">
        <v>1261</v>
      </c>
      <c r="E278" s="68" t="s">
        <v>344</v>
      </c>
      <c r="F278" s="68">
        <v>31</v>
      </c>
      <c r="G278" s="68"/>
      <c r="H278" s="64">
        <v>16.149999999999999</v>
      </c>
      <c r="I278" s="70"/>
      <c r="J278" s="71">
        <v>17.149999999999999</v>
      </c>
      <c r="K278" s="68"/>
      <c r="L278" s="68"/>
      <c r="M278" s="70"/>
      <c r="N278" s="70"/>
      <c r="O278" s="153"/>
      <c r="P278" s="68"/>
      <c r="Q278" s="68"/>
      <c r="R278" s="68"/>
      <c r="S278" s="628"/>
      <c r="T278" s="68" t="str">
        <f>IFERROR(IFERROR(VLOOKUP(CONCATENATE($C278,"-",$D278, "-",$E278),Dashboard!$M$2:$N$158,2,FALSE),VLOOKUP(CONCATENATE($E278,"-",$D278, "-",$C278),[1]Dashboard!$M$2:$N$158,2,FALSE)),"")</f>
        <v>mrg139</v>
      </c>
      <c r="U278" s="209" t="str">
        <f t="shared" si="3"/>
        <v>mrg139</v>
      </c>
      <c r="V278" s="209"/>
      <c r="W278" s="68"/>
    </row>
    <row r="279" spans="1:23" x14ac:dyDescent="0.25">
      <c r="A279" s="68"/>
      <c r="B279" s="69"/>
      <c r="C279" s="68" t="s">
        <v>344</v>
      </c>
      <c r="D279" s="68"/>
      <c r="E279" s="68" t="s">
        <v>5853</v>
      </c>
      <c r="F279" s="68">
        <v>34</v>
      </c>
      <c r="G279" s="68"/>
      <c r="H279" s="64">
        <v>17.3</v>
      </c>
      <c r="I279" s="70"/>
      <c r="J279" s="71">
        <v>19</v>
      </c>
      <c r="K279" s="68">
        <v>1</v>
      </c>
      <c r="L279" s="68">
        <v>1</v>
      </c>
      <c r="M279" s="70">
        <v>7.15</v>
      </c>
      <c r="N279" s="70">
        <v>6.15</v>
      </c>
      <c r="O279" s="153">
        <f>SUM(F275:F279)</f>
        <v>158</v>
      </c>
      <c r="P279" s="76">
        <v>0</v>
      </c>
      <c r="Q279" s="76">
        <v>0</v>
      </c>
      <c r="R279" s="68"/>
      <c r="S279" s="628"/>
      <c r="T279" s="68" t="str">
        <f>IFERROR(IFERROR(VLOOKUP(CONCATENATE($C279,"-",$D279, "-",$E279),Dashboard!$M$2:$N$158,2,FALSE),VLOOKUP(CONCATENATE($E279,"-",$D279, "-",$C279),[1]Dashboard!$M$2:$N$158,2,FALSE)),"")</f>
        <v/>
      </c>
      <c r="U279" s="209" t="str">
        <f t="shared" si="3"/>
        <v/>
      </c>
      <c r="V279" s="209"/>
      <c r="W279" s="68" t="s">
        <v>7603</v>
      </c>
    </row>
    <row r="280" spans="1:23" x14ac:dyDescent="0.25">
      <c r="A280" s="68"/>
      <c r="B280" s="69">
        <v>47</v>
      </c>
      <c r="C280" s="68" t="s">
        <v>5853</v>
      </c>
      <c r="D280" s="68"/>
      <c r="E280" s="68" t="s">
        <v>344</v>
      </c>
      <c r="F280" s="68">
        <v>34</v>
      </c>
      <c r="G280" s="68"/>
      <c r="H280" s="64">
        <v>7.3</v>
      </c>
      <c r="I280" s="70"/>
      <c r="J280" s="71">
        <v>8.5</v>
      </c>
      <c r="K280" s="68"/>
      <c r="L280" s="68"/>
      <c r="M280" s="70"/>
      <c r="N280" s="70"/>
      <c r="O280" s="153"/>
      <c r="P280" s="68"/>
      <c r="Q280" s="68"/>
      <c r="R280" s="68"/>
      <c r="S280" s="628"/>
      <c r="T280" s="68" t="str">
        <f>IFERROR(IFERROR(VLOOKUP(CONCATENATE($C280,"-",$D280, "-",$E280),Dashboard!$M$2:$N$158,2,FALSE),VLOOKUP(CONCATENATE($E280,"-",$D280, "-",$C280),[1]Dashboard!$M$2:$N$158,2,FALSE)),"")</f>
        <v/>
      </c>
      <c r="U280" s="209" t="str">
        <f t="shared" si="3"/>
        <v/>
      </c>
      <c r="V280" s="209"/>
      <c r="W280" s="68"/>
    </row>
    <row r="281" spans="1:23" x14ac:dyDescent="0.25">
      <c r="A281" s="68"/>
      <c r="B281" s="69"/>
      <c r="C281" s="68" t="s">
        <v>344</v>
      </c>
      <c r="D281" s="73" t="s">
        <v>7190</v>
      </c>
      <c r="E281" s="68" t="s">
        <v>295</v>
      </c>
      <c r="F281" s="68">
        <v>31</v>
      </c>
      <c r="G281" s="68"/>
      <c r="H281" s="64">
        <v>8.35</v>
      </c>
      <c r="I281" s="70"/>
      <c r="J281" s="71">
        <v>9.5500000000000007</v>
      </c>
      <c r="K281" s="68"/>
      <c r="L281" s="68"/>
      <c r="M281" s="70"/>
      <c r="N281" s="70"/>
      <c r="O281" s="153"/>
      <c r="P281" s="68"/>
      <c r="Q281" s="68"/>
      <c r="R281" s="68"/>
      <c r="S281" s="628"/>
      <c r="T281" s="68" t="str">
        <f>IFERROR(IFERROR(VLOOKUP(CONCATENATE($C281,"-",$D281, "-",$E281),Dashboard!$M$2:$N$158,2,FALSE),VLOOKUP(CONCATENATE($E281,"-",$D281, "-",$C281),[1]Dashboard!$M$2:$N$158,2,FALSE)),"")</f>
        <v/>
      </c>
      <c r="U281" s="209" t="str">
        <f t="shared" si="3"/>
        <v/>
      </c>
      <c r="V281" s="209"/>
      <c r="W281" s="68"/>
    </row>
    <row r="282" spans="1:23" x14ac:dyDescent="0.25">
      <c r="A282" s="68"/>
      <c r="B282" s="69"/>
      <c r="C282" s="68" t="s">
        <v>295</v>
      </c>
      <c r="D282" s="68" t="s">
        <v>1261</v>
      </c>
      <c r="E282" s="68" t="s">
        <v>344</v>
      </c>
      <c r="F282" s="68">
        <v>31</v>
      </c>
      <c r="G282" s="68"/>
      <c r="H282" s="64">
        <v>10.050000000000001</v>
      </c>
      <c r="I282" s="70"/>
      <c r="J282" s="71">
        <v>11.05</v>
      </c>
      <c r="K282" s="68">
        <v>1</v>
      </c>
      <c r="L282" s="68">
        <v>1</v>
      </c>
      <c r="M282" s="70">
        <v>4.05</v>
      </c>
      <c r="N282" s="70">
        <v>3.5</v>
      </c>
      <c r="O282" s="153">
        <f>SUM(F280:F282)</f>
        <v>96</v>
      </c>
      <c r="P282" s="76">
        <v>0</v>
      </c>
      <c r="Q282" s="76">
        <v>0</v>
      </c>
      <c r="R282" s="68"/>
      <c r="S282" s="628"/>
      <c r="T282" s="68" t="str">
        <f>IFERROR(IFERROR(VLOOKUP(CONCATENATE($C282,"-",$D282, "-",$E282),Dashboard!$M$2:$N$158,2,FALSE),VLOOKUP(CONCATENATE($E282,"-",$D282, "-",$C282),[1]Dashboard!$M$2:$N$158,2,FALSE)),"")</f>
        <v>mrg139</v>
      </c>
      <c r="U282" s="209" t="str">
        <f t="shared" si="3"/>
        <v>mrg139</v>
      </c>
      <c r="V282" s="209"/>
      <c r="W282" s="88" t="s">
        <v>7303</v>
      </c>
    </row>
    <row r="283" spans="1:23" x14ac:dyDescent="0.25">
      <c r="A283" s="68"/>
      <c r="B283" s="69"/>
      <c r="C283" s="68"/>
      <c r="D283" s="68"/>
      <c r="E283" s="68"/>
      <c r="F283" s="68"/>
      <c r="G283" s="68"/>
      <c r="H283" s="64"/>
      <c r="I283" s="70"/>
      <c r="J283" s="71"/>
      <c r="K283" s="68"/>
      <c r="L283" s="68"/>
      <c r="M283" s="70"/>
      <c r="N283" s="70"/>
      <c r="O283" s="153"/>
      <c r="P283" s="68"/>
      <c r="Q283" s="68"/>
      <c r="R283" s="68"/>
      <c r="S283" s="628"/>
      <c r="T283" s="68" t="str">
        <f>IFERROR(IFERROR(VLOOKUP(CONCATENATE($C283,"-",$D283, "-",$E283),Dashboard!$M$2:$N$158,2,FALSE),VLOOKUP(CONCATENATE($E283,"-",$D283, "-",$C283),[1]Dashboard!$M$2:$N$158,2,FALSE)),"")</f>
        <v/>
      </c>
      <c r="U283" s="209" t="str">
        <f t="shared" si="3"/>
        <v/>
      </c>
      <c r="V283" s="209"/>
      <c r="W283" s="68"/>
    </row>
    <row r="284" spans="1:23" x14ac:dyDescent="0.25">
      <c r="A284" s="68"/>
      <c r="B284" s="69" t="s">
        <v>5855</v>
      </c>
      <c r="C284" s="68" t="s">
        <v>344</v>
      </c>
      <c r="D284" s="68" t="s">
        <v>2345</v>
      </c>
      <c r="E284" s="68" t="s">
        <v>37</v>
      </c>
      <c r="F284" s="68">
        <v>36</v>
      </c>
      <c r="G284" s="68"/>
      <c r="H284" s="64">
        <v>13.05</v>
      </c>
      <c r="I284" s="70"/>
      <c r="J284" s="71">
        <v>14.25</v>
      </c>
      <c r="K284" s="68"/>
      <c r="L284" s="68"/>
      <c r="M284" s="70"/>
      <c r="N284" s="70"/>
      <c r="O284" s="153"/>
      <c r="P284" s="68"/>
      <c r="Q284" s="68"/>
      <c r="R284" s="68"/>
      <c r="S284" s="628"/>
      <c r="T284" s="68" t="str">
        <f>IFERROR(IFERROR(VLOOKUP(CONCATENATE($C284,"-",$D284, "-",$E284),Dashboard!$M$2:$N$158,2,FALSE),VLOOKUP(CONCATENATE($E284,"-",$D284, "-",$C284),[1]Dashboard!$M$2:$N$158,2,FALSE)),"")</f>
        <v/>
      </c>
      <c r="U284" s="209" t="str">
        <f t="shared" si="3"/>
        <v/>
      </c>
      <c r="V284" s="209"/>
      <c r="W284" s="68"/>
    </row>
    <row r="285" spans="1:23" x14ac:dyDescent="0.25">
      <c r="A285" s="68"/>
      <c r="B285" s="69"/>
      <c r="C285" s="68" t="s">
        <v>37</v>
      </c>
      <c r="D285" s="68" t="s">
        <v>2345</v>
      </c>
      <c r="E285" s="68" t="s">
        <v>344</v>
      </c>
      <c r="F285" s="68">
        <v>36</v>
      </c>
      <c r="G285" s="68"/>
      <c r="H285" s="64">
        <v>15</v>
      </c>
      <c r="I285" s="70"/>
      <c r="J285" s="71">
        <v>16.2</v>
      </c>
      <c r="K285" s="68"/>
      <c r="L285" s="68"/>
      <c r="M285" s="70"/>
      <c r="N285" s="70"/>
      <c r="O285" s="153"/>
      <c r="P285" s="68"/>
      <c r="Q285" s="68"/>
      <c r="R285" s="68"/>
      <c r="S285" s="628"/>
      <c r="T285" s="68" t="str">
        <f>IFERROR(IFERROR(VLOOKUP(CONCATENATE($C285,"-",$D285, "-",$E285),Dashboard!$M$2:$N$158,2,FALSE),VLOOKUP(CONCATENATE($E285,"-",$D285, "-",$C285),[1]Dashboard!$M$2:$N$158,2,FALSE)),"")</f>
        <v/>
      </c>
      <c r="U285" s="209" t="str">
        <f t="shared" si="3"/>
        <v/>
      </c>
      <c r="V285" s="209"/>
      <c r="W285" s="68"/>
    </row>
    <row r="286" spans="1:23" x14ac:dyDescent="0.25">
      <c r="A286" s="68"/>
      <c r="B286" s="69"/>
      <c r="C286" s="68" t="s">
        <v>344</v>
      </c>
      <c r="D286" s="68" t="s">
        <v>1052</v>
      </c>
      <c r="E286" s="68" t="s">
        <v>95</v>
      </c>
      <c r="F286" s="68">
        <v>13</v>
      </c>
      <c r="G286" s="68"/>
      <c r="H286" s="64">
        <v>16.45</v>
      </c>
      <c r="I286" s="70"/>
      <c r="J286" s="71">
        <v>17.100000000000001</v>
      </c>
      <c r="K286" s="68"/>
      <c r="L286" s="68"/>
      <c r="M286" s="70"/>
      <c r="N286" s="70"/>
      <c r="O286" s="153"/>
      <c r="P286" s="68"/>
      <c r="Q286" s="68"/>
      <c r="R286" s="68"/>
      <c r="S286" s="628"/>
      <c r="T286" s="68" t="str">
        <f>IFERROR(IFERROR(VLOOKUP(CONCATENATE($C286,"-",$D286, "-",$E286),Dashboard!$M$2:$N$158,2,FALSE),VLOOKUP(CONCATENATE($E286,"-",$D286, "-",$C286),[1]Dashboard!$M$2:$N$158,2,FALSE)),"")</f>
        <v/>
      </c>
      <c r="U286" s="209" t="str">
        <f t="shared" si="3"/>
        <v/>
      </c>
      <c r="V286" s="209"/>
      <c r="W286" s="68"/>
    </row>
    <row r="287" spans="1:23" x14ac:dyDescent="0.25">
      <c r="A287" s="68"/>
      <c r="B287" s="69"/>
      <c r="C287" s="68" t="s">
        <v>95</v>
      </c>
      <c r="D287" s="68" t="s">
        <v>1052</v>
      </c>
      <c r="E287" s="68" t="s">
        <v>344</v>
      </c>
      <c r="F287" s="68">
        <v>13</v>
      </c>
      <c r="G287" s="68"/>
      <c r="H287" s="64">
        <v>17.149999999999999</v>
      </c>
      <c r="I287" s="70"/>
      <c r="J287" s="71">
        <v>17.350000000000001</v>
      </c>
      <c r="K287" s="68"/>
      <c r="L287" s="68"/>
      <c r="M287" s="70"/>
      <c r="N287" s="70"/>
      <c r="O287" s="153"/>
      <c r="P287" s="68"/>
      <c r="Q287" s="68"/>
      <c r="R287" s="68"/>
      <c r="S287" s="628"/>
      <c r="T287" s="68" t="str">
        <f>IFERROR(IFERROR(VLOOKUP(CONCATENATE($C287,"-",$D287, "-",$E287),Dashboard!$M$2:$N$158,2,FALSE),VLOOKUP(CONCATENATE($E287,"-",$D287, "-",$C287),[1]Dashboard!$M$2:$N$158,2,FALSE)),"")</f>
        <v/>
      </c>
      <c r="U287" s="209" t="str">
        <f t="shared" si="3"/>
        <v/>
      </c>
      <c r="V287" s="209"/>
      <c r="W287" s="68"/>
    </row>
    <row r="288" spans="1:23" x14ac:dyDescent="0.25">
      <c r="A288" s="68"/>
      <c r="B288" s="69"/>
      <c r="C288" s="68" t="s">
        <v>344</v>
      </c>
      <c r="D288" s="68" t="s">
        <v>2345</v>
      </c>
      <c r="E288" s="68" t="s">
        <v>37</v>
      </c>
      <c r="F288" s="68">
        <v>36</v>
      </c>
      <c r="G288" s="68"/>
      <c r="H288" s="64">
        <v>18</v>
      </c>
      <c r="I288" s="70"/>
      <c r="J288" s="71">
        <v>19.399999999999999</v>
      </c>
      <c r="K288" s="68">
        <v>1</v>
      </c>
      <c r="L288" s="68">
        <v>1</v>
      </c>
      <c r="M288" s="70">
        <v>7.2</v>
      </c>
      <c r="N288" s="70">
        <v>6</v>
      </c>
      <c r="O288" s="153">
        <f>SUM(F284:F288)</f>
        <v>134</v>
      </c>
      <c r="P288" s="76">
        <v>0</v>
      </c>
      <c r="Q288" s="76">
        <v>0</v>
      </c>
      <c r="R288" s="68"/>
      <c r="S288" s="628"/>
      <c r="T288" s="68" t="str">
        <f>IFERROR(IFERROR(VLOOKUP(CONCATENATE($C288,"-",$D288, "-",$E288),Dashboard!$M$2:$N$158,2,FALSE),VLOOKUP(CONCATENATE($E288,"-",$D288, "-",$C288),[1]Dashboard!$M$2:$N$158,2,FALSE)),"")</f>
        <v/>
      </c>
      <c r="U288" s="209" t="str">
        <f t="shared" si="3"/>
        <v/>
      </c>
      <c r="V288" s="209"/>
      <c r="W288" s="68" t="s">
        <v>7604</v>
      </c>
    </row>
    <row r="289" spans="1:23" x14ac:dyDescent="0.25">
      <c r="A289" s="68"/>
      <c r="B289" s="69">
        <v>48</v>
      </c>
      <c r="C289" s="68" t="s">
        <v>37</v>
      </c>
      <c r="D289" s="68"/>
      <c r="E289" s="68" t="s">
        <v>344</v>
      </c>
      <c r="F289" s="68">
        <v>36</v>
      </c>
      <c r="G289" s="68"/>
      <c r="H289" s="64">
        <v>7.3</v>
      </c>
      <c r="I289" s="70"/>
      <c r="J289" s="71">
        <v>9</v>
      </c>
      <c r="K289" s="68"/>
      <c r="L289" s="68"/>
      <c r="M289" s="70"/>
      <c r="N289" s="70"/>
      <c r="O289" s="153"/>
      <c r="P289" s="68"/>
      <c r="Q289" s="68"/>
      <c r="R289" s="68"/>
      <c r="S289" s="628"/>
      <c r="T289" s="68" t="str">
        <f>IFERROR(IFERROR(VLOOKUP(CONCATENATE($C289,"-",$D289, "-",$E289),Dashboard!$M$2:$N$158,2,FALSE),VLOOKUP(CONCATENATE($E289,"-",$D289, "-",$C289),[1]Dashboard!$M$2:$N$158,2,FALSE)),"")</f>
        <v/>
      </c>
      <c r="U289" s="209" t="str">
        <f t="shared" si="3"/>
        <v/>
      </c>
      <c r="V289" s="209"/>
      <c r="W289" s="68"/>
    </row>
    <row r="290" spans="1:23" x14ac:dyDescent="0.25">
      <c r="A290" s="68"/>
      <c r="B290" s="69"/>
      <c r="C290" s="68" t="s">
        <v>344</v>
      </c>
      <c r="D290" s="68" t="s">
        <v>1261</v>
      </c>
      <c r="E290" s="68" t="s">
        <v>295</v>
      </c>
      <c r="F290" s="68">
        <v>31</v>
      </c>
      <c r="G290" s="68"/>
      <c r="H290" s="64">
        <v>9.0500000000000007</v>
      </c>
      <c r="I290" s="70"/>
      <c r="J290" s="71">
        <v>10.050000000000001</v>
      </c>
      <c r="K290" s="68"/>
      <c r="L290" s="68"/>
      <c r="M290" s="70"/>
      <c r="N290" s="70"/>
      <c r="O290" s="153"/>
      <c r="P290" s="68"/>
      <c r="Q290" s="68"/>
      <c r="R290" s="68"/>
      <c r="S290" s="628"/>
      <c r="T290" s="68" t="str">
        <f>IFERROR(IFERROR(VLOOKUP(CONCATENATE($C290,"-",$D290, "-",$E290),Dashboard!$M$2:$N$158,2,FALSE),VLOOKUP(CONCATENATE($E290,"-",$D290, "-",$C290),[1]Dashboard!$M$2:$N$158,2,FALSE)),"")</f>
        <v>mrg139</v>
      </c>
      <c r="U290" s="209" t="str">
        <f t="shared" si="3"/>
        <v>mrg139</v>
      </c>
      <c r="V290" s="209"/>
      <c r="W290" s="68"/>
    </row>
    <row r="291" spans="1:23" x14ac:dyDescent="0.25">
      <c r="A291" s="68"/>
      <c r="B291" s="69"/>
      <c r="C291" s="68" t="s">
        <v>295</v>
      </c>
      <c r="D291" s="68" t="s">
        <v>1261</v>
      </c>
      <c r="E291" s="68" t="s">
        <v>344</v>
      </c>
      <c r="F291" s="68">
        <v>31</v>
      </c>
      <c r="G291" s="68"/>
      <c r="H291" s="64">
        <v>10.55</v>
      </c>
      <c r="I291" s="70"/>
      <c r="J291" s="71">
        <v>11.55</v>
      </c>
      <c r="K291" s="68">
        <v>1</v>
      </c>
      <c r="L291" s="68">
        <v>1</v>
      </c>
      <c r="M291" s="70">
        <v>4.5</v>
      </c>
      <c r="N291" s="70">
        <v>4</v>
      </c>
      <c r="O291" s="153">
        <f>SUM(F289:F291)</f>
        <v>98</v>
      </c>
      <c r="P291" s="76">
        <v>0</v>
      </c>
      <c r="Q291" s="76">
        <v>0</v>
      </c>
      <c r="R291" s="68"/>
      <c r="S291" s="628"/>
      <c r="T291" s="68" t="str">
        <f>IFERROR(IFERROR(VLOOKUP(CONCATENATE($C291,"-",$D291, "-",$E291),Dashboard!$M$2:$N$158,2,FALSE),VLOOKUP(CONCATENATE($E291,"-",$D291, "-",$C291),[1]Dashboard!$M$2:$N$158,2,FALSE)),"")</f>
        <v>mrg139</v>
      </c>
      <c r="U291" s="209" t="str">
        <f t="shared" si="3"/>
        <v>mrg139</v>
      </c>
      <c r="V291" s="209"/>
      <c r="W291" s="68" t="s">
        <v>7605</v>
      </c>
    </row>
    <row r="292" spans="1:23" x14ac:dyDescent="0.25">
      <c r="A292" s="62"/>
      <c r="B292" s="63" t="s">
        <v>5856</v>
      </c>
      <c r="C292" s="62" t="s">
        <v>344</v>
      </c>
      <c r="D292" s="62" t="s">
        <v>7191</v>
      </c>
      <c r="E292" s="62" t="s">
        <v>344</v>
      </c>
      <c r="F292" s="62">
        <v>20</v>
      </c>
      <c r="G292" s="62"/>
      <c r="H292" s="64">
        <v>13.3</v>
      </c>
      <c r="I292" s="67"/>
      <c r="J292" s="66">
        <v>14.3</v>
      </c>
      <c r="K292" s="62"/>
      <c r="L292" s="62"/>
      <c r="M292" s="67"/>
      <c r="N292" s="67"/>
      <c r="O292" s="214"/>
      <c r="P292" s="62"/>
      <c r="Q292" s="62"/>
      <c r="R292" s="62"/>
      <c r="S292" s="627"/>
      <c r="T292" s="68" t="str">
        <f>IFERROR(IFERROR(VLOOKUP(CONCATENATE($C292,"-",$D292, "-",$E292),Dashboard!$M$2:$N$158,2,FALSE),VLOOKUP(CONCATENATE($E292,"-",$D292, "-",$C292),[1]Dashboard!$M$2:$N$158,2,FALSE)),"")</f>
        <v/>
      </c>
      <c r="U292" s="209" t="str">
        <f t="shared" si="3"/>
        <v/>
      </c>
      <c r="V292" s="209"/>
      <c r="W292" s="62" t="s">
        <v>7606</v>
      </c>
    </row>
    <row r="293" spans="1:23" x14ac:dyDescent="0.25">
      <c r="A293" s="68"/>
      <c r="B293" s="69"/>
      <c r="C293" s="68" t="s">
        <v>344</v>
      </c>
      <c r="D293" s="68" t="s">
        <v>1261</v>
      </c>
      <c r="E293" s="68" t="s">
        <v>295</v>
      </c>
      <c r="F293" s="68">
        <v>31</v>
      </c>
      <c r="G293" s="68"/>
      <c r="H293" s="64">
        <v>15.05</v>
      </c>
      <c r="I293" s="70"/>
      <c r="J293" s="71">
        <v>16.05</v>
      </c>
      <c r="K293" s="68"/>
      <c r="L293" s="68"/>
      <c r="M293" s="70"/>
      <c r="N293" s="70"/>
      <c r="O293" s="153"/>
      <c r="P293" s="68"/>
      <c r="Q293" s="68"/>
      <c r="R293" s="68"/>
      <c r="S293" s="628"/>
      <c r="T293" s="68" t="str">
        <f>IFERROR(IFERROR(VLOOKUP(CONCATENATE($C293,"-",$D293, "-",$E293),Dashboard!$M$2:$N$158,2,FALSE),VLOOKUP(CONCATENATE($E293,"-",$D293, "-",$C293),[1]Dashboard!$M$2:$N$158,2,FALSE)),"")</f>
        <v>mrg139</v>
      </c>
      <c r="U293" s="209" t="str">
        <f t="shared" si="3"/>
        <v>mrg139</v>
      </c>
      <c r="V293" s="209"/>
      <c r="W293" s="68"/>
    </row>
    <row r="294" spans="1:23" x14ac:dyDescent="0.25">
      <c r="A294" s="68"/>
      <c r="B294" s="69"/>
      <c r="C294" s="68" t="s">
        <v>295</v>
      </c>
      <c r="D294" s="68" t="s">
        <v>1261</v>
      </c>
      <c r="E294" s="68" t="s">
        <v>344</v>
      </c>
      <c r="F294" s="68">
        <v>31</v>
      </c>
      <c r="G294" s="68"/>
      <c r="H294" s="64">
        <v>16.25</v>
      </c>
      <c r="I294" s="70"/>
      <c r="J294" s="71">
        <v>17.25</v>
      </c>
      <c r="K294" s="68"/>
      <c r="L294" s="68"/>
      <c r="M294" s="70"/>
      <c r="N294" s="70"/>
      <c r="O294" s="153"/>
      <c r="P294" s="68"/>
      <c r="Q294" s="68"/>
      <c r="R294" s="68"/>
      <c r="S294" s="628"/>
      <c r="T294" s="68" t="str">
        <f>IFERROR(IFERROR(VLOOKUP(CONCATENATE($C294,"-",$D294, "-",$E294),Dashboard!$M$2:$N$158,2,FALSE),VLOOKUP(CONCATENATE($E294,"-",$D294, "-",$C294),[1]Dashboard!$M$2:$N$158,2,FALSE)),"")</f>
        <v>mrg139</v>
      </c>
      <c r="U294" s="209" t="str">
        <f t="shared" si="3"/>
        <v>mrg139</v>
      </c>
      <c r="V294" s="209"/>
      <c r="W294" s="68"/>
    </row>
    <row r="295" spans="1:23" x14ac:dyDescent="0.25">
      <c r="A295" s="68"/>
      <c r="B295" s="69"/>
      <c r="C295" s="68" t="s">
        <v>344</v>
      </c>
      <c r="D295" s="68" t="s">
        <v>2860</v>
      </c>
      <c r="E295" s="68" t="s">
        <v>2970</v>
      </c>
      <c r="F295" s="68">
        <v>61</v>
      </c>
      <c r="G295" s="68"/>
      <c r="H295" s="64">
        <v>17.45</v>
      </c>
      <c r="I295" s="70"/>
      <c r="J295" s="71">
        <v>19.399999999999999</v>
      </c>
      <c r="K295" s="68">
        <v>1</v>
      </c>
      <c r="L295" s="68">
        <v>1</v>
      </c>
      <c r="M295" s="70">
        <v>7.45</v>
      </c>
      <c r="N295" s="70">
        <v>6.25</v>
      </c>
      <c r="O295" s="153">
        <f>SUM(F292:F295)</f>
        <v>143</v>
      </c>
      <c r="P295" s="76">
        <v>0</v>
      </c>
      <c r="Q295" s="76">
        <v>0</v>
      </c>
      <c r="R295" s="68"/>
      <c r="S295" s="628"/>
      <c r="T295" s="68" t="str">
        <f>IFERROR(IFERROR(VLOOKUP(CONCATENATE($C295,"-",$D295, "-",$E295),Dashboard!$M$2:$N$158,2,FALSE),VLOOKUP(CONCATENATE($E295,"-",$D295, "-",$C295),[1]Dashboard!$M$2:$N$158,2,FALSE)),"")</f>
        <v/>
      </c>
      <c r="U295" s="209" t="str">
        <f t="shared" si="3"/>
        <v/>
      </c>
      <c r="V295" s="209"/>
      <c r="W295" s="73" t="s">
        <v>7607</v>
      </c>
    </row>
    <row r="296" spans="1:23" x14ac:dyDescent="0.25">
      <c r="A296" s="68"/>
      <c r="B296" s="69">
        <v>49</v>
      </c>
      <c r="C296" s="68" t="s">
        <v>2970</v>
      </c>
      <c r="D296" s="68" t="s">
        <v>2860</v>
      </c>
      <c r="E296" s="68" t="s">
        <v>344</v>
      </c>
      <c r="F296" s="68">
        <v>61</v>
      </c>
      <c r="G296" s="68"/>
      <c r="H296" s="64">
        <v>7</v>
      </c>
      <c r="I296" s="70"/>
      <c r="J296" s="71">
        <v>9</v>
      </c>
      <c r="K296" s="68"/>
      <c r="L296" s="68"/>
      <c r="M296" s="70"/>
      <c r="N296" s="70"/>
      <c r="O296" s="153"/>
      <c r="P296" s="68"/>
      <c r="Q296" s="68"/>
      <c r="R296" s="68"/>
      <c r="S296" s="628"/>
      <c r="T296" s="68" t="str">
        <f>IFERROR(IFERROR(VLOOKUP(CONCATENATE($C296,"-",$D296, "-",$E296),Dashboard!$M$2:$N$158,2,FALSE),VLOOKUP(CONCATENATE($E296,"-",$D296, "-",$C296),[1]Dashboard!$M$2:$N$158,2,FALSE)),"")</f>
        <v/>
      </c>
      <c r="U296" s="209" t="str">
        <f t="shared" si="3"/>
        <v/>
      </c>
      <c r="V296" s="209"/>
      <c r="W296" s="68"/>
    </row>
    <row r="297" spans="1:23" x14ac:dyDescent="0.25">
      <c r="A297" s="68"/>
      <c r="B297" s="69"/>
      <c r="C297" s="68" t="s">
        <v>344</v>
      </c>
      <c r="D297" s="68" t="s">
        <v>1261</v>
      </c>
      <c r="E297" s="68" t="s">
        <v>295</v>
      </c>
      <c r="F297" s="68">
        <v>31</v>
      </c>
      <c r="G297" s="68"/>
      <c r="H297" s="64">
        <v>9.15</v>
      </c>
      <c r="I297" s="70"/>
      <c r="J297" s="71">
        <v>10.15</v>
      </c>
      <c r="K297" s="68"/>
      <c r="L297" s="68"/>
      <c r="M297" s="70"/>
      <c r="N297" s="70"/>
      <c r="O297" s="153"/>
      <c r="P297" s="68"/>
      <c r="Q297" s="68"/>
      <c r="R297" s="68"/>
      <c r="S297" s="628"/>
      <c r="T297" s="68" t="str">
        <f>IFERROR(IFERROR(VLOOKUP(CONCATENATE($C297,"-",$D297, "-",$E297),Dashboard!$M$2:$N$158,2,FALSE),VLOOKUP(CONCATENATE($E297,"-",$D297, "-",$C297),[1]Dashboard!$M$2:$N$158,2,FALSE)),"")</f>
        <v>mrg139</v>
      </c>
      <c r="U297" s="209" t="str">
        <f t="shared" si="3"/>
        <v>mrg139</v>
      </c>
      <c r="V297" s="209"/>
      <c r="W297" s="68" t="s">
        <v>7608</v>
      </c>
    </row>
    <row r="298" spans="1:23" x14ac:dyDescent="0.25">
      <c r="A298" s="68"/>
      <c r="B298" s="69"/>
      <c r="C298" s="68" t="s">
        <v>295</v>
      </c>
      <c r="D298" s="68" t="s">
        <v>1261</v>
      </c>
      <c r="E298" s="68" t="s">
        <v>344</v>
      </c>
      <c r="F298" s="68">
        <v>31</v>
      </c>
      <c r="G298" s="68"/>
      <c r="H298" s="64">
        <v>10.3</v>
      </c>
      <c r="I298" s="70"/>
      <c r="J298" s="71">
        <v>11.3</v>
      </c>
      <c r="K298" s="68">
        <v>1</v>
      </c>
      <c r="L298" s="68">
        <v>1</v>
      </c>
      <c r="M298" s="70">
        <v>5.15</v>
      </c>
      <c r="N298" s="70">
        <v>5.05</v>
      </c>
      <c r="O298" s="153">
        <f>SUM(F296:F298)</f>
        <v>123</v>
      </c>
      <c r="P298" s="76">
        <v>0</v>
      </c>
      <c r="Q298" s="76">
        <v>0</v>
      </c>
      <c r="R298" s="68"/>
      <c r="S298" s="628"/>
      <c r="T298" s="68" t="str">
        <f>IFERROR(IFERROR(VLOOKUP(CONCATENATE($C298,"-",$D298, "-",$E298),Dashboard!$M$2:$N$158,2,FALSE),VLOOKUP(CONCATENATE($E298,"-",$D298, "-",$C298),[1]Dashboard!$M$2:$N$158,2,FALSE)),"")</f>
        <v>mrg139</v>
      </c>
      <c r="U298" s="209" t="str">
        <f t="shared" si="3"/>
        <v>mrg139</v>
      </c>
      <c r="V298" s="209"/>
      <c r="W298" s="68" t="s">
        <v>5805</v>
      </c>
    </row>
    <row r="299" spans="1:23" x14ac:dyDescent="0.25">
      <c r="A299" s="68"/>
      <c r="B299" s="69"/>
      <c r="C299" s="68"/>
      <c r="D299" s="68"/>
      <c r="E299" s="68"/>
      <c r="F299" s="68"/>
      <c r="G299" s="68"/>
      <c r="H299" s="64"/>
      <c r="I299" s="70"/>
      <c r="J299" s="71"/>
      <c r="K299" s="68"/>
      <c r="L299" s="68"/>
      <c r="M299" s="70"/>
      <c r="N299" s="70"/>
      <c r="O299" s="153"/>
      <c r="P299" s="68"/>
      <c r="Q299" s="68"/>
      <c r="R299" s="68"/>
      <c r="S299" s="628"/>
      <c r="T299" s="68" t="str">
        <f>IFERROR(IFERROR(VLOOKUP(CONCATENATE($C299,"-",$D299, "-",$E299),Dashboard!$M$2:$N$158,2,FALSE),VLOOKUP(CONCATENATE($E299,"-",$D299, "-",$C299),[1]Dashboard!$M$2:$N$158,2,FALSE)),"")</f>
        <v/>
      </c>
      <c r="U299" s="209" t="str">
        <f t="shared" si="3"/>
        <v/>
      </c>
      <c r="V299" s="209"/>
      <c r="W299" s="68"/>
    </row>
    <row r="300" spans="1:23" x14ac:dyDescent="0.25">
      <c r="A300" s="68"/>
      <c r="B300" s="69" t="s">
        <v>5857</v>
      </c>
      <c r="C300" s="68" t="s">
        <v>344</v>
      </c>
      <c r="D300" s="68" t="s">
        <v>531</v>
      </c>
      <c r="E300" s="68" t="s">
        <v>655</v>
      </c>
      <c r="F300" s="68">
        <v>75</v>
      </c>
      <c r="G300" s="68"/>
      <c r="H300" s="64">
        <v>10.25</v>
      </c>
      <c r="I300" s="70"/>
      <c r="J300" s="71">
        <v>12.25</v>
      </c>
      <c r="K300" s="68"/>
      <c r="L300" s="68"/>
      <c r="M300" s="70"/>
      <c r="N300" s="70"/>
      <c r="O300" s="153"/>
      <c r="P300" s="68"/>
      <c r="Q300" s="68"/>
      <c r="R300" s="68"/>
      <c r="S300" s="628"/>
      <c r="T300" s="68" t="str">
        <f>IFERROR(IFERROR(VLOOKUP(CONCATENATE($C300,"-",$D300, "-",$E300),Dashboard!$M$2:$N$158,2,FALSE),VLOOKUP(CONCATENATE($E300,"-",$D300, "-",$C300),[1]Dashboard!$M$2:$N$158,2,FALSE)),"")</f>
        <v/>
      </c>
      <c r="U300" s="209" t="str">
        <f t="shared" si="3"/>
        <v/>
      </c>
      <c r="V300" s="209"/>
      <c r="W300" s="68"/>
    </row>
    <row r="301" spans="1:23" x14ac:dyDescent="0.25">
      <c r="A301" s="68"/>
      <c r="B301" s="69"/>
      <c r="C301" s="68" t="s">
        <v>655</v>
      </c>
      <c r="D301" s="68" t="s">
        <v>531</v>
      </c>
      <c r="E301" s="68" t="s">
        <v>344</v>
      </c>
      <c r="F301" s="68">
        <v>75</v>
      </c>
      <c r="G301" s="68"/>
      <c r="H301" s="64">
        <v>14</v>
      </c>
      <c r="I301" s="70"/>
      <c r="J301" s="71">
        <v>16.2</v>
      </c>
      <c r="K301" s="68"/>
      <c r="L301" s="68"/>
      <c r="M301" s="70"/>
      <c r="N301" s="70"/>
      <c r="O301" s="153"/>
      <c r="P301" s="68"/>
      <c r="Q301" s="68"/>
      <c r="R301" s="68"/>
      <c r="S301" s="628"/>
      <c r="T301" s="68" t="str">
        <f>IFERROR(IFERROR(VLOOKUP(CONCATENATE($C301,"-",$D301, "-",$E301),Dashboard!$M$2:$N$158,2,FALSE),VLOOKUP(CONCATENATE($E301,"-",$D301, "-",$C301),[1]Dashboard!$M$2:$N$158,2,FALSE)),"")</f>
        <v/>
      </c>
      <c r="U301" s="209" t="str">
        <f t="shared" si="3"/>
        <v/>
      </c>
      <c r="V301" s="209"/>
      <c r="W301" s="68"/>
    </row>
    <row r="302" spans="1:23" ht="23.25" x14ac:dyDescent="0.25">
      <c r="A302" s="68"/>
      <c r="B302" s="69"/>
      <c r="C302" s="68" t="s">
        <v>344</v>
      </c>
      <c r="D302" s="72" t="s">
        <v>7192</v>
      </c>
      <c r="E302" s="68" t="s">
        <v>39</v>
      </c>
      <c r="F302" s="68">
        <v>40</v>
      </c>
      <c r="G302" s="68"/>
      <c r="H302" s="64">
        <v>17.100000000000001</v>
      </c>
      <c r="I302" s="70"/>
      <c r="J302" s="71">
        <v>19.149999999999999</v>
      </c>
      <c r="K302" s="68">
        <v>1</v>
      </c>
      <c r="L302" s="68">
        <v>1</v>
      </c>
      <c r="M302" s="70">
        <v>9.0500000000000007</v>
      </c>
      <c r="N302" s="70">
        <v>7.45</v>
      </c>
      <c r="O302" s="153">
        <f>SUM(F300:F302)</f>
        <v>190</v>
      </c>
      <c r="P302" s="76">
        <v>0</v>
      </c>
      <c r="Q302" s="76">
        <v>0</v>
      </c>
      <c r="R302" s="68"/>
      <c r="S302" s="628"/>
      <c r="T302" s="68" t="str">
        <f>IFERROR(IFERROR(VLOOKUP(CONCATENATE($C302,"-",$D302, "-",$E302),Dashboard!$M$2:$N$158,2,FALSE),VLOOKUP(CONCATENATE($E302,"-",$D302, "-",$C302),[1]Dashboard!$M$2:$N$158,2,FALSE)),"")</f>
        <v/>
      </c>
      <c r="U302" s="209" t="str">
        <f t="shared" si="3"/>
        <v/>
      </c>
      <c r="V302" s="209"/>
      <c r="W302" s="68" t="s">
        <v>7609</v>
      </c>
    </row>
    <row r="303" spans="1:23" x14ac:dyDescent="0.25">
      <c r="A303" s="68"/>
      <c r="B303" s="69">
        <v>50</v>
      </c>
      <c r="C303" s="68" t="s">
        <v>39</v>
      </c>
      <c r="D303" s="68" t="s">
        <v>2860</v>
      </c>
      <c r="E303" s="68" t="s">
        <v>344</v>
      </c>
      <c r="F303" s="68">
        <v>36</v>
      </c>
      <c r="G303" s="68"/>
      <c r="H303" s="64">
        <v>5.45</v>
      </c>
      <c r="I303" s="70"/>
      <c r="J303" s="71">
        <v>7.1</v>
      </c>
      <c r="K303" s="68"/>
      <c r="L303" s="68"/>
      <c r="M303" s="70"/>
      <c r="N303" s="70"/>
      <c r="O303" s="153"/>
      <c r="P303" s="68"/>
      <c r="Q303" s="68"/>
      <c r="R303" s="68"/>
      <c r="S303" s="628"/>
      <c r="T303" s="68" t="str">
        <f>IFERROR(IFERROR(VLOOKUP(CONCATENATE($C303,"-",$D303, "-",$E303),Dashboard!$M$2:$N$158,2,FALSE),VLOOKUP(CONCATENATE($E303,"-",$D303, "-",$C303),[1]Dashboard!$M$2:$N$158,2,FALSE)),"")</f>
        <v/>
      </c>
      <c r="U303" s="209" t="str">
        <f t="shared" si="3"/>
        <v/>
      </c>
      <c r="V303" s="209"/>
      <c r="W303" s="68" t="s">
        <v>7610</v>
      </c>
    </row>
    <row r="304" spans="1:23" x14ac:dyDescent="0.25">
      <c r="A304" s="68"/>
      <c r="B304" s="69"/>
      <c r="C304" s="68" t="s">
        <v>344</v>
      </c>
      <c r="D304" s="68" t="s">
        <v>2131</v>
      </c>
      <c r="E304" s="68" t="s">
        <v>1245</v>
      </c>
      <c r="F304" s="68">
        <v>28</v>
      </c>
      <c r="G304" s="68"/>
      <c r="H304" s="64">
        <v>7.2</v>
      </c>
      <c r="I304" s="70"/>
      <c r="J304" s="71">
        <v>8.1999999999999993</v>
      </c>
      <c r="K304" s="68"/>
      <c r="L304" s="68"/>
      <c r="M304" s="70"/>
      <c r="N304" s="70"/>
      <c r="O304" s="153"/>
      <c r="P304" s="68"/>
      <c r="Q304" s="68"/>
      <c r="R304" s="68"/>
      <c r="S304" s="628"/>
      <c r="T304" s="68" t="str">
        <f>IFERROR(IFERROR(VLOOKUP(CONCATENATE($C304,"-",$D304, "-",$E304),Dashboard!$M$2:$N$158,2,FALSE),VLOOKUP(CONCATENATE($E304,"-",$D304, "-",$C304),[1]Dashboard!$M$2:$N$158,2,FALSE)),"")</f>
        <v/>
      </c>
      <c r="U304" s="209" t="str">
        <f t="shared" ref="U304:U367" si="4">$T304</f>
        <v/>
      </c>
      <c r="V304" s="209"/>
      <c r="W304" s="68" t="s">
        <v>7611</v>
      </c>
    </row>
    <row r="305" spans="1:23" ht="24.75" x14ac:dyDescent="0.25">
      <c r="A305" s="68"/>
      <c r="B305" s="69"/>
      <c r="C305" s="68" t="s">
        <v>1245</v>
      </c>
      <c r="D305" s="68" t="s">
        <v>2131</v>
      </c>
      <c r="E305" s="68" t="s">
        <v>344</v>
      </c>
      <c r="F305" s="68">
        <v>28</v>
      </c>
      <c r="G305" s="68"/>
      <c r="H305" s="64">
        <v>8.4499999999999993</v>
      </c>
      <c r="I305" s="70"/>
      <c r="J305" s="71">
        <v>9.4499999999999993</v>
      </c>
      <c r="K305" s="68">
        <v>1</v>
      </c>
      <c r="L305" s="68">
        <v>1</v>
      </c>
      <c r="M305" s="70">
        <v>5.35</v>
      </c>
      <c r="N305" s="70">
        <v>4.3</v>
      </c>
      <c r="O305" s="153">
        <f>SUM(F303:F305)</f>
        <v>92</v>
      </c>
      <c r="P305" s="76">
        <v>0</v>
      </c>
      <c r="Q305" s="76">
        <v>0</v>
      </c>
      <c r="R305" s="68"/>
      <c r="S305" s="628"/>
      <c r="T305" s="68" t="str">
        <f>IFERROR(IFERROR(VLOOKUP(CONCATENATE($C305,"-",$D305, "-",$E305),Dashboard!$M$2:$N$158,2,FALSE),VLOOKUP(CONCATENATE($E305,"-",$D305, "-",$C305),[1]Dashboard!$M$2:$N$158,2,FALSE)),"")</f>
        <v/>
      </c>
      <c r="U305" s="209" t="str">
        <f t="shared" si="4"/>
        <v/>
      </c>
      <c r="V305" s="209"/>
      <c r="W305" s="86" t="s">
        <v>7612</v>
      </c>
    </row>
    <row r="306" spans="1:23" x14ac:dyDescent="0.25">
      <c r="A306" s="68"/>
      <c r="B306" s="69"/>
      <c r="C306" s="68"/>
      <c r="D306" s="68"/>
      <c r="E306" s="68"/>
      <c r="F306" s="68"/>
      <c r="G306" s="68"/>
      <c r="H306" s="64"/>
      <c r="I306" s="70"/>
      <c r="J306" s="71"/>
      <c r="K306" s="68"/>
      <c r="L306" s="68"/>
      <c r="M306" s="70"/>
      <c r="N306" s="70"/>
      <c r="O306" s="153"/>
      <c r="P306" s="68"/>
      <c r="Q306" s="68"/>
      <c r="R306" s="68"/>
      <c r="S306" s="628"/>
      <c r="T306" s="68" t="str">
        <f>IFERROR(IFERROR(VLOOKUP(CONCATENATE($C306,"-",$D306, "-",$E306),Dashboard!$M$2:$N$158,2,FALSE),VLOOKUP(CONCATENATE($E306,"-",$D306, "-",$C306),[1]Dashboard!$M$2:$N$158,2,FALSE)),"")</f>
        <v/>
      </c>
      <c r="U306" s="209" t="str">
        <f t="shared" si="4"/>
        <v/>
      </c>
      <c r="V306" s="209"/>
      <c r="W306" s="68"/>
    </row>
    <row r="307" spans="1:23" x14ac:dyDescent="0.25">
      <c r="A307" s="68"/>
      <c r="B307" s="69" t="s">
        <v>5858</v>
      </c>
      <c r="C307" s="68" t="s">
        <v>344</v>
      </c>
      <c r="D307" s="68" t="s">
        <v>1261</v>
      </c>
      <c r="E307" s="68" t="s">
        <v>295</v>
      </c>
      <c r="F307" s="68">
        <v>31</v>
      </c>
      <c r="G307" s="68"/>
      <c r="H307" s="64">
        <v>11.3</v>
      </c>
      <c r="I307" s="70"/>
      <c r="J307" s="71">
        <v>12.3</v>
      </c>
      <c r="K307" s="68"/>
      <c r="L307" s="68"/>
      <c r="M307" s="70"/>
      <c r="N307" s="70"/>
      <c r="O307" s="153"/>
      <c r="P307" s="68"/>
      <c r="Q307" s="68"/>
      <c r="R307" s="68"/>
      <c r="S307" s="628"/>
      <c r="T307" s="68" t="str">
        <f>IFERROR(IFERROR(VLOOKUP(CONCATENATE($C307,"-",$D307, "-",$E307),Dashboard!$M$2:$N$158,2,FALSE),VLOOKUP(CONCATENATE($E307,"-",$D307, "-",$C307),[1]Dashboard!$M$2:$N$158,2,FALSE)),"")</f>
        <v>mrg139</v>
      </c>
      <c r="U307" s="209" t="str">
        <f t="shared" si="4"/>
        <v>mrg139</v>
      </c>
      <c r="V307" s="209"/>
      <c r="W307" s="68"/>
    </row>
    <row r="308" spans="1:23" x14ac:dyDescent="0.25">
      <c r="A308" s="68"/>
      <c r="B308" s="69"/>
      <c r="C308" s="68" t="s">
        <v>295</v>
      </c>
      <c r="D308" s="68" t="s">
        <v>1261</v>
      </c>
      <c r="E308" s="68" t="s">
        <v>344</v>
      </c>
      <c r="F308" s="68">
        <v>31</v>
      </c>
      <c r="G308" s="68"/>
      <c r="H308" s="64">
        <v>12.45</v>
      </c>
      <c r="I308" s="70"/>
      <c r="J308" s="71">
        <v>13.45</v>
      </c>
      <c r="K308" s="68"/>
      <c r="L308" s="68"/>
      <c r="M308" s="70"/>
      <c r="N308" s="70"/>
      <c r="O308" s="153"/>
      <c r="P308" s="68"/>
      <c r="Q308" s="68"/>
      <c r="R308" s="68"/>
      <c r="S308" s="628"/>
      <c r="T308" s="68" t="str">
        <f>IFERROR(IFERROR(VLOOKUP(CONCATENATE($C308,"-",$D308, "-",$E308),Dashboard!$M$2:$N$158,2,FALSE),VLOOKUP(CONCATENATE($E308,"-",$D308, "-",$C308),[1]Dashboard!$M$2:$N$158,2,FALSE)),"")</f>
        <v>mrg139</v>
      </c>
      <c r="U308" s="209" t="str">
        <f t="shared" si="4"/>
        <v>mrg139</v>
      </c>
      <c r="V308" s="209"/>
      <c r="W308" s="68"/>
    </row>
    <row r="309" spans="1:23" x14ac:dyDescent="0.25">
      <c r="A309" s="68"/>
      <c r="B309" s="69"/>
      <c r="C309" s="68" t="s">
        <v>344</v>
      </c>
      <c r="D309" s="68" t="s">
        <v>492</v>
      </c>
      <c r="E309" s="68" t="s">
        <v>5859</v>
      </c>
      <c r="F309" s="68">
        <v>22</v>
      </c>
      <c r="G309" s="68"/>
      <c r="H309" s="64">
        <v>15.15</v>
      </c>
      <c r="I309" s="70"/>
      <c r="J309" s="71">
        <v>15.5</v>
      </c>
      <c r="K309" s="68"/>
      <c r="L309" s="68"/>
      <c r="M309" s="70"/>
      <c r="N309" s="70"/>
      <c r="O309" s="153"/>
      <c r="P309" s="68"/>
      <c r="Q309" s="68"/>
      <c r="R309" s="68"/>
      <c r="S309" s="628"/>
      <c r="T309" s="68" t="str">
        <f>IFERROR(IFERROR(VLOOKUP(CONCATENATE($C309,"-",$D309, "-",$E309),Dashboard!$M$2:$N$158,2,FALSE),VLOOKUP(CONCATENATE($E309,"-",$D309, "-",$C309),[1]Dashboard!$M$2:$N$158,2,FALSE)),"")</f>
        <v/>
      </c>
      <c r="U309" s="209" t="str">
        <f t="shared" si="4"/>
        <v/>
      </c>
      <c r="V309" s="209"/>
      <c r="W309" s="68"/>
    </row>
    <row r="310" spans="1:23" x14ac:dyDescent="0.25">
      <c r="A310" s="68"/>
      <c r="B310" s="69"/>
      <c r="C310" s="68" t="s">
        <v>5859</v>
      </c>
      <c r="D310" s="68" t="s">
        <v>492</v>
      </c>
      <c r="E310" s="68" t="s">
        <v>2860</v>
      </c>
      <c r="F310" s="68">
        <v>30</v>
      </c>
      <c r="G310" s="68"/>
      <c r="H310" s="64">
        <v>17.100000000000001</v>
      </c>
      <c r="I310" s="70"/>
      <c r="J310" s="71">
        <v>17.55</v>
      </c>
      <c r="K310" s="68"/>
      <c r="L310" s="68"/>
      <c r="M310" s="70"/>
      <c r="N310" s="70"/>
      <c r="O310" s="153"/>
      <c r="P310" s="68"/>
      <c r="Q310" s="68"/>
      <c r="R310" s="68"/>
      <c r="S310" s="628"/>
      <c r="T310" s="68" t="str">
        <f>IFERROR(IFERROR(VLOOKUP(CONCATENATE($C310,"-",$D310, "-",$E310),Dashboard!$M$2:$N$158,2,FALSE),VLOOKUP(CONCATENATE($E310,"-",$D310, "-",$C310),[1]Dashboard!$M$2:$N$158,2,FALSE)),"")</f>
        <v/>
      </c>
      <c r="U310" s="209" t="str">
        <f t="shared" si="4"/>
        <v/>
      </c>
      <c r="V310" s="209"/>
      <c r="W310" s="68"/>
    </row>
    <row r="311" spans="1:23" x14ac:dyDescent="0.25">
      <c r="A311" s="68"/>
      <c r="B311" s="69"/>
      <c r="C311" s="68" t="s">
        <v>2860</v>
      </c>
      <c r="D311" s="68" t="s">
        <v>1193</v>
      </c>
      <c r="E311" s="68" t="s">
        <v>1432</v>
      </c>
      <c r="F311" s="68">
        <v>29</v>
      </c>
      <c r="G311" s="68"/>
      <c r="H311" s="64">
        <v>18</v>
      </c>
      <c r="I311" s="70"/>
      <c r="J311" s="71">
        <v>19</v>
      </c>
      <c r="K311" s="68">
        <v>1</v>
      </c>
      <c r="L311" s="68">
        <v>1</v>
      </c>
      <c r="M311" s="70">
        <v>7.35</v>
      </c>
      <c r="N311" s="70">
        <v>5.3</v>
      </c>
      <c r="O311" s="153">
        <f>SUM(F307:F311)</f>
        <v>143</v>
      </c>
      <c r="P311" s="76">
        <v>0</v>
      </c>
      <c r="Q311" s="76">
        <v>0</v>
      </c>
      <c r="R311" s="68"/>
      <c r="S311" s="628"/>
      <c r="T311" s="68" t="str">
        <f>IFERROR(IFERROR(VLOOKUP(CONCATENATE($C311,"-",$D311, "-",$E311),Dashboard!$M$2:$N$158,2,FALSE),VLOOKUP(CONCATENATE($E311,"-",$D311, "-",$C311),[1]Dashboard!$M$2:$N$158,2,FALSE)),"")</f>
        <v/>
      </c>
      <c r="U311" s="209" t="str">
        <f t="shared" si="4"/>
        <v/>
      </c>
      <c r="V311" s="209"/>
      <c r="W311" s="74" t="s">
        <v>7613</v>
      </c>
    </row>
    <row r="312" spans="1:23" x14ac:dyDescent="0.25">
      <c r="A312" s="68"/>
      <c r="B312" s="69">
        <v>51</v>
      </c>
      <c r="C312" s="68" t="s">
        <v>1432</v>
      </c>
      <c r="D312" s="68" t="s">
        <v>7193</v>
      </c>
      <c r="E312" s="68" t="s">
        <v>295</v>
      </c>
      <c r="F312" s="68">
        <v>62</v>
      </c>
      <c r="G312" s="68"/>
      <c r="H312" s="64">
        <v>6.45</v>
      </c>
      <c r="I312" s="70"/>
      <c r="J312" s="71">
        <v>9.15</v>
      </c>
      <c r="K312" s="68"/>
      <c r="L312" s="68"/>
      <c r="M312" s="70"/>
      <c r="N312" s="70"/>
      <c r="O312" s="153"/>
      <c r="P312" s="68"/>
      <c r="Q312" s="68"/>
      <c r="R312" s="68"/>
      <c r="S312" s="628"/>
      <c r="T312" s="68" t="str">
        <f>IFERROR(IFERROR(VLOOKUP(CONCATENATE($C312,"-",$D312, "-",$E312),Dashboard!$M$2:$N$158,2,FALSE),VLOOKUP(CONCATENATE($E312,"-",$D312, "-",$C312),[1]Dashboard!$M$2:$N$158,2,FALSE)),"")</f>
        <v/>
      </c>
      <c r="U312" s="209" t="str">
        <f t="shared" si="4"/>
        <v/>
      </c>
      <c r="V312" s="209"/>
      <c r="W312" s="68"/>
    </row>
    <row r="313" spans="1:23" ht="24.75" x14ac:dyDescent="0.25">
      <c r="A313" s="68"/>
      <c r="B313" s="69"/>
      <c r="C313" s="68" t="s">
        <v>295</v>
      </c>
      <c r="D313" s="68" t="s">
        <v>7194</v>
      </c>
      <c r="E313" s="68" t="s">
        <v>344</v>
      </c>
      <c r="F313" s="68">
        <v>40</v>
      </c>
      <c r="G313" s="68"/>
      <c r="H313" s="64">
        <v>9.1999999999999993</v>
      </c>
      <c r="I313" s="70"/>
      <c r="J313" s="71">
        <v>10.3</v>
      </c>
      <c r="K313" s="68">
        <v>1</v>
      </c>
      <c r="L313" s="68">
        <v>1</v>
      </c>
      <c r="M313" s="70">
        <v>4.0999999999999996</v>
      </c>
      <c r="N313" s="70">
        <v>3.55</v>
      </c>
      <c r="O313" s="153">
        <f>SUM(F312:F313)</f>
        <v>102</v>
      </c>
      <c r="P313" s="76">
        <v>0</v>
      </c>
      <c r="Q313" s="76">
        <v>0</v>
      </c>
      <c r="R313" s="68"/>
      <c r="S313" s="628"/>
      <c r="T313" s="68" t="str">
        <f>IFERROR(IFERROR(VLOOKUP(CONCATENATE($C313,"-",$D313, "-",$E313),Dashboard!$M$2:$N$158,2,FALSE),VLOOKUP(CONCATENATE($E313,"-",$D313, "-",$C313),[1]Dashboard!$M$2:$N$158,2,FALSE)),"")</f>
        <v/>
      </c>
      <c r="U313" s="209" t="str">
        <f t="shared" si="4"/>
        <v/>
      </c>
      <c r="V313" s="209"/>
      <c r="W313" s="86" t="s">
        <v>7614</v>
      </c>
    </row>
    <row r="314" spans="1:23" x14ac:dyDescent="0.25">
      <c r="A314" s="68"/>
      <c r="B314" s="69"/>
      <c r="C314" s="68"/>
      <c r="D314" s="68"/>
      <c r="E314" s="68"/>
      <c r="F314" s="68"/>
      <c r="G314" s="68"/>
      <c r="H314" s="64"/>
      <c r="I314" s="70"/>
      <c r="J314" s="71"/>
      <c r="K314" s="68"/>
      <c r="L314" s="68"/>
      <c r="M314" s="70"/>
      <c r="N314" s="70"/>
      <c r="O314" s="153"/>
      <c r="P314" s="68"/>
      <c r="Q314" s="68"/>
      <c r="R314" s="68"/>
      <c r="S314" s="628"/>
      <c r="T314" s="68" t="str">
        <f>IFERROR(IFERROR(VLOOKUP(CONCATENATE($C314,"-",$D314, "-",$E314),Dashboard!$M$2:$N$158,2,FALSE),VLOOKUP(CONCATENATE($E314,"-",$D314, "-",$C314),[1]Dashboard!$M$2:$N$158,2,FALSE)),"")</f>
        <v/>
      </c>
      <c r="U314" s="209" t="str">
        <f t="shared" si="4"/>
        <v/>
      </c>
      <c r="V314" s="209"/>
      <c r="W314" s="68"/>
    </row>
    <row r="315" spans="1:23" x14ac:dyDescent="0.25">
      <c r="A315" s="68"/>
      <c r="B315" s="69" t="s">
        <v>5860</v>
      </c>
      <c r="C315" s="68" t="s">
        <v>344</v>
      </c>
      <c r="D315" s="68"/>
      <c r="E315" s="68" t="s">
        <v>492</v>
      </c>
      <c r="F315" s="68">
        <v>18</v>
      </c>
      <c r="G315" s="68"/>
      <c r="H315" s="64">
        <v>12.15</v>
      </c>
      <c r="I315" s="70"/>
      <c r="J315" s="71">
        <v>12.5</v>
      </c>
      <c r="K315" s="68"/>
      <c r="L315" s="68"/>
      <c r="M315" s="70"/>
      <c r="N315" s="70"/>
      <c r="O315" s="153"/>
      <c r="P315" s="68"/>
      <c r="Q315" s="68"/>
      <c r="R315" s="68"/>
      <c r="S315" s="628"/>
      <c r="T315" s="68" t="str">
        <f>IFERROR(IFERROR(VLOOKUP(CONCATENATE($C315,"-",$D315, "-",$E315),Dashboard!$M$2:$N$158,2,FALSE),VLOOKUP(CONCATENATE($E315,"-",$D315, "-",$C315),[1]Dashboard!$M$2:$N$158,2,FALSE)),"")</f>
        <v/>
      </c>
      <c r="U315" s="209" t="str">
        <f t="shared" si="4"/>
        <v/>
      </c>
      <c r="V315" s="209"/>
      <c r="W315" s="68"/>
    </row>
    <row r="316" spans="1:23" x14ac:dyDescent="0.25">
      <c r="A316" s="68"/>
      <c r="B316" s="69"/>
      <c r="C316" s="68" t="s">
        <v>492</v>
      </c>
      <c r="D316" s="68" t="s">
        <v>7171</v>
      </c>
      <c r="E316" s="68" t="s">
        <v>2062</v>
      </c>
      <c r="F316" s="68">
        <v>33</v>
      </c>
      <c r="G316" s="68"/>
      <c r="H316" s="64">
        <v>13.15</v>
      </c>
      <c r="I316" s="70"/>
      <c r="J316" s="71">
        <v>14.3</v>
      </c>
      <c r="K316" s="68"/>
      <c r="L316" s="68"/>
      <c r="M316" s="70"/>
      <c r="N316" s="70"/>
      <c r="O316" s="153"/>
      <c r="P316" s="68"/>
      <c r="Q316" s="68"/>
      <c r="R316" s="68"/>
      <c r="S316" s="628"/>
      <c r="T316" s="68" t="str">
        <f>IFERROR(IFERROR(VLOOKUP(CONCATENATE($C316,"-",$D316, "-",$E316),Dashboard!$M$2:$N$158,2,FALSE),VLOOKUP(CONCATENATE($E316,"-",$D316, "-",$C316),[1]Dashboard!$M$2:$N$158,2,FALSE)),"")</f>
        <v/>
      </c>
      <c r="U316" s="209" t="str">
        <f t="shared" si="4"/>
        <v/>
      </c>
      <c r="V316" s="209"/>
      <c r="W316" s="68"/>
    </row>
    <row r="317" spans="1:23" x14ac:dyDescent="0.25">
      <c r="A317" s="68"/>
      <c r="B317" s="69"/>
      <c r="C317" s="68" t="s">
        <v>2062</v>
      </c>
      <c r="D317" s="68" t="s">
        <v>7171</v>
      </c>
      <c r="E317" s="68" t="s">
        <v>492</v>
      </c>
      <c r="F317" s="68">
        <v>33</v>
      </c>
      <c r="G317" s="68"/>
      <c r="H317" s="64">
        <v>14.45</v>
      </c>
      <c r="I317" s="70"/>
      <c r="J317" s="71">
        <v>15.45</v>
      </c>
      <c r="K317" s="68"/>
      <c r="L317" s="68"/>
      <c r="M317" s="70"/>
      <c r="N317" s="70"/>
      <c r="O317" s="153"/>
      <c r="P317" s="68"/>
      <c r="Q317" s="68"/>
      <c r="R317" s="68"/>
      <c r="S317" s="628"/>
      <c r="T317" s="68" t="str">
        <f>IFERROR(IFERROR(VLOOKUP(CONCATENATE($C317,"-",$D317, "-",$E317),Dashboard!$M$2:$N$158,2,FALSE),VLOOKUP(CONCATENATE($E317,"-",$D317, "-",$C317),[1]Dashboard!$M$2:$N$158,2,FALSE)),"")</f>
        <v/>
      </c>
      <c r="U317" s="209" t="str">
        <f t="shared" si="4"/>
        <v/>
      </c>
      <c r="V317" s="209"/>
      <c r="W317" s="68"/>
    </row>
    <row r="318" spans="1:23" x14ac:dyDescent="0.25">
      <c r="A318" s="68"/>
      <c r="B318" s="69"/>
      <c r="C318" s="68" t="s">
        <v>492</v>
      </c>
      <c r="D318" s="68"/>
      <c r="E318" s="68" t="s">
        <v>344</v>
      </c>
      <c r="F318" s="68">
        <v>18</v>
      </c>
      <c r="G318" s="68"/>
      <c r="H318" s="64">
        <v>15.55</v>
      </c>
      <c r="I318" s="70"/>
      <c r="J318" s="71">
        <v>16.350000000000001</v>
      </c>
      <c r="K318" s="68"/>
      <c r="L318" s="68"/>
      <c r="M318" s="70"/>
      <c r="N318" s="70"/>
      <c r="O318" s="153"/>
      <c r="P318" s="68"/>
      <c r="Q318" s="68"/>
      <c r="R318" s="68"/>
      <c r="S318" s="628"/>
      <c r="T318" s="68" t="str">
        <f>IFERROR(IFERROR(VLOOKUP(CONCATENATE($C318,"-",$D318, "-",$E318),Dashboard!$M$2:$N$158,2,FALSE),VLOOKUP(CONCATENATE($E318,"-",$D318, "-",$C318),[1]Dashboard!$M$2:$N$158,2,FALSE)),"")</f>
        <v/>
      </c>
      <c r="U318" s="209" t="str">
        <f t="shared" si="4"/>
        <v/>
      </c>
      <c r="V318" s="209"/>
      <c r="W318" s="68"/>
    </row>
    <row r="319" spans="1:23" x14ac:dyDescent="0.25">
      <c r="A319" s="68"/>
      <c r="B319" s="69"/>
      <c r="C319" s="68" t="s">
        <v>344</v>
      </c>
      <c r="D319" s="68"/>
      <c r="E319" s="68" t="s">
        <v>492</v>
      </c>
      <c r="F319" s="68">
        <v>18</v>
      </c>
      <c r="G319" s="68"/>
      <c r="H319" s="64">
        <v>17.399999999999999</v>
      </c>
      <c r="I319" s="70"/>
      <c r="J319" s="71">
        <v>18.2</v>
      </c>
      <c r="K319" s="68"/>
      <c r="L319" s="68"/>
      <c r="M319" s="70"/>
      <c r="N319" s="70"/>
      <c r="O319" s="153"/>
      <c r="P319" s="68"/>
      <c r="Q319" s="68"/>
      <c r="R319" s="68"/>
      <c r="S319" s="628"/>
      <c r="T319" s="68" t="str">
        <f>IFERROR(IFERROR(VLOOKUP(CONCATENATE($C319,"-",$D319, "-",$E319),Dashboard!$M$2:$N$158,2,FALSE),VLOOKUP(CONCATENATE($E319,"-",$D319, "-",$C319),[1]Dashboard!$M$2:$N$158,2,FALSE)),"")</f>
        <v/>
      </c>
      <c r="U319" s="209" t="str">
        <f t="shared" si="4"/>
        <v/>
      </c>
      <c r="V319" s="209"/>
      <c r="W319" s="68"/>
    </row>
    <row r="320" spans="1:23" x14ac:dyDescent="0.25">
      <c r="A320" s="68"/>
      <c r="B320" s="69"/>
      <c r="C320" s="68" t="s">
        <v>492</v>
      </c>
      <c r="D320" s="68" t="s">
        <v>7171</v>
      </c>
      <c r="E320" s="68" t="s">
        <v>2062</v>
      </c>
      <c r="F320" s="68">
        <v>33</v>
      </c>
      <c r="G320" s="68"/>
      <c r="H320" s="64">
        <v>18.3</v>
      </c>
      <c r="I320" s="70"/>
      <c r="J320" s="71">
        <v>20.149999999999999</v>
      </c>
      <c r="K320" s="68">
        <v>1</v>
      </c>
      <c r="L320" s="68">
        <v>1</v>
      </c>
      <c r="M320" s="70">
        <v>8.0500000000000007</v>
      </c>
      <c r="N320" s="70">
        <v>6.15</v>
      </c>
      <c r="O320" s="153">
        <f>SUM(F315:F320)</f>
        <v>153</v>
      </c>
      <c r="P320" s="76">
        <v>0</v>
      </c>
      <c r="Q320" s="76">
        <v>0</v>
      </c>
      <c r="R320" s="68"/>
      <c r="S320" s="628"/>
      <c r="T320" s="68" t="str">
        <f>IFERROR(IFERROR(VLOOKUP(CONCATENATE($C320,"-",$D320, "-",$E320),Dashboard!$M$2:$N$158,2,FALSE),VLOOKUP(CONCATENATE($E320,"-",$D320, "-",$C320),[1]Dashboard!$M$2:$N$158,2,FALSE)),"")</f>
        <v/>
      </c>
      <c r="U320" s="209" t="str">
        <f t="shared" si="4"/>
        <v/>
      </c>
      <c r="V320" s="209"/>
      <c r="W320" s="68" t="s">
        <v>7478</v>
      </c>
    </row>
    <row r="321" spans="1:23" x14ac:dyDescent="0.25">
      <c r="A321" s="68"/>
      <c r="B321" s="69">
        <v>52</v>
      </c>
      <c r="C321" s="68" t="s">
        <v>2062</v>
      </c>
      <c r="D321" s="68" t="s">
        <v>7171</v>
      </c>
      <c r="E321" s="68" t="s">
        <v>344</v>
      </c>
      <c r="F321" s="68">
        <v>36</v>
      </c>
      <c r="G321" s="68"/>
      <c r="H321" s="64">
        <v>7</v>
      </c>
      <c r="I321" s="70"/>
      <c r="J321" s="71">
        <v>8.3000000000000007</v>
      </c>
      <c r="K321" s="68"/>
      <c r="L321" s="68"/>
      <c r="M321" s="70"/>
      <c r="N321" s="70"/>
      <c r="O321" s="153"/>
      <c r="P321" s="68"/>
      <c r="Q321" s="68"/>
      <c r="R321" s="68"/>
      <c r="S321" s="628"/>
      <c r="T321" s="68" t="str">
        <f>IFERROR(IFERROR(VLOOKUP(CONCATENATE($C321,"-",$D321, "-",$E321),Dashboard!$M$2:$N$158,2,FALSE),VLOOKUP(CONCATENATE($E321,"-",$D321, "-",$C321),[1]Dashboard!$M$2:$N$158,2,FALSE)),"")</f>
        <v/>
      </c>
      <c r="U321" s="209" t="str">
        <f t="shared" si="4"/>
        <v/>
      </c>
      <c r="V321" s="209"/>
      <c r="W321" s="68"/>
    </row>
    <row r="322" spans="1:23" x14ac:dyDescent="0.25">
      <c r="A322" s="68"/>
      <c r="B322" s="69"/>
      <c r="C322" s="68" t="s">
        <v>344</v>
      </c>
      <c r="D322" s="68" t="s">
        <v>1261</v>
      </c>
      <c r="E322" s="68" t="s">
        <v>295</v>
      </c>
      <c r="F322" s="68">
        <v>31</v>
      </c>
      <c r="G322" s="68"/>
      <c r="H322" s="64">
        <v>8.4</v>
      </c>
      <c r="I322" s="70"/>
      <c r="J322" s="71">
        <v>9.4</v>
      </c>
      <c r="K322" s="68"/>
      <c r="L322" s="68"/>
      <c r="M322" s="70"/>
      <c r="N322" s="70"/>
      <c r="O322" s="153"/>
      <c r="P322" s="68"/>
      <c r="Q322" s="68"/>
      <c r="R322" s="68"/>
      <c r="S322" s="628"/>
      <c r="T322" s="68" t="str">
        <f>IFERROR(IFERROR(VLOOKUP(CONCATENATE($C322,"-",$D322, "-",$E322),Dashboard!$M$2:$N$158,2,FALSE),VLOOKUP(CONCATENATE($E322,"-",$D322, "-",$C322),[1]Dashboard!$M$2:$N$158,2,FALSE)),"")</f>
        <v>mrg139</v>
      </c>
      <c r="U322" s="209" t="str">
        <f t="shared" si="4"/>
        <v>mrg139</v>
      </c>
      <c r="V322" s="209"/>
      <c r="W322" s="68" t="s">
        <v>7615</v>
      </c>
    </row>
    <row r="323" spans="1:23" x14ac:dyDescent="0.25">
      <c r="A323" s="68"/>
      <c r="B323" s="69"/>
      <c r="C323" s="68" t="s">
        <v>295</v>
      </c>
      <c r="D323" s="68" t="s">
        <v>1261</v>
      </c>
      <c r="E323" s="68" t="s">
        <v>344</v>
      </c>
      <c r="F323" s="68">
        <v>31</v>
      </c>
      <c r="G323" s="68"/>
      <c r="H323" s="64">
        <v>10.050000000000001</v>
      </c>
      <c r="I323" s="70"/>
      <c r="J323" s="71">
        <v>11.05</v>
      </c>
      <c r="K323" s="68">
        <v>1</v>
      </c>
      <c r="L323" s="68">
        <v>1</v>
      </c>
      <c r="M323" s="70">
        <v>4.5</v>
      </c>
      <c r="N323" s="70">
        <v>4</v>
      </c>
      <c r="O323" s="153">
        <f>SUM(F321:F323)</f>
        <v>98</v>
      </c>
      <c r="P323" s="76">
        <v>0</v>
      </c>
      <c r="Q323" s="76">
        <v>0</v>
      </c>
      <c r="R323" s="68"/>
      <c r="S323" s="628"/>
      <c r="T323" s="68" t="str">
        <f>IFERROR(IFERROR(VLOOKUP(CONCATENATE($C323,"-",$D323, "-",$E323),Dashboard!$M$2:$N$158,2,FALSE),VLOOKUP(CONCATENATE($E323,"-",$D323, "-",$C323),[1]Dashboard!$M$2:$N$158,2,FALSE)),"")</f>
        <v>mrg139</v>
      </c>
      <c r="U323" s="209" t="str">
        <f t="shared" si="4"/>
        <v>mrg139</v>
      </c>
      <c r="V323" s="209"/>
      <c r="W323" s="86" t="s">
        <v>7616</v>
      </c>
    </row>
    <row r="324" spans="1:23" x14ac:dyDescent="0.25">
      <c r="A324" s="62"/>
      <c r="B324" s="63" t="s">
        <v>5861</v>
      </c>
      <c r="C324" s="62" t="s">
        <v>344</v>
      </c>
      <c r="D324" s="62" t="s">
        <v>492</v>
      </c>
      <c r="E324" s="62" t="s">
        <v>1137</v>
      </c>
      <c r="F324" s="62">
        <v>36</v>
      </c>
      <c r="G324" s="62"/>
      <c r="H324" s="64">
        <v>11.4</v>
      </c>
      <c r="I324" s="67"/>
      <c r="J324" s="66">
        <v>13.1</v>
      </c>
      <c r="K324" s="62"/>
      <c r="L324" s="62"/>
      <c r="M324" s="67"/>
      <c r="N324" s="67"/>
      <c r="O324" s="214"/>
      <c r="P324" s="62"/>
      <c r="Q324" s="62"/>
      <c r="R324" s="62"/>
      <c r="S324" s="627"/>
      <c r="T324" s="68" t="str">
        <f>IFERROR(IFERROR(VLOOKUP(CONCATENATE($C324,"-",$D324, "-",$E324),Dashboard!$M$2:$N$158,2,FALSE),VLOOKUP(CONCATENATE($E324,"-",$D324, "-",$C324),[1]Dashboard!$M$2:$N$158,2,FALSE)),"")</f>
        <v/>
      </c>
      <c r="U324" s="209" t="str">
        <f t="shared" si="4"/>
        <v/>
      </c>
      <c r="V324" s="209"/>
      <c r="W324" s="62"/>
    </row>
    <row r="325" spans="1:23" x14ac:dyDescent="0.25">
      <c r="A325" s="68"/>
      <c r="B325" s="69"/>
      <c r="C325" s="68" t="s">
        <v>1137</v>
      </c>
      <c r="D325" s="68" t="s">
        <v>492</v>
      </c>
      <c r="E325" s="68" t="s">
        <v>344</v>
      </c>
      <c r="F325" s="68">
        <v>36</v>
      </c>
      <c r="G325" s="68"/>
      <c r="H325" s="64">
        <v>13.4</v>
      </c>
      <c r="I325" s="70"/>
      <c r="J325" s="71">
        <v>15.1</v>
      </c>
      <c r="K325" s="68"/>
      <c r="L325" s="68"/>
      <c r="M325" s="70"/>
      <c r="N325" s="70"/>
      <c r="O325" s="153"/>
      <c r="P325" s="68"/>
      <c r="Q325" s="68"/>
      <c r="R325" s="68"/>
      <c r="S325" s="628"/>
      <c r="T325" s="68" t="str">
        <f>IFERROR(IFERROR(VLOOKUP(CONCATENATE($C325,"-",$D325, "-",$E325),Dashboard!$M$2:$N$158,2,FALSE),VLOOKUP(CONCATENATE($E325,"-",$D325, "-",$C325),[1]Dashboard!$M$2:$N$158,2,FALSE)),"")</f>
        <v/>
      </c>
      <c r="U325" s="209" t="str">
        <f t="shared" si="4"/>
        <v/>
      </c>
      <c r="V325" s="209"/>
      <c r="W325" s="68"/>
    </row>
    <row r="326" spans="1:23" x14ac:dyDescent="0.25">
      <c r="A326" s="68"/>
      <c r="B326" s="69"/>
      <c r="C326" s="68" t="s">
        <v>344</v>
      </c>
      <c r="D326" s="68" t="s">
        <v>1052</v>
      </c>
      <c r="E326" s="68" t="s">
        <v>95</v>
      </c>
      <c r="F326" s="68">
        <v>13</v>
      </c>
      <c r="G326" s="68"/>
      <c r="H326" s="64">
        <v>16.45</v>
      </c>
      <c r="I326" s="70"/>
      <c r="J326" s="71">
        <v>17.149999999999999</v>
      </c>
      <c r="K326" s="68"/>
      <c r="L326" s="68"/>
      <c r="M326" s="70"/>
      <c r="N326" s="70"/>
      <c r="O326" s="153"/>
      <c r="P326" s="68"/>
      <c r="Q326" s="68"/>
      <c r="R326" s="68"/>
      <c r="S326" s="628"/>
      <c r="T326" s="68" t="str">
        <f>IFERROR(IFERROR(VLOOKUP(CONCATENATE($C326,"-",$D326, "-",$E326),Dashboard!$M$2:$N$158,2,FALSE),VLOOKUP(CONCATENATE($E326,"-",$D326, "-",$C326),[1]Dashboard!$M$2:$N$158,2,FALSE)),"")</f>
        <v/>
      </c>
      <c r="U326" s="209" t="str">
        <f t="shared" si="4"/>
        <v/>
      </c>
      <c r="V326" s="209"/>
      <c r="W326" s="68"/>
    </row>
    <row r="327" spans="1:23" x14ac:dyDescent="0.25">
      <c r="A327" s="68"/>
      <c r="B327" s="69"/>
      <c r="C327" s="68" t="s">
        <v>95</v>
      </c>
      <c r="D327" s="68" t="s">
        <v>1052</v>
      </c>
      <c r="E327" s="68" t="s">
        <v>344</v>
      </c>
      <c r="F327" s="68">
        <v>13</v>
      </c>
      <c r="G327" s="68"/>
      <c r="H327" s="64">
        <v>17.3</v>
      </c>
      <c r="I327" s="70"/>
      <c r="J327" s="71">
        <v>18</v>
      </c>
      <c r="K327" s="68"/>
      <c r="L327" s="68"/>
      <c r="M327" s="70"/>
      <c r="N327" s="70"/>
      <c r="O327" s="153"/>
      <c r="P327" s="68"/>
      <c r="Q327" s="68"/>
      <c r="R327" s="68"/>
      <c r="S327" s="628"/>
      <c r="T327" s="68" t="str">
        <f>IFERROR(IFERROR(VLOOKUP(CONCATENATE($C327,"-",$D327, "-",$E327),Dashboard!$M$2:$N$158,2,FALSE),VLOOKUP(CONCATENATE($E327,"-",$D327, "-",$C327),[1]Dashboard!$M$2:$N$158,2,FALSE)),"")</f>
        <v/>
      </c>
      <c r="U327" s="209" t="str">
        <f t="shared" si="4"/>
        <v/>
      </c>
      <c r="V327" s="209"/>
      <c r="W327" s="68"/>
    </row>
    <row r="328" spans="1:23" x14ac:dyDescent="0.25">
      <c r="A328" s="68"/>
      <c r="B328" s="69"/>
      <c r="C328" s="68" t="s">
        <v>344</v>
      </c>
      <c r="D328" s="68" t="s">
        <v>492</v>
      </c>
      <c r="E328" s="68" t="s">
        <v>1137</v>
      </c>
      <c r="F328" s="68">
        <v>36</v>
      </c>
      <c r="G328" s="68"/>
      <c r="H328" s="64">
        <v>18.100000000000001</v>
      </c>
      <c r="I328" s="70"/>
      <c r="J328" s="71">
        <v>19.399999999999999</v>
      </c>
      <c r="K328" s="68">
        <v>1</v>
      </c>
      <c r="L328" s="68">
        <v>1</v>
      </c>
      <c r="M328" s="70">
        <v>8.3000000000000007</v>
      </c>
      <c r="N328" s="70">
        <v>7</v>
      </c>
      <c r="O328" s="153">
        <f>SUM(F324:F328)</f>
        <v>134</v>
      </c>
      <c r="P328" s="76">
        <v>0</v>
      </c>
      <c r="Q328" s="76">
        <v>0</v>
      </c>
      <c r="R328" s="68"/>
      <c r="S328" s="628"/>
      <c r="T328" s="68" t="str">
        <f>IFERROR(IFERROR(VLOOKUP(CONCATENATE($C328,"-",$D328, "-",$E328),Dashboard!$M$2:$N$158,2,FALSE),VLOOKUP(CONCATENATE($E328,"-",$D328, "-",$C328),[1]Dashboard!$M$2:$N$158,2,FALSE)),"")</f>
        <v/>
      </c>
      <c r="U328" s="209" t="str">
        <f t="shared" si="4"/>
        <v/>
      </c>
      <c r="V328" s="209"/>
      <c r="W328" s="68" t="s">
        <v>7617</v>
      </c>
    </row>
    <row r="329" spans="1:23" x14ac:dyDescent="0.25">
      <c r="A329" s="68"/>
      <c r="B329" s="69">
        <v>53</v>
      </c>
      <c r="C329" s="68" t="s">
        <v>1137</v>
      </c>
      <c r="D329" s="68" t="s">
        <v>492</v>
      </c>
      <c r="E329" s="68" t="s">
        <v>344</v>
      </c>
      <c r="F329" s="68">
        <v>36</v>
      </c>
      <c r="G329" s="68"/>
      <c r="H329" s="64">
        <v>7</v>
      </c>
      <c r="I329" s="70"/>
      <c r="J329" s="71">
        <v>8.3000000000000007</v>
      </c>
      <c r="K329" s="68"/>
      <c r="L329" s="68"/>
      <c r="M329" s="70"/>
      <c r="N329" s="70"/>
      <c r="O329" s="153"/>
      <c r="P329" s="68"/>
      <c r="Q329" s="68"/>
      <c r="R329" s="68"/>
      <c r="S329" s="628"/>
      <c r="T329" s="68" t="str">
        <f>IFERROR(IFERROR(VLOOKUP(CONCATENATE($C329,"-",$D329, "-",$E329),Dashboard!$M$2:$N$158,2,FALSE),VLOOKUP(CONCATENATE($E329,"-",$D329, "-",$C329),[1]Dashboard!$M$2:$N$158,2,FALSE)),"")</f>
        <v/>
      </c>
      <c r="U329" s="209" t="str">
        <f t="shared" si="4"/>
        <v/>
      </c>
      <c r="V329" s="209"/>
      <c r="W329" s="68"/>
    </row>
    <row r="330" spans="1:23" x14ac:dyDescent="0.25">
      <c r="A330" s="68"/>
      <c r="B330" s="69"/>
      <c r="C330" s="68" t="s">
        <v>344</v>
      </c>
      <c r="D330" s="68" t="s">
        <v>1261</v>
      </c>
      <c r="E330" s="68" t="s">
        <v>295</v>
      </c>
      <c r="F330" s="68">
        <v>31</v>
      </c>
      <c r="G330" s="68"/>
      <c r="H330" s="64">
        <v>9</v>
      </c>
      <c r="I330" s="70"/>
      <c r="J330" s="71">
        <v>10</v>
      </c>
      <c r="K330" s="68"/>
      <c r="L330" s="68"/>
      <c r="M330" s="70"/>
      <c r="N330" s="70"/>
      <c r="O330" s="153"/>
      <c r="P330" s="68"/>
      <c r="Q330" s="68"/>
      <c r="R330" s="68"/>
      <c r="S330" s="628"/>
      <c r="T330" s="68" t="str">
        <f>IFERROR(IFERROR(VLOOKUP(CONCATENATE($C330,"-",$D330, "-",$E330),Dashboard!$M$2:$N$158,2,FALSE),VLOOKUP(CONCATENATE($E330,"-",$D330, "-",$C330),[1]Dashboard!$M$2:$N$158,2,FALSE)),"")</f>
        <v>mrg139</v>
      </c>
      <c r="U330" s="209" t="str">
        <f t="shared" si="4"/>
        <v>mrg139</v>
      </c>
      <c r="V330" s="209"/>
      <c r="W330" s="68"/>
    </row>
    <row r="331" spans="1:23" x14ac:dyDescent="0.25">
      <c r="A331" s="68"/>
      <c r="B331" s="69"/>
      <c r="C331" s="68" t="s">
        <v>295</v>
      </c>
      <c r="D331" s="68" t="s">
        <v>1261</v>
      </c>
      <c r="E331" s="68" t="s">
        <v>344</v>
      </c>
      <c r="F331" s="68">
        <v>31</v>
      </c>
      <c r="G331" s="68"/>
      <c r="H331" s="64">
        <v>10.3</v>
      </c>
      <c r="I331" s="70"/>
      <c r="J331" s="71">
        <v>11.3</v>
      </c>
      <c r="K331" s="68">
        <v>1</v>
      </c>
      <c r="L331" s="68">
        <v>1</v>
      </c>
      <c r="M331" s="70">
        <v>5.15</v>
      </c>
      <c r="N331" s="70">
        <v>4.3</v>
      </c>
      <c r="O331" s="153">
        <f>SUM(F329:F331)</f>
        <v>98</v>
      </c>
      <c r="P331" s="76">
        <v>0</v>
      </c>
      <c r="Q331" s="76">
        <v>0</v>
      </c>
      <c r="R331" s="68"/>
      <c r="S331" s="628"/>
      <c r="T331" s="68" t="str">
        <f>IFERROR(IFERROR(VLOOKUP(CONCATENATE($C331,"-",$D331, "-",$E331),Dashboard!$M$2:$N$158,2,FALSE),VLOOKUP(CONCATENATE($E331,"-",$D331, "-",$C331),[1]Dashboard!$M$2:$N$158,2,FALSE)),"")</f>
        <v>mrg139</v>
      </c>
      <c r="U331" s="209" t="str">
        <f t="shared" si="4"/>
        <v>mrg139</v>
      </c>
      <c r="V331" s="209"/>
      <c r="W331" s="86" t="s">
        <v>7616</v>
      </c>
    </row>
    <row r="332" spans="1:23" x14ac:dyDescent="0.25">
      <c r="A332" s="68"/>
      <c r="B332" s="69"/>
      <c r="C332" s="68"/>
      <c r="D332" s="68"/>
      <c r="E332" s="68"/>
      <c r="F332" s="68"/>
      <c r="G332" s="68"/>
      <c r="H332" s="64"/>
      <c r="I332" s="70"/>
      <c r="J332" s="71"/>
      <c r="K332" s="68"/>
      <c r="L332" s="68"/>
      <c r="M332" s="70"/>
      <c r="N332" s="70"/>
      <c r="O332" s="153"/>
      <c r="P332" s="68"/>
      <c r="Q332" s="68"/>
      <c r="R332" s="68"/>
      <c r="S332" s="628"/>
      <c r="T332" s="68" t="str">
        <f>IFERROR(IFERROR(VLOOKUP(CONCATENATE($C332,"-",$D332, "-",$E332),Dashboard!$M$2:$N$158,2,FALSE),VLOOKUP(CONCATENATE($E332,"-",$D332, "-",$C332),[1]Dashboard!$M$2:$N$158,2,FALSE)),"")</f>
        <v/>
      </c>
      <c r="U332" s="209" t="str">
        <f t="shared" si="4"/>
        <v/>
      </c>
      <c r="V332" s="209"/>
      <c r="W332" s="68"/>
    </row>
    <row r="333" spans="1:23" x14ac:dyDescent="0.25">
      <c r="A333" s="68"/>
      <c r="B333" s="69" t="s">
        <v>5862</v>
      </c>
      <c r="C333" s="68" t="s">
        <v>344</v>
      </c>
      <c r="D333" s="68" t="s">
        <v>1261</v>
      </c>
      <c r="E333" s="68" t="s">
        <v>295</v>
      </c>
      <c r="F333" s="68">
        <v>31</v>
      </c>
      <c r="G333" s="68"/>
      <c r="H333" s="64">
        <v>11.45</v>
      </c>
      <c r="I333" s="70"/>
      <c r="J333" s="71">
        <v>12.45</v>
      </c>
      <c r="K333" s="68"/>
      <c r="L333" s="68"/>
      <c r="M333" s="70"/>
      <c r="N333" s="70"/>
      <c r="O333" s="153"/>
      <c r="P333" s="68"/>
      <c r="Q333" s="68"/>
      <c r="R333" s="68"/>
      <c r="S333" s="628"/>
      <c r="T333" s="68" t="str">
        <f>IFERROR(IFERROR(VLOOKUP(CONCATENATE($C333,"-",$D333, "-",$E333),Dashboard!$M$2:$N$158,2,FALSE),VLOOKUP(CONCATENATE($E333,"-",$D333, "-",$C333),[1]Dashboard!$M$2:$N$158,2,FALSE)),"")</f>
        <v>mrg139</v>
      </c>
      <c r="U333" s="209" t="str">
        <f t="shared" si="4"/>
        <v>mrg139</v>
      </c>
      <c r="V333" s="209"/>
      <c r="W333" s="68"/>
    </row>
    <row r="334" spans="1:23" x14ac:dyDescent="0.25">
      <c r="A334" s="68"/>
      <c r="B334" s="69"/>
      <c r="C334" s="68" t="s">
        <v>295</v>
      </c>
      <c r="D334" s="68" t="s">
        <v>1261</v>
      </c>
      <c r="E334" s="68" t="s">
        <v>344</v>
      </c>
      <c r="F334" s="68">
        <v>31</v>
      </c>
      <c r="G334" s="68"/>
      <c r="H334" s="64">
        <v>13.25</v>
      </c>
      <c r="I334" s="70"/>
      <c r="J334" s="71">
        <v>14.25</v>
      </c>
      <c r="K334" s="68"/>
      <c r="L334" s="68"/>
      <c r="M334" s="70"/>
      <c r="N334" s="70"/>
      <c r="O334" s="153"/>
      <c r="P334" s="68"/>
      <c r="Q334" s="68"/>
      <c r="R334" s="68"/>
      <c r="S334" s="628"/>
      <c r="T334" s="68" t="str">
        <f>IFERROR(IFERROR(VLOOKUP(CONCATENATE($C334,"-",$D334, "-",$E334),Dashboard!$M$2:$N$158,2,FALSE),VLOOKUP(CONCATENATE($E334,"-",$D334, "-",$C334),[1]Dashboard!$M$2:$N$158,2,FALSE)),"")</f>
        <v>mrg139</v>
      </c>
      <c r="U334" s="209" t="str">
        <f t="shared" si="4"/>
        <v>mrg139</v>
      </c>
      <c r="V334" s="209"/>
      <c r="W334" s="68"/>
    </row>
    <row r="335" spans="1:23" x14ac:dyDescent="0.25">
      <c r="A335" s="68"/>
      <c r="B335" s="69"/>
      <c r="C335" s="68" t="s">
        <v>344</v>
      </c>
      <c r="D335" s="68" t="s">
        <v>1261</v>
      </c>
      <c r="E335" s="68" t="s">
        <v>295</v>
      </c>
      <c r="F335" s="68">
        <v>31</v>
      </c>
      <c r="G335" s="68"/>
      <c r="H335" s="64">
        <v>15.45</v>
      </c>
      <c r="I335" s="70"/>
      <c r="J335" s="71">
        <v>16.45</v>
      </c>
      <c r="K335" s="68"/>
      <c r="L335" s="68"/>
      <c r="M335" s="70"/>
      <c r="N335" s="70"/>
      <c r="O335" s="153"/>
      <c r="P335" s="68"/>
      <c r="Q335" s="68"/>
      <c r="R335" s="68"/>
      <c r="S335" s="628"/>
      <c r="T335" s="68" t="str">
        <f>IFERROR(IFERROR(VLOOKUP(CONCATENATE($C335,"-",$D335, "-",$E335),Dashboard!$M$2:$N$158,2,FALSE),VLOOKUP(CONCATENATE($E335,"-",$D335, "-",$C335),[1]Dashboard!$M$2:$N$158,2,FALSE)),"")</f>
        <v>mrg139</v>
      </c>
      <c r="U335" s="209" t="str">
        <f t="shared" si="4"/>
        <v>mrg139</v>
      </c>
      <c r="V335" s="209"/>
      <c r="W335" s="68"/>
    </row>
    <row r="336" spans="1:23" x14ac:dyDescent="0.25">
      <c r="A336" s="68"/>
      <c r="B336" s="69"/>
      <c r="C336" s="68" t="s">
        <v>295</v>
      </c>
      <c r="D336" s="68" t="s">
        <v>492</v>
      </c>
      <c r="E336" s="68" t="s">
        <v>42</v>
      </c>
      <c r="F336" s="68">
        <v>70</v>
      </c>
      <c r="G336" s="68"/>
      <c r="H336" s="64">
        <v>17.05</v>
      </c>
      <c r="I336" s="70"/>
      <c r="J336" s="71">
        <v>20.3</v>
      </c>
      <c r="K336" s="68">
        <v>1</v>
      </c>
      <c r="L336" s="68">
        <v>1</v>
      </c>
      <c r="M336" s="70">
        <v>10</v>
      </c>
      <c r="N336" s="70">
        <v>7.45</v>
      </c>
      <c r="O336" s="153">
        <f>SUM(F333:F336)</f>
        <v>163</v>
      </c>
      <c r="P336" s="76">
        <v>0</v>
      </c>
      <c r="Q336" s="76">
        <v>0</v>
      </c>
      <c r="R336" s="68"/>
      <c r="S336" s="628"/>
      <c r="T336" s="68" t="str">
        <f>IFERROR(IFERROR(VLOOKUP(CONCATENATE($C336,"-",$D336, "-",$E336),Dashboard!$M$2:$N$158,2,FALSE),VLOOKUP(CONCATENATE($E336,"-",$D336, "-",$C336),[1]Dashboard!$M$2:$N$158,2,FALSE)),"")</f>
        <v/>
      </c>
      <c r="U336" s="209" t="str">
        <f t="shared" si="4"/>
        <v/>
      </c>
      <c r="V336" s="209"/>
      <c r="W336" s="68" t="s">
        <v>7386</v>
      </c>
    </row>
    <row r="337" spans="1:23" x14ac:dyDescent="0.25">
      <c r="A337" s="68"/>
      <c r="B337" s="69">
        <v>54</v>
      </c>
      <c r="C337" s="68" t="s">
        <v>42</v>
      </c>
      <c r="D337" s="68" t="s">
        <v>492</v>
      </c>
      <c r="E337" s="68" t="s">
        <v>295</v>
      </c>
      <c r="F337" s="68">
        <v>70</v>
      </c>
      <c r="G337" s="68"/>
      <c r="H337" s="64">
        <v>7</v>
      </c>
      <c r="I337" s="70"/>
      <c r="J337" s="71">
        <v>9.15</v>
      </c>
      <c r="K337" s="68"/>
      <c r="L337" s="68"/>
      <c r="M337" s="70"/>
      <c r="N337" s="70"/>
      <c r="O337" s="153"/>
      <c r="P337" s="68"/>
      <c r="Q337" s="68"/>
      <c r="R337" s="68"/>
      <c r="S337" s="628"/>
      <c r="T337" s="68" t="str">
        <f>IFERROR(IFERROR(VLOOKUP(CONCATENATE($C337,"-",$D337, "-",$E337),Dashboard!$M$2:$N$158,2,FALSE),VLOOKUP(CONCATENATE($E337,"-",$D337, "-",$C337),[1]Dashboard!$M$2:$N$158,2,FALSE)),"")</f>
        <v/>
      </c>
      <c r="U337" s="209" t="str">
        <f t="shared" si="4"/>
        <v/>
      </c>
      <c r="V337" s="209"/>
      <c r="W337" s="68"/>
    </row>
    <row r="338" spans="1:23" x14ac:dyDescent="0.25">
      <c r="A338" s="68"/>
      <c r="B338" s="69"/>
      <c r="C338" s="68" t="s">
        <v>295</v>
      </c>
      <c r="D338" s="68" t="s">
        <v>1261</v>
      </c>
      <c r="E338" s="68" t="s">
        <v>344</v>
      </c>
      <c r="F338" s="68">
        <v>31</v>
      </c>
      <c r="G338" s="68"/>
      <c r="H338" s="64">
        <v>9.5</v>
      </c>
      <c r="I338" s="70"/>
      <c r="J338" s="71">
        <v>10.5</v>
      </c>
      <c r="K338" s="68">
        <v>1</v>
      </c>
      <c r="L338" s="68">
        <v>1</v>
      </c>
      <c r="M338" s="70">
        <v>5.4</v>
      </c>
      <c r="N338" s="70">
        <v>4.4000000000000004</v>
      </c>
      <c r="O338" s="153">
        <f>SUM(F337:F338)</f>
        <v>101</v>
      </c>
      <c r="P338" s="76">
        <v>0</v>
      </c>
      <c r="Q338" s="76">
        <v>0</v>
      </c>
      <c r="R338" s="68"/>
      <c r="S338" s="628"/>
      <c r="T338" s="68" t="str">
        <f>IFERROR(IFERROR(VLOOKUP(CONCATENATE($C338,"-",$D338, "-",$E338),Dashboard!$M$2:$N$158,2,FALSE),VLOOKUP(CONCATENATE($E338,"-",$D338, "-",$C338),[1]Dashboard!$M$2:$N$158,2,FALSE)),"")</f>
        <v>mrg139</v>
      </c>
      <c r="U338" s="209" t="str">
        <f t="shared" si="4"/>
        <v>mrg139</v>
      </c>
      <c r="V338" s="209"/>
      <c r="W338" s="68" t="s">
        <v>5805</v>
      </c>
    </row>
    <row r="339" spans="1:23" x14ac:dyDescent="0.25">
      <c r="A339" s="68"/>
      <c r="B339" s="69"/>
      <c r="C339" s="68"/>
      <c r="D339" s="68"/>
      <c r="E339" s="68"/>
      <c r="F339" s="68"/>
      <c r="G339" s="68"/>
      <c r="H339" s="64"/>
      <c r="I339" s="70"/>
      <c r="J339" s="71"/>
      <c r="K339" s="68"/>
      <c r="L339" s="68"/>
      <c r="M339" s="70"/>
      <c r="N339" s="70"/>
      <c r="O339" s="153"/>
      <c r="P339" s="68"/>
      <c r="Q339" s="68"/>
      <c r="R339" s="68"/>
      <c r="S339" s="628"/>
      <c r="T339" s="68" t="str">
        <f>IFERROR(IFERROR(VLOOKUP(CONCATENATE($C339,"-",$D339, "-",$E339),Dashboard!$M$2:$N$158,2,FALSE),VLOOKUP(CONCATENATE($E339,"-",$D339, "-",$C339),[1]Dashboard!$M$2:$N$158,2,FALSE)),"")</f>
        <v/>
      </c>
      <c r="U339" s="209" t="str">
        <f t="shared" si="4"/>
        <v/>
      </c>
      <c r="V339" s="209"/>
      <c r="W339" s="68"/>
    </row>
    <row r="340" spans="1:23" x14ac:dyDescent="0.25">
      <c r="A340" s="68"/>
      <c r="B340" s="69" t="s">
        <v>5863</v>
      </c>
      <c r="C340" s="68" t="s">
        <v>344</v>
      </c>
      <c r="D340" s="68" t="s">
        <v>1948</v>
      </c>
      <c r="E340" s="68" t="s">
        <v>5864</v>
      </c>
      <c r="F340" s="68">
        <v>34</v>
      </c>
      <c r="G340" s="68"/>
      <c r="H340" s="64">
        <v>10.4</v>
      </c>
      <c r="I340" s="70"/>
      <c r="J340" s="71">
        <v>11.4</v>
      </c>
      <c r="K340" s="68"/>
      <c r="L340" s="68"/>
      <c r="M340" s="70"/>
      <c r="N340" s="70"/>
      <c r="O340" s="153"/>
      <c r="P340" s="68"/>
      <c r="Q340" s="68"/>
      <c r="R340" s="68"/>
      <c r="S340" s="628"/>
      <c r="T340" s="68" t="str">
        <f>IFERROR(IFERROR(VLOOKUP(CONCATENATE($C340,"-",$D340, "-",$E340),Dashboard!$M$2:$N$158,2,FALSE),VLOOKUP(CONCATENATE($E340,"-",$D340, "-",$C340),[1]Dashboard!$M$2:$N$158,2,FALSE)),"")</f>
        <v/>
      </c>
      <c r="U340" s="209" t="str">
        <f t="shared" si="4"/>
        <v/>
      </c>
      <c r="V340" s="209"/>
      <c r="W340" s="68"/>
    </row>
    <row r="341" spans="1:23" x14ac:dyDescent="0.25">
      <c r="A341" s="68"/>
      <c r="B341" s="69"/>
      <c r="C341" s="68" t="s">
        <v>5864</v>
      </c>
      <c r="D341" s="68" t="s">
        <v>1948</v>
      </c>
      <c r="E341" s="68" t="s">
        <v>3234</v>
      </c>
      <c r="F341" s="68">
        <v>17</v>
      </c>
      <c r="G341" s="68"/>
      <c r="H341" s="64">
        <v>11.45</v>
      </c>
      <c r="I341" s="70"/>
      <c r="J341" s="71">
        <v>12.3</v>
      </c>
      <c r="K341" s="68"/>
      <c r="L341" s="68"/>
      <c r="M341" s="70"/>
      <c r="N341" s="70"/>
      <c r="O341" s="153"/>
      <c r="P341" s="68"/>
      <c r="Q341" s="68"/>
      <c r="R341" s="68"/>
      <c r="S341" s="628"/>
      <c r="T341" s="68" t="str">
        <f>IFERROR(IFERROR(VLOOKUP(CONCATENATE($C341,"-",$D341, "-",$E341),Dashboard!$M$2:$N$158,2,FALSE),VLOOKUP(CONCATENATE($E341,"-",$D341, "-",$C341),[1]Dashboard!$M$2:$N$158,2,FALSE)),"")</f>
        <v/>
      </c>
      <c r="U341" s="209" t="str">
        <f t="shared" si="4"/>
        <v/>
      </c>
      <c r="V341" s="209"/>
      <c r="W341" s="68"/>
    </row>
    <row r="342" spans="1:23" x14ac:dyDescent="0.25">
      <c r="A342" s="68"/>
      <c r="B342" s="69"/>
      <c r="C342" s="68" t="s">
        <v>3234</v>
      </c>
      <c r="D342" s="68" t="s">
        <v>1948</v>
      </c>
      <c r="E342" s="68" t="s">
        <v>344</v>
      </c>
      <c r="F342" s="68">
        <v>38</v>
      </c>
      <c r="G342" s="68"/>
      <c r="H342" s="64">
        <v>13.3</v>
      </c>
      <c r="I342" s="70"/>
      <c r="J342" s="71">
        <v>14.45</v>
      </c>
      <c r="K342" s="68"/>
      <c r="L342" s="68"/>
      <c r="M342" s="70"/>
      <c r="N342" s="70"/>
      <c r="O342" s="153"/>
      <c r="P342" s="68"/>
      <c r="Q342" s="68"/>
      <c r="R342" s="68"/>
      <c r="S342" s="628"/>
      <c r="T342" s="68" t="str">
        <f>IFERROR(IFERROR(VLOOKUP(CONCATENATE($C342,"-",$D342, "-",$E342),Dashboard!$M$2:$N$158,2,FALSE),VLOOKUP(CONCATENATE($E342,"-",$D342, "-",$C342),[1]Dashboard!$M$2:$N$158,2,FALSE)),"")</f>
        <v/>
      </c>
      <c r="U342" s="209" t="str">
        <f t="shared" si="4"/>
        <v/>
      </c>
      <c r="V342" s="209"/>
      <c r="W342" s="68"/>
    </row>
    <row r="343" spans="1:23" x14ac:dyDescent="0.25">
      <c r="A343" s="68"/>
      <c r="B343" s="69"/>
      <c r="C343" s="68" t="s">
        <v>344</v>
      </c>
      <c r="D343" s="68" t="s">
        <v>492</v>
      </c>
      <c r="E343" s="68" t="s">
        <v>43</v>
      </c>
      <c r="F343" s="68">
        <v>81</v>
      </c>
      <c r="G343" s="68"/>
      <c r="H343" s="64">
        <v>17.3</v>
      </c>
      <c r="I343" s="70"/>
      <c r="J343" s="71">
        <v>20</v>
      </c>
      <c r="K343" s="68">
        <v>1</v>
      </c>
      <c r="L343" s="68">
        <v>1</v>
      </c>
      <c r="M343" s="70">
        <v>9.5</v>
      </c>
      <c r="N343" s="70">
        <v>7</v>
      </c>
      <c r="O343" s="153">
        <f>SUM(F340:F343)</f>
        <v>170</v>
      </c>
      <c r="P343" s="76">
        <v>0</v>
      </c>
      <c r="Q343" s="76">
        <v>0</v>
      </c>
      <c r="R343" s="68"/>
      <c r="S343" s="628"/>
      <c r="T343" s="68" t="str">
        <f>IFERROR(IFERROR(VLOOKUP(CONCATENATE($C343,"-",$D343, "-",$E343),Dashboard!$M$2:$N$158,2,FALSE),VLOOKUP(CONCATENATE($E343,"-",$D343, "-",$C343),[1]Dashboard!$M$2:$N$158,2,FALSE)),"")</f>
        <v/>
      </c>
      <c r="U343" s="209" t="str">
        <f t="shared" si="4"/>
        <v/>
      </c>
      <c r="V343" s="209"/>
      <c r="W343" s="68" t="s">
        <v>7618</v>
      </c>
    </row>
    <row r="344" spans="1:23" x14ac:dyDescent="0.25">
      <c r="A344" s="68"/>
      <c r="B344" s="69">
        <v>55</v>
      </c>
      <c r="C344" s="68" t="s">
        <v>43</v>
      </c>
      <c r="D344" s="68" t="s">
        <v>492</v>
      </c>
      <c r="E344" s="68" t="s">
        <v>344</v>
      </c>
      <c r="F344" s="68">
        <v>81</v>
      </c>
      <c r="G344" s="68"/>
      <c r="H344" s="64">
        <v>7</v>
      </c>
      <c r="I344" s="70"/>
      <c r="J344" s="71">
        <v>9.3000000000000007</v>
      </c>
      <c r="K344" s="68">
        <v>1</v>
      </c>
      <c r="L344" s="68">
        <v>1</v>
      </c>
      <c r="M344" s="70">
        <v>3</v>
      </c>
      <c r="N344" s="70">
        <v>3</v>
      </c>
      <c r="O344" s="153">
        <f>SUM(F344)</f>
        <v>81</v>
      </c>
      <c r="P344" s="76">
        <v>0</v>
      </c>
      <c r="Q344" s="76">
        <v>0</v>
      </c>
      <c r="R344" s="68"/>
      <c r="S344" s="628"/>
      <c r="T344" s="68" t="str">
        <f>IFERROR(IFERROR(VLOOKUP(CONCATENATE($C344,"-",$D344, "-",$E344),Dashboard!$M$2:$N$158,2,FALSE),VLOOKUP(CONCATENATE($E344,"-",$D344, "-",$C344),[1]Dashboard!$M$2:$N$158,2,FALSE)),"")</f>
        <v/>
      </c>
      <c r="U344" s="209" t="str">
        <f t="shared" si="4"/>
        <v/>
      </c>
      <c r="V344" s="209"/>
      <c r="W344" s="86" t="s">
        <v>7616</v>
      </c>
    </row>
    <row r="345" spans="1:23" x14ac:dyDescent="0.25">
      <c r="A345" s="68"/>
      <c r="B345" s="69"/>
      <c r="C345" s="68"/>
      <c r="D345" s="68"/>
      <c r="E345" s="68"/>
      <c r="F345" s="68"/>
      <c r="G345" s="68"/>
      <c r="H345" s="64"/>
      <c r="I345" s="70"/>
      <c r="J345" s="71"/>
      <c r="K345" s="68"/>
      <c r="L345" s="68"/>
      <c r="M345" s="70"/>
      <c r="N345" s="70"/>
      <c r="O345" s="153"/>
      <c r="P345" s="68"/>
      <c r="Q345" s="68"/>
      <c r="R345" s="68"/>
      <c r="S345" s="628"/>
      <c r="T345" s="68" t="str">
        <f>IFERROR(IFERROR(VLOOKUP(CONCATENATE($C345,"-",$D345, "-",$E345),Dashboard!$M$2:$N$158,2,FALSE),VLOOKUP(CONCATENATE($E345,"-",$D345, "-",$C345),[1]Dashboard!$M$2:$N$158,2,FALSE)),"")</f>
        <v/>
      </c>
      <c r="U345" s="209" t="str">
        <f t="shared" si="4"/>
        <v/>
      </c>
      <c r="V345" s="209"/>
      <c r="W345" s="68"/>
    </row>
    <row r="346" spans="1:23" x14ac:dyDescent="0.25">
      <c r="A346" s="68"/>
      <c r="B346" s="69" t="s">
        <v>5865</v>
      </c>
      <c r="C346" s="68" t="s">
        <v>344</v>
      </c>
      <c r="D346" s="68" t="s">
        <v>1261</v>
      </c>
      <c r="E346" s="68" t="s">
        <v>295</v>
      </c>
      <c r="F346" s="68">
        <v>31</v>
      </c>
      <c r="G346" s="68"/>
      <c r="H346" s="64">
        <v>10.45</v>
      </c>
      <c r="I346" s="70"/>
      <c r="J346" s="71">
        <v>11.45</v>
      </c>
      <c r="K346" s="68"/>
      <c r="L346" s="68"/>
      <c r="M346" s="70"/>
      <c r="N346" s="70"/>
      <c r="O346" s="153"/>
      <c r="P346" s="68"/>
      <c r="Q346" s="68"/>
      <c r="R346" s="68"/>
      <c r="S346" s="628"/>
      <c r="T346" s="68" t="str">
        <f>IFERROR(IFERROR(VLOOKUP(CONCATENATE($C346,"-",$D346, "-",$E346),Dashboard!$M$2:$N$158,2,FALSE),VLOOKUP(CONCATENATE($E346,"-",$D346, "-",$C346),[1]Dashboard!$M$2:$N$158,2,FALSE)),"")</f>
        <v>mrg139</v>
      </c>
      <c r="U346" s="209" t="str">
        <f t="shared" si="4"/>
        <v>mrg139</v>
      </c>
      <c r="V346" s="209"/>
      <c r="W346" s="68"/>
    </row>
    <row r="347" spans="1:23" x14ac:dyDescent="0.25">
      <c r="A347" s="68"/>
      <c r="B347" s="69"/>
      <c r="C347" s="68" t="s">
        <v>295</v>
      </c>
      <c r="D347" s="68" t="s">
        <v>1261</v>
      </c>
      <c r="E347" s="68" t="s">
        <v>344</v>
      </c>
      <c r="F347" s="68">
        <v>31</v>
      </c>
      <c r="G347" s="68"/>
      <c r="H347" s="64">
        <v>12.05</v>
      </c>
      <c r="I347" s="70"/>
      <c r="J347" s="71">
        <v>13.05</v>
      </c>
      <c r="K347" s="68"/>
      <c r="L347" s="68"/>
      <c r="M347" s="70"/>
      <c r="N347" s="70"/>
      <c r="O347" s="153"/>
      <c r="P347" s="68"/>
      <c r="Q347" s="68"/>
      <c r="R347" s="68"/>
      <c r="S347" s="628"/>
      <c r="T347" s="68" t="str">
        <f>IFERROR(IFERROR(VLOOKUP(CONCATENATE($C347,"-",$D347, "-",$E347),Dashboard!$M$2:$N$158,2,FALSE),VLOOKUP(CONCATENATE($E347,"-",$D347, "-",$C347),[1]Dashboard!$M$2:$N$158,2,FALSE)),"")</f>
        <v>mrg139</v>
      </c>
      <c r="U347" s="209" t="str">
        <f t="shared" si="4"/>
        <v>mrg139</v>
      </c>
      <c r="V347" s="209"/>
      <c r="W347" s="68"/>
    </row>
    <row r="348" spans="1:23" ht="23.25" x14ac:dyDescent="0.25">
      <c r="A348" s="68"/>
      <c r="B348" s="69"/>
      <c r="C348" s="68" t="s">
        <v>344</v>
      </c>
      <c r="D348" s="72" t="s">
        <v>7195</v>
      </c>
      <c r="E348" s="68" t="s">
        <v>295</v>
      </c>
      <c r="F348" s="68">
        <v>20</v>
      </c>
      <c r="G348" s="68"/>
      <c r="H348" s="64">
        <v>13.15</v>
      </c>
      <c r="I348" s="70"/>
      <c r="J348" s="71">
        <v>14.3</v>
      </c>
      <c r="K348" s="68"/>
      <c r="L348" s="68"/>
      <c r="M348" s="70"/>
      <c r="N348" s="70"/>
      <c r="O348" s="153"/>
      <c r="P348" s="68"/>
      <c r="Q348" s="68"/>
      <c r="R348" s="68"/>
      <c r="S348" s="628"/>
      <c r="T348" s="68" t="str">
        <f>IFERROR(IFERROR(VLOOKUP(CONCATENATE($C348,"-",$D348, "-",$E348),Dashboard!$M$2:$N$158,2,FALSE),VLOOKUP(CONCATENATE($E348,"-",$D348, "-",$C348),[1]Dashboard!$M$2:$N$158,2,FALSE)),"")</f>
        <v/>
      </c>
      <c r="U348" s="209" t="str">
        <f t="shared" si="4"/>
        <v/>
      </c>
      <c r="V348" s="209"/>
      <c r="W348" s="74" t="s">
        <v>7619</v>
      </c>
    </row>
    <row r="349" spans="1:23" x14ac:dyDescent="0.25">
      <c r="A349" s="68"/>
      <c r="B349" s="69"/>
      <c r="C349" s="68" t="s">
        <v>344</v>
      </c>
      <c r="D349" s="68" t="s">
        <v>411</v>
      </c>
      <c r="E349" s="68" t="s">
        <v>295</v>
      </c>
      <c r="F349" s="68">
        <v>91</v>
      </c>
      <c r="G349" s="68"/>
      <c r="H349" s="64">
        <v>17.5</v>
      </c>
      <c r="I349" s="70"/>
      <c r="J349" s="71">
        <v>21.3</v>
      </c>
      <c r="K349" s="68">
        <v>1</v>
      </c>
      <c r="L349" s="68">
        <v>1</v>
      </c>
      <c r="M349" s="70">
        <v>11.3</v>
      </c>
      <c r="N349" s="70">
        <v>7.15</v>
      </c>
      <c r="O349" s="153">
        <f>SUM(F346:F349)</f>
        <v>173</v>
      </c>
      <c r="P349" s="76">
        <v>0</v>
      </c>
      <c r="Q349" s="76">
        <v>0</v>
      </c>
      <c r="R349" s="68"/>
      <c r="S349" s="628"/>
      <c r="T349" s="68" t="str">
        <f>IFERROR(IFERROR(VLOOKUP(CONCATENATE($C349,"-",$D349, "-",$E349),Dashboard!$M$2:$N$158,2,FALSE),VLOOKUP(CONCATENATE($E349,"-",$D349, "-",$C349),[1]Dashboard!$M$2:$N$158,2,FALSE)),"")</f>
        <v/>
      </c>
      <c r="U349" s="209" t="str">
        <f t="shared" si="4"/>
        <v/>
      </c>
      <c r="V349" s="209"/>
      <c r="W349" s="68" t="s">
        <v>7620</v>
      </c>
    </row>
    <row r="350" spans="1:23" x14ac:dyDescent="0.25">
      <c r="A350" s="68"/>
      <c r="B350" s="69">
        <v>56</v>
      </c>
      <c r="C350" s="68" t="s">
        <v>295</v>
      </c>
      <c r="D350" s="68" t="s">
        <v>411</v>
      </c>
      <c r="E350" s="68" t="s">
        <v>344</v>
      </c>
      <c r="F350" s="68">
        <v>91</v>
      </c>
      <c r="G350" s="68"/>
      <c r="H350" s="64">
        <v>5.5</v>
      </c>
      <c r="I350" s="70"/>
      <c r="J350" s="71">
        <v>9.3000000000000007</v>
      </c>
      <c r="K350" s="68">
        <v>1</v>
      </c>
      <c r="L350" s="68">
        <v>1</v>
      </c>
      <c r="M350" s="70">
        <v>4.3</v>
      </c>
      <c r="N350" s="70">
        <v>4.3</v>
      </c>
      <c r="O350" s="153">
        <f>SUM(F350)</f>
        <v>91</v>
      </c>
      <c r="P350" s="76">
        <v>0</v>
      </c>
      <c r="Q350" s="76">
        <v>0</v>
      </c>
      <c r="R350" s="68"/>
      <c r="S350" s="628"/>
      <c r="T350" s="68" t="str">
        <f>IFERROR(IFERROR(VLOOKUP(CONCATENATE($C350,"-",$D350, "-",$E350),Dashboard!$M$2:$N$158,2,FALSE),VLOOKUP(CONCATENATE($E350,"-",$D350, "-",$C350),[1]Dashboard!$M$2:$N$158,2,FALSE)),"")</f>
        <v/>
      </c>
      <c r="U350" s="209" t="str">
        <f t="shared" si="4"/>
        <v/>
      </c>
      <c r="V350" s="209"/>
      <c r="W350" s="68"/>
    </row>
    <row r="351" spans="1:23" x14ac:dyDescent="0.25">
      <c r="A351" s="68"/>
      <c r="B351" s="69"/>
      <c r="C351" s="68"/>
      <c r="D351" s="68"/>
      <c r="E351" s="68"/>
      <c r="F351" s="68"/>
      <c r="G351" s="68"/>
      <c r="H351" s="64"/>
      <c r="I351" s="70"/>
      <c r="J351" s="71"/>
      <c r="K351" s="68"/>
      <c r="L351" s="68"/>
      <c r="M351" s="70"/>
      <c r="N351" s="70"/>
      <c r="O351" s="153"/>
      <c r="P351" s="68"/>
      <c r="Q351" s="68"/>
      <c r="R351" s="68"/>
      <c r="S351" s="628"/>
      <c r="T351" s="68" t="str">
        <f>IFERROR(IFERROR(VLOOKUP(CONCATENATE($C351,"-",$D351, "-",$E351),Dashboard!$M$2:$N$158,2,FALSE),VLOOKUP(CONCATENATE($E351,"-",$D351, "-",$C351),[1]Dashboard!$M$2:$N$158,2,FALSE)),"")</f>
        <v/>
      </c>
      <c r="U351" s="209" t="str">
        <f t="shared" si="4"/>
        <v/>
      </c>
      <c r="V351" s="209"/>
      <c r="W351" s="68"/>
    </row>
    <row r="352" spans="1:23" x14ac:dyDescent="0.25">
      <c r="A352" s="68"/>
      <c r="B352" s="69" t="s">
        <v>5866</v>
      </c>
      <c r="C352" s="68" t="s">
        <v>344</v>
      </c>
      <c r="D352" s="68"/>
      <c r="E352" s="68" t="s">
        <v>2744</v>
      </c>
      <c r="F352" s="68">
        <v>14</v>
      </c>
      <c r="G352" s="68"/>
      <c r="H352" s="64">
        <v>13.3</v>
      </c>
      <c r="I352" s="70"/>
      <c r="J352" s="71">
        <v>14</v>
      </c>
      <c r="K352" s="68"/>
      <c r="L352" s="68"/>
      <c r="M352" s="70"/>
      <c r="N352" s="70"/>
      <c r="O352" s="153"/>
      <c r="P352" s="68"/>
      <c r="Q352" s="68"/>
      <c r="R352" s="68"/>
      <c r="S352" s="628"/>
      <c r="T352" s="68" t="str">
        <f>IFERROR(IFERROR(VLOOKUP(CONCATENATE($C352,"-",$D352, "-",$E352),Dashboard!$M$2:$N$158,2,FALSE),VLOOKUP(CONCATENATE($E352,"-",$D352, "-",$C352),[1]Dashboard!$M$2:$N$158,2,FALSE)),"")</f>
        <v/>
      </c>
      <c r="U352" s="209" t="str">
        <f t="shared" si="4"/>
        <v/>
      </c>
      <c r="V352" s="209"/>
      <c r="W352" s="68"/>
    </row>
    <row r="353" spans="1:23" x14ac:dyDescent="0.25">
      <c r="A353" s="68"/>
      <c r="B353" s="69"/>
      <c r="C353" s="68" t="s">
        <v>2744</v>
      </c>
      <c r="D353" s="68"/>
      <c r="E353" s="68" t="s">
        <v>344</v>
      </c>
      <c r="F353" s="68">
        <v>14</v>
      </c>
      <c r="G353" s="68"/>
      <c r="H353" s="64">
        <v>14.05</v>
      </c>
      <c r="I353" s="70"/>
      <c r="J353" s="71">
        <v>14.35</v>
      </c>
      <c r="K353" s="68"/>
      <c r="L353" s="68"/>
      <c r="M353" s="70"/>
      <c r="N353" s="70"/>
      <c r="O353" s="153"/>
      <c r="P353" s="68"/>
      <c r="Q353" s="68"/>
      <c r="R353" s="68"/>
      <c r="S353" s="628"/>
      <c r="T353" s="68" t="str">
        <f>IFERROR(IFERROR(VLOOKUP(CONCATENATE($C353,"-",$D353, "-",$E353),Dashboard!$M$2:$N$158,2,FALSE),VLOOKUP(CONCATENATE($E353,"-",$D353, "-",$C353),[1]Dashboard!$M$2:$N$158,2,FALSE)),"")</f>
        <v/>
      </c>
      <c r="U353" s="209" t="str">
        <f t="shared" si="4"/>
        <v/>
      </c>
      <c r="V353" s="209"/>
      <c r="W353" s="68"/>
    </row>
    <row r="354" spans="1:23" x14ac:dyDescent="0.25">
      <c r="A354" s="68"/>
      <c r="B354" s="69"/>
      <c r="C354" s="68" t="s">
        <v>344</v>
      </c>
      <c r="D354" s="68" t="s">
        <v>531</v>
      </c>
      <c r="E354" s="68" t="s">
        <v>5867</v>
      </c>
      <c r="F354" s="68">
        <v>53</v>
      </c>
      <c r="G354" s="68"/>
      <c r="H354" s="64">
        <v>16.149999999999999</v>
      </c>
      <c r="I354" s="70"/>
      <c r="J354" s="71">
        <v>19</v>
      </c>
      <c r="K354" s="68">
        <v>1</v>
      </c>
      <c r="L354" s="68">
        <v>1</v>
      </c>
      <c r="M354" s="70">
        <v>7</v>
      </c>
      <c r="N354" s="70">
        <v>4.45</v>
      </c>
      <c r="O354" s="153">
        <f>SUM(F352:F354)</f>
        <v>81</v>
      </c>
      <c r="P354" s="76">
        <v>0</v>
      </c>
      <c r="Q354" s="76">
        <v>0</v>
      </c>
      <c r="R354" s="68"/>
      <c r="S354" s="628"/>
      <c r="T354" s="68" t="str">
        <f>IFERROR(IFERROR(VLOOKUP(CONCATENATE($C354,"-",$D354, "-",$E354),Dashboard!$M$2:$N$158,2,FALSE),VLOOKUP(CONCATENATE($E354,"-",$D354, "-",$C354),[1]Dashboard!$M$2:$N$158,2,FALSE)),"")</f>
        <v/>
      </c>
      <c r="U354" s="209" t="str">
        <f t="shared" si="4"/>
        <v/>
      </c>
      <c r="V354" s="209"/>
      <c r="W354" s="68" t="s">
        <v>7621</v>
      </c>
    </row>
    <row r="355" spans="1:23" x14ac:dyDescent="0.25">
      <c r="A355" s="68"/>
      <c r="B355" s="69">
        <v>57</v>
      </c>
      <c r="C355" s="68" t="s">
        <v>5867</v>
      </c>
      <c r="D355" s="68" t="s">
        <v>531</v>
      </c>
      <c r="E355" s="68" t="s">
        <v>344</v>
      </c>
      <c r="F355" s="68">
        <v>53</v>
      </c>
      <c r="G355" s="68"/>
      <c r="H355" s="64">
        <v>7.15</v>
      </c>
      <c r="I355" s="70"/>
      <c r="J355" s="71">
        <v>9.1</v>
      </c>
      <c r="K355" s="68"/>
      <c r="L355" s="68"/>
      <c r="M355" s="70"/>
      <c r="N355" s="70"/>
      <c r="O355" s="153"/>
      <c r="P355" s="68"/>
      <c r="Q355" s="68"/>
      <c r="R355" s="68"/>
      <c r="S355" s="628"/>
      <c r="T355" s="68" t="str">
        <f>IFERROR(IFERROR(VLOOKUP(CONCATENATE($C355,"-",$D355, "-",$E355),Dashboard!$M$2:$N$158,2,FALSE),VLOOKUP(CONCATENATE($E355,"-",$D355, "-",$C355),[1]Dashboard!$M$2:$N$158,2,FALSE)),"")</f>
        <v/>
      </c>
      <c r="U355" s="209" t="str">
        <f t="shared" si="4"/>
        <v/>
      </c>
      <c r="V355" s="209"/>
      <c r="W355" s="68"/>
    </row>
    <row r="356" spans="1:23" x14ac:dyDescent="0.25">
      <c r="A356" s="68"/>
      <c r="B356" s="69"/>
      <c r="C356" s="68" t="s">
        <v>344</v>
      </c>
      <c r="D356" s="68" t="s">
        <v>1261</v>
      </c>
      <c r="E356" s="68" t="s">
        <v>295</v>
      </c>
      <c r="F356" s="68">
        <v>31</v>
      </c>
      <c r="G356" s="68"/>
      <c r="H356" s="64">
        <v>9.1</v>
      </c>
      <c r="I356" s="70"/>
      <c r="J356" s="71">
        <v>10.1</v>
      </c>
      <c r="K356" s="68"/>
      <c r="L356" s="68"/>
      <c r="M356" s="70"/>
      <c r="N356" s="70"/>
      <c r="O356" s="153"/>
      <c r="P356" s="68"/>
      <c r="Q356" s="68"/>
      <c r="R356" s="68"/>
      <c r="S356" s="628"/>
      <c r="T356" s="68" t="str">
        <f>IFERROR(IFERROR(VLOOKUP(CONCATENATE($C356,"-",$D356, "-",$E356),Dashboard!$M$2:$N$158,2,FALSE),VLOOKUP(CONCATENATE($E356,"-",$D356, "-",$C356),[1]Dashboard!$M$2:$N$158,2,FALSE)),"")</f>
        <v>mrg139</v>
      </c>
      <c r="U356" s="209" t="str">
        <f t="shared" si="4"/>
        <v>mrg139</v>
      </c>
      <c r="V356" s="209"/>
      <c r="W356" s="68"/>
    </row>
    <row r="357" spans="1:23" x14ac:dyDescent="0.25">
      <c r="A357" s="68"/>
      <c r="B357" s="69"/>
      <c r="C357" s="68" t="s">
        <v>295</v>
      </c>
      <c r="D357" s="68" t="s">
        <v>1261</v>
      </c>
      <c r="E357" s="68" t="s">
        <v>344</v>
      </c>
      <c r="F357" s="68">
        <v>31</v>
      </c>
      <c r="G357" s="68"/>
      <c r="H357" s="64">
        <v>10.55</v>
      </c>
      <c r="I357" s="70"/>
      <c r="J357" s="71">
        <v>11.55</v>
      </c>
      <c r="K357" s="68">
        <v>1</v>
      </c>
      <c r="L357" s="68">
        <v>1</v>
      </c>
      <c r="M357" s="70">
        <v>5.25</v>
      </c>
      <c r="N357" s="70">
        <v>4.45</v>
      </c>
      <c r="O357" s="153">
        <f>SUM(F355:F357)</f>
        <v>115</v>
      </c>
      <c r="P357" s="76">
        <v>0</v>
      </c>
      <c r="Q357" s="76">
        <v>0</v>
      </c>
      <c r="R357" s="68"/>
      <c r="S357" s="628"/>
      <c r="T357" s="68" t="str">
        <f>IFERROR(IFERROR(VLOOKUP(CONCATENATE($C357,"-",$D357, "-",$E357),Dashboard!$M$2:$N$158,2,FALSE),VLOOKUP(CONCATENATE($E357,"-",$D357, "-",$C357),[1]Dashboard!$M$2:$N$158,2,FALSE)),"")</f>
        <v>mrg139</v>
      </c>
      <c r="U357" s="209" t="str">
        <f t="shared" si="4"/>
        <v>mrg139</v>
      </c>
      <c r="V357" s="209"/>
      <c r="W357" s="86" t="s">
        <v>7616</v>
      </c>
    </row>
    <row r="358" spans="1:23" x14ac:dyDescent="0.25">
      <c r="A358" s="62"/>
      <c r="B358" s="63" t="s">
        <v>5868</v>
      </c>
      <c r="C358" s="62" t="s">
        <v>344</v>
      </c>
      <c r="D358" s="62" t="s">
        <v>1261</v>
      </c>
      <c r="E358" s="62" t="s">
        <v>295</v>
      </c>
      <c r="F358" s="62">
        <v>31</v>
      </c>
      <c r="G358" s="62"/>
      <c r="H358" s="64">
        <v>11.55</v>
      </c>
      <c r="I358" s="67"/>
      <c r="J358" s="66">
        <v>12.55</v>
      </c>
      <c r="K358" s="62"/>
      <c r="L358" s="62"/>
      <c r="M358" s="67"/>
      <c r="N358" s="67"/>
      <c r="O358" s="214"/>
      <c r="P358" s="62"/>
      <c r="Q358" s="62"/>
      <c r="R358" s="62"/>
      <c r="S358" s="627"/>
      <c r="T358" s="68" t="str">
        <f>IFERROR(IFERROR(VLOOKUP(CONCATENATE($C358,"-",$D358, "-",$E358),Dashboard!$M$2:$N$158,2,FALSE),VLOOKUP(CONCATENATE($E358,"-",$D358, "-",$C358),[1]Dashboard!$M$2:$N$158,2,FALSE)),"")</f>
        <v>mrg139</v>
      </c>
      <c r="U358" s="209" t="str">
        <f t="shared" si="4"/>
        <v>mrg139</v>
      </c>
      <c r="V358" s="209"/>
      <c r="W358" s="62"/>
    </row>
    <row r="359" spans="1:23" x14ac:dyDescent="0.25">
      <c r="A359" s="68"/>
      <c r="B359" s="69"/>
      <c r="C359" s="68" t="s">
        <v>295</v>
      </c>
      <c r="D359" s="68" t="s">
        <v>1261</v>
      </c>
      <c r="E359" s="68" t="s">
        <v>344</v>
      </c>
      <c r="F359" s="68">
        <v>31</v>
      </c>
      <c r="G359" s="68"/>
      <c r="H359" s="64">
        <v>13.15</v>
      </c>
      <c r="I359" s="70"/>
      <c r="J359" s="71">
        <v>14.15</v>
      </c>
      <c r="K359" s="68"/>
      <c r="L359" s="68"/>
      <c r="M359" s="70"/>
      <c r="N359" s="70"/>
      <c r="O359" s="153"/>
      <c r="P359" s="68"/>
      <c r="Q359" s="68"/>
      <c r="R359" s="68"/>
      <c r="S359" s="628"/>
      <c r="T359" s="68" t="str">
        <f>IFERROR(IFERROR(VLOOKUP(CONCATENATE($C359,"-",$D359, "-",$E359),Dashboard!$M$2:$N$158,2,FALSE),VLOOKUP(CONCATENATE($E359,"-",$D359, "-",$C359),[1]Dashboard!$M$2:$N$158,2,FALSE)),"")</f>
        <v>mrg139</v>
      </c>
      <c r="U359" s="209" t="str">
        <f t="shared" si="4"/>
        <v>mrg139</v>
      </c>
      <c r="V359" s="209"/>
      <c r="W359" s="68"/>
    </row>
    <row r="360" spans="1:23" x14ac:dyDescent="0.25">
      <c r="A360" s="68"/>
      <c r="B360" s="69"/>
      <c r="C360" s="68" t="s">
        <v>344</v>
      </c>
      <c r="D360" s="68" t="s">
        <v>1025</v>
      </c>
      <c r="E360" s="68" t="s">
        <v>295</v>
      </c>
      <c r="F360" s="68">
        <v>31</v>
      </c>
      <c r="G360" s="68"/>
      <c r="H360" s="64">
        <v>16.5</v>
      </c>
      <c r="I360" s="70"/>
      <c r="J360" s="71">
        <v>17.5</v>
      </c>
      <c r="K360" s="68"/>
      <c r="L360" s="68"/>
      <c r="M360" s="70"/>
      <c r="N360" s="70"/>
      <c r="O360" s="153"/>
      <c r="P360" s="68"/>
      <c r="Q360" s="68"/>
      <c r="R360" s="68"/>
      <c r="S360" s="628"/>
      <c r="T360" s="68" t="str">
        <f>IFERROR(IFERROR(VLOOKUP(CONCATENATE($C360,"-",$D360, "-",$E360),Dashboard!$M$2:$N$158,2,FALSE),VLOOKUP(CONCATENATE($E360,"-",$D360, "-",$C360),[1]Dashboard!$M$2:$N$158,2,FALSE)),"")</f>
        <v/>
      </c>
      <c r="U360" s="209" t="str">
        <f t="shared" si="4"/>
        <v/>
      </c>
      <c r="V360" s="209"/>
      <c r="W360" s="68" t="s">
        <v>7622</v>
      </c>
    </row>
    <row r="361" spans="1:23" x14ac:dyDescent="0.25">
      <c r="A361" s="68"/>
      <c r="B361" s="69"/>
      <c r="C361" s="68" t="s">
        <v>295</v>
      </c>
      <c r="D361" s="68" t="s">
        <v>5663</v>
      </c>
      <c r="E361" s="68" t="s">
        <v>344</v>
      </c>
      <c r="F361" s="68">
        <v>37</v>
      </c>
      <c r="G361" s="68"/>
      <c r="H361" s="64">
        <v>18</v>
      </c>
      <c r="I361" s="70"/>
      <c r="J361" s="71">
        <v>19.3</v>
      </c>
      <c r="K361" s="68">
        <v>1</v>
      </c>
      <c r="L361" s="68">
        <v>1</v>
      </c>
      <c r="M361" s="70">
        <v>8.1999999999999993</v>
      </c>
      <c r="N361" s="70">
        <v>7.3</v>
      </c>
      <c r="O361" s="153">
        <f>SUM(F358:F361)</f>
        <v>130</v>
      </c>
      <c r="P361" s="76">
        <v>0</v>
      </c>
      <c r="Q361" s="76">
        <v>0</v>
      </c>
      <c r="R361" s="68"/>
      <c r="S361" s="628"/>
      <c r="T361" s="68" t="str">
        <f>IFERROR(IFERROR(VLOOKUP(CONCATENATE($C361,"-",$D361, "-",$E361),Dashboard!$M$2:$N$158,2,FALSE),VLOOKUP(CONCATENATE($E361,"-",$D361, "-",$C361),[1]Dashboard!$M$2:$N$158,2,FALSE)),"")</f>
        <v/>
      </c>
      <c r="U361" s="209" t="str">
        <f t="shared" si="4"/>
        <v/>
      </c>
      <c r="V361" s="209"/>
      <c r="W361" s="68" t="s">
        <v>7623</v>
      </c>
    </row>
    <row r="362" spans="1:23" x14ac:dyDescent="0.25">
      <c r="A362" s="68"/>
      <c r="B362" s="69">
        <v>58</v>
      </c>
      <c r="C362" s="68" t="s">
        <v>344</v>
      </c>
      <c r="D362" s="68"/>
      <c r="E362" s="68" t="s">
        <v>2860</v>
      </c>
      <c r="F362" s="68">
        <v>24</v>
      </c>
      <c r="G362" s="68"/>
      <c r="H362" s="64">
        <v>5.5</v>
      </c>
      <c r="I362" s="70"/>
      <c r="J362" s="71">
        <v>6.5</v>
      </c>
      <c r="K362" s="68"/>
      <c r="L362" s="68"/>
      <c r="M362" s="70"/>
      <c r="N362" s="70"/>
      <c r="O362" s="153"/>
      <c r="P362" s="68"/>
      <c r="Q362" s="68"/>
      <c r="R362" s="68"/>
      <c r="S362" s="628"/>
      <c r="T362" s="68" t="str">
        <f>IFERROR(IFERROR(VLOOKUP(CONCATENATE($C362,"-",$D362, "-",$E362),Dashboard!$M$2:$N$158,2,FALSE),VLOOKUP(CONCATENATE($E362,"-",$D362, "-",$C362),[1]Dashboard!$M$2:$N$158,2,FALSE)),"")</f>
        <v/>
      </c>
      <c r="U362" s="209" t="str">
        <f t="shared" si="4"/>
        <v/>
      </c>
      <c r="V362" s="209"/>
      <c r="W362" s="68"/>
    </row>
    <row r="363" spans="1:23" x14ac:dyDescent="0.25">
      <c r="A363" s="68"/>
      <c r="B363" s="69"/>
      <c r="C363" s="68" t="s">
        <v>2860</v>
      </c>
      <c r="D363" s="68" t="s">
        <v>7196</v>
      </c>
      <c r="E363" s="68" t="s">
        <v>344</v>
      </c>
      <c r="F363" s="68">
        <v>26</v>
      </c>
      <c r="G363" s="68"/>
      <c r="H363" s="64">
        <v>7</v>
      </c>
      <c r="I363" s="70"/>
      <c r="J363" s="71">
        <v>8</v>
      </c>
      <c r="K363" s="68"/>
      <c r="L363" s="68"/>
      <c r="M363" s="70"/>
      <c r="N363" s="70"/>
      <c r="O363" s="153"/>
      <c r="P363" s="68"/>
      <c r="Q363" s="68"/>
      <c r="R363" s="68"/>
      <c r="S363" s="628"/>
      <c r="T363" s="68" t="str">
        <f>IFERROR(IFERROR(VLOOKUP(CONCATENATE($C363,"-",$D363, "-",$E363),Dashboard!$M$2:$N$158,2,FALSE),VLOOKUP(CONCATENATE($E363,"-",$D363, "-",$C363),[1]Dashboard!$M$2:$N$158,2,FALSE)),"")</f>
        <v/>
      </c>
      <c r="U363" s="209" t="str">
        <f t="shared" si="4"/>
        <v/>
      </c>
      <c r="V363" s="209"/>
      <c r="W363" s="68"/>
    </row>
    <row r="364" spans="1:23" x14ac:dyDescent="0.25">
      <c r="A364" s="68"/>
      <c r="B364" s="69"/>
      <c r="C364" s="68" t="s">
        <v>344</v>
      </c>
      <c r="D364" s="68" t="s">
        <v>1245</v>
      </c>
      <c r="E364" s="68" t="s">
        <v>7197</v>
      </c>
      <c r="F364" s="68">
        <v>34</v>
      </c>
      <c r="G364" s="68"/>
      <c r="H364" s="64">
        <v>8.15</v>
      </c>
      <c r="I364" s="70"/>
      <c r="J364" s="71">
        <v>9.1999999999999993</v>
      </c>
      <c r="K364" s="68"/>
      <c r="L364" s="68"/>
      <c r="M364" s="70"/>
      <c r="N364" s="70"/>
      <c r="O364" s="153"/>
      <c r="P364" s="68"/>
      <c r="Q364" s="68"/>
      <c r="R364" s="68"/>
      <c r="S364" s="628"/>
      <c r="T364" s="68" t="str">
        <f>IFERROR(IFERROR(VLOOKUP(CONCATENATE($C364,"-",$D364, "-",$E364),Dashboard!$M$2:$N$158,2,FALSE),VLOOKUP(CONCATENATE($E364,"-",$D364, "-",$C364),[1]Dashboard!$M$2:$N$158,2,FALSE)),"")</f>
        <v/>
      </c>
      <c r="U364" s="209" t="str">
        <f t="shared" si="4"/>
        <v/>
      </c>
      <c r="V364" s="209"/>
      <c r="W364" s="68"/>
    </row>
    <row r="365" spans="1:23" x14ac:dyDescent="0.25">
      <c r="A365" s="68"/>
      <c r="B365" s="69"/>
      <c r="C365" s="68" t="s">
        <v>7197</v>
      </c>
      <c r="D365" s="68" t="s">
        <v>1245</v>
      </c>
      <c r="E365" s="68" t="s">
        <v>344</v>
      </c>
      <c r="F365" s="68">
        <v>34</v>
      </c>
      <c r="G365" s="68"/>
      <c r="H365" s="64">
        <v>9.25</v>
      </c>
      <c r="I365" s="70"/>
      <c r="J365" s="71">
        <v>10.3</v>
      </c>
      <c r="K365" s="68">
        <v>1</v>
      </c>
      <c r="L365" s="68">
        <v>1</v>
      </c>
      <c r="M365" s="70">
        <v>5.25</v>
      </c>
      <c r="N365" s="70">
        <v>5.15</v>
      </c>
      <c r="O365" s="153">
        <f>SUM(F362:F365)</f>
        <v>118</v>
      </c>
      <c r="P365" s="76">
        <v>0</v>
      </c>
      <c r="Q365" s="76">
        <v>0</v>
      </c>
      <c r="R365" s="68"/>
      <c r="S365" s="628"/>
      <c r="T365" s="68" t="str">
        <f>IFERROR(IFERROR(VLOOKUP(CONCATENATE($C365,"-",$D365, "-",$E365),Dashboard!$M$2:$N$158,2,FALSE),VLOOKUP(CONCATENATE($E365,"-",$D365, "-",$C365),[1]Dashboard!$M$2:$N$158,2,FALSE)),"")</f>
        <v/>
      </c>
      <c r="U365" s="209" t="str">
        <f t="shared" si="4"/>
        <v/>
      </c>
      <c r="V365" s="209"/>
      <c r="W365" s="85" t="s">
        <v>7223</v>
      </c>
    </row>
    <row r="366" spans="1:23" x14ac:dyDescent="0.25">
      <c r="A366" s="68"/>
      <c r="B366" s="69"/>
      <c r="C366" s="68"/>
      <c r="D366" s="68"/>
      <c r="E366" s="68"/>
      <c r="F366" s="68"/>
      <c r="G366" s="68"/>
      <c r="H366" s="64"/>
      <c r="I366" s="70"/>
      <c r="J366" s="71"/>
      <c r="K366" s="68"/>
      <c r="L366" s="68"/>
      <c r="M366" s="70"/>
      <c r="N366" s="70"/>
      <c r="O366" s="153"/>
      <c r="P366" s="68"/>
      <c r="Q366" s="68"/>
      <c r="R366" s="68"/>
      <c r="S366" s="628"/>
      <c r="T366" s="68" t="str">
        <f>IFERROR(IFERROR(VLOOKUP(CONCATENATE($C366,"-",$D366, "-",$E366),Dashboard!$M$2:$N$158,2,FALSE),VLOOKUP(CONCATENATE($E366,"-",$D366, "-",$C366),[1]Dashboard!$M$2:$N$158,2,FALSE)),"")</f>
        <v/>
      </c>
      <c r="U366" s="209" t="str">
        <f t="shared" si="4"/>
        <v/>
      </c>
      <c r="V366" s="209"/>
      <c r="W366" s="68"/>
    </row>
    <row r="367" spans="1:23" x14ac:dyDescent="0.25">
      <c r="A367" s="68"/>
      <c r="B367" s="69" t="s">
        <v>5869</v>
      </c>
      <c r="C367" s="68" t="s">
        <v>344</v>
      </c>
      <c r="D367" s="68"/>
      <c r="E367" s="68" t="s">
        <v>7171</v>
      </c>
      <c r="F367" s="68">
        <v>15</v>
      </c>
      <c r="G367" s="68"/>
      <c r="H367" s="64">
        <v>7</v>
      </c>
      <c r="I367" s="70"/>
      <c r="J367" s="71">
        <v>7.3</v>
      </c>
      <c r="K367" s="68"/>
      <c r="L367" s="68"/>
      <c r="M367" s="70"/>
      <c r="N367" s="70"/>
      <c r="O367" s="153"/>
      <c r="P367" s="68"/>
      <c r="Q367" s="68"/>
      <c r="R367" s="68"/>
      <c r="S367" s="628"/>
      <c r="T367" s="68" t="str">
        <f>IFERROR(IFERROR(VLOOKUP(CONCATENATE($C367,"-",$D367, "-",$E367),Dashboard!$M$2:$N$158,2,FALSE),VLOOKUP(CONCATENATE($E367,"-",$D367, "-",$C367),[1]Dashboard!$M$2:$N$158,2,FALSE)),"")</f>
        <v/>
      </c>
      <c r="U367" s="209" t="str">
        <f t="shared" si="4"/>
        <v/>
      </c>
      <c r="V367" s="209"/>
      <c r="W367" s="68"/>
    </row>
    <row r="368" spans="1:23" x14ac:dyDescent="0.25">
      <c r="A368" s="68"/>
      <c r="B368" s="69"/>
      <c r="C368" s="68" t="s">
        <v>7171</v>
      </c>
      <c r="D368" s="68" t="s">
        <v>1052</v>
      </c>
      <c r="E368" s="68" t="s">
        <v>295</v>
      </c>
      <c r="F368" s="68">
        <v>46</v>
      </c>
      <c r="G368" s="68"/>
      <c r="H368" s="64">
        <v>7.45</v>
      </c>
      <c r="I368" s="70">
        <v>8.3000000000000007</v>
      </c>
      <c r="J368" s="71">
        <v>9.15</v>
      </c>
      <c r="K368" s="68"/>
      <c r="L368" s="68"/>
      <c r="M368" s="70"/>
      <c r="N368" s="70"/>
      <c r="O368" s="153"/>
      <c r="P368" s="68"/>
      <c r="Q368" s="68"/>
      <c r="R368" s="68"/>
      <c r="S368" s="628"/>
      <c r="T368" s="68" t="str">
        <f>IFERROR(IFERROR(VLOOKUP(CONCATENATE($C368,"-",$D368, "-",$E368),Dashboard!$M$2:$N$158,2,FALSE),VLOOKUP(CONCATENATE($E368,"-",$D368, "-",$C368),[1]Dashboard!$M$2:$N$158,2,FALSE)),"")</f>
        <v/>
      </c>
      <c r="U368" s="209" t="str">
        <f t="shared" ref="U368:U431" si="5">$T368</f>
        <v/>
      </c>
      <c r="V368" s="209"/>
      <c r="W368" s="68"/>
    </row>
    <row r="369" spans="1:23" x14ac:dyDescent="0.25">
      <c r="A369" s="68"/>
      <c r="B369" s="69"/>
      <c r="C369" s="68" t="s">
        <v>295</v>
      </c>
      <c r="D369" s="68" t="s">
        <v>1261</v>
      </c>
      <c r="E369" s="68" t="s">
        <v>344</v>
      </c>
      <c r="F369" s="68">
        <v>31</v>
      </c>
      <c r="G369" s="68"/>
      <c r="H369" s="64">
        <v>9.1999999999999993</v>
      </c>
      <c r="I369" s="70"/>
      <c r="J369" s="71">
        <v>10.199999999999999</v>
      </c>
      <c r="K369" s="68"/>
      <c r="L369" s="68"/>
      <c r="M369" s="70"/>
      <c r="N369" s="70"/>
      <c r="O369" s="153"/>
      <c r="P369" s="68"/>
      <c r="Q369" s="68"/>
      <c r="R369" s="68"/>
      <c r="S369" s="628"/>
      <c r="T369" s="68" t="str">
        <f>IFERROR(IFERROR(VLOOKUP(CONCATENATE($C369,"-",$D369, "-",$E369),Dashboard!$M$2:$N$158,2,FALSE),VLOOKUP(CONCATENATE($E369,"-",$D369, "-",$C369),[1]Dashboard!$M$2:$N$158,2,FALSE)),"")</f>
        <v>mrg139</v>
      </c>
      <c r="U369" s="209" t="str">
        <f t="shared" si="5"/>
        <v>mrg139</v>
      </c>
      <c r="V369" s="209"/>
      <c r="W369" s="68"/>
    </row>
    <row r="370" spans="1:23" x14ac:dyDescent="0.25">
      <c r="A370" s="68"/>
      <c r="B370" s="69"/>
      <c r="C370" s="68" t="s">
        <v>344</v>
      </c>
      <c r="D370" s="68" t="s">
        <v>1261</v>
      </c>
      <c r="E370" s="68" t="s">
        <v>295</v>
      </c>
      <c r="F370" s="68">
        <v>31</v>
      </c>
      <c r="G370" s="68"/>
      <c r="H370" s="64">
        <v>10.25</v>
      </c>
      <c r="I370" s="70"/>
      <c r="J370" s="71">
        <v>11.25</v>
      </c>
      <c r="K370" s="68"/>
      <c r="L370" s="68"/>
      <c r="M370" s="70"/>
      <c r="N370" s="70"/>
      <c r="O370" s="153"/>
      <c r="P370" s="68"/>
      <c r="Q370" s="68"/>
      <c r="R370" s="68"/>
      <c r="S370" s="628"/>
      <c r="T370" s="68" t="str">
        <f>IFERROR(IFERROR(VLOOKUP(CONCATENATE($C370,"-",$D370, "-",$E370),Dashboard!$M$2:$N$158,2,FALSE),VLOOKUP(CONCATENATE($E370,"-",$D370, "-",$C370),[1]Dashboard!$M$2:$N$158,2,FALSE)),"")</f>
        <v>mrg139</v>
      </c>
      <c r="U370" s="209" t="str">
        <f t="shared" si="5"/>
        <v>mrg139</v>
      </c>
      <c r="V370" s="209"/>
      <c r="W370" s="68"/>
    </row>
    <row r="371" spans="1:23" x14ac:dyDescent="0.25">
      <c r="A371" s="68"/>
      <c r="B371" s="69"/>
      <c r="C371" s="68" t="s">
        <v>295</v>
      </c>
      <c r="D371" s="68" t="s">
        <v>1261</v>
      </c>
      <c r="E371" s="68" t="s">
        <v>344</v>
      </c>
      <c r="F371" s="68">
        <v>31</v>
      </c>
      <c r="G371" s="68"/>
      <c r="H371" s="64">
        <v>11.45</v>
      </c>
      <c r="I371" s="70"/>
      <c r="J371" s="71">
        <v>12.45</v>
      </c>
      <c r="K371" s="68">
        <v>1</v>
      </c>
      <c r="L371" s="68">
        <v>1</v>
      </c>
      <c r="M371" s="70">
        <v>6.3</v>
      </c>
      <c r="N371" s="70">
        <v>5.15</v>
      </c>
      <c r="O371" s="153">
        <f>SUM(F367:F371)</f>
        <v>154</v>
      </c>
      <c r="P371" s="76">
        <v>0</v>
      </c>
      <c r="Q371" s="76">
        <v>0</v>
      </c>
      <c r="R371" s="68"/>
      <c r="S371" s="628"/>
      <c r="T371" s="68" t="str">
        <f>IFERROR(IFERROR(VLOOKUP(CONCATENATE($C371,"-",$D371, "-",$E371),Dashboard!$M$2:$N$158,2,FALSE),VLOOKUP(CONCATENATE($E371,"-",$D371, "-",$C371),[1]Dashboard!$M$2:$N$158,2,FALSE)),"")</f>
        <v>mrg139</v>
      </c>
      <c r="U371" s="209" t="str">
        <f t="shared" si="5"/>
        <v>mrg139</v>
      </c>
      <c r="V371" s="209"/>
      <c r="W371" s="68" t="s">
        <v>7237</v>
      </c>
    </row>
    <row r="372" spans="1:23" x14ac:dyDescent="0.25">
      <c r="A372" s="68"/>
      <c r="B372" s="69"/>
      <c r="C372" s="68"/>
      <c r="D372" s="68"/>
      <c r="E372" s="68"/>
      <c r="F372" s="68"/>
      <c r="G372" s="68"/>
      <c r="H372" s="64"/>
      <c r="I372" s="70"/>
      <c r="J372" s="71"/>
      <c r="K372" s="68"/>
      <c r="L372" s="68"/>
      <c r="M372" s="70"/>
      <c r="N372" s="70"/>
      <c r="O372" s="153"/>
      <c r="P372" s="68"/>
      <c r="Q372" s="68"/>
      <c r="R372" s="68"/>
      <c r="S372" s="628"/>
      <c r="T372" s="68" t="str">
        <f>IFERROR(IFERROR(VLOOKUP(CONCATENATE($C372,"-",$D372, "-",$E372),Dashboard!$M$2:$N$158,2,FALSE),VLOOKUP(CONCATENATE($E372,"-",$D372, "-",$C372),[1]Dashboard!$M$2:$N$158,2,FALSE)),"")</f>
        <v/>
      </c>
      <c r="U372" s="209" t="str">
        <f t="shared" si="5"/>
        <v/>
      </c>
      <c r="V372" s="209"/>
      <c r="W372" s="68"/>
    </row>
    <row r="373" spans="1:23" x14ac:dyDescent="0.25">
      <c r="A373" s="68"/>
      <c r="B373" s="69" t="s">
        <v>5870</v>
      </c>
      <c r="C373" s="68" t="s">
        <v>7198</v>
      </c>
      <c r="D373" s="68" t="s">
        <v>3678</v>
      </c>
      <c r="E373" s="68" t="s">
        <v>7199</v>
      </c>
      <c r="F373" s="68">
        <v>61</v>
      </c>
      <c r="G373" s="68"/>
      <c r="H373" s="64">
        <v>11</v>
      </c>
      <c r="I373" s="70">
        <v>12.4</v>
      </c>
      <c r="J373" s="71">
        <v>14</v>
      </c>
      <c r="K373" s="68"/>
      <c r="L373" s="68"/>
      <c r="M373" s="70"/>
      <c r="N373" s="70"/>
      <c r="O373" s="153"/>
      <c r="P373" s="68"/>
      <c r="Q373" s="68"/>
      <c r="R373" s="68"/>
      <c r="S373" s="628"/>
      <c r="T373" s="68" t="str">
        <f>IFERROR(IFERROR(VLOOKUP(CONCATENATE($C373,"-",$D373, "-",$E373),Dashboard!$M$2:$N$158,2,FALSE),VLOOKUP(CONCATENATE($E373,"-",$D373, "-",$C373),[1]Dashboard!$M$2:$N$158,2,FALSE)),"")</f>
        <v/>
      </c>
      <c r="U373" s="209" t="str">
        <f t="shared" si="5"/>
        <v/>
      </c>
      <c r="V373" s="209"/>
      <c r="W373" s="68"/>
    </row>
    <row r="374" spans="1:23" x14ac:dyDescent="0.25">
      <c r="A374" s="68"/>
      <c r="B374" s="69"/>
      <c r="C374" s="68" t="s">
        <v>7199</v>
      </c>
      <c r="D374" s="68" t="s">
        <v>531</v>
      </c>
      <c r="E374" s="68" t="s">
        <v>344</v>
      </c>
      <c r="F374" s="68">
        <v>54</v>
      </c>
      <c r="G374" s="68"/>
      <c r="H374" s="64">
        <v>14.2</v>
      </c>
      <c r="I374" s="70"/>
      <c r="J374" s="71">
        <v>16.2</v>
      </c>
      <c r="K374" s="68"/>
      <c r="L374" s="68"/>
      <c r="M374" s="70"/>
      <c r="N374" s="70"/>
      <c r="O374" s="153"/>
      <c r="P374" s="68"/>
      <c r="Q374" s="68"/>
      <c r="R374" s="68"/>
      <c r="S374" s="628"/>
      <c r="T374" s="68" t="str">
        <f>IFERROR(IFERROR(VLOOKUP(CONCATENATE($C374,"-",$D374, "-",$E374),Dashboard!$M$2:$N$158,2,FALSE),VLOOKUP(CONCATENATE($E374,"-",$D374, "-",$C374),[1]Dashboard!$M$2:$N$158,2,FALSE)),"")</f>
        <v/>
      </c>
      <c r="U374" s="209" t="str">
        <f t="shared" si="5"/>
        <v/>
      </c>
      <c r="V374" s="209"/>
      <c r="W374" s="68"/>
    </row>
    <row r="375" spans="1:23" x14ac:dyDescent="0.25">
      <c r="A375" s="68"/>
      <c r="B375" s="69"/>
      <c r="C375" s="68" t="s">
        <v>344</v>
      </c>
      <c r="D375" s="68" t="s">
        <v>1052</v>
      </c>
      <c r="E375" s="68" t="s">
        <v>411</v>
      </c>
      <c r="F375" s="68">
        <v>65</v>
      </c>
      <c r="G375" s="68"/>
      <c r="H375" s="64">
        <v>17.100000000000001</v>
      </c>
      <c r="I375" s="70"/>
      <c r="J375" s="71">
        <v>19.149999999999999</v>
      </c>
      <c r="K375" s="68">
        <v>1</v>
      </c>
      <c r="L375" s="68">
        <v>1</v>
      </c>
      <c r="M375" s="70">
        <v>8.5</v>
      </c>
      <c r="N375" s="70">
        <v>6.45</v>
      </c>
      <c r="O375" s="153">
        <f>SUM(F373:G375)</f>
        <v>180</v>
      </c>
      <c r="P375" s="76">
        <v>0</v>
      </c>
      <c r="Q375" s="76">
        <v>0</v>
      </c>
      <c r="R375" s="68"/>
      <c r="S375" s="628"/>
      <c r="T375" s="68" t="str">
        <f>IFERROR(IFERROR(VLOOKUP(CONCATENATE($C375,"-",$D375, "-",$E375),Dashboard!$M$2:$N$158,2,FALSE),VLOOKUP(CONCATENATE($E375,"-",$D375, "-",$C375),[1]Dashboard!$M$2:$N$158,2,FALSE)),"")</f>
        <v/>
      </c>
      <c r="U375" s="209" t="str">
        <f t="shared" si="5"/>
        <v/>
      </c>
      <c r="V375" s="209"/>
      <c r="W375" s="73" t="s">
        <v>7624</v>
      </c>
    </row>
    <row r="376" spans="1:23" x14ac:dyDescent="0.25">
      <c r="A376" s="68"/>
      <c r="B376" s="69">
        <v>60</v>
      </c>
      <c r="C376" s="68" t="s">
        <v>411</v>
      </c>
      <c r="D376" s="68" t="s">
        <v>116</v>
      </c>
      <c r="E376" s="68" t="s">
        <v>1052</v>
      </c>
      <c r="F376" s="68">
        <v>51</v>
      </c>
      <c r="G376" s="68"/>
      <c r="H376" s="64">
        <v>6.3</v>
      </c>
      <c r="I376" s="70"/>
      <c r="J376" s="71">
        <v>8.3000000000000007</v>
      </c>
      <c r="K376" s="68"/>
      <c r="L376" s="68"/>
      <c r="M376" s="70"/>
      <c r="N376" s="70"/>
      <c r="O376" s="153"/>
      <c r="P376" s="68"/>
      <c r="Q376" s="68"/>
      <c r="R376" s="68"/>
      <c r="S376" s="628"/>
      <c r="T376" s="68" t="str">
        <f>IFERROR(IFERROR(VLOOKUP(CONCATENATE($C376,"-",$D376, "-",$E376),Dashboard!$M$2:$N$158,2,FALSE),VLOOKUP(CONCATENATE($E376,"-",$D376, "-",$C376),[1]Dashboard!$M$2:$N$158,2,FALSE)),"")</f>
        <v/>
      </c>
      <c r="U376" s="209" t="str">
        <f t="shared" si="5"/>
        <v/>
      </c>
      <c r="V376" s="209"/>
      <c r="W376" s="68"/>
    </row>
    <row r="377" spans="1:23" x14ac:dyDescent="0.25">
      <c r="A377" s="68"/>
      <c r="B377" s="69"/>
      <c r="C377" s="68" t="s">
        <v>1052</v>
      </c>
      <c r="D377" s="68" t="s">
        <v>1261</v>
      </c>
      <c r="E377" s="68" t="s">
        <v>344</v>
      </c>
      <c r="F377" s="68">
        <v>21</v>
      </c>
      <c r="G377" s="68"/>
      <c r="H377" s="64">
        <v>8.35</v>
      </c>
      <c r="I377" s="70"/>
      <c r="J377" s="71">
        <v>9.0500000000000007</v>
      </c>
      <c r="K377" s="68">
        <v>1</v>
      </c>
      <c r="L377" s="68">
        <v>1</v>
      </c>
      <c r="M377" s="70">
        <v>4.45</v>
      </c>
      <c r="N377" s="70">
        <v>3.55</v>
      </c>
      <c r="O377" s="153">
        <f>SUM(F376:F377)</f>
        <v>72</v>
      </c>
      <c r="P377" s="76">
        <v>0</v>
      </c>
      <c r="Q377" s="76">
        <v>0</v>
      </c>
      <c r="R377" s="68"/>
      <c r="S377" s="628"/>
      <c r="T377" s="68" t="str">
        <f>IFERROR(IFERROR(VLOOKUP(CONCATENATE($C377,"-",$D377, "-",$E377),Dashboard!$M$2:$N$158,2,FALSE),VLOOKUP(CONCATENATE($E377,"-",$D377, "-",$C377),[1]Dashboard!$M$2:$N$158,2,FALSE)),"")</f>
        <v/>
      </c>
      <c r="U377" s="209" t="str">
        <f t="shared" si="5"/>
        <v/>
      </c>
      <c r="V377" s="209"/>
      <c r="W377" s="73" t="s">
        <v>7625</v>
      </c>
    </row>
    <row r="378" spans="1:23" x14ac:dyDescent="0.25">
      <c r="A378" s="68"/>
      <c r="B378" s="69"/>
      <c r="C378" s="68"/>
      <c r="D378" s="68"/>
      <c r="E378" s="68"/>
      <c r="F378" s="68"/>
      <c r="G378" s="68"/>
      <c r="H378" s="64"/>
      <c r="I378" s="70"/>
      <c r="J378" s="71"/>
      <c r="K378" s="68"/>
      <c r="L378" s="68"/>
      <c r="M378" s="70"/>
      <c r="N378" s="70"/>
      <c r="O378" s="153"/>
      <c r="P378" s="68"/>
      <c r="Q378" s="68"/>
      <c r="R378" s="68"/>
      <c r="S378" s="628"/>
      <c r="T378" s="68" t="str">
        <f>IFERROR(IFERROR(VLOOKUP(CONCATENATE($C378,"-",$D378, "-",$E378),Dashboard!$M$2:$N$158,2,FALSE),VLOOKUP(CONCATENATE($E378,"-",$D378, "-",$C378),[1]Dashboard!$M$2:$N$158,2,FALSE)),"")</f>
        <v/>
      </c>
      <c r="U378" s="209" t="str">
        <f t="shared" si="5"/>
        <v/>
      </c>
      <c r="V378" s="209"/>
      <c r="W378" s="68"/>
    </row>
    <row r="379" spans="1:23" x14ac:dyDescent="0.25">
      <c r="A379" s="68"/>
      <c r="B379" s="69" t="s">
        <v>5871</v>
      </c>
      <c r="C379" s="68" t="s">
        <v>344</v>
      </c>
      <c r="D379" s="68" t="s">
        <v>1261</v>
      </c>
      <c r="E379" s="68" t="s">
        <v>295</v>
      </c>
      <c r="F379" s="68">
        <v>31</v>
      </c>
      <c r="G379" s="68"/>
      <c r="H379" s="64">
        <v>12</v>
      </c>
      <c r="I379" s="70"/>
      <c r="J379" s="71">
        <v>13</v>
      </c>
      <c r="K379" s="68"/>
      <c r="L379" s="68"/>
      <c r="M379" s="70"/>
      <c r="N379" s="70"/>
      <c r="O379" s="153"/>
      <c r="P379" s="68"/>
      <c r="Q379" s="68"/>
      <c r="R379" s="68"/>
      <c r="S379" s="628"/>
      <c r="T379" s="68" t="str">
        <f>IFERROR(IFERROR(VLOOKUP(CONCATENATE($C379,"-",$D379, "-",$E379),Dashboard!$M$2:$N$158,2,FALSE),VLOOKUP(CONCATENATE($E379,"-",$D379, "-",$C379),[1]Dashboard!$M$2:$N$158,2,FALSE)),"")</f>
        <v>mrg139</v>
      </c>
      <c r="U379" s="209" t="str">
        <f t="shared" si="5"/>
        <v>mrg139</v>
      </c>
      <c r="V379" s="209"/>
      <c r="W379" s="68"/>
    </row>
    <row r="380" spans="1:23" x14ac:dyDescent="0.25">
      <c r="A380" s="68"/>
      <c r="B380" s="69"/>
      <c r="C380" s="68" t="s">
        <v>295</v>
      </c>
      <c r="D380" s="68" t="s">
        <v>880</v>
      </c>
      <c r="E380" s="68" t="s">
        <v>344</v>
      </c>
      <c r="F380" s="68">
        <v>40</v>
      </c>
      <c r="G380" s="68"/>
      <c r="H380" s="64">
        <v>13.3</v>
      </c>
      <c r="I380" s="70"/>
      <c r="J380" s="71">
        <v>15</v>
      </c>
      <c r="K380" s="68"/>
      <c r="L380" s="68"/>
      <c r="M380" s="70"/>
      <c r="N380" s="70"/>
      <c r="O380" s="153"/>
      <c r="P380" s="68"/>
      <c r="Q380" s="68"/>
      <c r="R380" s="68"/>
      <c r="S380" s="628"/>
      <c r="T380" s="68" t="str">
        <f>IFERROR(IFERROR(VLOOKUP(CONCATENATE($C380,"-",$D380, "-",$E380),Dashboard!$M$2:$N$158,2,FALSE),VLOOKUP(CONCATENATE($E380,"-",$D380, "-",$C380),[1]Dashboard!$M$2:$N$158,2,FALSE)),"")</f>
        <v/>
      </c>
      <c r="U380" s="209" t="str">
        <f t="shared" si="5"/>
        <v/>
      </c>
      <c r="V380" s="209"/>
      <c r="W380" s="68" t="s">
        <v>7626</v>
      </c>
    </row>
    <row r="381" spans="1:23" x14ac:dyDescent="0.25">
      <c r="A381" s="68"/>
      <c r="B381" s="69"/>
      <c r="C381" s="68" t="s">
        <v>344</v>
      </c>
      <c r="D381" s="68" t="s">
        <v>1261</v>
      </c>
      <c r="E381" s="68" t="s">
        <v>295</v>
      </c>
      <c r="F381" s="68">
        <v>31</v>
      </c>
      <c r="G381" s="68"/>
      <c r="H381" s="64">
        <v>15.25</v>
      </c>
      <c r="I381" s="70"/>
      <c r="J381" s="71">
        <v>16.25</v>
      </c>
      <c r="K381" s="68"/>
      <c r="L381" s="68"/>
      <c r="M381" s="70"/>
      <c r="N381" s="70"/>
      <c r="O381" s="153"/>
      <c r="P381" s="68"/>
      <c r="Q381" s="68"/>
      <c r="R381" s="68"/>
      <c r="S381" s="628"/>
      <c r="T381" s="68" t="str">
        <f>IFERROR(IFERROR(VLOOKUP(CONCATENATE($C381,"-",$D381, "-",$E381),Dashboard!$M$2:$N$158,2,FALSE),VLOOKUP(CONCATENATE($E381,"-",$D381, "-",$C381),[1]Dashboard!$M$2:$N$158,2,FALSE)),"")</f>
        <v>mrg139</v>
      </c>
      <c r="U381" s="209" t="str">
        <f t="shared" si="5"/>
        <v>mrg139</v>
      </c>
      <c r="V381" s="209"/>
      <c r="W381" s="68"/>
    </row>
    <row r="382" spans="1:23" x14ac:dyDescent="0.25">
      <c r="A382" s="68"/>
      <c r="B382" s="69"/>
      <c r="C382" s="68" t="s">
        <v>295</v>
      </c>
      <c r="D382" s="68" t="s">
        <v>1261</v>
      </c>
      <c r="E382" s="68" t="s">
        <v>344</v>
      </c>
      <c r="F382" s="68">
        <v>31</v>
      </c>
      <c r="G382" s="68"/>
      <c r="H382" s="64">
        <v>16.45</v>
      </c>
      <c r="I382" s="70"/>
      <c r="J382" s="71">
        <v>17.45</v>
      </c>
      <c r="K382" s="68"/>
      <c r="L382" s="68"/>
      <c r="M382" s="70"/>
      <c r="N382" s="70"/>
      <c r="O382" s="153"/>
      <c r="P382" s="68"/>
      <c r="Q382" s="68"/>
      <c r="R382" s="68"/>
      <c r="S382" s="628"/>
      <c r="T382" s="68" t="str">
        <f>IFERROR(IFERROR(VLOOKUP(CONCATENATE($C382,"-",$D382, "-",$E382),Dashboard!$M$2:$N$158,2,FALSE),VLOOKUP(CONCATENATE($E382,"-",$D382, "-",$C382),[1]Dashboard!$M$2:$N$158,2,FALSE)),"")</f>
        <v>mrg139</v>
      </c>
      <c r="U382" s="209" t="str">
        <f t="shared" si="5"/>
        <v>mrg139</v>
      </c>
      <c r="V382" s="209"/>
      <c r="W382" s="68"/>
    </row>
    <row r="383" spans="1:23" x14ac:dyDescent="0.25">
      <c r="A383" s="68"/>
      <c r="B383" s="69"/>
      <c r="C383" s="68" t="s">
        <v>344</v>
      </c>
      <c r="D383" s="68" t="s">
        <v>1261</v>
      </c>
      <c r="E383" s="68" t="s">
        <v>295</v>
      </c>
      <c r="F383" s="68">
        <v>31</v>
      </c>
      <c r="G383" s="68"/>
      <c r="H383" s="64">
        <v>18</v>
      </c>
      <c r="I383" s="70"/>
      <c r="J383" s="71">
        <v>19</v>
      </c>
      <c r="K383" s="68"/>
      <c r="L383" s="68"/>
      <c r="M383" s="70"/>
      <c r="N383" s="70"/>
      <c r="O383" s="153"/>
      <c r="P383" s="68"/>
      <c r="Q383" s="68"/>
      <c r="R383" s="68"/>
      <c r="S383" s="628"/>
      <c r="T383" s="68" t="str">
        <f>IFERROR(IFERROR(VLOOKUP(CONCATENATE($C383,"-",$D383, "-",$E383),Dashboard!$M$2:$N$158,2,FALSE),VLOOKUP(CONCATENATE($E383,"-",$D383, "-",$C383),[1]Dashboard!$M$2:$N$158,2,FALSE)),"")</f>
        <v>mrg139</v>
      </c>
      <c r="U383" s="209" t="str">
        <f t="shared" si="5"/>
        <v>mrg139</v>
      </c>
      <c r="V383" s="209"/>
      <c r="W383" s="68"/>
    </row>
    <row r="384" spans="1:23" x14ac:dyDescent="0.25">
      <c r="A384" s="68"/>
      <c r="B384" s="69"/>
      <c r="C384" s="68" t="s">
        <v>295</v>
      </c>
      <c r="D384" s="68" t="s">
        <v>1261</v>
      </c>
      <c r="E384" s="68" t="s">
        <v>344</v>
      </c>
      <c r="F384" s="68">
        <v>31</v>
      </c>
      <c r="G384" s="68"/>
      <c r="H384" s="64">
        <v>19.3</v>
      </c>
      <c r="I384" s="70"/>
      <c r="J384" s="71">
        <v>20.3</v>
      </c>
      <c r="K384" s="68">
        <v>1</v>
      </c>
      <c r="L384" s="68">
        <v>1</v>
      </c>
      <c r="M384" s="70">
        <v>9</v>
      </c>
      <c r="N384" s="70">
        <v>6.3</v>
      </c>
      <c r="O384" s="153">
        <f>SUM(F379:F384)</f>
        <v>195</v>
      </c>
      <c r="P384" s="76">
        <v>0</v>
      </c>
      <c r="Q384" s="76">
        <v>0</v>
      </c>
      <c r="R384" s="68"/>
      <c r="S384" s="628"/>
      <c r="T384" s="68" t="str">
        <f>IFERROR(IFERROR(VLOOKUP(CONCATENATE($C384,"-",$D384, "-",$E384),Dashboard!$M$2:$N$158,2,FALSE),VLOOKUP(CONCATENATE($E384,"-",$D384, "-",$C384),[1]Dashboard!$M$2:$N$158,2,FALSE)),"")</f>
        <v>mrg139</v>
      </c>
      <c r="U384" s="209" t="str">
        <f t="shared" si="5"/>
        <v>mrg139</v>
      </c>
      <c r="V384" s="209"/>
      <c r="W384" s="68" t="s">
        <v>7627</v>
      </c>
    </row>
    <row r="385" spans="1:23" x14ac:dyDescent="0.25">
      <c r="A385" s="68"/>
      <c r="B385" s="69">
        <v>61</v>
      </c>
      <c r="C385" s="68" t="s">
        <v>344</v>
      </c>
      <c r="D385" s="68" t="s">
        <v>1261</v>
      </c>
      <c r="E385" s="68" t="s">
        <v>295</v>
      </c>
      <c r="F385" s="68">
        <v>31</v>
      </c>
      <c r="G385" s="68"/>
      <c r="H385" s="64">
        <v>6</v>
      </c>
      <c r="I385" s="70"/>
      <c r="J385" s="71">
        <v>7</v>
      </c>
      <c r="K385" s="68"/>
      <c r="L385" s="68"/>
      <c r="M385" s="70"/>
      <c r="N385" s="70"/>
      <c r="O385" s="153"/>
      <c r="P385" s="68"/>
      <c r="Q385" s="68"/>
      <c r="R385" s="68"/>
      <c r="S385" s="628"/>
      <c r="T385" s="68" t="str">
        <f>IFERROR(IFERROR(VLOOKUP(CONCATENATE($C385,"-",$D385, "-",$E385),Dashboard!$M$2:$N$158,2,FALSE),VLOOKUP(CONCATENATE($E385,"-",$D385, "-",$C385),[1]Dashboard!$M$2:$N$158,2,FALSE)),"")</f>
        <v>mrg139</v>
      </c>
      <c r="U385" s="209" t="str">
        <f t="shared" si="5"/>
        <v>mrg139</v>
      </c>
      <c r="V385" s="209"/>
      <c r="W385" s="68"/>
    </row>
    <row r="386" spans="1:23" x14ac:dyDescent="0.25">
      <c r="A386" s="68"/>
      <c r="B386" s="69"/>
      <c r="C386" s="68" t="s">
        <v>295</v>
      </c>
      <c r="D386" s="68" t="s">
        <v>1261</v>
      </c>
      <c r="E386" s="68" t="s">
        <v>344</v>
      </c>
      <c r="F386" s="68">
        <v>31</v>
      </c>
      <c r="G386" s="68"/>
      <c r="H386" s="64">
        <v>7.3</v>
      </c>
      <c r="I386" s="70"/>
      <c r="J386" s="71">
        <v>8.3000000000000007</v>
      </c>
      <c r="K386" s="68"/>
      <c r="L386" s="68"/>
      <c r="M386" s="70"/>
      <c r="N386" s="70"/>
      <c r="O386" s="153"/>
      <c r="P386" s="68"/>
      <c r="Q386" s="68"/>
      <c r="R386" s="68"/>
      <c r="S386" s="628"/>
      <c r="T386" s="68" t="str">
        <f>IFERROR(IFERROR(VLOOKUP(CONCATENATE($C386,"-",$D386, "-",$E386),Dashboard!$M$2:$N$158,2,FALSE),VLOOKUP(CONCATENATE($E386,"-",$D386, "-",$C386),[1]Dashboard!$M$2:$N$158,2,FALSE)),"")</f>
        <v>mrg139</v>
      </c>
      <c r="U386" s="209" t="str">
        <f t="shared" si="5"/>
        <v>mrg139</v>
      </c>
      <c r="V386" s="209"/>
      <c r="W386" s="68"/>
    </row>
    <row r="387" spans="1:23" x14ac:dyDescent="0.25">
      <c r="A387" s="68"/>
      <c r="B387" s="69"/>
      <c r="C387" s="68" t="s">
        <v>344</v>
      </c>
      <c r="D387" s="68" t="s">
        <v>1261</v>
      </c>
      <c r="E387" s="68" t="s">
        <v>295</v>
      </c>
      <c r="F387" s="68">
        <v>31</v>
      </c>
      <c r="G387" s="68"/>
      <c r="H387" s="64">
        <v>9</v>
      </c>
      <c r="I387" s="70"/>
      <c r="J387" s="71">
        <v>10</v>
      </c>
      <c r="K387" s="68"/>
      <c r="L387" s="68"/>
      <c r="M387" s="70"/>
      <c r="N387" s="70"/>
      <c r="O387" s="153"/>
      <c r="P387" s="68"/>
      <c r="Q387" s="68"/>
      <c r="R387" s="68"/>
      <c r="S387" s="628"/>
      <c r="T387" s="68" t="str">
        <f>IFERROR(IFERROR(VLOOKUP(CONCATENATE($C387,"-",$D387, "-",$E387),Dashboard!$M$2:$N$158,2,FALSE),VLOOKUP(CONCATENATE($E387,"-",$D387, "-",$C387),[1]Dashboard!$M$2:$N$158,2,FALSE)),"")</f>
        <v>mrg139</v>
      </c>
      <c r="U387" s="209" t="str">
        <f t="shared" si="5"/>
        <v>mrg139</v>
      </c>
      <c r="V387" s="209"/>
      <c r="W387" s="68"/>
    </row>
    <row r="388" spans="1:23" x14ac:dyDescent="0.25">
      <c r="A388" s="68"/>
      <c r="B388" s="69"/>
      <c r="C388" s="68" t="s">
        <v>295</v>
      </c>
      <c r="D388" s="68" t="s">
        <v>1261</v>
      </c>
      <c r="E388" s="68" t="s">
        <v>344</v>
      </c>
      <c r="F388" s="68">
        <v>31</v>
      </c>
      <c r="G388" s="68"/>
      <c r="H388" s="64">
        <v>10.3</v>
      </c>
      <c r="I388" s="70"/>
      <c r="J388" s="71">
        <v>11.3</v>
      </c>
      <c r="K388" s="68">
        <v>1</v>
      </c>
      <c r="L388" s="68">
        <v>1</v>
      </c>
      <c r="M388" s="70">
        <v>6</v>
      </c>
      <c r="N388" s="70">
        <v>4.3</v>
      </c>
      <c r="O388" s="153">
        <f>SUM(F385:F388)</f>
        <v>124</v>
      </c>
      <c r="P388" s="76">
        <v>0</v>
      </c>
      <c r="Q388" s="76">
        <v>0</v>
      </c>
      <c r="R388" s="68"/>
      <c r="S388" s="628"/>
      <c r="T388" s="68" t="str">
        <f>IFERROR(IFERROR(VLOOKUP(CONCATENATE($C388,"-",$D388, "-",$E388),Dashboard!$M$2:$N$158,2,FALSE),VLOOKUP(CONCATENATE($E388,"-",$D388, "-",$C388),[1]Dashboard!$M$2:$N$158,2,FALSE)),"")</f>
        <v>mrg139</v>
      </c>
      <c r="U388" s="209" t="str">
        <f t="shared" si="5"/>
        <v>mrg139</v>
      </c>
      <c r="V388" s="209"/>
      <c r="W388" s="68" t="s">
        <v>5805</v>
      </c>
    </row>
    <row r="389" spans="1:23" x14ac:dyDescent="0.25">
      <c r="A389" s="68"/>
      <c r="B389" s="69" t="s">
        <v>5872</v>
      </c>
      <c r="C389" s="68" t="s">
        <v>344</v>
      </c>
      <c r="D389" s="68" t="s">
        <v>1261</v>
      </c>
      <c r="E389" s="68" t="s">
        <v>295</v>
      </c>
      <c r="F389" s="68">
        <v>31</v>
      </c>
      <c r="G389" s="68"/>
      <c r="H389" s="64">
        <v>12.1</v>
      </c>
      <c r="I389" s="70"/>
      <c r="J389" s="71">
        <v>13.1</v>
      </c>
      <c r="K389" s="68"/>
      <c r="L389" s="68"/>
      <c r="M389" s="70"/>
      <c r="N389" s="70"/>
      <c r="O389" s="153"/>
      <c r="P389" s="68"/>
      <c r="Q389" s="68"/>
      <c r="R389" s="68"/>
      <c r="S389" s="628"/>
      <c r="T389" s="68" t="str">
        <f>IFERROR(IFERROR(VLOOKUP(CONCATENATE($C389,"-",$D389, "-",$E389),Dashboard!$M$2:$N$158,2,FALSE),VLOOKUP(CONCATENATE($E389,"-",$D389, "-",$C389),[1]Dashboard!$M$2:$N$158,2,FALSE)),"")</f>
        <v>mrg139</v>
      </c>
      <c r="U389" s="209" t="str">
        <f t="shared" si="5"/>
        <v>mrg139</v>
      </c>
      <c r="V389" s="209"/>
      <c r="W389" s="68"/>
    </row>
    <row r="390" spans="1:23" x14ac:dyDescent="0.25">
      <c r="A390" s="68"/>
      <c r="B390" s="69"/>
      <c r="C390" s="68" t="s">
        <v>295</v>
      </c>
      <c r="D390" s="68" t="s">
        <v>1261</v>
      </c>
      <c r="E390" s="68" t="s">
        <v>344</v>
      </c>
      <c r="F390" s="68">
        <v>31</v>
      </c>
      <c r="G390" s="68"/>
      <c r="H390" s="64">
        <v>13.4</v>
      </c>
      <c r="I390" s="70"/>
      <c r="J390" s="71">
        <v>14.4</v>
      </c>
      <c r="K390" s="68"/>
      <c r="L390" s="68"/>
      <c r="M390" s="70"/>
      <c r="N390" s="70"/>
      <c r="O390" s="153"/>
      <c r="P390" s="68"/>
      <c r="Q390" s="68"/>
      <c r="R390" s="68"/>
      <c r="S390" s="628"/>
      <c r="T390" s="68" t="str">
        <f>IFERROR(IFERROR(VLOOKUP(CONCATENATE($C390,"-",$D390, "-",$E390),Dashboard!$M$2:$N$158,2,FALSE),VLOOKUP(CONCATENATE($E390,"-",$D390, "-",$C390),[1]Dashboard!$M$2:$N$158,2,FALSE)),"")</f>
        <v>mrg139</v>
      </c>
      <c r="U390" s="209" t="str">
        <f t="shared" si="5"/>
        <v>mrg139</v>
      </c>
      <c r="V390" s="209"/>
      <c r="W390" s="68"/>
    </row>
    <row r="391" spans="1:23" x14ac:dyDescent="0.25">
      <c r="A391" s="68"/>
      <c r="B391" s="69"/>
      <c r="C391" s="68" t="s">
        <v>344</v>
      </c>
      <c r="D391" s="68" t="s">
        <v>1261</v>
      </c>
      <c r="E391" s="68" t="s">
        <v>295</v>
      </c>
      <c r="F391" s="68">
        <v>31</v>
      </c>
      <c r="G391" s="68"/>
      <c r="H391" s="64">
        <v>15.1</v>
      </c>
      <c r="I391" s="70"/>
      <c r="J391" s="71">
        <v>16.100000000000001</v>
      </c>
      <c r="K391" s="68"/>
      <c r="L391" s="68"/>
      <c r="M391" s="70"/>
      <c r="N391" s="70"/>
      <c r="O391" s="153"/>
      <c r="P391" s="68"/>
      <c r="Q391" s="68"/>
      <c r="R391" s="68"/>
      <c r="S391" s="628"/>
      <c r="T391" s="68" t="str">
        <f>IFERROR(IFERROR(VLOOKUP(CONCATENATE($C391,"-",$D391, "-",$E391),Dashboard!$M$2:$N$158,2,FALSE),VLOOKUP(CONCATENATE($E391,"-",$D391, "-",$C391),[1]Dashboard!$M$2:$N$158,2,FALSE)),"")</f>
        <v>mrg139</v>
      </c>
      <c r="U391" s="209" t="str">
        <f t="shared" si="5"/>
        <v>mrg139</v>
      </c>
      <c r="V391" s="209"/>
      <c r="W391" s="68"/>
    </row>
    <row r="392" spans="1:23" x14ac:dyDescent="0.25">
      <c r="A392" s="68"/>
      <c r="B392" s="69"/>
      <c r="C392" s="68" t="s">
        <v>295</v>
      </c>
      <c r="D392" s="68" t="s">
        <v>1261</v>
      </c>
      <c r="E392" s="68" t="s">
        <v>344</v>
      </c>
      <c r="F392" s="68">
        <v>31</v>
      </c>
      <c r="G392" s="68"/>
      <c r="H392" s="64">
        <v>16.399999999999999</v>
      </c>
      <c r="I392" s="70"/>
      <c r="J392" s="71">
        <v>17.399999999999999</v>
      </c>
      <c r="K392" s="68"/>
      <c r="L392" s="68"/>
      <c r="M392" s="70"/>
      <c r="N392" s="70"/>
      <c r="O392" s="153"/>
      <c r="P392" s="68"/>
      <c r="Q392" s="68"/>
      <c r="R392" s="68"/>
      <c r="S392" s="628"/>
      <c r="T392" s="68" t="str">
        <f>IFERROR(IFERROR(VLOOKUP(CONCATENATE($C392,"-",$D392, "-",$E392),Dashboard!$M$2:$N$158,2,FALSE),VLOOKUP(CONCATENATE($E392,"-",$D392, "-",$C392),[1]Dashboard!$M$2:$N$158,2,FALSE)),"")</f>
        <v>mrg139</v>
      </c>
      <c r="U392" s="209" t="str">
        <f t="shared" si="5"/>
        <v>mrg139</v>
      </c>
      <c r="V392" s="209"/>
      <c r="W392" s="68"/>
    </row>
    <row r="393" spans="1:23" x14ac:dyDescent="0.25">
      <c r="A393" s="68"/>
      <c r="B393" s="69"/>
      <c r="C393" s="68" t="s">
        <v>344</v>
      </c>
      <c r="D393" s="68" t="s">
        <v>1261</v>
      </c>
      <c r="E393" s="68" t="s">
        <v>295</v>
      </c>
      <c r="F393" s="68">
        <v>31</v>
      </c>
      <c r="G393" s="68"/>
      <c r="H393" s="64">
        <v>17.55</v>
      </c>
      <c r="I393" s="70"/>
      <c r="J393" s="71">
        <v>18.55</v>
      </c>
      <c r="K393" s="68"/>
      <c r="L393" s="68"/>
      <c r="M393" s="70"/>
      <c r="N393" s="70"/>
      <c r="O393" s="153"/>
      <c r="P393" s="68"/>
      <c r="Q393" s="68"/>
      <c r="R393" s="68"/>
      <c r="S393" s="628"/>
      <c r="T393" s="68" t="str">
        <f>IFERROR(IFERROR(VLOOKUP(CONCATENATE($C393,"-",$D393, "-",$E393),Dashboard!$M$2:$N$158,2,FALSE),VLOOKUP(CONCATENATE($E393,"-",$D393, "-",$C393),[1]Dashboard!$M$2:$N$158,2,FALSE)),"")</f>
        <v>mrg139</v>
      </c>
      <c r="U393" s="209" t="str">
        <f t="shared" si="5"/>
        <v>mrg139</v>
      </c>
      <c r="V393" s="209"/>
      <c r="W393" s="68"/>
    </row>
    <row r="394" spans="1:23" x14ac:dyDescent="0.25">
      <c r="A394" s="68"/>
      <c r="B394" s="69"/>
      <c r="C394" s="68" t="s">
        <v>295</v>
      </c>
      <c r="D394" s="68" t="s">
        <v>1261</v>
      </c>
      <c r="E394" s="68" t="s">
        <v>344</v>
      </c>
      <c r="F394" s="68">
        <v>31</v>
      </c>
      <c r="G394" s="68"/>
      <c r="H394" s="64">
        <v>19.399999999999999</v>
      </c>
      <c r="I394" s="70"/>
      <c r="J394" s="71">
        <v>20.399999999999999</v>
      </c>
      <c r="K394" s="68">
        <v>1</v>
      </c>
      <c r="L394" s="68">
        <v>1</v>
      </c>
      <c r="M394" s="70">
        <v>9</v>
      </c>
      <c r="N394" s="70">
        <v>6.3</v>
      </c>
      <c r="O394" s="153">
        <f>SUM(F389:F394)</f>
        <v>186</v>
      </c>
      <c r="P394" s="76">
        <v>0</v>
      </c>
      <c r="Q394" s="76">
        <v>0</v>
      </c>
      <c r="R394" s="68"/>
      <c r="S394" s="628"/>
      <c r="T394" s="68" t="str">
        <f>IFERROR(IFERROR(VLOOKUP(CONCATENATE($C394,"-",$D394, "-",$E394),Dashboard!$M$2:$N$158,2,FALSE),VLOOKUP(CONCATENATE($E394,"-",$D394, "-",$C394),[1]Dashboard!$M$2:$N$158,2,FALSE)),"")</f>
        <v>mrg139</v>
      </c>
      <c r="U394" s="209" t="str">
        <f t="shared" si="5"/>
        <v>mrg139</v>
      </c>
      <c r="V394" s="209"/>
      <c r="W394" s="68" t="s">
        <v>7627</v>
      </c>
    </row>
    <row r="395" spans="1:23" x14ac:dyDescent="0.25">
      <c r="A395" s="68"/>
      <c r="B395" s="69">
        <v>62</v>
      </c>
      <c r="C395" s="68" t="s">
        <v>344</v>
      </c>
      <c r="D395" s="68" t="s">
        <v>1261</v>
      </c>
      <c r="E395" s="68" t="s">
        <v>295</v>
      </c>
      <c r="F395" s="68">
        <v>31</v>
      </c>
      <c r="G395" s="68"/>
      <c r="H395" s="64">
        <v>6.1</v>
      </c>
      <c r="I395" s="70"/>
      <c r="J395" s="71">
        <v>7.1</v>
      </c>
      <c r="K395" s="68"/>
      <c r="L395" s="68"/>
      <c r="M395" s="70"/>
      <c r="N395" s="70"/>
      <c r="O395" s="153"/>
      <c r="P395" s="68"/>
      <c r="Q395" s="68"/>
      <c r="R395" s="68"/>
      <c r="S395" s="628"/>
      <c r="T395" s="68" t="str">
        <f>IFERROR(IFERROR(VLOOKUP(CONCATENATE($C395,"-",$D395, "-",$E395),Dashboard!$M$2:$N$158,2,FALSE),VLOOKUP(CONCATENATE($E395,"-",$D395, "-",$C395),[1]Dashboard!$M$2:$N$158,2,FALSE)),"")</f>
        <v>mrg139</v>
      </c>
      <c r="U395" s="209" t="str">
        <f t="shared" si="5"/>
        <v>mrg139</v>
      </c>
      <c r="V395" s="209"/>
      <c r="W395" s="68"/>
    </row>
    <row r="396" spans="1:23" x14ac:dyDescent="0.25">
      <c r="A396" s="68"/>
      <c r="B396" s="69"/>
      <c r="C396" s="68" t="s">
        <v>295</v>
      </c>
      <c r="D396" s="68" t="s">
        <v>1261</v>
      </c>
      <c r="E396" s="68" t="s">
        <v>344</v>
      </c>
      <c r="F396" s="68">
        <v>31</v>
      </c>
      <c r="G396" s="68"/>
      <c r="H396" s="64">
        <v>7.4</v>
      </c>
      <c r="I396" s="70"/>
      <c r="J396" s="71">
        <v>8.4</v>
      </c>
      <c r="K396" s="68"/>
      <c r="L396" s="68"/>
      <c r="M396" s="70"/>
      <c r="N396" s="70"/>
      <c r="O396" s="153"/>
      <c r="P396" s="68"/>
      <c r="Q396" s="68"/>
      <c r="R396" s="68"/>
      <c r="S396" s="628"/>
      <c r="T396" s="68" t="str">
        <f>IFERROR(IFERROR(VLOOKUP(CONCATENATE($C396,"-",$D396, "-",$E396),Dashboard!$M$2:$N$158,2,FALSE),VLOOKUP(CONCATENATE($E396,"-",$D396, "-",$C396),[1]Dashboard!$M$2:$N$158,2,FALSE)),"")</f>
        <v>mrg139</v>
      </c>
      <c r="U396" s="209" t="str">
        <f t="shared" si="5"/>
        <v>mrg139</v>
      </c>
      <c r="V396" s="209"/>
      <c r="W396" s="68"/>
    </row>
    <row r="397" spans="1:23" x14ac:dyDescent="0.25">
      <c r="A397" s="68"/>
      <c r="B397" s="69"/>
      <c r="C397" s="68" t="s">
        <v>344</v>
      </c>
      <c r="D397" s="68" t="s">
        <v>1261</v>
      </c>
      <c r="E397" s="68" t="s">
        <v>295</v>
      </c>
      <c r="F397" s="68">
        <v>31</v>
      </c>
      <c r="G397" s="68"/>
      <c r="H397" s="64">
        <v>9.1</v>
      </c>
      <c r="I397" s="70"/>
      <c r="J397" s="71">
        <v>10.1</v>
      </c>
      <c r="K397" s="68"/>
      <c r="L397" s="68"/>
      <c r="M397" s="70"/>
      <c r="N397" s="70"/>
      <c r="O397" s="153"/>
      <c r="P397" s="68"/>
      <c r="Q397" s="68"/>
      <c r="R397" s="68"/>
      <c r="S397" s="628"/>
      <c r="T397" s="68" t="str">
        <f>IFERROR(IFERROR(VLOOKUP(CONCATENATE($C397,"-",$D397, "-",$E397),Dashboard!$M$2:$N$158,2,FALSE),VLOOKUP(CONCATENATE($E397,"-",$D397, "-",$C397),[1]Dashboard!$M$2:$N$158,2,FALSE)),"")</f>
        <v>mrg139</v>
      </c>
      <c r="U397" s="209" t="str">
        <f t="shared" si="5"/>
        <v>mrg139</v>
      </c>
      <c r="V397" s="209"/>
      <c r="W397" s="68"/>
    </row>
    <row r="398" spans="1:23" x14ac:dyDescent="0.25">
      <c r="A398" s="68"/>
      <c r="B398" s="69"/>
      <c r="C398" s="68" t="s">
        <v>295</v>
      </c>
      <c r="D398" s="68" t="s">
        <v>1261</v>
      </c>
      <c r="E398" s="68" t="s">
        <v>344</v>
      </c>
      <c r="F398" s="68">
        <v>31</v>
      </c>
      <c r="G398" s="68"/>
      <c r="H398" s="64">
        <v>10.4</v>
      </c>
      <c r="I398" s="70"/>
      <c r="J398" s="71">
        <v>11.4</v>
      </c>
      <c r="K398" s="68">
        <v>1</v>
      </c>
      <c r="L398" s="68">
        <v>1</v>
      </c>
      <c r="M398" s="70">
        <v>6</v>
      </c>
      <c r="N398" s="70">
        <v>4.3</v>
      </c>
      <c r="O398" s="153">
        <f>SUM(F395:F398)</f>
        <v>124</v>
      </c>
      <c r="P398" s="76">
        <v>0</v>
      </c>
      <c r="Q398" s="76">
        <v>0</v>
      </c>
      <c r="R398" s="68"/>
      <c r="S398" s="628"/>
      <c r="T398" s="68" t="str">
        <f>IFERROR(IFERROR(VLOOKUP(CONCATENATE($C398,"-",$D398, "-",$E398),Dashboard!$M$2:$N$158,2,FALSE),VLOOKUP(CONCATENATE($E398,"-",$D398, "-",$C398),[1]Dashboard!$M$2:$N$158,2,FALSE)),"")</f>
        <v>mrg139</v>
      </c>
      <c r="U398" s="209" t="str">
        <f t="shared" si="5"/>
        <v>mrg139</v>
      </c>
      <c r="V398" s="209"/>
      <c r="W398" s="68" t="s">
        <v>5805</v>
      </c>
    </row>
    <row r="399" spans="1:23" x14ac:dyDescent="0.25">
      <c r="A399" s="68"/>
      <c r="B399" s="69"/>
      <c r="C399" s="68"/>
      <c r="D399" s="68"/>
      <c r="E399" s="68"/>
      <c r="F399" s="68"/>
      <c r="G399" s="68"/>
      <c r="H399" s="64"/>
      <c r="I399" s="70"/>
      <c r="J399" s="71"/>
      <c r="K399" s="68"/>
      <c r="L399" s="68"/>
      <c r="M399" s="70"/>
      <c r="N399" s="70"/>
      <c r="O399" s="153"/>
      <c r="P399" s="68"/>
      <c r="Q399" s="68"/>
      <c r="R399" s="68"/>
      <c r="S399" s="628"/>
      <c r="T399" s="68" t="str">
        <f>IFERROR(IFERROR(VLOOKUP(CONCATENATE($C399,"-",$D399, "-",$E399),Dashboard!$M$2:$N$158,2,FALSE),VLOOKUP(CONCATENATE($E399,"-",$D399, "-",$C399),[1]Dashboard!$M$2:$N$158,2,FALSE)),"")</f>
        <v/>
      </c>
      <c r="U399" s="209" t="str">
        <f t="shared" si="5"/>
        <v/>
      </c>
      <c r="V399" s="209"/>
      <c r="W399" s="68"/>
    </row>
    <row r="400" spans="1:23" x14ac:dyDescent="0.25">
      <c r="A400" s="68"/>
      <c r="B400" s="69" t="s">
        <v>5873</v>
      </c>
      <c r="C400" s="68" t="s">
        <v>344</v>
      </c>
      <c r="D400" s="68" t="s">
        <v>1261</v>
      </c>
      <c r="E400" s="68" t="s">
        <v>295</v>
      </c>
      <c r="F400" s="68">
        <v>31</v>
      </c>
      <c r="G400" s="68"/>
      <c r="H400" s="64">
        <v>12.2</v>
      </c>
      <c r="I400" s="70"/>
      <c r="J400" s="71">
        <v>13.2</v>
      </c>
      <c r="K400" s="68"/>
      <c r="L400" s="68"/>
      <c r="M400" s="70"/>
      <c r="N400" s="70"/>
      <c r="O400" s="153"/>
      <c r="P400" s="68"/>
      <c r="Q400" s="68"/>
      <c r="R400" s="68"/>
      <c r="S400" s="628"/>
      <c r="T400" s="68" t="str">
        <f>IFERROR(IFERROR(VLOOKUP(CONCATENATE($C400,"-",$D400, "-",$E400),Dashboard!$M$2:$N$158,2,FALSE),VLOOKUP(CONCATENATE($E400,"-",$D400, "-",$C400),[1]Dashboard!$M$2:$N$158,2,FALSE)),"")</f>
        <v>mrg139</v>
      </c>
      <c r="U400" s="209" t="str">
        <f t="shared" si="5"/>
        <v>mrg139</v>
      </c>
      <c r="V400" s="209"/>
      <c r="W400" s="68"/>
    </row>
    <row r="401" spans="1:23" x14ac:dyDescent="0.25">
      <c r="A401" s="68"/>
      <c r="B401" s="69"/>
      <c r="C401" s="68" t="s">
        <v>295</v>
      </c>
      <c r="D401" s="68" t="s">
        <v>1261</v>
      </c>
      <c r="E401" s="68" t="s">
        <v>344</v>
      </c>
      <c r="F401" s="68">
        <v>31</v>
      </c>
      <c r="G401" s="68"/>
      <c r="H401" s="64">
        <v>13.5</v>
      </c>
      <c r="I401" s="70"/>
      <c r="J401" s="71">
        <v>14.5</v>
      </c>
      <c r="K401" s="68"/>
      <c r="L401" s="68"/>
      <c r="M401" s="70"/>
      <c r="N401" s="70"/>
      <c r="O401" s="153"/>
      <c r="P401" s="68"/>
      <c r="Q401" s="68"/>
      <c r="R401" s="68"/>
      <c r="S401" s="628"/>
      <c r="T401" s="68" t="str">
        <f>IFERROR(IFERROR(VLOOKUP(CONCATENATE($C401,"-",$D401, "-",$E401),Dashboard!$M$2:$N$158,2,FALSE),VLOOKUP(CONCATENATE($E401,"-",$D401, "-",$C401),[1]Dashboard!$M$2:$N$158,2,FALSE)),"")</f>
        <v>mrg139</v>
      </c>
      <c r="U401" s="209" t="str">
        <f t="shared" si="5"/>
        <v>mrg139</v>
      </c>
      <c r="V401" s="209"/>
      <c r="W401" s="68"/>
    </row>
    <row r="402" spans="1:23" x14ac:dyDescent="0.25">
      <c r="A402" s="68"/>
      <c r="B402" s="69"/>
      <c r="C402" s="68" t="s">
        <v>344</v>
      </c>
      <c r="D402" s="68" t="s">
        <v>1261</v>
      </c>
      <c r="E402" s="68" t="s">
        <v>295</v>
      </c>
      <c r="F402" s="68">
        <v>31</v>
      </c>
      <c r="G402" s="68"/>
      <c r="H402" s="64">
        <v>15.15</v>
      </c>
      <c r="I402" s="70"/>
      <c r="J402" s="71">
        <v>16.2</v>
      </c>
      <c r="K402" s="68"/>
      <c r="L402" s="68"/>
      <c r="M402" s="70"/>
      <c r="N402" s="70"/>
      <c r="O402" s="153"/>
      <c r="P402" s="68"/>
      <c r="Q402" s="68"/>
      <c r="R402" s="68"/>
      <c r="S402" s="628"/>
      <c r="T402" s="68" t="str">
        <f>IFERROR(IFERROR(VLOOKUP(CONCATENATE($C402,"-",$D402, "-",$E402),Dashboard!$M$2:$N$158,2,FALSE),VLOOKUP(CONCATENATE($E402,"-",$D402, "-",$C402),[1]Dashboard!$M$2:$N$158,2,FALSE)),"")</f>
        <v>mrg139</v>
      </c>
      <c r="U402" s="209" t="str">
        <f t="shared" si="5"/>
        <v>mrg139</v>
      </c>
      <c r="V402" s="209"/>
      <c r="W402" s="68"/>
    </row>
    <row r="403" spans="1:23" x14ac:dyDescent="0.25">
      <c r="A403" s="68"/>
      <c r="B403" s="69"/>
      <c r="C403" s="68" t="s">
        <v>295</v>
      </c>
      <c r="D403" s="68" t="s">
        <v>1261</v>
      </c>
      <c r="E403" s="68" t="s">
        <v>344</v>
      </c>
      <c r="F403" s="68">
        <v>31</v>
      </c>
      <c r="G403" s="68"/>
      <c r="H403" s="64">
        <v>16.5</v>
      </c>
      <c r="I403" s="70"/>
      <c r="J403" s="71">
        <v>17.5</v>
      </c>
      <c r="K403" s="68"/>
      <c r="L403" s="68"/>
      <c r="M403" s="70"/>
      <c r="N403" s="70"/>
      <c r="O403" s="153"/>
      <c r="P403" s="68"/>
      <c r="Q403" s="68"/>
      <c r="R403" s="68"/>
      <c r="S403" s="628"/>
      <c r="T403" s="68" t="str">
        <f>IFERROR(IFERROR(VLOOKUP(CONCATENATE($C403,"-",$D403, "-",$E403),Dashboard!$M$2:$N$158,2,FALSE),VLOOKUP(CONCATENATE($E403,"-",$D403, "-",$C403),[1]Dashboard!$M$2:$N$158,2,FALSE)),"")</f>
        <v>mrg139</v>
      </c>
      <c r="U403" s="209" t="str">
        <f t="shared" si="5"/>
        <v>mrg139</v>
      </c>
      <c r="V403" s="209"/>
      <c r="W403" s="68"/>
    </row>
    <row r="404" spans="1:23" x14ac:dyDescent="0.25">
      <c r="A404" s="68"/>
      <c r="B404" s="69"/>
      <c r="C404" s="68" t="s">
        <v>344</v>
      </c>
      <c r="D404" s="68" t="s">
        <v>1261</v>
      </c>
      <c r="E404" s="68" t="s">
        <v>295</v>
      </c>
      <c r="F404" s="68">
        <v>31</v>
      </c>
      <c r="G404" s="68"/>
      <c r="H404" s="64">
        <v>18</v>
      </c>
      <c r="I404" s="70"/>
      <c r="J404" s="71">
        <v>19.2</v>
      </c>
      <c r="K404" s="68"/>
      <c r="L404" s="68"/>
      <c r="M404" s="70"/>
      <c r="N404" s="70"/>
      <c r="O404" s="153"/>
      <c r="P404" s="68"/>
      <c r="Q404" s="68"/>
      <c r="R404" s="68"/>
      <c r="S404" s="628"/>
      <c r="T404" s="68" t="str">
        <f>IFERROR(IFERROR(VLOOKUP(CONCATENATE($C404,"-",$D404, "-",$E404),Dashboard!$M$2:$N$158,2,FALSE),VLOOKUP(CONCATENATE($E404,"-",$D404, "-",$C404),[1]Dashboard!$M$2:$N$158,2,FALSE)),"")</f>
        <v>mrg139</v>
      </c>
      <c r="U404" s="209" t="str">
        <f t="shared" si="5"/>
        <v>mrg139</v>
      </c>
      <c r="V404" s="209"/>
      <c r="W404" s="68"/>
    </row>
    <row r="405" spans="1:23" x14ac:dyDescent="0.25">
      <c r="A405" s="68"/>
      <c r="B405" s="69"/>
      <c r="C405" s="68" t="s">
        <v>295</v>
      </c>
      <c r="D405" s="68" t="s">
        <v>1261</v>
      </c>
      <c r="E405" s="68" t="s">
        <v>344</v>
      </c>
      <c r="F405" s="68">
        <v>31</v>
      </c>
      <c r="G405" s="68"/>
      <c r="H405" s="64">
        <v>19.5</v>
      </c>
      <c r="I405" s="70"/>
      <c r="J405" s="71">
        <v>20.5</v>
      </c>
      <c r="K405" s="68">
        <v>1</v>
      </c>
      <c r="L405" s="68">
        <v>1</v>
      </c>
      <c r="M405" s="70">
        <v>9</v>
      </c>
      <c r="N405" s="70">
        <v>6.3</v>
      </c>
      <c r="O405" s="153">
        <f>SUM(F400:F405)</f>
        <v>186</v>
      </c>
      <c r="P405" s="76">
        <v>0</v>
      </c>
      <c r="Q405" s="76">
        <v>0</v>
      </c>
      <c r="R405" s="68"/>
      <c r="S405" s="628"/>
      <c r="T405" s="68" t="str">
        <f>IFERROR(IFERROR(VLOOKUP(CONCATENATE($C405,"-",$D405, "-",$E405),Dashboard!$M$2:$N$158,2,FALSE),VLOOKUP(CONCATENATE($E405,"-",$D405, "-",$C405),[1]Dashboard!$M$2:$N$158,2,FALSE)),"")</f>
        <v>mrg139</v>
      </c>
      <c r="U405" s="209" t="str">
        <f t="shared" si="5"/>
        <v>mrg139</v>
      </c>
      <c r="V405" s="209"/>
      <c r="W405" s="68" t="s">
        <v>7627</v>
      </c>
    </row>
    <row r="406" spans="1:23" x14ac:dyDescent="0.25">
      <c r="A406" s="68"/>
      <c r="B406" s="69">
        <v>63</v>
      </c>
      <c r="C406" s="68" t="s">
        <v>344</v>
      </c>
      <c r="D406" s="68" t="s">
        <v>1261</v>
      </c>
      <c r="E406" s="68" t="s">
        <v>295</v>
      </c>
      <c r="F406" s="68">
        <v>31</v>
      </c>
      <c r="G406" s="68"/>
      <c r="H406" s="64">
        <v>6.2</v>
      </c>
      <c r="I406" s="70"/>
      <c r="J406" s="71">
        <v>7.2</v>
      </c>
      <c r="K406" s="68"/>
      <c r="L406" s="68"/>
      <c r="M406" s="70"/>
      <c r="N406" s="70"/>
      <c r="O406" s="153"/>
      <c r="P406" s="68"/>
      <c r="Q406" s="68"/>
      <c r="R406" s="68"/>
      <c r="S406" s="628"/>
      <c r="T406" s="68" t="str">
        <f>IFERROR(IFERROR(VLOOKUP(CONCATENATE($C406,"-",$D406, "-",$E406),Dashboard!$M$2:$N$158,2,FALSE),VLOOKUP(CONCATENATE($E406,"-",$D406, "-",$C406),[1]Dashboard!$M$2:$N$158,2,FALSE)),"")</f>
        <v>mrg139</v>
      </c>
      <c r="U406" s="209" t="str">
        <f t="shared" si="5"/>
        <v>mrg139</v>
      </c>
      <c r="V406" s="209"/>
      <c r="W406" s="68"/>
    </row>
    <row r="407" spans="1:23" x14ac:dyDescent="0.25">
      <c r="A407" s="68"/>
      <c r="B407" s="69"/>
      <c r="C407" s="68" t="s">
        <v>295</v>
      </c>
      <c r="D407" s="68" t="s">
        <v>1261</v>
      </c>
      <c r="E407" s="68" t="s">
        <v>344</v>
      </c>
      <c r="F407" s="68">
        <v>31</v>
      </c>
      <c r="G407" s="68"/>
      <c r="H407" s="64">
        <v>7.5</v>
      </c>
      <c r="I407" s="70"/>
      <c r="J407" s="71">
        <v>8.5</v>
      </c>
      <c r="K407" s="68"/>
      <c r="L407" s="68"/>
      <c r="M407" s="70"/>
      <c r="N407" s="70"/>
      <c r="O407" s="153"/>
      <c r="P407" s="68"/>
      <c r="Q407" s="68"/>
      <c r="R407" s="68"/>
      <c r="S407" s="628"/>
      <c r="T407" s="68" t="str">
        <f>IFERROR(IFERROR(VLOOKUP(CONCATENATE($C407,"-",$D407, "-",$E407),Dashboard!$M$2:$N$158,2,FALSE),VLOOKUP(CONCATENATE($E407,"-",$D407, "-",$C407),[1]Dashboard!$M$2:$N$158,2,FALSE)),"")</f>
        <v>mrg139</v>
      </c>
      <c r="U407" s="209" t="str">
        <f t="shared" si="5"/>
        <v>mrg139</v>
      </c>
      <c r="V407" s="209"/>
      <c r="W407" s="68"/>
    </row>
    <row r="408" spans="1:23" x14ac:dyDescent="0.25">
      <c r="A408" s="68"/>
      <c r="B408" s="69"/>
      <c r="C408" s="68" t="s">
        <v>344</v>
      </c>
      <c r="D408" s="68" t="s">
        <v>1261</v>
      </c>
      <c r="E408" s="68" t="s">
        <v>295</v>
      </c>
      <c r="F408" s="68">
        <v>31</v>
      </c>
      <c r="G408" s="68"/>
      <c r="H408" s="64">
        <v>9.1999999999999993</v>
      </c>
      <c r="I408" s="70"/>
      <c r="J408" s="71">
        <v>10.199999999999999</v>
      </c>
      <c r="K408" s="68"/>
      <c r="L408" s="68"/>
      <c r="M408" s="70"/>
      <c r="N408" s="70"/>
      <c r="O408" s="153"/>
      <c r="P408" s="68"/>
      <c r="Q408" s="68"/>
      <c r="R408" s="68"/>
      <c r="S408" s="628"/>
      <c r="T408" s="68" t="str">
        <f>IFERROR(IFERROR(VLOOKUP(CONCATENATE($C408,"-",$D408, "-",$E408),Dashboard!$M$2:$N$158,2,FALSE),VLOOKUP(CONCATENATE($E408,"-",$D408, "-",$C408),[1]Dashboard!$M$2:$N$158,2,FALSE)),"")</f>
        <v>mrg139</v>
      </c>
      <c r="U408" s="209" t="str">
        <f t="shared" si="5"/>
        <v>mrg139</v>
      </c>
      <c r="V408" s="209"/>
      <c r="W408" s="68"/>
    </row>
    <row r="409" spans="1:23" x14ac:dyDescent="0.25">
      <c r="A409" s="68"/>
      <c r="B409" s="69"/>
      <c r="C409" s="68" t="s">
        <v>295</v>
      </c>
      <c r="D409" s="68" t="s">
        <v>1261</v>
      </c>
      <c r="E409" s="68" t="s">
        <v>344</v>
      </c>
      <c r="F409" s="68">
        <v>31</v>
      </c>
      <c r="G409" s="68"/>
      <c r="H409" s="64">
        <v>10.5</v>
      </c>
      <c r="I409" s="70"/>
      <c r="J409" s="71">
        <v>11.5</v>
      </c>
      <c r="K409" s="68">
        <v>1</v>
      </c>
      <c r="L409" s="68">
        <v>1</v>
      </c>
      <c r="M409" s="70">
        <v>6</v>
      </c>
      <c r="N409" s="70">
        <v>4.3</v>
      </c>
      <c r="O409" s="153">
        <f>SUM(F406:F409)</f>
        <v>124</v>
      </c>
      <c r="P409" s="76">
        <v>0</v>
      </c>
      <c r="Q409" s="76">
        <v>0</v>
      </c>
      <c r="R409" s="68"/>
      <c r="S409" s="628"/>
      <c r="T409" s="68" t="str">
        <f>IFERROR(IFERROR(VLOOKUP(CONCATENATE($C409,"-",$D409, "-",$E409),Dashboard!$M$2:$N$158,2,FALSE),VLOOKUP(CONCATENATE($E409,"-",$D409, "-",$C409),[1]Dashboard!$M$2:$N$158,2,FALSE)),"")</f>
        <v>mrg139</v>
      </c>
      <c r="U409" s="209" t="str">
        <f t="shared" si="5"/>
        <v>mrg139</v>
      </c>
      <c r="V409" s="209"/>
      <c r="W409" s="68" t="s">
        <v>5805</v>
      </c>
    </row>
    <row r="410" spans="1:23" x14ac:dyDescent="0.25">
      <c r="A410" s="68"/>
      <c r="B410" s="69"/>
      <c r="C410" s="68"/>
      <c r="D410" s="68"/>
      <c r="E410" s="68"/>
      <c r="F410" s="68"/>
      <c r="G410" s="68"/>
      <c r="H410" s="64"/>
      <c r="I410" s="70"/>
      <c r="J410" s="71"/>
      <c r="K410" s="68"/>
      <c r="L410" s="68"/>
      <c r="M410" s="70"/>
      <c r="N410" s="70"/>
      <c r="O410" s="153"/>
      <c r="P410" s="68"/>
      <c r="Q410" s="68"/>
      <c r="R410" s="68"/>
      <c r="S410" s="628"/>
      <c r="T410" s="68" t="str">
        <f>IFERROR(IFERROR(VLOOKUP(CONCATENATE($C410,"-",$D410, "-",$E410),Dashboard!$M$2:$N$158,2,FALSE),VLOOKUP(CONCATENATE($E410,"-",$D410, "-",$C410),[1]Dashboard!$M$2:$N$158,2,FALSE)),"")</f>
        <v/>
      </c>
      <c r="U410" s="209" t="str">
        <f t="shared" si="5"/>
        <v/>
      </c>
      <c r="V410" s="209"/>
      <c r="W410" s="68"/>
    </row>
    <row r="411" spans="1:23" x14ac:dyDescent="0.25">
      <c r="A411" s="68"/>
      <c r="B411" s="69" t="s">
        <v>5874</v>
      </c>
      <c r="C411" s="68" t="s">
        <v>344</v>
      </c>
      <c r="D411" s="68" t="s">
        <v>1261</v>
      </c>
      <c r="E411" s="68" t="s">
        <v>295</v>
      </c>
      <c r="F411" s="68">
        <v>31</v>
      </c>
      <c r="G411" s="68"/>
      <c r="H411" s="64">
        <v>12.4</v>
      </c>
      <c r="I411" s="70"/>
      <c r="J411" s="71">
        <v>13.4</v>
      </c>
      <c r="K411" s="68"/>
      <c r="L411" s="68"/>
      <c r="M411" s="70"/>
      <c r="N411" s="70"/>
      <c r="O411" s="153"/>
      <c r="P411" s="68"/>
      <c r="Q411" s="68"/>
      <c r="R411" s="68"/>
      <c r="S411" s="628"/>
      <c r="T411" s="68" t="str">
        <f>IFERROR(IFERROR(VLOOKUP(CONCATENATE($C411,"-",$D411, "-",$E411),Dashboard!$M$2:$N$158,2,FALSE),VLOOKUP(CONCATENATE($E411,"-",$D411, "-",$C411),[1]Dashboard!$M$2:$N$158,2,FALSE)),"")</f>
        <v>mrg139</v>
      </c>
      <c r="U411" s="209" t="str">
        <f t="shared" si="5"/>
        <v>mrg139</v>
      </c>
      <c r="V411" s="209"/>
      <c r="W411" s="68"/>
    </row>
    <row r="412" spans="1:23" x14ac:dyDescent="0.25">
      <c r="A412" s="68"/>
      <c r="B412" s="69"/>
      <c r="C412" s="68" t="s">
        <v>295</v>
      </c>
      <c r="D412" s="68" t="s">
        <v>1261</v>
      </c>
      <c r="E412" s="68" t="s">
        <v>344</v>
      </c>
      <c r="F412" s="68">
        <v>31</v>
      </c>
      <c r="G412" s="68"/>
      <c r="H412" s="64">
        <v>14.1</v>
      </c>
      <c r="I412" s="70"/>
      <c r="J412" s="71">
        <v>15.1</v>
      </c>
      <c r="K412" s="68"/>
      <c r="L412" s="68"/>
      <c r="M412" s="70"/>
      <c r="N412" s="70"/>
      <c r="O412" s="153"/>
      <c r="P412" s="68"/>
      <c r="Q412" s="68"/>
      <c r="R412" s="68"/>
      <c r="S412" s="628"/>
      <c r="T412" s="68" t="str">
        <f>IFERROR(IFERROR(VLOOKUP(CONCATENATE($C412,"-",$D412, "-",$E412),Dashboard!$M$2:$N$158,2,FALSE),VLOOKUP(CONCATENATE($E412,"-",$D412, "-",$C412),[1]Dashboard!$M$2:$N$158,2,FALSE)),"")</f>
        <v>mrg139</v>
      </c>
      <c r="U412" s="209" t="str">
        <f t="shared" si="5"/>
        <v>mrg139</v>
      </c>
      <c r="V412" s="209"/>
      <c r="W412" s="68"/>
    </row>
    <row r="413" spans="1:23" x14ac:dyDescent="0.25">
      <c r="A413" s="68"/>
      <c r="B413" s="69"/>
      <c r="C413" s="68" t="s">
        <v>344</v>
      </c>
      <c r="D413" s="68" t="s">
        <v>1261</v>
      </c>
      <c r="E413" s="68" t="s">
        <v>295</v>
      </c>
      <c r="F413" s="68">
        <v>31</v>
      </c>
      <c r="G413" s="68"/>
      <c r="H413" s="64">
        <v>15.4</v>
      </c>
      <c r="I413" s="70"/>
      <c r="J413" s="71">
        <v>16.399999999999999</v>
      </c>
      <c r="K413" s="68"/>
      <c r="L413" s="68"/>
      <c r="M413" s="70"/>
      <c r="N413" s="70"/>
      <c r="O413" s="153"/>
      <c r="P413" s="68"/>
      <c r="Q413" s="68"/>
      <c r="R413" s="68"/>
      <c r="S413" s="628"/>
      <c r="T413" s="68" t="str">
        <f>IFERROR(IFERROR(VLOOKUP(CONCATENATE($C413,"-",$D413, "-",$E413),Dashboard!$M$2:$N$158,2,FALSE),VLOOKUP(CONCATENATE($E413,"-",$D413, "-",$C413),[1]Dashboard!$M$2:$N$158,2,FALSE)),"")</f>
        <v>mrg139</v>
      </c>
      <c r="U413" s="209" t="str">
        <f t="shared" si="5"/>
        <v>mrg139</v>
      </c>
      <c r="V413" s="209"/>
      <c r="W413" s="68"/>
    </row>
    <row r="414" spans="1:23" x14ac:dyDescent="0.25">
      <c r="A414" s="68"/>
      <c r="B414" s="69"/>
      <c r="C414" s="68" t="s">
        <v>295</v>
      </c>
      <c r="D414" s="68" t="s">
        <v>1261</v>
      </c>
      <c r="E414" s="68" t="s">
        <v>344</v>
      </c>
      <c r="F414" s="68">
        <v>31</v>
      </c>
      <c r="G414" s="68"/>
      <c r="H414" s="64">
        <v>17.100000000000001</v>
      </c>
      <c r="I414" s="70"/>
      <c r="J414" s="71">
        <v>18.100000000000001</v>
      </c>
      <c r="K414" s="68"/>
      <c r="L414" s="68"/>
      <c r="M414" s="70"/>
      <c r="N414" s="70"/>
      <c r="O414" s="153"/>
      <c r="P414" s="68"/>
      <c r="Q414" s="68"/>
      <c r="R414" s="68"/>
      <c r="S414" s="628"/>
      <c r="T414" s="68" t="str">
        <f>IFERROR(IFERROR(VLOOKUP(CONCATENATE($C414,"-",$D414, "-",$E414),Dashboard!$M$2:$N$158,2,FALSE),VLOOKUP(CONCATENATE($E414,"-",$D414, "-",$C414),[1]Dashboard!$M$2:$N$158,2,FALSE)),"")</f>
        <v>mrg139</v>
      </c>
      <c r="U414" s="209" t="str">
        <f t="shared" si="5"/>
        <v>mrg139</v>
      </c>
      <c r="V414" s="209"/>
      <c r="W414" s="68"/>
    </row>
    <row r="415" spans="1:23" x14ac:dyDescent="0.25">
      <c r="A415" s="68"/>
      <c r="B415" s="69"/>
      <c r="C415" s="68" t="s">
        <v>344</v>
      </c>
      <c r="D415" s="68" t="s">
        <v>1261</v>
      </c>
      <c r="E415" s="68" t="s">
        <v>295</v>
      </c>
      <c r="F415" s="68">
        <v>31</v>
      </c>
      <c r="G415" s="68"/>
      <c r="H415" s="64">
        <v>18.2</v>
      </c>
      <c r="I415" s="70"/>
      <c r="J415" s="71">
        <v>19.2</v>
      </c>
      <c r="K415" s="68"/>
      <c r="L415" s="68"/>
      <c r="M415" s="70"/>
      <c r="N415" s="70"/>
      <c r="O415" s="153"/>
      <c r="P415" s="68"/>
      <c r="Q415" s="68"/>
      <c r="R415" s="68"/>
      <c r="S415" s="628"/>
      <c r="T415" s="68" t="str">
        <f>IFERROR(IFERROR(VLOOKUP(CONCATENATE($C415,"-",$D415, "-",$E415),Dashboard!$M$2:$N$158,2,FALSE),VLOOKUP(CONCATENATE($E415,"-",$D415, "-",$C415),[1]Dashboard!$M$2:$N$158,2,FALSE)),"")</f>
        <v>mrg139</v>
      </c>
      <c r="U415" s="209" t="str">
        <f t="shared" si="5"/>
        <v>mrg139</v>
      </c>
      <c r="V415" s="209"/>
      <c r="W415" s="68"/>
    </row>
    <row r="416" spans="1:23" x14ac:dyDescent="0.25">
      <c r="A416" s="68"/>
      <c r="B416" s="69"/>
      <c r="C416" s="68" t="s">
        <v>295</v>
      </c>
      <c r="D416" s="68" t="s">
        <v>1261</v>
      </c>
      <c r="E416" s="68" t="s">
        <v>344</v>
      </c>
      <c r="F416" s="68">
        <v>31</v>
      </c>
      <c r="G416" s="68"/>
      <c r="H416" s="64">
        <v>20.100000000000001</v>
      </c>
      <c r="I416" s="70"/>
      <c r="J416" s="71">
        <v>21.1</v>
      </c>
      <c r="K416" s="68">
        <v>1</v>
      </c>
      <c r="L416" s="68">
        <v>1</v>
      </c>
      <c r="M416" s="70">
        <v>6</v>
      </c>
      <c r="N416" s="70">
        <v>6.3</v>
      </c>
      <c r="O416" s="153">
        <f>SUM(F411:F416)</f>
        <v>186</v>
      </c>
      <c r="P416" s="76">
        <v>0</v>
      </c>
      <c r="Q416" s="76">
        <v>0</v>
      </c>
      <c r="R416" s="68"/>
      <c r="S416" s="628"/>
      <c r="T416" s="68" t="str">
        <f>IFERROR(IFERROR(VLOOKUP(CONCATENATE($C416,"-",$D416, "-",$E416),Dashboard!$M$2:$N$158,2,FALSE),VLOOKUP(CONCATENATE($E416,"-",$D416, "-",$C416),[1]Dashboard!$M$2:$N$158,2,FALSE)),"")</f>
        <v>mrg139</v>
      </c>
      <c r="U416" s="209" t="str">
        <f t="shared" si="5"/>
        <v>mrg139</v>
      </c>
      <c r="V416" s="209"/>
      <c r="W416" s="68" t="s">
        <v>7628</v>
      </c>
    </row>
    <row r="417" spans="1:23" x14ac:dyDescent="0.25">
      <c r="A417" s="68"/>
      <c r="B417" s="69">
        <v>64</v>
      </c>
      <c r="C417" s="68" t="s">
        <v>344</v>
      </c>
      <c r="D417" s="68" t="s">
        <v>1261</v>
      </c>
      <c r="E417" s="68" t="s">
        <v>295</v>
      </c>
      <c r="F417" s="68">
        <v>31</v>
      </c>
      <c r="G417" s="68"/>
      <c r="H417" s="64">
        <v>6.4</v>
      </c>
      <c r="I417" s="70"/>
      <c r="J417" s="71">
        <v>7.4</v>
      </c>
      <c r="K417" s="68"/>
      <c r="L417" s="68"/>
      <c r="M417" s="70"/>
      <c r="N417" s="70"/>
      <c r="O417" s="153"/>
      <c r="P417" s="68"/>
      <c r="Q417" s="68"/>
      <c r="R417" s="68"/>
      <c r="S417" s="628"/>
      <c r="T417" s="68" t="str">
        <f>IFERROR(IFERROR(VLOOKUP(CONCATENATE($C417,"-",$D417, "-",$E417),Dashboard!$M$2:$N$158,2,FALSE),VLOOKUP(CONCATENATE($E417,"-",$D417, "-",$C417),[1]Dashboard!$M$2:$N$158,2,FALSE)),"")</f>
        <v>mrg139</v>
      </c>
      <c r="U417" s="209" t="str">
        <f t="shared" si="5"/>
        <v>mrg139</v>
      </c>
      <c r="V417" s="209"/>
      <c r="W417" s="68"/>
    </row>
    <row r="418" spans="1:23" x14ac:dyDescent="0.25">
      <c r="A418" s="68"/>
      <c r="B418" s="69"/>
      <c r="C418" s="68" t="s">
        <v>295</v>
      </c>
      <c r="D418" s="68" t="s">
        <v>1261</v>
      </c>
      <c r="E418" s="68" t="s">
        <v>344</v>
      </c>
      <c r="F418" s="68">
        <v>31</v>
      </c>
      <c r="G418" s="68"/>
      <c r="H418" s="64">
        <v>8.1</v>
      </c>
      <c r="I418" s="70"/>
      <c r="J418" s="71">
        <v>9.1</v>
      </c>
      <c r="K418" s="68"/>
      <c r="L418" s="68"/>
      <c r="M418" s="70"/>
      <c r="N418" s="70"/>
      <c r="O418" s="153"/>
      <c r="P418" s="68"/>
      <c r="Q418" s="68"/>
      <c r="R418" s="68"/>
      <c r="S418" s="628"/>
      <c r="T418" s="68" t="str">
        <f>IFERROR(IFERROR(VLOOKUP(CONCATENATE($C418,"-",$D418, "-",$E418),Dashboard!$M$2:$N$158,2,FALSE),VLOOKUP(CONCATENATE($E418,"-",$D418, "-",$C418),[1]Dashboard!$M$2:$N$158,2,FALSE)),"")</f>
        <v>mrg139</v>
      </c>
      <c r="U418" s="209" t="str">
        <f t="shared" si="5"/>
        <v>mrg139</v>
      </c>
      <c r="V418" s="209"/>
      <c r="W418" s="68"/>
    </row>
    <row r="419" spans="1:23" x14ac:dyDescent="0.25">
      <c r="A419" s="68"/>
      <c r="B419" s="69"/>
      <c r="C419" s="68" t="s">
        <v>344</v>
      </c>
      <c r="D419" s="68" t="s">
        <v>1261</v>
      </c>
      <c r="E419" s="68" t="s">
        <v>295</v>
      </c>
      <c r="F419" s="68">
        <v>31</v>
      </c>
      <c r="G419" s="68"/>
      <c r="H419" s="64">
        <v>9.4</v>
      </c>
      <c r="I419" s="70"/>
      <c r="J419" s="71">
        <v>10.4</v>
      </c>
      <c r="K419" s="68"/>
      <c r="L419" s="68"/>
      <c r="M419" s="70"/>
      <c r="N419" s="70"/>
      <c r="O419" s="153"/>
      <c r="P419" s="68"/>
      <c r="Q419" s="68"/>
      <c r="R419" s="68"/>
      <c r="S419" s="628"/>
      <c r="T419" s="68" t="str">
        <f>IFERROR(IFERROR(VLOOKUP(CONCATENATE($C419,"-",$D419, "-",$E419),Dashboard!$M$2:$N$158,2,FALSE),VLOOKUP(CONCATENATE($E419,"-",$D419, "-",$C419),[1]Dashboard!$M$2:$N$158,2,FALSE)),"")</f>
        <v>mrg139</v>
      </c>
      <c r="U419" s="209" t="str">
        <f t="shared" si="5"/>
        <v>mrg139</v>
      </c>
      <c r="V419" s="209"/>
      <c r="W419" s="68"/>
    </row>
    <row r="420" spans="1:23" x14ac:dyDescent="0.25">
      <c r="A420" s="68"/>
      <c r="B420" s="69"/>
      <c r="C420" s="68" t="s">
        <v>295</v>
      </c>
      <c r="D420" s="68" t="s">
        <v>1261</v>
      </c>
      <c r="E420" s="68" t="s">
        <v>344</v>
      </c>
      <c r="F420" s="68">
        <v>31</v>
      </c>
      <c r="G420" s="68"/>
      <c r="H420" s="64">
        <v>11.1</v>
      </c>
      <c r="I420" s="70"/>
      <c r="J420" s="71">
        <v>12.1</v>
      </c>
      <c r="K420" s="68">
        <v>1</v>
      </c>
      <c r="L420" s="68">
        <v>1</v>
      </c>
      <c r="M420" s="70">
        <v>6</v>
      </c>
      <c r="N420" s="70">
        <v>5.15</v>
      </c>
      <c r="O420" s="153">
        <f>SUM(F417:F420)</f>
        <v>124</v>
      </c>
      <c r="P420" s="76">
        <v>0</v>
      </c>
      <c r="Q420" s="76">
        <v>0</v>
      </c>
      <c r="R420" s="68"/>
      <c r="S420" s="628"/>
      <c r="T420" s="68" t="str">
        <f>IFERROR(IFERROR(VLOOKUP(CONCATENATE($C420,"-",$D420, "-",$E420),Dashboard!$M$2:$N$158,2,FALSE),VLOOKUP(CONCATENATE($E420,"-",$D420, "-",$C420),[1]Dashboard!$M$2:$N$158,2,FALSE)),"")</f>
        <v>mrg139</v>
      </c>
      <c r="U420" s="209" t="str">
        <f t="shared" si="5"/>
        <v>mrg139</v>
      </c>
      <c r="V420" s="209"/>
      <c r="W420" s="68" t="s">
        <v>5805</v>
      </c>
    </row>
    <row r="421" spans="1:23" x14ac:dyDescent="0.25">
      <c r="A421" s="62"/>
      <c r="B421" s="63" t="s">
        <v>5875</v>
      </c>
      <c r="C421" s="62" t="s">
        <v>344</v>
      </c>
      <c r="D421" s="62" t="s">
        <v>1261</v>
      </c>
      <c r="E421" s="62" t="s">
        <v>295</v>
      </c>
      <c r="F421" s="62">
        <v>31</v>
      </c>
      <c r="G421" s="62"/>
      <c r="H421" s="64">
        <v>12.5</v>
      </c>
      <c r="I421" s="67"/>
      <c r="J421" s="66">
        <v>13.5</v>
      </c>
      <c r="K421" s="62"/>
      <c r="L421" s="62"/>
      <c r="M421" s="67"/>
      <c r="N421" s="67"/>
      <c r="O421" s="214"/>
      <c r="P421" s="62"/>
      <c r="Q421" s="62"/>
      <c r="R421" s="62"/>
      <c r="S421" s="627"/>
      <c r="T421" s="68" t="str">
        <f>IFERROR(IFERROR(VLOOKUP(CONCATENATE($C421,"-",$D421, "-",$E421),Dashboard!$M$2:$N$158,2,FALSE),VLOOKUP(CONCATENATE($E421,"-",$D421, "-",$C421),[1]Dashboard!$M$2:$N$158,2,FALSE)),"")</f>
        <v>mrg139</v>
      </c>
      <c r="U421" s="209" t="str">
        <f t="shared" si="5"/>
        <v>mrg139</v>
      </c>
      <c r="V421" s="209"/>
      <c r="W421" s="62"/>
    </row>
    <row r="422" spans="1:23" x14ac:dyDescent="0.25">
      <c r="A422" s="68"/>
      <c r="B422" s="69"/>
      <c r="C422" s="68" t="s">
        <v>295</v>
      </c>
      <c r="D422" s="68" t="s">
        <v>1261</v>
      </c>
      <c r="E422" s="68" t="s">
        <v>344</v>
      </c>
      <c r="F422" s="68">
        <v>31</v>
      </c>
      <c r="G422" s="68"/>
      <c r="H422" s="64">
        <v>14.2</v>
      </c>
      <c r="I422" s="70"/>
      <c r="J422" s="71">
        <v>15.2</v>
      </c>
      <c r="K422" s="68"/>
      <c r="L422" s="68"/>
      <c r="M422" s="70"/>
      <c r="N422" s="70"/>
      <c r="O422" s="153"/>
      <c r="P422" s="68"/>
      <c r="Q422" s="68"/>
      <c r="R422" s="68"/>
      <c r="S422" s="628"/>
      <c r="T422" s="68" t="str">
        <f>IFERROR(IFERROR(VLOOKUP(CONCATENATE($C422,"-",$D422, "-",$E422),Dashboard!$M$2:$N$158,2,FALSE),VLOOKUP(CONCATENATE($E422,"-",$D422, "-",$C422),[1]Dashboard!$M$2:$N$158,2,FALSE)),"")</f>
        <v>mrg139</v>
      </c>
      <c r="U422" s="209" t="str">
        <f t="shared" si="5"/>
        <v>mrg139</v>
      </c>
      <c r="V422" s="209"/>
      <c r="W422" s="68"/>
    </row>
    <row r="423" spans="1:23" x14ac:dyDescent="0.25">
      <c r="A423" s="68"/>
      <c r="B423" s="69"/>
      <c r="C423" s="68" t="s">
        <v>344</v>
      </c>
      <c r="D423" s="68" t="s">
        <v>1261</v>
      </c>
      <c r="E423" s="68" t="s">
        <v>295</v>
      </c>
      <c r="F423" s="68">
        <v>31</v>
      </c>
      <c r="G423" s="68"/>
      <c r="H423" s="64">
        <v>15.5</v>
      </c>
      <c r="I423" s="70"/>
      <c r="J423" s="71">
        <v>16.5</v>
      </c>
      <c r="K423" s="68"/>
      <c r="L423" s="68"/>
      <c r="M423" s="70"/>
      <c r="N423" s="70"/>
      <c r="O423" s="153"/>
      <c r="P423" s="68"/>
      <c r="Q423" s="68"/>
      <c r="R423" s="68"/>
      <c r="S423" s="628"/>
      <c r="T423" s="68" t="str">
        <f>IFERROR(IFERROR(VLOOKUP(CONCATENATE($C423,"-",$D423, "-",$E423),Dashboard!$M$2:$N$158,2,FALSE),VLOOKUP(CONCATENATE($E423,"-",$D423, "-",$C423),[1]Dashboard!$M$2:$N$158,2,FALSE)),"")</f>
        <v>mrg139</v>
      </c>
      <c r="U423" s="209" t="str">
        <f t="shared" si="5"/>
        <v>mrg139</v>
      </c>
      <c r="V423" s="209"/>
      <c r="W423" s="68"/>
    </row>
    <row r="424" spans="1:23" x14ac:dyDescent="0.25">
      <c r="A424" s="68"/>
      <c r="B424" s="69"/>
      <c r="C424" s="68" t="s">
        <v>295</v>
      </c>
      <c r="D424" s="68" t="s">
        <v>1261</v>
      </c>
      <c r="E424" s="68" t="s">
        <v>344</v>
      </c>
      <c r="F424" s="68">
        <v>31</v>
      </c>
      <c r="G424" s="68"/>
      <c r="H424" s="64">
        <v>17.2</v>
      </c>
      <c r="I424" s="70"/>
      <c r="J424" s="71">
        <v>18.2</v>
      </c>
      <c r="K424" s="68"/>
      <c r="L424" s="68"/>
      <c r="M424" s="70"/>
      <c r="N424" s="70"/>
      <c r="O424" s="153"/>
      <c r="P424" s="68"/>
      <c r="Q424" s="68"/>
      <c r="R424" s="68"/>
      <c r="S424" s="628"/>
      <c r="T424" s="68" t="str">
        <f>IFERROR(IFERROR(VLOOKUP(CONCATENATE($C424,"-",$D424, "-",$E424),Dashboard!$M$2:$N$158,2,FALSE),VLOOKUP(CONCATENATE($E424,"-",$D424, "-",$C424),[1]Dashboard!$M$2:$N$158,2,FALSE)),"")</f>
        <v>mrg139</v>
      </c>
      <c r="U424" s="209" t="str">
        <f t="shared" si="5"/>
        <v>mrg139</v>
      </c>
      <c r="V424" s="209"/>
      <c r="W424" s="68"/>
    </row>
    <row r="425" spans="1:23" x14ac:dyDescent="0.25">
      <c r="A425" s="68"/>
      <c r="B425" s="69"/>
      <c r="C425" s="68" t="s">
        <v>344</v>
      </c>
      <c r="D425" s="68" t="s">
        <v>1261</v>
      </c>
      <c r="E425" s="68" t="s">
        <v>295</v>
      </c>
      <c r="F425" s="68">
        <v>31</v>
      </c>
      <c r="G425" s="68"/>
      <c r="H425" s="64">
        <v>18.3</v>
      </c>
      <c r="I425" s="70"/>
      <c r="J425" s="71">
        <v>19.3</v>
      </c>
      <c r="K425" s="68"/>
      <c r="L425" s="68"/>
      <c r="M425" s="70"/>
      <c r="N425" s="70"/>
      <c r="O425" s="153"/>
      <c r="P425" s="68"/>
      <c r="Q425" s="68"/>
      <c r="R425" s="68"/>
      <c r="S425" s="628"/>
      <c r="T425" s="68" t="str">
        <f>IFERROR(IFERROR(VLOOKUP(CONCATENATE($C425,"-",$D425, "-",$E425),Dashboard!$M$2:$N$158,2,FALSE),VLOOKUP(CONCATENATE($E425,"-",$D425, "-",$C425),[1]Dashboard!$M$2:$N$158,2,FALSE)),"")</f>
        <v>mrg139</v>
      </c>
      <c r="U425" s="209" t="str">
        <f t="shared" si="5"/>
        <v>mrg139</v>
      </c>
      <c r="V425" s="209"/>
      <c r="W425" s="68"/>
    </row>
    <row r="426" spans="1:23" x14ac:dyDescent="0.25">
      <c r="A426" s="68"/>
      <c r="B426" s="69"/>
      <c r="C426" s="68" t="s">
        <v>295</v>
      </c>
      <c r="D426" s="68" t="s">
        <v>1261</v>
      </c>
      <c r="E426" s="68" t="s">
        <v>344</v>
      </c>
      <c r="F426" s="68">
        <v>31</v>
      </c>
      <c r="G426" s="68"/>
      <c r="H426" s="64">
        <v>20.2</v>
      </c>
      <c r="I426" s="70"/>
      <c r="J426" s="71">
        <v>21.2</v>
      </c>
      <c r="K426" s="68">
        <v>1</v>
      </c>
      <c r="L426" s="68">
        <v>1</v>
      </c>
      <c r="M426" s="70">
        <v>9</v>
      </c>
      <c r="N426" s="70">
        <v>6.3</v>
      </c>
      <c r="O426" s="153">
        <f>SUM(F421:F426)</f>
        <v>186</v>
      </c>
      <c r="P426" s="76">
        <v>0</v>
      </c>
      <c r="Q426" s="76">
        <v>0</v>
      </c>
      <c r="R426" s="68"/>
      <c r="S426" s="628"/>
      <c r="T426" s="68" t="str">
        <f>IFERROR(IFERROR(VLOOKUP(CONCATENATE($C426,"-",$D426, "-",$E426),Dashboard!$M$2:$N$158,2,FALSE),VLOOKUP(CONCATENATE($E426,"-",$D426, "-",$C426),[1]Dashboard!$M$2:$N$158,2,FALSE)),"")</f>
        <v>mrg139</v>
      </c>
      <c r="U426" s="209" t="str">
        <f t="shared" si="5"/>
        <v>mrg139</v>
      </c>
      <c r="V426" s="209"/>
      <c r="W426" s="68" t="s">
        <v>7628</v>
      </c>
    </row>
    <row r="427" spans="1:23" x14ac:dyDescent="0.25">
      <c r="A427" s="68"/>
      <c r="B427" s="69">
        <v>65</v>
      </c>
      <c r="C427" s="68" t="s">
        <v>344</v>
      </c>
      <c r="D427" s="68" t="s">
        <v>1261</v>
      </c>
      <c r="E427" s="68" t="s">
        <v>295</v>
      </c>
      <c r="F427" s="68">
        <v>31</v>
      </c>
      <c r="G427" s="68"/>
      <c r="H427" s="64">
        <v>6.5</v>
      </c>
      <c r="I427" s="70"/>
      <c r="J427" s="71">
        <v>7.5</v>
      </c>
      <c r="K427" s="68"/>
      <c r="L427" s="68"/>
      <c r="M427" s="70"/>
      <c r="N427" s="70"/>
      <c r="O427" s="153"/>
      <c r="P427" s="68"/>
      <c r="Q427" s="68"/>
      <c r="R427" s="68"/>
      <c r="S427" s="628"/>
      <c r="T427" s="68" t="str">
        <f>IFERROR(IFERROR(VLOOKUP(CONCATENATE($C427,"-",$D427, "-",$E427),Dashboard!$M$2:$N$158,2,FALSE),VLOOKUP(CONCATENATE($E427,"-",$D427, "-",$C427),[1]Dashboard!$M$2:$N$158,2,FALSE)),"")</f>
        <v>mrg139</v>
      </c>
      <c r="U427" s="209" t="str">
        <f t="shared" si="5"/>
        <v>mrg139</v>
      </c>
      <c r="V427" s="209"/>
      <c r="W427" s="68"/>
    </row>
    <row r="428" spans="1:23" x14ac:dyDescent="0.25">
      <c r="A428" s="68"/>
      <c r="B428" s="69"/>
      <c r="C428" s="68" t="s">
        <v>295</v>
      </c>
      <c r="D428" s="68" t="s">
        <v>1261</v>
      </c>
      <c r="E428" s="68" t="s">
        <v>344</v>
      </c>
      <c r="F428" s="68">
        <v>31</v>
      </c>
      <c r="G428" s="68"/>
      <c r="H428" s="64">
        <v>8.1999999999999993</v>
      </c>
      <c r="I428" s="70"/>
      <c r="J428" s="71">
        <v>9.1999999999999993</v>
      </c>
      <c r="K428" s="68"/>
      <c r="L428" s="68"/>
      <c r="M428" s="70"/>
      <c r="N428" s="70"/>
      <c r="O428" s="153"/>
      <c r="P428" s="68"/>
      <c r="Q428" s="68"/>
      <c r="R428" s="68"/>
      <c r="S428" s="628"/>
      <c r="T428" s="68" t="str">
        <f>IFERROR(IFERROR(VLOOKUP(CONCATENATE($C428,"-",$D428, "-",$E428),Dashboard!$M$2:$N$158,2,FALSE),VLOOKUP(CONCATENATE($E428,"-",$D428, "-",$C428),[1]Dashboard!$M$2:$N$158,2,FALSE)),"")</f>
        <v>mrg139</v>
      </c>
      <c r="U428" s="209" t="str">
        <f t="shared" si="5"/>
        <v>mrg139</v>
      </c>
      <c r="V428" s="209"/>
      <c r="W428" s="68"/>
    </row>
    <row r="429" spans="1:23" x14ac:dyDescent="0.25">
      <c r="A429" s="68"/>
      <c r="B429" s="69"/>
      <c r="C429" s="68" t="s">
        <v>344</v>
      </c>
      <c r="D429" s="68" t="s">
        <v>1261</v>
      </c>
      <c r="E429" s="68" t="s">
        <v>295</v>
      </c>
      <c r="F429" s="68">
        <v>31</v>
      </c>
      <c r="G429" s="68"/>
      <c r="H429" s="64">
        <v>9.5</v>
      </c>
      <c r="I429" s="70"/>
      <c r="J429" s="71">
        <v>10.5</v>
      </c>
      <c r="K429" s="68"/>
      <c r="L429" s="68"/>
      <c r="M429" s="70"/>
      <c r="N429" s="70"/>
      <c r="O429" s="153"/>
      <c r="P429" s="68"/>
      <c r="Q429" s="68"/>
      <c r="R429" s="68"/>
      <c r="S429" s="628"/>
      <c r="T429" s="68" t="str">
        <f>IFERROR(IFERROR(VLOOKUP(CONCATENATE($C429,"-",$D429, "-",$E429),Dashboard!$M$2:$N$158,2,FALSE),VLOOKUP(CONCATENATE($E429,"-",$D429, "-",$C429),[1]Dashboard!$M$2:$N$158,2,FALSE)),"")</f>
        <v>mrg139</v>
      </c>
      <c r="U429" s="209" t="str">
        <f t="shared" si="5"/>
        <v>mrg139</v>
      </c>
      <c r="V429" s="209"/>
      <c r="W429" s="68"/>
    </row>
    <row r="430" spans="1:23" x14ac:dyDescent="0.25">
      <c r="A430" s="68"/>
      <c r="B430" s="69"/>
      <c r="C430" s="68" t="s">
        <v>295</v>
      </c>
      <c r="D430" s="68" t="s">
        <v>1261</v>
      </c>
      <c r="E430" s="68" t="s">
        <v>344</v>
      </c>
      <c r="F430" s="68">
        <v>31</v>
      </c>
      <c r="G430" s="68"/>
      <c r="H430" s="64">
        <v>11.2</v>
      </c>
      <c r="I430" s="70"/>
      <c r="J430" s="71">
        <v>12.2</v>
      </c>
      <c r="K430" s="68">
        <v>1</v>
      </c>
      <c r="L430" s="68">
        <v>1</v>
      </c>
      <c r="M430" s="70">
        <v>6</v>
      </c>
      <c r="N430" s="70">
        <v>5.15</v>
      </c>
      <c r="O430" s="153">
        <f>SUM(F427:F430)</f>
        <v>124</v>
      </c>
      <c r="P430" s="76">
        <v>0</v>
      </c>
      <c r="Q430" s="76">
        <v>0</v>
      </c>
      <c r="R430" s="68"/>
      <c r="S430" s="628"/>
      <c r="T430" s="68" t="str">
        <f>IFERROR(IFERROR(VLOOKUP(CONCATENATE($C430,"-",$D430, "-",$E430),Dashboard!$M$2:$N$158,2,FALSE),VLOOKUP(CONCATENATE($E430,"-",$D430, "-",$C430),[1]Dashboard!$M$2:$N$158,2,FALSE)),"")</f>
        <v>mrg139</v>
      </c>
      <c r="U430" s="209" t="str">
        <f t="shared" si="5"/>
        <v>mrg139</v>
      </c>
      <c r="V430" s="209"/>
      <c r="W430" s="68"/>
    </row>
    <row r="431" spans="1:23" x14ac:dyDescent="0.25">
      <c r="A431" s="68"/>
      <c r="B431" s="69"/>
      <c r="C431" s="68"/>
      <c r="D431" s="68"/>
      <c r="E431" s="68"/>
      <c r="F431" s="68"/>
      <c r="G431" s="68"/>
      <c r="H431" s="64"/>
      <c r="I431" s="70"/>
      <c r="J431" s="71"/>
      <c r="K431" s="68"/>
      <c r="L431" s="68"/>
      <c r="M431" s="70"/>
      <c r="N431" s="70"/>
      <c r="O431" s="153"/>
      <c r="P431" s="68"/>
      <c r="Q431" s="68"/>
      <c r="R431" s="68"/>
      <c r="S431" s="628"/>
      <c r="T431" s="68" t="str">
        <f>IFERROR(IFERROR(VLOOKUP(CONCATENATE($C431,"-",$D431, "-",$E431),Dashboard!$M$2:$N$158,2,FALSE),VLOOKUP(CONCATENATE($E431,"-",$D431, "-",$C431),[1]Dashboard!$M$2:$N$158,2,FALSE)),"")</f>
        <v/>
      </c>
      <c r="U431" s="209" t="str">
        <f t="shared" si="5"/>
        <v/>
      </c>
      <c r="V431" s="209"/>
      <c r="W431" s="68"/>
    </row>
    <row r="432" spans="1:23" x14ac:dyDescent="0.25">
      <c r="A432" s="68"/>
      <c r="B432" s="69" t="s">
        <v>5876</v>
      </c>
      <c r="C432" s="68" t="s">
        <v>344</v>
      </c>
      <c r="D432" s="68" t="s">
        <v>1261</v>
      </c>
      <c r="E432" s="68" t="s">
        <v>295</v>
      </c>
      <c r="F432" s="68">
        <v>31</v>
      </c>
      <c r="G432" s="68"/>
      <c r="H432" s="64">
        <v>13</v>
      </c>
      <c r="I432" s="70"/>
      <c r="J432" s="71">
        <v>14</v>
      </c>
      <c r="K432" s="68"/>
      <c r="L432" s="68"/>
      <c r="M432" s="70"/>
      <c r="N432" s="70"/>
      <c r="O432" s="153"/>
      <c r="P432" s="68"/>
      <c r="Q432" s="68"/>
      <c r="R432" s="68"/>
      <c r="S432" s="628"/>
      <c r="T432" s="68" t="str">
        <f>IFERROR(IFERROR(VLOOKUP(CONCATENATE($C432,"-",$D432, "-",$E432),Dashboard!$M$2:$N$158,2,FALSE),VLOOKUP(CONCATENATE($E432,"-",$D432, "-",$C432),[1]Dashboard!$M$2:$N$158,2,FALSE)),"")</f>
        <v>mrg139</v>
      </c>
      <c r="U432" s="209" t="str">
        <f t="shared" ref="U432:U495" si="6">$T432</f>
        <v>mrg139</v>
      </c>
      <c r="V432" s="209"/>
      <c r="W432" s="68"/>
    </row>
    <row r="433" spans="1:23" x14ac:dyDescent="0.25">
      <c r="A433" s="68"/>
      <c r="B433" s="69"/>
      <c r="C433" s="68" t="s">
        <v>295</v>
      </c>
      <c r="D433" s="68" t="s">
        <v>1261</v>
      </c>
      <c r="E433" s="68" t="s">
        <v>344</v>
      </c>
      <c r="F433" s="68">
        <v>31</v>
      </c>
      <c r="G433" s="68"/>
      <c r="H433" s="64">
        <v>14.3</v>
      </c>
      <c r="I433" s="70"/>
      <c r="J433" s="71">
        <v>15.3</v>
      </c>
      <c r="K433" s="68"/>
      <c r="L433" s="68"/>
      <c r="M433" s="70"/>
      <c r="N433" s="70"/>
      <c r="O433" s="153"/>
      <c r="P433" s="68"/>
      <c r="Q433" s="68"/>
      <c r="R433" s="68"/>
      <c r="S433" s="628"/>
      <c r="T433" s="68" t="str">
        <f>IFERROR(IFERROR(VLOOKUP(CONCATENATE($C433,"-",$D433, "-",$E433),Dashboard!$M$2:$N$158,2,FALSE),VLOOKUP(CONCATENATE($E433,"-",$D433, "-",$C433),[1]Dashboard!$M$2:$N$158,2,FALSE)),"")</f>
        <v>mrg139</v>
      </c>
      <c r="U433" s="209" t="str">
        <f t="shared" si="6"/>
        <v>mrg139</v>
      </c>
      <c r="V433" s="209"/>
      <c r="W433" s="68"/>
    </row>
    <row r="434" spans="1:23" x14ac:dyDescent="0.25">
      <c r="A434" s="68"/>
      <c r="B434" s="69"/>
      <c r="C434" s="68" t="s">
        <v>344</v>
      </c>
      <c r="D434" s="68" t="s">
        <v>1261</v>
      </c>
      <c r="E434" s="68" t="s">
        <v>295</v>
      </c>
      <c r="F434" s="68">
        <v>31</v>
      </c>
      <c r="G434" s="68"/>
      <c r="H434" s="64">
        <v>16</v>
      </c>
      <c r="I434" s="70"/>
      <c r="J434" s="71">
        <v>17</v>
      </c>
      <c r="K434" s="68"/>
      <c r="L434" s="68"/>
      <c r="M434" s="70"/>
      <c r="N434" s="70"/>
      <c r="O434" s="153"/>
      <c r="P434" s="68"/>
      <c r="Q434" s="68"/>
      <c r="R434" s="68"/>
      <c r="S434" s="628"/>
      <c r="T434" s="68" t="str">
        <f>IFERROR(IFERROR(VLOOKUP(CONCATENATE($C434,"-",$D434, "-",$E434),Dashboard!$M$2:$N$158,2,FALSE),VLOOKUP(CONCATENATE($E434,"-",$D434, "-",$C434),[1]Dashboard!$M$2:$N$158,2,FALSE)),"")</f>
        <v>mrg139</v>
      </c>
      <c r="U434" s="209" t="str">
        <f t="shared" si="6"/>
        <v>mrg139</v>
      </c>
      <c r="V434" s="209"/>
      <c r="W434" s="68"/>
    </row>
    <row r="435" spans="1:23" x14ac:dyDescent="0.25">
      <c r="A435" s="68"/>
      <c r="B435" s="69"/>
      <c r="C435" s="68" t="s">
        <v>295</v>
      </c>
      <c r="D435" s="68" t="s">
        <v>1261</v>
      </c>
      <c r="E435" s="68" t="s">
        <v>344</v>
      </c>
      <c r="F435" s="68">
        <v>31</v>
      </c>
      <c r="G435" s="68"/>
      <c r="H435" s="64">
        <v>17.350000000000001</v>
      </c>
      <c r="I435" s="70"/>
      <c r="J435" s="71">
        <v>18.350000000000001</v>
      </c>
      <c r="K435" s="68"/>
      <c r="L435" s="68"/>
      <c r="M435" s="70"/>
      <c r="N435" s="70"/>
      <c r="O435" s="153"/>
      <c r="P435" s="68"/>
      <c r="Q435" s="68"/>
      <c r="R435" s="68"/>
      <c r="S435" s="628"/>
      <c r="T435" s="68" t="str">
        <f>IFERROR(IFERROR(VLOOKUP(CONCATENATE($C435,"-",$D435, "-",$E435),Dashboard!$M$2:$N$158,2,FALSE),VLOOKUP(CONCATENATE($E435,"-",$D435, "-",$C435),[1]Dashboard!$M$2:$N$158,2,FALSE)),"")</f>
        <v>mrg139</v>
      </c>
      <c r="U435" s="209" t="str">
        <f t="shared" si="6"/>
        <v>mrg139</v>
      </c>
      <c r="V435" s="209"/>
      <c r="W435" s="68"/>
    </row>
    <row r="436" spans="1:23" x14ac:dyDescent="0.25">
      <c r="A436" s="68"/>
      <c r="B436" s="69"/>
      <c r="C436" s="68" t="s">
        <v>344</v>
      </c>
      <c r="D436" s="68" t="s">
        <v>1261</v>
      </c>
      <c r="E436" s="68" t="s">
        <v>295</v>
      </c>
      <c r="F436" s="68">
        <v>31</v>
      </c>
      <c r="G436" s="68"/>
      <c r="H436" s="64">
        <v>18.5</v>
      </c>
      <c r="I436" s="70"/>
      <c r="J436" s="71">
        <v>19.5</v>
      </c>
      <c r="K436" s="68"/>
      <c r="L436" s="68"/>
      <c r="M436" s="70"/>
      <c r="N436" s="70"/>
      <c r="O436" s="153"/>
      <c r="P436" s="68"/>
      <c r="Q436" s="68"/>
      <c r="R436" s="68"/>
      <c r="S436" s="628"/>
      <c r="T436" s="68" t="str">
        <f>IFERROR(IFERROR(VLOOKUP(CONCATENATE($C436,"-",$D436, "-",$E436),Dashboard!$M$2:$N$158,2,FALSE),VLOOKUP(CONCATENATE($E436,"-",$D436, "-",$C436),[1]Dashboard!$M$2:$N$158,2,FALSE)),"")</f>
        <v>mrg139</v>
      </c>
      <c r="U436" s="209" t="str">
        <f t="shared" si="6"/>
        <v>mrg139</v>
      </c>
      <c r="V436" s="209"/>
      <c r="W436" s="68"/>
    </row>
    <row r="437" spans="1:23" x14ac:dyDescent="0.25">
      <c r="A437" s="68"/>
      <c r="B437" s="69"/>
      <c r="C437" s="68" t="s">
        <v>295</v>
      </c>
      <c r="D437" s="68" t="s">
        <v>1261</v>
      </c>
      <c r="E437" s="68" t="s">
        <v>344</v>
      </c>
      <c r="F437" s="68">
        <v>31</v>
      </c>
      <c r="G437" s="68"/>
      <c r="H437" s="64">
        <v>20.3</v>
      </c>
      <c r="I437" s="70"/>
      <c r="J437" s="71">
        <v>21.3</v>
      </c>
      <c r="K437" s="68">
        <v>1</v>
      </c>
      <c r="L437" s="68">
        <v>1</v>
      </c>
      <c r="M437" s="70">
        <v>9</v>
      </c>
      <c r="N437" s="70">
        <v>6.3</v>
      </c>
      <c r="O437" s="153">
        <f>SUM(F432:F437)</f>
        <v>186</v>
      </c>
      <c r="P437" s="76">
        <v>0</v>
      </c>
      <c r="Q437" s="76">
        <v>0</v>
      </c>
      <c r="R437" s="68"/>
      <c r="S437" s="628"/>
      <c r="T437" s="68" t="str">
        <f>IFERROR(IFERROR(VLOOKUP(CONCATENATE($C437,"-",$D437, "-",$E437),Dashboard!$M$2:$N$158,2,FALSE),VLOOKUP(CONCATENATE($E437,"-",$D437, "-",$C437),[1]Dashboard!$M$2:$N$158,2,FALSE)),"")</f>
        <v>mrg139</v>
      </c>
      <c r="U437" s="209" t="str">
        <f t="shared" si="6"/>
        <v>mrg139</v>
      </c>
      <c r="V437" s="209"/>
      <c r="W437" s="68" t="s">
        <v>7628</v>
      </c>
    </row>
    <row r="438" spans="1:23" x14ac:dyDescent="0.25">
      <c r="A438" s="68"/>
      <c r="B438" s="69">
        <v>66</v>
      </c>
      <c r="C438" s="68" t="s">
        <v>344</v>
      </c>
      <c r="D438" s="68" t="s">
        <v>1261</v>
      </c>
      <c r="E438" s="68" t="s">
        <v>295</v>
      </c>
      <c r="F438" s="68">
        <v>31</v>
      </c>
      <c r="G438" s="68"/>
      <c r="H438" s="64">
        <v>7.1</v>
      </c>
      <c r="I438" s="70"/>
      <c r="J438" s="71">
        <v>8.1</v>
      </c>
      <c r="K438" s="68"/>
      <c r="L438" s="68"/>
      <c r="M438" s="70"/>
      <c r="N438" s="70"/>
      <c r="O438" s="153"/>
      <c r="P438" s="68"/>
      <c r="Q438" s="68"/>
      <c r="R438" s="68"/>
      <c r="S438" s="628"/>
      <c r="T438" s="68" t="str">
        <f>IFERROR(IFERROR(VLOOKUP(CONCATENATE($C438,"-",$D438, "-",$E438),Dashboard!$M$2:$N$158,2,FALSE),VLOOKUP(CONCATENATE($E438,"-",$D438, "-",$C438),[1]Dashboard!$M$2:$N$158,2,FALSE)),"")</f>
        <v>mrg139</v>
      </c>
      <c r="U438" s="209" t="str">
        <f t="shared" si="6"/>
        <v>mrg139</v>
      </c>
      <c r="V438" s="209"/>
      <c r="W438" s="68"/>
    </row>
    <row r="439" spans="1:23" x14ac:dyDescent="0.25">
      <c r="A439" s="68"/>
      <c r="B439" s="69"/>
      <c r="C439" s="68" t="s">
        <v>295</v>
      </c>
      <c r="D439" s="68" t="s">
        <v>1261</v>
      </c>
      <c r="E439" s="68" t="s">
        <v>344</v>
      </c>
      <c r="F439" s="68">
        <v>31</v>
      </c>
      <c r="G439" s="68"/>
      <c r="H439" s="64">
        <v>8.3000000000000007</v>
      </c>
      <c r="I439" s="70"/>
      <c r="J439" s="71">
        <v>9.3000000000000007</v>
      </c>
      <c r="K439" s="68"/>
      <c r="L439" s="68"/>
      <c r="M439" s="70"/>
      <c r="N439" s="70"/>
      <c r="O439" s="153"/>
      <c r="P439" s="68"/>
      <c r="Q439" s="68"/>
      <c r="R439" s="68"/>
      <c r="S439" s="628"/>
      <c r="T439" s="68" t="str">
        <f>IFERROR(IFERROR(VLOOKUP(CONCATENATE($C439,"-",$D439, "-",$E439),Dashboard!$M$2:$N$158,2,FALSE),VLOOKUP(CONCATENATE($E439,"-",$D439, "-",$C439),[1]Dashboard!$M$2:$N$158,2,FALSE)),"")</f>
        <v>mrg139</v>
      </c>
      <c r="U439" s="209" t="str">
        <f t="shared" si="6"/>
        <v>mrg139</v>
      </c>
      <c r="V439" s="209"/>
      <c r="W439" s="68"/>
    </row>
    <row r="440" spans="1:23" x14ac:dyDescent="0.25">
      <c r="A440" s="68"/>
      <c r="B440" s="69"/>
      <c r="C440" s="68" t="s">
        <v>344</v>
      </c>
      <c r="D440" s="68" t="s">
        <v>1261</v>
      </c>
      <c r="E440" s="68" t="s">
        <v>295</v>
      </c>
      <c r="F440" s="68">
        <v>31</v>
      </c>
      <c r="G440" s="68"/>
      <c r="H440" s="64">
        <v>10.050000000000001</v>
      </c>
      <c r="I440" s="70"/>
      <c r="J440" s="71">
        <v>11.05</v>
      </c>
      <c r="K440" s="68"/>
      <c r="L440" s="68"/>
      <c r="M440" s="70"/>
      <c r="N440" s="70"/>
      <c r="O440" s="153"/>
      <c r="P440" s="68"/>
      <c r="Q440" s="68"/>
      <c r="R440" s="68"/>
      <c r="S440" s="628"/>
      <c r="T440" s="68" t="str">
        <f>IFERROR(IFERROR(VLOOKUP(CONCATENATE($C440,"-",$D440, "-",$E440),Dashboard!$M$2:$N$158,2,FALSE),VLOOKUP(CONCATENATE($E440,"-",$D440, "-",$C440),[1]Dashboard!$M$2:$N$158,2,FALSE)),"")</f>
        <v>mrg139</v>
      </c>
      <c r="U440" s="209" t="str">
        <f t="shared" si="6"/>
        <v>mrg139</v>
      </c>
      <c r="V440" s="209"/>
      <c r="W440" s="68"/>
    </row>
    <row r="441" spans="1:23" x14ac:dyDescent="0.25">
      <c r="A441" s="68"/>
      <c r="B441" s="69"/>
      <c r="C441" s="68" t="s">
        <v>295</v>
      </c>
      <c r="D441" s="68" t="s">
        <v>1261</v>
      </c>
      <c r="E441" s="68" t="s">
        <v>344</v>
      </c>
      <c r="F441" s="68">
        <v>31</v>
      </c>
      <c r="G441" s="68"/>
      <c r="H441" s="64">
        <v>11.3</v>
      </c>
      <c r="I441" s="70"/>
      <c r="J441" s="71">
        <v>12.3</v>
      </c>
      <c r="K441" s="68">
        <v>1</v>
      </c>
      <c r="L441" s="68">
        <v>1</v>
      </c>
      <c r="M441" s="70">
        <v>6</v>
      </c>
      <c r="N441" s="70">
        <v>4.3</v>
      </c>
      <c r="O441" s="153">
        <f>SUM(F438:F441)</f>
        <v>124</v>
      </c>
      <c r="P441" s="76">
        <v>0</v>
      </c>
      <c r="Q441" s="76">
        <v>0</v>
      </c>
      <c r="R441" s="68"/>
      <c r="S441" s="628"/>
      <c r="T441" s="68" t="str">
        <f>IFERROR(IFERROR(VLOOKUP(CONCATENATE($C441,"-",$D441, "-",$E441),Dashboard!$M$2:$N$158,2,FALSE),VLOOKUP(CONCATENATE($E441,"-",$D441, "-",$C441),[1]Dashboard!$M$2:$N$158,2,FALSE)),"")</f>
        <v>mrg139</v>
      </c>
      <c r="U441" s="209" t="str">
        <f t="shared" si="6"/>
        <v>mrg139</v>
      </c>
      <c r="V441" s="209"/>
      <c r="W441" s="68" t="s">
        <v>5805</v>
      </c>
    </row>
    <row r="442" spans="1:23" x14ac:dyDescent="0.25">
      <c r="A442" s="68"/>
      <c r="B442" s="69"/>
      <c r="C442" s="68"/>
      <c r="D442" s="68"/>
      <c r="E442" s="68"/>
      <c r="F442" s="68"/>
      <c r="G442" s="68"/>
      <c r="H442" s="64"/>
      <c r="I442" s="70"/>
      <c r="J442" s="71"/>
      <c r="K442" s="68"/>
      <c r="L442" s="68"/>
      <c r="M442" s="70"/>
      <c r="N442" s="70"/>
      <c r="O442" s="153"/>
      <c r="P442" s="68"/>
      <c r="Q442" s="68"/>
      <c r="R442" s="68"/>
      <c r="S442" s="628"/>
      <c r="T442" s="68" t="str">
        <f>IFERROR(IFERROR(VLOOKUP(CONCATENATE($C442,"-",$D442, "-",$E442),Dashboard!$M$2:$N$158,2,FALSE),VLOOKUP(CONCATENATE($E442,"-",$D442, "-",$C442),[1]Dashboard!$M$2:$N$158,2,FALSE)),"")</f>
        <v/>
      </c>
      <c r="U442" s="209" t="str">
        <f t="shared" si="6"/>
        <v/>
      </c>
      <c r="V442" s="209"/>
      <c r="W442" s="68"/>
    </row>
    <row r="443" spans="1:23" x14ac:dyDescent="0.25">
      <c r="A443" s="68"/>
      <c r="B443" s="69" t="s">
        <v>5877</v>
      </c>
      <c r="C443" s="68" t="s">
        <v>344</v>
      </c>
      <c r="D443" s="68" t="s">
        <v>1261</v>
      </c>
      <c r="E443" s="68" t="s">
        <v>295</v>
      </c>
      <c r="F443" s="68">
        <v>31</v>
      </c>
      <c r="G443" s="68"/>
      <c r="H443" s="64">
        <v>13.1</v>
      </c>
      <c r="I443" s="70"/>
      <c r="J443" s="71">
        <v>14.1</v>
      </c>
      <c r="K443" s="68"/>
      <c r="L443" s="68"/>
      <c r="M443" s="70"/>
      <c r="N443" s="70"/>
      <c r="O443" s="153"/>
      <c r="P443" s="68"/>
      <c r="Q443" s="68"/>
      <c r="R443" s="68"/>
      <c r="S443" s="628"/>
      <c r="T443" s="68" t="str">
        <f>IFERROR(IFERROR(VLOOKUP(CONCATENATE($C443,"-",$D443, "-",$E443),Dashboard!$M$2:$N$158,2,FALSE),VLOOKUP(CONCATENATE($E443,"-",$D443, "-",$C443),[1]Dashboard!$M$2:$N$158,2,FALSE)),"")</f>
        <v>mrg139</v>
      </c>
      <c r="U443" s="209" t="str">
        <f t="shared" si="6"/>
        <v>mrg139</v>
      </c>
      <c r="V443" s="209"/>
      <c r="W443" s="68"/>
    </row>
    <row r="444" spans="1:23" x14ac:dyDescent="0.25">
      <c r="A444" s="68"/>
      <c r="B444" s="69"/>
      <c r="C444" s="68" t="s">
        <v>295</v>
      </c>
      <c r="D444" s="68" t="s">
        <v>1261</v>
      </c>
      <c r="E444" s="68" t="s">
        <v>344</v>
      </c>
      <c r="F444" s="68">
        <v>31</v>
      </c>
      <c r="G444" s="68"/>
      <c r="H444" s="64">
        <v>14.4</v>
      </c>
      <c r="I444" s="70"/>
      <c r="J444" s="71">
        <v>15.4</v>
      </c>
      <c r="K444" s="68"/>
      <c r="L444" s="68"/>
      <c r="M444" s="70"/>
      <c r="N444" s="70"/>
      <c r="O444" s="153"/>
      <c r="P444" s="68"/>
      <c r="Q444" s="68"/>
      <c r="R444" s="68"/>
      <c r="S444" s="628"/>
      <c r="T444" s="68" t="str">
        <f>IFERROR(IFERROR(VLOOKUP(CONCATENATE($C444,"-",$D444, "-",$E444),Dashboard!$M$2:$N$158,2,FALSE),VLOOKUP(CONCATENATE($E444,"-",$D444, "-",$C444),[1]Dashboard!$M$2:$N$158,2,FALSE)),"")</f>
        <v>mrg139</v>
      </c>
      <c r="U444" s="209" t="str">
        <f t="shared" si="6"/>
        <v>mrg139</v>
      </c>
      <c r="V444" s="209"/>
      <c r="W444" s="68"/>
    </row>
    <row r="445" spans="1:23" x14ac:dyDescent="0.25">
      <c r="A445" s="68"/>
      <c r="B445" s="69"/>
      <c r="C445" s="68" t="s">
        <v>344</v>
      </c>
      <c r="D445" s="68" t="s">
        <v>1261</v>
      </c>
      <c r="E445" s="68" t="s">
        <v>295</v>
      </c>
      <c r="F445" s="68">
        <v>31</v>
      </c>
      <c r="G445" s="68"/>
      <c r="H445" s="64">
        <v>16.100000000000001</v>
      </c>
      <c r="I445" s="70"/>
      <c r="J445" s="71">
        <v>17.100000000000001</v>
      </c>
      <c r="K445" s="68"/>
      <c r="L445" s="68"/>
      <c r="M445" s="70"/>
      <c r="N445" s="70"/>
      <c r="O445" s="153"/>
      <c r="P445" s="68"/>
      <c r="Q445" s="68"/>
      <c r="R445" s="68"/>
      <c r="S445" s="628"/>
      <c r="T445" s="68" t="str">
        <f>IFERROR(IFERROR(VLOOKUP(CONCATENATE($C445,"-",$D445, "-",$E445),Dashboard!$M$2:$N$158,2,FALSE),VLOOKUP(CONCATENATE($E445,"-",$D445, "-",$C445),[1]Dashboard!$M$2:$N$158,2,FALSE)),"")</f>
        <v>mrg139</v>
      </c>
      <c r="U445" s="209" t="str">
        <f t="shared" si="6"/>
        <v>mrg139</v>
      </c>
      <c r="V445" s="209"/>
      <c r="W445" s="68"/>
    </row>
    <row r="446" spans="1:23" x14ac:dyDescent="0.25">
      <c r="A446" s="68"/>
      <c r="B446" s="69"/>
      <c r="C446" s="68" t="s">
        <v>295</v>
      </c>
      <c r="D446" s="68" t="s">
        <v>7200</v>
      </c>
      <c r="E446" s="68" t="s">
        <v>344</v>
      </c>
      <c r="F446" s="68">
        <v>40</v>
      </c>
      <c r="G446" s="68"/>
      <c r="H446" s="64">
        <v>17.3</v>
      </c>
      <c r="I446" s="70">
        <v>17.399999999999999</v>
      </c>
      <c r="J446" s="71">
        <v>18.399999999999999</v>
      </c>
      <c r="K446" s="68"/>
      <c r="L446" s="68"/>
      <c r="M446" s="70"/>
      <c r="N446" s="70"/>
      <c r="O446" s="153"/>
      <c r="P446" s="68"/>
      <c r="Q446" s="68"/>
      <c r="R446" s="68"/>
      <c r="S446" s="628"/>
      <c r="T446" s="68" t="str">
        <f>IFERROR(IFERROR(VLOOKUP(CONCATENATE($C446,"-",$D446, "-",$E446),Dashboard!$M$2:$N$158,2,FALSE),VLOOKUP(CONCATENATE($E446,"-",$D446, "-",$C446),[1]Dashboard!$M$2:$N$158,2,FALSE)),"")</f>
        <v/>
      </c>
      <c r="U446" s="209" t="str">
        <f t="shared" si="6"/>
        <v/>
      </c>
      <c r="V446" s="209"/>
      <c r="W446" s="68" t="s">
        <v>13</v>
      </c>
    </row>
    <row r="447" spans="1:23" x14ac:dyDescent="0.25">
      <c r="A447" s="68"/>
      <c r="B447" s="69"/>
      <c r="C447" s="68" t="s">
        <v>344</v>
      </c>
      <c r="D447" s="68" t="s">
        <v>1261</v>
      </c>
      <c r="E447" s="68" t="s">
        <v>295</v>
      </c>
      <c r="F447" s="68">
        <v>31</v>
      </c>
      <c r="G447" s="68"/>
      <c r="H447" s="64">
        <v>19.100000000000001</v>
      </c>
      <c r="I447" s="70"/>
      <c r="J447" s="71">
        <v>20.100000000000001</v>
      </c>
      <c r="K447" s="68"/>
      <c r="L447" s="68"/>
      <c r="M447" s="70"/>
      <c r="N447" s="70"/>
      <c r="O447" s="153"/>
      <c r="P447" s="68"/>
      <c r="Q447" s="68"/>
      <c r="R447" s="68"/>
      <c r="S447" s="628"/>
      <c r="T447" s="68" t="str">
        <f>IFERROR(IFERROR(VLOOKUP(CONCATENATE($C447,"-",$D447, "-",$E447),Dashboard!$M$2:$N$158,2,FALSE),VLOOKUP(CONCATENATE($E447,"-",$D447, "-",$C447),[1]Dashboard!$M$2:$N$158,2,FALSE)),"")</f>
        <v>mrg139</v>
      </c>
      <c r="U447" s="209" t="str">
        <f t="shared" si="6"/>
        <v>mrg139</v>
      </c>
      <c r="V447" s="209"/>
      <c r="W447" s="68"/>
    </row>
    <row r="448" spans="1:23" x14ac:dyDescent="0.25">
      <c r="A448" s="68"/>
      <c r="B448" s="69"/>
      <c r="C448" s="68" t="s">
        <v>295</v>
      </c>
      <c r="D448" s="68" t="s">
        <v>1261</v>
      </c>
      <c r="E448" s="68" t="s">
        <v>344</v>
      </c>
      <c r="F448" s="68">
        <v>31</v>
      </c>
      <c r="G448" s="68"/>
      <c r="H448" s="64">
        <v>21.3</v>
      </c>
      <c r="I448" s="70"/>
      <c r="J448" s="71">
        <v>22.3</v>
      </c>
      <c r="K448" s="68">
        <v>1</v>
      </c>
      <c r="L448" s="68">
        <v>1</v>
      </c>
      <c r="M448" s="70">
        <v>9.1999999999999993</v>
      </c>
      <c r="N448" s="70">
        <v>6.3</v>
      </c>
      <c r="O448" s="153">
        <f>SUM(F443:F448)</f>
        <v>195</v>
      </c>
      <c r="P448" s="76">
        <v>0</v>
      </c>
      <c r="Q448" s="76">
        <v>0</v>
      </c>
      <c r="R448" s="68"/>
      <c r="S448" s="628"/>
      <c r="T448" s="68" t="str">
        <f>IFERROR(IFERROR(VLOOKUP(CONCATENATE($C448,"-",$D448, "-",$E448),Dashboard!$M$2:$N$158,2,FALSE),VLOOKUP(CONCATENATE($E448,"-",$D448, "-",$C448),[1]Dashboard!$M$2:$N$158,2,FALSE)),"")</f>
        <v>mrg139</v>
      </c>
      <c r="U448" s="209" t="str">
        <f t="shared" si="6"/>
        <v>mrg139</v>
      </c>
      <c r="V448" s="209"/>
      <c r="W448" s="68" t="s">
        <v>7628</v>
      </c>
    </row>
    <row r="449" spans="1:23" x14ac:dyDescent="0.25">
      <c r="A449" s="68"/>
      <c r="B449" s="69">
        <v>67</v>
      </c>
      <c r="C449" s="68" t="s">
        <v>344</v>
      </c>
      <c r="D449" s="68" t="s">
        <v>1261</v>
      </c>
      <c r="E449" s="68" t="s">
        <v>295</v>
      </c>
      <c r="F449" s="68">
        <v>31</v>
      </c>
      <c r="G449" s="68"/>
      <c r="H449" s="64">
        <v>5.4</v>
      </c>
      <c r="I449" s="70"/>
      <c r="J449" s="71">
        <v>6.4</v>
      </c>
      <c r="K449" s="68"/>
      <c r="L449" s="68"/>
      <c r="M449" s="70"/>
      <c r="N449" s="70"/>
      <c r="O449" s="153"/>
      <c r="P449" s="68"/>
      <c r="Q449" s="68"/>
      <c r="R449" s="68"/>
      <c r="S449" s="628"/>
      <c r="T449" s="68" t="str">
        <f>IFERROR(IFERROR(VLOOKUP(CONCATENATE($C449,"-",$D449, "-",$E449),Dashboard!$M$2:$N$158,2,FALSE),VLOOKUP(CONCATENATE($E449,"-",$D449, "-",$C449),[1]Dashboard!$M$2:$N$158,2,FALSE)),"")</f>
        <v>mrg139</v>
      </c>
      <c r="U449" s="209" t="str">
        <f t="shared" si="6"/>
        <v>mrg139</v>
      </c>
      <c r="V449" s="209"/>
      <c r="W449" s="68"/>
    </row>
    <row r="450" spans="1:23" x14ac:dyDescent="0.25">
      <c r="A450" s="68"/>
      <c r="B450" s="69"/>
      <c r="C450" s="68" t="s">
        <v>295</v>
      </c>
      <c r="D450" s="68" t="s">
        <v>1261</v>
      </c>
      <c r="E450" s="68" t="s">
        <v>344</v>
      </c>
      <c r="F450" s="68">
        <v>31</v>
      </c>
      <c r="G450" s="68"/>
      <c r="H450" s="64">
        <v>7.1</v>
      </c>
      <c r="I450" s="70"/>
      <c r="J450" s="71">
        <v>8.1</v>
      </c>
      <c r="K450" s="68"/>
      <c r="L450" s="68"/>
      <c r="M450" s="70"/>
      <c r="N450" s="70"/>
      <c r="O450" s="153"/>
      <c r="P450" s="68"/>
      <c r="Q450" s="68"/>
      <c r="R450" s="68"/>
      <c r="S450" s="628"/>
      <c r="T450" s="68" t="str">
        <f>IFERROR(IFERROR(VLOOKUP(CONCATENATE($C450,"-",$D450, "-",$E450),Dashboard!$M$2:$N$158,2,FALSE),VLOOKUP(CONCATENATE($E450,"-",$D450, "-",$C450),[1]Dashboard!$M$2:$N$158,2,FALSE)),"")</f>
        <v>mrg139</v>
      </c>
      <c r="U450" s="209" t="str">
        <f t="shared" si="6"/>
        <v>mrg139</v>
      </c>
      <c r="V450" s="209"/>
      <c r="W450" s="68"/>
    </row>
    <row r="451" spans="1:23" x14ac:dyDescent="0.25">
      <c r="A451" s="68"/>
      <c r="B451" s="69"/>
      <c r="C451" s="68" t="s">
        <v>344</v>
      </c>
      <c r="D451" s="68" t="s">
        <v>1261</v>
      </c>
      <c r="E451" s="68" t="s">
        <v>295</v>
      </c>
      <c r="F451" s="68">
        <v>31</v>
      </c>
      <c r="G451" s="68"/>
      <c r="H451" s="64">
        <v>8.4499999999999993</v>
      </c>
      <c r="I451" s="70"/>
      <c r="J451" s="71">
        <v>9.4499999999999993</v>
      </c>
      <c r="K451" s="68"/>
      <c r="L451" s="68"/>
      <c r="M451" s="70"/>
      <c r="N451" s="70"/>
      <c r="O451" s="153"/>
      <c r="P451" s="68"/>
      <c r="Q451" s="68"/>
      <c r="R451" s="68"/>
      <c r="S451" s="628"/>
      <c r="T451" s="68" t="str">
        <f>IFERROR(IFERROR(VLOOKUP(CONCATENATE($C451,"-",$D451, "-",$E451),Dashboard!$M$2:$N$158,2,FALSE),VLOOKUP(CONCATENATE($E451,"-",$D451, "-",$C451),[1]Dashboard!$M$2:$N$158,2,FALSE)),"")</f>
        <v>mrg139</v>
      </c>
      <c r="U451" s="209" t="str">
        <f t="shared" si="6"/>
        <v>mrg139</v>
      </c>
      <c r="V451" s="209"/>
      <c r="W451" s="68"/>
    </row>
    <row r="452" spans="1:23" x14ac:dyDescent="0.25">
      <c r="A452" s="68"/>
      <c r="B452" s="69"/>
      <c r="C452" s="68" t="s">
        <v>295</v>
      </c>
      <c r="D452" s="68" t="s">
        <v>1261</v>
      </c>
      <c r="E452" s="68" t="s">
        <v>344</v>
      </c>
      <c r="F452" s="68">
        <v>31</v>
      </c>
      <c r="G452" s="68"/>
      <c r="H452" s="64">
        <v>10.15</v>
      </c>
      <c r="I452" s="70"/>
      <c r="J452" s="71">
        <v>11.15</v>
      </c>
      <c r="K452" s="68">
        <v>1</v>
      </c>
      <c r="L452" s="68">
        <v>1</v>
      </c>
      <c r="M452" s="70">
        <v>6</v>
      </c>
      <c r="N452" s="70">
        <v>4.3</v>
      </c>
      <c r="O452" s="153">
        <f>SUM(F449:F452)</f>
        <v>124</v>
      </c>
      <c r="P452" s="76">
        <v>0</v>
      </c>
      <c r="Q452" s="76">
        <v>0</v>
      </c>
      <c r="R452" s="68"/>
      <c r="S452" s="628"/>
      <c r="T452" s="68" t="str">
        <f>IFERROR(IFERROR(VLOOKUP(CONCATENATE($C452,"-",$D452, "-",$E452),Dashboard!$M$2:$N$158,2,FALSE),VLOOKUP(CONCATENATE($E452,"-",$D452, "-",$C452),[1]Dashboard!$M$2:$N$158,2,FALSE)),"")</f>
        <v>mrg139</v>
      </c>
      <c r="U452" s="209" t="str">
        <f t="shared" si="6"/>
        <v>mrg139</v>
      </c>
      <c r="V452" s="209"/>
      <c r="W452" s="68" t="s">
        <v>5805</v>
      </c>
    </row>
    <row r="453" spans="1:23" x14ac:dyDescent="0.25">
      <c r="A453" s="62"/>
      <c r="B453" s="63" t="s">
        <v>5878</v>
      </c>
      <c r="C453" s="62" t="s">
        <v>344</v>
      </c>
      <c r="D453" s="62" t="s">
        <v>1261</v>
      </c>
      <c r="E453" s="62" t="s">
        <v>295</v>
      </c>
      <c r="F453" s="62">
        <v>31</v>
      </c>
      <c r="G453" s="62"/>
      <c r="H453" s="64">
        <v>13.2</v>
      </c>
      <c r="I453" s="67"/>
      <c r="J453" s="66">
        <v>14.2</v>
      </c>
      <c r="K453" s="62"/>
      <c r="L453" s="62"/>
      <c r="M453" s="67"/>
      <c r="N453" s="67"/>
      <c r="O453" s="214"/>
      <c r="P453" s="62"/>
      <c r="Q453" s="62"/>
      <c r="R453" s="62"/>
      <c r="S453" s="627"/>
      <c r="T453" s="68" t="str">
        <f>IFERROR(IFERROR(VLOOKUP(CONCATENATE($C453,"-",$D453, "-",$E453),Dashboard!$M$2:$N$158,2,FALSE),VLOOKUP(CONCATENATE($E453,"-",$D453, "-",$C453),[1]Dashboard!$M$2:$N$158,2,FALSE)),"")</f>
        <v>mrg139</v>
      </c>
      <c r="U453" s="209" t="str">
        <f t="shared" si="6"/>
        <v>mrg139</v>
      </c>
      <c r="V453" s="209"/>
      <c r="W453" s="62"/>
    </row>
    <row r="454" spans="1:23" x14ac:dyDescent="0.25">
      <c r="A454" s="68"/>
      <c r="B454" s="69"/>
      <c r="C454" s="68" t="s">
        <v>295</v>
      </c>
      <c r="D454" s="68" t="s">
        <v>1261</v>
      </c>
      <c r="E454" s="68" t="s">
        <v>344</v>
      </c>
      <c r="F454" s="68">
        <v>31</v>
      </c>
      <c r="G454" s="68"/>
      <c r="H454" s="64">
        <v>14.5</v>
      </c>
      <c r="I454" s="70"/>
      <c r="J454" s="71">
        <v>15.5</v>
      </c>
      <c r="K454" s="68"/>
      <c r="L454" s="68"/>
      <c r="M454" s="70"/>
      <c r="N454" s="70"/>
      <c r="O454" s="153"/>
      <c r="P454" s="68"/>
      <c r="Q454" s="68"/>
      <c r="R454" s="68"/>
      <c r="S454" s="628"/>
      <c r="T454" s="68" t="str">
        <f>IFERROR(IFERROR(VLOOKUP(CONCATENATE($C454,"-",$D454, "-",$E454),Dashboard!$M$2:$N$158,2,FALSE),VLOOKUP(CONCATENATE($E454,"-",$D454, "-",$C454),[1]Dashboard!$M$2:$N$158,2,FALSE)),"")</f>
        <v>mrg139</v>
      </c>
      <c r="U454" s="209" t="str">
        <f t="shared" si="6"/>
        <v>mrg139</v>
      </c>
      <c r="V454" s="209"/>
      <c r="W454" s="68"/>
    </row>
    <row r="455" spans="1:23" x14ac:dyDescent="0.25">
      <c r="A455" s="68"/>
      <c r="B455" s="69"/>
      <c r="C455" s="68" t="s">
        <v>344</v>
      </c>
      <c r="D455" s="68" t="s">
        <v>1261</v>
      </c>
      <c r="E455" s="68" t="s">
        <v>295</v>
      </c>
      <c r="F455" s="68">
        <v>31</v>
      </c>
      <c r="G455" s="68"/>
      <c r="H455" s="64">
        <v>16.2</v>
      </c>
      <c r="I455" s="70"/>
      <c r="J455" s="71">
        <v>17.2</v>
      </c>
      <c r="K455" s="68"/>
      <c r="L455" s="68"/>
      <c r="M455" s="70"/>
      <c r="N455" s="70"/>
      <c r="O455" s="153"/>
      <c r="P455" s="68"/>
      <c r="Q455" s="68"/>
      <c r="R455" s="68"/>
      <c r="S455" s="628"/>
      <c r="T455" s="68" t="str">
        <f>IFERROR(IFERROR(VLOOKUP(CONCATENATE($C455,"-",$D455, "-",$E455),Dashboard!$M$2:$N$158,2,FALSE),VLOOKUP(CONCATENATE($E455,"-",$D455, "-",$C455),[1]Dashboard!$M$2:$N$158,2,FALSE)),"")</f>
        <v>mrg139</v>
      </c>
      <c r="U455" s="209" t="str">
        <f t="shared" si="6"/>
        <v>mrg139</v>
      </c>
      <c r="V455" s="209"/>
      <c r="W455" s="68"/>
    </row>
    <row r="456" spans="1:23" x14ac:dyDescent="0.25">
      <c r="A456" s="68"/>
      <c r="B456" s="69"/>
      <c r="C456" s="68" t="s">
        <v>295</v>
      </c>
      <c r="D456" s="68" t="s">
        <v>880</v>
      </c>
      <c r="E456" s="68" t="s">
        <v>344</v>
      </c>
      <c r="F456" s="68">
        <v>40</v>
      </c>
      <c r="G456" s="68"/>
      <c r="H456" s="64">
        <v>18.100000000000001</v>
      </c>
      <c r="I456" s="70"/>
      <c r="J456" s="71">
        <v>19.3</v>
      </c>
      <c r="K456" s="68"/>
      <c r="L456" s="68"/>
      <c r="M456" s="70"/>
      <c r="N456" s="70"/>
      <c r="O456" s="153"/>
      <c r="P456" s="68"/>
      <c r="Q456" s="68"/>
      <c r="R456" s="68"/>
      <c r="S456" s="628"/>
      <c r="T456" s="68" t="str">
        <f>IFERROR(IFERROR(VLOOKUP(CONCATENATE($C456,"-",$D456, "-",$E456),Dashboard!$M$2:$N$158,2,FALSE),VLOOKUP(CONCATENATE($E456,"-",$D456, "-",$C456),[1]Dashboard!$M$2:$N$158,2,FALSE)),"")</f>
        <v/>
      </c>
      <c r="U456" s="209" t="str">
        <f t="shared" si="6"/>
        <v/>
      </c>
      <c r="V456" s="209"/>
      <c r="W456" s="68" t="s">
        <v>7629</v>
      </c>
    </row>
    <row r="457" spans="1:23" x14ac:dyDescent="0.25">
      <c r="A457" s="68"/>
      <c r="B457" s="69"/>
      <c r="C457" s="68" t="s">
        <v>344</v>
      </c>
      <c r="D457" s="68" t="s">
        <v>1261</v>
      </c>
      <c r="E457" s="68" t="s">
        <v>295</v>
      </c>
      <c r="F457" s="68">
        <v>31</v>
      </c>
      <c r="G457" s="68"/>
      <c r="H457" s="64">
        <v>20.100000000000001</v>
      </c>
      <c r="I457" s="70"/>
      <c r="J457" s="71">
        <v>21.1</v>
      </c>
      <c r="K457" s="68"/>
      <c r="L457" s="68"/>
      <c r="M457" s="70"/>
      <c r="N457" s="70"/>
      <c r="O457" s="153"/>
      <c r="P457" s="68"/>
      <c r="Q457" s="68"/>
      <c r="R457" s="68"/>
      <c r="S457" s="628"/>
      <c r="T457" s="68" t="str">
        <f>IFERROR(IFERROR(VLOOKUP(CONCATENATE($C457,"-",$D457, "-",$E457),Dashboard!$M$2:$N$158,2,FALSE),VLOOKUP(CONCATENATE($E457,"-",$D457, "-",$C457),[1]Dashboard!$M$2:$N$158,2,FALSE)),"")</f>
        <v>mrg139</v>
      </c>
      <c r="U457" s="209" t="str">
        <f t="shared" si="6"/>
        <v>mrg139</v>
      </c>
      <c r="V457" s="209"/>
      <c r="W457" s="68"/>
    </row>
    <row r="458" spans="1:23" x14ac:dyDescent="0.25">
      <c r="A458" s="68"/>
      <c r="B458" s="69"/>
      <c r="C458" s="68" t="s">
        <v>295</v>
      </c>
      <c r="D458" s="68" t="s">
        <v>1261</v>
      </c>
      <c r="E458" s="68" t="s">
        <v>1245</v>
      </c>
      <c r="F458" s="68">
        <v>30</v>
      </c>
      <c r="G458" s="68"/>
      <c r="H458" s="64">
        <v>22</v>
      </c>
      <c r="I458" s="70"/>
      <c r="J458" s="71">
        <v>23</v>
      </c>
      <c r="K458" s="68">
        <v>1</v>
      </c>
      <c r="L458" s="68">
        <v>1</v>
      </c>
      <c r="M458" s="70">
        <v>9.4</v>
      </c>
      <c r="N458" s="70">
        <v>6.5</v>
      </c>
      <c r="O458" s="153">
        <f>SUM(F453:F458)</f>
        <v>194</v>
      </c>
      <c r="P458" s="76">
        <v>0</v>
      </c>
      <c r="Q458" s="76">
        <v>0</v>
      </c>
      <c r="R458" s="68"/>
      <c r="S458" s="628"/>
      <c r="T458" s="68" t="str">
        <f>IFERROR(IFERROR(VLOOKUP(CONCATENATE($C458,"-",$D458, "-",$E458),Dashboard!$M$2:$N$158,2,FALSE),VLOOKUP(CONCATENATE($E458,"-",$D458, "-",$C458),[1]Dashboard!$M$2:$N$158,2,FALSE)),"")</f>
        <v>mrg86</v>
      </c>
      <c r="U458" s="209" t="str">
        <f t="shared" si="6"/>
        <v>mrg86</v>
      </c>
      <c r="V458" s="209"/>
      <c r="W458" s="68" t="s">
        <v>7628</v>
      </c>
    </row>
    <row r="459" spans="1:23" x14ac:dyDescent="0.25">
      <c r="A459" s="68"/>
      <c r="B459" s="69">
        <v>68</v>
      </c>
      <c r="C459" s="68" t="s">
        <v>1245</v>
      </c>
      <c r="D459" s="68" t="s">
        <v>1261</v>
      </c>
      <c r="E459" s="68" t="s">
        <v>344</v>
      </c>
      <c r="F459" s="68">
        <v>30</v>
      </c>
      <c r="G459" s="68"/>
      <c r="H459" s="64">
        <v>5.5</v>
      </c>
      <c r="I459" s="70"/>
      <c r="J459" s="71">
        <v>6.5</v>
      </c>
      <c r="K459" s="68"/>
      <c r="L459" s="68"/>
      <c r="M459" s="70"/>
      <c r="N459" s="70"/>
      <c r="O459" s="153"/>
      <c r="P459" s="68"/>
      <c r="Q459" s="68"/>
      <c r="R459" s="68"/>
      <c r="S459" s="628"/>
      <c r="T459" s="68" t="str">
        <f>IFERROR(IFERROR(VLOOKUP(CONCATENATE($C459,"-",$D459, "-",$E459),Dashboard!$M$2:$N$158,2,FALSE),VLOOKUP(CONCATENATE($E459,"-",$D459, "-",$C459),[1]Dashboard!$M$2:$N$158,2,FALSE)),"")</f>
        <v/>
      </c>
      <c r="U459" s="209" t="str">
        <f t="shared" si="6"/>
        <v/>
      </c>
      <c r="V459" s="209"/>
      <c r="W459" s="68"/>
    </row>
    <row r="460" spans="1:23" x14ac:dyDescent="0.25">
      <c r="A460" s="68"/>
      <c r="B460" s="69"/>
      <c r="C460" s="68" t="s">
        <v>344</v>
      </c>
      <c r="D460" s="68" t="s">
        <v>7201</v>
      </c>
      <c r="E460" s="68" t="s">
        <v>344</v>
      </c>
      <c r="F460" s="68">
        <v>16</v>
      </c>
      <c r="G460" s="68"/>
      <c r="H460" s="64">
        <v>7</v>
      </c>
      <c r="I460" s="70">
        <v>7.3</v>
      </c>
      <c r="J460" s="71">
        <v>7.45</v>
      </c>
      <c r="K460" s="68"/>
      <c r="L460" s="68"/>
      <c r="M460" s="70"/>
      <c r="N460" s="70"/>
      <c r="O460" s="153"/>
      <c r="P460" s="68"/>
      <c r="Q460" s="68"/>
      <c r="R460" s="68"/>
      <c r="S460" s="628"/>
      <c r="T460" s="68" t="str">
        <f>IFERROR(IFERROR(VLOOKUP(CONCATENATE($C460,"-",$D460, "-",$E460),Dashboard!$M$2:$N$158,2,FALSE),VLOOKUP(CONCATENATE($E460,"-",$D460, "-",$C460),[1]Dashboard!$M$2:$N$158,2,FALSE)),"")</f>
        <v/>
      </c>
      <c r="U460" s="209" t="str">
        <f t="shared" si="6"/>
        <v/>
      </c>
      <c r="V460" s="209"/>
      <c r="W460" s="68" t="s">
        <v>7606</v>
      </c>
    </row>
    <row r="461" spans="1:23" x14ac:dyDescent="0.25">
      <c r="A461" s="68"/>
      <c r="B461" s="69"/>
      <c r="C461" s="68" t="s">
        <v>344</v>
      </c>
      <c r="D461" s="68" t="s">
        <v>1261</v>
      </c>
      <c r="E461" s="68" t="s">
        <v>295</v>
      </c>
      <c r="F461" s="68">
        <v>31</v>
      </c>
      <c r="G461" s="68"/>
      <c r="H461" s="64">
        <v>8</v>
      </c>
      <c r="I461" s="70"/>
      <c r="J461" s="71">
        <v>9</v>
      </c>
      <c r="K461" s="68"/>
      <c r="L461" s="68"/>
      <c r="M461" s="70"/>
      <c r="N461" s="70"/>
      <c r="O461" s="153"/>
      <c r="P461" s="68"/>
      <c r="Q461" s="68"/>
      <c r="R461" s="68"/>
      <c r="S461" s="628"/>
      <c r="T461" s="68" t="str">
        <f>IFERROR(IFERROR(VLOOKUP(CONCATENATE($C461,"-",$D461, "-",$E461),Dashboard!$M$2:$N$158,2,FALSE),VLOOKUP(CONCATENATE($E461,"-",$D461, "-",$C461),[1]Dashboard!$M$2:$N$158,2,FALSE)),"")</f>
        <v>mrg139</v>
      </c>
      <c r="U461" s="209" t="str">
        <f t="shared" si="6"/>
        <v>mrg139</v>
      </c>
      <c r="V461" s="209"/>
      <c r="W461" s="68"/>
    </row>
    <row r="462" spans="1:23" x14ac:dyDescent="0.25">
      <c r="A462" s="68"/>
      <c r="B462" s="69"/>
      <c r="C462" s="68" t="s">
        <v>295</v>
      </c>
      <c r="D462" s="68" t="s">
        <v>1261</v>
      </c>
      <c r="E462" s="68" t="s">
        <v>344</v>
      </c>
      <c r="F462" s="68">
        <v>31</v>
      </c>
      <c r="G462" s="68"/>
      <c r="H462" s="64">
        <v>9.3000000000000007</v>
      </c>
      <c r="I462" s="70"/>
      <c r="J462" s="71">
        <v>10.3</v>
      </c>
      <c r="K462" s="68">
        <v>1</v>
      </c>
      <c r="L462" s="68">
        <v>1</v>
      </c>
      <c r="M462" s="70">
        <v>6</v>
      </c>
      <c r="N462" s="70">
        <v>4.3</v>
      </c>
      <c r="O462" s="153">
        <f>SUM(F459:F462)</f>
        <v>108</v>
      </c>
      <c r="P462" s="76">
        <v>0</v>
      </c>
      <c r="Q462" s="76">
        <v>0</v>
      </c>
      <c r="R462" s="68"/>
      <c r="S462" s="628"/>
      <c r="T462" s="68" t="str">
        <f>IFERROR(IFERROR(VLOOKUP(CONCATENATE($C462,"-",$D462, "-",$E462),Dashboard!$M$2:$N$158,2,FALSE),VLOOKUP(CONCATENATE($E462,"-",$D462, "-",$C462),[1]Dashboard!$M$2:$N$158,2,FALSE)),"")</f>
        <v>mrg139</v>
      </c>
      <c r="U462" s="209" t="str">
        <f t="shared" si="6"/>
        <v>mrg139</v>
      </c>
      <c r="V462" s="209"/>
      <c r="W462" s="68" t="s">
        <v>5805</v>
      </c>
    </row>
    <row r="463" spans="1:23" x14ac:dyDescent="0.25">
      <c r="A463" s="68"/>
      <c r="B463" s="69"/>
      <c r="C463" s="68"/>
      <c r="D463" s="68"/>
      <c r="E463" s="68"/>
      <c r="F463" s="68"/>
      <c r="G463" s="68"/>
      <c r="H463" s="64"/>
      <c r="I463" s="70"/>
      <c r="J463" s="71"/>
      <c r="K463" s="68"/>
      <c r="L463" s="68"/>
      <c r="M463" s="70"/>
      <c r="N463" s="70"/>
      <c r="O463" s="153"/>
      <c r="P463" s="68"/>
      <c r="Q463" s="68"/>
      <c r="R463" s="68"/>
      <c r="S463" s="628"/>
      <c r="T463" s="68" t="str">
        <f>IFERROR(IFERROR(VLOOKUP(CONCATENATE($C463,"-",$D463, "-",$E463),Dashboard!$M$2:$N$158,2,FALSE),VLOOKUP(CONCATENATE($E463,"-",$D463, "-",$C463),[1]Dashboard!$M$2:$N$158,2,FALSE)),"")</f>
        <v/>
      </c>
      <c r="U463" s="209" t="str">
        <f t="shared" si="6"/>
        <v/>
      </c>
      <c r="V463" s="209"/>
      <c r="W463" s="68"/>
    </row>
    <row r="464" spans="1:23" x14ac:dyDescent="0.25">
      <c r="A464" s="68"/>
      <c r="B464" s="76" t="s">
        <v>5879</v>
      </c>
      <c r="C464" s="77" t="s">
        <v>344</v>
      </c>
      <c r="D464" s="73" t="s">
        <v>7202</v>
      </c>
      <c r="E464" s="77" t="s">
        <v>344</v>
      </c>
      <c r="F464" s="77">
        <v>20</v>
      </c>
      <c r="G464" s="77"/>
      <c r="H464" s="78">
        <v>6.3</v>
      </c>
      <c r="I464" s="79">
        <v>7</v>
      </c>
      <c r="J464" s="80">
        <v>7.3</v>
      </c>
      <c r="K464" s="77"/>
      <c r="L464" s="77"/>
      <c r="M464" s="79"/>
      <c r="N464" s="79"/>
      <c r="O464" s="215"/>
      <c r="P464" s="77"/>
      <c r="Q464" s="77"/>
      <c r="R464" s="77"/>
      <c r="S464" s="630"/>
      <c r="T464" s="68" t="str">
        <f>IFERROR(IFERROR(VLOOKUP(CONCATENATE($C464,"-",$D464, "-",$E464),Dashboard!$M$2:$N$158,2,FALSE),VLOOKUP(CONCATENATE($E464,"-",$D464, "-",$C464),[1]Dashboard!$M$2:$N$158,2,FALSE)),"")</f>
        <v/>
      </c>
      <c r="U464" s="209" t="str">
        <f t="shared" si="6"/>
        <v/>
      </c>
      <c r="V464" s="209"/>
      <c r="W464" s="77"/>
    </row>
    <row r="465" spans="1:23" x14ac:dyDescent="0.25">
      <c r="A465" s="68"/>
      <c r="B465" s="76"/>
      <c r="C465" s="77" t="s">
        <v>344</v>
      </c>
      <c r="D465" s="77" t="s">
        <v>880</v>
      </c>
      <c r="E465" s="77" t="s">
        <v>295</v>
      </c>
      <c r="F465" s="77">
        <v>40</v>
      </c>
      <c r="G465" s="77"/>
      <c r="H465" s="78">
        <v>7.45</v>
      </c>
      <c r="I465" s="79"/>
      <c r="J465" s="80">
        <v>9</v>
      </c>
      <c r="K465" s="77"/>
      <c r="L465" s="77"/>
      <c r="M465" s="79"/>
      <c r="N465" s="79"/>
      <c r="O465" s="215"/>
      <c r="P465" s="77"/>
      <c r="Q465" s="77"/>
      <c r="R465" s="77"/>
      <c r="S465" s="630"/>
      <c r="T465" s="68" t="str">
        <f>IFERROR(IFERROR(VLOOKUP(CONCATENATE($C465,"-",$D465, "-",$E465),Dashboard!$M$2:$N$158,2,FALSE),VLOOKUP(CONCATENATE($E465,"-",$D465, "-",$C465),[1]Dashboard!$M$2:$N$158,2,FALSE)),"")</f>
        <v/>
      </c>
      <c r="U465" s="209" t="str">
        <f t="shared" si="6"/>
        <v/>
      </c>
      <c r="V465" s="209"/>
      <c r="W465" s="77"/>
    </row>
    <row r="466" spans="1:23" x14ac:dyDescent="0.25">
      <c r="A466" s="68"/>
      <c r="B466" s="76"/>
      <c r="C466" s="77" t="s">
        <v>295</v>
      </c>
      <c r="D466" s="77" t="s">
        <v>1261</v>
      </c>
      <c r="E466" s="77" t="s">
        <v>344</v>
      </c>
      <c r="F466" s="77">
        <v>31</v>
      </c>
      <c r="G466" s="77"/>
      <c r="H466" s="78">
        <v>9.0500000000000007</v>
      </c>
      <c r="I466" s="79"/>
      <c r="J466" s="80">
        <v>10.050000000000001</v>
      </c>
      <c r="K466" s="77"/>
      <c r="L466" s="77"/>
      <c r="M466" s="79"/>
      <c r="N466" s="79"/>
      <c r="O466" s="215"/>
      <c r="P466" s="77"/>
      <c r="Q466" s="77"/>
      <c r="R466" s="77"/>
      <c r="S466" s="630"/>
      <c r="T466" s="68" t="str">
        <f>IFERROR(IFERROR(VLOOKUP(CONCATENATE($C466,"-",$D466, "-",$E466),Dashboard!$M$2:$N$158,2,FALSE),VLOOKUP(CONCATENATE($E466,"-",$D466, "-",$C466),[1]Dashboard!$M$2:$N$158,2,FALSE)),"")</f>
        <v>mrg139</v>
      </c>
      <c r="U466" s="209" t="str">
        <f t="shared" si="6"/>
        <v>mrg139</v>
      </c>
      <c r="V466" s="209"/>
      <c r="W466" s="77"/>
    </row>
    <row r="467" spans="1:23" x14ac:dyDescent="0.25">
      <c r="A467" s="68"/>
      <c r="B467" s="76"/>
      <c r="C467" s="77" t="s">
        <v>344</v>
      </c>
      <c r="D467" s="77" t="s">
        <v>1261</v>
      </c>
      <c r="E467" s="77" t="s">
        <v>295</v>
      </c>
      <c r="F467" s="77">
        <v>31</v>
      </c>
      <c r="G467" s="77"/>
      <c r="H467" s="78">
        <v>10.199999999999999</v>
      </c>
      <c r="I467" s="79"/>
      <c r="J467" s="80">
        <v>11.2</v>
      </c>
      <c r="K467" s="77"/>
      <c r="L467" s="77"/>
      <c r="M467" s="79"/>
      <c r="N467" s="79"/>
      <c r="O467" s="215"/>
      <c r="P467" s="77"/>
      <c r="Q467" s="77"/>
      <c r="R467" s="77"/>
      <c r="S467" s="630"/>
      <c r="T467" s="68" t="str">
        <f>IFERROR(IFERROR(VLOOKUP(CONCATENATE($C467,"-",$D467, "-",$E467),Dashboard!$M$2:$N$158,2,FALSE),VLOOKUP(CONCATENATE($E467,"-",$D467, "-",$C467),[1]Dashboard!$M$2:$N$158,2,FALSE)),"")</f>
        <v>mrg139</v>
      </c>
      <c r="U467" s="209" t="str">
        <f t="shared" si="6"/>
        <v>mrg139</v>
      </c>
      <c r="V467" s="209"/>
      <c r="W467" s="77"/>
    </row>
    <row r="468" spans="1:23" x14ac:dyDescent="0.25">
      <c r="A468" s="68"/>
      <c r="B468" s="76"/>
      <c r="C468" s="77" t="s">
        <v>295</v>
      </c>
      <c r="D468" s="77" t="s">
        <v>1261</v>
      </c>
      <c r="E468" s="77" t="s">
        <v>344</v>
      </c>
      <c r="F468" s="77">
        <v>31</v>
      </c>
      <c r="G468" s="77"/>
      <c r="H468" s="78">
        <v>11.4</v>
      </c>
      <c r="I468" s="79"/>
      <c r="J468" s="80">
        <v>12.4</v>
      </c>
      <c r="K468" s="77">
        <v>1</v>
      </c>
      <c r="L468" s="77">
        <v>1</v>
      </c>
      <c r="M468" s="79">
        <v>6.55</v>
      </c>
      <c r="N468" s="79">
        <v>6.25</v>
      </c>
      <c r="O468" s="215">
        <f>SUM(F464:F468)</f>
        <v>153</v>
      </c>
      <c r="P468" s="76">
        <v>0</v>
      </c>
      <c r="Q468" s="76">
        <v>0</v>
      </c>
      <c r="R468" s="77"/>
      <c r="S468" s="630"/>
      <c r="T468" s="68" t="str">
        <f>IFERROR(IFERROR(VLOOKUP(CONCATENATE($C468,"-",$D468, "-",$E468),Dashboard!$M$2:$N$158,2,FALSE),VLOOKUP(CONCATENATE($E468,"-",$D468, "-",$C468),[1]Dashboard!$M$2:$N$158,2,FALSE)),"")</f>
        <v>mrg139</v>
      </c>
      <c r="U468" s="209" t="str">
        <f t="shared" si="6"/>
        <v>mrg139</v>
      </c>
      <c r="V468" s="209"/>
      <c r="W468" s="77" t="s">
        <v>7237</v>
      </c>
    </row>
    <row r="469" spans="1:23" x14ac:dyDescent="0.25">
      <c r="A469" s="68"/>
      <c r="B469" s="69"/>
      <c r="C469" s="68"/>
      <c r="D469" s="68"/>
      <c r="E469" s="68"/>
      <c r="F469" s="68"/>
      <c r="G469" s="68"/>
      <c r="H469" s="64"/>
      <c r="I469" s="70"/>
      <c r="J469" s="71"/>
      <c r="K469" s="68"/>
      <c r="L469" s="68"/>
      <c r="M469" s="70"/>
      <c r="N469" s="70"/>
      <c r="O469" s="153"/>
      <c r="P469" s="68"/>
      <c r="Q469" s="68"/>
      <c r="R469" s="68"/>
      <c r="S469" s="628"/>
      <c r="T469" s="68" t="str">
        <f>IFERROR(IFERROR(VLOOKUP(CONCATENATE($C469,"-",$D469, "-",$E469),Dashboard!$M$2:$N$158,2,FALSE),VLOOKUP(CONCATENATE($E469,"-",$D469, "-",$C469),[1]Dashboard!$M$2:$N$158,2,FALSE)),"")</f>
        <v/>
      </c>
      <c r="U469" s="209" t="str">
        <f t="shared" si="6"/>
        <v/>
      </c>
      <c r="V469" s="209"/>
      <c r="W469" s="68"/>
    </row>
    <row r="470" spans="1:23" x14ac:dyDescent="0.25">
      <c r="A470" s="68"/>
      <c r="B470" s="69" t="s">
        <v>5880</v>
      </c>
      <c r="C470" s="68" t="s">
        <v>344</v>
      </c>
      <c r="D470" s="68" t="s">
        <v>687</v>
      </c>
      <c r="E470" s="68" t="s">
        <v>2850</v>
      </c>
      <c r="F470" s="68">
        <v>22</v>
      </c>
      <c r="G470" s="68"/>
      <c r="H470" s="64">
        <v>13.4</v>
      </c>
      <c r="I470" s="70"/>
      <c r="J470" s="71">
        <v>14.4</v>
      </c>
      <c r="K470" s="68"/>
      <c r="L470" s="68"/>
      <c r="M470" s="70"/>
      <c r="N470" s="70"/>
      <c r="O470" s="153"/>
      <c r="P470" s="68"/>
      <c r="Q470" s="68"/>
      <c r="R470" s="68"/>
      <c r="S470" s="628"/>
      <c r="T470" s="68" t="str">
        <f>IFERROR(IFERROR(VLOOKUP(CONCATENATE($C470,"-",$D470, "-",$E470),Dashboard!$M$2:$N$158,2,FALSE),VLOOKUP(CONCATENATE($E470,"-",$D470, "-",$C470),[1]Dashboard!$M$2:$N$158,2,FALSE)),"")</f>
        <v/>
      </c>
      <c r="U470" s="209" t="str">
        <f t="shared" si="6"/>
        <v/>
      </c>
      <c r="V470" s="209"/>
      <c r="W470" s="68"/>
    </row>
    <row r="471" spans="1:23" x14ac:dyDescent="0.25">
      <c r="A471" s="68"/>
      <c r="B471" s="69"/>
      <c r="C471" s="68" t="s">
        <v>2850</v>
      </c>
      <c r="D471" s="68" t="s">
        <v>687</v>
      </c>
      <c r="E471" s="68" t="s">
        <v>344</v>
      </c>
      <c r="F471" s="68">
        <v>22</v>
      </c>
      <c r="G471" s="68"/>
      <c r="H471" s="64">
        <v>14.45</v>
      </c>
      <c r="I471" s="70"/>
      <c r="J471" s="71">
        <v>15.45</v>
      </c>
      <c r="K471" s="68"/>
      <c r="L471" s="68"/>
      <c r="M471" s="70"/>
      <c r="N471" s="70"/>
      <c r="O471" s="153"/>
      <c r="P471" s="68"/>
      <c r="Q471" s="68"/>
      <c r="R471" s="68"/>
      <c r="S471" s="628"/>
      <c r="T471" s="68" t="str">
        <f>IFERROR(IFERROR(VLOOKUP(CONCATENATE($C471,"-",$D471, "-",$E471),Dashboard!$M$2:$N$158,2,FALSE),VLOOKUP(CONCATENATE($E471,"-",$D471, "-",$C471),[1]Dashboard!$M$2:$N$158,2,FALSE)),"")</f>
        <v/>
      </c>
      <c r="U471" s="209" t="str">
        <f t="shared" si="6"/>
        <v/>
      </c>
      <c r="V471" s="209"/>
      <c r="W471" s="68"/>
    </row>
    <row r="472" spans="1:23" x14ac:dyDescent="0.25">
      <c r="A472" s="68"/>
      <c r="B472" s="69"/>
      <c r="C472" s="68" t="s">
        <v>344</v>
      </c>
      <c r="D472" s="68" t="s">
        <v>1261</v>
      </c>
      <c r="E472" s="68" t="s">
        <v>1245</v>
      </c>
      <c r="F472" s="68">
        <v>30</v>
      </c>
      <c r="G472" s="68"/>
      <c r="H472" s="64">
        <v>16</v>
      </c>
      <c r="I472" s="70"/>
      <c r="J472" s="71">
        <v>17</v>
      </c>
      <c r="K472" s="68"/>
      <c r="L472" s="68"/>
      <c r="M472" s="70"/>
      <c r="N472" s="70"/>
      <c r="O472" s="153"/>
      <c r="P472" s="68"/>
      <c r="Q472" s="68"/>
      <c r="R472" s="68"/>
      <c r="S472" s="628"/>
      <c r="T472" s="68" t="str">
        <f>IFERROR(IFERROR(VLOOKUP(CONCATENATE($C472,"-",$D472, "-",$E472),Dashboard!$M$2:$N$158,2,FALSE),VLOOKUP(CONCATENATE($E472,"-",$D472, "-",$C472),[1]Dashboard!$M$2:$N$158,2,FALSE)),"")</f>
        <v/>
      </c>
      <c r="U472" s="209" t="str">
        <f t="shared" si="6"/>
        <v/>
      </c>
      <c r="V472" s="209"/>
      <c r="W472" s="68"/>
    </row>
    <row r="473" spans="1:23" x14ac:dyDescent="0.25">
      <c r="A473" s="68"/>
      <c r="B473" s="69"/>
      <c r="C473" s="68" t="s">
        <v>1245</v>
      </c>
      <c r="D473" s="68" t="s">
        <v>1261</v>
      </c>
      <c r="E473" s="68" t="s">
        <v>344</v>
      </c>
      <c r="F473" s="68">
        <v>30</v>
      </c>
      <c r="G473" s="68"/>
      <c r="H473" s="64">
        <v>17.149999999999999</v>
      </c>
      <c r="I473" s="70"/>
      <c r="J473" s="71">
        <v>18.149999999999999</v>
      </c>
      <c r="K473" s="68"/>
      <c r="L473" s="68"/>
      <c r="M473" s="70"/>
      <c r="N473" s="70"/>
      <c r="O473" s="153"/>
      <c r="P473" s="68"/>
      <c r="Q473" s="68"/>
      <c r="R473" s="68"/>
      <c r="S473" s="628"/>
      <c r="T473" s="68" t="str">
        <f>IFERROR(IFERROR(VLOOKUP(CONCATENATE($C473,"-",$D473, "-",$E473),Dashboard!$M$2:$N$158,2,FALSE),VLOOKUP(CONCATENATE($E473,"-",$D473, "-",$C473),[1]Dashboard!$M$2:$N$158,2,FALSE)),"")</f>
        <v/>
      </c>
      <c r="U473" s="209" t="str">
        <f t="shared" si="6"/>
        <v/>
      </c>
      <c r="V473" s="209"/>
      <c r="W473" s="68"/>
    </row>
    <row r="474" spans="1:23" x14ac:dyDescent="0.25">
      <c r="A474" s="68"/>
      <c r="B474" s="69"/>
      <c r="C474" s="68" t="s">
        <v>344</v>
      </c>
      <c r="D474" s="68" t="s">
        <v>687</v>
      </c>
      <c r="E474" s="68" t="s">
        <v>2850</v>
      </c>
      <c r="F474" s="68">
        <v>22</v>
      </c>
      <c r="G474" s="68"/>
      <c r="H474" s="64">
        <v>18.25</v>
      </c>
      <c r="I474" s="70"/>
      <c r="J474" s="71">
        <v>19.25</v>
      </c>
      <c r="K474" s="68">
        <v>1</v>
      </c>
      <c r="L474" s="68">
        <v>1</v>
      </c>
      <c r="M474" s="70">
        <v>6.35</v>
      </c>
      <c r="N474" s="70">
        <v>4.1500000000000004</v>
      </c>
      <c r="O474" s="153">
        <f>SUM(F470:F474)</f>
        <v>126</v>
      </c>
      <c r="P474" s="76">
        <v>0</v>
      </c>
      <c r="Q474" s="76">
        <v>0</v>
      </c>
      <c r="R474" s="68"/>
      <c r="S474" s="628"/>
      <c r="T474" s="68" t="str">
        <f>IFERROR(IFERROR(VLOOKUP(CONCATENATE($C474,"-",$D474, "-",$E474),Dashboard!$M$2:$N$158,2,FALSE),VLOOKUP(CONCATENATE($E474,"-",$D474, "-",$C474),[1]Dashboard!$M$2:$N$158,2,FALSE)),"")</f>
        <v/>
      </c>
      <c r="U474" s="209" t="str">
        <f t="shared" si="6"/>
        <v/>
      </c>
      <c r="V474" s="209"/>
      <c r="W474" s="68" t="s">
        <v>7630</v>
      </c>
    </row>
    <row r="475" spans="1:23" x14ac:dyDescent="0.25">
      <c r="A475" s="68"/>
      <c r="B475" s="69">
        <v>70</v>
      </c>
      <c r="C475" s="68" t="s">
        <v>2850</v>
      </c>
      <c r="D475" s="68"/>
      <c r="E475" s="68" t="s">
        <v>687</v>
      </c>
      <c r="F475" s="68">
        <v>8</v>
      </c>
      <c r="G475" s="68"/>
      <c r="H475" s="64">
        <v>7.1</v>
      </c>
      <c r="I475" s="70"/>
      <c r="J475" s="71">
        <v>7.45</v>
      </c>
      <c r="K475" s="68"/>
      <c r="L475" s="68"/>
      <c r="M475" s="70"/>
      <c r="N475" s="70"/>
      <c r="O475" s="153"/>
      <c r="P475" s="68"/>
      <c r="Q475" s="68"/>
      <c r="R475" s="68"/>
      <c r="S475" s="628"/>
      <c r="T475" s="68" t="str">
        <f>IFERROR(IFERROR(VLOOKUP(CONCATENATE($C475,"-",$D475, "-",$E475),Dashboard!$M$2:$N$158,2,FALSE),VLOOKUP(CONCATENATE($E475,"-",$D475, "-",$C475),[1]Dashboard!$M$2:$N$158,2,FALSE)),"")</f>
        <v/>
      </c>
      <c r="U475" s="209" t="str">
        <f t="shared" si="6"/>
        <v/>
      </c>
      <c r="V475" s="209"/>
      <c r="W475" s="68"/>
    </row>
    <row r="476" spans="1:23" x14ac:dyDescent="0.25">
      <c r="A476" s="68"/>
      <c r="B476" s="69"/>
      <c r="C476" s="68" t="s">
        <v>687</v>
      </c>
      <c r="D476" s="68"/>
      <c r="E476" s="68" t="s">
        <v>2721</v>
      </c>
      <c r="F476" s="68">
        <v>5</v>
      </c>
      <c r="G476" s="68"/>
      <c r="H476" s="64">
        <v>8</v>
      </c>
      <c r="I476" s="70"/>
      <c r="J476" s="71">
        <v>8.1999999999999993</v>
      </c>
      <c r="K476" s="68"/>
      <c r="L476" s="68"/>
      <c r="M476" s="70"/>
      <c r="N476" s="70"/>
      <c r="O476" s="153"/>
      <c r="P476" s="68"/>
      <c r="Q476" s="68"/>
      <c r="R476" s="68"/>
      <c r="S476" s="628"/>
      <c r="T476" s="68" t="str">
        <f>IFERROR(IFERROR(VLOOKUP(CONCATENATE($C476,"-",$D476, "-",$E476),Dashboard!$M$2:$N$158,2,FALSE),VLOOKUP(CONCATENATE($E476,"-",$D476, "-",$C476),[1]Dashboard!$M$2:$N$158,2,FALSE)),"")</f>
        <v/>
      </c>
      <c r="U476" s="209" t="str">
        <f t="shared" si="6"/>
        <v/>
      </c>
      <c r="V476" s="209"/>
      <c r="W476" s="68"/>
    </row>
    <row r="477" spans="1:23" x14ac:dyDescent="0.25">
      <c r="A477" s="68"/>
      <c r="B477" s="69"/>
      <c r="C477" s="68" t="s">
        <v>2721</v>
      </c>
      <c r="D477" s="68" t="s">
        <v>687</v>
      </c>
      <c r="E477" s="68" t="s">
        <v>344</v>
      </c>
      <c r="F477" s="68">
        <v>19</v>
      </c>
      <c r="G477" s="68"/>
      <c r="H477" s="64">
        <v>8.3000000000000007</v>
      </c>
      <c r="I477" s="70"/>
      <c r="J477" s="71">
        <v>9.15</v>
      </c>
      <c r="K477" s="68"/>
      <c r="L477" s="68"/>
      <c r="M477" s="70"/>
      <c r="N477" s="70"/>
      <c r="O477" s="153"/>
      <c r="P477" s="68"/>
      <c r="Q477" s="68"/>
      <c r="R477" s="68"/>
      <c r="S477" s="628"/>
      <c r="T477" s="68" t="str">
        <f>IFERROR(IFERROR(VLOOKUP(CONCATENATE($C477,"-",$D477, "-",$E477),Dashboard!$M$2:$N$158,2,FALSE),VLOOKUP(CONCATENATE($E477,"-",$D477, "-",$C477),[1]Dashboard!$M$2:$N$158,2,FALSE)),"")</f>
        <v/>
      </c>
      <c r="U477" s="209" t="str">
        <f t="shared" si="6"/>
        <v/>
      </c>
      <c r="V477" s="209"/>
      <c r="W477" s="68"/>
    </row>
    <row r="478" spans="1:23" x14ac:dyDescent="0.25">
      <c r="A478" s="68"/>
      <c r="B478" s="69"/>
      <c r="C478" s="68" t="s">
        <v>344</v>
      </c>
      <c r="D478" s="68" t="s">
        <v>1261</v>
      </c>
      <c r="E478" s="68" t="s">
        <v>295</v>
      </c>
      <c r="F478" s="68">
        <v>31</v>
      </c>
      <c r="G478" s="68"/>
      <c r="H478" s="64">
        <v>9.3000000000000007</v>
      </c>
      <c r="I478" s="70"/>
      <c r="J478" s="71">
        <v>10.3</v>
      </c>
      <c r="K478" s="68"/>
      <c r="L478" s="68"/>
      <c r="M478" s="70"/>
      <c r="N478" s="70"/>
      <c r="O478" s="153"/>
      <c r="P478" s="68"/>
      <c r="Q478" s="68"/>
      <c r="R478" s="68"/>
      <c r="S478" s="628"/>
      <c r="T478" s="68" t="str">
        <f>IFERROR(IFERROR(VLOOKUP(CONCATENATE($C478,"-",$D478, "-",$E478),Dashboard!$M$2:$N$158,2,FALSE),VLOOKUP(CONCATENATE($E478,"-",$D478, "-",$C478),[1]Dashboard!$M$2:$N$158,2,FALSE)),"")</f>
        <v>mrg139</v>
      </c>
      <c r="U478" s="209" t="str">
        <f t="shared" si="6"/>
        <v>mrg139</v>
      </c>
      <c r="V478" s="209"/>
      <c r="W478" s="68"/>
    </row>
    <row r="479" spans="1:23" x14ac:dyDescent="0.25">
      <c r="A479" s="68"/>
      <c r="B479" s="69"/>
      <c r="C479" s="68" t="s">
        <v>295</v>
      </c>
      <c r="D479" s="68" t="s">
        <v>1261</v>
      </c>
      <c r="E479" s="68" t="s">
        <v>344</v>
      </c>
      <c r="F479" s="68">
        <v>31</v>
      </c>
      <c r="G479" s="68"/>
      <c r="H479" s="64">
        <v>11</v>
      </c>
      <c r="I479" s="70"/>
      <c r="J479" s="71">
        <v>12</v>
      </c>
      <c r="K479" s="68">
        <v>1</v>
      </c>
      <c r="L479" s="68">
        <v>1</v>
      </c>
      <c r="M479" s="70">
        <v>5.35</v>
      </c>
      <c r="N479" s="70">
        <v>3.45</v>
      </c>
      <c r="O479" s="153">
        <f>SUM(F475:F479)</f>
        <v>94</v>
      </c>
      <c r="P479" s="76">
        <v>0</v>
      </c>
      <c r="Q479" s="76">
        <v>0</v>
      </c>
      <c r="R479" s="68"/>
      <c r="S479" s="628"/>
      <c r="T479" s="68" t="str">
        <f>IFERROR(IFERROR(VLOOKUP(CONCATENATE($C479,"-",$D479, "-",$E479),Dashboard!$M$2:$N$158,2,FALSE),VLOOKUP(CONCATENATE($E479,"-",$D479, "-",$C479),[1]Dashboard!$M$2:$N$158,2,FALSE)),"")</f>
        <v>mrg139</v>
      </c>
      <c r="U479" s="209" t="str">
        <f t="shared" si="6"/>
        <v>mrg139</v>
      </c>
      <c r="V479" s="209"/>
      <c r="W479" s="68"/>
    </row>
    <row r="480" spans="1:23" x14ac:dyDescent="0.25">
      <c r="A480" s="68"/>
      <c r="B480" s="69" t="s">
        <v>5881</v>
      </c>
      <c r="C480" s="68" t="s">
        <v>344</v>
      </c>
      <c r="D480" s="73" t="s">
        <v>7202</v>
      </c>
      <c r="E480" s="68" t="s">
        <v>344</v>
      </c>
      <c r="F480" s="68">
        <v>20</v>
      </c>
      <c r="G480" s="68"/>
      <c r="H480" s="64">
        <v>13</v>
      </c>
      <c r="I480" s="70"/>
      <c r="J480" s="71">
        <v>14</v>
      </c>
      <c r="K480" s="68"/>
      <c r="L480" s="68"/>
      <c r="M480" s="70"/>
      <c r="N480" s="70"/>
      <c r="O480" s="153"/>
      <c r="P480" s="68"/>
      <c r="Q480" s="68"/>
      <c r="R480" s="68"/>
      <c r="S480" s="628"/>
      <c r="T480" s="68" t="str">
        <f>IFERROR(IFERROR(VLOOKUP(CONCATENATE($C480,"-",$D480, "-",$E480),Dashboard!$M$2:$N$158,2,FALSE),VLOOKUP(CONCATENATE($E480,"-",$D480, "-",$C480),[1]Dashboard!$M$2:$N$158,2,FALSE)),"")</f>
        <v/>
      </c>
      <c r="U480" s="209" t="str">
        <f t="shared" si="6"/>
        <v/>
      </c>
      <c r="V480" s="209"/>
      <c r="W480" s="68" t="s">
        <v>7631</v>
      </c>
    </row>
    <row r="481" spans="1:23" x14ac:dyDescent="0.25">
      <c r="A481" s="68"/>
      <c r="B481" s="69"/>
      <c r="C481" s="68" t="s">
        <v>344</v>
      </c>
      <c r="D481" s="68" t="s">
        <v>1261</v>
      </c>
      <c r="E481" s="68" t="s">
        <v>295</v>
      </c>
      <c r="F481" s="68">
        <v>31</v>
      </c>
      <c r="G481" s="68"/>
      <c r="H481" s="64">
        <v>14.35</v>
      </c>
      <c r="I481" s="70"/>
      <c r="J481" s="71">
        <v>15.35</v>
      </c>
      <c r="K481" s="68"/>
      <c r="L481" s="68"/>
      <c r="M481" s="70"/>
      <c r="N481" s="70"/>
      <c r="O481" s="153"/>
      <c r="P481" s="68"/>
      <c r="Q481" s="68"/>
      <c r="R481" s="68"/>
      <c r="S481" s="628"/>
      <c r="T481" s="68" t="str">
        <f>IFERROR(IFERROR(VLOOKUP(CONCATENATE($C481,"-",$D481, "-",$E481),Dashboard!$M$2:$N$158,2,FALSE),VLOOKUP(CONCATENATE($E481,"-",$D481, "-",$C481),[1]Dashboard!$M$2:$N$158,2,FALSE)),"")</f>
        <v>mrg139</v>
      </c>
      <c r="U481" s="209" t="str">
        <f t="shared" si="6"/>
        <v>mrg139</v>
      </c>
      <c r="V481" s="209"/>
      <c r="W481" s="68"/>
    </row>
    <row r="482" spans="1:23" x14ac:dyDescent="0.25">
      <c r="A482" s="68"/>
      <c r="B482" s="69"/>
      <c r="C482" s="68" t="s">
        <v>295</v>
      </c>
      <c r="D482" s="68" t="s">
        <v>1261</v>
      </c>
      <c r="E482" s="68" t="s">
        <v>344</v>
      </c>
      <c r="F482" s="68">
        <v>31</v>
      </c>
      <c r="G482" s="68"/>
      <c r="H482" s="64">
        <v>16.05</v>
      </c>
      <c r="I482" s="70"/>
      <c r="J482" s="71">
        <v>17.05</v>
      </c>
      <c r="K482" s="68"/>
      <c r="L482" s="68"/>
      <c r="M482" s="70"/>
      <c r="N482" s="70"/>
      <c r="O482" s="153"/>
      <c r="P482" s="68"/>
      <c r="Q482" s="68"/>
      <c r="R482" s="68"/>
      <c r="S482" s="628"/>
      <c r="T482" s="68" t="str">
        <f>IFERROR(IFERROR(VLOOKUP(CONCATENATE($C482,"-",$D482, "-",$E482),Dashboard!$M$2:$N$158,2,FALSE),VLOOKUP(CONCATENATE($E482,"-",$D482, "-",$C482),[1]Dashboard!$M$2:$N$158,2,FALSE)),"")</f>
        <v>mrg139</v>
      </c>
      <c r="U482" s="209" t="str">
        <f t="shared" si="6"/>
        <v>mrg139</v>
      </c>
      <c r="V482" s="209"/>
      <c r="W482" s="68"/>
    </row>
    <row r="483" spans="1:23" x14ac:dyDescent="0.25">
      <c r="A483" s="68"/>
      <c r="B483" s="69"/>
      <c r="C483" s="68" t="s">
        <v>344</v>
      </c>
      <c r="D483" s="68" t="s">
        <v>1261</v>
      </c>
      <c r="E483" s="68" t="s">
        <v>295</v>
      </c>
      <c r="F483" s="68">
        <v>31</v>
      </c>
      <c r="G483" s="68"/>
      <c r="H483" s="64">
        <v>17.414999999999999</v>
      </c>
      <c r="I483" s="70"/>
      <c r="J483" s="71">
        <v>18.45</v>
      </c>
      <c r="K483" s="68"/>
      <c r="L483" s="68"/>
      <c r="M483" s="70"/>
      <c r="N483" s="70"/>
      <c r="O483" s="153"/>
      <c r="P483" s="68"/>
      <c r="Q483" s="68"/>
      <c r="R483" s="68"/>
      <c r="S483" s="628"/>
      <c r="T483" s="68" t="str">
        <f>IFERROR(IFERROR(VLOOKUP(CONCATENATE($C483,"-",$D483, "-",$E483),Dashboard!$M$2:$N$158,2,FALSE),VLOOKUP(CONCATENATE($E483,"-",$D483, "-",$C483),[1]Dashboard!$M$2:$N$158,2,FALSE)),"")</f>
        <v>mrg139</v>
      </c>
      <c r="U483" s="209" t="str">
        <f t="shared" si="6"/>
        <v>mrg139</v>
      </c>
      <c r="V483" s="209"/>
      <c r="W483" s="68"/>
    </row>
    <row r="484" spans="1:23" x14ac:dyDescent="0.25">
      <c r="A484" s="68"/>
      <c r="B484" s="69"/>
      <c r="C484" s="68" t="s">
        <v>295</v>
      </c>
      <c r="D484" s="68" t="s">
        <v>1261</v>
      </c>
      <c r="E484" s="68" t="s">
        <v>344</v>
      </c>
      <c r="F484" s="68">
        <v>31</v>
      </c>
      <c r="G484" s="68"/>
      <c r="H484" s="64">
        <v>19.05</v>
      </c>
      <c r="I484" s="70"/>
      <c r="J484" s="71">
        <v>20.05</v>
      </c>
      <c r="K484" s="68">
        <v>1</v>
      </c>
      <c r="L484" s="68">
        <v>1</v>
      </c>
      <c r="M484" s="70">
        <v>8.4499999999999993</v>
      </c>
      <c r="N484" s="70">
        <v>6.25</v>
      </c>
      <c r="O484" s="153">
        <f>SUM(F480:F484)</f>
        <v>144</v>
      </c>
      <c r="P484" s="76">
        <v>0</v>
      </c>
      <c r="Q484" s="76">
        <v>0</v>
      </c>
      <c r="R484" s="68"/>
      <c r="S484" s="628"/>
      <c r="T484" s="68" t="str">
        <f>IFERROR(IFERROR(VLOOKUP(CONCATENATE($C484,"-",$D484, "-",$E484),Dashboard!$M$2:$N$158,2,FALSE),VLOOKUP(CONCATENATE($E484,"-",$D484, "-",$C484),[1]Dashboard!$M$2:$N$158,2,FALSE)),"")</f>
        <v>mrg139</v>
      </c>
      <c r="U484" s="209" t="str">
        <f t="shared" si="6"/>
        <v>mrg139</v>
      </c>
      <c r="V484" s="209"/>
      <c r="W484" s="83" t="s">
        <v>5882</v>
      </c>
    </row>
    <row r="485" spans="1:23" x14ac:dyDescent="0.25">
      <c r="A485" s="68"/>
      <c r="B485" s="69">
        <v>71</v>
      </c>
      <c r="C485" s="68" t="s">
        <v>344</v>
      </c>
      <c r="D485" s="68" t="s">
        <v>7191</v>
      </c>
      <c r="E485" s="68" t="s">
        <v>344</v>
      </c>
      <c r="F485" s="68">
        <v>20</v>
      </c>
      <c r="G485" s="68"/>
      <c r="H485" s="64">
        <v>6.3</v>
      </c>
      <c r="I485" s="70"/>
      <c r="J485" s="71">
        <v>7.3</v>
      </c>
      <c r="K485" s="68"/>
      <c r="L485" s="68"/>
      <c r="M485" s="70"/>
      <c r="N485" s="70"/>
      <c r="O485" s="153"/>
      <c r="P485" s="68"/>
      <c r="Q485" s="68"/>
      <c r="R485" s="68"/>
      <c r="S485" s="628"/>
      <c r="T485" s="68" t="str">
        <f>IFERROR(IFERROR(VLOOKUP(CONCATENATE($C485,"-",$D485, "-",$E485),Dashboard!$M$2:$N$158,2,FALSE),VLOOKUP(CONCATENATE($E485,"-",$D485, "-",$C485),[1]Dashboard!$M$2:$N$158,2,FALSE)),"")</f>
        <v/>
      </c>
      <c r="U485" s="209" t="str">
        <f t="shared" si="6"/>
        <v/>
      </c>
      <c r="V485" s="209"/>
      <c r="W485" s="68" t="s">
        <v>7631</v>
      </c>
    </row>
    <row r="486" spans="1:23" x14ac:dyDescent="0.25">
      <c r="A486" s="68"/>
      <c r="B486" s="69"/>
      <c r="C486" s="68" t="s">
        <v>344</v>
      </c>
      <c r="D486" s="68" t="s">
        <v>1261</v>
      </c>
      <c r="E486" s="68" t="s">
        <v>295</v>
      </c>
      <c r="F486" s="68">
        <v>31</v>
      </c>
      <c r="G486" s="68"/>
      <c r="H486" s="64">
        <v>8.0500000000000007</v>
      </c>
      <c r="I486" s="70"/>
      <c r="J486" s="71">
        <v>9.0500000000000007</v>
      </c>
      <c r="K486" s="68"/>
      <c r="L486" s="68"/>
      <c r="M486" s="70"/>
      <c r="N486" s="70"/>
      <c r="O486" s="153"/>
      <c r="P486" s="68"/>
      <c r="Q486" s="68"/>
      <c r="R486" s="68"/>
      <c r="S486" s="628"/>
      <c r="T486" s="68" t="str">
        <f>IFERROR(IFERROR(VLOOKUP(CONCATENATE($C486,"-",$D486, "-",$E486),Dashboard!$M$2:$N$158,2,FALSE),VLOOKUP(CONCATENATE($E486,"-",$D486, "-",$C486),[1]Dashboard!$M$2:$N$158,2,FALSE)),"")</f>
        <v>mrg139</v>
      </c>
      <c r="U486" s="209" t="str">
        <f t="shared" si="6"/>
        <v>mrg139</v>
      </c>
      <c r="V486" s="209"/>
      <c r="W486" s="68"/>
    </row>
    <row r="487" spans="1:23" x14ac:dyDescent="0.25">
      <c r="A487" s="68"/>
      <c r="B487" s="69"/>
      <c r="C487" s="68" t="s">
        <v>295</v>
      </c>
      <c r="D487" s="68" t="s">
        <v>1261</v>
      </c>
      <c r="E487" s="68" t="s">
        <v>344</v>
      </c>
      <c r="F487" s="68">
        <v>31</v>
      </c>
      <c r="G487" s="68"/>
      <c r="H487" s="64">
        <v>9.4499999999999993</v>
      </c>
      <c r="I487" s="70"/>
      <c r="J487" s="71">
        <v>10.45</v>
      </c>
      <c r="K487" s="68"/>
      <c r="L487" s="68"/>
      <c r="M487" s="70"/>
      <c r="N487" s="70"/>
      <c r="O487" s="153"/>
      <c r="P487" s="68"/>
      <c r="Q487" s="68"/>
      <c r="R487" s="68"/>
      <c r="S487" s="628"/>
      <c r="T487" s="68" t="str">
        <f>IFERROR(IFERROR(VLOOKUP(CONCATENATE($C487,"-",$D487, "-",$E487),Dashboard!$M$2:$N$158,2,FALSE),VLOOKUP(CONCATENATE($E487,"-",$D487, "-",$C487),[1]Dashboard!$M$2:$N$158,2,FALSE)),"")</f>
        <v>mrg139</v>
      </c>
      <c r="U487" s="209" t="str">
        <f t="shared" si="6"/>
        <v>mrg139</v>
      </c>
      <c r="V487" s="209"/>
      <c r="W487" s="68"/>
    </row>
    <row r="488" spans="1:23" x14ac:dyDescent="0.25">
      <c r="A488" s="68"/>
      <c r="B488" s="69"/>
      <c r="C488" s="68" t="s">
        <v>344</v>
      </c>
      <c r="D488" s="68" t="s">
        <v>1261</v>
      </c>
      <c r="E488" s="68" t="s">
        <v>295</v>
      </c>
      <c r="F488" s="68">
        <v>31</v>
      </c>
      <c r="G488" s="68"/>
      <c r="H488" s="64">
        <v>10.55</v>
      </c>
      <c r="I488" s="70"/>
      <c r="J488" s="71">
        <v>11.55</v>
      </c>
      <c r="K488" s="68"/>
      <c r="L488" s="68"/>
      <c r="M488" s="70"/>
      <c r="N488" s="70"/>
      <c r="O488" s="153"/>
      <c r="P488" s="68"/>
      <c r="Q488" s="68"/>
      <c r="R488" s="68"/>
      <c r="S488" s="628"/>
      <c r="T488" s="68" t="str">
        <f>IFERROR(IFERROR(VLOOKUP(CONCATENATE($C488,"-",$D488, "-",$E488),Dashboard!$M$2:$N$158,2,FALSE),VLOOKUP(CONCATENATE($E488,"-",$D488, "-",$C488),[1]Dashboard!$M$2:$N$158,2,FALSE)),"")</f>
        <v>mrg139</v>
      </c>
      <c r="U488" s="209" t="str">
        <f t="shared" si="6"/>
        <v>mrg139</v>
      </c>
      <c r="V488" s="209"/>
      <c r="W488" s="68"/>
    </row>
    <row r="489" spans="1:23" x14ac:dyDescent="0.25">
      <c r="A489" s="68"/>
      <c r="B489" s="69"/>
      <c r="C489" s="68" t="s">
        <v>295</v>
      </c>
      <c r="D489" s="68" t="s">
        <v>1261</v>
      </c>
      <c r="E489" s="68" t="s">
        <v>344</v>
      </c>
      <c r="F489" s="68">
        <v>31</v>
      </c>
      <c r="G489" s="68"/>
      <c r="H489" s="64">
        <v>12</v>
      </c>
      <c r="I489" s="70"/>
      <c r="J489" s="71">
        <v>13</v>
      </c>
      <c r="K489" s="68">
        <v>1</v>
      </c>
      <c r="L489" s="68">
        <v>1</v>
      </c>
      <c r="M489" s="70">
        <v>7.15</v>
      </c>
      <c r="N489" s="70">
        <v>6.25</v>
      </c>
      <c r="O489" s="153">
        <f>SUM(F485:F489)</f>
        <v>144</v>
      </c>
      <c r="P489" s="76">
        <v>0</v>
      </c>
      <c r="Q489" s="76">
        <v>0</v>
      </c>
      <c r="R489" s="68"/>
      <c r="S489" s="628"/>
      <c r="T489" s="68" t="str">
        <f>IFERROR(IFERROR(VLOOKUP(CONCATENATE($C489,"-",$D489, "-",$E489),Dashboard!$M$2:$N$158,2,FALSE),VLOOKUP(CONCATENATE($E489,"-",$D489, "-",$C489),[1]Dashboard!$M$2:$N$158,2,FALSE)),"")</f>
        <v>mrg139</v>
      </c>
      <c r="U489" s="209" t="str">
        <f t="shared" si="6"/>
        <v>mrg139</v>
      </c>
      <c r="V489" s="209"/>
      <c r="W489" s="68" t="s">
        <v>5805</v>
      </c>
    </row>
    <row r="490" spans="1:23" x14ac:dyDescent="0.25">
      <c r="A490" s="68"/>
      <c r="B490" s="69"/>
      <c r="C490" s="68"/>
      <c r="D490" s="68"/>
      <c r="E490" s="68"/>
      <c r="F490" s="68"/>
      <c r="G490" s="68"/>
      <c r="H490" s="64"/>
      <c r="I490" s="70"/>
      <c r="J490" s="71"/>
      <c r="K490" s="68"/>
      <c r="L490" s="68"/>
      <c r="M490" s="70"/>
      <c r="N490" s="70"/>
      <c r="O490" s="153"/>
      <c r="P490" s="68"/>
      <c r="Q490" s="68"/>
      <c r="R490" s="68"/>
      <c r="S490" s="628"/>
      <c r="T490" s="68" t="str">
        <f>IFERROR(IFERROR(VLOOKUP(CONCATENATE($C490,"-",$D490, "-",$E490),Dashboard!$M$2:$N$158,2,FALSE),VLOOKUP(CONCATENATE($E490,"-",$D490, "-",$C490),[1]Dashboard!$M$2:$N$158,2,FALSE)),"")</f>
        <v/>
      </c>
      <c r="U490" s="209" t="str">
        <f t="shared" si="6"/>
        <v/>
      </c>
      <c r="V490" s="209"/>
      <c r="W490" s="68"/>
    </row>
    <row r="491" spans="1:23" ht="45" x14ac:dyDescent="0.25">
      <c r="A491" s="77"/>
      <c r="B491" s="69" t="s">
        <v>5883</v>
      </c>
      <c r="C491" s="77" t="s">
        <v>344</v>
      </c>
      <c r="D491" s="73" t="s">
        <v>7203</v>
      </c>
      <c r="E491" s="77" t="s">
        <v>344</v>
      </c>
      <c r="F491" s="77">
        <v>23</v>
      </c>
      <c r="G491" s="77"/>
      <c r="H491" s="78">
        <v>7</v>
      </c>
      <c r="I491" s="79"/>
      <c r="J491" s="80">
        <v>8.15</v>
      </c>
      <c r="K491" s="77"/>
      <c r="L491" s="77"/>
      <c r="M491" s="79"/>
      <c r="N491" s="79"/>
      <c r="O491" s="215"/>
      <c r="P491" s="77"/>
      <c r="Q491" s="77"/>
      <c r="R491" s="77"/>
      <c r="S491" s="630"/>
      <c r="T491" s="68" t="str">
        <f>IFERROR(IFERROR(VLOOKUP(CONCATENATE($C491,"-",$D491, "-",$E491),Dashboard!$M$2:$N$158,2,FALSE),VLOOKUP(CONCATENATE($E491,"-",$D491, "-",$C491),[1]Dashboard!$M$2:$N$158,2,FALSE)),"")</f>
        <v/>
      </c>
      <c r="U491" s="209" t="str">
        <f t="shared" si="6"/>
        <v/>
      </c>
      <c r="V491" s="209"/>
      <c r="W491" s="84" t="s">
        <v>7632</v>
      </c>
    </row>
    <row r="492" spans="1:23" x14ac:dyDescent="0.25">
      <c r="A492" s="77"/>
      <c r="B492" s="76"/>
      <c r="C492" s="77" t="s">
        <v>344</v>
      </c>
      <c r="D492" s="77"/>
      <c r="E492" s="77" t="s">
        <v>1245</v>
      </c>
      <c r="F492" s="77">
        <v>28</v>
      </c>
      <c r="G492" s="77"/>
      <c r="H492" s="78">
        <v>8.25</v>
      </c>
      <c r="I492" s="79"/>
      <c r="J492" s="80">
        <v>9.1</v>
      </c>
      <c r="K492" s="77"/>
      <c r="L492" s="77"/>
      <c r="M492" s="79"/>
      <c r="N492" s="79"/>
      <c r="O492" s="215"/>
      <c r="P492" s="77"/>
      <c r="Q492" s="77"/>
      <c r="R492" s="77"/>
      <c r="S492" s="630"/>
      <c r="T492" s="68" t="str">
        <f>IFERROR(IFERROR(VLOOKUP(CONCATENATE($C492,"-",$D492, "-",$E492),Dashboard!$M$2:$N$158,2,FALSE),VLOOKUP(CONCATENATE($E492,"-",$D492, "-",$C492),[1]Dashboard!$M$2:$N$158,2,FALSE)),"")</f>
        <v>mrg43</v>
      </c>
      <c r="U492" s="209" t="str">
        <f t="shared" si="6"/>
        <v>mrg43</v>
      </c>
      <c r="V492" s="209"/>
      <c r="W492" s="68" t="s">
        <v>5612</v>
      </c>
    </row>
    <row r="493" spans="1:23" x14ac:dyDescent="0.25">
      <c r="A493" s="77"/>
      <c r="B493" s="76"/>
      <c r="C493" s="77" t="s">
        <v>1245</v>
      </c>
      <c r="D493" s="77"/>
      <c r="E493" s="77" t="s">
        <v>344</v>
      </c>
      <c r="F493" s="77">
        <v>28</v>
      </c>
      <c r="G493" s="77"/>
      <c r="H493" s="78">
        <v>9.25</v>
      </c>
      <c r="I493" s="79"/>
      <c r="J493" s="80">
        <v>10.1</v>
      </c>
      <c r="K493" s="77"/>
      <c r="L493" s="77"/>
      <c r="M493" s="79"/>
      <c r="N493" s="79"/>
      <c r="O493" s="215"/>
      <c r="P493" s="77"/>
      <c r="Q493" s="77"/>
      <c r="R493" s="77"/>
      <c r="S493" s="630"/>
      <c r="T493" s="68" t="str">
        <f>IFERROR(IFERROR(VLOOKUP(CONCATENATE($C493,"-",$D493, "-",$E493),Dashboard!$M$2:$N$158,2,FALSE),VLOOKUP(CONCATENATE($E493,"-",$D493, "-",$C493),[1]Dashboard!$M$2:$N$158,2,FALSE)),"")</f>
        <v>mrg43</v>
      </c>
      <c r="U493" s="209" t="str">
        <f t="shared" si="6"/>
        <v>mrg43</v>
      </c>
      <c r="V493" s="209"/>
      <c r="W493" s="68" t="s">
        <v>5612</v>
      </c>
    </row>
    <row r="494" spans="1:23" x14ac:dyDescent="0.25">
      <c r="A494" s="77"/>
      <c r="B494" s="76"/>
      <c r="C494" s="77" t="s">
        <v>344</v>
      </c>
      <c r="D494" s="77"/>
      <c r="E494" s="77" t="s">
        <v>1245</v>
      </c>
      <c r="F494" s="77">
        <v>28</v>
      </c>
      <c r="G494" s="77"/>
      <c r="H494" s="78">
        <v>10.25</v>
      </c>
      <c r="I494" s="79"/>
      <c r="J494" s="80">
        <v>11.1</v>
      </c>
      <c r="K494" s="77"/>
      <c r="L494" s="77"/>
      <c r="M494" s="79"/>
      <c r="N494" s="79"/>
      <c r="O494" s="215"/>
      <c r="P494" s="77"/>
      <c r="Q494" s="77"/>
      <c r="R494" s="77"/>
      <c r="S494" s="630"/>
      <c r="T494" s="68" t="str">
        <f>IFERROR(IFERROR(VLOOKUP(CONCATENATE($C494,"-",$D494, "-",$E494),Dashboard!$M$2:$N$158,2,FALSE),VLOOKUP(CONCATENATE($E494,"-",$D494, "-",$C494),[1]Dashboard!$M$2:$N$158,2,FALSE)),"")</f>
        <v>mrg43</v>
      </c>
      <c r="U494" s="209" t="str">
        <f t="shared" si="6"/>
        <v>mrg43</v>
      </c>
      <c r="V494" s="209"/>
      <c r="W494" s="68" t="s">
        <v>5612</v>
      </c>
    </row>
    <row r="495" spans="1:23" x14ac:dyDescent="0.25">
      <c r="A495" s="77"/>
      <c r="B495" s="76"/>
      <c r="C495" s="77" t="s">
        <v>1245</v>
      </c>
      <c r="D495" s="77"/>
      <c r="E495" s="77" t="s">
        <v>344</v>
      </c>
      <c r="F495" s="77">
        <v>28</v>
      </c>
      <c r="G495" s="77"/>
      <c r="H495" s="78">
        <v>11.25</v>
      </c>
      <c r="I495" s="79"/>
      <c r="J495" s="80">
        <v>12.1</v>
      </c>
      <c r="K495" s="77"/>
      <c r="L495" s="77"/>
      <c r="M495" s="79"/>
      <c r="N495" s="79"/>
      <c r="O495" s="215"/>
      <c r="P495" s="77"/>
      <c r="Q495" s="77"/>
      <c r="R495" s="77"/>
      <c r="S495" s="630"/>
      <c r="T495" s="68" t="str">
        <f>IFERROR(IFERROR(VLOOKUP(CONCATENATE($C495,"-",$D495, "-",$E495),Dashboard!$M$2:$N$158,2,FALSE),VLOOKUP(CONCATENATE($E495,"-",$D495, "-",$C495),[1]Dashboard!$M$2:$N$158,2,FALSE)),"")</f>
        <v>mrg43</v>
      </c>
      <c r="U495" s="209" t="str">
        <f t="shared" si="6"/>
        <v>mrg43</v>
      </c>
      <c r="V495" s="209"/>
      <c r="W495" s="68" t="s">
        <v>5612</v>
      </c>
    </row>
    <row r="496" spans="1:23" ht="26.25" x14ac:dyDescent="0.25">
      <c r="A496" s="77"/>
      <c r="B496" s="76"/>
      <c r="C496" s="77" t="s">
        <v>344</v>
      </c>
      <c r="D496" s="73" t="s">
        <v>7203</v>
      </c>
      <c r="E496" s="77" t="s">
        <v>344</v>
      </c>
      <c r="F496" s="77">
        <v>23</v>
      </c>
      <c r="G496" s="77"/>
      <c r="H496" s="78">
        <v>13.3</v>
      </c>
      <c r="I496" s="79">
        <v>14</v>
      </c>
      <c r="J496" s="80">
        <v>14.45</v>
      </c>
      <c r="K496" s="77">
        <v>1</v>
      </c>
      <c r="L496" s="77">
        <v>0</v>
      </c>
      <c r="M496" s="79">
        <v>8.3000000000000007</v>
      </c>
      <c r="N496" s="79">
        <v>6.45</v>
      </c>
      <c r="O496" s="215">
        <f>SUM(F491:F496)</f>
        <v>158</v>
      </c>
      <c r="P496" s="76">
        <v>0</v>
      </c>
      <c r="Q496" s="76">
        <v>0</v>
      </c>
      <c r="R496" s="77"/>
      <c r="S496" s="630"/>
      <c r="T496" s="68" t="str">
        <f>IFERROR(IFERROR(VLOOKUP(CONCATENATE($C496,"-",$D496, "-",$E496),Dashboard!$M$2:$N$158,2,FALSE),VLOOKUP(CONCATENATE($E496,"-",$D496, "-",$C496),[1]Dashboard!$M$2:$N$158,2,FALSE)),"")</f>
        <v/>
      </c>
      <c r="U496" s="209" t="str">
        <f t="shared" ref="U496:U559" si="7">$T496</f>
        <v/>
      </c>
      <c r="V496" s="209"/>
      <c r="W496" s="82" t="s">
        <v>7633</v>
      </c>
    </row>
    <row r="497" spans="1:23" x14ac:dyDescent="0.25">
      <c r="A497" s="77"/>
      <c r="B497" s="76"/>
      <c r="C497" s="77"/>
      <c r="D497" s="77"/>
      <c r="E497" s="77"/>
      <c r="F497" s="77"/>
      <c r="G497" s="77"/>
      <c r="H497" s="78"/>
      <c r="I497" s="79"/>
      <c r="J497" s="80"/>
      <c r="K497" s="77"/>
      <c r="L497" s="77"/>
      <c r="M497" s="79"/>
      <c r="N497" s="79"/>
      <c r="O497" s="215"/>
      <c r="P497" s="77"/>
      <c r="Q497" s="77"/>
      <c r="R497" s="77"/>
      <c r="S497" s="630"/>
      <c r="T497" s="68" t="str">
        <f>IFERROR(IFERROR(VLOOKUP(CONCATENATE($C497,"-",$D497, "-",$E497),Dashboard!$M$2:$N$158,2,FALSE),VLOOKUP(CONCATENATE($E497,"-",$D497, "-",$C497),[1]Dashboard!$M$2:$N$158,2,FALSE)),"")</f>
        <v/>
      </c>
      <c r="U497" s="209" t="str">
        <f t="shared" si="7"/>
        <v/>
      </c>
      <c r="V497" s="209"/>
      <c r="W497" s="77"/>
    </row>
    <row r="498" spans="1:23" x14ac:dyDescent="0.25">
      <c r="A498" s="68"/>
      <c r="B498" s="69" t="s">
        <v>5884</v>
      </c>
      <c r="C498" s="68" t="s">
        <v>344</v>
      </c>
      <c r="D498" s="68" t="s">
        <v>1261</v>
      </c>
      <c r="E498" s="68" t="s">
        <v>1245</v>
      </c>
      <c r="F498" s="68">
        <v>30</v>
      </c>
      <c r="G498" s="68"/>
      <c r="H498" s="64">
        <v>11.5</v>
      </c>
      <c r="I498" s="70"/>
      <c r="J498" s="71">
        <v>12.5</v>
      </c>
      <c r="K498" s="68"/>
      <c r="L498" s="68"/>
      <c r="M498" s="70"/>
      <c r="N498" s="70"/>
      <c r="O498" s="153"/>
      <c r="P498" s="68"/>
      <c r="Q498" s="68"/>
      <c r="R498" s="68"/>
      <c r="S498" s="628"/>
      <c r="T498" s="68" t="str">
        <f>IFERROR(IFERROR(VLOOKUP(CONCATENATE($C498,"-",$D498, "-",$E498),Dashboard!$M$2:$N$158,2,FALSE),VLOOKUP(CONCATENATE($E498,"-",$D498, "-",$C498),[1]Dashboard!$M$2:$N$158,2,FALSE)),"")</f>
        <v/>
      </c>
      <c r="U498" s="209" t="str">
        <f t="shared" si="7"/>
        <v/>
      </c>
      <c r="V498" s="209"/>
      <c r="W498" s="68"/>
    </row>
    <row r="499" spans="1:23" x14ac:dyDescent="0.25">
      <c r="A499" s="68"/>
      <c r="B499" s="69"/>
      <c r="C499" s="68" t="s">
        <v>1245</v>
      </c>
      <c r="D499" s="68" t="s">
        <v>1261</v>
      </c>
      <c r="E499" s="68" t="s">
        <v>344</v>
      </c>
      <c r="F499" s="68">
        <v>30</v>
      </c>
      <c r="G499" s="68"/>
      <c r="H499" s="64">
        <v>13.3</v>
      </c>
      <c r="I499" s="70"/>
      <c r="J499" s="71">
        <v>14.3</v>
      </c>
      <c r="K499" s="68"/>
      <c r="L499" s="68"/>
      <c r="M499" s="70"/>
      <c r="N499" s="70"/>
      <c r="O499" s="153"/>
      <c r="P499" s="68"/>
      <c r="Q499" s="68"/>
      <c r="R499" s="68"/>
      <c r="S499" s="628"/>
      <c r="T499" s="68" t="str">
        <f>IFERROR(IFERROR(VLOOKUP(CONCATENATE($C499,"-",$D499, "-",$E499),Dashboard!$M$2:$N$158,2,FALSE),VLOOKUP(CONCATENATE($E499,"-",$D499, "-",$C499),[1]Dashboard!$M$2:$N$158,2,FALSE)),"")</f>
        <v/>
      </c>
      <c r="U499" s="209" t="str">
        <f t="shared" si="7"/>
        <v/>
      </c>
      <c r="V499" s="209"/>
      <c r="W499" s="68"/>
    </row>
    <row r="500" spans="1:23" x14ac:dyDescent="0.25">
      <c r="A500" s="68"/>
      <c r="B500" s="69"/>
      <c r="C500" s="68" t="s">
        <v>344</v>
      </c>
      <c r="D500" s="68" t="s">
        <v>1261</v>
      </c>
      <c r="E500" s="68" t="s">
        <v>1245</v>
      </c>
      <c r="F500" s="68">
        <v>30</v>
      </c>
      <c r="G500" s="68"/>
      <c r="H500" s="64">
        <v>14.45</v>
      </c>
      <c r="I500" s="70"/>
      <c r="J500" s="71">
        <v>15.45</v>
      </c>
      <c r="K500" s="68"/>
      <c r="L500" s="68"/>
      <c r="M500" s="70"/>
      <c r="N500" s="70"/>
      <c r="O500" s="153"/>
      <c r="P500" s="68"/>
      <c r="Q500" s="68"/>
      <c r="R500" s="68"/>
      <c r="S500" s="628"/>
      <c r="T500" s="68" t="str">
        <f>IFERROR(IFERROR(VLOOKUP(CONCATENATE($C500,"-",$D500, "-",$E500),Dashboard!$M$2:$N$158,2,FALSE),VLOOKUP(CONCATENATE($E500,"-",$D500, "-",$C500),[1]Dashboard!$M$2:$N$158,2,FALSE)),"")</f>
        <v/>
      </c>
      <c r="U500" s="209" t="str">
        <f t="shared" si="7"/>
        <v/>
      </c>
      <c r="V500" s="209"/>
      <c r="W500" s="68"/>
    </row>
    <row r="501" spans="1:23" x14ac:dyDescent="0.25">
      <c r="A501" s="68"/>
      <c r="B501" s="69"/>
      <c r="C501" s="68" t="s">
        <v>1245</v>
      </c>
      <c r="D501" s="68" t="s">
        <v>1261</v>
      </c>
      <c r="E501" s="68" t="s">
        <v>344</v>
      </c>
      <c r="F501" s="68">
        <v>30</v>
      </c>
      <c r="G501" s="68"/>
      <c r="H501" s="64">
        <v>16.3</v>
      </c>
      <c r="I501" s="70"/>
      <c r="J501" s="71">
        <v>17.3</v>
      </c>
      <c r="K501" s="68"/>
      <c r="L501" s="68"/>
      <c r="M501" s="70"/>
      <c r="N501" s="70"/>
      <c r="O501" s="153"/>
      <c r="P501" s="68"/>
      <c r="Q501" s="68"/>
      <c r="R501" s="68"/>
      <c r="S501" s="628"/>
      <c r="T501" s="68" t="str">
        <f>IFERROR(IFERROR(VLOOKUP(CONCATENATE($C501,"-",$D501, "-",$E501),Dashboard!$M$2:$N$158,2,FALSE),VLOOKUP(CONCATENATE($E501,"-",$D501, "-",$C501),[1]Dashboard!$M$2:$N$158,2,FALSE)),"")</f>
        <v/>
      </c>
      <c r="U501" s="209" t="str">
        <f t="shared" si="7"/>
        <v/>
      </c>
      <c r="V501" s="209"/>
      <c r="W501" s="68"/>
    </row>
    <row r="502" spans="1:23" x14ac:dyDescent="0.25">
      <c r="A502" s="68"/>
      <c r="B502" s="69"/>
      <c r="C502" s="68" t="s">
        <v>344</v>
      </c>
      <c r="D502" s="68" t="s">
        <v>1261</v>
      </c>
      <c r="E502" s="68" t="s">
        <v>1245</v>
      </c>
      <c r="F502" s="68">
        <v>30</v>
      </c>
      <c r="G502" s="68"/>
      <c r="H502" s="64">
        <v>17.5</v>
      </c>
      <c r="I502" s="70"/>
      <c r="J502" s="71">
        <v>18.5</v>
      </c>
      <c r="K502" s="68"/>
      <c r="L502" s="68"/>
      <c r="M502" s="70"/>
      <c r="N502" s="70"/>
      <c r="O502" s="153"/>
      <c r="P502" s="68"/>
      <c r="Q502" s="68"/>
      <c r="R502" s="68"/>
      <c r="S502" s="628"/>
      <c r="T502" s="68" t="str">
        <f>IFERROR(IFERROR(VLOOKUP(CONCATENATE($C502,"-",$D502, "-",$E502),Dashboard!$M$2:$N$158,2,FALSE),VLOOKUP(CONCATENATE($E502,"-",$D502, "-",$C502),[1]Dashboard!$M$2:$N$158,2,FALSE)),"")</f>
        <v/>
      </c>
      <c r="U502" s="209" t="str">
        <f t="shared" si="7"/>
        <v/>
      </c>
      <c r="V502" s="209"/>
      <c r="W502" s="68"/>
    </row>
    <row r="503" spans="1:23" x14ac:dyDescent="0.25">
      <c r="A503" s="68"/>
      <c r="B503" s="69"/>
      <c r="C503" s="68" t="s">
        <v>1245</v>
      </c>
      <c r="D503" s="68" t="s">
        <v>1261</v>
      </c>
      <c r="E503" s="68" t="s">
        <v>344</v>
      </c>
      <c r="F503" s="68">
        <v>30</v>
      </c>
      <c r="G503" s="68"/>
      <c r="H503" s="64">
        <v>19.3</v>
      </c>
      <c r="I503" s="70"/>
      <c r="J503" s="71">
        <v>20.3</v>
      </c>
      <c r="K503" s="68">
        <v>1</v>
      </c>
      <c r="L503" s="68">
        <v>1</v>
      </c>
      <c r="M503" s="70">
        <v>9</v>
      </c>
      <c r="N503" s="70">
        <v>6.3</v>
      </c>
      <c r="O503" s="153">
        <f>SUM(F498:F503)</f>
        <v>180</v>
      </c>
      <c r="P503" s="76">
        <v>0</v>
      </c>
      <c r="Q503" s="76">
        <v>0</v>
      </c>
      <c r="R503" s="68"/>
      <c r="S503" s="628"/>
      <c r="T503" s="68" t="str">
        <f>IFERROR(IFERROR(VLOOKUP(CONCATENATE($C503,"-",$D503, "-",$E503),Dashboard!$M$2:$N$158,2,FALSE),VLOOKUP(CONCATENATE($E503,"-",$D503, "-",$C503),[1]Dashboard!$M$2:$N$158,2,FALSE)),"")</f>
        <v/>
      </c>
      <c r="U503" s="209" t="str">
        <f t="shared" si="7"/>
        <v/>
      </c>
      <c r="V503" s="209"/>
      <c r="W503" s="68" t="s">
        <v>5882</v>
      </c>
    </row>
    <row r="504" spans="1:23" x14ac:dyDescent="0.25">
      <c r="A504" s="68"/>
      <c r="B504" s="69">
        <v>73</v>
      </c>
      <c r="C504" s="68" t="s">
        <v>344</v>
      </c>
      <c r="D504" s="68" t="s">
        <v>1261</v>
      </c>
      <c r="E504" s="68" t="s">
        <v>1245</v>
      </c>
      <c r="F504" s="68">
        <v>30</v>
      </c>
      <c r="G504" s="68"/>
      <c r="H504" s="64">
        <v>5.5</v>
      </c>
      <c r="I504" s="70"/>
      <c r="J504" s="71">
        <v>6.5</v>
      </c>
      <c r="K504" s="68"/>
      <c r="L504" s="68"/>
      <c r="M504" s="70"/>
      <c r="N504" s="70"/>
      <c r="O504" s="153"/>
      <c r="P504" s="68"/>
      <c r="Q504" s="68"/>
      <c r="R504" s="68"/>
      <c r="S504" s="628"/>
      <c r="T504" s="68" t="str">
        <f>IFERROR(IFERROR(VLOOKUP(CONCATENATE($C504,"-",$D504, "-",$E504),Dashboard!$M$2:$N$158,2,FALSE),VLOOKUP(CONCATENATE($E504,"-",$D504, "-",$C504),[1]Dashboard!$M$2:$N$158,2,FALSE)),"")</f>
        <v/>
      </c>
      <c r="U504" s="209" t="str">
        <f t="shared" si="7"/>
        <v/>
      </c>
      <c r="V504" s="209"/>
      <c r="W504" s="68"/>
    </row>
    <row r="505" spans="1:23" x14ac:dyDescent="0.25">
      <c r="A505" s="68"/>
      <c r="B505" s="69"/>
      <c r="C505" s="68" t="s">
        <v>1245</v>
      </c>
      <c r="D505" s="68" t="s">
        <v>1261</v>
      </c>
      <c r="E505" s="68" t="s">
        <v>344</v>
      </c>
      <c r="F505" s="68">
        <v>30</v>
      </c>
      <c r="G505" s="68"/>
      <c r="H505" s="64">
        <v>7.2</v>
      </c>
      <c r="I505" s="70"/>
      <c r="J505" s="71">
        <v>8.1999999999999993</v>
      </c>
      <c r="K505" s="68"/>
      <c r="L505" s="68"/>
      <c r="M505" s="70"/>
      <c r="N505" s="70"/>
      <c r="O505" s="153"/>
      <c r="P505" s="68"/>
      <c r="Q505" s="68"/>
      <c r="R505" s="68"/>
      <c r="S505" s="628"/>
      <c r="T505" s="68" t="str">
        <f>IFERROR(IFERROR(VLOOKUP(CONCATENATE($C505,"-",$D505, "-",$E505),Dashboard!$M$2:$N$158,2,FALSE),VLOOKUP(CONCATENATE($E505,"-",$D505, "-",$C505),[1]Dashboard!$M$2:$N$158,2,FALSE)),"")</f>
        <v/>
      </c>
      <c r="U505" s="209" t="str">
        <f t="shared" si="7"/>
        <v/>
      </c>
      <c r="V505" s="209"/>
      <c r="W505" s="68"/>
    </row>
    <row r="506" spans="1:23" x14ac:dyDescent="0.25">
      <c r="A506" s="68"/>
      <c r="B506" s="69"/>
      <c r="C506" s="68" t="s">
        <v>344</v>
      </c>
      <c r="D506" s="68" t="s">
        <v>1261</v>
      </c>
      <c r="E506" s="68" t="s">
        <v>1245</v>
      </c>
      <c r="F506" s="68">
        <v>30</v>
      </c>
      <c r="G506" s="68"/>
      <c r="H506" s="64">
        <v>8.5</v>
      </c>
      <c r="I506" s="70"/>
      <c r="J506" s="71">
        <v>9.5</v>
      </c>
      <c r="K506" s="68"/>
      <c r="L506" s="68"/>
      <c r="M506" s="70"/>
      <c r="N506" s="70"/>
      <c r="O506" s="153"/>
      <c r="P506" s="68"/>
      <c r="Q506" s="68"/>
      <c r="R506" s="68"/>
      <c r="S506" s="628"/>
      <c r="T506" s="68" t="str">
        <f>IFERROR(IFERROR(VLOOKUP(CONCATENATE($C506,"-",$D506, "-",$E506),Dashboard!$M$2:$N$158,2,FALSE),VLOOKUP(CONCATENATE($E506,"-",$D506, "-",$C506),[1]Dashboard!$M$2:$N$158,2,FALSE)),"")</f>
        <v/>
      </c>
      <c r="U506" s="209" t="str">
        <f t="shared" si="7"/>
        <v/>
      </c>
      <c r="V506" s="209"/>
      <c r="W506" s="68"/>
    </row>
    <row r="507" spans="1:23" x14ac:dyDescent="0.25">
      <c r="A507" s="68"/>
      <c r="B507" s="69"/>
      <c r="C507" s="68" t="s">
        <v>1245</v>
      </c>
      <c r="D507" s="68" t="s">
        <v>1261</v>
      </c>
      <c r="E507" s="68" t="s">
        <v>344</v>
      </c>
      <c r="F507" s="68">
        <v>30</v>
      </c>
      <c r="G507" s="68"/>
      <c r="H507" s="64">
        <v>10.199999999999999</v>
      </c>
      <c r="I507" s="70"/>
      <c r="J507" s="71">
        <v>11.2</v>
      </c>
      <c r="K507" s="68">
        <v>1</v>
      </c>
      <c r="L507" s="68">
        <v>1</v>
      </c>
      <c r="M507" s="70">
        <v>6</v>
      </c>
      <c r="N507" s="70">
        <v>4.3</v>
      </c>
      <c r="O507" s="153">
        <f>SUM(F504:F507)</f>
        <v>120</v>
      </c>
      <c r="P507" s="76">
        <v>0</v>
      </c>
      <c r="Q507" s="76">
        <v>0</v>
      </c>
      <c r="R507" s="68"/>
      <c r="S507" s="628"/>
      <c r="T507" s="68" t="str">
        <f>IFERROR(IFERROR(VLOOKUP(CONCATENATE($C507,"-",$D507, "-",$E507),Dashboard!$M$2:$N$158,2,FALSE),VLOOKUP(CONCATENATE($E507,"-",$D507, "-",$C507),[1]Dashboard!$M$2:$N$158,2,FALSE)),"")</f>
        <v/>
      </c>
      <c r="U507" s="209" t="str">
        <f t="shared" si="7"/>
        <v/>
      </c>
      <c r="V507" s="209"/>
      <c r="W507" s="68" t="s">
        <v>5805</v>
      </c>
    </row>
    <row r="508" spans="1:23" x14ac:dyDescent="0.25">
      <c r="A508" s="62"/>
      <c r="B508" s="63" t="s">
        <v>5885</v>
      </c>
      <c r="C508" s="62" t="s">
        <v>344</v>
      </c>
      <c r="D508" s="62" t="s">
        <v>1261</v>
      </c>
      <c r="E508" s="62" t="s">
        <v>1245</v>
      </c>
      <c r="F508" s="62">
        <v>30</v>
      </c>
      <c r="G508" s="62"/>
      <c r="H508" s="64">
        <v>12.2</v>
      </c>
      <c r="I508" s="67"/>
      <c r="J508" s="66">
        <v>13.2</v>
      </c>
      <c r="K508" s="62"/>
      <c r="L508" s="62"/>
      <c r="M508" s="67"/>
      <c r="N508" s="67"/>
      <c r="O508" s="214"/>
      <c r="P508" s="62"/>
      <c r="Q508" s="62"/>
      <c r="R508" s="62"/>
      <c r="S508" s="627"/>
      <c r="T508" s="68" t="str">
        <f>IFERROR(IFERROR(VLOOKUP(CONCATENATE($C508,"-",$D508, "-",$E508),Dashboard!$M$2:$N$158,2,FALSE),VLOOKUP(CONCATENATE($E508,"-",$D508, "-",$C508),[1]Dashboard!$M$2:$N$158,2,FALSE)),"")</f>
        <v/>
      </c>
      <c r="U508" s="209" t="str">
        <f t="shared" si="7"/>
        <v/>
      </c>
      <c r="V508" s="209"/>
      <c r="W508" s="62"/>
    </row>
    <row r="509" spans="1:23" x14ac:dyDescent="0.25">
      <c r="A509" s="68"/>
      <c r="B509" s="69"/>
      <c r="C509" s="68" t="s">
        <v>1245</v>
      </c>
      <c r="D509" s="68" t="s">
        <v>1261</v>
      </c>
      <c r="E509" s="68" t="s">
        <v>344</v>
      </c>
      <c r="F509" s="68">
        <v>30</v>
      </c>
      <c r="G509" s="68"/>
      <c r="H509" s="64">
        <v>13.45</v>
      </c>
      <c r="I509" s="70"/>
      <c r="J509" s="71">
        <v>14.45</v>
      </c>
      <c r="K509" s="68"/>
      <c r="L509" s="68"/>
      <c r="M509" s="70"/>
      <c r="N509" s="70"/>
      <c r="O509" s="153"/>
      <c r="P509" s="68"/>
      <c r="Q509" s="68"/>
      <c r="R509" s="68"/>
      <c r="S509" s="628"/>
      <c r="T509" s="68" t="str">
        <f>IFERROR(IFERROR(VLOOKUP(CONCATENATE($C509,"-",$D509, "-",$E509),Dashboard!$M$2:$N$158,2,FALSE),VLOOKUP(CONCATENATE($E509,"-",$D509, "-",$C509),[1]Dashboard!$M$2:$N$158,2,FALSE)),"")</f>
        <v/>
      </c>
      <c r="U509" s="209" t="str">
        <f t="shared" si="7"/>
        <v/>
      </c>
      <c r="V509" s="209"/>
      <c r="W509" s="68"/>
    </row>
    <row r="510" spans="1:23" x14ac:dyDescent="0.25">
      <c r="A510" s="68"/>
      <c r="B510" s="69"/>
      <c r="C510" s="68" t="s">
        <v>344</v>
      </c>
      <c r="D510" s="68" t="s">
        <v>1245</v>
      </c>
      <c r="E510" s="68" t="s">
        <v>7197</v>
      </c>
      <c r="F510" s="68">
        <v>34</v>
      </c>
      <c r="G510" s="68"/>
      <c r="H510" s="64">
        <v>15.2</v>
      </c>
      <c r="I510" s="70">
        <v>16.2</v>
      </c>
      <c r="J510" s="71">
        <v>16.3</v>
      </c>
      <c r="K510" s="68"/>
      <c r="L510" s="68"/>
      <c r="M510" s="70"/>
      <c r="N510" s="70"/>
      <c r="O510" s="153"/>
      <c r="P510" s="68"/>
      <c r="Q510" s="68"/>
      <c r="R510" s="68"/>
      <c r="S510" s="628"/>
      <c r="T510" s="68" t="str">
        <f>IFERROR(IFERROR(VLOOKUP(CONCATENATE($C510,"-",$D510, "-",$E510),Dashboard!$M$2:$N$158,2,FALSE),VLOOKUP(CONCATENATE($E510,"-",$D510, "-",$C510),[1]Dashboard!$M$2:$N$158,2,FALSE)),"")</f>
        <v/>
      </c>
      <c r="U510" s="209" t="str">
        <f t="shared" si="7"/>
        <v/>
      </c>
      <c r="V510" s="209"/>
      <c r="W510" s="68"/>
    </row>
    <row r="511" spans="1:23" x14ac:dyDescent="0.25">
      <c r="A511" s="68"/>
      <c r="B511" s="69"/>
      <c r="C511" s="68" t="s">
        <v>7197</v>
      </c>
      <c r="D511" s="68" t="s">
        <v>1245</v>
      </c>
      <c r="E511" s="68" t="s">
        <v>344</v>
      </c>
      <c r="F511" s="68">
        <v>34</v>
      </c>
      <c r="G511" s="68"/>
      <c r="H511" s="64">
        <v>17</v>
      </c>
      <c r="I511" s="70"/>
      <c r="J511" s="71">
        <v>18</v>
      </c>
      <c r="K511" s="68"/>
      <c r="L511" s="68"/>
      <c r="M511" s="70"/>
      <c r="N511" s="70"/>
      <c r="O511" s="153"/>
      <c r="P511" s="68"/>
      <c r="Q511" s="68"/>
      <c r="R511" s="68"/>
      <c r="S511" s="628"/>
      <c r="T511" s="68" t="str">
        <f>IFERROR(IFERROR(VLOOKUP(CONCATENATE($C511,"-",$D511, "-",$E511),Dashboard!$M$2:$N$158,2,FALSE),VLOOKUP(CONCATENATE($E511,"-",$D511, "-",$C511),[1]Dashboard!$M$2:$N$158,2,FALSE)),"")</f>
        <v/>
      </c>
      <c r="U511" s="209" t="str">
        <f t="shared" si="7"/>
        <v/>
      </c>
      <c r="V511" s="209"/>
      <c r="W511" s="68"/>
    </row>
    <row r="512" spans="1:23" x14ac:dyDescent="0.25">
      <c r="A512" s="68"/>
      <c r="B512" s="69"/>
      <c r="C512" s="68" t="s">
        <v>344</v>
      </c>
      <c r="D512" s="68" t="s">
        <v>1261</v>
      </c>
      <c r="E512" s="68" t="s">
        <v>1245</v>
      </c>
      <c r="F512" s="68">
        <v>30</v>
      </c>
      <c r="G512" s="68"/>
      <c r="H512" s="64">
        <v>18.2</v>
      </c>
      <c r="I512" s="70"/>
      <c r="J512" s="71">
        <v>19.2</v>
      </c>
      <c r="K512" s="68"/>
      <c r="L512" s="68"/>
      <c r="M512" s="70"/>
      <c r="N512" s="70"/>
      <c r="O512" s="153"/>
      <c r="P512" s="68"/>
      <c r="Q512" s="68"/>
      <c r="R512" s="68"/>
      <c r="S512" s="628"/>
      <c r="T512" s="68" t="str">
        <f>IFERROR(IFERROR(VLOOKUP(CONCATENATE($C512,"-",$D512, "-",$E512),Dashboard!$M$2:$N$158,2,FALSE),VLOOKUP(CONCATENATE($E512,"-",$D512, "-",$C512),[1]Dashboard!$M$2:$N$158,2,FALSE)),"")</f>
        <v/>
      </c>
      <c r="U512" s="209" t="str">
        <f t="shared" si="7"/>
        <v/>
      </c>
      <c r="V512" s="209"/>
      <c r="W512" s="68"/>
    </row>
    <row r="513" spans="1:23" x14ac:dyDescent="0.25">
      <c r="A513" s="68"/>
      <c r="B513" s="69"/>
      <c r="C513" s="68" t="s">
        <v>1245</v>
      </c>
      <c r="D513" s="68" t="s">
        <v>1261</v>
      </c>
      <c r="E513" s="68" t="s">
        <v>344</v>
      </c>
      <c r="F513" s="68">
        <v>30</v>
      </c>
      <c r="G513" s="68"/>
      <c r="H513" s="64">
        <v>20</v>
      </c>
      <c r="I513" s="70"/>
      <c r="J513" s="71">
        <v>21</v>
      </c>
      <c r="K513" s="68">
        <v>1</v>
      </c>
      <c r="L513" s="68">
        <v>1</v>
      </c>
      <c r="M513" s="70">
        <v>9</v>
      </c>
      <c r="N513" s="70">
        <v>6.3</v>
      </c>
      <c r="O513" s="153">
        <f>SUM(F508:F513)</f>
        <v>188</v>
      </c>
      <c r="P513" s="76">
        <v>0</v>
      </c>
      <c r="Q513" s="76">
        <v>0</v>
      </c>
      <c r="R513" s="68"/>
      <c r="S513" s="628"/>
      <c r="T513" s="68" t="str">
        <f>IFERROR(IFERROR(VLOOKUP(CONCATENATE($C513,"-",$D513, "-",$E513),Dashboard!$M$2:$N$158,2,FALSE),VLOOKUP(CONCATENATE($E513,"-",$D513, "-",$C513),[1]Dashboard!$M$2:$N$158,2,FALSE)),"")</f>
        <v/>
      </c>
      <c r="U513" s="209" t="str">
        <f t="shared" si="7"/>
        <v/>
      </c>
      <c r="V513" s="209"/>
      <c r="W513" s="68" t="s">
        <v>5882</v>
      </c>
    </row>
    <row r="514" spans="1:23" x14ac:dyDescent="0.25">
      <c r="A514" s="68"/>
      <c r="B514" s="69">
        <v>74</v>
      </c>
      <c r="C514" s="68" t="s">
        <v>344</v>
      </c>
      <c r="D514" s="68" t="s">
        <v>1261</v>
      </c>
      <c r="E514" s="68" t="s">
        <v>1245</v>
      </c>
      <c r="F514" s="68">
        <v>30</v>
      </c>
      <c r="G514" s="68"/>
      <c r="H514" s="64">
        <v>6.2</v>
      </c>
      <c r="I514" s="70"/>
      <c r="J514" s="71">
        <v>7.2</v>
      </c>
      <c r="K514" s="68"/>
      <c r="L514" s="68"/>
      <c r="M514" s="70"/>
      <c r="N514" s="70"/>
      <c r="O514" s="153"/>
      <c r="P514" s="68"/>
      <c r="Q514" s="68"/>
      <c r="R514" s="68"/>
      <c r="S514" s="628"/>
      <c r="T514" s="68" t="str">
        <f>IFERROR(IFERROR(VLOOKUP(CONCATENATE($C514,"-",$D514, "-",$E514),Dashboard!$M$2:$N$158,2,FALSE),VLOOKUP(CONCATENATE($E514,"-",$D514, "-",$C514),[1]Dashboard!$M$2:$N$158,2,FALSE)),"")</f>
        <v/>
      </c>
      <c r="U514" s="209" t="str">
        <f t="shared" si="7"/>
        <v/>
      </c>
      <c r="V514" s="209"/>
      <c r="W514" s="68"/>
    </row>
    <row r="515" spans="1:23" x14ac:dyDescent="0.25">
      <c r="A515" s="68"/>
      <c r="B515" s="69"/>
      <c r="C515" s="68" t="s">
        <v>1245</v>
      </c>
      <c r="D515" s="68" t="s">
        <v>1261</v>
      </c>
      <c r="E515" s="68" t="s">
        <v>344</v>
      </c>
      <c r="F515" s="68">
        <v>30</v>
      </c>
      <c r="G515" s="68"/>
      <c r="H515" s="64">
        <v>7.5</v>
      </c>
      <c r="I515" s="70"/>
      <c r="J515" s="71">
        <v>8.5</v>
      </c>
      <c r="K515" s="68"/>
      <c r="L515" s="68"/>
      <c r="M515" s="70"/>
      <c r="N515" s="70"/>
      <c r="O515" s="153"/>
      <c r="P515" s="68"/>
      <c r="Q515" s="68"/>
      <c r="R515" s="68"/>
      <c r="S515" s="628"/>
      <c r="T515" s="68" t="str">
        <f>IFERROR(IFERROR(VLOOKUP(CONCATENATE($C515,"-",$D515, "-",$E515),Dashboard!$M$2:$N$158,2,FALSE),VLOOKUP(CONCATENATE($E515,"-",$D515, "-",$C515),[1]Dashboard!$M$2:$N$158,2,FALSE)),"")</f>
        <v/>
      </c>
      <c r="U515" s="209" t="str">
        <f t="shared" si="7"/>
        <v/>
      </c>
      <c r="V515" s="209"/>
      <c r="W515" s="68"/>
    </row>
    <row r="516" spans="1:23" x14ac:dyDescent="0.25">
      <c r="A516" s="68"/>
      <c r="B516" s="69"/>
      <c r="C516" s="68" t="s">
        <v>344</v>
      </c>
      <c r="D516" s="68" t="s">
        <v>1261</v>
      </c>
      <c r="E516" s="68" t="s">
        <v>1245</v>
      </c>
      <c r="F516" s="68">
        <v>30</v>
      </c>
      <c r="G516" s="68"/>
      <c r="H516" s="64">
        <v>9.1999999999999993</v>
      </c>
      <c r="I516" s="70"/>
      <c r="J516" s="71">
        <v>10.199999999999999</v>
      </c>
      <c r="K516" s="68"/>
      <c r="L516" s="68"/>
      <c r="M516" s="70"/>
      <c r="N516" s="70"/>
      <c r="O516" s="153"/>
      <c r="P516" s="68"/>
      <c r="Q516" s="68"/>
      <c r="R516" s="68"/>
      <c r="S516" s="628"/>
      <c r="T516" s="68" t="str">
        <f>IFERROR(IFERROR(VLOOKUP(CONCATENATE($C516,"-",$D516, "-",$E516),Dashboard!$M$2:$N$158,2,FALSE),VLOOKUP(CONCATENATE($E516,"-",$D516, "-",$C516),[1]Dashboard!$M$2:$N$158,2,FALSE)),"")</f>
        <v/>
      </c>
      <c r="U516" s="209" t="str">
        <f t="shared" si="7"/>
        <v/>
      </c>
      <c r="V516" s="209"/>
      <c r="W516" s="68"/>
    </row>
    <row r="517" spans="1:23" x14ac:dyDescent="0.25">
      <c r="A517" s="68"/>
      <c r="B517" s="69"/>
      <c r="C517" s="68" t="s">
        <v>1245</v>
      </c>
      <c r="D517" s="68" t="s">
        <v>1261</v>
      </c>
      <c r="E517" s="68" t="s">
        <v>344</v>
      </c>
      <c r="F517" s="68">
        <v>30</v>
      </c>
      <c r="G517" s="68"/>
      <c r="H517" s="64">
        <v>10.5</v>
      </c>
      <c r="I517" s="70"/>
      <c r="J517" s="71">
        <v>11.5</v>
      </c>
      <c r="K517" s="68">
        <v>1</v>
      </c>
      <c r="L517" s="68">
        <v>1</v>
      </c>
      <c r="M517" s="70">
        <v>6</v>
      </c>
      <c r="N517" s="70">
        <v>4.3</v>
      </c>
      <c r="O517" s="153">
        <f>SUM(F514:F517)</f>
        <v>120</v>
      </c>
      <c r="P517" s="76">
        <v>0</v>
      </c>
      <c r="Q517" s="76">
        <v>0</v>
      </c>
      <c r="R517" s="68"/>
      <c r="S517" s="628"/>
      <c r="T517" s="68" t="str">
        <f>IFERROR(IFERROR(VLOOKUP(CONCATENATE($C517,"-",$D517, "-",$E517),Dashboard!$M$2:$N$158,2,FALSE),VLOOKUP(CONCATENATE($E517,"-",$D517, "-",$C517),[1]Dashboard!$M$2:$N$158,2,FALSE)),"")</f>
        <v/>
      </c>
      <c r="U517" s="209" t="str">
        <f t="shared" si="7"/>
        <v/>
      </c>
      <c r="V517" s="209"/>
      <c r="W517" s="68" t="s">
        <v>5805</v>
      </c>
    </row>
    <row r="518" spans="1:23" x14ac:dyDescent="0.25">
      <c r="A518" s="68"/>
      <c r="B518" s="69"/>
      <c r="C518" s="68"/>
      <c r="D518" s="68"/>
      <c r="E518" s="68"/>
      <c r="F518" s="68"/>
      <c r="G518" s="68"/>
      <c r="H518" s="64"/>
      <c r="I518" s="70"/>
      <c r="J518" s="71"/>
      <c r="K518" s="68"/>
      <c r="L518" s="68"/>
      <c r="M518" s="70"/>
      <c r="N518" s="70"/>
      <c r="O518" s="153"/>
      <c r="P518" s="68"/>
      <c r="Q518" s="68"/>
      <c r="R518" s="68"/>
      <c r="S518" s="628"/>
      <c r="T518" s="68" t="str">
        <f>IFERROR(IFERROR(VLOOKUP(CONCATENATE($C518,"-",$D518, "-",$E518),Dashboard!$M$2:$N$158,2,FALSE),VLOOKUP(CONCATENATE($E518,"-",$D518, "-",$C518),[1]Dashboard!$M$2:$N$158,2,FALSE)),"")</f>
        <v/>
      </c>
      <c r="U518" s="209" t="str">
        <f t="shared" si="7"/>
        <v/>
      </c>
      <c r="V518" s="209"/>
      <c r="W518" s="68"/>
    </row>
    <row r="519" spans="1:23" x14ac:dyDescent="0.25">
      <c r="A519" s="68"/>
      <c r="B519" s="69" t="s">
        <v>5886</v>
      </c>
      <c r="C519" s="68" t="s">
        <v>344</v>
      </c>
      <c r="D519" s="68" t="s">
        <v>1261</v>
      </c>
      <c r="E519" s="68" t="s">
        <v>1245</v>
      </c>
      <c r="F519" s="68">
        <v>30</v>
      </c>
      <c r="G519" s="68"/>
      <c r="H519" s="64">
        <v>12.5</v>
      </c>
      <c r="I519" s="70"/>
      <c r="J519" s="71">
        <v>13.5</v>
      </c>
      <c r="K519" s="68"/>
      <c r="L519" s="68"/>
      <c r="M519" s="70"/>
      <c r="N519" s="70"/>
      <c r="O519" s="153"/>
      <c r="P519" s="68"/>
      <c r="Q519" s="68"/>
      <c r="R519" s="68"/>
      <c r="S519" s="628"/>
      <c r="T519" s="68" t="str">
        <f>IFERROR(IFERROR(VLOOKUP(CONCATENATE($C519,"-",$D519, "-",$E519),Dashboard!$M$2:$N$158,2,FALSE),VLOOKUP(CONCATENATE($E519,"-",$D519, "-",$C519),[1]Dashboard!$M$2:$N$158,2,FALSE)),"")</f>
        <v/>
      </c>
      <c r="U519" s="209" t="str">
        <f t="shared" si="7"/>
        <v/>
      </c>
      <c r="V519" s="209"/>
      <c r="W519" s="68"/>
    </row>
    <row r="520" spans="1:23" x14ac:dyDescent="0.25">
      <c r="A520" s="68"/>
      <c r="B520" s="69"/>
      <c r="C520" s="68" t="s">
        <v>1245</v>
      </c>
      <c r="D520" s="68" t="s">
        <v>1261</v>
      </c>
      <c r="E520" s="68" t="s">
        <v>344</v>
      </c>
      <c r="F520" s="68">
        <v>30</v>
      </c>
      <c r="G520" s="68"/>
      <c r="H520" s="64">
        <v>14.2</v>
      </c>
      <c r="I520" s="70"/>
      <c r="J520" s="71">
        <v>15.2</v>
      </c>
      <c r="K520" s="68"/>
      <c r="L520" s="68"/>
      <c r="M520" s="70"/>
      <c r="N520" s="70"/>
      <c r="O520" s="153"/>
      <c r="P520" s="68"/>
      <c r="Q520" s="68"/>
      <c r="R520" s="68"/>
      <c r="S520" s="628"/>
      <c r="T520" s="68" t="str">
        <f>IFERROR(IFERROR(VLOOKUP(CONCATENATE($C520,"-",$D520, "-",$E520),Dashboard!$M$2:$N$158,2,FALSE),VLOOKUP(CONCATENATE($E520,"-",$D520, "-",$C520),[1]Dashboard!$M$2:$N$158,2,FALSE)),"")</f>
        <v/>
      </c>
      <c r="U520" s="209" t="str">
        <f t="shared" si="7"/>
        <v/>
      </c>
      <c r="V520" s="209"/>
      <c r="W520" s="68"/>
    </row>
    <row r="521" spans="1:23" x14ac:dyDescent="0.25">
      <c r="A521" s="68"/>
      <c r="B521" s="69"/>
      <c r="C521" s="68" t="s">
        <v>344</v>
      </c>
      <c r="D521" s="68" t="s">
        <v>1261</v>
      </c>
      <c r="E521" s="68" t="s">
        <v>295</v>
      </c>
      <c r="F521" s="68">
        <v>31</v>
      </c>
      <c r="G521" s="68"/>
      <c r="H521" s="64">
        <v>16.149999999999999</v>
      </c>
      <c r="I521" s="70"/>
      <c r="J521" s="71">
        <v>17.149999999999999</v>
      </c>
      <c r="K521" s="68"/>
      <c r="L521" s="68"/>
      <c r="M521" s="70"/>
      <c r="N521" s="70"/>
      <c r="O521" s="153"/>
      <c r="P521" s="68"/>
      <c r="Q521" s="68"/>
      <c r="R521" s="68"/>
      <c r="S521" s="628"/>
      <c r="T521" s="68" t="str">
        <f>IFERROR(IFERROR(VLOOKUP(CONCATENATE($C521,"-",$D521, "-",$E521),Dashboard!$M$2:$N$158,2,FALSE),VLOOKUP(CONCATENATE($E521,"-",$D521, "-",$C521),[1]Dashboard!$M$2:$N$158,2,FALSE)),"")</f>
        <v>mrg139</v>
      </c>
      <c r="U521" s="209" t="str">
        <f t="shared" si="7"/>
        <v>mrg139</v>
      </c>
      <c r="V521" s="209"/>
      <c r="W521" s="68"/>
    </row>
    <row r="522" spans="1:23" x14ac:dyDescent="0.25">
      <c r="A522" s="68"/>
      <c r="B522" s="69"/>
      <c r="C522" s="68" t="s">
        <v>295</v>
      </c>
      <c r="D522" s="68" t="s">
        <v>880</v>
      </c>
      <c r="E522" s="68" t="s">
        <v>344</v>
      </c>
      <c r="F522" s="68">
        <v>40</v>
      </c>
      <c r="G522" s="68"/>
      <c r="H522" s="64">
        <v>17.3</v>
      </c>
      <c r="I522" s="70"/>
      <c r="J522" s="71">
        <v>19</v>
      </c>
      <c r="K522" s="68"/>
      <c r="L522" s="68"/>
      <c r="M522" s="70"/>
      <c r="N522" s="70"/>
      <c r="O522" s="153"/>
      <c r="P522" s="68"/>
      <c r="Q522" s="68"/>
      <c r="R522" s="68"/>
      <c r="S522" s="628"/>
      <c r="T522" s="68" t="str">
        <f>IFERROR(IFERROR(VLOOKUP(CONCATENATE($C522,"-",$D522, "-",$E522),Dashboard!$M$2:$N$158,2,FALSE),VLOOKUP(CONCATENATE($E522,"-",$D522, "-",$C522),[1]Dashboard!$M$2:$N$158,2,FALSE)),"")</f>
        <v/>
      </c>
      <c r="U522" s="209" t="str">
        <f t="shared" si="7"/>
        <v/>
      </c>
      <c r="V522" s="209"/>
      <c r="W522" s="68" t="s">
        <v>7634</v>
      </c>
    </row>
    <row r="523" spans="1:23" x14ac:dyDescent="0.25">
      <c r="A523" s="68"/>
      <c r="B523" s="69"/>
      <c r="C523" s="68" t="s">
        <v>344</v>
      </c>
      <c r="D523" s="68" t="s">
        <v>1261</v>
      </c>
      <c r="E523" s="68" t="s">
        <v>1245</v>
      </c>
      <c r="F523" s="68">
        <v>30</v>
      </c>
      <c r="G523" s="68"/>
      <c r="H523" s="64">
        <v>19.149999999999999</v>
      </c>
      <c r="I523" s="70"/>
      <c r="J523" s="71">
        <v>20.149999999999999</v>
      </c>
      <c r="K523" s="68"/>
      <c r="L523" s="68"/>
      <c r="M523" s="70"/>
      <c r="N523" s="70"/>
      <c r="O523" s="153"/>
      <c r="P523" s="68"/>
      <c r="Q523" s="68"/>
      <c r="R523" s="68"/>
      <c r="S523" s="628"/>
      <c r="T523" s="68" t="str">
        <f>IFERROR(IFERROR(VLOOKUP(CONCATENATE($C523,"-",$D523, "-",$E523),Dashboard!$M$2:$N$158,2,FALSE),VLOOKUP(CONCATENATE($E523,"-",$D523, "-",$C523),[1]Dashboard!$M$2:$N$158,2,FALSE)),"")</f>
        <v/>
      </c>
      <c r="U523" s="209" t="str">
        <f t="shared" si="7"/>
        <v/>
      </c>
      <c r="V523" s="209"/>
      <c r="W523" s="68"/>
    </row>
    <row r="524" spans="1:23" x14ac:dyDescent="0.25">
      <c r="A524" s="68"/>
      <c r="B524" s="69"/>
      <c r="C524" s="68" t="s">
        <v>1245</v>
      </c>
      <c r="D524" s="68" t="s">
        <v>1261</v>
      </c>
      <c r="E524" s="68" t="s">
        <v>344</v>
      </c>
      <c r="F524" s="68">
        <v>30</v>
      </c>
      <c r="G524" s="68"/>
      <c r="H524" s="64">
        <v>20.399999999999999</v>
      </c>
      <c r="I524" s="70"/>
      <c r="J524" s="71">
        <v>21.4</v>
      </c>
      <c r="K524" s="68">
        <v>1</v>
      </c>
      <c r="L524" s="68">
        <v>1</v>
      </c>
      <c r="M524" s="70">
        <v>9.1999999999999993</v>
      </c>
      <c r="N524" s="70">
        <v>6.3</v>
      </c>
      <c r="O524" s="153">
        <f>SUM(F519:F524)</f>
        <v>191</v>
      </c>
      <c r="P524" s="76">
        <v>0</v>
      </c>
      <c r="Q524" s="76">
        <v>0</v>
      </c>
      <c r="R524" s="68"/>
      <c r="S524" s="628"/>
      <c r="T524" s="68" t="str">
        <f>IFERROR(IFERROR(VLOOKUP(CONCATENATE($C524,"-",$D524, "-",$E524),Dashboard!$M$2:$N$158,2,FALSE),VLOOKUP(CONCATENATE($E524,"-",$D524, "-",$C524),[1]Dashboard!$M$2:$N$158,2,FALSE)),"")</f>
        <v/>
      </c>
      <c r="U524" s="209" t="str">
        <f t="shared" si="7"/>
        <v/>
      </c>
      <c r="V524" s="209"/>
      <c r="W524" s="68" t="s">
        <v>5882</v>
      </c>
    </row>
    <row r="525" spans="1:23" x14ac:dyDescent="0.25">
      <c r="A525" s="68"/>
      <c r="B525" s="69">
        <v>75</v>
      </c>
      <c r="C525" s="68" t="s">
        <v>344</v>
      </c>
      <c r="D525" s="68" t="s">
        <v>1261</v>
      </c>
      <c r="E525" s="68" t="s">
        <v>1245</v>
      </c>
      <c r="F525" s="68">
        <v>30</v>
      </c>
      <c r="G525" s="68"/>
      <c r="H525" s="64">
        <v>6.5</v>
      </c>
      <c r="I525" s="70"/>
      <c r="J525" s="71">
        <v>7.5</v>
      </c>
      <c r="K525" s="68"/>
      <c r="L525" s="68"/>
      <c r="M525" s="70"/>
      <c r="N525" s="70"/>
      <c r="O525" s="153"/>
      <c r="P525" s="68"/>
      <c r="Q525" s="68"/>
      <c r="R525" s="68"/>
      <c r="S525" s="628"/>
      <c r="T525" s="68" t="str">
        <f>IFERROR(IFERROR(VLOOKUP(CONCATENATE($C525,"-",$D525, "-",$E525),Dashboard!$M$2:$N$158,2,FALSE),VLOOKUP(CONCATENATE($E525,"-",$D525, "-",$C525),[1]Dashboard!$M$2:$N$158,2,FALSE)),"")</f>
        <v/>
      </c>
      <c r="U525" s="209" t="str">
        <f t="shared" si="7"/>
        <v/>
      </c>
      <c r="V525" s="209"/>
      <c r="W525" s="68"/>
    </row>
    <row r="526" spans="1:23" x14ac:dyDescent="0.25">
      <c r="A526" s="68"/>
      <c r="B526" s="69"/>
      <c r="C526" s="68" t="s">
        <v>1245</v>
      </c>
      <c r="D526" s="68" t="s">
        <v>1261</v>
      </c>
      <c r="E526" s="68" t="s">
        <v>344</v>
      </c>
      <c r="F526" s="68">
        <v>30</v>
      </c>
      <c r="G526" s="68"/>
      <c r="H526" s="64">
        <v>8.1999999999999993</v>
      </c>
      <c r="I526" s="70"/>
      <c r="J526" s="71">
        <v>9.1999999999999993</v>
      </c>
      <c r="K526" s="68"/>
      <c r="L526" s="68"/>
      <c r="M526" s="70"/>
      <c r="N526" s="70"/>
      <c r="O526" s="153"/>
      <c r="P526" s="68"/>
      <c r="Q526" s="68"/>
      <c r="R526" s="68"/>
      <c r="S526" s="628"/>
      <c r="T526" s="68" t="str">
        <f>IFERROR(IFERROR(VLOOKUP(CONCATENATE($C526,"-",$D526, "-",$E526),Dashboard!$M$2:$N$158,2,FALSE),VLOOKUP(CONCATENATE($E526,"-",$D526, "-",$C526),[1]Dashboard!$M$2:$N$158,2,FALSE)),"")</f>
        <v/>
      </c>
      <c r="U526" s="209" t="str">
        <f t="shared" si="7"/>
        <v/>
      </c>
      <c r="V526" s="209"/>
      <c r="W526" s="68"/>
    </row>
    <row r="527" spans="1:23" x14ac:dyDescent="0.25">
      <c r="A527" s="68"/>
      <c r="B527" s="69"/>
      <c r="C527" s="68" t="s">
        <v>344</v>
      </c>
      <c r="D527" s="68" t="s">
        <v>1261</v>
      </c>
      <c r="E527" s="68" t="s">
        <v>1245</v>
      </c>
      <c r="F527" s="68">
        <v>30</v>
      </c>
      <c r="G527" s="68"/>
      <c r="H527" s="64">
        <v>9.5</v>
      </c>
      <c r="I527" s="70"/>
      <c r="J527" s="71">
        <v>10.5</v>
      </c>
      <c r="K527" s="68"/>
      <c r="L527" s="68"/>
      <c r="M527" s="70"/>
      <c r="N527" s="70"/>
      <c r="O527" s="153"/>
      <c r="P527" s="68"/>
      <c r="Q527" s="68"/>
      <c r="R527" s="68"/>
      <c r="S527" s="628"/>
      <c r="T527" s="68" t="str">
        <f>IFERROR(IFERROR(VLOOKUP(CONCATENATE($C527,"-",$D527, "-",$E527),Dashboard!$M$2:$N$158,2,FALSE),VLOOKUP(CONCATENATE($E527,"-",$D527, "-",$C527),[1]Dashboard!$M$2:$N$158,2,FALSE)),"")</f>
        <v/>
      </c>
      <c r="U527" s="209" t="str">
        <f t="shared" si="7"/>
        <v/>
      </c>
      <c r="V527" s="209"/>
      <c r="W527" s="68"/>
    </row>
    <row r="528" spans="1:23" x14ac:dyDescent="0.25">
      <c r="A528" s="68"/>
      <c r="B528" s="69"/>
      <c r="C528" s="68" t="s">
        <v>1245</v>
      </c>
      <c r="D528" s="68" t="s">
        <v>1261</v>
      </c>
      <c r="E528" s="68" t="s">
        <v>344</v>
      </c>
      <c r="F528" s="68">
        <v>30</v>
      </c>
      <c r="G528" s="68"/>
      <c r="H528" s="64">
        <v>11.2</v>
      </c>
      <c r="I528" s="70"/>
      <c r="J528" s="71">
        <v>12.2</v>
      </c>
      <c r="K528" s="68">
        <v>1</v>
      </c>
      <c r="L528" s="68">
        <v>1</v>
      </c>
      <c r="M528" s="70">
        <v>5.35</v>
      </c>
      <c r="N528" s="70">
        <v>4.3</v>
      </c>
      <c r="O528" s="153">
        <f>SUM(F525:F528)</f>
        <v>120</v>
      </c>
      <c r="P528" s="76">
        <v>0</v>
      </c>
      <c r="Q528" s="76">
        <v>0</v>
      </c>
      <c r="R528" s="68"/>
      <c r="S528" s="628"/>
      <c r="T528" s="68" t="str">
        <f>IFERROR(IFERROR(VLOOKUP(CONCATENATE($C528,"-",$D528, "-",$E528),Dashboard!$M$2:$N$158,2,FALSE),VLOOKUP(CONCATENATE($E528,"-",$D528, "-",$C528),[1]Dashboard!$M$2:$N$158,2,FALSE)),"")</f>
        <v/>
      </c>
      <c r="U528" s="209" t="str">
        <f t="shared" si="7"/>
        <v/>
      </c>
      <c r="V528" s="209"/>
      <c r="W528" s="68" t="s">
        <v>5805</v>
      </c>
    </row>
    <row r="529" spans="1:23" x14ac:dyDescent="0.25">
      <c r="A529" s="68"/>
      <c r="B529" s="69"/>
      <c r="C529" s="68"/>
      <c r="D529" s="68"/>
      <c r="E529" s="68"/>
      <c r="F529" s="68"/>
      <c r="G529" s="68"/>
      <c r="H529" s="64"/>
      <c r="I529" s="70"/>
      <c r="J529" s="71"/>
      <c r="K529" s="68"/>
      <c r="L529" s="68"/>
      <c r="M529" s="70"/>
      <c r="N529" s="70"/>
      <c r="O529" s="153"/>
      <c r="P529" s="68"/>
      <c r="Q529" s="68"/>
      <c r="R529" s="68"/>
      <c r="S529" s="628"/>
      <c r="T529" s="68" t="str">
        <f>IFERROR(IFERROR(VLOOKUP(CONCATENATE($C529,"-",$D529, "-",$E529),Dashboard!$M$2:$N$158,2,FALSE),VLOOKUP(CONCATENATE($E529,"-",$D529, "-",$C529),[1]Dashboard!$M$2:$N$158,2,FALSE)),"")</f>
        <v/>
      </c>
      <c r="U529" s="209" t="str">
        <f t="shared" si="7"/>
        <v/>
      </c>
      <c r="V529" s="209"/>
      <c r="W529" s="68"/>
    </row>
    <row r="530" spans="1:23" x14ac:dyDescent="0.25">
      <c r="A530" s="68"/>
      <c r="B530" s="69" t="s">
        <v>5887</v>
      </c>
      <c r="C530" s="68" t="s">
        <v>344</v>
      </c>
      <c r="D530" s="68" t="s">
        <v>1261</v>
      </c>
      <c r="E530" s="68" t="s">
        <v>295</v>
      </c>
      <c r="F530" s="68">
        <v>31</v>
      </c>
      <c r="G530" s="68"/>
      <c r="H530" s="64">
        <v>12.15</v>
      </c>
      <c r="I530" s="70"/>
      <c r="J530" s="71">
        <v>13.15</v>
      </c>
      <c r="K530" s="68"/>
      <c r="L530" s="68"/>
      <c r="M530" s="70"/>
      <c r="N530" s="70"/>
      <c r="O530" s="153"/>
      <c r="P530" s="68"/>
      <c r="Q530" s="68"/>
      <c r="R530" s="68"/>
      <c r="S530" s="628"/>
      <c r="T530" s="68" t="str">
        <f>IFERROR(IFERROR(VLOOKUP(CONCATENATE($C530,"-",$D530, "-",$E530),Dashboard!$M$2:$N$158,2,FALSE),VLOOKUP(CONCATENATE($E530,"-",$D530, "-",$C530),[1]Dashboard!$M$2:$N$158,2,FALSE)),"")</f>
        <v>mrg139</v>
      </c>
      <c r="U530" s="209" t="str">
        <f t="shared" si="7"/>
        <v>mrg139</v>
      </c>
      <c r="V530" s="209"/>
      <c r="W530" s="68"/>
    </row>
    <row r="531" spans="1:23" x14ac:dyDescent="0.25">
      <c r="A531" s="68"/>
      <c r="B531" s="69"/>
      <c r="C531" s="68" t="s">
        <v>295</v>
      </c>
      <c r="D531" s="68" t="s">
        <v>1261</v>
      </c>
      <c r="E531" s="68" t="s">
        <v>344</v>
      </c>
      <c r="F531" s="68">
        <v>31</v>
      </c>
      <c r="G531" s="68"/>
      <c r="H531" s="64">
        <v>13.3</v>
      </c>
      <c r="I531" s="70"/>
      <c r="J531" s="71">
        <v>14.3</v>
      </c>
      <c r="K531" s="68"/>
      <c r="L531" s="68"/>
      <c r="M531" s="70"/>
      <c r="N531" s="70"/>
      <c r="O531" s="153"/>
      <c r="P531" s="68"/>
      <c r="Q531" s="68"/>
      <c r="R531" s="68"/>
      <c r="S531" s="628"/>
      <c r="T531" s="68" t="str">
        <f>IFERROR(IFERROR(VLOOKUP(CONCATENATE($C531,"-",$D531, "-",$E531),Dashboard!$M$2:$N$158,2,FALSE),VLOOKUP(CONCATENATE($E531,"-",$D531, "-",$C531),[1]Dashboard!$M$2:$N$158,2,FALSE)),"")</f>
        <v>mrg139</v>
      </c>
      <c r="U531" s="209" t="str">
        <f t="shared" si="7"/>
        <v>mrg139</v>
      </c>
      <c r="V531" s="209"/>
      <c r="W531" s="68"/>
    </row>
    <row r="532" spans="1:23" x14ac:dyDescent="0.25">
      <c r="A532" s="68"/>
      <c r="B532" s="69"/>
      <c r="C532" s="68" t="s">
        <v>344</v>
      </c>
      <c r="D532" s="74" t="s">
        <v>3001</v>
      </c>
      <c r="E532" s="68" t="s">
        <v>2860</v>
      </c>
      <c r="F532" s="68">
        <v>20</v>
      </c>
      <c r="G532" s="68"/>
      <c r="H532" s="64">
        <v>14.4</v>
      </c>
      <c r="I532" s="70"/>
      <c r="J532" s="71">
        <v>15.25</v>
      </c>
      <c r="K532" s="68"/>
      <c r="L532" s="68"/>
      <c r="M532" s="70"/>
      <c r="N532" s="70"/>
      <c r="O532" s="153"/>
      <c r="P532" s="68"/>
      <c r="Q532" s="68"/>
      <c r="R532" s="68"/>
      <c r="S532" s="628"/>
      <c r="T532" s="68" t="str">
        <f>IFERROR(IFERROR(VLOOKUP(CONCATENATE($C532,"-",$D532, "-",$E532),Dashboard!$M$2:$N$158,2,FALSE),VLOOKUP(CONCATENATE($E532,"-",$D532, "-",$C532),[1]Dashboard!$M$2:$N$158,2,FALSE)),"")</f>
        <v/>
      </c>
      <c r="U532" s="209" t="str">
        <f t="shared" si="7"/>
        <v/>
      </c>
      <c r="V532" s="209"/>
      <c r="W532" s="68" t="s">
        <v>5612</v>
      </c>
    </row>
    <row r="533" spans="1:23" x14ac:dyDescent="0.25">
      <c r="A533" s="68"/>
      <c r="B533" s="69"/>
      <c r="C533" s="68" t="s">
        <v>2860</v>
      </c>
      <c r="D533" s="68" t="s">
        <v>3095</v>
      </c>
      <c r="E533" s="68" t="s">
        <v>1249</v>
      </c>
      <c r="F533" s="68">
        <v>37</v>
      </c>
      <c r="G533" s="68"/>
      <c r="H533" s="64">
        <v>16.149999999999999</v>
      </c>
      <c r="I533" s="70"/>
      <c r="J533" s="71">
        <v>17.45</v>
      </c>
      <c r="K533" s="68">
        <v>1</v>
      </c>
      <c r="L533" s="68">
        <v>1</v>
      </c>
      <c r="M533" s="70">
        <v>7</v>
      </c>
      <c r="N533" s="70">
        <v>6.05</v>
      </c>
      <c r="O533" s="153">
        <f>SUM(F530:F533)</f>
        <v>119</v>
      </c>
      <c r="P533" s="76">
        <v>0</v>
      </c>
      <c r="Q533" s="76">
        <v>0</v>
      </c>
      <c r="R533" s="68"/>
      <c r="S533" s="628"/>
      <c r="T533" s="68" t="str">
        <f>IFERROR(IFERROR(VLOOKUP(CONCATENATE($C533,"-",$D533, "-",$E533),Dashboard!$M$2:$N$158,2,FALSE),VLOOKUP(CONCATENATE($E533,"-",$D533, "-",$C533),[1]Dashboard!$M$2:$N$158,2,FALSE)),"")</f>
        <v/>
      </c>
      <c r="U533" s="209" t="str">
        <f t="shared" si="7"/>
        <v/>
      </c>
      <c r="V533" s="209"/>
      <c r="W533" s="90" t="s">
        <v>7635</v>
      </c>
    </row>
    <row r="534" spans="1:23" x14ac:dyDescent="0.25">
      <c r="A534" s="68"/>
      <c r="B534" s="69">
        <v>76</v>
      </c>
      <c r="C534" s="68" t="s">
        <v>1249</v>
      </c>
      <c r="D534" s="68" t="s">
        <v>2342</v>
      </c>
      <c r="E534" s="68" t="s">
        <v>344</v>
      </c>
      <c r="F534" s="68">
        <v>51</v>
      </c>
      <c r="G534" s="68"/>
      <c r="H534" s="64">
        <v>6.4</v>
      </c>
      <c r="I534" s="70"/>
      <c r="J534" s="71">
        <v>8.3000000000000007</v>
      </c>
      <c r="K534" s="68"/>
      <c r="L534" s="68"/>
      <c r="M534" s="70"/>
      <c r="N534" s="70"/>
      <c r="O534" s="153"/>
      <c r="P534" s="68"/>
      <c r="Q534" s="68"/>
      <c r="R534" s="68"/>
      <c r="S534" s="628"/>
      <c r="T534" s="68" t="str">
        <f>IFERROR(IFERROR(VLOOKUP(CONCATENATE($C534,"-",$D534, "-",$E534),Dashboard!$M$2:$N$158,2,FALSE),VLOOKUP(CONCATENATE($E534,"-",$D534, "-",$C534),[1]Dashboard!$M$2:$N$158,2,FALSE)),"")</f>
        <v/>
      </c>
      <c r="U534" s="209" t="str">
        <f t="shared" si="7"/>
        <v/>
      </c>
      <c r="V534" s="209"/>
      <c r="W534" s="68"/>
    </row>
    <row r="535" spans="1:23" x14ac:dyDescent="0.25">
      <c r="A535" s="68"/>
      <c r="B535" s="69"/>
      <c r="C535" s="68" t="s">
        <v>344</v>
      </c>
      <c r="D535" s="68" t="s">
        <v>1261</v>
      </c>
      <c r="E535" s="68" t="s">
        <v>295</v>
      </c>
      <c r="F535" s="68">
        <v>31</v>
      </c>
      <c r="G535" s="68"/>
      <c r="H535" s="64">
        <v>8.35</v>
      </c>
      <c r="I535" s="70"/>
      <c r="J535" s="71">
        <v>9.35</v>
      </c>
      <c r="K535" s="68"/>
      <c r="L535" s="68"/>
      <c r="M535" s="70"/>
      <c r="N535" s="70"/>
      <c r="O535" s="153"/>
      <c r="P535" s="68"/>
      <c r="Q535" s="68"/>
      <c r="R535" s="68"/>
      <c r="S535" s="628"/>
      <c r="T535" s="68" t="str">
        <f>IFERROR(IFERROR(VLOOKUP(CONCATENATE($C535,"-",$D535, "-",$E535),Dashboard!$M$2:$N$158,2,FALSE),VLOOKUP(CONCATENATE($E535,"-",$D535, "-",$C535),[1]Dashboard!$M$2:$N$158,2,FALSE)),"")</f>
        <v>mrg139</v>
      </c>
      <c r="U535" s="209" t="str">
        <f t="shared" si="7"/>
        <v>mrg139</v>
      </c>
      <c r="V535" s="209"/>
      <c r="W535" s="68"/>
    </row>
    <row r="536" spans="1:23" x14ac:dyDescent="0.25">
      <c r="A536" s="68"/>
      <c r="B536" s="69"/>
      <c r="C536" s="68" t="s">
        <v>295</v>
      </c>
      <c r="D536" s="68" t="s">
        <v>1261</v>
      </c>
      <c r="E536" s="68" t="s">
        <v>344</v>
      </c>
      <c r="F536" s="68">
        <v>31</v>
      </c>
      <c r="G536" s="68"/>
      <c r="H536" s="64">
        <v>9.4</v>
      </c>
      <c r="I536" s="70"/>
      <c r="J536" s="71">
        <v>10.4</v>
      </c>
      <c r="K536" s="68">
        <v>1</v>
      </c>
      <c r="L536" s="68">
        <v>1</v>
      </c>
      <c r="M536" s="70">
        <v>3.25</v>
      </c>
      <c r="N536" s="70">
        <v>3.05</v>
      </c>
      <c r="O536" s="153">
        <f>SUM(F534:F536)</f>
        <v>113</v>
      </c>
      <c r="P536" s="76">
        <v>0</v>
      </c>
      <c r="Q536" s="76">
        <v>0</v>
      </c>
      <c r="R536" s="68"/>
      <c r="S536" s="628"/>
      <c r="T536" s="68" t="str">
        <f>IFERROR(IFERROR(VLOOKUP(CONCATENATE($C536,"-",$D536, "-",$E536),Dashboard!$M$2:$N$158,2,FALSE),VLOOKUP(CONCATENATE($E536,"-",$D536, "-",$C536),[1]Dashboard!$M$2:$N$158,2,FALSE)),"")</f>
        <v>mrg139</v>
      </c>
      <c r="U536" s="209" t="str">
        <f t="shared" si="7"/>
        <v>mrg139</v>
      </c>
      <c r="V536" s="209"/>
      <c r="W536" s="68" t="s">
        <v>5805</v>
      </c>
    </row>
    <row r="537" spans="1:23" x14ac:dyDescent="0.25">
      <c r="A537" s="62"/>
      <c r="B537" s="63" t="s">
        <v>5888</v>
      </c>
      <c r="C537" s="62" t="s">
        <v>344</v>
      </c>
      <c r="D537" s="62" t="s">
        <v>5663</v>
      </c>
      <c r="E537" s="62" t="s">
        <v>295</v>
      </c>
      <c r="F537" s="62">
        <v>37</v>
      </c>
      <c r="G537" s="62"/>
      <c r="H537" s="64">
        <v>7.35</v>
      </c>
      <c r="I537" s="67"/>
      <c r="J537" s="66">
        <v>9.0500000000000007</v>
      </c>
      <c r="K537" s="62"/>
      <c r="L537" s="62"/>
      <c r="M537" s="67"/>
      <c r="N537" s="67"/>
      <c r="O537" s="214"/>
      <c r="P537" s="62"/>
      <c r="Q537" s="62"/>
      <c r="R537" s="62"/>
      <c r="S537" s="627"/>
      <c r="T537" s="68" t="str">
        <f>IFERROR(IFERROR(VLOOKUP(CONCATENATE($C537,"-",$D537, "-",$E537),Dashboard!$M$2:$N$158,2,FALSE),VLOOKUP(CONCATENATE($E537,"-",$D537, "-",$C537),[1]Dashboard!$M$2:$N$158,2,FALSE)),"")</f>
        <v/>
      </c>
      <c r="U537" s="209" t="str">
        <f t="shared" si="7"/>
        <v/>
      </c>
      <c r="V537" s="209"/>
      <c r="W537" s="62"/>
    </row>
    <row r="538" spans="1:23" x14ac:dyDescent="0.25">
      <c r="A538" s="68"/>
      <c r="B538" s="69"/>
      <c r="C538" s="68" t="s">
        <v>295</v>
      </c>
      <c r="D538" s="68" t="s">
        <v>1261</v>
      </c>
      <c r="E538" s="68" t="s">
        <v>344</v>
      </c>
      <c r="F538" s="68">
        <v>31</v>
      </c>
      <c r="G538" s="68"/>
      <c r="H538" s="64">
        <v>9.15</v>
      </c>
      <c r="I538" s="70"/>
      <c r="J538" s="71">
        <v>10.15</v>
      </c>
      <c r="K538" s="68"/>
      <c r="L538" s="68"/>
      <c r="M538" s="70"/>
      <c r="N538" s="70"/>
      <c r="O538" s="153"/>
      <c r="P538" s="68"/>
      <c r="Q538" s="68"/>
      <c r="R538" s="68"/>
      <c r="S538" s="628"/>
      <c r="T538" s="68" t="str">
        <f>IFERROR(IFERROR(VLOOKUP(CONCATENATE($C538,"-",$D538, "-",$E538),Dashboard!$M$2:$N$158,2,FALSE),VLOOKUP(CONCATENATE($E538,"-",$D538, "-",$C538),[1]Dashboard!$M$2:$N$158,2,FALSE)),"")</f>
        <v>mrg139</v>
      </c>
      <c r="U538" s="209" t="str">
        <f t="shared" si="7"/>
        <v>mrg139</v>
      </c>
      <c r="V538" s="209"/>
      <c r="W538" s="68"/>
    </row>
    <row r="539" spans="1:23" x14ac:dyDescent="0.25">
      <c r="A539" s="68"/>
      <c r="B539" s="69"/>
      <c r="C539" s="68" t="s">
        <v>344</v>
      </c>
      <c r="D539" s="68" t="s">
        <v>2131</v>
      </c>
      <c r="E539" s="68" t="s">
        <v>1245</v>
      </c>
      <c r="F539" s="68">
        <v>28</v>
      </c>
      <c r="G539" s="68"/>
      <c r="H539" s="64">
        <v>10.25</v>
      </c>
      <c r="I539" s="70"/>
      <c r="J539" s="71">
        <v>11.25</v>
      </c>
      <c r="K539" s="68"/>
      <c r="L539" s="68"/>
      <c r="M539" s="70"/>
      <c r="N539" s="70"/>
      <c r="O539" s="153"/>
      <c r="P539" s="68"/>
      <c r="Q539" s="68"/>
      <c r="R539" s="68"/>
      <c r="S539" s="628"/>
      <c r="T539" s="68" t="str">
        <f>IFERROR(IFERROR(VLOOKUP(CONCATENATE($C539,"-",$D539, "-",$E539),Dashboard!$M$2:$N$158,2,FALSE),VLOOKUP(CONCATENATE($E539,"-",$D539, "-",$C539),[1]Dashboard!$M$2:$N$158,2,FALSE)),"")</f>
        <v/>
      </c>
      <c r="U539" s="209" t="str">
        <f t="shared" si="7"/>
        <v/>
      </c>
      <c r="V539" s="209"/>
      <c r="W539" s="68"/>
    </row>
    <row r="540" spans="1:23" x14ac:dyDescent="0.25">
      <c r="A540" s="68"/>
      <c r="B540" s="69"/>
      <c r="C540" s="68" t="s">
        <v>1245</v>
      </c>
      <c r="D540" s="68" t="s">
        <v>2131</v>
      </c>
      <c r="E540" s="68" t="s">
        <v>344</v>
      </c>
      <c r="F540" s="68">
        <v>28</v>
      </c>
      <c r="G540" s="68"/>
      <c r="H540" s="64">
        <v>11.4</v>
      </c>
      <c r="I540" s="70"/>
      <c r="J540" s="71">
        <v>12.4</v>
      </c>
      <c r="K540" s="68"/>
      <c r="L540" s="68"/>
      <c r="M540" s="70"/>
      <c r="N540" s="70"/>
      <c r="O540" s="153"/>
      <c r="P540" s="68"/>
      <c r="Q540" s="68"/>
      <c r="R540" s="68"/>
      <c r="S540" s="628"/>
      <c r="T540" s="68" t="str">
        <f>IFERROR(IFERROR(VLOOKUP(CONCATENATE($C540,"-",$D540, "-",$E540),Dashboard!$M$2:$N$158,2,FALSE),VLOOKUP(CONCATENATE($E540,"-",$D540, "-",$C540),[1]Dashboard!$M$2:$N$158,2,FALSE)),"")</f>
        <v/>
      </c>
      <c r="U540" s="209" t="str">
        <f t="shared" si="7"/>
        <v/>
      </c>
      <c r="V540" s="209"/>
      <c r="W540" s="68"/>
    </row>
    <row r="541" spans="1:23" x14ac:dyDescent="0.25">
      <c r="A541" s="68"/>
      <c r="B541" s="69"/>
      <c r="C541" s="68" t="s">
        <v>344</v>
      </c>
      <c r="D541" s="68" t="s">
        <v>2131</v>
      </c>
      <c r="E541" s="68" t="s">
        <v>1245</v>
      </c>
      <c r="F541" s="68">
        <v>28</v>
      </c>
      <c r="G541" s="68"/>
      <c r="H541" s="64">
        <v>13.15</v>
      </c>
      <c r="I541" s="70"/>
      <c r="J541" s="71">
        <v>14.15</v>
      </c>
      <c r="K541" s="68"/>
      <c r="L541" s="68"/>
      <c r="M541" s="70"/>
      <c r="N541" s="70"/>
      <c r="O541" s="153"/>
      <c r="P541" s="68"/>
      <c r="Q541" s="68"/>
      <c r="R541" s="68"/>
      <c r="S541" s="628"/>
      <c r="T541" s="68" t="str">
        <f>IFERROR(IFERROR(VLOOKUP(CONCATENATE($C541,"-",$D541, "-",$E541),Dashboard!$M$2:$N$158,2,FALSE),VLOOKUP(CONCATENATE($E541,"-",$D541, "-",$C541),[1]Dashboard!$M$2:$N$158,2,FALSE)),"")</f>
        <v/>
      </c>
      <c r="U541" s="209" t="str">
        <f t="shared" si="7"/>
        <v/>
      </c>
      <c r="V541" s="209"/>
      <c r="W541" s="68"/>
    </row>
    <row r="542" spans="1:23" x14ac:dyDescent="0.25">
      <c r="A542" s="68"/>
      <c r="B542" s="69"/>
      <c r="C542" s="68" t="s">
        <v>1245</v>
      </c>
      <c r="D542" s="68" t="s">
        <v>2131</v>
      </c>
      <c r="E542" s="68" t="s">
        <v>344</v>
      </c>
      <c r="F542" s="68">
        <v>28</v>
      </c>
      <c r="G542" s="68"/>
      <c r="H542" s="64">
        <v>14.4</v>
      </c>
      <c r="I542" s="70"/>
      <c r="J542" s="71">
        <v>15.4</v>
      </c>
      <c r="K542" s="68"/>
      <c r="L542" s="68"/>
      <c r="M542" s="70"/>
      <c r="N542" s="70"/>
      <c r="O542" s="153"/>
      <c r="P542" s="68"/>
      <c r="Q542" s="68"/>
      <c r="R542" s="68"/>
      <c r="S542" s="628"/>
      <c r="T542" s="68" t="str">
        <f>IFERROR(IFERROR(VLOOKUP(CONCATENATE($C542,"-",$D542, "-",$E542),Dashboard!$M$2:$N$158,2,FALSE),VLOOKUP(CONCATENATE($E542,"-",$D542, "-",$C542),[1]Dashboard!$M$2:$N$158,2,FALSE)),"")</f>
        <v/>
      </c>
      <c r="U542" s="209" t="str">
        <f t="shared" si="7"/>
        <v/>
      </c>
      <c r="V542" s="209"/>
      <c r="W542" s="68"/>
    </row>
    <row r="543" spans="1:23" x14ac:dyDescent="0.25">
      <c r="A543" s="68"/>
      <c r="B543" s="69"/>
      <c r="C543" s="68" t="s">
        <v>344</v>
      </c>
      <c r="D543" s="68" t="s">
        <v>2131</v>
      </c>
      <c r="E543" s="68" t="s">
        <v>1245</v>
      </c>
      <c r="F543" s="68">
        <v>28</v>
      </c>
      <c r="G543" s="68"/>
      <c r="H543" s="64">
        <v>15.55</v>
      </c>
      <c r="I543" s="70"/>
      <c r="J543" s="71">
        <v>16.55</v>
      </c>
      <c r="K543" s="68"/>
      <c r="L543" s="68"/>
      <c r="M543" s="70"/>
      <c r="N543" s="70"/>
      <c r="O543" s="153"/>
      <c r="P543" s="68"/>
      <c r="Q543" s="68"/>
      <c r="R543" s="68"/>
      <c r="S543" s="628"/>
      <c r="T543" s="68" t="str">
        <f>IFERROR(IFERROR(VLOOKUP(CONCATENATE($C543,"-",$D543, "-",$E543),Dashboard!$M$2:$N$158,2,FALSE),VLOOKUP(CONCATENATE($E543,"-",$D543, "-",$C543),[1]Dashboard!$M$2:$N$158,2,FALSE)),"")</f>
        <v/>
      </c>
      <c r="U543" s="209" t="str">
        <f t="shared" si="7"/>
        <v/>
      </c>
      <c r="V543" s="209"/>
      <c r="W543" s="68"/>
    </row>
    <row r="544" spans="1:23" x14ac:dyDescent="0.25">
      <c r="A544" s="68"/>
      <c r="B544" s="69"/>
      <c r="C544" s="68" t="s">
        <v>1245</v>
      </c>
      <c r="D544" s="68" t="s">
        <v>2131</v>
      </c>
      <c r="E544" s="68" t="s">
        <v>344</v>
      </c>
      <c r="F544" s="68">
        <v>28</v>
      </c>
      <c r="G544" s="68"/>
      <c r="H544" s="64">
        <v>17.05</v>
      </c>
      <c r="I544" s="70"/>
      <c r="J544" s="71">
        <v>18.05</v>
      </c>
      <c r="K544" s="68">
        <v>1</v>
      </c>
      <c r="L544" s="68">
        <v>1</v>
      </c>
      <c r="M544" s="70">
        <v>10.5</v>
      </c>
      <c r="N544" s="70">
        <v>10</v>
      </c>
      <c r="O544" s="153">
        <f>SUM(F537:F544)</f>
        <v>236</v>
      </c>
      <c r="P544" s="70">
        <v>2</v>
      </c>
      <c r="Q544" s="70">
        <v>2</v>
      </c>
      <c r="R544" s="68"/>
      <c r="S544" s="628"/>
      <c r="T544" s="68" t="str">
        <f>IFERROR(IFERROR(VLOOKUP(CONCATENATE($C544,"-",$D544, "-",$E544),Dashboard!$M$2:$N$158,2,FALSE),VLOOKUP(CONCATENATE($E544,"-",$D544, "-",$C544),[1]Dashboard!$M$2:$N$158,2,FALSE)),"")</f>
        <v/>
      </c>
      <c r="U544" s="209" t="str">
        <f t="shared" si="7"/>
        <v/>
      </c>
      <c r="V544" s="209"/>
      <c r="W544" s="68" t="s">
        <v>7636</v>
      </c>
    </row>
    <row r="545" spans="1:23" x14ac:dyDescent="0.25">
      <c r="A545" s="68"/>
      <c r="B545" s="69"/>
      <c r="C545" s="68"/>
      <c r="D545" s="68"/>
      <c r="E545" s="68"/>
      <c r="F545" s="68"/>
      <c r="G545" s="68"/>
      <c r="H545" s="64"/>
      <c r="I545" s="70"/>
      <c r="J545" s="71"/>
      <c r="K545" s="68"/>
      <c r="L545" s="68"/>
      <c r="M545" s="70"/>
      <c r="N545" s="70"/>
      <c r="O545" s="153"/>
      <c r="P545" s="68"/>
      <c r="Q545" s="68"/>
      <c r="R545" s="68"/>
      <c r="S545" s="628"/>
      <c r="T545" s="68" t="str">
        <f>IFERROR(IFERROR(VLOOKUP(CONCATENATE($C545,"-",$D545, "-",$E545),Dashboard!$M$2:$N$158,2,FALSE),VLOOKUP(CONCATENATE($E545,"-",$D545, "-",$C545),[1]Dashboard!$M$2:$N$158,2,FALSE)),"")</f>
        <v/>
      </c>
      <c r="U545" s="209" t="str">
        <f t="shared" si="7"/>
        <v/>
      </c>
      <c r="V545" s="209"/>
      <c r="W545" s="68"/>
    </row>
    <row r="546" spans="1:23" x14ac:dyDescent="0.25">
      <c r="A546" s="68"/>
      <c r="B546" s="69" t="s">
        <v>5889</v>
      </c>
      <c r="C546" s="68" t="s">
        <v>344</v>
      </c>
      <c r="D546" s="68" t="s">
        <v>880</v>
      </c>
      <c r="E546" s="68" t="s">
        <v>9</v>
      </c>
      <c r="F546" s="68">
        <v>15</v>
      </c>
      <c r="G546" s="68"/>
      <c r="H546" s="64">
        <v>7.2</v>
      </c>
      <c r="I546" s="70"/>
      <c r="J546" s="71">
        <v>7.5</v>
      </c>
      <c r="K546" s="68"/>
      <c r="L546" s="68"/>
      <c r="M546" s="70"/>
      <c r="N546" s="70"/>
      <c r="O546" s="153"/>
      <c r="P546" s="68"/>
      <c r="Q546" s="68"/>
      <c r="R546" s="68"/>
      <c r="S546" s="628"/>
      <c r="T546" s="68" t="str">
        <f>IFERROR(IFERROR(VLOOKUP(CONCATENATE($C546,"-",$D546, "-",$E546),Dashboard!$M$2:$N$158,2,FALSE),VLOOKUP(CONCATENATE($E546,"-",$D546, "-",$C546),[1]Dashboard!$M$2:$N$158,2,FALSE)),"")</f>
        <v/>
      </c>
      <c r="U546" s="209" t="str">
        <f t="shared" si="7"/>
        <v/>
      </c>
      <c r="V546" s="209"/>
      <c r="W546" s="68" t="s">
        <v>7637</v>
      </c>
    </row>
    <row r="547" spans="1:23" x14ac:dyDescent="0.25">
      <c r="A547" s="68"/>
      <c r="B547" s="69"/>
      <c r="C547" s="68" t="s">
        <v>9</v>
      </c>
      <c r="D547" s="68" t="s">
        <v>880</v>
      </c>
      <c r="E547" s="68" t="s">
        <v>344</v>
      </c>
      <c r="F547" s="68">
        <v>15</v>
      </c>
      <c r="G547" s="68"/>
      <c r="H547" s="64">
        <v>8.0500000000000007</v>
      </c>
      <c r="I547" s="70"/>
      <c r="J547" s="71">
        <v>8.5</v>
      </c>
      <c r="K547" s="68"/>
      <c r="L547" s="68"/>
      <c r="M547" s="70"/>
      <c r="N547" s="70"/>
      <c r="O547" s="153"/>
      <c r="P547" s="68"/>
      <c r="Q547" s="68"/>
      <c r="R547" s="68"/>
      <c r="S547" s="628"/>
      <c r="T547" s="68" t="str">
        <f>IFERROR(IFERROR(VLOOKUP(CONCATENATE($C547,"-",$D547, "-",$E547),Dashboard!$M$2:$N$158,2,FALSE),VLOOKUP(CONCATENATE($E547,"-",$D547, "-",$C547),[1]Dashboard!$M$2:$N$158,2,FALSE)),"")</f>
        <v/>
      </c>
      <c r="U547" s="209" t="str">
        <f t="shared" si="7"/>
        <v/>
      </c>
      <c r="V547" s="209"/>
      <c r="W547" s="68" t="s">
        <v>7638</v>
      </c>
    </row>
    <row r="548" spans="1:23" x14ac:dyDescent="0.25">
      <c r="A548" s="68"/>
      <c r="B548" s="69"/>
      <c r="C548" s="68" t="s">
        <v>344</v>
      </c>
      <c r="D548" s="68" t="s">
        <v>2131</v>
      </c>
      <c r="E548" s="68" t="s">
        <v>1245</v>
      </c>
      <c r="F548" s="68">
        <v>28</v>
      </c>
      <c r="G548" s="68"/>
      <c r="H548" s="64">
        <v>8.5500000000000007</v>
      </c>
      <c r="I548" s="70"/>
      <c r="J548" s="71">
        <v>9.5500000000000007</v>
      </c>
      <c r="K548" s="68"/>
      <c r="L548" s="68"/>
      <c r="M548" s="70"/>
      <c r="N548" s="70"/>
      <c r="O548" s="153"/>
      <c r="P548" s="68"/>
      <c r="Q548" s="68"/>
      <c r="R548" s="68"/>
      <c r="S548" s="628"/>
      <c r="T548" s="68" t="str">
        <f>IFERROR(IFERROR(VLOOKUP(CONCATENATE($C548,"-",$D548, "-",$E548),Dashboard!$M$2:$N$158,2,FALSE),VLOOKUP(CONCATENATE($E548,"-",$D548, "-",$C548),[1]Dashboard!$M$2:$N$158,2,FALSE)),"")</f>
        <v/>
      </c>
      <c r="U548" s="209" t="str">
        <f t="shared" si="7"/>
        <v/>
      </c>
      <c r="V548" s="209"/>
      <c r="W548" s="68"/>
    </row>
    <row r="549" spans="1:23" x14ac:dyDescent="0.25">
      <c r="A549" s="68"/>
      <c r="B549" s="69"/>
      <c r="C549" s="68" t="s">
        <v>1245</v>
      </c>
      <c r="D549" s="68" t="s">
        <v>2131</v>
      </c>
      <c r="E549" s="68" t="s">
        <v>344</v>
      </c>
      <c r="F549" s="68">
        <v>28</v>
      </c>
      <c r="G549" s="68"/>
      <c r="H549" s="64">
        <v>10.050000000000001</v>
      </c>
      <c r="I549" s="70"/>
      <c r="J549" s="71">
        <v>11.05</v>
      </c>
      <c r="K549" s="68"/>
      <c r="L549" s="68"/>
      <c r="M549" s="70"/>
      <c r="N549" s="70"/>
      <c r="O549" s="153"/>
      <c r="P549" s="68"/>
      <c r="Q549" s="68"/>
      <c r="R549" s="68"/>
      <c r="S549" s="628"/>
      <c r="T549" s="68" t="str">
        <f>IFERROR(IFERROR(VLOOKUP(CONCATENATE($C549,"-",$D549, "-",$E549),Dashboard!$M$2:$N$158,2,FALSE),VLOOKUP(CONCATENATE($E549,"-",$D549, "-",$C549),[1]Dashboard!$M$2:$N$158,2,FALSE)),"")</f>
        <v/>
      </c>
      <c r="U549" s="209" t="str">
        <f t="shared" si="7"/>
        <v/>
      </c>
      <c r="V549" s="209"/>
      <c r="W549" s="68"/>
    </row>
    <row r="550" spans="1:23" x14ac:dyDescent="0.25">
      <c r="A550" s="68"/>
      <c r="B550" s="69"/>
      <c r="C550" s="68" t="s">
        <v>344</v>
      </c>
      <c r="D550" s="68" t="s">
        <v>880</v>
      </c>
      <c r="E550" s="68" t="s">
        <v>1245</v>
      </c>
      <c r="F550" s="68">
        <v>28</v>
      </c>
      <c r="G550" s="68"/>
      <c r="H550" s="64">
        <v>13.15</v>
      </c>
      <c r="I550" s="70"/>
      <c r="J550" s="71">
        <v>14.15</v>
      </c>
      <c r="K550" s="68"/>
      <c r="L550" s="68"/>
      <c r="M550" s="70"/>
      <c r="N550" s="70"/>
      <c r="O550" s="153"/>
      <c r="P550" s="68"/>
      <c r="Q550" s="68"/>
      <c r="R550" s="68"/>
      <c r="S550" s="628"/>
      <c r="T550" s="68" t="str">
        <f>IFERROR(IFERROR(VLOOKUP(CONCATENATE($C550,"-",$D550, "-",$E550),Dashboard!$M$2:$N$158,2,FALSE),VLOOKUP(CONCATENATE($E550,"-",$D550, "-",$C550),[1]Dashboard!$M$2:$N$158,2,FALSE)),"")</f>
        <v/>
      </c>
      <c r="U550" s="209" t="str">
        <f t="shared" si="7"/>
        <v/>
      </c>
      <c r="V550" s="209"/>
      <c r="W550" s="68" t="s">
        <v>7638</v>
      </c>
    </row>
    <row r="551" spans="1:23" x14ac:dyDescent="0.25">
      <c r="A551" s="68"/>
      <c r="B551" s="69"/>
      <c r="C551" s="68" t="s">
        <v>1245</v>
      </c>
      <c r="D551" s="68" t="s">
        <v>2131</v>
      </c>
      <c r="E551" s="68" t="s">
        <v>344</v>
      </c>
      <c r="F551" s="68">
        <v>28</v>
      </c>
      <c r="G551" s="68"/>
      <c r="H551" s="64">
        <v>14.2</v>
      </c>
      <c r="I551" s="70"/>
      <c r="J551" s="71">
        <v>15.2</v>
      </c>
      <c r="K551" s="68"/>
      <c r="L551" s="68"/>
      <c r="M551" s="70"/>
      <c r="N551" s="70"/>
      <c r="O551" s="153"/>
      <c r="P551" s="68"/>
      <c r="Q551" s="68"/>
      <c r="R551" s="68"/>
      <c r="S551" s="628"/>
      <c r="T551" s="68" t="str">
        <f>IFERROR(IFERROR(VLOOKUP(CONCATENATE($C551,"-",$D551, "-",$E551),Dashboard!$M$2:$N$158,2,FALSE),VLOOKUP(CONCATENATE($E551,"-",$D551, "-",$C551),[1]Dashboard!$M$2:$N$158,2,FALSE)),"")</f>
        <v/>
      </c>
      <c r="U551" s="209" t="str">
        <f t="shared" si="7"/>
        <v/>
      </c>
      <c r="V551" s="209"/>
      <c r="W551" s="68"/>
    </row>
    <row r="552" spans="1:23" x14ac:dyDescent="0.25">
      <c r="A552" s="68"/>
      <c r="B552" s="69"/>
      <c r="C552" s="68" t="s">
        <v>344</v>
      </c>
      <c r="D552" s="68" t="s">
        <v>2131</v>
      </c>
      <c r="E552" s="68" t="s">
        <v>1245</v>
      </c>
      <c r="F552" s="68">
        <v>28</v>
      </c>
      <c r="G552" s="68"/>
      <c r="H552" s="64">
        <v>15.25</v>
      </c>
      <c r="I552" s="70"/>
      <c r="J552" s="71">
        <v>16.25</v>
      </c>
      <c r="K552" s="68"/>
      <c r="L552" s="68"/>
      <c r="M552" s="70"/>
      <c r="N552" s="70"/>
      <c r="O552" s="153"/>
      <c r="P552" s="68"/>
      <c r="Q552" s="68"/>
      <c r="R552" s="68"/>
      <c r="S552" s="628"/>
      <c r="T552" s="68" t="str">
        <f>IFERROR(IFERROR(VLOOKUP(CONCATENATE($C552,"-",$D552, "-",$E552),Dashboard!$M$2:$N$158,2,FALSE),VLOOKUP(CONCATENATE($E552,"-",$D552, "-",$C552),[1]Dashboard!$M$2:$N$158,2,FALSE)),"")</f>
        <v/>
      </c>
      <c r="U552" s="209" t="str">
        <f t="shared" si="7"/>
        <v/>
      </c>
      <c r="V552" s="209"/>
      <c r="W552" s="68"/>
    </row>
    <row r="553" spans="1:23" x14ac:dyDescent="0.25">
      <c r="A553" s="68"/>
      <c r="B553" s="69"/>
      <c r="C553" s="68" t="s">
        <v>1245</v>
      </c>
      <c r="D553" s="68" t="s">
        <v>2131</v>
      </c>
      <c r="E553" s="68" t="s">
        <v>344</v>
      </c>
      <c r="F553" s="68">
        <v>28</v>
      </c>
      <c r="G553" s="68"/>
      <c r="H553" s="64">
        <v>16.55</v>
      </c>
      <c r="I553" s="70"/>
      <c r="J553" s="71">
        <v>17.55</v>
      </c>
      <c r="K553" s="68">
        <v>1</v>
      </c>
      <c r="L553" s="68">
        <v>1</v>
      </c>
      <c r="M553" s="70">
        <v>11.35</v>
      </c>
      <c r="N553" s="70">
        <v>10</v>
      </c>
      <c r="O553" s="153">
        <f>SUM(F546:F553)</f>
        <v>198</v>
      </c>
      <c r="P553" s="70">
        <v>2</v>
      </c>
      <c r="Q553" s="70">
        <v>2</v>
      </c>
      <c r="R553" s="68"/>
      <c r="S553" s="628"/>
      <c r="T553" s="68" t="str">
        <f>IFERROR(IFERROR(VLOOKUP(CONCATENATE($C553,"-",$D553, "-",$E553),Dashboard!$M$2:$N$158,2,FALSE),VLOOKUP(CONCATENATE($E553,"-",$D553, "-",$C553),[1]Dashboard!$M$2:$N$158,2,FALSE)),"")</f>
        <v/>
      </c>
      <c r="U553" s="209" t="str">
        <f t="shared" si="7"/>
        <v/>
      </c>
      <c r="V553" s="209"/>
      <c r="W553" s="68" t="s">
        <v>7639</v>
      </c>
    </row>
    <row r="554" spans="1:23" x14ac:dyDescent="0.25">
      <c r="A554" s="68"/>
      <c r="B554" s="69"/>
      <c r="C554" s="68"/>
      <c r="D554" s="68"/>
      <c r="E554" s="68"/>
      <c r="F554" s="68"/>
      <c r="G554" s="68"/>
      <c r="H554" s="64"/>
      <c r="I554" s="70"/>
      <c r="J554" s="71"/>
      <c r="K554" s="68"/>
      <c r="L554" s="68"/>
      <c r="M554" s="70"/>
      <c r="N554" s="70"/>
      <c r="O554" s="153"/>
      <c r="P554" s="68"/>
      <c r="Q554" s="68"/>
      <c r="R554" s="68"/>
      <c r="S554" s="628"/>
      <c r="T554" s="68" t="str">
        <f>IFERROR(IFERROR(VLOOKUP(CONCATENATE($C554,"-",$D554, "-",$E554),Dashboard!$M$2:$N$158,2,FALSE),VLOOKUP(CONCATENATE($E554,"-",$D554, "-",$C554),[1]Dashboard!$M$2:$N$158,2,FALSE)),"")</f>
        <v/>
      </c>
      <c r="U554" s="209" t="str">
        <f t="shared" si="7"/>
        <v/>
      </c>
      <c r="V554" s="209"/>
      <c r="W554" s="68"/>
    </row>
    <row r="555" spans="1:23" x14ac:dyDescent="0.25">
      <c r="A555" s="68"/>
      <c r="B555" s="69" t="s">
        <v>5890</v>
      </c>
      <c r="C555" s="68" t="s">
        <v>344</v>
      </c>
      <c r="D555" s="68" t="s">
        <v>1261</v>
      </c>
      <c r="E555" s="68" t="s">
        <v>295</v>
      </c>
      <c r="F555" s="68">
        <v>31</v>
      </c>
      <c r="G555" s="68"/>
      <c r="H555" s="64">
        <v>10</v>
      </c>
      <c r="I555" s="70"/>
      <c r="J555" s="91"/>
      <c r="K555" s="68"/>
      <c r="L555" s="68"/>
      <c r="M555" s="70"/>
      <c r="N555" s="70"/>
      <c r="O555" s="153"/>
      <c r="P555" s="68"/>
      <c r="Q555" s="68"/>
      <c r="R555" s="68"/>
      <c r="S555" s="628"/>
      <c r="T555" s="68" t="str">
        <f>IFERROR(IFERROR(VLOOKUP(CONCATENATE($C555,"-",$D555, "-",$E555),Dashboard!$M$2:$N$158,2,FALSE),VLOOKUP(CONCATENATE($E555,"-",$D555, "-",$C555),[1]Dashboard!$M$2:$N$158,2,FALSE)),"")</f>
        <v>mrg139</v>
      </c>
      <c r="U555" s="209" t="str">
        <f t="shared" si="7"/>
        <v>mrg139</v>
      </c>
      <c r="V555" s="209"/>
      <c r="W555" s="68" t="s">
        <v>5612</v>
      </c>
    </row>
    <row r="556" spans="1:23" x14ac:dyDescent="0.25">
      <c r="A556" s="68"/>
      <c r="B556" s="69"/>
      <c r="C556" s="68" t="s">
        <v>5891</v>
      </c>
      <c r="D556" s="68" t="s">
        <v>1261</v>
      </c>
      <c r="E556" s="68" t="s">
        <v>344</v>
      </c>
      <c r="F556" s="68">
        <v>31</v>
      </c>
      <c r="G556" s="68"/>
      <c r="H556" s="64"/>
      <c r="I556" s="70"/>
      <c r="J556" s="91"/>
      <c r="K556" s="68"/>
      <c r="L556" s="68"/>
      <c r="M556" s="70"/>
      <c r="N556" s="70"/>
      <c r="O556" s="153"/>
      <c r="P556" s="68"/>
      <c r="Q556" s="68"/>
      <c r="R556" s="68"/>
      <c r="S556" s="628"/>
      <c r="T556" s="68" t="str">
        <f>IFERROR(IFERROR(VLOOKUP(CONCATENATE($C556,"-",$D556, "-",$E556),Dashboard!$M$2:$N$158,2,FALSE),VLOOKUP(CONCATENATE($E556,"-",$D556, "-",$C556),[1]Dashboard!$M$2:$N$158,2,FALSE)),"")</f>
        <v/>
      </c>
      <c r="U556" s="209" t="str">
        <f t="shared" si="7"/>
        <v/>
      </c>
      <c r="V556" s="209"/>
      <c r="W556" s="68" t="s">
        <v>5612</v>
      </c>
    </row>
    <row r="557" spans="1:23" x14ac:dyDescent="0.25">
      <c r="A557" s="68"/>
      <c r="B557" s="69"/>
      <c r="C557" s="68" t="s">
        <v>344</v>
      </c>
      <c r="D557" s="68" t="s">
        <v>1261</v>
      </c>
      <c r="E557" s="68" t="s">
        <v>295</v>
      </c>
      <c r="F557" s="68">
        <v>31</v>
      </c>
      <c r="G557" s="68"/>
      <c r="H557" s="64"/>
      <c r="I557" s="70"/>
      <c r="J557" s="91"/>
      <c r="K557" s="68"/>
      <c r="L557" s="68"/>
      <c r="M557" s="70"/>
      <c r="N557" s="70"/>
      <c r="O557" s="153"/>
      <c r="P557" s="68"/>
      <c r="Q557" s="68"/>
      <c r="R557" s="68"/>
      <c r="S557" s="628"/>
      <c r="T557" s="68" t="str">
        <f>IFERROR(IFERROR(VLOOKUP(CONCATENATE($C557,"-",$D557, "-",$E557),Dashboard!$M$2:$N$158,2,FALSE),VLOOKUP(CONCATENATE($E557,"-",$D557, "-",$C557),[1]Dashboard!$M$2:$N$158,2,FALSE)),"")</f>
        <v>mrg139</v>
      </c>
      <c r="U557" s="209" t="str">
        <f t="shared" si="7"/>
        <v>mrg139</v>
      </c>
      <c r="V557" s="209"/>
      <c r="W557" s="68" t="s">
        <v>5612</v>
      </c>
    </row>
    <row r="558" spans="1:23" x14ac:dyDescent="0.25">
      <c r="A558" s="68"/>
      <c r="B558" s="69"/>
      <c r="C558" s="68" t="s">
        <v>5891</v>
      </c>
      <c r="D558" s="68" t="s">
        <v>1261</v>
      </c>
      <c r="E558" s="68" t="s">
        <v>344</v>
      </c>
      <c r="F558" s="68">
        <v>31</v>
      </c>
      <c r="G558" s="68"/>
      <c r="H558" s="64"/>
      <c r="I558" s="70"/>
      <c r="J558" s="91"/>
      <c r="K558" s="68"/>
      <c r="L558" s="68"/>
      <c r="M558" s="70"/>
      <c r="N558" s="70"/>
      <c r="O558" s="153"/>
      <c r="P558" s="68"/>
      <c r="Q558" s="68"/>
      <c r="R558" s="68"/>
      <c r="S558" s="628"/>
      <c r="T558" s="68" t="str">
        <f>IFERROR(IFERROR(VLOOKUP(CONCATENATE($C558,"-",$D558, "-",$E558),Dashboard!$M$2:$N$158,2,FALSE),VLOOKUP(CONCATENATE($E558,"-",$D558, "-",$C558),[1]Dashboard!$M$2:$N$158,2,FALSE)),"")</f>
        <v/>
      </c>
      <c r="U558" s="209" t="str">
        <f t="shared" si="7"/>
        <v/>
      </c>
      <c r="V558" s="209"/>
      <c r="W558" s="68" t="s">
        <v>5612</v>
      </c>
    </row>
    <row r="559" spans="1:23" x14ac:dyDescent="0.25">
      <c r="A559" s="68"/>
      <c r="B559" s="69"/>
      <c r="C559" s="68" t="s">
        <v>344</v>
      </c>
      <c r="D559" s="68" t="s">
        <v>1261</v>
      </c>
      <c r="E559" s="68" t="s">
        <v>295</v>
      </c>
      <c r="F559" s="68">
        <v>40</v>
      </c>
      <c r="G559" s="68"/>
      <c r="H559" s="64"/>
      <c r="I559" s="70"/>
      <c r="J559" s="91"/>
      <c r="K559" s="68"/>
      <c r="L559" s="68"/>
      <c r="M559" s="70"/>
      <c r="N559" s="70"/>
      <c r="O559" s="153"/>
      <c r="P559" s="68"/>
      <c r="Q559" s="68"/>
      <c r="R559" s="68"/>
      <c r="S559" s="628"/>
      <c r="T559" s="68" t="str">
        <f>IFERROR(IFERROR(VLOOKUP(CONCATENATE($C559,"-",$D559, "-",$E559),Dashboard!$M$2:$N$158,2,FALSE),VLOOKUP(CONCATENATE($E559,"-",$D559, "-",$C559),[1]Dashboard!$M$2:$N$158,2,FALSE)),"")</f>
        <v>mrg139</v>
      </c>
      <c r="U559" s="209" t="str">
        <f t="shared" si="7"/>
        <v>mrg139</v>
      </c>
      <c r="V559" s="209"/>
      <c r="W559" s="74" t="s">
        <v>7640</v>
      </c>
    </row>
    <row r="560" spans="1:23" x14ac:dyDescent="0.25">
      <c r="A560" s="68"/>
      <c r="B560" s="69"/>
      <c r="C560" s="68" t="s">
        <v>5891</v>
      </c>
      <c r="D560" s="68" t="s">
        <v>1261</v>
      </c>
      <c r="E560" s="68" t="s">
        <v>344</v>
      </c>
      <c r="F560" s="68">
        <v>31</v>
      </c>
      <c r="G560" s="68"/>
      <c r="H560" s="64"/>
      <c r="I560" s="70"/>
      <c r="J560" s="91">
        <v>21.3</v>
      </c>
      <c r="K560" s="68">
        <v>1</v>
      </c>
      <c r="L560" s="68">
        <v>0</v>
      </c>
      <c r="M560" s="70">
        <v>11.45</v>
      </c>
      <c r="N560" s="70">
        <v>6.45</v>
      </c>
      <c r="O560" s="153">
        <f>SUM(F555:F560)</f>
        <v>195</v>
      </c>
      <c r="P560" s="76">
        <v>0</v>
      </c>
      <c r="Q560" s="76">
        <v>0</v>
      </c>
      <c r="R560" s="68"/>
      <c r="S560" s="628"/>
      <c r="T560" s="68" t="str">
        <f>IFERROR(IFERROR(VLOOKUP(CONCATENATE($C560,"-",$D560, "-",$E560),Dashboard!$M$2:$N$158,2,FALSE),VLOOKUP(CONCATENATE($E560,"-",$D560, "-",$C560),[1]Dashboard!$M$2:$N$158,2,FALSE)),"")</f>
        <v/>
      </c>
      <c r="U560" s="209" t="str">
        <f t="shared" ref="U560:U623" si="8">$T560</f>
        <v/>
      </c>
      <c r="V560" s="209"/>
      <c r="W560" s="68" t="s">
        <v>7641</v>
      </c>
    </row>
    <row r="561" spans="1:23" x14ac:dyDescent="0.25">
      <c r="A561" s="68"/>
      <c r="B561" s="69">
        <v>79</v>
      </c>
      <c r="C561" s="68" t="s">
        <v>344</v>
      </c>
      <c r="D561" s="68" t="s">
        <v>1261</v>
      </c>
      <c r="E561" s="68" t="s">
        <v>295</v>
      </c>
      <c r="F561" s="68">
        <v>31</v>
      </c>
      <c r="G561" s="68"/>
      <c r="H561" s="64">
        <v>6</v>
      </c>
      <c r="I561" s="70"/>
      <c r="J561" s="91"/>
      <c r="K561" s="68"/>
      <c r="L561" s="68"/>
      <c r="M561" s="70"/>
      <c r="N561" s="70"/>
      <c r="O561" s="153"/>
      <c r="P561" s="68"/>
      <c r="Q561" s="68"/>
      <c r="R561" s="68"/>
      <c r="S561" s="628"/>
      <c r="T561" s="68" t="str">
        <f>IFERROR(IFERROR(VLOOKUP(CONCATENATE($C561,"-",$D561, "-",$E561),Dashboard!$M$2:$N$158,2,FALSE),VLOOKUP(CONCATENATE($E561,"-",$D561, "-",$C561),[1]Dashboard!$M$2:$N$158,2,FALSE)),"")</f>
        <v>mrg139</v>
      </c>
      <c r="U561" s="209" t="str">
        <f t="shared" si="8"/>
        <v>mrg139</v>
      </c>
      <c r="V561" s="209"/>
      <c r="W561" s="68" t="s">
        <v>5612</v>
      </c>
    </row>
    <row r="562" spans="1:23" x14ac:dyDescent="0.25">
      <c r="A562" s="68"/>
      <c r="B562" s="69"/>
      <c r="C562" s="68" t="s">
        <v>5891</v>
      </c>
      <c r="D562" s="68" t="s">
        <v>1261</v>
      </c>
      <c r="E562" s="68" t="s">
        <v>344</v>
      </c>
      <c r="F562" s="68">
        <v>31</v>
      </c>
      <c r="G562" s="68"/>
      <c r="H562" s="64"/>
      <c r="I562" s="70"/>
      <c r="J562" s="91"/>
      <c r="K562" s="68"/>
      <c r="L562" s="68"/>
      <c r="M562" s="70"/>
      <c r="N562" s="70"/>
      <c r="O562" s="153"/>
      <c r="P562" s="68"/>
      <c r="Q562" s="68"/>
      <c r="R562" s="68"/>
      <c r="S562" s="628"/>
      <c r="T562" s="68" t="str">
        <f>IFERROR(IFERROR(VLOOKUP(CONCATENATE($C562,"-",$D562, "-",$E562),Dashboard!$M$2:$N$158,2,FALSE),VLOOKUP(CONCATENATE($E562,"-",$D562, "-",$C562),[1]Dashboard!$M$2:$N$158,2,FALSE)),"")</f>
        <v/>
      </c>
      <c r="U562" s="209" t="str">
        <f t="shared" si="8"/>
        <v/>
      </c>
      <c r="V562" s="209"/>
      <c r="W562" s="68" t="s">
        <v>5612</v>
      </c>
    </row>
    <row r="563" spans="1:23" x14ac:dyDescent="0.25">
      <c r="A563" s="68"/>
      <c r="B563" s="69"/>
      <c r="C563" s="68" t="s">
        <v>344</v>
      </c>
      <c r="D563" s="68" t="s">
        <v>1261</v>
      </c>
      <c r="E563" s="68" t="s">
        <v>295</v>
      </c>
      <c r="F563" s="68">
        <v>31</v>
      </c>
      <c r="G563" s="68"/>
      <c r="H563" s="64"/>
      <c r="I563" s="70"/>
      <c r="J563" s="91"/>
      <c r="K563" s="68"/>
      <c r="L563" s="68"/>
      <c r="M563" s="70"/>
      <c r="N563" s="70"/>
      <c r="O563" s="153"/>
      <c r="P563" s="68"/>
      <c r="Q563" s="68"/>
      <c r="R563" s="68"/>
      <c r="S563" s="628"/>
      <c r="T563" s="68" t="str">
        <f>IFERROR(IFERROR(VLOOKUP(CONCATENATE($C563,"-",$D563, "-",$E563),Dashboard!$M$2:$N$158,2,FALSE),VLOOKUP(CONCATENATE($E563,"-",$D563, "-",$C563),[1]Dashboard!$M$2:$N$158,2,FALSE)),"")</f>
        <v>mrg139</v>
      </c>
      <c r="U563" s="209" t="str">
        <f t="shared" si="8"/>
        <v>mrg139</v>
      </c>
      <c r="V563" s="209"/>
      <c r="W563" s="68" t="s">
        <v>5612</v>
      </c>
    </row>
    <row r="564" spans="1:23" x14ac:dyDescent="0.25">
      <c r="A564" s="68"/>
      <c r="B564" s="69"/>
      <c r="C564" s="68" t="s">
        <v>5891</v>
      </c>
      <c r="D564" s="68" t="s">
        <v>1261</v>
      </c>
      <c r="E564" s="68" t="s">
        <v>344</v>
      </c>
      <c r="F564" s="68">
        <v>31</v>
      </c>
      <c r="G564" s="68"/>
      <c r="H564" s="64"/>
      <c r="I564" s="70"/>
      <c r="J564" s="91">
        <v>10</v>
      </c>
      <c r="K564" s="68">
        <v>1</v>
      </c>
      <c r="L564" s="68">
        <v>0</v>
      </c>
      <c r="M564" s="70">
        <v>4.45</v>
      </c>
      <c r="N564" s="70">
        <v>4.45</v>
      </c>
      <c r="O564" s="216">
        <f>SUM(F561:F564)</f>
        <v>124</v>
      </c>
      <c r="P564" s="76">
        <v>0</v>
      </c>
      <c r="Q564" s="76">
        <v>0</v>
      </c>
      <c r="R564" s="68"/>
      <c r="S564" s="628"/>
      <c r="T564" s="68" t="str">
        <f>IFERROR(IFERROR(VLOOKUP(CONCATENATE($C564,"-",$D564, "-",$E564),Dashboard!$M$2:$N$158,2,FALSE),VLOOKUP(CONCATENATE($E564,"-",$D564, "-",$C564),[1]Dashboard!$M$2:$N$158,2,FALSE)),"")</f>
        <v/>
      </c>
      <c r="U564" s="209" t="str">
        <f t="shared" si="8"/>
        <v/>
      </c>
      <c r="V564" s="209"/>
      <c r="W564" s="68" t="s">
        <v>7525</v>
      </c>
    </row>
    <row r="565" spans="1:23" x14ac:dyDescent="0.25">
      <c r="A565" s="62"/>
      <c r="B565" s="63" t="s">
        <v>5892</v>
      </c>
      <c r="C565" s="62" t="s">
        <v>344</v>
      </c>
      <c r="D565" s="62" t="s">
        <v>1261</v>
      </c>
      <c r="E565" s="62" t="s">
        <v>295</v>
      </c>
      <c r="F565" s="62">
        <v>31</v>
      </c>
      <c r="G565" s="62"/>
      <c r="H565" s="64">
        <v>10.15</v>
      </c>
      <c r="I565" s="67"/>
      <c r="J565" s="625"/>
      <c r="K565" s="62"/>
      <c r="L565" s="62"/>
      <c r="M565" s="67"/>
      <c r="N565" s="67"/>
      <c r="O565" s="214"/>
      <c r="P565" s="62"/>
      <c r="Q565" s="62"/>
      <c r="R565" s="62"/>
      <c r="S565" s="627"/>
      <c r="T565" s="68" t="str">
        <f>IFERROR(IFERROR(VLOOKUP(CONCATENATE($C565,"-",$D565, "-",$E565),Dashboard!$M$2:$N$158,2,FALSE),VLOOKUP(CONCATENATE($E565,"-",$D565, "-",$C565),[1]Dashboard!$M$2:$N$158,2,FALSE)),"")</f>
        <v>mrg139</v>
      </c>
      <c r="U565" s="209" t="str">
        <f t="shared" si="8"/>
        <v>mrg139</v>
      </c>
      <c r="V565" s="209"/>
      <c r="W565" s="62" t="s">
        <v>5612</v>
      </c>
    </row>
    <row r="566" spans="1:23" x14ac:dyDescent="0.25">
      <c r="A566" s="68"/>
      <c r="B566" s="69"/>
      <c r="C566" s="68" t="s">
        <v>295</v>
      </c>
      <c r="D566" s="68" t="s">
        <v>1261</v>
      </c>
      <c r="E566" s="68" t="s">
        <v>344</v>
      </c>
      <c r="F566" s="68">
        <v>31</v>
      </c>
      <c r="G566" s="68"/>
      <c r="H566" s="64"/>
      <c r="I566" s="70"/>
      <c r="J566" s="91"/>
      <c r="K566" s="68"/>
      <c r="L566" s="68"/>
      <c r="M566" s="70"/>
      <c r="N566" s="70"/>
      <c r="O566" s="153"/>
      <c r="P566" s="68"/>
      <c r="Q566" s="68"/>
      <c r="R566" s="68"/>
      <c r="S566" s="628"/>
      <c r="T566" s="68" t="str">
        <f>IFERROR(IFERROR(VLOOKUP(CONCATENATE($C566,"-",$D566, "-",$E566),Dashboard!$M$2:$N$158,2,FALSE),VLOOKUP(CONCATENATE($E566,"-",$D566, "-",$C566),[1]Dashboard!$M$2:$N$158,2,FALSE)),"")</f>
        <v>mrg139</v>
      </c>
      <c r="U566" s="209" t="str">
        <f t="shared" si="8"/>
        <v>mrg139</v>
      </c>
      <c r="V566" s="209"/>
      <c r="W566" s="68" t="s">
        <v>5612</v>
      </c>
    </row>
    <row r="567" spans="1:23" x14ac:dyDescent="0.25">
      <c r="A567" s="68"/>
      <c r="B567" s="69"/>
      <c r="C567" s="68" t="s">
        <v>344</v>
      </c>
      <c r="D567" s="68" t="s">
        <v>1261</v>
      </c>
      <c r="E567" s="68" t="s">
        <v>295</v>
      </c>
      <c r="F567" s="68">
        <v>31</v>
      </c>
      <c r="G567" s="68"/>
      <c r="H567" s="64"/>
      <c r="I567" s="70"/>
      <c r="J567" s="91"/>
      <c r="K567" s="68"/>
      <c r="L567" s="68"/>
      <c r="M567" s="70"/>
      <c r="N567" s="70"/>
      <c r="O567" s="153"/>
      <c r="P567" s="68"/>
      <c r="Q567" s="68"/>
      <c r="R567" s="68"/>
      <c r="S567" s="628"/>
      <c r="T567" s="68" t="str">
        <f>IFERROR(IFERROR(VLOOKUP(CONCATENATE($C567,"-",$D567, "-",$E567),Dashboard!$M$2:$N$158,2,FALSE),VLOOKUP(CONCATENATE($E567,"-",$D567, "-",$C567),[1]Dashboard!$M$2:$N$158,2,FALSE)),"")</f>
        <v>mrg139</v>
      </c>
      <c r="U567" s="209" t="str">
        <f t="shared" si="8"/>
        <v>mrg139</v>
      </c>
      <c r="V567" s="209"/>
      <c r="W567" s="68" t="s">
        <v>5612</v>
      </c>
    </row>
    <row r="568" spans="1:23" x14ac:dyDescent="0.25">
      <c r="A568" s="68"/>
      <c r="B568" s="69"/>
      <c r="C568" s="68" t="s">
        <v>295</v>
      </c>
      <c r="D568" s="68" t="s">
        <v>1261</v>
      </c>
      <c r="E568" s="68" t="s">
        <v>344</v>
      </c>
      <c r="F568" s="68">
        <v>31</v>
      </c>
      <c r="G568" s="68"/>
      <c r="H568" s="64"/>
      <c r="I568" s="70"/>
      <c r="J568" s="91"/>
      <c r="K568" s="68"/>
      <c r="L568" s="68"/>
      <c r="M568" s="70"/>
      <c r="N568" s="70"/>
      <c r="O568" s="153"/>
      <c r="P568" s="68"/>
      <c r="Q568" s="68"/>
      <c r="R568" s="68"/>
      <c r="S568" s="628"/>
      <c r="T568" s="68" t="str">
        <f>IFERROR(IFERROR(VLOOKUP(CONCATENATE($C568,"-",$D568, "-",$E568),Dashboard!$M$2:$N$158,2,FALSE),VLOOKUP(CONCATENATE($E568,"-",$D568, "-",$C568),[1]Dashboard!$M$2:$N$158,2,FALSE)),"")</f>
        <v>mrg139</v>
      </c>
      <c r="U568" s="209" t="str">
        <f t="shared" si="8"/>
        <v>mrg139</v>
      </c>
      <c r="V568" s="209"/>
      <c r="W568" s="68" t="s">
        <v>5612</v>
      </c>
    </row>
    <row r="569" spans="1:23" ht="26.25" x14ac:dyDescent="0.25">
      <c r="A569" s="68"/>
      <c r="B569" s="69"/>
      <c r="C569" s="68" t="s">
        <v>344</v>
      </c>
      <c r="D569" s="68" t="s">
        <v>1261</v>
      </c>
      <c r="E569" s="68" t="s">
        <v>295</v>
      </c>
      <c r="F569" s="68">
        <v>31</v>
      </c>
      <c r="G569" s="68"/>
      <c r="H569" s="64"/>
      <c r="I569" s="70"/>
      <c r="J569" s="91"/>
      <c r="K569" s="68"/>
      <c r="L569" s="68"/>
      <c r="M569" s="70"/>
      <c r="N569" s="70"/>
      <c r="O569" s="153"/>
      <c r="P569" s="68"/>
      <c r="Q569" s="68"/>
      <c r="R569" s="68"/>
      <c r="S569" s="628"/>
      <c r="T569" s="68" t="str">
        <f>IFERROR(IFERROR(VLOOKUP(CONCATENATE($C569,"-",$D569, "-",$E569),Dashboard!$M$2:$N$158,2,FALSE),VLOOKUP(CONCATENATE($E569,"-",$D569, "-",$C569),[1]Dashboard!$M$2:$N$158,2,FALSE)),"")</f>
        <v>mrg139</v>
      </c>
      <c r="U569" s="209" t="str">
        <f t="shared" si="8"/>
        <v>mrg139</v>
      </c>
      <c r="V569" s="209"/>
      <c r="W569" s="82" t="s">
        <v>7642</v>
      </c>
    </row>
    <row r="570" spans="1:23" x14ac:dyDescent="0.25">
      <c r="A570" s="68"/>
      <c r="B570" s="69"/>
      <c r="C570" s="68" t="s">
        <v>295</v>
      </c>
      <c r="D570" s="68" t="s">
        <v>1261</v>
      </c>
      <c r="E570" s="68" t="s">
        <v>344</v>
      </c>
      <c r="F570" s="68">
        <v>31</v>
      </c>
      <c r="G570" s="68"/>
      <c r="H570" s="64"/>
      <c r="I570" s="70"/>
      <c r="J570" s="91">
        <v>21.3</v>
      </c>
      <c r="K570" s="68">
        <v>1</v>
      </c>
      <c r="L570" s="68">
        <v>0</v>
      </c>
      <c r="M570" s="70">
        <v>11.45</v>
      </c>
      <c r="N570" s="70">
        <v>6.45</v>
      </c>
      <c r="O570" s="153">
        <f>SUM(F565:F570)</f>
        <v>186</v>
      </c>
      <c r="P570" s="76">
        <v>0</v>
      </c>
      <c r="Q570" s="76">
        <v>0</v>
      </c>
      <c r="R570" s="68"/>
      <c r="S570" s="628"/>
      <c r="T570" s="68" t="str">
        <f>IFERROR(IFERROR(VLOOKUP(CONCATENATE($C570,"-",$D570, "-",$E570),Dashboard!$M$2:$N$158,2,FALSE),VLOOKUP(CONCATENATE($E570,"-",$D570, "-",$C570),[1]Dashboard!$M$2:$N$158,2,FALSE)),"")</f>
        <v>mrg139</v>
      </c>
      <c r="U570" s="209" t="str">
        <f t="shared" si="8"/>
        <v>mrg139</v>
      </c>
      <c r="V570" s="209"/>
      <c r="W570" s="68" t="s">
        <v>7582</v>
      </c>
    </row>
    <row r="571" spans="1:23" x14ac:dyDescent="0.25">
      <c r="A571" s="68"/>
      <c r="B571" s="69">
        <v>80</v>
      </c>
      <c r="C571" s="68" t="s">
        <v>344</v>
      </c>
      <c r="D571" s="68" t="s">
        <v>1261</v>
      </c>
      <c r="E571" s="68" t="s">
        <v>295</v>
      </c>
      <c r="F571" s="68">
        <v>31</v>
      </c>
      <c r="G571" s="68"/>
      <c r="H571" s="64">
        <v>6</v>
      </c>
      <c r="I571" s="70"/>
      <c r="J571" s="91"/>
      <c r="K571" s="68"/>
      <c r="L571" s="68"/>
      <c r="M571" s="70"/>
      <c r="N571" s="70"/>
      <c r="O571" s="153"/>
      <c r="P571" s="68"/>
      <c r="Q571" s="68"/>
      <c r="R571" s="68"/>
      <c r="S571" s="628"/>
      <c r="T571" s="68" t="str">
        <f>IFERROR(IFERROR(VLOOKUP(CONCATENATE($C571,"-",$D571, "-",$E571),Dashboard!$M$2:$N$158,2,FALSE),VLOOKUP(CONCATENATE($E571,"-",$D571, "-",$C571),[1]Dashboard!$M$2:$N$158,2,FALSE)),"")</f>
        <v>mrg139</v>
      </c>
      <c r="U571" s="209" t="str">
        <f t="shared" si="8"/>
        <v>mrg139</v>
      </c>
      <c r="V571" s="209"/>
      <c r="W571" s="68" t="s">
        <v>5612</v>
      </c>
    </row>
    <row r="572" spans="1:23" x14ac:dyDescent="0.25">
      <c r="A572" s="68"/>
      <c r="B572" s="69"/>
      <c r="C572" s="68" t="s">
        <v>295</v>
      </c>
      <c r="D572" s="68" t="s">
        <v>1261</v>
      </c>
      <c r="E572" s="68" t="s">
        <v>344</v>
      </c>
      <c r="F572" s="68">
        <v>31</v>
      </c>
      <c r="G572" s="68"/>
      <c r="H572" s="64"/>
      <c r="I572" s="70"/>
      <c r="J572" s="91"/>
      <c r="K572" s="68"/>
      <c r="L572" s="68"/>
      <c r="M572" s="70"/>
      <c r="N572" s="70"/>
      <c r="O572" s="153"/>
      <c r="P572" s="68"/>
      <c r="Q572" s="68"/>
      <c r="R572" s="68"/>
      <c r="S572" s="628"/>
      <c r="T572" s="68" t="str">
        <f>IFERROR(IFERROR(VLOOKUP(CONCATENATE($C572,"-",$D572, "-",$E572),Dashboard!$M$2:$N$158,2,FALSE),VLOOKUP(CONCATENATE($E572,"-",$D572, "-",$C572),[1]Dashboard!$M$2:$N$158,2,FALSE)),"")</f>
        <v>mrg139</v>
      </c>
      <c r="U572" s="209" t="str">
        <f t="shared" si="8"/>
        <v>mrg139</v>
      </c>
      <c r="V572" s="209"/>
      <c r="W572" s="68" t="s">
        <v>5612</v>
      </c>
    </row>
    <row r="573" spans="1:23" x14ac:dyDescent="0.25">
      <c r="A573" s="68"/>
      <c r="B573" s="69"/>
      <c r="C573" s="68" t="s">
        <v>344</v>
      </c>
      <c r="D573" s="68" t="s">
        <v>1261</v>
      </c>
      <c r="E573" s="68" t="s">
        <v>295</v>
      </c>
      <c r="F573" s="68">
        <v>31</v>
      </c>
      <c r="G573" s="68"/>
      <c r="H573" s="64"/>
      <c r="I573" s="70"/>
      <c r="J573" s="91"/>
      <c r="K573" s="68"/>
      <c r="L573" s="68"/>
      <c r="M573" s="70"/>
      <c r="N573" s="70"/>
      <c r="O573" s="153"/>
      <c r="P573" s="68"/>
      <c r="Q573" s="68"/>
      <c r="R573" s="68"/>
      <c r="S573" s="628"/>
      <c r="T573" s="68" t="str">
        <f>IFERROR(IFERROR(VLOOKUP(CONCATENATE($C573,"-",$D573, "-",$E573),Dashboard!$M$2:$N$158,2,FALSE),VLOOKUP(CONCATENATE($E573,"-",$D573, "-",$C573),[1]Dashboard!$M$2:$N$158,2,FALSE)),"")</f>
        <v>mrg139</v>
      </c>
      <c r="U573" s="209" t="str">
        <f t="shared" si="8"/>
        <v>mrg139</v>
      </c>
      <c r="V573" s="209"/>
      <c r="W573" s="68" t="s">
        <v>5612</v>
      </c>
    </row>
    <row r="574" spans="1:23" x14ac:dyDescent="0.25">
      <c r="A574" s="68"/>
      <c r="B574" s="69"/>
      <c r="C574" s="68" t="s">
        <v>295</v>
      </c>
      <c r="D574" s="68" t="s">
        <v>1261</v>
      </c>
      <c r="E574" s="68" t="s">
        <v>344</v>
      </c>
      <c r="F574" s="68">
        <v>31</v>
      </c>
      <c r="G574" s="68"/>
      <c r="H574" s="64"/>
      <c r="I574" s="70"/>
      <c r="J574" s="91">
        <v>10.15</v>
      </c>
      <c r="K574" s="68">
        <v>1</v>
      </c>
      <c r="L574" s="68">
        <v>0</v>
      </c>
      <c r="M574" s="70">
        <v>4.45</v>
      </c>
      <c r="N574" s="70">
        <v>4.45</v>
      </c>
      <c r="O574" s="216">
        <f>SUM(F571:F574)</f>
        <v>124</v>
      </c>
      <c r="P574" s="76">
        <v>0</v>
      </c>
      <c r="Q574" s="76">
        <v>0</v>
      </c>
      <c r="R574" s="68"/>
      <c r="S574" s="628"/>
      <c r="T574" s="68" t="str">
        <f>IFERROR(IFERROR(VLOOKUP(CONCATENATE($C574,"-",$D574, "-",$E574),Dashboard!$M$2:$N$158,2,FALSE),VLOOKUP(CONCATENATE($E574,"-",$D574, "-",$C574),[1]Dashboard!$M$2:$N$158,2,FALSE)),"")</f>
        <v>mrg139</v>
      </c>
      <c r="U574" s="209" t="str">
        <f t="shared" si="8"/>
        <v>mrg139</v>
      </c>
      <c r="V574" s="209"/>
      <c r="W574" s="68" t="s">
        <v>7525</v>
      </c>
    </row>
    <row r="575" spans="1:23" x14ac:dyDescent="0.25">
      <c r="A575" s="68"/>
      <c r="B575" s="69"/>
      <c r="C575" s="68"/>
      <c r="D575" s="68"/>
      <c r="E575" s="68"/>
      <c r="F575" s="68"/>
      <c r="G575" s="68"/>
      <c r="H575" s="64"/>
      <c r="I575" s="70"/>
      <c r="J575" s="91"/>
      <c r="K575" s="68"/>
      <c r="L575" s="68"/>
      <c r="M575" s="70"/>
      <c r="N575" s="70"/>
      <c r="O575" s="153"/>
      <c r="P575" s="68"/>
      <c r="Q575" s="68"/>
      <c r="R575" s="68"/>
      <c r="S575" s="628"/>
      <c r="T575" s="68" t="str">
        <f>IFERROR(IFERROR(VLOOKUP(CONCATENATE($C575,"-",$D575, "-",$E575),Dashboard!$M$2:$N$158,2,FALSE),VLOOKUP(CONCATENATE($E575,"-",$D575, "-",$C575),[1]Dashboard!$M$2:$N$158,2,FALSE)),"")</f>
        <v/>
      </c>
      <c r="U575" s="209" t="str">
        <f t="shared" si="8"/>
        <v/>
      </c>
      <c r="V575" s="209"/>
      <c r="W575" s="68"/>
    </row>
    <row r="576" spans="1:23" x14ac:dyDescent="0.25">
      <c r="A576" s="68"/>
      <c r="B576" s="69" t="s">
        <v>5893</v>
      </c>
      <c r="C576" s="68" t="s">
        <v>344</v>
      </c>
      <c r="D576" s="68" t="s">
        <v>1261</v>
      </c>
      <c r="E576" s="68" t="s">
        <v>295</v>
      </c>
      <c r="F576" s="68">
        <v>31</v>
      </c>
      <c r="G576" s="68"/>
      <c r="H576" s="64">
        <v>10.3</v>
      </c>
      <c r="I576" s="70"/>
      <c r="J576" s="91"/>
      <c r="K576" s="68"/>
      <c r="L576" s="68"/>
      <c r="M576" s="70"/>
      <c r="N576" s="70"/>
      <c r="O576" s="153"/>
      <c r="P576" s="68"/>
      <c r="Q576" s="68"/>
      <c r="R576" s="68"/>
      <c r="S576" s="628"/>
      <c r="T576" s="68" t="str">
        <f>IFERROR(IFERROR(VLOOKUP(CONCATENATE($C576,"-",$D576, "-",$E576),Dashboard!$M$2:$N$158,2,FALSE),VLOOKUP(CONCATENATE($E576,"-",$D576, "-",$C576),[1]Dashboard!$M$2:$N$158,2,FALSE)),"")</f>
        <v>mrg139</v>
      </c>
      <c r="U576" s="209" t="str">
        <f t="shared" si="8"/>
        <v>mrg139</v>
      </c>
      <c r="V576" s="209"/>
      <c r="W576" s="68" t="s">
        <v>5612</v>
      </c>
    </row>
    <row r="577" spans="1:23" x14ac:dyDescent="0.25">
      <c r="A577" s="68"/>
      <c r="B577" s="69"/>
      <c r="C577" s="68" t="s">
        <v>295</v>
      </c>
      <c r="D577" s="68" t="s">
        <v>1261</v>
      </c>
      <c r="E577" s="68" t="s">
        <v>344</v>
      </c>
      <c r="F577" s="68">
        <v>31</v>
      </c>
      <c r="G577" s="68"/>
      <c r="H577" s="64"/>
      <c r="I577" s="70"/>
      <c r="J577" s="91"/>
      <c r="K577" s="68"/>
      <c r="L577" s="68"/>
      <c r="M577" s="70"/>
      <c r="N577" s="70"/>
      <c r="O577" s="153"/>
      <c r="P577" s="68"/>
      <c r="Q577" s="68"/>
      <c r="R577" s="68"/>
      <c r="S577" s="628"/>
      <c r="T577" s="68" t="str">
        <f>IFERROR(IFERROR(VLOOKUP(CONCATENATE($C577,"-",$D577, "-",$E577),Dashboard!$M$2:$N$158,2,FALSE),VLOOKUP(CONCATENATE($E577,"-",$D577, "-",$C577),[1]Dashboard!$M$2:$N$158,2,FALSE)),"")</f>
        <v>mrg139</v>
      </c>
      <c r="U577" s="209" t="str">
        <f t="shared" si="8"/>
        <v>mrg139</v>
      </c>
      <c r="V577" s="209"/>
      <c r="W577" s="68" t="s">
        <v>5612</v>
      </c>
    </row>
    <row r="578" spans="1:23" ht="24.75" x14ac:dyDescent="0.25">
      <c r="A578" s="68"/>
      <c r="B578" s="69"/>
      <c r="C578" s="68" t="s">
        <v>344</v>
      </c>
      <c r="D578" s="68" t="s">
        <v>1261</v>
      </c>
      <c r="E578" s="68" t="s">
        <v>295</v>
      </c>
      <c r="F578" s="68">
        <f>31+13-5</f>
        <v>39</v>
      </c>
      <c r="G578" s="68"/>
      <c r="H578" s="64"/>
      <c r="I578" s="70"/>
      <c r="J578" s="91"/>
      <c r="K578" s="68"/>
      <c r="L578" s="68"/>
      <c r="M578" s="70"/>
      <c r="N578" s="70"/>
      <c r="O578" s="153"/>
      <c r="P578" s="68"/>
      <c r="Q578" s="68"/>
      <c r="R578" s="68"/>
      <c r="S578" s="628"/>
      <c r="T578" s="68" t="str">
        <f>IFERROR(IFERROR(VLOOKUP(CONCATENATE($C578,"-",$D578, "-",$E578),Dashboard!$M$2:$N$158,2,FALSE),VLOOKUP(CONCATENATE($E578,"-",$D578, "-",$C578),[1]Dashboard!$M$2:$N$158,2,FALSE)),"")</f>
        <v>mrg139</v>
      </c>
      <c r="U578" s="209" t="str">
        <f t="shared" si="8"/>
        <v>mrg139</v>
      </c>
      <c r="V578" s="209"/>
      <c r="W578" s="86" t="s">
        <v>7643</v>
      </c>
    </row>
    <row r="579" spans="1:23" x14ac:dyDescent="0.25">
      <c r="A579" s="68"/>
      <c r="B579" s="69"/>
      <c r="C579" s="68" t="s">
        <v>295</v>
      </c>
      <c r="D579" s="68" t="s">
        <v>1261</v>
      </c>
      <c r="E579" s="68" t="s">
        <v>344</v>
      </c>
      <c r="F579" s="68">
        <v>31</v>
      </c>
      <c r="G579" s="68"/>
      <c r="H579" s="64"/>
      <c r="I579" s="70"/>
      <c r="J579" s="91"/>
      <c r="K579" s="68"/>
      <c r="L579" s="68"/>
      <c r="M579" s="70"/>
      <c r="N579" s="70"/>
      <c r="O579" s="153"/>
      <c r="P579" s="68"/>
      <c r="Q579" s="68"/>
      <c r="R579" s="68"/>
      <c r="S579" s="628"/>
      <c r="T579" s="68" t="str">
        <f>IFERROR(IFERROR(VLOOKUP(CONCATENATE($C579,"-",$D579, "-",$E579),Dashboard!$M$2:$N$158,2,FALSE),VLOOKUP(CONCATENATE($E579,"-",$D579, "-",$C579),[1]Dashboard!$M$2:$N$158,2,FALSE)),"")</f>
        <v>mrg139</v>
      </c>
      <c r="U579" s="209" t="str">
        <f t="shared" si="8"/>
        <v>mrg139</v>
      </c>
      <c r="V579" s="209"/>
      <c r="W579" s="68" t="s">
        <v>5612</v>
      </c>
    </row>
    <row r="580" spans="1:23" x14ac:dyDescent="0.25">
      <c r="A580" s="68"/>
      <c r="B580" s="69"/>
      <c r="C580" s="68" t="s">
        <v>344</v>
      </c>
      <c r="D580" s="68" t="s">
        <v>1261</v>
      </c>
      <c r="E580" s="68" t="s">
        <v>295</v>
      </c>
      <c r="F580" s="68">
        <v>31</v>
      </c>
      <c r="G580" s="68"/>
      <c r="H580" s="64"/>
      <c r="I580" s="70"/>
      <c r="J580" s="91"/>
      <c r="K580" s="68"/>
      <c r="L580" s="68"/>
      <c r="M580" s="70"/>
      <c r="N580" s="70"/>
      <c r="O580" s="153"/>
      <c r="P580" s="68"/>
      <c r="Q580" s="68"/>
      <c r="R580" s="68"/>
      <c r="S580" s="628"/>
      <c r="T580" s="68" t="str">
        <f>IFERROR(IFERROR(VLOOKUP(CONCATENATE($C580,"-",$D580, "-",$E580),Dashboard!$M$2:$N$158,2,FALSE),VLOOKUP(CONCATENATE($E580,"-",$D580, "-",$C580),[1]Dashboard!$M$2:$N$158,2,FALSE)),"")</f>
        <v>mrg139</v>
      </c>
      <c r="U580" s="209" t="str">
        <f t="shared" si="8"/>
        <v>mrg139</v>
      </c>
      <c r="V580" s="209"/>
      <c r="W580" s="68" t="s">
        <v>5612</v>
      </c>
    </row>
    <row r="581" spans="1:23" x14ac:dyDescent="0.25">
      <c r="A581" s="68"/>
      <c r="B581" s="69"/>
      <c r="C581" s="68" t="s">
        <v>295</v>
      </c>
      <c r="D581" s="68" t="s">
        <v>1261</v>
      </c>
      <c r="E581" s="68" t="s">
        <v>344</v>
      </c>
      <c r="F581" s="68">
        <v>31</v>
      </c>
      <c r="G581" s="68"/>
      <c r="H581" s="64"/>
      <c r="I581" s="70"/>
      <c r="J581" s="91">
        <v>21.3</v>
      </c>
      <c r="K581" s="68">
        <v>1</v>
      </c>
      <c r="L581" s="68">
        <v>0</v>
      </c>
      <c r="M581" s="70">
        <v>11.45</v>
      </c>
      <c r="N581" s="70">
        <v>6.45</v>
      </c>
      <c r="O581" s="153">
        <f>SUM(F576:F581)</f>
        <v>194</v>
      </c>
      <c r="P581" s="76">
        <v>0</v>
      </c>
      <c r="Q581" s="76">
        <v>0</v>
      </c>
      <c r="R581" s="68"/>
      <c r="S581" s="628"/>
      <c r="T581" s="68" t="str">
        <f>IFERROR(IFERROR(VLOOKUP(CONCATENATE($C581,"-",$D581, "-",$E581),Dashboard!$M$2:$N$158,2,FALSE),VLOOKUP(CONCATENATE($E581,"-",$D581, "-",$C581),[1]Dashboard!$M$2:$N$158,2,FALSE)),"")</f>
        <v>mrg139</v>
      </c>
      <c r="U581" s="209" t="str">
        <f t="shared" si="8"/>
        <v>mrg139</v>
      </c>
      <c r="V581" s="209"/>
      <c r="W581" s="68" t="s">
        <v>7644</v>
      </c>
    </row>
    <row r="582" spans="1:23" ht="24.75" x14ac:dyDescent="0.25">
      <c r="A582" s="68"/>
      <c r="B582" s="69">
        <v>81</v>
      </c>
      <c r="C582" s="68" t="s">
        <v>344</v>
      </c>
      <c r="D582" s="68" t="s">
        <v>1261</v>
      </c>
      <c r="E582" s="68" t="s">
        <v>295</v>
      </c>
      <c r="F582" s="68">
        <f>31+13-5</f>
        <v>39</v>
      </c>
      <c r="G582" s="68"/>
      <c r="H582" s="64">
        <v>6</v>
      </c>
      <c r="I582" s="70"/>
      <c r="J582" s="91"/>
      <c r="K582" s="68"/>
      <c r="L582" s="68"/>
      <c r="M582" s="70"/>
      <c r="N582" s="70"/>
      <c r="O582" s="153"/>
      <c r="P582" s="68"/>
      <c r="Q582" s="68"/>
      <c r="R582" s="68"/>
      <c r="S582" s="628"/>
      <c r="T582" s="68" t="str">
        <f>IFERROR(IFERROR(VLOOKUP(CONCATENATE($C582,"-",$D582, "-",$E582),Dashboard!$M$2:$N$158,2,FALSE),VLOOKUP(CONCATENATE($E582,"-",$D582, "-",$C582),[1]Dashboard!$M$2:$N$158,2,FALSE)),"")</f>
        <v>mrg139</v>
      </c>
      <c r="U582" s="209" t="str">
        <f t="shared" si="8"/>
        <v>mrg139</v>
      </c>
      <c r="V582" s="209"/>
      <c r="W582" s="86" t="s">
        <v>7645</v>
      </c>
    </row>
    <row r="583" spans="1:23" x14ac:dyDescent="0.25">
      <c r="A583" s="68"/>
      <c r="B583" s="69"/>
      <c r="C583" s="68" t="s">
        <v>295</v>
      </c>
      <c r="D583" s="68" t="s">
        <v>1261</v>
      </c>
      <c r="E583" s="68" t="s">
        <v>344</v>
      </c>
      <c r="F583" s="68">
        <v>31</v>
      </c>
      <c r="G583" s="68"/>
      <c r="H583" s="64"/>
      <c r="I583" s="70"/>
      <c r="J583" s="91"/>
      <c r="K583" s="68"/>
      <c r="L583" s="68"/>
      <c r="M583" s="70"/>
      <c r="N583" s="70"/>
      <c r="O583" s="153"/>
      <c r="P583" s="68"/>
      <c r="Q583" s="68"/>
      <c r="R583" s="68"/>
      <c r="S583" s="628"/>
      <c r="T583" s="68" t="str">
        <f>IFERROR(IFERROR(VLOOKUP(CONCATENATE($C583,"-",$D583, "-",$E583),Dashboard!$M$2:$N$158,2,FALSE),VLOOKUP(CONCATENATE($E583,"-",$D583, "-",$C583),[1]Dashboard!$M$2:$N$158,2,FALSE)),"")</f>
        <v>mrg139</v>
      </c>
      <c r="U583" s="209" t="str">
        <f t="shared" si="8"/>
        <v>mrg139</v>
      </c>
      <c r="V583" s="209"/>
      <c r="W583" s="68" t="s">
        <v>5612</v>
      </c>
    </row>
    <row r="584" spans="1:23" x14ac:dyDescent="0.25">
      <c r="A584" s="68"/>
      <c r="B584" s="69"/>
      <c r="C584" s="68" t="s">
        <v>344</v>
      </c>
      <c r="D584" s="68" t="s">
        <v>1261</v>
      </c>
      <c r="E584" s="68" t="s">
        <v>295</v>
      </c>
      <c r="F584" s="68">
        <v>31</v>
      </c>
      <c r="G584" s="68"/>
      <c r="H584" s="64"/>
      <c r="I584" s="70"/>
      <c r="J584" s="91"/>
      <c r="K584" s="68"/>
      <c r="L584" s="68"/>
      <c r="M584" s="70"/>
      <c r="N584" s="70"/>
      <c r="O584" s="153"/>
      <c r="P584" s="68"/>
      <c r="Q584" s="68"/>
      <c r="R584" s="68"/>
      <c r="S584" s="628"/>
      <c r="T584" s="68" t="str">
        <f>IFERROR(IFERROR(VLOOKUP(CONCATENATE($C584,"-",$D584, "-",$E584),Dashboard!$M$2:$N$158,2,FALSE),VLOOKUP(CONCATENATE($E584,"-",$D584, "-",$C584),[1]Dashboard!$M$2:$N$158,2,FALSE)),"")</f>
        <v>mrg139</v>
      </c>
      <c r="U584" s="209" t="str">
        <f t="shared" si="8"/>
        <v>mrg139</v>
      </c>
      <c r="V584" s="209"/>
      <c r="W584" s="68" t="s">
        <v>5612</v>
      </c>
    </row>
    <row r="585" spans="1:23" x14ac:dyDescent="0.25">
      <c r="A585" s="68"/>
      <c r="B585" s="69"/>
      <c r="C585" s="68" t="s">
        <v>295</v>
      </c>
      <c r="D585" s="68" t="s">
        <v>1261</v>
      </c>
      <c r="E585" s="68" t="s">
        <v>344</v>
      </c>
      <c r="F585" s="68">
        <v>31</v>
      </c>
      <c r="G585" s="68"/>
      <c r="H585" s="64"/>
      <c r="I585" s="70"/>
      <c r="J585" s="91">
        <v>10.3</v>
      </c>
      <c r="K585" s="68">
        <v>1</v>
      </c>
      <c r="L585" s="68">
        <v>0</v>
      </c>
      <c r="M585" s="70">
        <v>4.45</v>
      </c>
      <c r="N585" s="70">
        <v>4.45</v>
      </c>
      <c r="O585" s="216">
        <f>SUM(F582:F585)</f>
        <v>132</v>
      </c>
      <c r="P585" s="76">
        <v>0</v>
      </c>
      <c r="Q585" s="76">
        <v>0</v>
      </c>
      <c r="R585" s="68"/>
      <c r="S585" s="628"/>
      <c r="T585" s="68" t="str">
        <f>IFERROR(IFERROR(VLOOKUP(CONCATENATE($C585,"-",$D585, "-",$E585),Dashboard!$M$2:$N$158,2,FALSE),VLOOKUP(CONCATENATE($E585,"-",$D585, "-",$C585),[1]Dashboard!$M$2:$N$158,2,FALSE)),"")</f>
        <v>mrg139</v>
      </c>
      <c r="U585" s="209" t="str">
        <f t="shared" si="8"/>
        <v>mrg139</v>
      </c>
      <c r="V585" s="209"/>
      <c r="W585" s="68" t="s">
        <v>5612</v>
      </c>
    </row>
    <row r="586" spans="1:23" x14ac:dyDescent="0.25">
      <c r="A586" s="68"/>
      <c r="B586" s="69"/>
      <c r="C586" s="68"/>
      <c r="D586" s="68"/>
      <c r="E586" s="68"/>
      <c r="F586" s="68"/>
      <c r="G586" s="68"/>
      <c r="H586" s="64"/>
      <c r="I586" s="70"/>
      <c r="J586" s="91"/>
      <c r="K586" s="68"/>
      <c r="L586" s="68"/>
      <c r="M586" s="70"/>
      <c r="N586" s="70"/>
      <c r="O586" s="153"/>
      <c r="P586" s="68"/>
      <c r="Q586" s="68"/>
      <c r="R586" s="68"/>
      <c r="S586" s="628"/>
      <c r="T586" s="68" t="str">
        <f>IFERROR(IFERROR(VLOOKUP(CONCATENATE($C586,"-",$D586, "-",$E586),Dashboard!$M$2:$N$158,2,FALSE),VLOOKUP(CONCATENATE($E586,"-",$D586, "-",$C586),[1]Dashboard!$M$2:$N$158,2,FALSE)),"")</f>
        <v/>
      </c>
      <c r="U586" s="209" t="str">
        <f t="shared" si="8"/>
        <v/>
      </c>
      <c r="V586" s="209"/>
      <c r="W586" s="68"/>
    </row>
    <row r="587" spans="1:23" x14ac:dyDescent="0.25">
      <c r="A587" s="68"/>
      <c r="B587" s="69" t="s">
        <v>5894</v>
      </c>
      <c r="C587" s="68" t="s">
        <v>344</v>
      </c>
      <c r="D587" s="68" t="s">
        <v>1261</v>
      </c>
      <c r="E587" s="68" t="s">
        <v>295</v>
      </c>
      <c r="F587" s="68">
        <v>31</v>
      </c>
      <c r="G587" s="68"/>
      <c r="H587" s="64">
        <v>10.45</v>
      </c>
      <c r="I587" s="70"/>
      <c r="J587" s="91"/>
      <c r="K587" s="68"/>
      <c r="L587" s="68"/>
      <c r="M587" s="70"/>
      <c r="N587" s="70"/>
      <c r="O587" s="153"/>
      <c r="P587" s="68"/>
      <c r="Q587" s="68"/>
      <c r="R587" s="68"/>
      <c r="S587" s="628"/>
      <c r="T587" s="68" t="str">
        <f>IFERROR(IFERROR(VLOOKUP(CONCATENATE($C587,"-",$D587, "-",$E587),Dashboard!$M$2:$N$158,2,FALSE),VLOOKUP(CONCATENATE($E587,"-",$D587, "-",$C587),[1]Dashboard!$M$2:$N$158,2,FALSE)),"")</f>
        <v>mrg139</v>
      </c>
      <c r="U587" s="209" t="str">
        <f t="shared" si="8"/>
        <v>mrg139</v>
      </c>
      <c r="V587" s="209"/>
      <c r="W587" s="68" t="s">
        <v>5612</v>
      </c>
    </row>
    <row r="588" spans="1:23" x14ac:dyDescent="0.25">
      <c r="A588" s="68"/>
      <c r="B588" s="69"/>
      <c r="C588" s="68" t="s">
        <v>295</v>
      </c>
      <c r="D588" s="68" t="s">
        <v>1261</v>
      </c>
      <c r="E588" s="68" t="s">
        <v>344</v>
      </c>
      <c r="F588" s="68">
        <v>31</v>
      </c>
      <c r="G588" s="68"/>
      <c r="H588" s="64"/>
      <c r="I588" s="70"/>
      <c r="J588" s="91"/>
      <c r="K588" s="68"/>
      <c r="L588" s="68"/>
      <c r="M588" s="70"/>
      <c r="N588" s="70"/>
      <c r="O588" s="153"/>
      <c r="P588" s="68"/>
      <c r="Q588" s="68"/>
      <c r="R588" s="68"/>
      <c r="S588" s="628"/>
      <c r="T588" s="68" t="str">
        <f>IFERROR(IFERROR(VLOOKUP(CONCATENATE($C588,"-",$D588, "-",$E588),Dashboard!$M$2:$N$158,2,FALSE),VLOOKUP(CONCATENATE($E588,"-",$D588, "-",$C588),[1]Dashboard!$M$2:$N$158,2,FALSE)),"")</f>
        <v>mrg139</v>
      </c>
      <c r="U588" s="209" t="str">
        <f t="shared" si="8"/>
        <v>mrg139</v>
      </c>
      <c r="V588" s="209"/>
      <c r="W588" s="68" t="s">
        <v>5612</v>
      </c>
    </row>
    <row r="589" spans="1:23" x14ac:dyDescent="0.25">
      <c r="A589" s="68"/>
      <c r="B589" s="69"/>
      <c r="C589" s="68" t="s">
        <v>344</v>
      </c>
      <c r="D589" s="68" t="s">
        <v>1261</v>
      </c>
      <c r="E589" s="68" t="s">
        <v>295</v>
      </c>
      <c r="F589" s="68">
        <v>31</v>
      </c>
      <c r="G589" s="68"/>
      <c r="H589" s="64"/>
      <c r="I589" s="70"/>
      <c r="J589" s="91"/>
      <c r="K589" s="68"/>
      <c r="L589" s="68"/>
      <c r="M589" s="70"/>
      <c r="N589" s="70"/>
      <c r="O589" s="153"/>
      <c r="P589" s="68"/>
      <c r="Q589" s="68"/>
      <c r="R589" s="68"/>
      <c r="S589" s="628"/>
      <c r="T589" s="68" t="str">
        <f>IFERROR(IFERROR(VLOOKUP(CONCATENATE($C589,"-",$D589, "-",$E589),Dashboard!$M$2:$N$158,2,FALSE),VLOOKUP(CONCATENATE($E589,"-",$D589, "-",$C589),[1]Dashboard!$M$2:$N$158,2,FALSE)),"")</f>
        <v>mrg139</v>
      </c>
      <c r="U589" s="209" t="str">
        <f t="shared" si="8"/>
        <v>mrg139</v>
      </c>
      <c r="V589" s="209"/>
      <c r="W589" s="68" t="s">
        <v>5612</v>
      </c>
    </row>
    <row r="590" spans="1:23" x14ac:dyDescent="0.25">
      <c r="A590" s="68"/>
      <c r="B590" s="69"/>
      <c r="C590" s="68" t="s">
        <v>295</v>
      </c>
      <c r="D590" s="68" t="s">
        <v>1261</v>
      </c>
      <c r="E590" s="68" t="s">
        <v>344</v>
      </c>
      <c r="F590" s="68">
        <v>31</v>
      </c>
      <c r="G590" s="68"/>
      <c r="H590" s="64"/>
      <c r="I590" s="70"/>
      <c r="J590" s="91"/>
      <c r="K590" s="68"/>
      <c r="L590" s="68"/>
      <c r="M590" s="70"/>
      <c r="N590" s="70"/>
      <c r="O590" s="153"/>
      <c r="P590" s="68"/>
      <c r="Q590" s="68"/>
      <c r="R590" s="68"/>
      <c r="S590" s="628"/>
      <c r="T590" s="68" t="str">
        <f>IFERROR(IFERROR(VLOOKUP(CONCATENATE($C590,"-",$D590, "-",$E590),Dashboard!$M$2:$N$158,2,FALSE),VLOOKUP(CONCATENATE($E590,"-",$D590, "-",$C590),[1]Dashboard!$M$2:$N$158,2,FALSE)),"")</f>
        <v>mrg139</v>
      </c>
      <c r="U590" s="209" t="str">
        <f t="shared" si="8"/>
        <v>mrg139</v>
      </c>
      <c r="V590" s="209"/>
      <c r="W590" s="68" t="s">
        <v>5612</v>
      </c>
    </row>
    <row r="591" spans="1:23" x14ac:dyDescent="0.25">
      <c r="A591" s="68"/>
      <c r="B591" s="69"/>
      <c r="C591" s="68" t="s">
        <v>344</v>
      </c>
      <c r="D591" s="68" t="s">
        <v>1261</v>
      </c>
      <c r="E591" s="68" t="s">
        <v>295</v>
      </c>
      <c r="F591" s="68">
        <v>31</v>
      </c>
      <c r="G591" s="68"/>
      <c r="H591" s="64"/>
      <c r="I591" s="70"/>
      <c r="J591" s="91"/>
      <c r="K591" s="68"/>
      <c r="L591" s="68"/>
      <c r="M591" s="70"/>
      <c r="N591" s="70"/>
      <c r="O591" s="153"/>
      <c r="P591" s="68"/>
      <c r="Q591" s="68"/>
      <c r="R591" s="68"/>
      <c r="S591" s="628"/>
      <c r="T591" s="68" t="str">
        <f>IFERROR(IFERROR(VLOOKUP(CONCATENATE($C591,"-",$D591, "-",$E591),Dashboard!$M$2:$N$158,2,FALSE),VLOOKUP(CONCATENATE($E591,"-",$D591, "-",$C591),[1]Dashboard!$M$2:$N$158,2,FALSE)),"")</f>
        <v>mrg139</v>
      </c>
      <c r="U591" s="209" t="str">
        <f t="shared" si="8"/>
        <v>mrg139</v>
      </c>
      <c r="V591" s="209"/>
      <c r="W591" s="68" t="s">
        <v>5612</v>
      </c>
    </row>
    <row r="592" spans="1:23" x14ac:dyDescent="0.25">
      <c r="A592" s="68"/>
      <c r="B592" s="69"/>
      <c r="C592" s="68" t="s">
        <v>295</v>
      </c>
      <c r="D592" s="68" t="s">
        <v>1261</v>
      </c>
      <c r="E592" s="68" t="s">
        <v>344</v>
      </c>
      <c r="F592" s="68">
        <v>31</v>
      </c>
      <c r="G592" s="68"/>
      <c r="H592" s="64"/>
      <c r="I592" s="70"/>
      <c r="J592" s="91">
        <v>21.3</v>
      </c>
      <c r="K592" s="68">
        <v>1</v>
      </c>
      <c r="L592" s="68">
        <v>0</v>
      </c>
      <c r="M592" s="70">
        <v>11.3</v>
      </c>
      <c r="N592" s="70">
        <v>6.45</v>
      </c>
      <c r="O592" s="153">
        <f>SUM(F587:F592)</f>
        <v>186</v>
      </c>
      <c r="P592" s="76">
        <v>0</v>
      </c>
      <c r="Q592" s="76">
        <v>0</v>
      </c>
      <c r="R592" s="68"/>
      <c r="S592" s="628"/>
      <c r="T592" s="68" t="str">
        <f>IFERROR(IFERROR(VLOOKUP(CONCATENATE($C592,"-",$D592, "-",$E592),Dashboard!$M$2:$N$158,2,FALSE),VLOOKUP(CONCATENATE($E592,"-",$D592, "-",$C592),[1]Dashboard!$M$2:$N$158,2,FALSE)),"")</f>
        <v>mrg139</v>
      </c>
      <c r="U592" s="209" t="str">
        <f t="shared" si="8"/>
        <v>mrg139</v>
      </c>
      <c r="V592" s="209"/>
      <c r="W592" s="68" t="s">
        <v>7582</v>
      </c>
    </row>
    <row r="593" spans="1:23" x14ac:dyDescent="0.25">
      <c r="A593" s="68"/>
      <c r="B593" s="69">
        <v>82</v>
      </c>
      <c r="C593" s="68" t="s">
        <v>344</v>
      </c>
      <c r="D593" s="68" t="s">
        <v>1261</v>
      </c>
      <c r="E593" s="68" t="s">
        <v>295</v>
      </c>
      <c r="F593" s="68">
        <v>31</v>
      </c>
      <c r="G593" s="68"/>
      <c r="H593" s="64">
        <v>6</v>
      </c>
      <c r="I593" s="70"/>
      <c r="J593" s="91"/>
      <c r="K593" s="68"/>
      <c r="L593" s="68"/>
      <c r="M593" s="70"/>
      <c r="N593" s="70"/>
      <c r="O593" s="153"/>
      <c r="P593" s="68"/>
      <c r="Q593" s="68"/>
      <c r="R593" s="68"/>
      <c r="S593" s="628"/>
      <c r="T593" s="68" t="str">
        <f>IFERROR(IFERROR(VLOOKUP(CONCATENATE($C593,"-",$D593, "-",$E593),Dashboard!$M$2:$N$158,2,FALSE),VLOOKUP(CONCATENATE($E593,"-",$D593, "-",$C593),[1]Dashboard!$M$2:$N$158,2,FALSE)),"")</f>
        <v>mrg139</v>
      </c>
      <c r="U593" s="209" t="str">
        <f t="shared" si="8"/>
        <v>mrg139</v>
      </c>
      <c r="V593" s="209"/>
      <c r="W593" s="68" t="s">
        <v>5612</v>
      </c>
    </row>
    <row r="594" spans="1:23" x14ac:dyDescent="0.25">
      <c r="A594" s="68"/>
      <c r="B594" s="69"/>
      <c r="C594" s="68" t="s">
        <v>295</v>
      </c>
      <c r="D594" s="68" t="s">
        <v>1261</v>
      </c>
      <c r="E594" s="68" t="s">
        <v>344</v>
      </c>
      <c r="F594" s="68">
        <v>31</v>
      </c>
      <c r="G594" s="68"/>
      <c r="H594" s="64"/>
      <c r="I594" s="70"/>
      <c r="J594" s="91"/>
      <c r="K594" s="68"/>
      <c r="L594" s="68"/>
      <c r="M594" s="70"/>
      <c r="N594" s="70"/>
      <c r="O594" s="153"/>
      <c r="P594" s="68"/>
      <c r="Q594" s="68"/>
      <c r="R594" s="68"/>
      <c r="S594" s="628"/>
      <c r="T594" s="68" t="str">
        <f>IFERROR(IFERROR(VLOOKUP(CONCATENATE($C594,"-",$D594, "-",$E594),Dashboard!$M$2:$N$158,2,FALSE),VLOOKUP(CONCATENATE($E594,"-",$D594, "-",$C594),[1]Dashboard!$M$2:$N$158,2,FALSE)),"")</f>
        <v>mrg139</v>
      </c>
      <c r="U594" s="209" t="str">
        <f t="shared" si="8"/>
        <v>mrg139</v>
      </c>
      <c r="V594" s="209"/>
      <c r="W594" s="68" t="s">
        <v>5612</v>
      </c>
    </row>
    <row r="595" spans="1:23" x14ac:dyDescent="0.25">
      <c r="A595" s="68"/>
      <c r="B595" s="69"/>
      <c r="C595" s="68" t="s">
        <v>344</v>
      </c>
      <c r="D595" s="68" t="s">
        <v>1261</v>
      </c>
      <c r="E595" s="68" t="s">
        <v>295</v>
      </c>
      <c r="F595" s="68">
        <v>31</v>
      </c>
      <c r="G595" s="68"/>
      <c r="H595" s="64"/>
      <c r="I595" s="70"/>
      <c r="J595" s="91"/>
      <c r="K595" s="68"/>
      <c r="L595" s="68"/>
      <c r="M595" s="70"/>
      <c r="N595" s="70"/>
      <c r="O595" s="153"/>
      <c r="P595" s="68"/>
      <c r="Q595" s="68"/>
      <c r="R595" s="68"/>
      <c r="S595" s="628"/>
      <c r="T595" s="68" t="str">
        <f>IFERROR(IFERROR(VLOOKUP(CONCATENATE($C595,"-",$D595, "-",$E595),Dashboard!$M$2:$N$158,2,FALSE),VLOOKUP(CONCATENATE($E595,"-",$D595, "-",$C595),[1]Dashboard!$M$2:$N$158,2,FALSE)),"")</f>
        <v>mrg139</v>
      </c>
      <c r="U595" s="209" t="str">
        <f t="shared" si="8"/>
        <v>mrg139</v>
      </c>
      <c r="V595" s="209"/>
      <c r="W595" s="68" t="s">
        <v>5612</v>
      </c>
    </row>
    <row r="596" spans="1:23" x14ac:dyDescent="0.25">
      <c r="A596" s="68"/>
      <c r="B596" s="69"/>
      <c r="C596" s="68" t="s">
        <v>295</v>
      </c>
      <c r="D596" s="68" t="s">
        <v>1261</v>
      </c>
      <c r="E596" s="68" t="s">
        <v>344</v>
      </c>
      <c r="F596" s="68">
        <v>31</v>
      </c>
      <c r="G596" s="68"/>
      <c r="H596" s="64"/>
      <c r="I596" s="70"/>
      <c r="J596" s="91">
        <v>10.45</v>
      </c>
      <c r="K596" s="68">
        <v>1</v>
      </c>
      <c r="L596" s="68">
        <v>0</v>
      </c>
      <c r="M596" s="70">
        <v>4.45</v>
      </c>
      <c r="N596" s="70">
        <v>4</v>
      </c>
      <c r="O596" s="153">
        <f>SUM(F593:F596)</f>
        <v>124</v>
      </c>
      <c r="P596" s="76">
        <v>0</v>
      </c>
      <c r="Q596" s="76">
        <v>0</v>
      </c>
      <c r="R596" s="68"/>
      <c r="S596" s="628"/>
      <c r="T596" s="68" t="str">
        <f>IFERROR(IFERROR(VLOOKUP(CONCATENATE($C596,"-",$D596, "-",$E596),Dashboard!$M$2:$N$158,2,FALSE),VLOOKUP(CONCATENATE($E596,"-",$D596, "-",$C596),[1]Dashboard!$M$2:$N$158,2,FALSE)),"")</f>
        <v>mrg139</v>
      </c>
      <c r="U596" s="209" t="str">
        <f t="shared" si="8"/>
        <v>mrg139</v>
      </c>
      <c r="V596" s="209"/>
      <c r="W596" s="68" t="s">
        <v>7525</v>
      </c>
    </row>
    <row r="597" spans="1:23" x14ac:dyDescent="0.25">
      <c r="A597" s="68"/>
      <c r="B597" s="69" t="s">
        <v>5895</v>
      </c>
      <c r="C597" s="68" t="s">
        <v>344</v>
      </c>
      <c r="D597" s="68" t="s">
        <v>1261</v>
      </c>
      <c r="E597" s="68" t="s">
        <v>295</v>
      </c>
      <c r="F597" s="68">
        <v>31</v>
      </c>
      <c r="G597" s="68"/>
      <c r="H597" s="64">
        <v>11</v>
      </c>
      <c r="I597" s="70"/>
      <c r="J597" s="91"/>
      <c r="K597" s="68"/>
      <c r="L597" s="68"/>
      <c r="M597" s="70"/>
      <c r="N597" s="70"/>
      <c r="O597" s="153"/>
      <c r="P597" s="68"/>
      <c r="Q597" s="68"/>
      <c r="R597" s="68"/>
      <c r="S597" s="628"/>
      <c r="T597" s="68" t="str">
        <f>IFERROR(IFERROR(VLOOKUP(CONCATENATE($C597,"-",$D597, "-",$E597),Dashboard!$M$2:$N$158,2,FALSE),VLOOKUP(CONCATENATE($E597,"-",$D597, "-",$C597),[1]Dashboard!$M$2:$N$158,2,FALSE)),"")</f>
        <v>mrg139</v>
      </c>
      <c r="U597" s="209" t="str">
        <f t="shared" si="8"/>
        <v>mrg139</v>
      </c>
      <c r="V597" s="209"/>
      <c r="W597" s="68" t="s">
        <v>5612</v>
      </c>
    </row>
    <row r="598" spans="1:23" x14ac:dyDescent="0.25">
      <c r="A598" s="68"/>
      <c r="B598" s="69"/>
      <c r="C598" s="68" t="s">
        <v>295</v>
      </c>
      <c r="D598" s="68" t="s">
        <v>1261</v>
      </c>
      <c r="E598" s="68" t="s">
        <v>344</v>
      </c>
      <c r="F598" s="68">
        <v>31</v>
      </c>
      <c r="G598" s="68"/>
      <c r="H598" s="64"/>
      <c r="I598" s="70"/>
      <c r="J598" s="91"/>
      <c r="K598" s="68"/>
      <c r="L598" s="68"/>
      <c r="M598" s="70"/>
      <c r="N598" s="70"/>
      <c r="O598" s="153"/>
      <c r="P598" s="68"/>
      <c r="Q598" s="68"/>
      <c r="R598" s="68"/>
      <c r="S598" s="628"/>
      <c r="T598" s="68" t="str">
        <f>IFERROR(IFERROR(VLOOKUP(CONCATENATE($C598,"-",$D598, "-",$E598),Dashboard!$M$2:$N$158,2,FALSE),VLOOKUP(CONCATENATE($E598,"-",$D598, "-",$C598),[1]Dashboard!$M$2:$N$158,2,FALSE)),"")</f>
        <v>mrg139</v>
      </c>
      <c r="U598" s="209" t="str">
        <f t="shared" si="8"/>
        <v>mrg139</v>
      </c>
      <c r="V598" s="209"/>
      <c r="W598" s="68" t="s">
        <v>5612</v>
      </c>
    </row>
    <row r="599" spans="1:23" x14ac:dyDescent="0.25">
      <c r="A599" s="68"/>
      <c r="B599" s="69"/>
      <c r="C599" s="68" t="s">
        <v>344</v>
      </c>
      <c r="D599" s="68" t="s">
        <v>1261</v>
      </c>
      <c r="E599" s="68" t="s">
        <v>295</v>
      </c>
      <c r="F599" s="68">
        <v>31</v>
      </c>
      <c r="G599" s="68"/>
      <c r="H599" s="64"/>
      <c r="I599" s="70"/>
      <c r="J599" s="91"/>
      <c r="K599" s="68"/>
      <c r="L599" s="68"/>
      <c r="M599" s="70"/>
      <c r="N599" s="70"/>
      <c r="O599" s="153"/>
      <c r="P599" s="68"/>
      <c r="Q599" s="68"/>
      <c r="R599" s="68"/>
      <c r="S599" s="628"/>
      <c r="T599" s="68" t="str">
        <f>IFERROR(IFERROR(VLOOKUP(CONCATENATE($C599,"-",$D599, "-",$E599),Dashboard!$M$2:$N$158,2,FALSE),VLOOKUP(CONCATENATE($E599,"-",$D599, "-",$C599),[1]Dashboard!$M$2:$N$158,2,FALSE)),"")</f>
        <v>mrg139</v>
      </c>
      <c r="U599" s="209" t="str">
        <f t="shared" si="8"/>
        <v>mrg139</v>
      </c>
      <c r="V599" s="209"/>
      <c r="W599" s="68" t="s">
        <v>5612</v>
      </c>
    </row>
    <row r="600" spans="1:23" x14ac:dyDescent="0.25">
      <c r="A600" s="68"/>
      <c r="B600" s="69"/>
      <c r="C600" s="68" t="s">
        <v>295</v>
      </c>
      <c r="D600" s="68" t="s">
        <v>1261</v>
      </c>
      <c r="E600" s="68" t="s">
        <v>344</v>
      </c>
      <c r="F600" s="68">
        <v>31</v>
      </c>
      <c r="G600" s="68"/>
      <c r="H600" s="64"/>
      <c r="I600" s="70"/>
      <c r="J600" s="91"/>
      <c r="K600" s="68"/>
      <c r="L600" s="68"/>
      <c r="M600" s="70"/>
      <c r="N600" s="70"/>
      <c r="O600" s="153"/>
      <c r="P600" s="68"/>
      <c r="Q600" s="68"/>
      <c r="R600" s="68"/>
      <c r="S600" s="628"/>
      <c r="T600" s="68" t="str">
        <f>IFERROR(IFERROR(VLOOKUP(CONCATENATE($C600,"-",$D600, "-",$E600),Dashboard!$M$2:$N$158,2,FALSE),VLOOKUP(CONCATENATE($E600,"-",$D600, "-",$C600),[1]Dashboard!$M$2:$N$158,2,FALSE)),"")</f>
        <v>mrg139</v>
      </c>
      <c r="U600" s="209" t="str">
        <f t="shared" si="8"/>
        <v>mrg139</v>
      </c>
      <c r="V600" s="209"/>
      <c r="W600" s="68" t="s">
        <v>5612</v>
      </c>
    </row>
    <row r="601" spans="1:23" x14ac:dyDescent="0.25">
      <c r="A601" s="68"/>
      <c r="B601" s="69"/>
      <c r="C601" s="68" t="s">
        <v>344</v>
      </c>
      <c r="D601" s="68" t="s">
        <v>1261</v>
      </c>
      <c r="E601" s="68" t="s">
        <v>295</v>
      </c>
      <c r="F601" s="68">
        <v>31</v>
      </c>
      <c r="G601" s="68"/>
      <c r="H601" s="64"/>
      <c r="I601" s="70"/>
      <c r="J601" s="91"/>
      <c r="K601" s="68"/>
      <c r="L601" s="68"/>
      <c r="M601" s="70"/>
      <c r="N601" s="70"/>
      <c r="O601" s="153"/>
      <c r="P601" s="68"/>
      <c r="Q601" s="68"/>
      <c r="R601" s="68"/>
      <c r="S601" s="628"/>
      <c r="T601" s="68" t="str">
        <f>IFERROR(IFERROR(VLOOKUP(CONCATENATE($C601,"-",$D601, "-",$E601),Dashboard!$M$2:$N$158,2,FALSE),VLOOKUP(CONCATENATE($E601,"-",$D601, "-",$C601),[1]Dashboard!$M$2:$N$158,2,FALSE)),"")</f>
        <v>mrg139</v>
      </c>
      <c r="U601" s="209" t="str">
        <f t="shared" si="8"/>
        <v>mrg139</v>
      </c>
      <c r="V601" s="209"/>
      <c r="W601" s="68" t="s">
        <v>5612</v>
      </c>
    </row>
    <row r="602" spans="1:23" x14ac:dyDescent="0.25">
      <c r="A602" s="68"/>
      <c r="B602" s="69"/>
      <c r="C602" s="68" t="s">
        <v>295</v>
      </c>
      <c r="D602" s="68" t="s">
        <v>1261</v>
      </c>
      <c r="E602" s="68" t="s">
        <v>344</v>
      </c>
      <c r="F602" s="68">
        <v>31</v>
      </c>
      <c r="G602" s="68"/>
      <c r="H602" s="64"/>
      <c r="I602" s="70"/>
      <c r="J602" s="91">
        <v>21.3</v>
      </c>
      <c r="K602" s="68">
        <v>1</v>
      </c>
      <c r="L602" s="68">
        <v>0</v>
      </c>
      <c r="M602" s="70">
        <v>11.15</v>
      </c>
      <c r="N602" s="70">
        <v>6.45</v>
      </c>
      <c r="O602" s="153">
        <f>SUM(F597:F602)</f>
        <v>186</v>
      </c>
      <c r="P602" s="76">
        <v>0</v>
      </c>
      <c r="Q602" s="76">
        <v>0</v>
      </c>
      <c r="R602" s="68"/>
      <c r="S602" s="628"/>
      <c r="T602" s="68" t="str">
        <f>IFERROR(IFERROR(VLOOKUP(CONCATENATE($C602,"-",$D602, "-",$E602),Dashboard!$M$2:$N$158,2,FALSE),VLOOKUP(CONCATENATE($E602,"-",$D602, "-",$C602),[1]Dashboard!$M$2:$N$158,2,FALSE)),"")</f>
        <v>mrg139</v>
      </c>
      <c r="U602" s="209" t="str">
        <f t="shared" si="8"/>
        <v>mrg139</v>
      </c>
      <c r="V602" s="209"/>
      <c r="W602" s="68" t="s">
        <v>7582</v>
      </c>
    </row>
    <row r="603" spans="1:23" x14ac:dyDescent="0.25">
      <c r="A603" s="68"/>
      <c r="B603" s="69">
        <v>83</v>
      </c>
      <c r="C603" s="68" t="s">
        <v>344</v>
      </c>
      <c r="D603" s="68"/>
      <c r="E603" s="68" t="s">
        <v>5821</v>
      </c>
      <c r="F603" s="68">
        <v>20</v>
      </c>
      <c r="G603" s="68"/>
      <c r="H603" s="64">
        <v>6</v>
      </c>
      <c r="I603" s="70"/>
      <c r="J603" s="91"/>
      <c r="K603" s="68"/>
      <c r="L603" s="68"/>
      <c r="M603" s="70"/>
      <c r="N603" s="70"/>
      <c r="O603" s="153"/>
      <c r="P603" s="68"/>
      <c r="Q603" s="68"/>
      <c r="R603" s="68"/>
      <c r="S603" s="628"/>
      <c r="T603" s="68" t="str">
        <f>IFERROR(IFERROR(VLOOKUP(CONCATENATE($C603,"-",$D603, "-",$E603),Dashboard!$M$2:$N$158,2,FALSE),VLOOKUP(CONCATENATE($E603,"-",$D603, "-",$C603),[1]Dashboard!$M$2:$N$158,2,FALSE)),"")</f>
        <v/>
      </c>
      <c r="U603" s="209" t="str">
        <f t="shared" si="8"/>
        <v/>
      </c>
      <c r="V603" s="209"/>
      <c r="W603" s="68" t="s">
        <v>5612</v>
      </c>
    </row>
    <row r="604" spans="1:23" x14ac:dyDescent="0.25">
      <c r="A604" s="68"/>
      <c r="B604" s="69"/>
      <c r="C604" s="68" t="s">
        <v>5821</v>
      </c>
      <c r="D604" s="68"/>
      <c r="E604" s="68" t="s">
        <v>344</v>
      </c>
      <c r="F604" s="68">
        <v>20</v>
      </c>
      <c r="G604" s="68"/>
      <c r="H604" s="64"/>
      <c r="I604" s="70"/>
      <c r="J604" s="91"/>
      <c r="K604" s="68"/>
      <c r="L604" s="68"/>
      <c r="M604" s="70"/>
      <c r="N604" s="70"/>
      <c r="O604" s="153"/>
      <c r="P604" s="68"/>
      <c r="Q604" s="68"/>
      <c r="R604" s="68"/>
      <c r="S604" s="628"/>
      <c r="T604" s="68" t="str">
        <f>IFERROR(IFERROR(VLOOKUP(CONCATENATE($C604,"-",$D604, "-",$E604),Dashboard!$M$2:$N$158,2,FALSE),VLOOKUP(CONCATENATE($E604,"-",$D604, "-",$C604),[1]Dashboard!$M$2:$N$158,2,FALSE)),"")</f>
        <v/>
      </c>
      <c r="U604" s="209" t="str">
        <f t="shared" si="8"/>
        <v/>
      </c>
      <c r="V604" s="209"/>
      <c r="W604" s="68" t="s">
        <v>5612</v>
      </c>
    </row>
    <row r="605" spans="1:23" x14ac:dyDescent="0.25">
      <c r="A605" s="68"/>
      <c r="B605" s="69"/>
      <c r="C605" s="68" t="s">
        <v>344</v>
      </c>
      <c r="D605" s="68" t="s">
        <v>1261</v>
      </c>
      <c r="E605" s="68" t="s">
        <v>295</v>
      </c>
      <c r="F605" s="68">
        <v>31</v>
      </c>
      <c r="G605" s="68"/>
      <c r="H605" s="64"/>
      <c r="I605" s="70"/>
      <c r="J605" s="91"/>
      <c r="K605" s="68"/>
      <c r="L605" s="68"/>
      <c r="M605" s="70"/>
      <c r="N605" s="70"/>
      <c r="O605" s="153"/>
      <c r="P605" s="68"/>
      <c r="Q605" s="68"/>
      <c r="R605" s="68"/>
      <c r="S605" s="628"/>
      <c r="T605" s="68" t="str">
        <f>IFERROR(IFERROR(VLOOKUP(CONCATENATE($C605,"-",$D605, "-",$E605),Dashboard!$M$2:$N$158,2,FALSE),VLOOKUP(CONCATENATE($E605,"-",$D605, "-",$C605),[1]Dashboard!$M$2:$N$158,2,FALSE)),"")</f>
        <v>mrg139</v>
      </c>
      <c r="U605" s="209" t="str">
        <f t="shared" si="8"/>
        <v>mrg139</v>
      </c>
      <c r="V605" s="209"/>
      <c r="W605" s="68" t="s">
        <v>5612</v>
      </c>
    </row>
    <row r="606" spans="1:23" x14ac:dyDescent="0.25">
      <c r="A606" s="68"/>
      <c r="B606" s="69"/>
      <c r="C606" s="68" t="s">
        <v>295</v>
      </c>
      <c r="D606" s="68" t="s">
        <v>1261</v>
      </c>
      <c r="E606" s="68" t="s">
        <v>344</v>
      </c>
      <c r="F606" s="68">
        <v>31</v>
      </c>
      <c r="G606" s="68"/>
      <c r="H606" s="64"/>
      <c r="I606" s="70"/>
      <c r="J606" s="91">
        <v>11</v>
      </c>
      <c r="K606" s="68">
        <v>1</v>
      </c>
      <c r="L606" s="68">
        <v>0</v>
      </c>
      <c r="M606" s="70">
        <v>5.45</v>
      </c>
      <c r="N606" s="70">
        <v>4.45</v>
      </c>
      <c r="O606" s="216">
        <f>SUM(F603:F606)</f>
        <v>102</v>
      </c>
      <c r="P606" s="76">
        <v>0</v>
      </c>
      <c r="Q606" s="76">
        <v>0</v>
      </c>
      <c r="R606" s="68"/>
      <c r="S606" s="628"/>
      <c r="T606" s="68" t="str">
        <f>IFERROR(IFERROR(VLOOKUP(CONCATENATE($C606,"-",$D606, "-",$E606),Dashboard!$M$2:$N$158,2,FALSE),VLOOKUP(CONCATENATE($E606,"-",$D606, "-",$C606),[1]Dashboard!$M$2:$N$158,2,FALSE)),"")</f>
        <v>mrg139</v>
      </c>
      <c r="U606" s="209" t="str">
        <f t="shared" si="8"/>
        <v>mrg139</v>
      </c>
      <c r="V606" s="209"/>
      <c r="W606" s="68" t="s">
        <v>7525</v>
      </c>
    </row>
    <row r="607" spans="1:23" x14ac:dyDescent="0.25">
      <c r="A607" s="68"/>
      <c r="B607" s="69"/>
      <c r="C607" s="68"/>
      <c r="D607" s="68"/>
      <c r="E607" s="68"/>
      <c r="F607" s="68"/>
      <c r="G607" s="68"/>
      <c r="H607" s="64"/>
      <c r="I607" s="70"/>
      <c r="J607" s="91"/>
      <c r="K607" s="68"/>
      <c r="L607" s="68"/>
      <c r="M607" s="70"/>
      <c r="N607" s="70"/>
      <c r="O607" s="153"/>
      <c r="P607" s="68"/>
      <c r="Q607" s="68"/>
      <c r="R607" s="68"/>
      <c r="S607" s="628"/>
      <c r="T607" s="68" t="str">
        <f>IFERROR(IFERROR(VLOOKUP(CONCATENATE($C607,"-",$D607, "-",$E607),Dashboard!$M$2:$N$158,2,FALSE),VLOOKUP(CONCATENATE($E607,"-",$D607, "-",$C607),[1]Dashboard!$M$2:$N$158,2,FALSE)),"")</f>
        <v/>
      </c>
      <c r="U607" s="209" t="str">
        <f t="shared" si="8"/>
        <v/>
      </c>
      <c r="V607" s="209"/>
      <c r="W607" s="68"/>
    </row>
    <row r="608" spans="1:23" x14ac:dyDescent="0.25">
      <c r="A608" s="68"/>
      <c r="B608" s="69" t="s">
        <v>5896</v>
      </c>
      <c r="C608" s="68" t="s">
        <v>295</v>
      </c>
      <c r="D608" s="68" t="s">
        <v>1261</v>
      </c>
      <c r="E608" s="68" t="s">
        <v>344</v>
      </c>
      <c r="F608" s="68">
        <v>31</v>
      </c>
      <c r="G608" s="68"/>
      <c r="H608" s="64">
        <v>11.15</v>
      </c>
      <c r="I608" s="70"/>
      <c r="J608" s="91"/>
      <c r="K608" s="68"/>
      <c r="L608" s="68"/>
      <c r="M608" s="70"/>
      <c r="N608" s="70"/>
      <c r="O608" s="153"/>
      <c r="P608" s="68"/>
      <c r="Q608" s="68"/>
      <c r="R608" s="68"/>
      <c r="S608" s="628"/>
      <c r="T608" s="68" t="str">
        <f>IFERROR(IFERROR(VLOOKUP(CONCATENATE($C608,"-",$D608, "-",$E608),Dashboard!$M$2:$N$158,2,FALSE),VLOOKUP(CONCATENATE($E608,"-",$D608, "-",$C608),[1]Dashboard!$M$2:$N$158,2,FALSE)),"")</f>
        <v>mrg139</v>
      </c>
      <c r="U608" s="209" t="str">
        <f t="shared" si="8"/>
        <v>mrg139</v>
      </c>
      <c r="V608" s="209"/>
      <c r="W608" s="68" t="s">
        <v>5612</v>
      </c>
    </row>
    <row r="609" spans="1:23" x14ac:dyDescent="0.25">
      <c r="A609" s="68"/>
      <c r="B609" s="69"/>
      <c r="C609" s="68" t="s">
        <v>344</v>
      </c>
      <c r="D609" s="68" t="s">
        <v>1261</v>
      </c>
      <c r="E609" s="68" t="s">
        <v>295</v>
      </c>
      <c r="F609" s="68">
        <v>31</v>
      </c>
      <c r="G609" s="68"/>
      <c r="H609" s="64"/>
      <c r="I609" s="70"/>
      <c r="J609" s="91"/>
      <c r="K609" s="68"/>
      <c r="L609" s="68"/>
      <c r="M609" s="70"/>
      <c r="N609" s="70"/>
      <c r="O609" s="153"/>
      <c r="P609" s="68"/>
      <c r="Q609" s="68"/>
      <c r="R609" s="68"/>
      <c r="S609" s="628"/>
      <c r="T609" s="68" t="str">
        <f>IFERROR(IFERROR(VLOOKUP(CONCATENATE($C609,"-",$D609, "-",$E609),Dashboard!$M$2:$N$158,2,FALSE),VLOOKUP(CONCATENATE($E609,"-",$D609, "-",$C609),[1]Dashboard!$M$2:$N$158,2,FALSE)),"")</f>
        <v>mrg139</v>
      </c>
      <c r="U609" s="209" t="str">
        <f t="shared" si="8"/>
        <v>mrg139</v>
      </c>
      <c r="V609" s="209"/>
      <c r="W609" s="68" t="s">
        <v>5612</v>
      </c>
    </row>
    <row r="610" spans="1:23" x14ac:dyDescent="0.25">
      <c r="A610" s="68"/>
      <c r="B610" s="69"/>
      <c r="C610" s="68" t="s">
        <v>295</v>
      </c>
      <c r="D610" s="68" t="s">
        <v>1261</v>
      </c>
      <c r="E610" s="68" t="s">
        <v>344</v>
      </c>
      <c r="F610" s="68">
        <v>31</v>
      </c>
      <c r="G610" s="68"/>
      <c r="H610" s="64"/>
      <c r="I610" s="70"/>
      <c r="J610" s="91"/>
      <c r="K610" s="68"/>
      <c r="L610" s="68"/>
      <c r="M610" s="70"/>
      <c r="N610" s="70"/>
      <c r="O610" s="153"/>
      <c r="P610" s="68"/>
      <c r="Q610" s="68"/>
      <c r="R610" s="68"/>
      <c r="S610" s="628"/>
      <c r="T610" s="68" t="str">
        <f>IFERROR(IFERROR(VLOOKUP(CONCATENATE($C610,"-",$D610, "-",$E610),Dashboard!$M$2:$N$158,2,FALSE),VLOOKUP(CONCATENATE($E610,"-",$D610, "-",$C610),[1]Dashboard!$M$2:$N$158,2,FALSE)),"")</f>
        <v>mrg139</v>
      </c>
      <c r="U610" s="209" t="str">
        <f t="shared" si="8"/>
        <v>mrg139</v>
      </c>
      <c r="V610" s="209"/>
      <c r="W610" s="68" t="s">
        <v>5612</v>
      </c>
    </row>
    <row r="611" spans="1:23" x14ac:dyDescent="0.25">
      <c r="A611" s="68"/>
      <c r="B611" s="69"/>
      <c r="C611" s="68" t="s">
        <v>344</v>
      </c>
      <c r="D611" s="68" t="s">
        <v>1261</v>
      </c>
      <c r="E611" s="68" t="s">
        <v>295</v>
      </c>
      <c r="F611" s="68">
        <v>31</v>
      </c>
      <c r="G611" s="68"/>
      <c r="H611" s="64"/>
      <c r="I611" s="70"/>
      <c r="J611" s="91"/>
      <c r="K611" s="68"/>
      <c r="L611" s="68"/>
      <c r="M611" s="70"/>
      <c r="N611" s="70"/>
      <c r="O611" s="153"/>
      <c r="P611" s="68"/>
      <c r="Q611" s="68"/>
      <c r="R611" s="68"/>
      <c r="S611" s="628"/>
      <c r="T611" s="68" t="str">
        <f>IFERROR(IFERROR(VLOOKUP(CONCATENATE($C611,"-",$D611, "-",$E611),Dashboard!$M$2:$N$158,2,FALSE),VLOOKUP(CONCATENATE($E611,"-",$D611, "-",$C611),[1]Dashboard!$M$2:$N$158,2,FALSE)),"")</f>
        <v>mrg139</v>
      </c>
      <c r="U611" s="209" t="str">
        <f t="shared" si="8"/>
        <v>mrg139</v>
      </c>
      <c r="V611" s="209"/>
      <c r="W611" s="68" t="s">
        <v>5612</v>
      </c>
    </row>
    <row r="612" spans="1:23" x14ac:dyDescent="0.25">
      <c r="A612" s="68"/>
      <c r="B612" s="69"/>
      <c r="C612" s="68" t="s">
        <v>295</v>
      </c>
      <c r="D612" s="68" t="s">
        <v>1261</v>
      </c>
      <c r="E612" s="68" t="s">
        <v>344</v>
      </c>
      <c r="F612" s="68">
        <v>31</v>
      </c>
      <c r="G612" s="68"/>
      <c r="H612" s="64"/>
      <c r="I612" s="70"/>
      <c r="J612" s="91"/>
      <c r="K612" s="68"/>
      <c r="L612" s="68"/>
      <c r="M612" s="70"/>
      <c r="N612" s="70"/>
      <c r="O612" s="153"/>
      <c r="P612" s="68"/>
      <c r="Q612" s="68"/>
      <c r="R612" s="68"/>
      <c r="S612" s="628"/>
      <c r="T612" s="68" t="str">
        <f>IFERROR(IFERROR(VLOOKUP(CONCATENATE($C612,"-",$D612, "-",$E612),Dashboard!$M$2:$N$158,2,FALSE),VLOOKUP(CONCATENATE($E612,"-",$D612, "-",$C612),[1]Dashboard!$M$2:$N$158,2,FALSE)),"")</f>
        <v>mrg139</v>
      </c>
      <c r="U612" s="209" t="str">
        <f t="shared" si="8"/>
        <v>mrg139</v>
      </c>
      <c r="V612" s="209"/>
      <c r="W612" s="68" t="s">
        <v>5612</v>
      </c>
    </row>
    <row r="613" spans="1:23" x14ac:dyDescent="0.25">
      <c r="A613" s="68"/>
      <c r="B613" s="69"/>
      <c r="C613" s="68" t="s">
        <v>344</v>
      </c>
      <c r="D613" s="68" t="s">
        <v>1261</v>
      </c>
      <c r="E613" s="68" t="s">
        <v>295</v>
      </c>
      <c r="F613" s="68">
        <v>31</v>
      </c>
      <c r="G613" s="68"/>
      <c r="H613" s="64"/>
      <c r="I613" s="70"/>
      <c r="J613" s="91">
        <v>21.3</v>
      </c>
      <c r="K613" s="68">
        <v>1</v>
      </c>
      <c r="L613" s="68">
        <v>0</v>
      </c>
      <c r="M613" s="70">
        <v>11</v>
      </c>
      <c r="N613" s="70">
        <v>6.45</v>
      </c>
      <c r="O613" s="153">
        <f>SUM(F608:F613)</f>
        <v>186</v>
      </c>
      <c r="P613" s="76">
        <v>0</v>
      </c>
      <c r="Q613" s="76">
        <v>0</v>
      </c>
      <c r="R613" s="68"/>
      <c r="S613" s="628"/>
      <c r="T613" s="68" t="str">
        <f>IFERROR(IFERROR(VLOOKUP(CONCATENATE($C613,"-",$D613, "-",$E613),Dashboard!$M$2:$N$158,2,FALSE),VLOOKUP(CONCATENATE($E613,"-",$D613, "-",$C613),[1]Dashboard!$M$2:$N$158,2,FALSE)),"")</f>
        <v>mrg139</v>
      </c>
      <c r="U613" s="209" t="str">
        <f t="shared" si="8"/>
        <v>mrg139</v>
      </c>
      <c r="V613" s="209"/>
      <c r="W613" s="68" t="s">
        <v>7582</v>
      </c>
    </row>
    <row r="614" spans="1:23" x14ac:dyDescent="0.25">
      <c r="A614" s="68"/>
      <c r="B614" s="69">
        <v>84</v>
      </c>
      <c r="C614" s="68" t="s">
        <v>295</v>
      </c>
      <c r="D614" s="68" t="s">
        <v>1261</v>
      </c>
      <c r="E614" s="68" t="s">
        <v>344</v>
      </c>
      <c r="F614" s="68">
        <v>31</v>
      </c>
      <c r="G614" s="68"/>
      <c r="H614" s="64">
        <v>6</v>
      </c>
      <c r="I614" s="70"/>
      <c r="J614" s="91"/>
      <c r="K614" s="68"/>
      <c r="L614" s="68"/>
      <c r="M614" s="70"/>
      <c r="N614" s="70"/>
      <c r="O614" s="153"/>
      <c r="P614" s="68"/>
      <c r="Q614" s="68"/>
      <c r="R614" s="68"/>
      <c r="S614" s="628"/>
      <c r="T614" s="68" t="str">
        <f>IFERROR(IFERROR(VLOOKUP(CONCATENATE($C614,"-",$D614, "-",$E614),Dashboard!$M$2:$N$158,2,FALSE),VLOOKUP(CONCATENATE($E614,"-",$D614, "-",$C614),[1]Dashboard!$M$2:$N$158,2,FALSE)),"")</f>
        <v>mrg139</v>
      </c>
      <c r="U614" s="209" t="str">
        <f t="shared" si="8"/>
        <v>mrg139</v>
      </c>
      <c r="V614" s="209"/>
      <c r="W614" s="68" t="s">
        <v>5612</v>
      </c>
    </row>
    <row r="615" spans="1:23" x14ac:dyDescent="0.25">
      <c r="A615" s="68"/>
      <c r="B615" s="69"/>
      <c r="C615" s="68" t="s">
        <v>344</v>
      </c>
      <c r="D615" s="68" t="s">
        <v>1261</v>
      </c>
      <c r="E615" s="68" t="s">
        <v>295</v>
      </c>
      <c r="F615" s="68">
        <v>31</v>
      </c>
      <c r="G615" s="68"/>
      <c r="H615" s="64"/>
      <c r="I615" s="70"/>
      <c r="J615" s="91"/>
      <c r="K615" s="68"/>
      <c r="L615" s="68"/>
      <c r="M615" s="70"/>
      <c r="N615" s="70"/>
      <c r="O615" s="153"/>
      <c r="P615" s="68"/>
      <c r="Q615" s="68"/>
      <c r="R615" s="68"/>
      <c r="S615" s="628"/>
      <c r="T615" s="68" t="str">
        <f>IFERROR(IFERROR(VLOOKUP(CONCATENATE($C615,"-",$D615, "-",$E615),Dashboard!$M$2:$N$158,2,FALSE),VLOOKUP(CONCATENATE($E615,"-",$D615, "-",$C615),[1]Dashboard!$M$2:$N$158,2,FALSE)),"")</f>
        <v>mrg139</v>
      </c>
      <c r="U615" s="209" t="str">
        <f t="shared" si="8"/>
        <v>mrg139</v>
      </c>
      <c r="V615" s="209"/>
      <c r="W615" s="68" t="s">
        <v>5612</v>
      </c>
    </row>
    <row r="616" spans="1:23" x14ac:dyDescent="0.25">
      <c r="A616" s="68"/>
      <c r="B616" s="69"/>
      <c r="C616" s="68" t="s">
        <v>295</v>
      </c>
      <c r="D616" s="68" t="s">
        <v>1261</v>
      </c>
      <c r="E616" s="68" t="s">
        <v>344</v>
      </c>
      <c r="F616" s="68">
        <v>31</v>
      </c>
      <c r="G616" s="68"/>
      <c r="H616" s="64"/>
      <c r="I616" s="70"/>
      <c r="J616" s="91"/>
      <c r="K616" s="68"/>
      <c r="L616" s="68"/>
      <c r="M616" s="70"/>
      <c r="N616" s="70"/>
      <c r="O616" s="153"/>
      <c r="P616" s="68"/>
      <c r="Q616" s="68"/>
      <c r="R616" s="68"/>
      <c r="S616" s="628"/>
      <c r="T616" s="68" t="str">
        <f>IFERROR(IFERROR(VLOOKUP(CONCATENATE($C616,"-",$D616, "-",$E616),Dashboard!$M$2:$N$158,2,FALSE),VLOOKUP(CONCATENATE($E616,"-",$D616, "-",$C616),[1]Dashboard!$M$2:$N$158,2,FALSE)),"")</f>
        <v>mrg139</v>
      </c>
      <c r="U616" s="209" t="str">
        <f t="shared" si="8"/>
        <v>mrg139</v>
      </c>
      <c r="V616" s="209"/>
      <c r="W616" s="68" t="s">
        <v>5612</v>
      </c>
    </row>
    <row r="617" spans="1:23" x14ac:dyDescent="0.25">
      <c r="A617" s="68"/>
      <c r="B617" s="69"/>
      <c r="C617" s="68" t="s">
        <v>344</v>
      </c>
      <c r="D617" s="68" t="s">
        <v>1261</v>
      </c>
      <c r="E617" s="68" t="s">
        <v>295</v>
      </c>
      <c r="F617" s="68">
        <v>31</v>
      </c>
      <c r="G617" s="68"/>
      <c r="H617" s="64"/>
      <c r="I617" s="70"/>
      <c r="J617" s="91">
        <v>11.15</v>
      </c>
      <c r="K617" s="68">
        <v>1</v>
      </c>
      <c r="L617" s="68">
        <v>0</v>
      </c>
      <c r="M617" s="70">
        <v>6</v>
      </c>
      <c r="N617" s="70">
        <v>4.45</v>
      </c>
      <c r="O617" s="153">
        <f>SUM(F614:F617)</f>
        <v>124</v>
      </c>
      <c r="P617" s="76">
        <v>0</v>
      </c>
      <c r="Q617" s="76">
        <v>0</v>
      </c>
      <c r="R617" s="68"/>
      <c r="S617" s="628"/>
      <c r="T617" s="68" t="str">
        <f>IFERROR(IFERROR(VLOOKUP(CONCATENATE($C617,"-",$D617, "-",$E617),Dashboard!$M$2:$N$158,2,FALSE),VLOOKUP(CONCATENATE($E617,"-",$D617, "-",$C617),[1]Dashboard!$M$2:$N$158,2,FALSE)),"")</f>
        <v>mrg139</v>
      </c>
      <c r="U617" s="209" t="str">
        <f t="shared" si="8"/>
        <v>mrg139</v>
      </c>
      <c r="V617" s="209"/>
      <c r="W617" s="68" t="s">
        <v>7525</v>
      </c>
    </row>
    <row r="618" spans="1:23" x14ac:dyDescent="0.25">
      <c r="A618" s="68"/>
      <c r="B618" s="69"/>
      <c r="C618" s="68"/>
      <c r="D618" s="68"/>
      <c r="E618" s="68"/>
      <c r="F618" s="68"/>
      <c r="G618" s="68"/>
      <c r="H618" s="64"/>
      <c r="I618" s="70"/>
      <c r="J618" s="91"/>
      <c r="K618" s="68"/>
      <c r="L618" s="68"/>
      <c r="M618" s="70"/>
      <c r="N618" s="70"/>
      <c r="O618" s="153"/>
      <c r="P618" s="68"/>
      <c r="Q618" s="68"/>
      <c r="R618" s="68"/>
      <c r="S618" s="628"/>
      <c r="T618" s="68" t="str">
        <f>IFERROR(IFERROR(VLOOKUP(CONCATENATE($C618,"-",$D618, "-",$E618),Dashboard!$M$2:$N$158,2,FALSE),VLOOKUP(CONCATENATE($E618,"-",$D618, "-",$C618),[1]Dashboard!$M$2:$N$158,2,FALSE)),"")</f>
        <v/>
      </c>
      <c r="U618" s="209" t="str">
        <f t="shared" si="8"/>
        <v/>
      </c>
      <c r="V618" s="209"/>
      <c r="W618" s="68"/>
    </row>
    <row r="619" spans="1:23" x14ac:dyDescent="0.25">
      <c r="A619" s="68"/>
      <c r="B619" s="69" t="s">
        <v>5897</v>
      </c>
      <c r="C619" s="68" t="s">
        <v>344</v>
      </c>
      <c r="D619" s="68" t="s">
        <v>1261</v>
      </c>
      <c r="E619" s="68" t="s">
        <v>295</v>
      </c>
      <c r="F619" s="68">
        <v>31</v>
      </c>
      <c r="G619" s="68"/>
      <c r="H619" s="64">
        <v>11.3</v>
      </c>
      <c r="I619" s="70"/>
      <c r="J619" s="91"/>
      <c r="K619" s="68"/>
      <c r="L619" s="68"/>
      <c r="M619" s="70"/>
      <c r="N619" s="70"/>
      <c r="O619" s="153"/>
      <c r="P619" s="68"/>
      <c r="Q619" s="68"/>
      <c r="R619" s="68"/>
      <c r="S619" s="628"/>
      <c r="T619" s="68" t="str">
        <f>IFERROR(IFERROR(VLOOKUP(CONCATENATE($C619,"-",$D619, "-",$E619),Dashboard!$M$2:$N$158,2,FALSE),VLOOKUP(CONCATENATE($E619,"-",$D619, "-",$C619),[1]Dashboard!$M$2:$N$158,2,FALSE)),"")</f>
        <v>mrg139</v>
      </c>
      <c r="U619" s="209" t="str">
        <f t="shared" si="8"/>
        <v>mrg139</v>
      </c>
      <c r="V619" s="209"/>
      <c r="W619" s="68" t="s">
        <v>5612</v>
      </c>
    </row>
    <row r="620" spans="1:23" x14ac:dyDescent="0.25">
      <c r="A620" s="68"/>
      <c r="B620" s="69"/>
      <c r="C620" s="68" t="s">
        <v>295</v>
      </c>
      <c r="D620" s="68" t="s">
        <v>1261</v>
      </c>
      <c r="E620" s="68" t="s">
        <v>344</v>
      </c>
      <c r="F620" s="68">
        <v>31</v>
      </c>
      <c r="G620" s="68"/>
      <c r="H620" s="64"/>
      <c r="I620" s="70"/>
      <c r="J620" s="91"/>
      <c r="K620" s="68"/>
      <c r="L620" s="68"/>
      <c r="M620" s="70"/>
      <c r="N620" s="70"/>
      <c r="O620" s="153"/>
      <c r="P620" s="68"/>
      <c r="Q620" s="68"/>
      <c r="R620" s="68"/>
      <c r="S620" s="628"/>
      <c r="T620" s="68" t="str">
        <f>IFERROR(IFERROR(VLOOKUP(CONCATENATE($C620,"-",$D620, "-",$E620),Dashboard!$M$2:$N$158,2,FALSE),VLOOKUP(CONCATENATE($E620,"-",$D620, "-",$C620),[1]Dashboard!$M$2:$N$158,2,FALSE)),"")</f>
        <v>mrg139</v>
      </c>
      <c r="U620" s="209" t="str">
        <f t="shared" si="8"/>
        <v>mrg139</v>
      </c>
      <c r="V620" s="209"/>
      <c r="W620" s="68" t="s">
        <v>5612</v>
      </c>
    </row>
    <row r="621" spans="1:23" x14ac:dyDescent="0.25">
      <c r="A621" s="68"/>
      <c r="B621" s="69"/>
      <c r="C621" s="68" t="s">
        <v>344</v>
      </c>
      <c r="D621" s="68" t="s">
        <v>1261</v>
      </c>
      <c r="E621" s="68" t="s">
        <v>295</v>
      </c>
      <c r="F621" s="68">
        <v>31</v>
      </c>
      <c r="G621" s="68"/>
      <c r="H621" s="64"/>
      <c r="I621" s="70"/>
      <c r="J621" s="91"/>
      <c r="K621" s="68"/>
      <c r="L621" s="68"/>
      <c r="M621" s="70"/>
      <c r="N621" s="70"/>
      <c r="O621" s="153"/>
      <c r="P621" s="68"/>
      <c r="Q621" s="68"/>
      <c r="R621" s="68"/>
      <c r="S621" s="628"/>
      <c r="T621" s="68" t="str">
        <f>IFERROR(IFERROR(VLOOKUP(CONCATENATE($C621,"-",$D621, "-",$E621),Dashboard!$M$2:$N$158,2,FALSE),VLOOKUP(CONCATENATE($E621,"-",$D621, "-",$C621),[1]Dashboard!$M$2:$N$158,2,FALSE)),"")</f>
        <v>mrg139</v>
      </c>
      <c r="U621" s="209" t="str">
        <f t="shared" si="8"/>
        <v>mrg139</v>
      </c>
      <c r="V621" s="209"/>
      <c r="W621" s="68" t="s">
        <v>5612</v>
      </c>
    </row>
    <row r="622" spans="1:23" x14ac:dyDescent="0.25">
      <c r="A622" s="68"/>
      <c r="B622" s="69"/>
      <c r="C622" s="68" t="s">
        <v>295</v>
      </c>
      <c r="D622" s="68" t="s">
        <v>1261</v>
      </c>
      <c r="E622" s="68" t="s">
        <v>344</v>
      </c>
      <c r="F622" s="68">
        <v>31</v>
      </c>
      <c r="G622" s="68"/>
      <c r="H622" s="64"/>
      <c r="I622" s="70"/>
      <c r="J622" s="91"/>
      <c r="K622" s="68"/>
      <c r="L622" s="68"/>
      <c r="M622" s="70"/>
      <c r="N622" s="70"/>
      <c r="O622" s="153"/>
      <c r="P622" s="68"/>
      <c r="Q622" s="68"/>
      <c r="R622" s="68"/>
      <c r="S622" s="628"/>
      <c r="T622" s="68" t="str">
        <f>IFERROR(IFERROR(VLOOKUP(CONCATENATE($C622,"-",$D622, "-",$E622),Dashboard!$M$2:$N$158,2,FALSE),VLOOKUP(CONCATENATE($E622,"-",$D622, "-",$C622),[1]Dashboard!$M$2:$N$158,2,FALSE)),"")</f>
        <v>mrg139</v>
      </c>
      <c r="U622" s="209" t="str">
        <f t="shared" si="8"/>
        <v>mrg139</v>
      </c>
      <c r="V622" s="209"/>
      <c r="W622" s="68" t="s">
        <v>5612</v>
      </c>
    </row>
    <row r="623" spans="1:23" x14ac:dyDescent="0.25">
      <c r="A623" s="68"/>
      <c r="B623" s="69"/>
      <c r="C623" s="68" t="s">
        <v>344</v>
      </c>
      <c r="D623" s="68" t="s">
        <v>1261</v>
      </c>
      <c r="E623" s="68" t="s">
        <v>295</v>
      </c>
      <c r="F623" s="68">
        <v>31</v>
      </c>
      <c r="G623" s="68"/>
      <c r="H623" s="64"/>
      <c r="I623" s="70"/>
      <c r="J623" s="91"/>
      <c r="K623" s="68"/>
      <c r="L623" s="68"/>
      <c r="M623" s="70"/>
      <c r="N623" s="70"/>
      <c r="O623" s="153"/>
      <c r="P623" s="68"/>
      <c r="Q623" s="68"/>
      <c r="R623" s="68"/>
      <c r="S623" s="628"/>
      <c r="T623" s="68" t="str">
        <f>IFERROR(IFERROR(VLOOKUP(CONCATENATE($C623,"-",$D623, "-",$E623),Dashboard!$M$2:$N$158,2,FALSE),VLOOKUP(CONCATENATE($E623,"-",$D623, "-",$C623),[1]Dashboard!$M$2:$N$158,2,FALSE)),"")</f>
        <v>mrg139</v>
      </c>
      <c r="U623" s="209" t="str">
        <f t="shared" si="8"/>
        <v>mrg139</v>
      </c>
      <c r="V623" s="209"/>
      <c r="W623" s="68" t="s">
        <v>5612</v>
      </c>
    </row>
    <row r="624" spans="1:23" x14ac:dyDescent="0.25">
      <c r="A624" s="68"/>
      <c r="B624" s="69"/>
      <c r="C624" s="68" t="s">
        <v>295</v>
      </c>
      <c r="D624" s="68" t="s">
        <v>1261</v>
      </c>
      <c r="E624" s="68" t="s">
        <v>344</v>
      </c>
      <c r="F624" s="68">
        <v>31</v>
      </c>
      <c r="G624" s="68"/>
      <c r="H624" s="64"/>
      <c r="I624" s="70"/>
      <c r="J624" s="91">
        <v>21.3</v>
      </c>
      <c r="K624" s="68">
        <v>1</v>
      </c>
      <c r="L624" s="68">
        <v>0</v>
      </c>
      <c r="M624" s="70">
        <v>10.45</v>
      </c>
      <c r="N624" s="70">
        <v>6.45</v>
      </c>
      <c r="O624" s="153">
        <f>SUM(F619:F624)</f>
        <v>186</v>
      </c>
      <c r="P624" s="76">
        <v>0</v>
      </c>
      <c r="Q624" s="76">
        <v>0</v>
      </c>
      <c r="R624" s="68"/>
      <c r="S624" s="628"/>
      <c r="T624" s="68" t="str">
        <f>IFERROR(IFERROR(VLOOKUP(CONCATENATE($C624,"-",$D624, "-",$E624),Dashboard!$M$2:$N$158,2,FALSE),VLOOKUP(CONCATENATE($E624,"-",$D624, "-",$C624),[1]Dashboard!$M$2:$N$158,2,FALSE)),"")</f>
        <v>mrg139</v>
      </c>
      <c r="U624" s="209" t="str">
        <f t="shared" ref="U624:U687" si="9">$T624</f>
        <v>mrg139</v>
      </c>
      <c r="V624" s="209"/>
      <c r="W624" s="68" t="s">
        <v>7582</v>
      </c>
    </row>
    <row r="625" spans="1:23" x14ac:dyDescent="0.25">
      <c r="A625" s="68"/>
      <c r="B625" s="69">
        <v>85</v>
      </c>
      <c r="C625" s="68" t="s">
        <v>344</v>
      </c>
      <c r="D625" s="68" t="s">
        <v>1261</v>
      </c>
      <c r="E625" s="68" t="s">
        <v>295</v>
      </c>
      <c r="F625" s="68">
        <v>31</v>
      </c>
      <c r="G625" s="68"/>
      <c r="H625" s="64">
        <v>6</v>
      </c>
      <c r="I625" s="70"/>
      <c r="J625" s="91"/>
      <c r="K625" s="68"/>
      <c r="L625" s="68"/>
      <c r="M625" s="70"/>
      <c r="N625" s="70"/>
      <c r="O625" s="153"/>
      <c r="P625" s="68"/>
      <c r="Q625" s="68"/>
      <c r="R625" s="68"/>
      <c r="S625" s="628"/>
      <c r="T625" s="68" t="str">
        <f>IFERROR(IFERROR(VLOOKUP(CONCATENATE($C625,"-",$D625, "-",$E625),Dashboard!$M$2:$N$158,2,FALSE),VLOOKUP(CONCATENATE($E625,"-",$D625, "-",$C625),[1]Dashboard!$M$2:$N$158,2,FALSE)),"")</f>
        <v>mrg139</v>
      </c>
      <c r="U625" s="209" t="str">
        <f t="shared" si="9"/>
        <v>mrg139</v>
      </c>
      <c r="V625" s="209"/>
      <c r="W625" s="68" t="s">
        <v>5612</v>
      </c>
    </row>
    <row r="626" spans="1:23" x14ac:dyDescent="0.25">
      <c r="A626" s="68"/>
      <c r="B626" s="69"/>
      <c r="C626" s="68" t="s">
        <v>295</v>
      </c>
      <c r="D626" s="68" t="s">
        <v>1261</v>
      </c>
      <c r="E626" s="68" t="s">
        <v>344</v>
      </c>
      <c r="F626" s="68">
        <v>31</v>
      </c>
      <c r="G626" s="68"/>
      <c r="H626" s="64"/>
      <c r="I626" s="70"/>
      <c r="J626" s="91"/>
      <c r="K626" s="68"/>
      <c r="L626" s="68"/>
      <c r="M626" s="70"/>
      <c r="N626" s="70"/>
      <c r="O626" s="153"/>
      <c r="P626" s="68"/>
      <c r="Q626" s="68"/>
      <c r="R626" s="68"/>
      <c r="S626" s="628"/>
      <c r="T626" s="68" t="str">
        <f>IFERROR(IFERROR(VLOOKUP(CONCATENATE($C626,"-",$D626, "-",$E626),Dashboard!$M$2:$N$158,2,FALSE),VLOOKUP(CONCATENATE($E626,"-",$D626, "-",$C626),[1]Dashboard!$M$2:$N$158,2,FALSE)),"")</f>
        <v>mrg139</v>
      </c>
      <c r="U626" s="209" t="str">
        <f t="shared" si="9"/>
        <v>mrg139</v>
      </c>
      <c r="V626" s="209"/>
      <c r="W626" s="68" t="s">
        <v>5612</v>
      </c>
    </row>
    <row r="627" spans="1:23" x14ac:dyDescent="0.25">
      <c r="A627" s="68"/>
      <c r="B627" s="69"/>
      <c r="C627" s="68" t="s">
        <v>344</v>
      </c>
      <c r="D627" s="68" t="s">
        <v>1261</v>
      </c>
      <c r="E627" s="68" t="s">
        <v>295</v>
      </c>
      <c r="F627" s="68">
        <v>31</v>
      </c>
      <c r="G627" s="68"/>
      <c r="H627" s="64"/>
      <c r="I627" s="70"/>
      <c r="J627" s="91"/>
      <c r="K627" s="68"/>
      <c r="L627" s="68"/>
      <c r="M627" s="70"/>
      <c r="N627" s="70"/>
      <c r="O627" s="153"/>
      <c r="P627" s="68"/>
      <c r="Q627" s="68"/>
      <c r="R627" s="68"/>
      <c r="S627" s="628"/>
      <c r="T627" s="68" t="str">
        <f>IFERROR(IFERROR(VLOOKUP(CONCATENATE($C627,"-",$D627, "-",$E627),Dashboard!$M$2:$N$158,2,FALSE),VLOOKUP(CONCATENATE($E627,"-",$D627, "-",$C627),[1]Dashboard!$M$2:$N$158,2,FALSE)),"")</f>
        <v>mrg139</v>
      </c>
      <c r="U627" s="209" t="str">
        <f t="shared" si="9"/>
        <v>mrg139</v>
      </c>
      <c r="V627" s="209"/>
      <c r="W627" s="68" t="s">
        <v>5612</v>
      </c>
    </row>
    <row r="628" spans="1:23" x14ac:dyDescent="0.25">
      <c r="A628" s="68"/>
      <c r="B628" s="69"/>
      <c r="C628" s="68" t="s">
        <v>295</v>
      </c>
      <c r="D628" s="68" t="s">
        <v>1261</v>
      </c>
      <c r="E628" s="68" t="s">
        <v>344</v>
      </c>
      <c r="F628" s="68">
        <v>31</v>
      </c>
      <c r="G628" s="68"/>
      <c r="H628" s="64"/>
      <c r="I628" s="70"/>
      <c r="J628" s="91">
        <v>11.3</v>
      </c>
      <c r="K628" s="68">
        <v>1</v>
      </c>
      <c r="L628" s="68">
        <v>0</v>
      </c>
      <c r="M628" s="70">
        <v>6.15</v>
      </c>
      <c r="N628" s="70">
        <v>4.45</v>
      </c>
      <c r="O628" s="153">
        <f>SUM(F625:F628)</f>
        <v>124</v>
      </c>
      <c r="P628" s="76">
        <v>0</v>
      </c>
      <c r="Q628" s="76">
        <v>0</v>
      </c>
      <c r="R628" s="68"/>
      <c r="S628" s="628"/>
      <c r="T628" s="68" t="str">
        <f>IFERROR(IFERROR(VLOOKUP(CONCATENATE($C628,"-",$D628, "-",$E628),Dashboard!$M$2:$N$158,2,FALSE),VLOOKUP(CONCATENATE($E628,"-",$D628, "-",$C628),[1]Dashboard!$M$2:$N$158,2,FALSE)),"")</f>
        <v>mrg139</v>
      </c>
      <c r="U628" s="209" t="str">
        <f t="shared" si="9"/>
        <v>mrg139</v>
      </c>
      <c r="V628" s="209"/>
      <c r="W628" s="68" t="s">
        <v>7525</v>
      </c>
    </row>
    <row r="629" spans="1:23" x14ac:dyDescent="0.25">
      <c r="A629" s="62"/>
      <c r="B629" s="63" t="s">
        <v>5898</v>
      </c>
      <c r="C629" s="62" t="s">
        <v>344</v>
      </c>
      <c r="D629" s="62" t="s">
        <v>1261</v>
      </c>
      <c r="E629" s="62" t="s">
        <v>295</v>
      </c>
      <c r="F629" s="62">
        <v>31</v>
      </c>
      <c r="G629" s="62"/>
      <c r="H629" s="64">
        <v>11.45</v>
      </c>
      <c r="I629" s="67"/>
      <c r="J629" s="625"/>
      <c r="K629" s="62"/>
      <c r="L629" s="62"/>
      <c r="M629" s="67"/>
      <c r="N629" s="67"/>
      <c r="O629" s="214"/>
      <c r="P629" s="62"/>
      <c r="Q629" s="62"/>
      <c r="R629" s="62"/>
      <c r="S629" s="627"/>
      <c r="T629" s="68" t="str">
        <f>IFERROR(IFERROR(VLOOKUP(CONCATENATE($C629,"-",$D629, "-",$E629),Dashboard!$M$2:$N$158,2,FALSE),VLOOKUP(CONCATENATE($E629,"-",$D629, "-",$C629),[1]Dashboard!$M$2:$N$158,2,FALSE)),"")</f>
        <v>mrg139</v>
      </c>
      <c r="U629" s="209" t="str">
        <f t="shared" si="9"/>
        <v>mrg139</v>
      </c>
      <c r="V629" s="209"/>
      <c r="W629" s="62" t="s">
        <v>5612</v>
      </c>
    </row>
    <row r="630" spans="1:23" x14ac:dyDescent="0.25">
      <c r="A630" s="68"/>
      <c r="B630" s="69"/>
      <c r="C630" s="68" t="s">
        <v>295</v>
      </c>
      <c r="D630" s="68" t="s">
        <v>1261</v>
      </c>
      <c r="E630" s="68" t="s">
        <v>344</v>
      </c>
      <c r="F630" s="68">
        <v>31</v>
      </c>
      <c r="G630" s="68"/>
      <c r="H630" s="64"/>
      <c r="I630" s="70"/>
      <c r="J630" s="91"/>
      <c r="K630" s="68"/>
      <c r="L630" s="68"/>
      <c r="M630" s="70"/>
      <c r="N630" s="70"/>
      <c r="O630" s="153"/>
      <c r="P630" s="68"/>
      <c r="Q630" s="68"/>
      <c r="R630" s="68"/>
      <c r="S630" s="628"/>
      <c r="T630" s="68" t="str">
        <f>IFERROR(IFERROR(VLOOKUP(CONCATENATE($C630,"-",$D630, "-",$E630),Dashboard!$M$2:$N$158,2,FALSE),VLOOKUP(CONCATENATE($E630,"-",$D630, "-",$C630),[1]Dashboard!$M$2:$N$158,2,FALSE)),"")</f>
        <v>mrg139</v>
      </c>
      <c r="U630" s="209" t="str">
        <f t="shared" si="9"/>
        <v>mrg139</v>
      </c>
      <c r="V630" s="209"/>
      <c r="W630" s="68" t="s">
        <v>5612</v>
      </c>
    </row>
    <row r="631" spans="1:23" x14ac:dyDescent="0.25">
      <c r="A631" s="68"/>
      <c r="B631" s="69"/>
      <c r="C631" s="68" t="s">
        <v>344</v>
      </c>
      <c r="D631" s="68" t="s">
        <v>1261</v>
      </c>
      <c r="E631" s="68" t="s">
        <v>295</v>
      </c>
      <c r="F631" s="68">
        <v>31</v>
      </c>
      <c r="G631" s="68"/>
      <c r="H631" s="64"/>
      <c r="I631" s="70"/>
      <c r="J631" s="91"/>
      <c r="K631" s="68"/>
      <c r="L631" s="68"/>
      <c r="M631" s="70"/>
      <c r="N631" s="70"/>
      <c r="O631" s="153"/>
      <c r="P631" s="68"/>
      <c r="Q631" s="68"/>
      <c r="R631" s="68"/>
      <c r="S631" s="628"/>
      <c r="T631" s="68" t="str">
        <f>IFERROR(IFERROR(VLOOKUP(CONCATENATE($C631,"-",$D631, "-",$E631),Dashboard!$M$2:$N$158,2,FALSE),VLOOKUP(CONCATENATE($E631,"-",$D631, "-",$C631),[1]Dashboard!$M$2:$N$158,2,FALSE)),"")</f>
        <v>mrg139</v>
      </c>
      <c r="U631" s="209" t="str">
        <f t="shared" si="9"/>
        <v>mrg139</v>
      </c>
      <c r="V631" s="209"/>
      <c r="W631" s="68" t="s">
        <v>5612</v>
      </c>
    </row>
    <row r="632" spans="1:23" x14ac:dyDescent="0.25">
      <c r="A632" s="68"/>
      <c r="B632" s="69"/>
      <c r="C632" s="68" t="s">
        <v>295</v>
      </c>
      <c r="D632" s="68" t="s">
        <v>1261</v>
      </c>
      <c r="E632" s="68" t="s">
        <v>344</v>
      </c>
      <c r="F632" s="68">
        <v>31</v>
      </c>
      <c r="G632" s="68"/>
      <c r="H632" s="64"/>
      <c r="I632" s="70"/>
      <c r="J632" s="91"/>
      <c r="K632" s="68"/>
      <c r="L632" s="68"/>
      <c r="M632" s="70"/>
      <c r="N632" s="70"/>
      <c r="O632" s="153"/>
      <c r="P632" s="68"/>
      <c r="Q632" s="68"/>
      <c r="R632" s="68"/>
      <c r="S632" s="628"/>
      <c r="T632" s="68" t="str">
        <f>IFERROR(IFERROR(VLOOKUP(CONCATENATE($C632,"-",$D632, "-",$E632),Dashboard!$M$2:$N$158,2,FALSE),VLOOKUP(CONCATENATE($E632,"-",$D632, "-",$C632),[1]Dashboard!$M$2:$N$158,2,FALSE)),"")</f>
        <v>mrg139</v>
      </c>
      <c r="U632" s="209" t="str">
        <f t="shared" si="9"/>
        <v>mrg139</v>
      </c>
      <c r="V632" s="209"/>
      <c r="W632" s="68" t="s">
        <v>5612</v>
      </c>
    </row>
    <row r="633" spans="1:23" x14ac:dyDescent="0.25">
      <c r="A633" s="68"/>
      <c r="B633" s="69"/>
      <c r="C633" s="68" t="s">
        <v>344</v>
      </c>
      <c r="D633" s="68" t="s">
        <v>1261</v>
      </c>
      <c r="E633" s="68" t="s">
        <v>295</v>
      </c>
      <c r="F633" s="68">
        <v>31</v>
      </c>
      <c r="G633" s="68"/>
      <c r="H633" s="64"/>
      <c r="I633" s="70"/>
      <c r="J633" s="91"/>
      <c r="K633" s="68"/>
      <c r="L633" s="68"/>
      <c r="M633" s="70"/>
      <c r="N633" s="70"/>
      <c r="O633" s="153"/>
      <c r="P633" s="68"/>
      <c r="Q633" s="68"/>
      <c r="R633" s="68"/>
      <c r="S633" s="628"/>
      <c r="T633" s="68" t="str">
        <f>IFERROR(IFERROR(VLOOKUP(CONCATENATE($C633,"-",$D633, "-",$E633),Dashboard!$M$2:$N$158,2,FALSE),VLOOKUP(CONCATENATE($E633,"-",$D633, "-",$C633),[1]Dashboard!$M$2:$N$158,2,FALSE)),"")</f>
        <v>mrg139</v>
      </c>
      <c r="U633" s="209" t="str">
        <f t="shared" si="9"/>
        <v>mrg139</v>
      </c>
      <c r="V633" s="209"/>
      <c r="W633" s="68" t="s">
        <v>5612</v>
      </c>
    </row>
    <row r="634" spans="1:23" x14ac:dyDescent="0.25">
      <c r="A634" s="68"/>
      <c r="B634" s="69"/>
      <c r="C634" s="68" t="s">
        <v>295</v>
      </c>
      <c r="D634" s="68" t="s">
        <v>1261</v>
      </c>
      <c r="E634" s="68" t="s">
        <v>344</v>
      </c>
      <c r="F634" s="68">
        <v>31</v>
      </c>
      <c r="G634" s="68"/>
      <c r="H634" s="64"/>
      <c r="I634" s="70"/>
      <c r="J634" s="91">
        <v>21.3</v>
      </c>
      <c r="K634" s="68">
        <v>1</v>
      </c>
      <c r="L634" s="68">
        <v>0</v>
      </c>
      <c r="M634" s="70">
        <v>10.3</v>
      </c>
      <c r="N634" s="70">
        <v>6.45</v>
      </c>
      <c r="O634" s="153">
        <f>SUM(F629:F634)</f>
        <v>186</v>
      </c>
      <c r="P634" s="76">
        <v>0</v>
      </c>
      <c r="Q634" s="76">
        <v>0</v>
      </c>
      <c r="R634" s="68"/>
      <c r="S634" s="628"/>
      <c r="T634" s="68" t="str">
        <f>IFERROR(IFERROR(VLOOKUP(CONCATENATE($C634,"-",$D634, "-",$E634),Dashboard!$M$2:$N$158,2,FALSE),VLOOKUP(CONCATENATE($E634,"-",$D634, "-",$C634),[1]Dashboard!$M$2:$N$158,2,FALSE)),"")</f>
        <v>mrg139</v>
      </c>
      <c r="U634" s="209" t="str">
        <f t="shared" si="9"/>
        <v>mrg139</v>
      </c>
      <c r="V634" s="209"/>
      <c r="W634" s="68" t="s">
        <v>7582</v>
      </c>
    </row>
    <row r="635" spans="1:23" x14ac:dyDescent="0.25">
      <c r="A635" s="68"/>
      <c r="B635" s="69">
        <v>86</v>
      </c>
      <c r="C635" s="68" t="s">
        <v>344</v>
      </c>
      <c r="D635" s="68"/>
      <c r="E635" s="68" t="s">
        <v>5821</v>
      </c>
      <c r="F635" s="68">
        <v>20</v>
      </c>
      <c r="G635" s="68"/>
      <c r="H635" s="64">
        <v>6</v>
      </c>
      <c r="I635" s="70"/>
      <c r="J635" s="91"/>
      <c r="K635" s="68"/>
      <c r="L635" s="68"/>
      <c r="M635" s="70"/>
      <c r="N635" s="70"/>
      <c r="O635" s="153"/>
      <c r="P635" s="68"/>
      <c r="Q635" s="68"/>
      <c r="R635" s="68"/>
      <c r="S635" s="628"/>
      <c r="T635" s="68" t="str">
        <f>IFERROR(IFERROR(VLOOKUP(CONCATENATE($C635,"-",$D635, "-",$E635),Dashboard!$M$2:$N$158,2,FALSE),VLOOKUP(CONCATENATE($E635,"-",$D635, "-",$C635),[1]Dashboard!$M$2:$N$158,2,FALSE)),"")</f>
        <v/>
      </c>
      <c r="U635" s="209" t="str">
        <f t="shared" si="9"/>
        <v/>
      </c>
      <c r="V635" s="209"/>
      <c r="W635" s="68" t="s">
        <v>5612</v>
      </c>
    </row>
    <row r="636" spans="1:23" x14ac:dyDescent="0.25">
      <c r="A636" s="68"/>
      <c r="B636" s="69"/>
      <c r="C636" s="68" t="s">
        <v>5821</v>
      </c>
      <c r="D636" s="68"/>
      <c r="E636" s="68" t="s">
        <v>344</v>
      </c>
      <c r="F636" s="68">
        <v>20</v>
      </c>
      <c r="G636" s="68"/>
      <c r="H636" s="64"/>
      <c r="I636" s="70"/>
      <c r="J636" s="91"/>
      <c r="K636" s="68"/>
      <c r="L636" s="68"/>
      <c r="M636" s="70"/>
      <c r="N636" s="70"/>
      <c r="O636" s="153"/>
      <c r="P636" s="68"/>
      <c r="Q636" s="68"/>
      <c r="R636" s="68"/>
      <c r="S636" s="628"/>
      <c r="T636" s="68" t="str">
        <f>IFERROR(IFERROR(VLOOKUP(CONCATENATE($C636,"-",$D636, "-",$E636),Dashboard!$M$2:$N$158,2,FALSE),VLOOKUP(CONCATENATE($E636,"-",$D636, "-",$C636),[1]Dashboard!$M$2:$N$158,2,FALSE)),"")</f>
        <v/>
      </c>
      <c r="U636" s="209" t="str">
        <f t="shared" si="9"/>
        <v/>
      </c>
      <c r="V636" s="209"/>
      <c r="W636" s="68" t="s">
        <v>5612</v>
      </c>
    </row>
    <row r="637" spans="1:23" x14ac:dyDescent="0.25">
      <c r="A637" s="68"/>
      <c r="B637" s="69"/>
      <c r="C637" s="68" t="s">
        <v>344</v>
      </c>
      <c r="D637" s="68" t="s">
        <v>1261</v>
      </c>
      <c r="E637" s="68" t="s">
        <v>295</v>
      </c>
      <c r="F637" s="68">
        <v>31</v>
      </c>
      <c r="G637" s="68"/>
      <c r="H637" s="64"/>
      <c r="I637" s="70"/>
      <c r="J637" s="91"/>
      <c r="K637" s="68"/>
      <c r="L637" s="68"/>
      <c r="M637" s="70"/>
      <c r="N637" s="70"/>
      <c r="O637" s="153"/>
      <c r="P637" s="68"/>
      <c r="Q637" s="68"/>
      <c r="R637" s="68"/>
      <c r="S637" s="628"/>
      <c r="T637" s="68" t="str">
        <f>IFERROR(IFERROR(VLOOKUP(CONCATENATE($C637,"-",$D637, "-",$E637),Dashboard!$M$2:$N$158,2,FALSE),VLOOKUP(CONCATENATE($E637,"-",$D637, "-",$C637),[1]Dashboard!$M$2:$N$158,2,FALSE)),"")</f>
        <v>mrg139</v>
      </c>
      <c r="U637" s="209" t="str">
        <f t="shared" si="9"/>
        <v>mrg139</v>
      </c>
      <c r="V637" s="209"/>
      <c r="W637" s="68" t="s">
        <v>5612</v>
      </c>
    </row>
    <row r="638" spans="1:23" x14ac:dyDescent="0.25">
      <c r="A638" s="68"/>
      <c r="B638" s="69"/>
      <c r="C638" s="68" t="s">
        <v>295</v>
      </c>
      <c r="D638" s="68" t="s">
        <v>1261</v>
      </c>
      <c r="E638" s="68" t="s">
        <v>344</v>
      </c>
      <c r="F638" s="68">
        <v>31</v>
      </c>
      <c r="G638" s="68"/>
      <c r="H638" s="64"/>
      <c r="I638" s="70"/>
      <c r="J638" s="91">
        <v>11</v>
      </c>
      <c r="K638" s="68">
        <v>1</v>
      </c>
      <c r="L638" s="68">
        <v>0</v>
      </c>
      <c r="M638" s="70">
        <v>5.45</v>
      </c>
      <c r="N638" s="70">
        <v>4.45</v>
      </c>
      <c r="O638" s="216">
        <f>SUM(F635:F638)</f>
        <v>102</v>
      </c>
      <c r="P638" s="76">
        <v>0</v>
      </c>
      <c r="Q638" s="76">
        <v>0</v>
      </c>
      <c r="R638" s="68"/>
      <c r="S638" s="628"/>
      <c r="T638" s="68" t="str">
        <f>IFERROR(IFERROR(VLOOKUP(CONCATENATE($C638,"-",$D638, "-",$E638),Dashboard!$M$2:$N$158,2,FALSE),VLOOKUP(CONCATENATE($E638,"-",$D638, "-",$C638),[1]Dashboard!$M$2:$N$158,2,FALSE)),"")</f>
        <v>mrg139</v>
      </c>
      <c r="U638" s="209" t="str">
        <f t="shared" si="9"/>
        <v>mrg139</v>
      </c>
      <c r="V638" s="209"/>
      <c r="W638" s="68" t="s">
        <v>7525</v>
      </c>
    </row>
    <row r="639" spans="1:23" x14ac:dyDescent="0.25">
      <c r="A639" s="68"/>
      <c r="B639" s="69"/>
      <c r="C639" s="68"/>
      <c r="D639" s="68"/>
      <c r="E639" s="68"/>
      <c r="F639" s="68"/>
      <c r="G639" s="68"/>
      <c r="H639" s="64"/>
      <c r="I639" s="70"/>
      <c r="J639" s="91"/>
      <c r="K639" s="68"/>
      <c r="L639" s="68"/>
      <c r="M639" s="70"/>
      <c r="N639" s="70"/>
      <c r="O639" s="217"/>
      <c r="P639" s="68"/>
      <c r="Q639" s="68"/>
      <c r="R639" s="68"/>
      <c r="S639" s="628"/>
      <c r="T639" s="68" t="str">
        <f>IFERROR(IFERROR(VLOOKUP(CONCATENATE($C639,"-",$D639, "-",$E639),Dashboard!$M$2:$N$158,2,FALSE),VLOOKUP(CONCATENATE($E639,"-",$D639, "-",$C639),[1]Dashboard!$M$2:$N$158,2,FALSE)),"")</f>
        <v/>
      </c>
      <c r="U639" s="209" t="str">
        <f t="shared" si="9"/>
        <v/>
      </c>
      <c r="V639" s="209"/>
      <c r="W639" s="68"/>
    </row>
    <row r="640" spans="1:23" x14ac:dyDescent="0.25">
      <c r="A640" s="68"/>
      <c r="B640" s="69" t="s">
        <v>5899</v>
      </c>
      <c r="C640" s="68" t="s">
        <v>344</v>
      </c>
      <c r="D640" s="68" t="s">
        <v>1261</v>
      </c>
      <c r="E640" s="68" t="s">
        <v>295</v>
      </c>
      <c r="F640" s="68">
        <v>31</v>
      </c>
      <c r="G640" s="68"/>
      <c r="H640" s="64">
        <v>12</v>
      </c>
      <c r="I640" s="70"/>
      <c r="J640" s="91"/>
      <c r="K640" s="68"/>
      <c r="L640" s="68"/>
      <c r="M640" s="70"/>
      <c r="N640" s="70"/>
      <c r="O640" s="153"/>
      <c r="P640" s="68"/>
      <c r="Q640" s="68"/>
      <c r="R640" s="68"/>
      <c r="S640" s="628"/>
      <c r="T640" s="68" t="str">
        <f>IFERROR(IFERROR(VLOOKUP(CONCATENATE($C640,"-",$D640, "-",$E640),Dashboard!$M$2:$N$158,2,FALSE),VLOOKUP(CONCATENATE($E640,"-",$D640, "-",$C640),[1]Dashboard!$M$2:$N$158,2,FALSE)),"")</f>
        <v>mrg139</v>
      </c>
      <c r="U640" s="209" t="str">
        <f t="shared" si="9"/>
        <v>mrg139</v>
      </c>
      <c r="V640" s="209"/>
      <c r="W640" s="68" t="s">
        <v>5612</v>
      </c>
    </row>
    <row r="641" spans="1:23" x14ac:dyDescent="0.25">
      <c r="A641" s="68"/>
      <c r="B641" s="69"/>
      <c r="C641" s="68" t="s">
        <v>295</v>
      </c>
      <c r="D641" s="68" t="s">
        <v>1261</v>
      </c>
      <c r="E641" s="68" t="s">
        <v>344</v>
      </c>
      <c r="F641" s="68">
        <v>31</v>
      </c>
      <c r="G641" s="68"/>
      <c r="H641" s="64"/>
      <c r="I641" s="70"/>
      <c r="J641" s="91"/>
      <c r="K641" s="68"/>
      <c r="L641" s="68"/>
      <c r="M641" s="70"/>
      <c r="N641" s="70"/>
      <c r="O641" s="153"/>
      <c r="P641" s="68"/>
      <c r="Q641" s="68"/>
      <c r="R641" s="68"/>
      <c r="S641" s="628"/>
      <c r="T641" s="68" t="str">
        <f>IFERROR(IFERROR(VLOOKUP(CONCATENATE($C641,"-",$D641, "-",$E641),Dashboard!$M$2:$N$158,2,FALSE),VLOOKUP(CONCATENATE($E641,"-",$D641, "-",$C641),[1]Dashboard!$M$2:$N$158,2,FALSE)),"")</f>
        <v>mrg139</v>
      </c>
      <c r="U641" s="209" t="str">
        <f t="shared" si="9"/>
        <v>mrg139</v>
      </c>
      <c r="V641" s="209"/>
      <c r="W641" s="68" t="s">
        <v>5612</v>
      </c>
    </row>
    <row r="642" spans="1:23" x14ac:dyDescent="0.25">
      <c r="A642" s="68"/>
      <c r="B642" s="69"/>
      <c r="C642" s="68" t="s">
        <v>344</v>
      </c>
      <c r="D642" s="68" t="s">
        <v>1261</v>
      </c>
      <c r="E642" s="68" t="s">
        <v>295</v>
      </c>
      <c r="F642" s="68">
        <v>31</v>
      </c>
      <c r="G642" s="68"/>
      <c r="H642" s="64"/>
      <c r="I642" s="70"/>
      <c r="J642" s="91"/>
      <c r="K642" s="68"/>
      <c r="L642" s="68"/>
      <c r="M642" s="70"/>
      <c r="N642" s="70"/>
      <c r="O642" s="153"/>
      <c r="P642" s="68"/>
      <c r="Q642" s="68"/>
      <c r="R642" s="68"/>
      <c r="S642" s="628"/>
      <c r="T642" s="68" t="str">
        <f>IFERROR(IFERROR(VLOOKUP(CONCATENATE($C642,"-",$D642, "-",$E642),Dashboard!$M$2:$N$158,2,FALSE),VLOOKUP(CONCATENATE($E642,"-",$D642, "-",$C642),[1]Dashboard!$M$2:$N$158,2,FALSE)),"")</f>
        <v>mrg139</v>
      </c>
      <c r="U642" s="209" t="str">
        <f t="shared" si="9"/>
        <v>mrg139</v>
      </c>
      <c r="V642" s="209"/>
      <c r="W642" s="68" t="s">
        <v>5612</v>
      </c>
    </row>
    <row r="643" spans="1:23" x14ac:dyDescent="0.25">
      <c r="A643" s="68"/>
      <c r="B643" s="69"/>
      <c r="C643" s="68" t="s">
        <v>295</v>
      </c>
      <c r="D643" s="68" t="s">
        <v>1261</v>
      </c>
      <c r="E643" s="68" t="s">
        <v>344</v>
      </c>
      <c r="F643" s="68">
        <v>31</v>
      </c>
      <c r="G643" s="68"/>
      <c r="H643" s="64"/>
      <c r="I643" s="70"/>
      <c r="J643" s="91"/>
      <c r="K643" s="68"/>
      <c r="L643" s="68"/>
      <c r="M643" s="70"/>
      <c r="N643" s="70"/>
      <c r="O643" s="153"/>
      <c r="P643" s="68"/>
      <c r="Q643" s="68"/>
      <c r="R643" s="68"/>
      <c r="S643" s="628"/>
      <c r="T643" s="68" t="str">
        <f>IFERROR(IFERROR(VLOOKUP(CONCATENATE($C643,"-",$D643, "-",$E643),Dashboard!$M$2:$N$158,2,FALSE),VLOOKUP(CONCATENATE($E643,"-",$D643, "-",$C643),[1]Dashboard!$M$2:$N$158,2,FALSE)),"")</f>
        <v>mrg139</v>
      </c>
      <c r="U643" s="209" t="str">
        <f t="shared" si="9"/>
        <v>mrg139</v>
      </c>
      <c r="V643" s="209"/>
      <c r="W643" s="68" t="s">
        <v>5612</v>
      </c>
    </row>
    <row r="644" spans="1:23" x14ac:dyDescent="0.25">
      <c r="A644" s="68"/>
      <c r="B644" s="69"/>
      <c r="C644" s="68" t="s">
        <v>344</v>
      </c>
      <c r="D644" s="68" t="s">
        <v>1261</v>
      </c>
      <c r="E644" s="68" t="s">
        <v>295</v>
      </c>
      <c r="F644" s="68">
        <v>31</v>
      </c>
      <c r="G644" s="68"/>
      <c r="H644" s="64"/>
      <c r="I644" s="70"/>
      <c r="J644" s="91"/>
      <c r="K644" s="68"/>
      <c r="L644" s="68"/>
      <c r="M644" s="70"/>
      <c r="N644" s="70"/>
      <c r="O644" s="153"/>
      <c r="P644" s="68"/>
      <c r="Q644" s="68"/>
      <c r="R644" s="68"/>
      <c r="S644" s="628"/>
      <c r="T644" s="68" t="str">
        <f>IFERROR(IFERROR(VLOOKUP(CONCATENATE($C644,"-",$D644, "-",$E644),Dashboard!$M$2:$N$158,2,FALSE),VLOOKUP(CONCATENATE($E644,"-",$D644, "-",$C644),[1]Dashboard!$M$2:$N$158,2,FALSE)),"")</f>
        <v>mrg139</v>
      </c>
      <c r="U644" s="209" t="str">
        <f t="shared" si="9"/>
        <v>mrg139</v>
      </c>
      <c r="V644" s="209"/>
      <c r="W644" s="68" t="s">
        <v>5612</v>
      </c>
    </row>
    <row r="645" spans="1:23" x14ac:dyDescent="0.25">
      <c r="A645" s="68"/>
      <c r="B645" s="69"/>
      <c r="C645" s="68" t="s">
        <v>295</v>
      </c>
      <c r="D645" s="68" t="s">
        <v>1261</v>
      </c>
      <c r="E645" s="68" t="s">
        <v>344</v>
      </c>
      <c r="F645" s="68">
        <v>31</v>
      </c>
      <c r="G645" s="68"/>
      <c r="H645" s="64"/>
      <c r="I645" s="70"/>
      <c r="J645" s="91">
        <v>22</v>
      </c>
      <c r="K645" s="68">
        <v>1</v>
      </c>
      <c r="L645" s="68">
        <v>0</v>
      </c>
      <c r="M645" s="70">
        <v>10.45</v>
      </c>
      <c r="N645" s="70">
        <v>6.45</v>
      </c>
      <c r="O645" s="153">
        <f>SUM(F640:F645)</f>
        <v>186</v>
      </c>
      <c r="P645" s="76">
        <v>0</v>
      </c>
      <c r="Q645" s="76">
        <v>0</v>
      </c>
      <c r="R645" s="68"/>
      <c r="S645" s="628"/>
      <c r="T645" s="68" t="str">
        <f>IFERROR(IFERROR(VLOOKUP(CONCATENATE($C645,"-",$D645, "-",$E645),Dashboard!$M$2:$N$158,2,FALSE),VLOOKUP(CONCATENATE($E645,"-",$D645, "-",$C645),[1]Dashboard!$M$2:$N$158,2,FALSE)),"")</f>
        <v>mrg139</v>
      </c>
      <c r="U645" s="209" t="str">
        <f t="shared" si="9"/>
        <v>mrg139</v>
      </c>
      <c r="V645" s="209"/>
      <c r="W645" s="68" t="s">
        <v>7582</v>
      </c>
    </row>
    <row r="646" spans="1:23" x14ac:dyDescent="0.25">
      <c r="A646" s="68"/>
      <c r="B646" s="69">
        <v>87</v>
      </c>
      <c r="C646" s="68" t="s">
        <v>344</v>
      </c>
      <c r="D646" s="68" t="s">
        <v>1261</v>
      </c>
      <c r="E646" s="68" t="s">
        <v>295</v>
      </c>
      <c r="F646" s="68">
        <v>31</v>
      </c>
      <c r="G646" s="68"/>
      <c r="H646" s="64">
        <v>6</v>
      </c>
      <c r="I646" s="70"/>
      <c r="J646" s="91"/>
      <c r="K646" s="68"/>
      <c r="L646" s="68"/>
      <c r="M646" s="70"/>
      <c r="N646" s="70"/>
      <c r="O646" s="153"/>
      <c r="P646" s="68"/>
      <c r="Q646" s="68"/>
      <c r="R646" s="68"/>
      <c r="S646" s="628"/>
      <c r="T646" s="68" t="str">
        <f>IFERROR(IFERROR(VLOOKUP(CONCATENATE($C646,"-",$D646, "-",$E646),Dashboard!$M$2:$N$158,2,FALSE),VLOOKUP(CONCATENATE($E646,"-",$D646, "-",$C646),[1]Dashboard!$M$2:$N$158,2,FALSE)),"")</f>
        <v>mrg139</v>
      </c>
      <c r="U646" s="209" t="str">
        <f t="shared" si="9"/>
        <v>mrg139</v>
      </c>
      <c r="V646" s="209"/>
      <c r="W646" s="68" t="s">
        <v>5612</v>
      </c>
    </row>
    <row r="647" spans="1:23" x14ac:dyDescent="0.25">
      <c r="A647" s="68"/>
      <c r="B647" s="69"/>
      <c r="C647" s="68" t="s">
        <v>295</v>
      </c>
      <c r="D647" s="68" t="s">
        <v>1261</v>
      </c>
      <c r="E647" s="68" t="s">
        <v>344</v>
      </c>
      <c r="F647" s="68">
        <v>31</v>
      </c>
      <c r="G647" s="68"/>
      <c r="H647" s="64"/>
      <c r="I647" s="70"/>
      <c r="J647" s="91"/>
      <c r="K647" s="68"/>
      <c r="L647" s="68"/>
      <c r="M647" s="70"/>
      <c r="N647" s="70"/>
      <c r="O647" s="153"/>
      <c r="P647" s="68"/>
      <c r="Q647" s="68"/>
      <c r="R647" s="68"/>
      <c r="S647" s="628"/>
      <c r="T647" s="68" t="str">
        <f>IFERROR(IFERROR(VLOOKUP(CONCATENATE($C647,"-",$D647, "-",$E647),Dashboard!$M$2:$N$158,2,FALSE),VLOOKUP(CONCATENATE($E647,"-",$D647, "-",$C647),[1]Dashboard!$M$2:$N$158,2,FALSE)),"")</f>
        <v>mrg139</v>
      </c>
      <c r="U647" s="209" t="str">
        <f t="shared" si="9"/>
        <v>mrg139</v>
      </c>
      <c r="V647" s="209"/>
      <c r="W647" s="68" t="s">
        <v>5612</v>
      </c>
    </row>
    <row r="648" spans="1:23" x14ac:dyDescent="0.25">
      <c r="A648" s="68"/>
      <c r="B648" s="69"/>
      <c r="C648" s="68" t="s">
        <v>344</v>
      </c>
      <c r="D648" s="68" t="s">
        <v>1261</v>
      </c>
      <c r="E648" s="68" t="s">
        <v>295</v>
      </c>
      <c r="F648" s="68">
        <v>31</v>
      </c>
      <c r="G648" s="68"/>
      <c r="H648" s="64"/>
      <c r="I648" s="70"/>
      <c r="J648" s="91"/>
      <c r="K648" s="68"/>
      <c r="L648" s="68"/>
      <c r="M648" s="70"/>
      <c r="N648" s="70"/>
      <c r="O648" s="153"/>
      <c r="P648" s="68"/>
      <c r="Q648" s="68"/>
      <c r="R648" s="68"/>
      <c r="S648" s="628"/>
      <c r="T648" s="68" t="str">
        <f>IFERROR(IFERROR(VLOOKUP(CONCATENATE($C648,"-",$D648, "-",$E648),Dashboard!$M$2:$N$158,2,FALSE),VLOOKUP(CONCATENATE($E648,"-",$D648, "-",$C648),[1]Dashboard!$M$2:$N$158,2,FALSE)),"")</f>
        <v>mrg139</v>
      </c>
      <c r="U648" s="209" t="str">
        <f t="shared" si="9"/>
        <v>mrg139</v>
      </c>
      <c r="V648" s="209"/>
      <c r="W648" s="68" t="s">
        <v>5612</v>
      </c>
    </row>
    <row r="649" spans="1:23" x14ac:dyDescent="0.25">
      <c r="A649" s="68"/>
      <c r="B649" s="69"/>
      <c r="C649" s="68" t="s">
        <v>295</v>
      </c>
      <c r="D649" s="68" t="s">
        <v>1261</v>
      </c>
      <c r="E649" s="68" t="s">
        <v>344</v>
      </c>
      <c r="F649" s="68">
        <v>31</v>
      </c>
      <c r="G649" s="68"/>
      <c r="H649" s="64"/>
      <c r="I649" s="70"/>
      <c r="J649" s="91">
        <v>12</v>
      </c>
      <c r="K649" s="68">
        <v>1</v>
      </c>
      <c r="L649" s="68">
        <v>0</v>
      </c>
      <c r="M649" s="70">
        <v>6.45</v>
      </c>
      <c r="N649" s="70">
        <v>4.45</v>
      </c>
      <c r="O649" s="153">
        <f>SUM(F646:F649)</f>
        <v>124</v>
      </c>
      <c r="P649" s="76">
        <v>0</v>
      </c>
      <c r="Q649" s="76">
        <v>0</v>
      </c>
      <c r="R649" s="68"/>
      <c r="S649" s="628"/>
      <c r="T649" s="68" t="str">
        <f>IFERROR(IFERROR(VLOOKUP(CONCATENATE($C649,"-",$D649, "-",$E649),Dashboard!$M$2:$N$158,2,FALSE),VLOOKUP(CONCATENATE($E649,"-",$D649, "-",$C649),[1]Dashboard!$M$2:$N$158,2,FALSE)),"")</f>
        <v>mrg139</v>
      </c>
      <c r="U649" s="209" t="str">
        <f t="shared" si="9"/>
        <v>mrg139</v>
      </c>
      <c r="V649" s="209"/>
      <c r="W649" s="68" t="s">
        <v>7525</v>
      </c>
    </row>
    <row r="650" spans="1:23" x14ac:dyDescent="0.25">
      <c r="A650" s="68"/>
      <c r="B650" s="69"/>
      <c r="C650" s="68"/>
      <c r="D650" s="68"/>
      <c r="E650" s="68"/>
      <c r="F650" s="68"/>
      <c r="G650" s="68"/>
      <c r="H650" s="64"/>
      <c r="I650" s="70"/>
      <c r="J650" s="91"/>
      <c r="K650" s="68"/>
      <c r="L650" s="68"/>
      <c r="M650" s="70"/>
      <c r="N650" s="70"/>
      <c r="O650" s="153"/>
      <c r="P650" s="68"/>
      <c r="Q650" s="68"/>
      <c r="R650" s="68"/>
      <c r="S650" s="628"/>
      <c r="T650" s="68" t="str">
        <f>IFERROR(IFERROR(VLOOKUP(CONCATENATE($C650,"-",$D650, "-",$E650),Dashboard!$M$2:$N$158,2,FALSE),VLOOKUP(CONCATENATE($E650,"-",$D650, "-",$C650),[1]Dashboard!$M$2:$N$158,2,FALSE)),"")</f>
        <v/>
      </c>
      <c r="U650" s="209" t="str">
        <f t="shared" si="9"/>
        <v/>
      </c>
      <c r="V650" s="209"/>
      <c r="W650" s="68"/>
    </row>
    <row r="651" spans="1:23" x14ac:dyDescent="0.25">
      <c r="A651" s="68"/>
      <c r="B651" s="69" t="s">
        <v>5900</v>
      </c>
      <c r="C651" s="68" t="s">
        <v>344</v>
      </c>
      <c r="D651" s="68" t="s">
        <v>1261</v>
      </c>
      <c r="E651" s="68" t="s">
        <v>295</v>
      </c>
      <c r="F651" s="68">
        <v>31</v>
      </c>
      <c r="G651" s="68"/>
      <c r="H651" s="64">
        <v>12.15</v>
      </c>
      <c r="I651" s="70"/>
      <c r="J651" s="91"/>
      <c r="K651" s="68"/>
      <c r="L651" s="68"/>
      <c r="M651" s="70"/>
      <c r="N651" s="70"/>
      <c r="O651" s="153"/>
      <c r="P651" s="68"/>
      <c r="Q651" s="68"/>
      <c r="R651" s="68"/>
      <c r="S651" s="628"/>
      <c r="T651" s="68" t="str">
        <f>IFERROR(IFERROR(VLOOKUP(CONCATENATE($C651,"-",$D651, "-",$E651),Dashboard!$M$2:$N$158,2,FALSE),VLOOKUP(CONCATENATE($E651,"-",$D651, "-",$C651),[1]Dashboard!$M$2:$N$158,2,FALSE)),"")</f>
        <v>mrg139</v>
      </c>
      <c r="U651" s="209" t="str">
        <f t="shared" si="9"/>
        <v>mrg139</v>
      </c>
      <c r="V651" s="209"/>
      <c r="W651" s="68" t="s">
        <v>5612</v>
      </c>
    </row>
    <row r="652" spans="1:23" x14ac:dyDescent="0.25">
      <c r="A652" s="68"/>
      <c r="B652" s="69"/>
      <c r="C652" s="68" t="s">
        <v>295</v>
      </c>
      <c r="D652" s="68" t="s">
        <v>1261</v>
      </c>
      <c r="E652" s="68" t="s">
        <v>344</v>
      </c>
      <c r="F652" s="68">
        <v>31</v>
      </c>
      <c r="G652" s="68"/>
      <c r="H652" s="64"/>
      <c r="I652" s="70"/>
      <c r="J652" s="91"/>
      <c r="K652" s="68"/>
      <c r="L652" s="68"/>
      <c r="M652" s="70"/>
      <c r="N652" s="70"/>
      <c r="O652" s="153"/>
      <c r="P652" s="68"/>
      <c r="Q652" s="68"/>
      <c r="R652" s="68"/>
      <c r="S652" s="628"/>
      <c r="T652" s="68" t="str">
        <f>IFERROR(IFERROR(VLOOKUP(CONCATENATE($C652,"-",$D652, "-",$E652),Dashboard!$M$2:$N$158,2,FALSE),VLOOKUP(CONCATENATE($E652,"-",$D652, "-",$C652),[1]Dashboard!$M$2:$N$158,2,FALSE)),"")</f>
        <v>mrg139</v>
      </c>
      <c r="U652" s="209" t="str">
        <f t="shared" si="9"/>
        <v>mrg139</v>
      </c>
      <c r="V652" s="209"/>
      <c r="W652" s="68" t="s">
        <v>5612</v>
      </c>
    </row>
    <row r="653" spans="1:23" x14ac:dyDescent="0.25">
      <c r="A653" s="68"/>
      <c r="B653" s="69"/>
      <c r="C653" s="68" t="s">
        <v>344</v>
      </c>
      <c r="D653" s="68" t="s">
        <v>1261</v>
      </c>
      <c r="E653" s="68" t="s">
        <v>295</v>
      </c>
      <c r="F653" s="68">
        <v>31</v>
      </c>
      <c r="G653" s="68"/>
      <c r="H653" s="64"/>
      <c r="I653" s="70"/>
      <c r="J653" s="91"/>
      <c r="K653" s="68"/>
      <c r="L653" s="68"/>
      <c r="M653" s="70"/>
      <c r="N653" s="70"/>
      <c r="O653" s="153"/>
      <c r="P653" s="68"/>
      <c r="Q653" s="68"/>
      <c r="R653" s="68"/>
      <c r="S653" s="628"/>
      <c r="T653" s="68" t="str">
        <f>IFERROR(IFERROR(VLOOKUP(CONCATENATE($C653,"-",$D653, "-",$E653),Dashboard!$M$2:$N$158,2,FALSE),VLOOKUP(CONCATENATE($E653,"-",$D653, "-",$C653),[1]Dashboard!$M$2:$N$158,2,FALSE)),"")</f>
        <v>mrg139</v>
      </c>
      <c r="U653" s="209" t="str">
        <f t="shared" si="9"/>
        <v>mrg139</v>
      </c>
      <c r="V653" s="209"/>
      <c r="W653" s="68" t="s">
        <v>5612</v>
      </c>
    </row>
    <row r="654" spans="1:23" x14ac:dyDescent="0.25">
      <c r="A654" s="68"/>
      <c r="B654" s="69"/>
      <c r="C654" s="68" t="s">
        <v>295</v>
      </c>
      <c r="D654" s="68" t="s">
        <v>1261</v>
      </c>
      <c r="E654" s="68" t="s">
        <v>344</v>
      </c>
      <c r="F654" s="68">
        <v>31</v>
      </c>
      <c r="G654" s="68"/>
      <c r="H654" s="64"/>
      <c r="I654" s="70"/>
      <c r="J654" s="91"/>
      <c r="K654" s="68"/>
      <c r="L654" s="68"/>
      <c r="M654" s="70"/>
      <c r="N654" s="70"/>
      <c r="O654" s="153"/>
      <c r="P654" s="68"/>
      <c r="Q654" s="68"/>
      <c r="R654" s="68"/>
      <c r="S654" s="628"/>
      <c r="T654" s="68" t="str">
        <f>IFERROR(IFERROR(VLOOKUP(CONCATENATE($C654,"-",$D654, "-",$E654),Dashboard!$M$2:$N$158,2,FALSE),VLOOKUP(CONCATENATE($E654,"-",$D654, "-",$C654),[1]Dashboard!$M$2:$N$158,2,FALSE)),"")</f>
        <v>mrg139</v>
      </c>
      <c r="U654" s="209" t="str">
        <f t="shared" si="9"/>
        <v>mrg139</v>
      </c>
      <c r="V654" s="209"/>
      <c r="W654" s="68" t="s">
        <v>5612</v>
      </c>
    </row>
    <row r="655" spans="1:23" x14ac:dyDescent="0.25">
      <c r="A655" s="68"/>
      <c r="B655" s="69"/>
      <c r="C655" s="68" t="s">
        <v>344</v>
      </c>
      <c r="D655" s="68" t="s">
        <v>1261</v>
      </c>
      <c r="E655" s="68" t="s">
        <v>295</v>
      </c>
      <c r="F655" s="68">
        <v>31</v>
      </c>
      <c r="G655" s="68"/>
      <c r="H655" s="64"/>
      <c r="I655" s="70"/>
      <c r="J655" s="91"/>
      <c r="K655" s="68"/>
      <c r="L655" s="68"/>
      <c r="M655" s="70"/>
      <c r="N655" s="70"/>
      <c r="O655" s="153"/>
      <c r="P655" s="68"/>
      <c r="Q655" s="68"/>
      <c r="R655" s="68"/>
      <c r="S655" s="628"/>
      <c r="T655" s="68" t="str">
        <f>IFERROR(IFERROR(VLOOKUP(CONCATENATE($C655,"-",$D655, "-",$E655),Dashboard!$M$2:$N$158,2,FALSE),VLOOKUP(CONCATENATE($E655,"-",$D655, "-",$C655),[1]Dashboard!$M$2:$N$158,2,FALSE)),"")</f>
        <v>mrg139</v>
      </c>
      <c r="U655" s="209" t="str">
        <f t="shared" si="9"/>
        <v>mrg139</v>
      </c>
      <c r="V655" s="209"/>
      <c r="W655" s="68" t="s">
        <v>5612</v>
      </c>
    </row>
    <row r="656" spans="1:23" x14ac:dyDescent="0.25">
      <c r="A656" s="68"/>
      <c r="B656" s="69"/>
      <c r="C656" s="68" t="s">
        <v>295</v>
      </c>
      <c r="D656" s="68" t="s">
        <v>1261</v>
      </c>
      <c r="E656" s="68" t="s">
        <v>344</v>
      </c>
      <c r="F656" s="68">
        <v>31</v>
      </c>
      <c r="G656" s="68"/>
      <c r="H656" s="64"/>
      <c r="I656" s="70"/>
      <c r="J656" s="91">
        <v>22</v>
      </c>
      <c r="K656" s="68">
        <v>1</v>
      </c>
      <c r="L656" s="68">
        <v>0</v>
      </c>
      <c r="M656" s="70">
        <v>10.3</v>
      </c>
      <c r="N656" s="70">
        <v>6.45</v>
      </c>
      <c r="O656" s="153">
        <f>SUM(F651:F656)</f>
        <v>186</v>
      </c>
      <c r="P656" s="76">
        <v>0</v>
      </c>
      <c r="Q656" s="76">
        <v>0</v>
      </c>
      <c r="R656" s="68"/>
      <c r="S656" s="628"/>
      <c r="T656" s="68" t="str">
        <f>IFERROR(IFERROR(VLOOKUP(CONCATENATE($C656,"-",$D656, "-",$E656),Dashboard!$M$2:$N$158,2,FALSE),VLOOKUP(CONCATENATE($E656,"-",$D656, "-",$C656),[1]Dashboard!$M$2:$N$158,2,FALSE)),"")</f>
        <v>mrg139</v>
      </c>
      <c r="U656" s="209" t="str">
        <f t="shared" si="9"/>
        <v>mrg139</v>
      </c>
      <c r="V656" s="209"/>
      <c r="W656" s="68" t="s">
        <v>7582</v>
      </c>
    </row>
    <row r="657" spans="1:23" x14ac:dyDescent="0.25">
      <c r="A657" s="68"/>
      <c r="B657" s="69">
        <v>88</v>
      </c>
      <c r="C657" s="68" t="s">
        <v>344</v>
      </c>
      <c r="D657" s="68" t="s">
        <v>1261</v>
      </c>
      <c r="E657" s="68" t="s">
        <v>295</v>
      </c>
      <c r="F657" s="68">
        <v>31</v>
      </c>
      <c r="G657" s="68"/>
      <c r="H657" s="64">
        <v>6</v>
      </c>
      <c r="I657" s="70"/>
      <c r="J657" s="91"/>
      <c r="K657" s="68"/>
      <c r="L657" s="68"/>
      <c r="M657" s="70"/>
      <c r="N657" s="70"/>
      <c r="O657" s="153"/>
      <c r="P657" s="68"/>
      <c r="Q657" s="68"/>
      <c r="R657" s="68"/>
      <c r="S657" s="628"/>
      <c r="T657" s="68" t="str">
        <f>IFERROR(IFERROR(VLOOKUP(CONCATENATE($C657,"-",$D657, "-",$E657),Dashboard!$M$2:$N$158,2,FALSE),VLOOKUP(CONCATENATE($E657,"-",$D657, "-",$C657),[1]Dashboard!$M$2:$N$158,2,FALSE)),"")</f>
        <v>mrg139</v>
      </c>
      <c r="U657" s="209" t="str">
        <f t="shared" si="9"/>
        <v>mrg139</v>
      </c>
      <c r="V657" s="209"/>
      <c r="W657" s="68" t="s">
        <v>5612</v>
      </c>
    </row>
    <row r="658" spans="1:23" x14ac:dyDescent="0.25">
      <c r="A658" s="68"/>
      <c r="B658" s="69"/>
      <c r="C658" s="68" t="s">
        <v>295</v>
      </c>
      <c r="D658" s="68" t="s">
        <v>1261</v>
      </c>
      <c r="E658" s="68" t="s">
        <v>344</v>
      </c>
      <c r="F658" s="68">
        <v>31</v>
      </c>
      <c r="G658" s="68"/>
      <c r="H658" s="64"/>
      <c r="I658" s="70"/>
      <c r="J658" s="91"/>
      <c r="K658" s="68"/>
      <c r="L658" s="68"/>
      <c r="M658" s="70"/>
      <c r="N658" s="70"/>
      <c r="O658" s="153"/>
      <c r="P658" s="68"/>
      <c r="Q658" s="68"/>
      <c r="R658" s="68"/>
      <c r="S658" s="628"/>
      <c r="T658" s="68" t="str">
        <f>IFERROR(IFERROR(VLOOKUP(CONCATENATE($C658,"-",$D658, "-",$E658),Dashboard!$M$2:$N$158,2,FALSE),VLOOKUP(CONCATENATE($E658,"-",$D658, "-",$C658),[1]Dashboard!$M$2:$N$158,2,FALSE)),"")</f>
        <v>mrg139</v>
      </c>
      <c r="U658" s="209" t="str">
        <f t="shared" si="9"/>
        <v>mrg139</v>
      </c>
      <c r="V658" s="209"/>
      <c r="W658" s="68" t="s">
        <v>5612</v>
      </c>
    </row>
    <row r="659" spans="1:23" x14ac:dyDescent="0.25">
      <c r="A659" s="68"/>
      <c r="B659" s="69"/>
      <c r="C659" s="68" t="s">
        <v>344</v>
      </c>
      <c r="D659" s="68" t="s">
        <v>1261</v>
      </c>
      <c r="E659" s="68" t="s">
        <v>295</v>
      </c>
      <c r="F659" s="68">
        <v>31</v>
      </c>
      <c r="G659" s="68"/>
      <c r="H659" s="64"/>
      <c r="I659" s="70"/>
      <c r="J659" s="91"/>
      <c r="K659" s="68"/>
      <c r="L659" s="68"/>
      <c r="M659" s="70"/>
      <c r="N659" s="70"/>
      <c r="O659" s="153"/>
      <c r="P659" s="68"/>
      <c r="Q659" s="68"/>
      <c r="R659" s="68"/>
      <c r="S659" s="628"/>
      <c r="T659" s="68" t="str">
        <f>IFERROR(IFERROR(VLOOKUP(CONCATENATE($C659,"-",$D659, "-",$E659),Dashboard!$M$2:$N$158,2,FALSE),VLOOKUP(CONCATENATE($E659,"-",$D659, "-",$C659),[1]Dashboard!$M$2:$N$158,2,FALSE)),"")</f>
        <v>mrg139</v>
      </c>
      <c r="U659" s="209" t="str">
        <f t="shared" si="9"/>
        <v>mrg139</v>
      </c>
      <c r="V659" s="209"/>
      <c r="W659" s="68" t="s">
        <v>5612</v>
      </c>
    </row>
    <row r="660" spans="1:23" x14ac:dyDescent="0.25">
      <c r="A660" s="68"/>
      <c r="B660" s="69"/>
      <c r="C660" s="68" t="s">
        <v>295</v>
      </c>
      <c r="D660" s="68" t="s">
        <v>1261</v>
      </c>
      <c r="E660" s="68" t="s">
        <v>344</v>
      </c>
      <c r="F660" s="68">
        <v>31</v>
      </c>
      <c r="G660" s="68"/>
      <c r="H660" s="626"/>
      <c r="I660" s="70"/>
      <c r="J660" s="91">
        <v>12.15</v>
      </c>
      <c r="K660" s="68">
        <v>1</v>
      </c>
      <c r="L660" s="68">
        <v>0</v>
      </c>
      <c r="M660" s="70">
        <v>7</v>
      </c>
      <c r="N660" s="70">
        <v>4.45</v>
      </c>
      <c r="O660" s="153">
        <f>SUM(F657:F660)</f>
        <v>124</v>
      </c>
      <c r="P660" s="76">
        <v>0</v>
      </c>
      <c r="Q660" s="76">
        <v>0</v>
      </c>
      <c r="R660" s="68"/>
      <c r="S660" s="628"/>
      <c r="T660" s="68" t="str">
        <f>IFERROR(IFERROR(VLOOKUP(CONCATENATE($C660,"-",$D660, "-",$E660),Dashboard!$M$2:$N$158,2,FALSE),VLOOKUP(CONCATENATE($E660,"-",$D660, "-",$C660),[1]Dashboard!$M$2:$N$158,2,FALSE)),"")</f>
        <v>mrg139</v>
      </c>
      <c r="U660" s="209" t="str">
        <f t="shared" si="9"/>
        <v>mrg139</v>
      </c>
      <c r="V660" s="209"/>
      <c r="W660" s="68" t="s">
        <v>7525</v>
      </c>
    </row>
    <row r="661" spans="1:23" x14ac:dyDescent="0.25">
      <c r="A661" s="62"/>
      <c r="B661" s="63" t="s">
        <v>5901</v>
      </c>
      <c r="C661" s="62" t="s">
        <v>344</v>
      </c>
      <c r="D661" s="62" t="s">
        <v>1261</v>
      </c>
      <c r="E661" s="62" t="s">
        <v>295</v>
      </c>
      <c r="F661" s="62">
        <v>31</v>
      </c>
      <c r="G661" s="62"/>
      <c r="H661" s="64">
        <v>12.3</v>
      </c>
      <c r="I661" s="67"/>
      <c r="J661" s="625"/>
      <c r="K661" s="62"/>
      <c r="L661" s="62"/>
      <c r="M661" s="67"/>
      <c r="N661" s="67"/>
      <c r="O661" s="214"/>
      <c r="P661" s="62"/>
      <c r="Q661" s="62"/>
      <c r="R661" s="62"/>
      <c r="S661" s="627"/>
      <c r="T661" s="68" t="str">
        <f>IFERROR(IFERROR(VLOOKUP(CONCATENATE($C661,"-",$D661, "-",$E661),Dashboard!$M$2:$N$158,2,FALSE),VLOOKUP(CONCATENATE($E661,"-",$D661, "-",$C661),[1]Dashboard!$M$2:$N$158,2,FALSE)),"")</f>
        <v>mrg139</v>
      </c>
      <c r="U661" s="209" t="str">
        <f t="shared" si="9"/>
        <v>mrg139</v>
      </c>
      <c r="V661" s="209"/>
      <c r="W661" s="62" t="s">
        <v>5612</v>
      </c>
    </row>
    <row r="662" spans="1:23" x14ac:dyDescent="0.25">
      <c r="A662" s="68"/>
      <c r="B662" s="69"/>
      <c r="C662" s="68" t="s">
        <v>295</v>
      </c>
      <c r="D662" s="68" t="s">
        <v>1261</v>
      </c>
      <c r="E662" s="68" t="s">
        <v>344</v>
      </c>
      <c r="F662" s="68">
        <v>31</v>
      </c>
      <c r="G662" s="68"/>
      <c r="H662" s="64"/>
      <c r="I662" s="70"/>
      <c r="J662" s="91"/>
      <c r="K662" s="68"/>
      <c r="L662" s="68"/>
      <c r="M662" s="70"/>
      <c r="N662" s="70"/>
      <c r="O662" s="153"/>
      <c r="P662" s="68"/>
      <c r="Q662" s="68"/>
      <c r="R662" s="68"/>
      <c r="S662" s="628"/>
      <c r="T662" s="68" t="str">
        <f>IFERROR(IFERROR(VLOOKUP(CONCATENATE($C662,"-",$D662, "-",$E662),Dashboard!$M$2:$N$158,2,FALSE),VLOOKUP(CONCATENATE($E662,"-",$D662, "-",$C662),[1]Dashboard!$M$2:$N$158,2,FALSE)),"")</f>
        <v>mrg139</v>
      </c>
      <c r="U662" s="209" t="str">
        <f t="shared" si="9"/>
        <v>mrg139</v>
      </c>
      <c r="V662" s="209"/>
      <c r="W662" s="68" t="s">
        <v>5612</v>
      </c>
    </row>
    <row r="663" spans="1:23" x14ac:dyDescent="0.25">
      <c r="A663" s="68"/>
      <c r="B663" s="69"/>
      <c r="C663" s="68" t="s">
        <v>344</v>
      </c>
      <c r="D663" s="68" t="s">
        <v>1261</v>
      </c>
      <c r="E663" s="68" t="s">
        <v>295</v>
      </c>
      <c r="F663" s="68">
        <v>31</v>
      </c>
      <c r="G663" s="68"/>
      <c r="H663" s="64"/>
      <c r="I663" s="70"/>
      <c r="J663" s="91"/>
      <c r="K663" s="68"/>
      <c r="L663" s="68"/>
      <c r="M663" s="70"/>
      <c r="N663" s="70"/>
      <c r="O663" s="153"/>
      <c r="P663" s="68"/>
      <c r="Q663" s="68"/>
      <c r="R663" s="68"/>
      <c r="S663" s="628"/>
      <c r="T663" s="68" t="str">
        <f>IFERROR(IFERROR(VLOOKUP(CONCATENATE($C663,"-",$D663, "-",$E663),Dashboard!$M$2:$N$158,2,FALSE),VLOOKUP(CONCATENATE($E663,"-",$D663, "-",$C663),[1]Dashboard!$M$2:$N$158,2,FALSE)),"")</f>
        <v>mrg139</v>
      </c>
      <c r="U663" s="209" t="str">
        <f t="shared" si="9"/>
        <v>mrg139</v>
      </c>
      <c r="V663" s="209"/>
      <c r="W663" s="68" t="s">
        <v>5612</v>
      </c>
    </row>
    <row r="664" spans="1:23" x14ac:dyDescent="0.25">
      <c r="A664" s="68"/>
      <c r="B664" s="69"/>
      <c r="C664" s="68" t="s">
        <v>295</v>
      </c>
      <c r="D664" s="68" t="s">
        <v>1261</v>
      </c>
      <c r="E664" s="68" t="s">
        <v>344</v>
      </c>
      <c r="F664" s="68">
        <v>31</v>
      </c>
      <c r="G664" s="68"/>
      <c r="H664" s="64"/>
      <c r="I664" s="70"/>
      <c r="J664" s="91"/>
      <c r="K664" s="68"/>
      <c r="L664" s="68"/>
      <c r="M664" s="70"/>
      <c r="N664" s="70"/>
      <c r="O664" s="153"/>
      <c r="P664" s="68"/>
      <c r="Q664" s="68"/>
      <c r="R664" s="68"/>
      <c r="S664" s="628"/>
      <c r="T664" s="68" t="str">
        <f>IFERROR(IFERROR(VLOOKUP(CONCATENATE($C664,"-",$D664, "-",$E664),Dashboard!$M$2:$N$158,2,FALSE),VLOOKUP(CONCATENATE($E664,"-",$D664, "-",$C664),[1]Dashboard!$M$2:$N$158,2,FALSE)),"")</f>
        <v>mrg139</v>
      </c>
      <c r="U664" s="209" t="str">
        <f t="shared" si="9"/>
        <v>mrg139</v>
      </c>
      <c r="V664" s="209"/>
      <c r="W664" s="68" t="s">
        <v>5612</v>
      </c>
    </row>
    <row r="665" spans="1:23" x14ac:dyDescent="0.25">
      <c r="A665" s="68"/>
      <c r="B665" s="69"/>
      <c r="C665" s="68" t="s">
        <v>344</v>
      </c>
      <c r="D665" s="68" t="s">
        <v>1261</v>
      </c>
      <c r="E665" s="68" t="s">
        <v>295</v>
      </c>
      <c r="F665" s="68">
        <v>31</v>
      </c>
      <c r="G665" s="68"/>
      <c r="H665" s="64"/>
      <c r="I665" s="70"/>
      <c r="J665" s="91"/>
      <c r="K665" s="68"/>
      <c r="L665" s="68"/>
      <c r="M665" s="70"/>
      <c r="N665" s="70"/>
      <c r="O665" s="153"/>
      <c r="P665" s="68"/>
      <c r="Q665" s="68"/>
      <c r="R665" s="68"/>
      <c r="S665" s="628"/>
      <c r="T665" s="68" t="str">
        <f>IFERROR(IFERROR(VLOOKUP(CONCATENATE($C665,"-",$D665, "-",$E665),Dashboard!$M$2:$N$158,2,FALSE),VLOOKUP(CONCATENATE($E665,"-",$D665, "-",$C665),[1]Dashboard!$M$2:$N$158,2,FALSE)),"")</f>
        <v>mrg139</v>
      </c>
      <c r="U665" s="209" t="str">
        <f t="shared" si="9"/>
        <v>mrg139</v>
      </c>
      <c r="V665" s="209"/>
      <c r="W665" s="68" t="s">
        <v>5612</v>
      </c>
    </row>
    <row r="666" spans="1:23" x14ac:dyDescent="0.25">
      <c r="A666" s="68"/>
      <c r="B666" s="69"/>
      <c r="C666" s="68" t="s">
        <v>295</v>
      </c>
      <c r="D666" s="68" t="s">
        <v>1261</v>
      </c>
      <c r="E666" s="68" t="s">
        <v>344</v>
      </c>
      <c r="F666" s="68">
        <v>31</v>
      </c>
      <c r="G666" s="68"/>
      <c r="H666" s="64"/>
      <c r="I666" s="70"/>
      <c r="J666" s="91">
        <v>22</v>
      </c>
      <c r="K666" s="68">
        <v>1</v>
      </c>
      <c r="L666" s="68">
        <v>0</v>
      </c>
      <c r="M666" s="70">
        <v>10.15</v>
      </c>
      <c r="N666" s="70">
        <v>6.45</v>
      </c>
      <c r="O666" s="153">
        <f>SUM(F661:F666)</f>
        <v>186</v>
      </c>
      <c r="P666" s="76">
        <v>0</v>
      </c>
      <c r="Q666" s="76">
        <v>0</v>
      </c>
      <c r="R666" s="68"/>
      <c r="S666" s="628"/>
      <c r="T666" s="68" t="str">
        <f>IFERROR(IFERROR(VLOOKUP(CONCATENATE($C666,"-",$D666, "-",$E666),Dashboard!$M$2:$N$158,2,FALSE),VLOOKUP(CONCATENATE($E666,"-",$D666, "-",$C666),[1]Dashboard!$M$2:$N$158,2,FALSE)),"")</f>
        <v>mrg139</v>
      </c>
      <c r="U666" s="209" t="str">
        <f t="shared" si="9"/>
        <v>mrg139</v>
      </c>
      <c r="V666" s="209"/>
      <c r="W666" s="68" t="s">
        <v>7582</v>
      </c>
    </row>
    <row r="667" spans="1:23" x14ac:dyDescent="0.25">
      <c r="A667" s="68"/>
      <c r="B667" s="69">
        <v>89</v>
      </c>
      <c r="C667" s="68" t="s">
        <v>344</v>
      </c>
      <c r="D667" s="68" t="s">
        <v>1261</v>
      </c>
      <c r="E667" s="68" t="s">
        <v>295</v>
      </c>
      <c r="F667" s="68">
        <v>31</v>
      </c>
      <c r="G667" s="68"/>
      <c r="H667" s="64">
        <v>6</v>
      </c>
      <c r="I667" s="70"/>
      <c r="J667" s="91"/>
      <c r="K667" s="68"/>
      <c r="L667" s="68"/>
      <c r="M667" s="70"/>
      <c r="N667" s="70"/>
      <c r="O667" s="153"/>
      <c r="P667" s="68"/>
      <c r="Q667" s="68"/>
      <c r="R667" s="68"/>
      <c r="S667" s="628"/>
      <c r="T667" s="68" t="str">
        <f>IFERROR(IFERROR(VLOOKUP(CONCATENATE($C667,"-",$D667, "-",$E667),Dashboard!$M$2:$N$158,2,FALSE),VLOOKUP(CONCATENATE($E667,"-",$D667, "-",$C667),[1]Dashboard!$M$2:$N$158,2,FALSE)),"")</f>
        <v>mrg139</v>
      </c>
      <c r="U667" s="209" t="str">
        <f t="shared" si="9"/>
        <v>mrg139</v>
      </c>
      <c r="V667" s="209"/>
      <c r="W667" s="68" t="s">
        <v>5612</v>
      </c>
    </row>
    <row r="668" spans="1:23" x14ac:dyDescent="0.25">
      <c r="A668" s="68"/>
      <c r="B668" s="69"/>
      <c r="C668" s="68" t="s">
        <v>295</v>
      </c>
      <c r="D668" s="68" t="s">
        <v>1261</v>
      </c>
      <c r="E668" s="68" t="s">
        <v>344</v>
      </c>
      <c r="F668" s="68">
        <v>31</v>
      </c>
      <c r="G668" s="68"/>
      <c r="H668" s="64"/>
      <c r="I668" s="70"/>
      <c r="J668" s="91"/>
      <c r="K668" s="68"/>
      <c r="L668" s="68"/>
      <c r="M668" s="70"/>
      <c r="N668" s="70"/>
      <c r="O668" s="153"/>
      <c r="P668" s="68"/>
      <c r="Q668" s="68"/>
      <c r="R668" s="68"/>
      <c r="S668" s="628"/>
      <c r="T668" s="68" t="str">
        <f>IFERROR(IFERROR(VLOOKUP(CONCATENATE($C668,"-",$D668, "-",$E668),Dashboard!$M$2:$N$158,2,FALSE),VLOOKUP(CONCATENATE($E668,"-",$D668, "-",$C668),[1]Dashboard!$M$2:$N$158,2,FALSE)),"")</f>
        <v>mrg139</v>
      </c>
      <c r="U668" s="209" t="str">
        <f t="shared" si="9"/>
        <v>mrg139</v>
      </c>
      <c r="V668" s="209"/>
      <c r="W668" s="68" t="s">
        <v>5612</v>
      </c>
    </row>
    <row r="669" spans="1:23" x14ac:dyDescent="0.25">
      <c r="A669" s="68"/>
      <c r="B669" s="69"/>
      <c r="C669" s="68" t="s">
        <v>344</v>
      </c>
      <c r="D669" s="68" t="s">
        <v>1261</v>
      </c>
      <c r="E669" s="68" t="s">
        <v>295</v>
      </c>
      <c r="F669" s="68">
        <v>31</v>
      </c>
      <c r="G669" s="68"/>
      <c r="H669" s="64"/>
      <c r="I669" s="70"/>
      <c r="J669" s="91"/>
      <c r="K669" s="68"/>
      <c r="L669" s="68"/>
      <c r="M669" s="70"/>
      <c r="N669" s="70"/>
      <c r="O669" s="153"/>
      <c r="P669" s="68"/>
      <c r="Q669" s="68"/>
      <c r="R669" s="68"/>
      <c r="S669" s="628"/>
      <c r="T669" s="68" t="str">
        <f>IFERROR(IFERROR(VLOOKUP(CONCATENATE($C669,"-",$D669, "-",$E669),Dashboard!$M$2:$N$158,2,FALSE),VLOOKUP(CONCATENATE($E669,"-",$D669, "-",$C669),[1]Dashboard!$M$2:$N$158,2,FALSE)),"")</f>
        <v>mrg139</v>
      </c>
      <c r="U669" s="209" t="str">
        <f t="shared" si="9"/>
        <v>mrg139</v>
      </c>
      <c r="V669" s="209"/>
      <c r="W669" s="68" t="s">
        <v>5612</v>
      </c>
    </row>
    <row r="670" spans="1:23" x14ac:dyDescent="0.25">
      <c r="A670" s="68"/>
      <c r="B670" s="69"/>
      <c r="C670" s="68" t="s">
        <v>295</v>
      </c>
      <c r="D670" s="68" t="s">
        <v>1261</v>
      </c>
      <c r="E670" s="68" t="s">
        <v>344</v>
      </c>
      <c r="F670" s="68">
        <v>31</v>
      </c>
      <c r="G670" s="68"/>
      <c r="H670" s="64"/>
      <c r="I670" s="70"/>
      <c r="J670" s="91">
        <v>12.3</v>
      </c>
      <c r="K670" s="68">
        <v>1</v>
      </c>
      <c r="L670" s="68">
        <v>0</v>
      </c>
      <c r="M670" s="70">
        <v>7.15</v>
      </c>
      <c r="N670" s="70">
        <v>4.45</v>
      </c>
      <c r="O670" s="153">
        <f>SUM(F667:F670)</f>
        <v>124</v>
      </c>
      <c r="P670" s="76">
        <v>0</v>
      </c>
      <c r="Q670" s="76">
        <v>0</v>
      </c>
      <c r="R670" s="68"/>
      <c r="S670" s="628"/>
      <c r="T670" s="68" t="str">
        <f>IFERROR(IFERROR(VLOOKUP(CONCATENATE($C670,"-",$D670, "-",$E670),Dashboard!$M$2:$N$158,2,FALSE),VLOOKUP(CONCATENATE($E670,"-",$D670, "-",$C670),[1]Dashboard!$M$2:$N$158,2,FALSE)),"")</f>
        <v>mrg139</v>
      </c>
      <c r="U670" s="209" t="str">
        <f t="shared" si="9"/>
        <v>mrg139</v>
      </c>
      <c r="V670" s="209"/>
      <c r="W670" s="68" t="s">
        <v>7525</v>
      </c>
    </row>
    <row r="671" spans="1:23" x14ac:dyDescent="0.25">
      <c r="A671" s="68"/>
      <c r="B671" s="69"/>
      <c r="C671" s="68"/>
      <c r="D671" s="68"/>
      <c r="E671" s="68"/>
      <c r="F671" s="68"/>
      <c r="G671" s="68"/>
      <c r="H671" s="64"/>
      <c r="I671" s="70"/>
      <c r="J671" s="91"/>
      <c r="K671" s="68"/>
      <c r="L671" s="68"/>
      <c r="M671" s="70"/>
      <c r="N671" s="70"/>
      <c r="O671" s="153"/>
      <c r="P671" s="68"/>
      <c r="Q671" s="68"/>
      <c r="R671" s="68"/>
      <c r="S671" s="628"/>
      <c r="T671" s="68" t="str">
        <f>IFERROR(IFERROR(VLOOKUP(CONCATENATE($C671,"-",$D671, "-",$E671),Dashboard!$M$2:$N$158,2,FALSE),VLOOKUP(CONCATENATE($E671,"-",$D671, "-",$C671),[1]Dashboard!$M$2:$N$158,2,FALSE)),"")</f>
        <v/>
      </c>
      <c r="U671" s="209" t="str">
        <f t="shared" si="9"/>
        <v/>
      </c>
      <c r="V671" s="209"/>
      <c r="W671" s="68"/>
    </row>
    <row r="672" spans="1:23" x14ac:dyDescent="0.25">
      <c r="A672" s="68"/>
      <c r="B672" s="69" t="s">
        <v>5902</v>
      </c>
      <c r="C672" s="68" t="s">
        <v>344</v>
      </c>
      <c r="D672" s="68" t="s">
        <v>1261</v>
      </c>
      <c r="E672" s="68" t="s">
        <v>295</v>
      </c>
      <c r="F672" s="68">
        <v>34</v>
      </c>
      <c r="G672" s="68"/>
      <c r="H672" s="64">
        <v>12.45</v>
      </c>
      <c r="I672" s="70"/>
      <c r="J672" s="91"/>
      <c r="K672" s="68"/>
      <c r="L672" s="68"/>
      <c r="M672" s="70"/>
      <c r="N672" s="70"/>
      <c r="O672" s="153"/>
      <c r="P672" s="68"/>
      <c r="Q672" s="68"/>
      <c r="R672" s="68"/>
      <c r="S672" s="628"/>
      <c r="T672" s="68" t="str">
        <f>IFERROR(IFERROR(VLOOKUP(CONCATENATE($C672,"-",$D672, "-",$E672),Dashboard!$M$2:$N$158,2,FALSE),VLOOKUP(CONCATENATE($E672,"-",$D672, "-",$C672),[1]Dashboard!$M$2:$N$158,2,FALSE)),"")</f>
        <v>mrg139</v>
      </c>
      <c r="U672" s="209" t="str">
        <f t="shared" si="9"/>
        <v>mrg139</v>
      </c>
      <c r="V672" s="209"/>
      <c r="W672" s="74" t="s">
        <v>7646</v>
      </c>
    </row>
    <row r="673" spans="1:23" x14ac:dyDescent="0.25">
      <c r="A673" s="68"/>
      <c r="B673" s="69"/>
      <c r="C673" s="68" t="s">
        <v>295</v>
      </c>
      <c r="D673" s="68" t="s">
        <v>1261</v>
      </c>
      <c r="E673" s="68" t="s">
        <v>344</v>
      </c>
      <c r="F673" s="68">
        <v>31</v>
      </c>
      <c r="G673" s="68"/>
      <c r="H673" s="64"/>
      <c r="I673" s="70"/>
      <c r="J673" s="91"/>
      <c r="K673" s="68"/>
      <c r="L673" s="68"/>
      <c r="M673" s="70"/>
      <c r="N673" s="70"/>
      <c r="O673" s="153"/>
      <c r="P673" s="68"/>
      <c r="Q673" s="68"/>
      <c r="R673" s="68"/>
      <c r="S673" s="628"/>
      <c r="T673" s="68" t="str">
        <f>IFERROR(IFERROR(VLOOKUP(CONCATENATE($C673,"-",$D673, "-",$E673),Dashboard!$M$2:$N$158,2,FALSE),VLOOKUP(CONCATENATE($E673,"-",$D673, "-",$C673),[1]Dashboard!$M$2:$N$158,2,FALSE)),"")</f>
        <v>mrg139</v>
      </c>
      <c r="U673" s="209" t="str">
        <f t="shared" si="9"/>
        <v>mrg139</v>
      </c>
      <c r="V673" s="209"/>
      <c r="W673" s="68" t="s">
        <v>5612</v>
      </c>
    </row>
    <row r="674" spans="1:23" x14ac:dyDescent="0.25">
      <c r="A674" s="68"/>
      <c r="B674" s="69"/>
      <c r="C674" s="68" t="s">
        <v>344</v>
      </c>
      <c r="D674" s="68" t="s">
        <v>1261</v>
      </c>
      <c r="E674" s="68" t="s">
        <v>295</v>
      </c>
      <c r="F674" s="68">
        <v>31</v>
      </c>
      <c r="G674" s="68"/>
      <c r="H674" s="64"/>
      <c r="I674" s="70"/>
      <c r="J674" s="91"/>
      <c r="K674" s="68"/>
      <c r="L674" s="68"/>
      <c r="M674" s="70"/>
      <c r="N674" s="70"/>
      <c r="O674" s="153"/>
      <c r="P674" s="68"/>
      <c r="Q674" s="68"/>
      <c r="R674" s="68"/>
      <c r="S674" s="628"/>
      <c r="T674" s="68" t="str">
        <f>IFERROR(IFERROR(VLOOKUP(CONCATENATE($C674,"-",$D674, "-",$E674),Dashboard!$M$2:$N$158,2,FALSE),VLOOKUP(CONCATENATE($E674,"-",$D674, "-",$C674),[1]Dashboard!$M$2:$N$158,2,FALSE)),"")</f>
        <v>mrg139</v>
      </c>
      <c r="U674" s="209" t="str">
        <f t="shared" si="9"/>
        <v>mrg139</v>
      </c>
      <c r="V674" s="209"/>
      <c r="W674" s="68" t="s">
        <v>5612</v>
      </c>
    </row>
    <row r="675" spans="1:23" x14ac:dyDescent="0.25">
      <c r="A675" s="68"/>
      <c r="B675" s="69"/>
      <c r="C675" s="68" t="s">
        <v>295</v>
      </c>
      <c r="D675" s="68" t="s">
        <v>1261</v>
      </c>
      <c r="E675" s="68" t="s">
        <v>344</v>
      </c>
      <c r="F675" s="68">
        <v>31</v>
      </c>
      <c r="G675" s="68"/>
      <c r="H675" s="64"/>
      <c r="I675" s="70"/>
      <c r="J675" s="91">
        <v>22</v>
      </c>
      <c r="K675" s="68">
        <v>1</v>
      </c>
      <c r="L675" s="68">
        <v>0</v>
      </c>
      <c r="M675" s="70">
        <v>10</v>
      </c>
      <c r="N675" s="70">
        <v>6.45</v>
      </c>
      <c r="O675" s="153">
        <f>SUM(F672:F675)</f>
        <v>127</v>
      </c>
      <c r="P675" s="76">
        <v>0</v>
      </c>
      <c r="Q675" s="76">
        <v>0</v>
      </c>
      <c r="R675" s="68"/>
      <c r="S675" s="628"/>
      <c r="T675" s="68" t="str">
        <f>IFERROR(IFERROR(VLOOKUP(CONCATENATE($C675,"-",$D675, "-",$E675),Dashboard!$M$2:$N$158,2,FALSE),VLOOKUP(CONCATENATE($E675,"-",$D675, "-",$C675),[1]Dashboard!$M$2:$N$158,2,FALSE)),"")</f>
        <v>mrg139</v>
      </c>
      <c r="U675" s="209" t="str">
        <f t="shared" si="9"/>
        <v>mrg139</v>
      </c>
      <c r="V675" s="209"/>
      <c r="W675" s="68" t="s">
        <v>7582</v>
      </c>
    </row>
    <row r="676" spans="1:23" x14ac:dyDescent="0.25">
      <c r="A676" s="68"/>
      <c r="B676" s="69">
        <v>90</v>
      </c>
      <c r="C676" s="68" t="s">
        <v>344</v>
      </c>
      <c r="D676" s="68" t="s">
        <v>1261</v>
      </c>
      <c r="E676" s="68" t="s">
        <v>295</v>
      </c>
      <c r="F676" s="68">
        <v>34</v>
      </c>
      <c r="G676" s="68"/>
      <c r="H676" s="64">
        <v>6</v>
      </c>
      <c r="I676" s="70"/>
      <c r="J676" s="91"/>
      <c r="K676" s="68"/>
      <c r="L676" s="68"/>
      <c r="M676" s="70"/>
      <c r="N676" s="70"/>
      <c r="O676" s="153"/>
      <c r="P676" s="68"/>
      <c r="Q676" s="68"/>
      <c r="R676" s="68"/>
      <c r="S676" s="628"/>
      <c r="T676" s="68" t="str">
        <f>IFERROR(IFERROR(VLOOKUP(CONCATENATE($C676,"-",$D676, "-",$E676),Dashboard!$M$2:$N$158,2,FALSE),VLOOKUP(CONCATENATE($E676,"-",$D676, "-",$C676),[1]Dashboard!$M$2:$N$158,2,FALSE)),"")</f>
        <v>mrg139</v>
      </c>
      <c r="U676" s="209" t="str">
        <f t="shared" si="9"/>
        <v>mrg139</v>
      </c>
      <c r="V676" s="209"/>
      <c r="W676" s="74" t="s">
        <v>7647</v>
      </c>
    </row>
    <row r="677" spans="1:23" x14ac:dyDescent="0.25">
      <c r="A677" s="68"/>
      <c r="B677" s="69"/>
      <c r="C677" s="68" t="s">
        <v>295</v>
      </c>
      <c r="D677" s="68" t="s">
        <v>1261</v>
      </c>
      <c r="E677" s="68" t="s">
        <v>344</v>
      </c>
      <c r="F677" s="68">
        <v>31</v>
      </c>
      <c r="G677" s="68"/>
      <c r="H677" s="64"/>
      <c r="I677" s="70"/>
      <c r="J677" s="91"/>
      <c r="K677" s="68"/>
      <c r="L677" s="68"/>
      <c r="M677" s="70"/>
      <c r="N677" s="70"/>
      <c r="O677" s="153"/>
      <c r="P677" s="68"/>
      <c r="Q677" s="68"/>
      <c r="R677" s="68"/>
      <c r="S677" s="628"/>
      <c r="T677" s="68" t="str">
        <f>IFERROR(IFERROR(VLOOKUP(CONCATENATE($C677,"-",$D677, "-",$E677),Dashboard!$M$2:$N$158,2,FALSE),VLOOKUP(CONCATENATE($E677,"-",$D677, "-",$C677),[1]Dashboard!$M$2:$N$158,2,FALSE)),"")</f>
        <v>mrg139</v>
      </c>
      <c r="U677" s="209" t="str">
        <f t="shared" si="9"/>
        <v>mrg139</v>
      </c>
      <c r="V677" s="209"/>
      <c r="W677" s="68" t="s">
        <v>5612</v>
      </c>
    </row>
    <row r="678" spans="1:23" x14ac:dyDescent="0.25">
      <c r="A678" s="68"/>
      <c r="B678" s="69"/>
      <c r="C678" s="68" t="s">
        <v>344</v>
      </c>
      <c r="D678" s="68" t="s">
        <v>1261</v>
      </c>
      <c r="E678" s="68" t="s">
        <v>295</v>
      </c>
      <c r="F678" s="68">
        <v>31</v>
      </c>
      <c r="G678" s="68"/>
      <c r="H678" s="64"/>
      <c r="I678" s="70"/>
      <c r="J678" s="91"/>
      <c r="K678" s="68"/>
      <c r="L678" s="68"/>
      <c r="M678" s="70"/>
      <c r="N678" s="70"/>
      <c r="O678" s="153"/>
      <c r="P678" s="68"/>
      <c r="Q678" s="68"/>
      <c r="R678" s="68"/>
      <c r="S678" s="628"/>
      <c r="T678" s="68" t="str">
        <f>IFERROR(IFERROR(VLOOKUP(CONCATENATE($C678,"-",$D678, "-",$E678),Dashboard!$M$2:$N$158,2,FALSE),VLOOKUP(CONCATENATE($E678,"-",$D678, "-",$C678),[1]Dashboard!$M$2:$N$158,2,FALSE)),"")</f>
        <v>mrg139</v>
      </c>
      <c r="U678" s="209" t="str">
        <f t="shared" si="9"/>
        <v>mrg139</v>
      </c>
      <c r="V678" s="209"/>
      <c r="W678" s="68" t="s">
        <v>5612</v>
      </c>
    </row>
    <row r="679" spans="1:23" x14ac:dyDescent="0.25">
      <c r="A679" s="68"/>
      <c r="B679" s="69"/>
      <c r="C679" s="68" t="s">
        <v>295</v>
      </c>
      <c r="D679" s="68" t="s">
        <v>1261</v>
      </c>
      <c r="E679" s="68" t="s">
        <v>344</v>
      </c>
      <c r="F679" s="68">
        <v>31</v>
      </c>
      <c r="G679" s="68"/>
      <c r="H679" s="64"/>
      <c r="I679" s="70"/>
      <c r="J679" s="91">
        <v>12.45</v>
      </c>
      <c r="K679" s="68">
        <v>1</v>
      </c>
      <c r="L679" s="68">
        <v>0</v>
      </c>
      <c r="M679" s="70">
        <v>7.3</v>
      </c>
      <c r="N679" s="70">
        <v>4.45</v>
      </c>
      <c r="O679" s="153">
        <f>SUM(F676:F679)</f>
        <v>127</v>
      </c>
      <c r="P679" s="76">
        <v>0</v>
      </c>
      <c r="Q679" s="76">
        <v>0</v>
      </c>
      <c r="R679" s="68"/>
      <c r="S679" s="628"/>
      <c r="T679" s="68" t="str">
        <f>IFERROR(IFERROR(VLOOKUP(CONCATENATE($C679,"-",$D679, "-",$E679),Dashboard!$M$2:$N$158,2,FALSE),VLOOKUP(CONCATENATE($E679,"-",$D679, "-",$C679),[1]Dashboard!$M$2:$N$158,2,FALSE)),"")</f>
        <v>mrg139</v>
      </c>
      <c r="U679" s="209" t="str">
        <f t="shared" si="9"/>
        <v>mrg139</v>
      </c>
      <c r="V679" s="209"/>
      <c r="W679" s="68" t="s">
        <v>5612</v>
      </c>
    </row>
    <row r="680" spans="1:23" x14ac:dyDescent="0.25">
      <c r="A680" s="68"/>
      <c r="B680" s="69"/>
      <c r="C680" s="68"/>
      <c r="D680" s="68"/>
      <c r="E680" s="68"/>
      <c r="F680" s="68"/>
      <c r="G680" s="68"/>
      <c r="H680" s="64"/>
      <c r="I680" s="70"/>
      <c r="J680" s="91"/>
      <c r="K680" s="68"/>
      <c r="L680" s="68"/>
      <c r="M680" s="70"/>
      <c r="N680" s="70"/>
      <c r="O680" s="153"/>
      <c r="P680" s="68"/>
      <c r="Q680" s="68"/>
      <c r="R680" s="68"/>
      <c r="S680" s="628"/>
      <c r="T680" s="68" t="str">
        <f>IFERROR(IFERROR(VLOOKUP(CONCATENATE($C680,"-",$D680, "-",$E680),Dashboard!$M$2:$N$158,2,FALSE),VLOOKUP(CONCATENATE($E680,"-",$D680, "-",$C680),[1]Dashboard!$M$2:$N$158,2,FALSE)),"")</f>
        <v/>
      </c>
      <c r="U680" s="209" t="str">
        <f t="shared" si="9"/>
        <v/>
      </c>
      <c r="V680" s="209"/>
      <c r="W680" s="68"/>
    </row>
    <row r="681" spans="1:23" x14ac:dyDescent="0.25">
      <c r="A681" s="68"/>
      <c r="B681" s="69" t="s">
        <v>5903</v>
      </c>
      <c r="C681" s="68" t="s">
        <v>344</v>
      </c>
      <c r="D681" s="68" t="s">
        <v>1261</v>
      </c>
      <c r="E681" s="68" t="s">
        <v>295</v>
      </c>
      <c r="F681" s="68">
        <v>31</v>
      </c>
      <c r="G681" s="68"/>
      <c r="H681" s="64">
        <v>13</v>
      </c>
      <c r="I681" s="70"/>
      <c r="J681" s="91"/>
      <c r="K681" s="68"/>
      <c r="L681" s="68"/>
      <c r="M681" s="70"/>
      <c r="N681" s="70"/>
      <c r="O681" s="153"/>
      <c r="P681" s="68"/>
      <c r="Q681" s="68"/>
      <c r="R681" s="68"/>
      <c r="S681" s="628"/>
      <c r="T681" s="68" t="str">
        <f>IFERROR(IFERROR(VLOOKUP(CONCATENATE($C681,"-",$D681, "-",$E681),Dashboard!$M$2:$N$158,2,FALSE),VLOOKUP(CONCATENATE($E681,"-",$D681, "-",$C681),[1]Dashboard!$M$2:$N$158,2,FALSE)),"")</f>
        <v>mrg139</v>
      </c>
      <c r="U681" s="209" t="str">
        <f t="shared" si="9"/>
        <v>mrg139</v>
      </c>
      <c r="V681" s="209"/>
      <c r="W681" s="68" t="s">
        <v>5612</v>
      </c>
    </row>
    <row r="682" spans="1:23" x14ac:dyDescent="0.25">
      <c r="A682" s="68"/>
      <c r="B682" s="69"/>
      <c r="C682" s="68" t="s">
        <v>295</v>
      </c>
      <c r="D682" s="68" t="s">
        <v>1261</v>
      </c>
      <c r="E682" s="68" t="s">
        <v>344</v>
      </c>
      <c r="F682" s="68">
        <v>31</v>
      </c>
      <c r="G682" s="68"/>
      <c r="H682" s="64"/>
      <c r="I682" s="70"/>
      <c r="J682" s="91"/>
      <c r="K682" s="68"/>
      <c r="L682" s="68"/>
      <c r="M682" s="70"/>
      <c r="N682" s="70"/>
      <c r="O682" s="153"/>
      <c r="P682" s="68"/>
      <c r="Q682" s="68"/>
      <c r="R682" s="68"/>
      <c r="S682" s="628"/>
      <c r="T682" s="68" t="str">
        <f>IFERROR(IFERROR(VLOOKUP(CONCATENATE($C682,"-",$D682, "-",$E682),Dashboard!$M$2:$N$158,2,FALSE),VLOOKUP(CONCATENATE($E682,"-",$D682, "-",$C682),[1]Dashboard!$M$2:$N$158,2,FALSE)),"")</f>
        <v>mrg139</v>
      </c>
      <c r="U682" s="209" t="str">
        <f t="shared" si="9"/>
        <v>mrg139</v>
      </c>
      <c r="V682" s="209"/>
      <c r="W682" s="68" t="s">
        <v>5612</v>
      </c>
    </row>
    <row r="683" spans="1:23" x14ac:dyDescent="0.25">
      <c r="A683" s="68"/>
      <c r="B683" s="69"/>
      <c r="C683" s="68" t="s">
        <v>344</v>
      </c>
      <c r="D683" s="68" t="s">
        <v>1261</v>
      </c>
      <c r="E683" s="68" t="s">
        <v>295</v>
      </c>
      <c r="F683" s="68">
        <v>31</v>
      </c>
      <c r="G683" s="68"/>
      <c r="H683" s="64"/>
      <c r="I683" s="70"/>
      <c r="J683" s="91"/>
      <c r="K683" s="68"/>
      <c r="L683" s="68"/>
      <c r="M683" s="70"/>
      <c r="N683" s="70"/>
      <c r="O683" s="153"/>
      <c r="P683" s="68"/>
      <c r="Q683" s="68"/>
      <c r="R683" s="68"/>
      <c r="S683" s="628"/>
      <c r="T683" s="68" t="str">
        <f>IFERROR(IFERROR(VLOOKUP(CONCATENATE($C683,"-",$D683, "-",$E683),Dashboard!$M$2:$N$158,2,FALSE),VLOOKUP(CONCATENATE($E683,"-",$D683, "-",$C683),[1]Dashboard!$M$2:$N$158,2,FALSE)),"")</f>
        <v>mrg139</v>
      </c>
      <c r="U683" s="209" t="str">
        <f t="shared" si="9"/>
        <v>mrg139</v>
      </c>
      <c r="V683" s="209"/>
      <c r="W683" s="68" t="s">
        <v>5612</v>
      </c>
    </row>
    <row r="684" spans="1:23" x14ac:dyDescent="0.25">
      <c r="A684" s="68"/>
      <c r="B684" s="69"/>
      <c r="C684" s="68" t="s">
        <v>295</v>
      </c>
      <c r="D684" s="68" t="s">
        <v>1261</v>
      </c>
      <c r="E684" s="68" t="s">
        <v>344</v>
      </c>
      <c r="F684" s="68">
        <v>31</v>
      </c>
      <c r="G684" s="68"/>
      <c r="H684" s="64"/>
      <c r="I684" s="70"/>
      <c r="J684" s="91"/>
      <c r="K684" s="68"/>
      <c r="L684" s="68"/>
      <c r="M684" s="70"/>
      <c r="N684" s="70"/>
      <c r="O684" s="153"/>
      <c r="P684" s="68"/>
      <c r="Q684" s="68"/>
      <c r="R684" s="68"/>
      <c r="S684" s="628"/>
      <c r="T684" s="68" t="str">
        <f>IFERROR(IFERROR(VLOOKUP(CONCATENATE($C684,"-",$D684, "-",$E684),Dashboard!$M$2:$N$158,2,FALSE),VLOOKUP(CONCATENATE($E684,"-",$D684, "-",$C684),[1]Dashboard!$M$2:$N$158,2,FALSE)),"")</f>
        <v>mrg139</v>
      </c>
      <c r="U684" s="209" t="str">
        <f t="shared" si="9"/>
        <v>mrg139</v>
      </c>
      <c r="V684" s="209"/>
      <c r="W684" s="68" t="s">
        <v>5612</v>
      </c>
    </row>
    <row r="685" spans="1:23" x14ac:dyDescent="0.25">
      <c r="A685" s="68"/>
      <c r="B685" s="69"/>
      <c r="C685" s="68" t="s">
        <v>344</v>
      </c>
      <c r="D685" s="68" t="s">
        <v>1261</v>
      </c>
      <c r="E685" s="68" t="s">
        <v>295</v>
      </c>
      <c r="F685" s="68">
        <v>31</v>
      </c>
      <c r="G685" s="68"/>
      <c r="H685" s="64"/>
      <c r="I685" s="70"/>
      <c r="J685" s="91">
        <v>22</v>
      </c>
      <c r="K685" s="68">
        <v>1</v>
      </c>
      <c r="L685" s="68">
        <v>0</v>
      </c>
      <c r="M685" s="70">
        <v>9.4499999999999993</v>
      </c>
      <c r="N685" s="70">
        <v>6.45</v>
      </c>
      <c r="O685" s="153">
        <f>SUM(F681:F685)</f>
        <v>155</v>
      </c>
      <c r="P685" s="76">
        <v>0</v>
      </c>
      <c r="Q685" s="76">
        <v>0</v>
      </c>
      <c r="R685" s="68"/>
      <c r="S685" s="628"/>
      <c r="T685" s="68" t="str">
        <f>IFERROR(IFERROR(VLOOKUP(CONCATENATE($C685,"-",$D685, "-",$E685),Dashboard!$M$2:$N$158,2,FALSE),VLOOKUP(CONCATENATE($E685,"-",$D685, "-",$C685),[1]Dashboard!$M$2:$N$158,2,FALSE)),"")</f>
        <v>mrg139</v>
      </c>
      <c r="U685" s="209" t="str">
        <f t="shared" si="9"/>
        <v>mrg139</v>
      </c>
      <c r="V685" s="209"/>
      <c r="W685" s="68" t="s">
        <v>7648</v>
      </c>
    </row>
    <row r="686" spans="1:23" x14ac:dyDescent="0.25">
      <c r="A686" s="68"/>
      <c r="B686" s="69">
        <v>91</v>
      </c>
      <c r="C686" s="68" t="s">
        <v>295</v>
      </c>
      <c r="D686" s="68" t="s">
        <v>1261</v>
      </c>
      <c r="E686" s="68" t="s">
        <v>344</v>
      </c>
      <c r="F686" s="68">
        <v>31</v>
      </c>
      <c r="G686" s="68"/>
      <c r="H686" s="64">
        <v>6</v>
      </c>
      <c r="I686" s="70"/>
      <c r="J686" s="91"/>
      <c r="K686" s="68"/>
      <c r="L686" s="68"/>
      <c r="M686" s="70"/>
      <c r="N686" s="70"/>
      <c r="O686" s="153"/>
      <c r="P686" s="68"/>
      <c r="Q686" s="68"/>
      <c r="R686" s="68"/>
      <c r="S686" s="628"/>
      <c r="T686" s="68" t="str">
        <f>IFERROR(IFERROR(VLOOKUP(CONCATENATE($C686,"-",$D686, "-",$E686),Dashboard!$M$2:$N$158,2,FALSE),VLOOKUP(CONCATENATE($E686,"-",$D686, "-",$C686),[1]Dashboard!$M$2:$N$158,2,FALSE)),"")</f>
        <v>mrg139</v>
      </c>
      <c r="U686" s="209" t="str">
        <f t="shared" si="9"/>
        <v>mrg139</v>
      </c>
      <c r="V686" s="209"/>
      <c r="W686" s="68" t="s">
        <v>5612</v>
      </c>
    </row>
    <row r="687" spans="1:23" x14ac:dyDescent="0.25">
      <c r="A687" s="68"/>
      <c r="B687" s="69"/>
      <c r="C687" s="68" t="s">
        <v>344</v>
      </c>
      <c r="D687" s="68" t="s">
        <v>1261</v>
      </c>
      <c r="E687" s="68" t="s">
        <v>295</v>
      </c>
      <c r="F687" s="68">
        <v>31</v>
      </c>
      <c r="G687" s="68"/>
      <c r="H687" s="64"/>
      <c r="I687" s="70"/>
      <c r="J687" s="91"/>
      <c r="K687" s="68"/>
      <c r="L687" s="68"/>
      <c r="M687" s="70"/>
      <c r="N687" s="70"/>
      <c r="O687" s="153"/>
      <c r="P687" s="68"/>
      <c r="Q687" s="68"/>
      <c r="R687" s="68"/>
      <c r="S687" s="628"/>
      <c r="T687" s="68" t="str">
        <f>IFERROR(IFERROR(VLOOKUP(CONCATENATE($C687,"-",$D687, "-",$E687),Dashboard!$M$2:$N$158,2,FALSE),VLOOKUP(CONCATENATE($E687,"-",$D687, "-",$C687),[1]Dashboard!$M$2:$N$158,2,FALSE)),"")</f>
        <v>mrg139</v>
      </c>
      <c r="U687" s="209" t="str">
        <f t="shared" si="9"/>
        <v>mrg139</v>
      </c>
      <c r="V687" s="209"/>
      <c r="W687" s="68" t="s">
        <v>5612</v>
      </c>
    </row>
    <row r="688" spans="1:23" x14ac:dyDescent="0.25">
      <c r="A688" s="68"/>
      <c r="B688" s="69"/>
      <c r="C688" s="68" t="s">
        <v>295</v>
      </c>
      <c r="D688" s="68" t="s">
        <v>1261</v>
      </c>
      <c r="E688" s="68" t="s">
        <v>344</v>
      </c>
      <c r="F688" s="68">
        <v>31</v>
      </c>
      <c r="G688" s="68"/>
      <c r="H688" s="64"/>
      <c r="I688" s="70"/>
      <c r="J688" s="91"/>
      <c r="K688" s="68"/>
      <c r="L688" s="68"/>
      <c r="M688" s="70"/>
      <c r="N688" s="70"/>
      <c r="O688" s="153"/>
      <c r="P688" s="68"/>
      <c r="Q688" s="68"/>
      <c r="R688" s="68"/>
      <c r="S688" s="628"/>
      <c r="T688" s="68" t="str">
        <f>IFERROR(IFERROR(VLOOKUP(CONCATENATE($C688,"-",$D688, "-",$E688),Dashboard!$M$2:$N$158,2,FALSE),VLOOKUP(CONCATENATE($E688,"-",$D688, "-",$C688),[1]Dashboard!$M$2:$N$158,2,FALSE)),"")</f>
        <v>mrg139</v>
      </c>
      <c r="U688" s="209" t="str">
        <f t="shared" ref="U688:U751" si="10">$T688</f>
        <v>mrg139</v>
      </c>
      <c r="V688" s="209"/>
      <c r="W688" s="68" t="s">
        <v>5612</v>
      </c>
    </row>
    <row r="689" spans="1:23" x14ac:dyDescent="0.25">
      <c r="A689" s="68"/>
      <c r="B689" s="69"/>
      <c r="C689" s="68" t="s">
        <v>344</v>
      </c>
      <c r="D689" s="68" t="s">
        <v>1261</v>
      </c>
      <c r="E689" s="68" t="s">
        <v>295</v>
      </c>
      <c r="F689" s="68">
        <v>31</v>
      </c>
      <c r="G689" s="68"/>
      <c r="H689" s="64"/>
      <c r="I689" s="70"/>
      <c r="J689" s="91"/>
      <c r="K689" s="68"/>
      <c r="L689" s="68"/>
      <c r="M689" s="70"/>
      <c r="N689" s="70"/>
      <c r="O689" s="153"/>
      <c r="P689" s="68"/>
      <c r="Q689" s="68"/>
      <c r="R689" s="68"/>
      <c r="S689" s="628"/>
      <c r="T689" s="68" t="str">
        <f>IFERROR(IFERROR(VLOOKUP(CONCATENATE($C689,"-",$D689, "-",$E689),Dashboard!$M$2:$N$158,2,FALSE),VLOOKUP(CONCATENATE($E689,"-",$D689, "-",$C689),[1]Dashboard!$M$2:$N$158,2,FALSE)),"")</f>
        <v>mrg139</v>
      </c>
      <c r="U689" s="209" t="str">
        <f t="shared" si="10"/>
        <v>mrg139</v>
      </c>
      <c r="V689" s="209"/>
      <c r="W689" s="68" t="s">
        <v>5612</v>
      </c>
    </row>
    <row r="690" spans="1:23" x14ac:dyDescent="0.25">
      <c r="A690" s="68"/>
      <c r="B690" s="69"/>
      <c r="C690" s="68" t="s">
        <v>295</v>
      </c>
      <c r="D690" s="68" t="s">
        <v>1261</v>
      </c>
      <c r="E690" s="68" t="s">
        <v>344</v>
      </c>
      <c r="F690" s="68">
        <v>31</v>
      </c>
      <c r="G690" s="68"/>
      <c r="H690" s="64"/>
      <c r="I690" s="70"/>
      <c r="J690" s="91">
        <v>13</v>
      </c>
      <c r="K690" s="68">
        <v>1</v>
      </c>
      <c r="L690" s="68">
        <v>0</v>
      </c>
      <c r="M690" s="70">
        <v>7.45</v>
      </c>
      <c r="N690" s="70">
        <v>4.45</v>
      </c>
      <c r="O690" s="153">
        <f>SUM(F686:F690)</f>
        <v>155</v>
      </c>
      <c r="P690" s="76">
        <v>0</v>
      </c>
      <c r="Q690" s="76">
        <v>0</v>
      </c>
      <c r="R690" s="68"/>
      <c r="S690" s="628"/>
      <c r="T690" s="68" t="str">
        <f>IFERROR(IFERROR(VLOOKUP(CONCATENATE($C690,"-",$D690, "-",$E690),Dashboard!$M$2:$N$158,2,FALSE),VLOOKUP(CONCATENATE($E690,"-",$D690, "-",$C690),[1]Dashboard!$M$2:$N$158,2,FALSE)),"")</f>
        <v>mrg139</v>
      </c>
      <c r="U690" s="209" t="str">
        <f t="shared" si="10"/>
        <v>mrg139</v>
      </c>
      <c r="V690" s="209"/>
      <c r="W690" s="68" t="s">
        <v>7525</v>
      </c>
    </row>
    <row r="691" spans="1:23" x14ac:dyDescent="0.25">
      <c r="A691" s="62"/>
      <c r="B691" s="63" t="s">
        <v>5904</v>
      </c>
      <c r="C691" s="62" t="s">
        <v>344</v>
      </c>
      <c r="D691" s="62" t="s">
        <v>1261</v>
      </c>
      <c r="E691" s="62" t="s">
        <v>295</v>
      </c>
      <c r="F691" s="62">
        <v>31</v>
      </c>
      <c r="G691" s="62"/>
      <c r="H691" s="64">
        <v>6.3</v>
      </c>
      <c r="I691" s="67"/>
      <c r="J691" s="62"/>
      <c r="K691" s="62"/>
      <c r="L691" s="62"/>
      <c r="M691" s="62"/>
      <c r="N691" s="62"/>
      <c r="O691" s="214"/>
      <c r="P691" s="62"/>
      <c r="Q691" s="62"/>
      <c r="R691" s="62"/>
      <c r="S691" s="627"/>
      <c r="T691" s="68" t="str">
        <f>IFERROR(IFERROR(VLOOKUP(CONCATENATE($C691,"-",$D691, "-",$E691),Dashboard!$M$2:$N$158,2,FALSE),VLOOKUP(CONCATENATE($E691,"-",$D691, "-",$C691),[1]Dashboard!$M$2:$N$158,2,FALSE)),"")</f>
        <v>mrg139</v>
      </c>
      <c r="U691" s="209" t="str">
        <f t="shared" si="10"/>
        <v>mrg139</v>
      </c>
      <c r="V691" s="209"/>
      <c r="W691" s="62" t="s">
        <v>5612</v>
      </c>
    </row>
    <row r="692" spans="1:23" x14ac:dyDescent="0.25">
      <c r="A692" s="68"/>
      <c r="B692" s="69"/>
      <c r="C692" s="68" t="s">
        <v>295</v>
      </c>
      <c r="D692" s="68" t="s">
        <v>1261</v>
      </c>
      <c r="E692" s="68" t="s">
        <v>344</v>
      </c>
      <c r="F692" s="68">
        <v>31</v>
      </c>
      <c r="G692" s="68"/>
      <c r="H692" s="64"/>
      <c r="I692" s="70"/>
      <c r="J692" s="91"/>
      <c r="K692" s="68"/>
      <c r="L692" s="68"/>
      <c r="M692" s="70"/>
      <c r="N692" s="70"/>
      <c r="O692" s="153"/>
      <c r="P692" s="70"/>
      <c r="Q692" s="68"/>
      <c r="R692" s="68"/>
      <c r="S692" s="628"/>
      <c r="T692" s="68" t="str">
        <f>IFERROR(IFERROR(VLOOKUP(CONCATENATE($C692,"-",$D692, "-",$E692),Dashboard!$M$2:$N$158,2,FALSE),VLOOKUP(CONCATENATE($E692,"-",$D692, "-",$C692),[1]Dashboard!$M$2:$N$158,2,FALSE)),"")</f>
        <v>mrg139</v>
      </c>
      <c r="U692" s="209" t="str">
        <f t="shared" si="10"/>
        <v>mrg139</v>
      </c>
      <c r="V692" s="209"/>
      <c r="W692" s="68" t="s">
        <v>5612</v>
      </c>
    </row>
    <row r="693" spans="1:23" x14ac:dyDescent="0.25">
      <c r="A693" s="68"/>
      <c r="B693" s="69"/>
      <c r="C693" s="68" t="s">
        <v>344</v>
      </c>
      <c r="D693" s="68" t="s">
        <v>1261</v>
      </c>
      <c r="E693" s="68" t="s">
        <v>295</v>
      </c>
      <c r="F693" s="68">
        <v>31</v>
      </c>
      <c r="G693" s="68"/>
      <c r="H693" s="64"/>
      <c r="I693" s="70"/>
      <c r="J693" s="91"/>
      <c r="K693" s="68"/>
      <c r="L693" s="68"/>
      <c r="M693" s="70"/>
      <c r="N693" s="70"/>
      <c r="O693" s="153"/>
      <c r="P693" s="70"/>
      <c r="Q693" s="68"/>
      <c r="R693" s="68"/>
      <c r="S693" s="628"/>
      <c r="T693" s="68" t="str">
        <f>IFERROR(IFERROR(VLOOKUP(CONCATENATE($C693,"-",$D693, "-",$E693),Dashboard!$M$2:$N$158,2,FALSE),VLOOKUP(CONCATENATE($E693,"-",$D693, "-",$C693),[1]Dashboard!$M$2:$N$158,2,FALSE)),"")</f>
        <v>mrg139</v>
      </c>
      <c r="U693" s="209" t="str">
        <f t="shared" si="10"/>
        <v>mrg139</v>
      </c>
      <c r="V693" s="209"/>
      <c r="W693" s="68" t="s">
        <v>5612</v>
      </c>
    </row>
    <row r="694" spans="1:23" x14ac:dyDescent="0.25">
      <c r="A694" s="68"/>
      <c r="B694" s="69"/>
      <c r="C694" s="68" t="s">
        <v>295</v>
      </c>
      <c r="D694" s="68" t="s">
        <v>1261</v>
      </c>
      <c r="E694" s="68" t="s">
        <v>344</v>
      </c>
      <c r="F694" s="68">
        <v>31</v>
      </c>
      <c r="G694" s="68"/>
      <c r="H694" s="64"/>
      <c r="I694" s="70"/>
      <c r="J694" s="91"/>
      <c r="K694" s="68"/>
      <c r="L694" s="68"/>
      <c r="M694" s="70"/>
      <c r="N694" s="70"/>
      <c r="O694" s="153"/>
      <c r="P694" s="70"/>
      <c r="Q694" s="68"/>
      <c r="R694" s="68"/>
      <c r="S694" s="628"/>
      <c r="T694" s="68" t="str">
        <f>IFERROR(IFERROR(VLOOKUP(CONCATENATE($C694,"-",$D694, "-",$E694),Dashboard!$M$2:$N$158,2,FALSE),VLOOKUP(CONCATENATE($E694,"-",$D694, "-",$C694),[1]Dashboard!$M$2:$N$158,2,FALSE)),"")</f>
        <v>mrg139</v>
      </c>
      <c r="U694" s="209" t="str">
        <f t="shared" si="10"/>
        <v>mrg139</v>
      </c>
      <c r="V694" s="209"/>
      <c r="W694" s="68" t="s">
        <v>5612</v>
      </c>
    </row>
    <row r="695" spans="1:23" x14ac:dyDescent="0.25">
      <c r="A695" s="68"/>
      <c r="B695" s="69"/>
      <c r="C695" s="68" t="s">
        <v>344</v>
      </c>
      <c r="D695" s="68" t="s">
        <v>1261</v>
      </c>
      <c r="E695" s="68" t="s">
        <v>295</v>
      </c>
      <c r="F695" s="68">
        <v>31</v>
      </c>
      <c r="G695" s="68"/>
      <c r="H695" s="64"/>
      <c r="I695" s="70"/>
      <c r="J695" s="91"/>
      <c r="K695" s="68"/>
      <c r="L695" s="68"/>
      <c r="M695" s="70"/>
      <c r="N695" s="70"/>
      <c r="O695" s="153"/>
      <c r="P695" s="70"/>
      <c r="Q695" s="68"/>
      <c r="R695" s="68"/>
      <c r="S695" s="628"/>
      <c r="T695" s="68" t="str">
        <f>IFERROR(IFERROR(VLOOKUP(CONCATENATE($C695,"-",$D695, "-",$E695),Dashboard!$M$2:$N$158,2,FALSE),VLOOKUP(CONCATENATE($E695,"-",$D695, "-",$C695),[1]Dashboard!$M$2:$N$158,2,FALSE)),"")</f>
        <v>mrg139</v>
      </c>
      <c r="U695" s="209" t="str">
        <f t="shared" si="10"/>
        <v>mrg139</v>
      </c>
      <c r="V695" s="209"/>
      <c r="W695" s="68" t="s">
        <v>5612</v>
      </c>
    </row>
    <row r="696" spans="1:23" x14ac:dyDescent="0.25">
      <c r="A696" s="68"/>
      <c r="B696" s="69"/>
      <c r="C696" s="68" t="s">
        <v>295</v>
      </c>
      <c r="D696" s="68" t="s">
        <v>1261</v>
      </c>
      <c r="E696" s="68" t="s">
        <v>344</v>
      </c>
      <c r="F696" s="68">
        <v>31</v>
      </c>
      <c r="G696" s="68"/>
      <c r="H696" s="64"/>
      <c r="I696" s="70"/>
      <c r="J696" s="91">
        <v>17.3</v>
      </c>
      <c r="K696" s="68">
        <v>1</v>
      </c>
      <c r="L696" s="68">
        <v>0</v>
      </c>
      <c r="M696" s="70">
        <v>11.45</v>
      </c>
      <c r="N696" s="70">
        <v>6.45</v>
      </c>
      <c r="O696" s="216">
        <f>SUM(F691:F696)</f>
        <v>186</v>
      </c>
      <c r="P696" s="76">
        <v>0</v>
      </c>
      <c r="Q696" s="76">
        <v>0</v>
      </c>
      <c r="R696" s="68"/>
      <c r="S696" s="628"/>
      <c r="T696" s="68" t="str">
        <f>IFERROR(IFERROR(VLOOKUP(CONCATENATE($C696,"-",$D696, "-",$E696),Dashboard!$M$2:$N$158,2,FALSE),VLOOKUP(CONCATENATE($E696,"-",$D696, "-",$C696),[1]Dashboard!$M$2:$N$158,2,FALSE)),"")</f>
        <v>mrg139</v>
      </c>
      <c r="U696" s="209" t="str">
        <f t="shared" si="10"/>
        <v>mrg139</v>
      </c>
      <c r="V696" s="209"/>
      <c r="W696" s="68" t="s">
        <v>7573</v>
      </c>
    </row>
    <row r="697" spans="1:23" x14ac:dyDescent="0.25">
      <c r="A697" s="68"/>
      <c r="B697" s="69"/>
      <c r="C697" s="68"/>
      <c r="D697" s="68"/>
      <c r="E697" s="68"/>
      <c r="F697" s="68"/>
      <c r="G697" s="68"/>
      <c r="H697" s="64"/>
      <c r="I697" s="70"/>
      <c r="J697" s="91"/>
      <c r="K697" s="68"/>
      <c r="L697" s="68"/>
      <c r="M697" s="70"/>
      <c r="N697" s="70"/>
      <c r="O697" s="216"/>
      <c r="P697" s="70"/>
      <c r="Q697" s="68"/>
      <c r="R697" s="68"/>
      <c r="S697" s="628"/>
      <c r="T697" s="68" t="str">
        <f>IFERROR(IFERROR(VLOOKUP(CONCATENATE($C697,"-",$D697, "-",$E697),Dashboard!$M$2:$N$158,2,FALSE),VLOOKUP(CONCATENATE($E697,"-",$D697, "-",$C697),[1]Dashboard!$M$2:$N$158,2,FALSE)),"")</f>
        <v/>
      </c>
      <c r="U697" s="209" t="str">
        <f t="shared" si="10"/>
        <v/>
      </c>
      <c r="V697" s="209"/>
      <c r="W697" s="68"/>
    </row>
    <row r="698" spans="1:23" x14ac:dyDescent="0.25">
      <c r="A698" s="68"/>
      <c r="B698" s="69" t="s">
        <v>5905</v>
      </c>
      <c r="C698" s="68" t="s">
        <v>344</v>
      </c>
      <c r="D698" s="68" t="s">
        <v>1261</v>
      </c>
      <c r="E698" s="68" t="s">
        <v>295</v>
      </c>
      <c r="F698" s="68">
        <v>31</v>
      </c>
      <c r="G698" s="68"/>
      <c r="H698" s="64">
        <v>6.45</v>
      </c>
      <c r="I698" s="70"/>
      <c r="J698" s="68"/>
      <c r="K698" s="68"/>
      <c r="L698" s="68"/>
      <c r="M698" s="68"/>
      <c r="N698" s="68"/>
      <c r="O698" s="153"/>
      <c r="P698" s="68"/>
      <c r="Q698" s="68"/>
      <c r="R698" s="68"/>
      <c r="S698" s="628"/>
      <c r="T698" s="68" t="str">
        <f>IFERROR(IFERROR(VLOOKUP(CONCATENATE($C698,"-",$D698, "-",$E698),Dashboard!$M$2:$N$158,2,FALSE),VLOOKUP(CONCATENATE($E698,"-",$D698, "-",$C698),[1]Dashboard!$M$2:$N$158,2,FALSE)),"")</f>
        <v>mrg139</v>
      </c>
      <c r="U698" s="209" t="str">
        <f t="shared" si="10"/>
        <v>mrg139</v>
      </c>
      <c r="V698" s="209"/>
      <c r="W698" s="68" t="s">
        <v>5612</v>
      </c>
    </row>
    <row r="699" spans="1:23" x14ac:dyDescent="0.25">
      <c r="A699" s="68"/>
      <c r="B699" s="69"/>
      <c r="C699" s="68" t="s">
        <v>295</v>
      </c>
      <c r="D699" s="68" t="s">
        <v>1261</v>
      </c>
      <c r="E699" s="68" t="s">
        <v>344</v>
      </c>
      <c r="F699" s="68">
        <v>31</v>
      </c>
      <c r="G699" s="68"/>
      <c r="H699" s="64"/>
      <c r="I699" s="70"/>
      <c r="J699" s="91"/>
      <c r="K699" s="68"/>
      <c r="L699" s="68"/>
      <c r="M699" s="70"/>
      <c r="N699" s="70"/>
      <c r="O699" s="153"/>
      <c r="P699" s="70"/>
      <c r="Q699" s="68"/>
      <c r="R699" s="68"/>
      <c r="S699" s="628"/>
      <c r="T699" s="68" t="str">
        <f>IFERROR(IFERROR(VLOOKUP(CONCATENATE($C699,"-",$D699, "-",$E699),Dashboard!$M$2:$N$158,2,FALSE),VLOOKUP(CONCATENATE($E699,"-",$D699, "-",$C699),[1]Dashboard!$M$2:$N$158,2,FALSE)),"")</f>
        <v>mrg139</v>
      </c>
      <c r="U699" s="209" t="str">
        <f t="shared" si="10"/>
        <v>mrg139</v>
      </c>
      <c r="V699" s="209"/>
      <c r="W699" s="68" t="s">
        <v>5612</v>
      </c>
    </row>
    <row r="700" spans="1:23" x14ac:dyDescent="0.25">
      <c r="A700" s="68"/>
      <c r="B700" s="69"/>
      <c r="C700" s="68" t="s">
        <v>344</v>
      </c>
      <c r="D700" s="68" t="s">
        <v>1261</v>
      </c>
      <c r="E700" s="68" t="s">
        <v>295</v>
      </c>
      <c r="F700" s="68">
        <v>31</v>
      </c>
      <c r="G700" s="68"/>
      <c r="H700" s="64"/>
      <c r="I700" s="70"/>
      <c r="J700" s="91"/>
      <c r="K700" s="68"/>
      <c r="L700" s="68"/>
      <c r="M700" s="70"/>
      <c r="N700" s="70"/>
      <c r="O700" s="153"/>
      <c r="P700" s="70"/>
      <c r="Q700" s="68"/>
      <c r="R700" s="68"/>
      <c r="S700" s="628"/>
      <c r="T700" s="68" t="str">
        <f>IFERROR(IFERROR(VLOOKUP(CONCATENATE($C700,"-",$D700, "-",$E700),Dashboard!$M$2:$N$158,2,FALSE),VLOOKUP(CONCATENATE($E700,"-",$D700, "-",$C700),[1]Dashboard!$M$2:$N$158,2,FALSE)),"")</f>
        <v>mrg139</v>
      </c>
      <c r="U700" s="209" t="str">
        <f t="shared" si="10"/>
        <v>mrg139</v>
      </c>
      <c r="V700" s="209"/>
      <c r="W700" s="68" t="s">
        <v>5612</v>
      </c>
    </row>
    <row r="701" spans="1:23" x14ac:dyDescent="0.25">
      <c r="A701" s="68"/>
      <c r="B701" s="69"/>
      <c r="C701" s="68" t="s">
        <v>295</v>
      </c>
      <c r="D701" s="68" t="s">
        <v>1261</v>
      </c>
      <c r="E701" s="68" t="s">
        <v>344</v>
      </c>
      <c r="F701" s="68">
        <v>31</v>
      </c>
      <c r="G701" s="68"/>
      <c r="H701" s="64"/>
      <c r="I701" s="70"/>
      <c r="J701" s="91"/>
      <c r="K701" s="68"/>
      <c r="L701" s="68"/>
      <c r="M701" s="70"/>
      <c r="N701" s="70"/>
      <c r="O701" s="153"/>
      <c r="P701" s="70"/>
      <c r="Q701" s="68"/>
      <c r="R701" s="68"/>
      <c r="S701" s="628"/>
      <c r="T701" s="68" t="str">
        <f>IFERROR(IFERROR(VLOOKUP(CONCATENATE($C701,"-",$D701, "-",$E701),Dashboard!$M$2:$N$158,2,FALSE),VLOOKUP(CONCATENATE($E701,"-",$D701, "-",$C701),[1]Dashboard!$M$2:$N$158,2,FALSE)),"")</f>
        <v>mrg139</v>
      </c>
      <c r="U701" s="209" t="str">
        <f t="shared" si="10"/>
        <v>mrg139</v>
      </c>
      <c r="V701" s="209"/>
      <c r="W701" s="68" t="s">
        <v>5612</v>
      </c>
    </row>
    <row r="702" spans="1:23" x14ac:dyDescent="0.25">
      <c r="A702" s="68"/>
      <c r="B702" s="69"/>
      <c r="C702" s="68" t="s">
        <v>344</v>
      </c>
      <c r="D702" s="68" t="s">
        <v>1261</v>
      </c>
      <c r="E702" s="68" t="s">
        <v>295</v>
      </c>
      <c r="F702" s="68">
        <v>31</v>
      </c>
      <c r="G702" s="68"/>
      <c r="H702" s="64"/>
      <c r="I702" s="70"/>
      <c r="J702" s="91"/>
      <c r="K702" s="68"/>
      <c r="L702" s="68"/>
      <c r="M702" s="70"/>
      <c r="N702" s="70"/>
      <c r="O702" s="153"/>
      <c r="P702" s="70"/>
      <c r="Q702" s="68"/>
      <c r="R702" s="68"/>
      <c r="S702" s="628"/>
      <c r="T702" s="68" t="str">
        <f>IFERROR(IFERROR(VLOOKUP(CONCATENATE($C702,"-",$D702, "-",$E702),Dashboard!$M$2:$N$158,2,FALSE),VLOOKUP(CONCATENATE($E702,"-",$D702, "-",$C702),[1]Dashboard!$M$2:$N$158,2,FALSE)),"")</f>
        <v>mrg139</v>
      </c>
      <c r="U702" s="209" t="str">
        <f t="shared" si="10"/>
        <v>mrg139</v>
      </c>
      <c r="V702" s="209"/>
      <c r="W702" s="68" t="s">
        <v>5612</v>
      </c>
    </row>
    <row r="703" spans="1:23" x14ac:dyDescent="0.25">
      <c r="A703" s="68"/>
      <c r="B703" s="69"/>
      <c r="C703" s="68" t="s">
        <v>295</v>
      </c>
      <c r="D703" s="68" t="s">
        <v>1261</v>
      </c>
      <c r="E703" s="68" t="s">
        <v>344</v>
      </c>
      <c r="F703" s="68">
        <v>31</v>
      </c>
      <c r="G703" s="68"/>
      <c r="H703" s="64"/>
      <c r="I703" s="70"/>
      <c r="J703" s="91">
        <v>17.45</v>
      </c>
      <c r="K703" s="68">
        <v>1</v>
      </c>
      <c r="L703" s="68">
        <v>0</v>
      </c>
      <c r="M703" s="70">
        <v>11.45</v>
      </c>
      <c r="N703" s="70">
        <v>6.45</v>
      </c>
      <c r="O703" s="216">
        <f>SUM(F698:F703)</f>
        <v>186</v>
      </c>
      <c r="P703" s="76">
        <v>0</v>
      </c>
      <c r="Q703" s="76">
        <v>0</v>
      </c>
      <c r="R703" s="68"/>
      <c r="S703" s="628"/>
      <c r="T703" s="68" t="str">
        <f>IFERROR(IFERROR(VLOOKUP(CONCATENATE($C703,"-",$D703, "-",$E703),Dashboard!$M$2:$N$158,2,FALSE),VLOOKUP(CONCATENATE($E703,"-",$D703, "-",$C703),[1]Dashboard!$M$2:$N$158,2,FALSE)),"")</f>
        <v>mrg139</v>
      </c>
      <c r="U703" s="209" t="str">
        <f t="shared" si="10"/>
        <v>mrg139</v>
      </c>
      <c r="V703" s="209"/>
      <c r="W703" s="68" t="s">
        <v>7573</v>
      </c>
    </row>
    <row r="704" spans="1:23" x14ac:dyDescent="0.25">
      <c r="A704" s="68"/>
      <c r="B704" s="69"/>
      <c r="C704" s="68"/>
      <c r="D704" s="68"/>
      <c r="E704" s="68"/>
      <c r="F704" s="68"/>
      <c r="G704" s="68"/>
      <c r="H704" s="64"/>
      <c r="I704" s="70"/>
      <c r="J704" s="91"/>
      <c r="K704" s="68"/>
      <c r="L704" s="68"/>
      <c r="M704" s="70"/>
      <c r="N704" s="70"/>
      <c r="O704" s="153"/>
      <c r="P704" s="70"/>
      <c r="Q704" s="68"/>
      <c r="R704" s="68"/>
      <c r="S704" s="628"/>
      <c r="T704" s="68" t="str">
        <f>IFERROR(IFERROR(VLOOKUP(CONCATENATE($C704,"-",$D704, "-",$E704),Dashboard!$M$2:$N$158,2,FALSE),VLOOKUP(CONCATENATE($E704,"-",$D704, "-",$C704),[1]Dashboard!$M$2:$N$158,2,FALSE)),"")</f>
        <v/>
      </c>
      <c r="U704" s="209" t="str">
        <f t="shared" si="10"/>
        <v/>
      </c>
      <c r="V704" s="209"/>
      <c r="W704" s="68"/>
    </row>
    <row r="705" spans="1:23" x14ac:dyDescent="0.25">
      <c r="A705" s="68"/>
      <c r="B705" s="69" t="s">
        <v>5906</v>
      </c>
      <c r="C705" s="68" t="s">
        <v>344</v>
      </c>
      <c r="D705" s="68" t="s">
        <v>1261</v>
      </c>
      <c r="E705" s="68" t="s">
        <v>295</v>
      </c>
      <c r="F705" s="68">
        <v>31</v>
      </c>
      <c r="G705" s="68"/>
      <c r="H705" s="64">
        <v>7</v>
      </c>
      <c r="I705" s="70"/>
      <c r="J705" s="68"/>
      <c r="K705" s="68"/>
      <c r="L705" s="68"/>
      <c r="M705" s="68"/>
      <c r="N705" s="68"/>
      <c r="O705" s="153"/>
      <c r="P705" s="68"/>
      <c r="Q705" s="68"/>
      <c r="R705" s="68"/>
      <c r="S705" s="628"/>
      <c r="T705" s="68" t="str">
        <f>IFERROR(IFERROR(VLOOKUP(CONCATENATE($C705,"-",$D705, "-",$E705),Dashboard!$M$2:$N$158,2,FALSE),VLOOKUP(CONCATENATE($E705,"-",$D705, "-",$C705),[1]Dashboard!$M$2:$N$158,2,FALSE)),"")</f>
        <v>mrg139</v>
      </c>
      <c r="U705" s="209" t="str">
        <f t="shared" si="10"/>
        <v>mrg139</v>
      </c>
      <c r="V705" s="209"/>
      <c r="W705" s="68" t="s">
        <v>5612</v>
      </c>
    </row>
    <row r="706" spans="1:23" x14ac:dyDescent="0.25">
      <c r="A706" s="68"/>
      <c r="B706" s="69"/>
      <c r="C706" s="68" t="s">
        <v>295</v>
      </c>
      <c r="D706" s="68" t="s">
        <v>1261</v>
      </c>
      <c r="E706" s="68" t="s">
        <v>344</v>
      </c>
      <c r="F706" s="68">
        <v>31</v>
      </c>
      <c r="G706" s="68"/>
      <c r="H706" s="64"/>
      <c r="I706" s="70"/>
      <c r="J706" s="91"/>
      <c r="K706" s="68"/>
      <c r="L706" s="68"/>
      <c r="M706" s="70"/>
      <c r="N706" s="70"/>
      <c r="O706" s="153"/>
      <c r="P706" s="70"/>
      <c r="Q706" s="68"/>
      <c r="R706" s="68"/>
      <c r="S706" s="628"/>
      <c r="T706" s="68" t="str">
        <f>IFERROR(IFERROR(VLOOKUP(CONCATENATE($C706,"-",$D706, "-",$E706),Dashboard!$M$2:$N$158,2,FALSE),VLOOKUP(CONCATENATE($E706,"-",$D706, "-",$C706),[1]Dashboard!$M$2:$N$158,2,FALSE)),"")</f>
        <v>mrg139</v>
      </c>
      <c r="U706" s="209" t="str">
        <f t="shared" si="10"/>
        <v>mrg139</v>
      </c>
      <c r="V706" s="209"/>
      <c r="W706" s="68" t="s">
        <v>5612</v>
      </c>
    </row>
    <row r="707" spans="1:23" x14ac:dyDescent="0.25">
      <c r="A707" s="68"/>
      <c r="B707" s="69"/>
      <c r="C707" s="68" t="s">
        <v>344</v>
      </c>
      <c r="D707" s="68" t="s">
        <v>1261</v>
      </c>
      <c r="E707" s="68" t="s">
        <v>295</v>
      </c>
      <c r="F707" s="68">
        <v>31</v>
      </c>
      <c r="G707" s="68"/>
      <c r="H707" s="64"/>
      <c r="I707" s="70"/>
      <c r="J707" s="91"/>
      <c r="K707" s="68"/>
      <c r="L707" s="68"/>
      <c r="M707" s="70"/>
      <c r="N707" s="70"/>
      <c r="O707" s="153"/>
      <c r="P707" s="70"/>
      <c r="Q707" s="68"/>
      <c r="R707" s="68"/>
      <c r="S707" s="628"/>
      <c r="T707" s="68" t="str">
        <f>IFERROR(IFERROR(VLOOKUP(CONCATENATE($C707,"-",$D707, "-",$E707),Dashboard!$M$2:$N$158,2,FALSE),VLOOKUP(CONCATENATE($E707,"-",$D707, "-",$C707),[1]Dashboard!$M$2:$N$158,2,FALSE)),"")</f>
        <v>mrg139</v>
      </c>
      <c r="U707" s="209" t="str">
        <f t="shared" si="10"/>
        <v>mrg139</v>
      </c>
      <c r="V707" s="209"/>
      <c r="W707" s="68" t="s">
        <v>5612</v>
      </c>
    </row>
    <row r="708" spans="1:23" x14ac:dyDescent="0.25">
      <c r="A708" s="68"/>
      <c r="B708" s="69"/>
      <c r="C708" s="68" t="s">
        <v>295</v>
      </c>
      <c r="D708" s="68" t="s">
        <v>1261</v>
      </c>
      <c r="E708" s="68" t="s">
        <v>344</v>
      </c>
      <c r="F708" s="68">
        <v>31</v>
      </c>
      <c r="G708" s="68"/>
      <c r="H708" s="64"/>
      <c r="I708" s="70"/>
      <c r="J708" s="91"/>
      <c r="K708" s="68"/>
      <c r="L708" s="68"/>
      <c r="M708" s="70"/>
      <c r="N708" s="70"/>
      <c r="O708" s="153"/>
      <c r="P708" s="70"/>
      <c r="Q708" s="68"/>
      <c r="R708" s="68"/>
      <c r="S708" s="628"/>
      <c r="T708" s="68" t="str">
        <f>IFERROR(IFERROR(VLOOKUP(CONCATENATE($C708,"-",$D708, "-",$E708),Dashboard!$M$2:$N$158,2,FALSE),VLOOKUP(CONCATENATE($E708,"-",$D708, "-",$C708),[1]Dashboard!$M$2:$N$158,2,FALSE)),"")</f>
        <v>mrg139</v>
      </c>
      <c r="U708" s="209" t="str">
        <f t="shared" si="10"/>
        <v>mrg139</v>
      </c>
      <c r="V708" s="209"/>
      <c r="W708" s="68" t="s">
        <v>5612</v>
      </c>
    </row>
    <row r="709" spans="1:23" x14ac:dyDescent="0.25">
      <c r="A709" s="68"/>
      <c r="B709" s="69"/>
      <c r="C709" s="68" t="s">
        <v>344</v>
      </c>
      <c r="D709" s="68" t="s">
        <v>1261</v>
      </c>
      <c r="E709" s="68" t="s">
        <v>295</v>
      </c>
      <c r="F709" s="68">
        <v>31</v>
      </c>
      <c r="G709" s="68"/>
      <c r="H709" s="64"/>
      <c r="I709" s="70"/>
      <c r="J709" s="91"/>
      <c r="K709" s="68"/>
      <c r="L709" s="68"/>
      <c r="M709" s="70"/>
      <c r="N709" s="70"/>
      <c r="O709" s="153"/>
      <c r="P709" s="70"/>
      <c r="Q709" s="68"/>
      <c r="R709" s="68"/>
      <c r="S709" s="628"/>
      <c r="T709" s="68" t="str">
        <f>IFERROR(IFERROR(VLOOKUP(CONCATENATE($C709,"-",$D709, "-",$E709),Dashboard!$M$2:$N$158,2,FALSE),VLOOKUP(CONCATENATE($E709,"-",$D709, "-",$C709),[1]Dashboard!$M$2:$N$158,2,FALSE)),"")</f>
        <v>mrg139</v>
      </c>
      <c r="U709" s="209" t="str">
        <f t="shared" si="10"/>
        <v>mrg139</v>
      </c>
      <c r="V709" s="209"/>
      <c r="W709" s="68" t="s">
        <v>5612</v>
      </c>
    </row>
    <row r="710" spans="1:23" x14ac:dyDescent="0.25">
      <c r="A710" s="68"/>
      <c r="B710" s="69"/>
      <c r="C710" s="68" t="s">
        <v>295</v>
      </c>
      <c r="D710" s="68" t="s">
        <v>1261</v>
      </c>
      <c r="E710" s="68" t="s">
        <v>344</v>
      </c>
      <c r="F710" s="68">
        <v>31</v>
      </c>
      <c r="G710" s="68"/>
      <c r="H710" s="64"/>
      <c r="I710" s="70"/>
      <c r="J710" s="91">
        <v>18</v>
      </c>
      <c r="K710" s="68">
        <v>1</v>
      </c>
      <c r="L710" s="68">
        <v>0</v>
      </c>
      <c r="M710" s="70">
        <v>11.45</v>
      </c>
      <c r="N710" s="70">
        <v>6.45</v>
      </c>
      <c r="O710" s="216">
        <f>SUM(F705:F710)</f>
        <v>186</v>
      </c>
      <c r="P710" s="76">
        <v>0</v>
      </c>
      <c r="Q710" s="76">
        <v>0</v>
      </c>
      <c r="R710" s="68"/>
      <c r="S710" s="628"/>
      <c r="T710" s="68" t="str">
        <f>IFERROR(IFERROR(VLOOKUP(CONCATENATE($C710,"-",$D710, "-",$E710),Dashboard!$M$2:$N$158,2,FALSE),VLOOKUP(CONCATENATE($E710,"-",$D710, "-",$C710),[1]Dashboard!$M$2:$N$158,2,FALSE)),"")</f>
        <v>mrg139</v>
      </c>
      <c r="U710" s="209" t="str">
        <f t="shared" si="10"/>
        <v>mrg139</v>
      </c>
      <c r="V710" s="209"/>
      <c r="W710" s="68" t="s">
        <v>7573</v>
      </c>
    </row>
    <row r="711" spans="1:23" x14ac:dyDescent="0.25">
      <c r="A711" s="68"/>
      <c r="B711" s="69"/>
      <c r="C711" s="68"/>
      <c r="D711" s="68"/>
      <c r="E711" s="68"/>
      <c r="F711" s="68"/>
      <c r="G711" s="68"/>
      <c r="H711" s="64"/>
      <c r="I711" s="70"/>
      <c r="J711" s="91"/>
      <c r="K711" s="68"/>
      <c r="L711" s="68"/>
      <c r="M711" s="70"/>
      <c r="N711" s="70"/>
      <c r="O711" s="153"/>
      <c r="P711" s="70"/>
      <c r="Q711" s="68"/>
      <c r="R711" s="68"/>
      <c r="S711" s="628"/>
      <c r="T711" s="68" t="str">
        <f>IFERROR(IFERROR(VLOOKUP(CONCATENATE($C711,"-",$D711, "-",$E711),Dashboard!$M$2:$N$158,2,FALSE),VLOOKUP(CONCATENATE($E711,"-",$D711, "-",$C711),[1]Dashboard!$M$2:$N$158,2,FALSE)),"")</f>
        <v/>
      </c>
      <c r="U711" s="209" t="str">
        <f t="shared" si="10"/>
        <v/>
      </c>
      <c r="V711" s="209"/>
      <c r="W711" s="68"/>
    </row>
    <row r="712" spans="1:23" x14ac:dyDescent="0.25">
      <c r="A712" s="68"/>
      <c r="B712" s="69" t="s">
        <v>5907</v>
      </c>
      <c r="C712" s="68" t="s">
        <v>344</v>
      </c>
      <c r="D712" s="68" t="s">
        <v>1261</v>
      </c>
      <c r="E712" s="68" t="s">
        <v>295</v>
      </c>
      <c r="F712" s="68">
        <v>31</v>
      </c>
      <c r="G712" s="68"/>
      <c r="H712" s="64">
        <v>7</v>
      </c>
      <c r="I712" s="70"/>
      <c r="J712" s="68"/>
      <c r="K712" s="68"/>
      <c r="L712" s="68"/>
      <c r="M712" s="68"/>
      <c r="N712" s="68"/>
      <c r="O712" s="153"/>
      <c r="P712" s="68"/>
      <c r="Q712" s="68"/>
      <c r="R712" s="68"/>
      <c r="S712" s="628"/>
      <c r="T712" s="68" t="str">
        <f>IFERROR(IFERROR(VLOOKUP(CONCATENATE($C712,"-",$D712, "-",$E712),Dashboard!$M$2:$N$158,2,FALSE),VLOOKUP(CONCATENATE($E712,"-",$D712, "-",$C712),[1]Dashboard!$M$2:$N$158,2,FALSE)),"")</f>
        <v>mrg139</v>
      </c>
      <c r="U712" s="209" t="str">
        <f t="shared" si="10"/>
        <v>mrg139</v>
      </c>
      <c r="V712" s="209"/>
      <c r="W712" s="68" t="s">
        <v>7649</v>
      </c>
    </row>
    <row r="713" spans="1:23" x14ac:dyDescent="0.25">
      <c r="A713" s="68"/>
      <c r="B713" s="69"/>
      <c r="C713" s="68" t="s">
        <v>295</v>
      </c>
      <c r="D713" s="68" t="s">
        <v>1261</v>
      </c>
      <c r="E713" s="68" t="s">
        <v>344</v>
      </c>
      <c r="F713" s="68">
        <v>31</v>
      </c>
      <c r="G713" s="68"/>
      <c r="H713" s="64"/>
      <c r="I713" s="70"/>
      <c r="J713" s="91"/>
      <c r="K713" s="68"/>
      <c r="L713" s="68"/>
      <c r="M713" s="70"/>
      <c r="N713" s="70"/>
      <c r="O713" s="153"/>
      <c r="P713" s="68"/>
      <c r="Q713" s="68"/>
      <c r="R713" s="68"/>
      <c r="S713" s="628"/>
      <c r="T713" s="68" t="str">
        <f>IFERROR(IFERROR(VLOOKUP(CONCATENATE($C713,"-",$D713, "-",$E713),Dashboard!$M$2:$N$158,2,FALSE),VLOOKUP(CONCATENATE($E713,"-",$D713, "-",$C713),[1]Dashboard!$M$2:$N$158,2,FALSE)),"")</f>
        <v>mrg139</v>
      </c>
      <c r="U713" s="209" t="str">
        <f t="shared" si="10"/>
        <v>mrg139</v>
      </c>
      <c r="V713" s="209"/>
      <c r="W713" s="68" t="s">
        <v>5612</v>
      </c>
    </row>
    <row r="714" spans="1:23" x14ac:dyDescent="0.25">
      <c r="A714" s="68"/>
      <c r="B714" s="69"/>
      <c r="C714" s="68" t="s">
        <v>344</v>
      </c>
      <c r="D714" s="68" t="s">
        <v>1261</v>
      </c>
      <c r="E714" s="68" t="s">
        <v>295</v>
      </c>
      <c r="F714" s="68">
        <v>31</v>
      </c>
      <c r="G714" s="68"/>
      <c r="H714" s="64"/>
      <c r="I714" s="70"/>
      <c r="J714" s="91"/>
      <c r="K714" s="68"/>
      <c r="L714" s="68"/>
      <c r="M714" s="70"/>
      <c r="N714" s="70"/>
      <c r="O714" s="153"/>
      <c r="P714" s="70"/>
      <c r="Q714" s="68"/>
      <c r="R714" s="68"/>
      <c r="S714" s="628"/>
      <c r="T714" s="68" t="str">
        <f>IFERROR(IFERROR(VLOOKUP(CONCATENATE($C714,"-",$D714, "-",$E714),Dashboard!$M$2:$N$158,2,FALSE),VLOOKUP(CONCATENATE($E714,"-",$D714, "-",$C714),[1]Dashboard!$M$2:$N$158,2,FALSE)),"")</f>
        <v>mrg139</v>
      </c>
      <c r="U714" s="209" t="str">
        <f t="shared" si="10"/>
        <v>mrg139</v>
      </c>
      <c r="V714" s="209"/>
      <c r="W714" s="68" t="s">
        <v>5612</v>
      </c>
    </row>
    <row r="715" spans="1:23" x14ac:dyDescent="0.25">
      <c r="A715" s="68"/>
      <c r="B715" s="69"/>
      <c r="C715" s="68" t="s">
        <v>295</v>
      </c>
      <c r="D715" s="68" t="s">
        <v>1261</v>
      </c>
      <c r="E715" s="68" t="s">
        <v>344</v>
      </c>
      <c r="F715" s="68">
        <v>31</v>
      </c>
      <c r="G715" s="68"/>
      <c r="H715" s="64"/>
      <c r="I715" s="70"/>
      <c r="J715" s="91"/>
      <c r="K715" s="68"/>
      <c r="L715" s="68"/>
      <c r="M715" s="70"/>
      <c r="N715" s="70"/>
      <c r="O715" s="153"/>
      <c r="P715" s="70"/>
      <c r="Q715" s="68"/>
      <c r="R715" s="68"/>
      <c r="S715" s="628"/>
      <c r="T715" s="68" t="str">
        <f>IFERROR(IFERROR(VLOOKUP(CONCATENATE($C715,"-",$D715, "-",$E715),Dashboard!$M$2:$N$158,2,FALSE),VLOOKUP(CONCATENATE($E715,"-",$D715, "-",$C715),[1]Dashboard!$M$2:$N$158,2,FALSE)),"")</f>
        <v>mrg139</v>
      </c>
      <c r="U715" s="209" t="str">
        <f t="shared" si="10"/>
        <v>mrg139</v>
      </c>
      <c r="V715" s="209"/>
      <c r="W715" s="68" t="s">
        <v>5612</v>
      </c>
    </row>
    <row r="716" spans="1:23" x14ac:dyDescent="0.25">
      <c r="A716" s="68"/>
      <c r="B716" s="69"/>
      <c r="C716" s="68" t="s">
        <v>344</v>
      </c>
      <c r="D716" s="68" t="s">
        <v>1261</v>
      </c>
      <c r="E716" s="68" t="s">
        <v>295</v>
      </c>
      <c r="F716" s="68">
        <v>31</v>
      </c>
      <c r="G716" s="68"/>
      <c r="H716" s="64"/>
      <c r="I716" s="70"/>
      <c r="J716" s="91"/>
      <c r="K716" s="68"/>
      <c r="L716" s="68"/>
      <c r="M716" s="70"/>
      <c r="N716" s="70"/>
      <c r="O716" s="153"/>
      <c r="P716" s="70"/>
      <c r="Q716" s="68"/>
      <c r="R716" s="68"/>
      <c r="S716" s="628"/>
      <c r="T716" s="68" t="str">
        <f>IFERROR(IFERROR(VLOOKUP(CONCATENATE($C716,"-",$D716, "-",$E716),Dashboard!$M$2:$N$158,2,FALSE),VLOOKUP(CONCATENATE($E716,"-",$D716, "-",$C716),[1]Dashboard!$M$2:$N$158,2,FALSE)),"")</f>
        <v>mrg139</v>
      </c>
      <c r="U716" s="209" t="str">
        <f t="shared" si="10"/>
        <v>mrg139</v>
      </c>
      <c r="V716" s="209"/>
      <c r="W716" s="68" t="s">
        <v>5612</v>
      </c>
    </row>
    <row r="717" spans="1:23" x14ac:dyDescent="0.25">
      <c r="A717" s="68"/>
      <c r="B717" s="69"/>
      <c r="C717" s="68" t="s">
        <v>295</v>
      </c>
      <c r="D717" s="68" t="s">
        <v>1261</v>
      </c>
      <c r="E717" s="68" t="s">
        <v>344</v>
      </c>
      <c r="F717" s="68">
        <v>31</v>
      </c>
      <c r="G717" s="68"/>
      <c r="H717" s="64"/>
      <c r="I717" s="70"/>
      <c r="J717" s="91">
        <v>18</v>
      </c>
      <c r="K717" s="68">
        <v>1</v>
      </c>
      <c r="L717" s="68">
        <v>0</v>
      </c>
      <c r="M717" s="70">
        <v>11.45</v>
      </c>
      <c r="N717" s="70">
        <v>6.45</v>
      </c>
      <c r="O717" s="216">
        <f>SUM(F712:F717)</f>
        <v>186</v>
      </c>
      <c r="P717" s="76">
        <v>0</v>
      </c>
      <c r="Q717" s="76">
        <v>0</v>
      </c>
      <c r="R717" s="68"/>
      <c r="S717" s="628"/>
      <c r="T717" s="68" t="str">
        <f>IFERROR(IFERROR(VLOOKUP(CONCATENATE($C717,"-",$D717, "-",$E717),Dashboard!$M$2:$N$158,2,FALSE),VLOOKUP(CONCATENATE($E717,"-",$D717, "-",$C717),[1]Dashboard!$M$2:$N$158,2,FALSE)),"")</f>
        <v>mrg139</v>
      </c>
      <c r="U717" s="209" t="str">
        <f t="shared" si="10"/>
        <v>mrg139</v>
      </c>
      <c r="V717" s="209"/>
      <c r="W717" s="68" t="s">
        <v>7573</v>
      </c>
    </row>
    <row r="718" spans="1:23" x14ac:dyDescent="0.25">
      <c r="A718" s="68"/>
      <c r="B718" s="69"/>
      <c r="C718" s="68"/>
      <c r="D718" s="68"/>
      <c r="E718" s="68"/>
      <c r="F718" s="68"/>
      <c r="G718" s="68"/>
      <c r="H718" s="64"/>
      <c r="I718" s="70"/>
      <c r="J718" s="91"/>
      <c r="K718" s="68"/>
      <c r="L718" s="68"/>
      <c r="M718" s="70"/>
      <c r="N718" s="70"/>
      <c r="O718" s="153"/>
      <c r="P718" s="70"/>
      <c r="Q718" s="68"/>
      <c r="R718" s="68"/>
      <c r="S718" s="628"/>
      <c r="T718" s="68" t="str">
        <f>IFERROR(IFERROR(VLOOKUP(CONCATENATE($C718,"-",$D718, "-",$E718),Dashboard!$M$2:$N$158,2,FALSE),VLOOKUP(CONCATENATE($E718,"-",$D718, "-",$C718),[1]Dashboard!$M$2:$N$158,2,FALSE)),"")</f>
        <v/>
      </c>
      <c r="U718" s="209" t="str">
        <f t="shared" si="10"/>
        <v/>
      </c>
      <c r="V718" s="209"/>
      <c r="W718" s="68"/>
    </row>
    <row r="719" spans="1:23" x14ac:dyDescent="0.25">
      <c r="A719" s="68"/>
      <c r="B719" s="69" t="s">
        <v>5908</v>
      </c>
      <c r="C719" s="68" t="s">
        <v>344</v>
      </c>
      <c r="D719" s="68" t="s">
        <v>1261</v>
      </c>
      <c r="E719" s="68" t="s">
        <v>295</v>
      </c>
      <c r="F719" s="68">
        <v>31</v>
      </c>
      <c r="G719" s="68"/>
      <c r="H719" s="64">
        <v>7</v>
      </c>
      <c r="I719" s="70"/>
      <c r="J719" s="68"/>
      <c r="K719" s="68"/>
      <c r="L719" s="68"/>
      <c r="M719" s="68"/>
      <c r="N719" s="68"/>
      <c r="O719" s="153"/>
      <c r="P719" s="68"/>
      <c r="Q719" s="68"/>
      <c r="R719" s="68"/>
      <c r="S719" s="628"/>
      <c r="T719" s="68" t="str">
        <f>IFERROR(IFERROR(VLOOKUP(CONCATENATE($C719,"-",$D719, "-",$E719),Dashboard!$M$2:$N$158,2,FALSE),VLOOKUP(CONCATENATE($E719,"-",$D719, "-",$C719),[1]Dashboard!$M$2:$N$158,2,FALSE)),"")</f>
        <v>mrg139</v>
      </c>
      <c r="U719" s="209" t="str">
        <f t="shared" si="10"/>
        <v>mrg139</v>
      </c>
      <c r="V719" s="209"/>
      <c r="W719" s="74" t="s">
        <v>7650</v>
      </c>
    </row>
    <row r="720" spans="1:23" x14ac:dyDescent="0.25">
      <c r="A720" s="68"/>
      <c r="B720" s="69"/>
      <c r="C720" s="68" t="s">
        <v>295</v>
      </c>
      <c r="D720" s="68" t="s">
        <v>1261</v>
      </c>
      <c r="E720" s="68" t="s">
        <v>344</v>
      </c>
      <c r="F720" s="68">
        <v>31</v>
      </c>
      <c r="G720" s="68"/>
      <c r="H720" s="64"/>
      <c r="I720" s="70"/>
      <c r="J720" s="91"/>
      <c r="K720" s="68"/>
      <c r="L720" s="68"/>
      <c r="M720" s="70"/>
      <c r="N720" s="70"/>
      <c r="O720" s="153"/>
      <c r="P720" s="68"/>
      <c r="Q720" s="68"/>
      <c r="R720" s="68"/>
      <c r="S720" s="628"/>
      <c r="T720" s="68" t="str">
        <f>IFERROR(IFERROR(VLOOKUP(CONCATENATE($C720,"-",$D720, "-",$E720),Dashboard!$M$2:$N$158,2,FALSE),VLOOKUP(CONCATENATE($E720,"-",$D720, "-",$C720),[1]Dashboard!$M$2:$N$158,2,FALSE)),"")</f>
        <v>mrg139</v>
      </c>
      <c r="U720" s="209" t="str">
        <f t="shared" si="10"/>
        <v>mrg139</v>
      </c>
      <c r="V720" s="209"/>
      <c r="W720" s="68" t="s">
        <v>5612</v>
      </c>
    </row>
    <row r="721" spans="1:23" x14ac:dyDescent="0.25">
      <c r="A721" s="68"/>
      <c r="B721" s="69"/>
      <c r="C721" s="68" t="s">
        <v>344</v>
      </c>
      <c r="D721" s="68" t="s">
        <v>1261</v>
      </c>
      <c r="E721" s="68" t="s">
        <v>295</v>
      </c>
      <c r="F721" s="68">
        <v>31</v>
      </c>
      <c r="G721" s="68"/>
      <c r="H721" s="64"/>
      <c r="I721" s="70"/>
      <c r="J721" s="91"/>
      <c r="K721" s="68"/>
      <c r="L721" s="68"/>
      <c r="M721" s="70"/>
      <c r="N721" s="70"/>
      <c r="O721" s="153"/>
      <c r="P721" s="70"/>
      <c r="Q721" s="68"/>
      <c r="R721" s="68"/>
      <c r="S721" s="628"/>
      <c r="T721" s="68" t="str">
        <f>IFERROR(IFERROR(VLOOKUP(CONCATENATE($C721,"-",$D721, "-",$E721),Dashboard!$M$2:$N$158,2,FALSE),VLOOKUP(CONCATENATE($E721,"-",$D721, "-",$C721),[1]Dashboard!$M$2:$N$158,2,FALSE)),"")</f>
        <v>mrg139</v>
      </c>
      <c r="U721" s="209" t="str">
        <f t="shared" si="10"/>
        <v>mrg139</v>
      </c>
      <c r="V721" s="209"/>
      <c r="W721" s="68" t="s">
        <v>5612</v>
      </c>
    </row>
    <row r="722" spans="1:23" x14ac:dyDescent="0.25">
      <c r="A722" s="68"/>
      <c r="B722" s="69"/>
      <c r="C722" s="68" t="s">
        <v>295</v>
      </c>
      <c r="D722" s="68" t="s">
        <v>1261</v>
      </c>
      <c r="E722" s="68" t="s">
        <v>344</v>
      </c>
      <c r="F722" s="68">
        <v>31</v>
      </c>
      <c r="G722" s="68"/>
      <c r="H722" s="64"/>
      <c r="I722" s="70"/>
      <c r="J722" s="91"/>
      <c r="K722" s="68"/>
      <c r="L722" s="68"/>
      <c r="M722" s="70"/>
      <c r="N722" s="70"/>
      <c r="O722" s="153"/>
      <c r="P722" s="70"/>
      <c r="Q722" s="68"/>
      <c r="R722" s="68"/>
      <c r="S722" s="628"/>
      <c r="T722" s="68" t="str">
        <f>IFERROR(IFERROR(VLOOKUP(CONCATENATE($C722,"-",$D722, "-",$E722),Dashboard!$M$2:$N$158,2,FALSE),VLOOKUP(CONCATENATE($E722,"-",$D722, "-",$C722),[1]Dashboard!$M$2:$N$158,2,FALSE)),"")</f>
        <v>mrg139</v>
      </c>
      <c r="U722" s="209" t="str">
        <f t="shared" si="10"/>
        <v>mrg139</v>
      </c>
      <c r="V722" s="209"/>
      <c r="W722" s="68" t="s">
        <v>5612</v>
      </c>
    </row>
    <row r="723" spans="1:23" x14ac:dyDescent="0.25">
      <c r="A723" s="68"/>
      <c r="B723" s="69"/>
      <c r="C723" s="68" t="s">
        <v>344</v>
      </c>
      <c r="D723" s="68" t="s">
        <v>1261</v>
      </c>
      <c r="E723" s="68" t="s">
        <v>295</v>
      </c>
      <c r="F723" s="68">
        <v>31</v>
      </c>
      <c r="G723" s="68"/>
      <c r="H723" s="64"/>
      <c r="I723" s="70"/>
      <c r="J723" s="91"/>
      <c r="K723" s="68"/>
      <c r="L723" s="68"/>
      <c r="M723" s="70"/>
      <c r="N723" s="70"/>
      <c r="O723" s="153"/>
      <c r="P723" s="70"/>
      <c r="Q723" s="68"/>
      <c r="R723" s="68"/>
      <c r="S723" s="628"/>
      <c r="T723" s="68" t="str">
        <f>IFERROR(IFERROR(VLOOKUP(CONCATENATE($C723,"-",$D723, "-",$E723),Dashboard!$M$2:$N$158,2,FALSE),VLOOKUP(CONCATENATE($E723,"-",$D723, "-",$C723),[1]Dashboard!$M$2:$N$158,2,FALSE)),"")</f>
        <v>mrg139</v>
      </c>
      <c r="U723" s="209" t="str">
        <f t="shared" si="10"/>
        <v>mrg139</v>
      </c>
      <c r="V723" s="209"/>
      <c r="W723" s="68" t="s">
        <v>5612</v>
      </c>
    </row>
    <row r="724" spans="1:23" x14ac:dyDescent="0.25">
      <c r="A724" s="68"/>
      <c r="B724" s="69"/>
      <c r="C724" s="68" t="s">
        <v>295</v>
      </c>
      <c r="D724" s="68" t="s">
        <v>1261</v>
      </c>
      <c r="E724" s="68" t="s">
        <v>344</v>
      </c>
      <c r="F724" s="68">
        <v>31</v>
      </c>
      <c r="G724" s="68"/>
      <c r="H724" s="64"/>
      <c r="I724" s="70"/>
      <c r="J724" s="91">
        <v>18</v>
      </c>
      <c r="K724" s="68">
        <v>1</v>
      </c>
      <c r="L724" s="68">
        <v>0</v>
      </c>
      <c r="M724" s="70">
        <v>11.45</v>
      </c>
      <c r="N724" s="70">
        <v>6.45</v>
      </c>
      <c r="O724" s="216">
        <f>SUM(F719:F724)</f>
        <v>186</v>
      </c>
      <c r="P724" s="76">
        <v>0</v>
      </c>
      <c r="Q724" s="76">
        <v>0</v>
      </c>
      <c r="R724" s="68"/>
      <c r="S724" s="628"/>
      <c r="T724" s="68" t="str">
        <f>IFERROR(IFERROR(VLOOKUP(CONCATENATE($C724,"-",$D724, "-",$E724),Dashboard!$M$2:$N$158,2,FALSE),VLOOKUP(CONCATENATE($E724,"-",$D724, "-",$C724),[1]Dashboard!$M$2:$N$158,2,FALSE)),"")</f>
        <v>mrg139</v>
      </c>
      <c r="U724" s="209" t="str">
        <f t="shared" si="10"/>
        <v>mrg139</v>
      </c>
      <c r="V724" s="209"/>
      <c r="W724" s="68" t="s">
        <v>7573</v>
      </c>
    </row>
    <row r="725" spans="1:23" x14ac:dyDescent="0.25">
      <c r="A725" s="62"/>
      <c r="B725" s="63" t="s">
        <v>7204</v>
      </c>
      <c r="C725" s="62" t="s">
        <v>344</v>
      </c>
      <c r="D725" s="62" t="s">
        <v>1261</v>
      </c>
      <c r="E725" s="62" t="s">
        <v>1245</v>
      </c>
      <c r="F725" s="62">
        <v>28</v>
      </c>
      <c r="G725" s="62"/>
      <c r="H725" s="64">
        <v>9.3000000000000007</v>
      </c>
      <c r="I725" s="67"/>
      <c r="J725" s="62"/>
      <c r="K725" s="62"/>
      <c r="L725" s="62"/>
      <c r="M725" s="62"/>
      <c r="N725" s="62"/>
      <c r="O725" s="214"/>
      <c r="P725" s="62"/>
      <c r="Q725" s="62"/>
      <c r="R725" s="62"/>
      <c r="S725" s="627"/>
      <c r="T725" s="68" t="str">
        <f>IFERROR(IFERROR(VLOOKUP(CONCATENATE($C725,"-",$D725, "-",$E725),Dashboard!$M$2:$N$158,2,FALSE),VLOOKUP(CONCATENATE($E725,"-",$D725, "-",$C725),[1]Dashboard!$M$2:$N$158,2,FALSE)),"")</f>
        <v/>
      </c>
      <c r="U725" s="209" t="str">
        <f t="shared" si="10"/>
        <v/>
      </c>
      <c r="V725" s="209"/>
      <c r="W725" s="62" t="s">
        <v>5612</v>
      </c>
    </row>
    <row r="726" spans="1:23" x14ac:dyDescent="0.25">
      <c r="A726" s="68"/>
      <c r="B726" s="69"/>
      <c r="C726" s="68" t="s">
        <v>1245</v>
      </c>
      <c r="D726" s="68" t="s">
        <v>1261</v>
      </c>
      <c r="E726" s="68" t="s">
        <v>344</v>
      </c>
      <c r="F726" s="68">
        <v>28</v>
      </c>
      <c r="G726" s="68"/>
      <c r="H726" s="64"/>
      <c r="I726" s="70"/>
      <c r="J726" s="91"/>
      <c r="K726" s="68"/>
      <c r="L726" s="68"/>
      <c r="M726" s="70"/>
      <c r="N726" s="70"/>
      <c r="O726" s="153"/>
      <c r="P726" s="70"/>
      <c r="Q726" s="68"/>
      <c r="R726" s="68"/>
      <c r="S726" s="628"/>
      <c r="T726" s="68" t="str">
        <f>IFERROR(IFERROR(VLOOKUP(CONCATENATE($C726,"-",$D726, "-",$E726),Dashboard!$M$2:$N$158,2,FALSE),VLOOKUP(CONCATENATE($E726,"-",$D726, "-",$C726),[1]Dashboard!$M$2:$N$158,2,FALSE)),"")</f>
        <v/>
      </c>
      <c r="U726" s="209" t="str">
        <f t="shared" si="10"/>
        <v/>
      </c>
      <c r="V726" s="209"/>
      <c r="W726" s="68" t="s">
        <v>5612</v>
      </c>
    </row>
    <row r="727" spans="1:23" x14ac:dyDescent="0.25">
      <c r="A727" s="68"/>
      <c r="B727" s="69"/>
      <c r="C727" s="68" t="s">
        <v>344</v>
      </c>
      <c r="D727" s="68" t="s">
        <v>1261</v>
      </c>
      <c r="E727" s="68" t="s">
        <v>1245</v>
      </c>
      <c r="F727" s="68">
        <v>28</v>
      </c>
      <c r="G727" s="68"/>
      <c r="H727" s="64"/>
      <c r="I727" s="70"/>
      <c r="J727" s="91"/>
      <c r="K727" s="68"/>
      <c r="L727" s="68"/>
      <c r="M727" s="70"/>
      <c r="N727" s="70"/>
      <c r="O727" s="153"/>
      <c r="P727" s="70"/>
      <c r="Q727" s="68"/>
      <c r="R727" s="68"/>
      <c r="S727" s="628"/>
      <c r="T727" s="68" t="str">
        <f>IFERROR(IFERROR(VLOOKUP(CONCATENATE($C727,"-",$D727, "-",$E727),Dashboard!$M$2:$N$158,2,FALSE),VLOOKUP(CONCATENATE($E727,"-",$D727, "-",$C727),[1]Dashboard!$M$2:$N$158,2,FALSE)),"")</f>
        <v/>
      </c>
      <c r="U727" s="209" t="str">
        <f t="shared" si="10"/>
        <v/>
      </c>
      <c r="V727" s="209"/>
      <c r="W727" s="68" t="s">
        <v>5612</v>
      </c>
    </row>
    <row r="728" spans="1:23" x14ac:dyDescent="0.25">
      <c r="A728" s="68"/>
      <c r="B728" s="69"/>
      <c r="C728" s="68" t="s">
        <v>1245</v>
      </c>
      <c r="D728" s="68" t="s">
        <v>1261</v>
      </c>
      <c r="E728" s="68" t="s">
        <v>344</v>
      </c>
      <c r="F728" s="68">
        <v>28</v>
      </c>
      <c r="G728" s="68"/>
      <c r="H728" s="64"/>
      <c r="I728" s="70"/>
      <c r="J728" s="91"/>
      <c r="K728" s="68"/>
      <c r="L728" s="68"/>
      <c r="M728" s="70"/>
      <c r="N728" s="70"/>
      <c r="O728" s="153"/>
      <c r="P728" s="70"/>
      <c r="Q728" s="68"/>
      <c r="R728" s="68"/>
      <c r="S728" s="628"/>
      <c r="T728" s="68" t="str">
        <f>IFERROR(IFERROR(VLOOKUP(CONCATENATE($C728,"-",$D728, "-",$E728),Dashboard!$M$2:$N$158,2,FALSE),VLOOKUP(CONCATENATE($E728,"-",$D728, "-",$C728),[1]Dashboard!$M$2:$N$158,2,FALSE)),"")</f>
        <v/>
      </c>
      <c r="U728" s="209" t="str">
        <f t="shared" si="10"/>
        <v/>
      </c>
      <c r="V728" s="209"/>
      <c r="W728" s="68" t="s">
        <v>5612</v>
      </c>
    </row>
    <row r="729" spans="1:23" x14ac:dyDescent="0.25">
      <c r="A729" s="68"/>
      <c r="B729" s="69"/>
      <c r="C729" s="68" t="s">
        <v>344</v>
      </c>
      <c r="D729" s="68" t="s">
        <v>1261</v>
      </c>
      <c r="E729" s="68" t="s">
        <v>1245</v>
      </c>
      <c r="F729" s="68">
        <v>28</v>
      </c>
      <c r="G729" s="68"/>
      <c r="H729" s="64"/>
      <c r="I729" s="70"/>
      <c r="J729" s="91"/>
      <c r="K729" s="68"/>
      <c r="L729" s="68"/>
      <c r="M729" s="70"/>
      <c r="N729" s="70"/>
      <c r="O729" s="153"/>
      <c r="P729" s="70"/>
      <c r="Q729" s="68"/>
      <c r="R729" s="68"/>
      <c r="S729" s="628"/>
      <c r="T729" s="68" t="str">
        <f>IFERROR(IFERROR(VLOOKUP(CONCATENATE($C729,"-",$D729, "-",$E729),Dashboard!$M$2:$N$158,2,FALSE),VLOOKUP(CONCATENATE($E729,"-",$D729, "-",$C729),[1]Dashboard!$M$2:$N$158,2,FALSE)),"")</f>
        <v/>
      </c>
      <c r="U729" s="209" t="str">
        <f t="shared" si="10"/>
        <v/>
      </c>
      <c r="V729" s="209"/>
      <c r="W729" s="68" t="s">
        <v>5612</v>
      </c>
    </row>
    <row r="730" spans="1:23" x14ac:dyDescent="0.25">
      <c r="A730" s="68"/>
      <c r="B730" s="69"/>
      <c r="C730" s="68" t="s">
        <v>1245</v>
      </c>
      <c r="D730" s="68" t="s">
        <v>1261</v>
      </c>
      <c r="E730" s="68" t="s">
        <v>344</v>
      </c>
      <c r="F730" s="68">
        <v>28</v>
      </c>
      <c r="G730" s="68"/>
      <c r="H730" s="64"/>
      <c r="I730" s="70"/>
      <c r="J730" s="91">
        <v>20.3</v>
      </c>
      <c r="K730" s="68">
        <v>1</v>
      </c>
      <c r="L730" s="68">
        <v>0</v>
      </c>
      <c r="M730" s="70">
        <v>11.45</v>
      </c>
      <c r="N730" s="70">
        <v>6.45</v>
      </c>
      <c r="O730" s="153">
        <f>SUM(F725:F730)</f>
        <v>168</v>
      </c>
      <c r="P730" s="76">
        <v>0</v>
      </c>
      <c r="Q730" s="76">
        <v>0</v>
      </c>
      <c r="R730" s="68"/>
      <c r="S730" s="628"/>
      <c r="T730" s="68" t="str">
        <f>IFERROR(IFERROR(VLOOKUP(CONCATENATE($C730,"-",$D730, "-",$E730),Dashboard!$M$2:$N$158,2,FALSE),VLOOKUP(CONCATENATE($E730,"-",$D730, "-",$C730),[1]Dashboard!$M$2:$N$158,2,FALSE)),"")</f>
        <v/>
      </c>
      <c r="U730" s="209" t="str">
        <f t="shared" si="10"/>
        <v/>
      </c>
      <c r="V730" s="209"/>
      <c r="W730" s="68" t="s">
        <v>7580</v>
      </c>
    </row>
    <row r="731" spans="1:23" x14ac:dyDescent="0.25">
      <c r="A731" s="68"/>
      <c r="B731" s="69">
        <v>97</v>
      </c>
      <c r="C731" s="68" t="s">
        <v>344</v>
      </c>
      <c r="D731" s="68" t="s">
        <v>1261</v>
      </c>
      <c r="E731" s="68" t="s">
        <v>1245</v>
      </c>
      <c r="F731" s="68">
        <v>28</v>
      </c>
      <c r="G731" s="68"/>
      <c r="H731" s="64">
        <v>6</v>
      </c>
      <c r="I731" s="70"/>
      <c r="J731" s="91"/>
      <c r="K731" s="68"/>
      <c r="L731" s="68"/>
      <c r="M731" s="70"/>
      <c r="N731" s="70"/>
      <c r="O731" s="153"/>
      <c r="P731" s="70"/>
      <c r="Q731" s="68"/>
      <c r="R731" s="68"/>
      <c r="S731" s="628"/>
      <c r="T731" s="68" t="str">
        <f>IFERROR(IFERROR(VLOOKUP(CONCATENATE($C731,"-",$D731, "-",$E731),Dashboard!$M$2:$N$158,2,FALSE),VLOOKUP(CONCATENATE($E731,"-",$D731, "-",$C731),[1]Dashboard!$M$2:$N$158,2,FALSE)),"")</f>
        <v/>
      </c>
      <c r="U731" s="209" t="str">
        <f t="shared" si="10"/>
        <v/>
      </c>
      <c r="V731" s="209"/>
      <c r="W731" s="68" t="s">
        <v>5612</v>
      </c>
    </row>
    <row r="732" spans="1:23" x14ac:dyDescent="0.25">
      <c r="A732" s="68"/>
      <c r="B732" s="69"/>
      <c r="C732" s="68" t="s">
        <v>1245</v>
      </c>
      <c r="D732" s="68" t="s">
        <v>1261</v>
      </c>
      <c r="E732" s="68" t="s">
        <v>344</v>
      </c>
      <c r="F732" s="68">
        <v>28</v>
      </c>
      <c r="G732" s="68"/>
      <c r="H732" s="64"/>
      <c r="I732" s="70"/>
      <c r="J732" s="91"/>
      <c r="K732" s="68"/>
      <c r="L732" s="68"/>
      <c r="M732" s="68"/>
      <c r="N732" s="68"/>
      <c r="O732" s="153"/>
      <c r="P732" s="70"/>
      <c r="Q732" s="68"/>
      <c r="R732" s="68"/>
      <c r="S732" s="628"/>
      <c r="T732" s="68" t="str">
        <f>IFERROR(IFERROR(VLOOKUP(CONCATENATE($C732,"-",$D732, "-",$E732),Dashboard!$M$2:$N$158,2,FALSE),VLOOKUP(CONCATENATE($E732,"-",$D732, "-",$C732),[1]Dashboard!$M$2:$N$158,2,FALSE)),"")</f>
        <v/>
      </c>
      <c r="U732" s="209" t="str">
        <f t="shared" si="10"/>
        <v/>
      </c>
      <c r="V732" s="209"/>
      <c r="W732" s="68" t="s">
        <v>5612</v>
      </c>
    </row>
    <row r="733" spans="1:23" x14ac:dyDescent="0.25">
      <c r="A733" s="68"/>
      <c r="B733" s="69"/>
      <c r="C733" s="68" t="s">
        <v>344</v>
      </c>
      <c r="D733" s="68" t="s">
        <v>1261</v>
      </c>
      <c r="E733" s="68" t="s">
        <v>1245</v>
      </c>
      <c r="F733" s="68">
        <v>28</v>
      </c>
      <c r="G733" s="68"/>
      <c r="H733" s="64"/>
      <c r="I733" s="70"/>
      <c r="J733" s="91"/>
      <c r="K733" s="68"/>
      <c r="L733" s="68"/>
      <c r="M733" s="70"/>
      <c r="N733" s="70"/>
      <c r="O733" s="216"/>
      <c r="P733" s="70"/>
      <c r="Q733" s="68"/>
      <c r="R733" s="68"/>
      <c r="S733" s="628"/>
      <c r="T733" s="68" t="str">
        <f>IFERROR(IFERROR(VLOOKUP(CONCATENATE($C733,"-",$D733, "-",$E733),Dashboard!$M$2:$N$158,2,FALSE),VLOOKUP(CONCATENATE($E733,"-",$D733, "-",$C733),[1]Dashboard!$M$2:$N$158,2,FALSE)),"")</f>
        <v/>
      </c>
      <c r="U733" s="209" t="str">
        <f t="shared" si="10"/>
        <v/>
      </c>
      <c r="V733" s="209"/>
      <c r="W733" s="68" t="s">
        <v>5612</v>
      </c>
    </row>
    <row r="734" spans="1:23" x14ac:dyDescent="0.25">
      <c r="A734" s="68"/>
      <c r="B734" s="69"/>
      <c r="C734" s="68" t="s">
        <v>1245</v>
      </c>
      <c r="D734" s="68" t="s">
        <v>1261</v>
      </c>
      <c r="E734" s="68" t="s">
        <v>344</v>
      </c>
      <c r="F734" s="68">
        <v>28</v>
      </c>
      <c r="G734" s="68"/>
      <c r="H734" s="64"/>
      <c r="I734" s="70"/>
      <c r="J734" s="91">
        <v>9.3000000000000007</v>
      </c>
      <c r="K734" s="68">
        <v>1</v>
      </c>
      <c r="L734" s="68">
        <v>0</v>
      </c>
      <c r="M734" s="70">
        <v>4.45</v>
      </c>
      <c r="N734" s="70">
        <v>4.45</v>
      </c>
      <c r="O734" s="216">
        <f>SUM(F731:F734)</f>
        <v>112</v>
      </c>
      <c r="P734" s="76">
        <v>0</v>
      </c>
      <c r="Q734" s="76">
        <v>0</v>
      </c>
      <c r="R734" s="68"/>
      <c r="S734" s="628"/>
      <c r="T734" s="68" t="str">
        <f>IFERROR(IFERROR(VLOOKUP(CONCATENATE($C734,"-",$D734, "-",$E734),Dashboard!$M$2:$N$158,2,FALSE),VLOOKUP(CONCATENATE($E734,"-",$D734, "-",$C734),[1]Dashboard!$M$2:$N$158,2,FALSE)),"")</f>
        <v/>
      </c>
      <c r="U734" s="209" t="str">
        <f t="shared" si="10"/>
        <v/>
      </c>
      <c r="V734" s="209"/>
      <c r="W734" s="68" t="s">
        <v>7651</v>
      </c>
    </row>
    <row r="735" spans="1:23" x14ac:dyDescent="0.25">
      <c r="A735" s="68"/>
      <c r="B735" s="69"/>
      <c r="C735" s="68"/>
      <c r="D735" s="68"/>
      <c r="E735" s="68"/>
      <c r="F735" s="68"/>
      <c r="G735" s="68"/>
      <c r="H735" s="64"/>
      <c r="I735" s="70"/>
      <c r="J735" s="91"/>
      <c r="K735" s="68"/>
      <c r="L735" s="68"/>
      <c r="M735" s="70"/>
      <c r="N735" s="70"/>
      <c r="O735" s="153"/>
      <c r="P735" s="70"/>
      <c r="Q735" s="68"/>
      <c r="R735" s="68"/>
      <c r="S735" s="628"/>
      <c r="T735" s="68" t="str">
        <f>IFERROR(IFERROR(VLOOKUP(CONCATENATE($C735,"-",$D735, "-",$E735),Dashboard!$M$2:$N$158,2,FALSE),VLOOKUP(CONCATENATE($E735,"-",$D735, "-",$C735),[1]Dashboard!$M$2:$N$158,2,FALSE)),"")</f>
        <v/>
      </c>
      <c r="U735" s="209" t="str">
        <f t="shared" si="10"/>
        <v/>
      </c>
      <c r="V735" s="209"/>
      <c r="W735" s="68"/>
    </row>
    <row r="736" spans="1:23" x14ac:dyDescent="0.25">
      <c r="A736" s="68"/>
      <c r="B736" s="69" t="s">
        <v>7205</v>
      </c>
      <c r="C736" s="68" t="s">
        <v>344</v>
      </c>
      <c r="D736" s="68" t="s">
        <v>1261</v>
      </c>
      <c r="E736" s="68" t="s">
        <v>1245</v>
      </c>
      <c r="F736" s="68">
        <v>28</v>
      </c>
      <c r="G736" s="68"/>
      <c r="H736" s="64">
        <v>9.4499999999999993</v>
      </c>
      <c r="I736" s="70"/>
      <c r="J736" s="68"/>
      <c r="K736" s="68"/>
      <c r="L736" s="68"/>
      <c r="M736" s="68"/>
      <c r="N736" s="68"/>
      <c r="O736" s="153"/>
      <c r="P736" s="70"/>
      <c r="Q736" s="68"/>
      <c r="R736" s="68"/>
      <c r="S736" s="628"/>
      <c r="T736" s="68" t="str">
        <f>IFERROR(IFERROR(VLOOKUP(CONCATENATE($C736,"-",$D736, "-",$E736),Dashboard!$M$2:$N$158,2,FALSE),VLOOKUP(CONCATENATE($E736,"-",$D736, "-",$C736),[1]Dashboard!$M$2:$N$158,2,FALSE)),"")</f>
        <v/>
      </c>
      <c r="U736" s="209" t="str">
        <f t="shared" si="10"/>
        <v/>
      </c>
      <c r="V736" s="209"/>
      <c r="W736" s="68" t="s">
        <v>5612</v>
      </c>
    </row>
    <row r="737" spans="1:23" x14ac:dyDescent="0.25">
      <c r="A737" s="68"/>
      <c r="B737" s="69"/>
      <c r="C737" s="68" t="s">
        <v>1245</v>
      </c>
      <c r="D737" s="68" t="s">
        <v>1261</v>
      </c>
      <c r="E737" s="68" t="s">
        <v>344</v>
      </c>
      <c r="F737" s="68">
        <v>28</v>
      </c>
      <c r="G737" s="68"/>
      <c r="H737" s="64"/>
      <c r="I737" s="70"/>
      <c r="J737" s="91"/>
      <c r="K737" s="68"/>
      <c r="L737" s="68"/>
      <c r="M737" s="70"/>
      <c r="N737" s="70"/>
      <c r="O737" s="153"/>
      <c r="P737" s="70"/>
      <c r="Q737" s="68"/>
      <c r="R737" s="68"/>
      <c r="S737" s="628"/>
      <c r="T737" s="68" t="str">
        <f>IFERROR(IFERROR(VLOOKUP(CONCATENATE($C737,"-",$D737, "-",$E737),Dashboard!$M$2:$N$158,2,FALSE),VLOOKUP(CONCATENATE($E737,"-",$D737, "-",$C737),[1]Dashboard!$M$2:$N$158,2,FALSE)),"")</f>
        <v/>
      </c>
      <c r="U737" s="209" t="str">
        <f t="shared" si="10"/>
        <v/>
      </c>
      <c r="V737" s="209"/>
      <c r="W737" s="68" t="s">
        <v>5612</v>
      </c>
    </row>
    <row r="738" spans="1:23" x14ac:dyDescent="0.25">
      <c r="A738" s="68"/>
      <c r="B738" s="69"/>
      <c r="C738" s="68" t="s">
        <v>344</v>
      </c>
      <c r="D738" s="68" t="s">
        <v>1261</v>
      </c>
      <c r="E738" s="68" t="s">
        <v>1245</v>
      </c>
      <c r="F738" s="68">
        <v>28</v>
      </c>
      <c r="G738" s="68"/>
      <c r="H738" s="64"/>
      <c r="I738" s="70"/>
      <c r="J738" s="91"/>
      <c r="K738" s="68"/>
      <c r="L738" s="68"/>
      <c r="M738" s="70"/>
      <c r="N738" s="70"/>
      <c r="O738" s="153"/>
      <c r="P738" s="70"/>
      <c r="Q738" s="68"/>
      <c r="R738" s="68"/>
      <c r="S738" s="628"/>
      <c r="T738" s="68" t="str">
        <f>IFERROR(IFERROR(VLOOKUP(CONCATENATE($C738,"-",$D738, "-",$E738),Dashboard!$M$2:$N$158,2,FALSE),VLOOKUP(CONCATENATE($E738,"-",$D738, "-",$C738),[1]Dashboard!$M$2:$N$158,2,FALSE)),"")</f>
        <v/>
      </c>
      <c r="U738" s="209" t="str">
        <f t="shared" si="10"/>
        <v/>
      </c>
      <c r="V738" s="209"/>
      <c r="W738" s="68" t="s">
        <v>5612</v>
      </c>
    </row>
    <row r="739" spans="1:23" x14ac:dyDescent="0.25">
      <c r="A739" s="68"/>
      <c r="B739" s="69"/>
      <c r="C739" s="68" t="s">
        <v>1245</v>
      </c>
      <c r="D739" s="68" t="s">
        <v>1261</v>
      </c>
      <c r="E739" s="68" t="s">
        <v>344</v>
      </c>
      <c r="F739" s="68">
        <v>28</v>
      </c>
      <c r="G739" s="68"/>
      <c r="H739" s="64"/>
      <c r="I739" s="70"/>
      <c r="J739" s="91"/>
      <c r="K739" s="68"/>
      <c r="L739" s="68"/>
      <c r="M739" s="70"/>
      <c r="N739" s="70"/>
      <c r="O739" s="153"/>
      <c r="P739" s="70"/>
      <c r="Q739" s="68"/>
      <c r="R739" s="68"/>
      <c r="S739" s="628"/>
      <c r="T739" s="68" t="str">
        <f>IFERROR(IFERROR(VLOOKUP(CONCATENATE($C739,"-",$D739, "-",$E739),Dashboard!$M$2:$N$158,2,FALSE),VLOOKUP(CONCATENATE($E739,"-",$D739, "-",$C739),[1]Dashboard!$M$2:$N$158,2,FALSE)),"")</f>
        <v/>
      </c>
      <c r="U739" s="209" t="str">
        <f t="shared" si="10"/>
        <v/>
      </c>
      <c r="V739" s="209"/>
      <c r="W739" s="68" t="s">
        <v>5612</v>
      </c>
    </row>
    <row r="740" spans="1:23" x14ac:dyDescent="0.25">
      <c r="A740" s="68"/>
      <c r="B740" s="69"/>
      <c r="C740" s="68" t="s">
        <v>344</v>
      </c>
      <c r="D740" s="68" t="s">
        <v>1261</v>
      </c>
      <c r="E740" s="68" t="s">
        <v>1245</v>
      </c>
      <c r="F740" s="68">
        <v>28</v>
      </c>
      <c r="G740" s="68"/>
      <c r="H740" s="64"/>
      <c r="I740" s="70"/>
      <c r="J740" s="91"/>
      <c r="K740" s="68"/>
      <c r="L740" s="68"/>
      <c r="M740" s="70"/>
      <c r="N740" s="70"/>
      <c r="O740" s="153"/>
      <c r="P740" s="70"/>
      <c r="Q740" s="68"/>
      <c r="R740" s="68"/>
      <c r="S740" s="628"/>
      <c r="T740" s="68" t="str">
        <f>IFERROR(IFERROR(VLOOKUP(CONCATENATE($C740,"-",$D740, "-",$E740),Dashboard!$M$2:$N$158,2,FALSE),VLOOKUP(CONCATENATE($E740,"-",$D740, "-",$C740),[1]Dashboard!$M$2:$N$158,2,FALSE)),"")</f>
        <v/>
      </c>
      <c r="U740" s="209" t="str">
        <f t="shared" si="10"/>
        <v/>
      </c>
      <c r="V740" s="209"/>
      <c r="W740" s="68" t="s">
        <v>5612</v>
      </c>
    </row>
    <row r="741" spans="1:23" x14ac:dyDescent="0.25">
      <c r="A741" s="68"/>
      <c r="B741" s="69"/>
      <c r="C741" s="68" t="s">
        <v>1245</v>
      </c>
      <c r="D741" s="68" t="s">
        <v>1261</v>
      </c>
      <c r="E741" s="68" t="s">
        <v>344</v>
      </c>
      <c r="F741" s="68">
        <v>28</v>
      </c>
      <c r="G741" s="68"/>
      <c r="H741" s="64"/>
      <c r="I741" s="70"/>
      <c r="J741" s="91">
        <v>20.45</v>
      </c>
      <c r="K741" s="68">
        <v>1</v>
      </c>
      <c r="L741" s="68">
        <v>0</v>
      </c>
      <c r="M741" s="70">
        <v>11.45</v>
      </c>
      <c r="N741" s="70">
        <v>6.45</v>
      </c>
      <c r="O741" s="153">
        <f>SUM(F736:F741)</f>
        <v>168</v>
      </c>
      <c r="P741" s="76">
        <v>0</v>
      </c>
      <c r="Q741" s="76">
        <v>0</v>
      </c>
      <c r="R741" s="68"/>
      <c r="S741" s="628"/>
      <c r="T741" s="68" t="str">
        <f>IFERROR(IFERROR(VLOOKUP(CONCATENATE($C741,"-",$D741, "-",$E741),Dashboard!$M$2:$N$158,2,FALSE),VLOOKUP(CONCATENATE($E741,"-",$D741, "-",$C741),[1]Dashboard!$M$2:$N$158,2,FALSE)),"")</f>
        <v/>
      </c>
      <c r="U741" s="209" t="str">
        <f t="shared" si="10"/>
        <v/>
      </c>
      <c r="V741" s="209"/>
      <c r="W741" s="68" t="s">
        <v>7580</v>
      </c>
    </row>
    <row r="742" spans="1:23" x14ac:dyDescent="0.25">
      <c r="A742" s="68"/>
      <c r="B742" s="69">
        <v>98</v>
      </c>
      <c r="C742" s="68" t="s">
        <v>344</v>
      </c>
      <c r="D742" s="68" t="s">
        <v>1261</v>
      </c>
      <c r="E742" s="68" t="s">
        <v>1245</v>
      </c>
      <c r="F742" s="68">
        <v>28</v>
      </c>
      <c r="G742" s="68"/>
      <c r="H742" s="64">
        <v>6</v>
      </c>
      <c r="I742" s="70"/>
      <c r="J742" s="91"/>
      <c r="K742" s="68"/>
      <c r="L742" s="68"/>
      <c r="M742" s="70"/>
      <c r="N742" s="70"/>
      <c r="O742" s="153"/>
      <c r="P742" s="70"/>
      <c r="Q742" s="68"/>
      <c r="R742" s="68"/>
      <c r="S742" s="628"/>
      <c r="T742" s="68" t="str">
        <f>IFERROR(IFERROR(VLOOKUP(CONCATENATE($C742,"-",$D742, "-",$E742),Dashboard!$M$2:$N$158,2,FALSE),VLOOKUP(CONCATENATE($E742,"-",$D742, "-",$C742),[1]Dashboard!$M$2:$N$158,2,FALSE)),"")</f>
        <v/>
      </c>
      <c r="U742" s="209" t="str">
        <f t="shared" si="10"/>
        <v/>
      </c>
      <c r="V742" s="209"/>
      <c r="W742" s="68" t="s">
        <v>5612</v>
      </c>
    </row>
    <row r="743" spans="1:23" x14ac:dyDescent="0.25">
      <c r="A743" s="68"/>
      <c r="B743" s="69"/>
      <c r="C743" s="68" t="s">
        <v>1245</v>
      </c>
      <c r="D743" s="68" t="s">
        <v>1261</v>
      </c>
      <c r="E743" s="68" t="s">
        <v>344</v>
      </c>
      <c r="F743" s="68">
        <v>28</v>
      </c>
      <c r="G743" s="68"/>
      <c r="H743" s="64"/>
      <c r="I743" s="70"/>
      <c r="J743" s="91"/>
      <c r="K743" s="68"/>
      <c r="L743" s="68"/>
      <c r="M743" s="68"/>
      <c r="N743" s="68"/>
      <c r="O743" s="153"/>
      <c r="P743" s="70"/>
      <c r="Q743" s="68"/>
      <c r="R743" s="68"/>
      <c r="S743" s="628"/>
      <c r="T743" s="68" t="str">
        <f>IFERROR(IFERROR(VLOOKUP(CONCATENATE($C743,"-",$D743, "-",$E743),Dashboard!$M$2:$N$158,2,FALSE),VLOOKUP(CONCATENATE($E743,"-",$D743, "-",$C743),[1]Dashboard!$M$2:$N$158,2,FALSE)),"")</f>
        <v/>
      </c>
      <c r="U743" s="209" t="str">
        <f t="shared" si="10"/>
        <v/>
      </c>
      <c r="V743" s="209"/>
      <c r="W743" s="68" t="s">
        <v>5612</v>
      </c>
    </row>
    <row r="744" spans="1:23" x14ac:dyDescent="0.25">
      <c r="A744" s="68"/>
      <c r="B744" s="69"/>
      <c r="C744" s="68" t="s">
        <v>344</v>
      </c>
      <c r="D744" s="68" t="s">
        <v>1261</v>
      </c>
      <c r="E744" s="68" t="s">
        <v>1245</v>
      </c>
      <c r="F744" s="68">
        <v>28</v>
      </c>
      <c r="G744" s="68"/>
      <c r="H744" s="64"/>
      <c r="I744" s="70"/>
      <c r="J744" s="91"/>
      <c r="K744" s="68"/>
      <c r="L744" s="68"/>
      <c r="M744" s="70"/>
      <c r="N744" s="70"/>
      <c r="O744" s="216"/>
      <c r="P744" s="93"/>
      <c r="Q744" s="68"/>
      <c r="R744" s="68"/>
      <c r="S744" s="628"/>
      <c r="T744" s="68" t="str">
        <f>IFERROR(IFERROR(VLOOKUP(CONCATENATE($C744,"-",$D744, "-",$E744),Dashboard!$M$2:$N$158,2,FALSE),VLOOKUP(CONCATENATE($E744,"-",$D744, "-",$C744),[1]Dashboard!$M$2:$N$158,2,FALSE)),"")</f>
        <v/>
      </c>
      <c r="U744" s="209" t="str">
        <f t="shared" si="10"/>
        <v/>
      </c>
      <c r="V744" s="209"/>
      <c r="W744" s="68" t="s">
        <v>5612</v>
      </c>
    </row>
    <row r="745" spans="1:23" x14ac:dyDescent="0.25">
      <c r="A745" s="68"/>
      <c r="B745" s="69"/>
      <c r="C745" s="68" t="s">
        <v>1245</v>
      </c>
      <c r="D745" s="68" t="s">
        <v>1261</v>
      </c>
      <c r="E745" s="68" t="s">
        <v>344</v>
      </c>
      <c r="F745" s="68">
        <v>28</v>
      </c>
      <c r="G745" s="68"/>
      <c r="H745" s="64"/>
      <c r="I745" s="70"/>
      <c r="J745" s="91">
        <v>9.4499999999999993</v>
      </c>
      <c r="K745" s="68">
        <v>1</v>
      </c>
      <c r="L745" s="68">
        <v>0</v>
      </c>
      <c r="M745" s="70">
        <v>4.45</v>
      </c>
      <c r="N745" s="70">
        <v>4.45</v>
      </c>
      <c r="O745" s="216">
        <f>SUM(F742:F745)</f>
        <v>112</v>
      </c>
      <c r="P745" s="76">
        <v>0</v>
      </c>
      <c r="Q745" s="76">
        <v>0</v>
      </c>
      <c r="R745" s="68"/>
      <c r="S745" s="628"/>
      <c r="T745" s="68" t="str">
        <f>IFERROR(IFERROR(VLOOKUP(CONCATENATE($C745,"-",$D745, "-",$E745),Dashboard!$M$2:$N$158,2,FALSE),VLOOKUP(CONCATENATE($E745,"-",$D745, "-",$C745),[1]Dashboard!$M$2:$N$158,2,FALSE)),"")</f>
        <v/>
      </c>
      <c r="U745" s="209" t="str">
        <f t="shared" si="10"/>
        <v/>
      </c>
      <c r="V745" s="209"/>
      <c r="W745" s="68" t="s">
        <v>7651</v>
      </c>
    </row>
    <row r="746" spans="1:23" x14ac:dyDescent="0.25">
      <c r="A746" s="68"/>
      <c r="B746" s="69"/>
      <c r="C746" s="68"/>
      <c r="D746" s="68"/>
      <c r="E746" s="68"/>
      <c r="F746" s="68"/>
      <c r="G746" s="68"/>
      <c r="H746" s="64"/>
      <c r="I746" s="70"/>
      <c r="J746" s="91"/>
      <c r="K746" s="68"/>
      <c r="L746" s="68"/>
      <c r="M746" s="70"/>
      <c r="N746" s="70"/>
      <c r="O746" s="153"/>
      <c r="P746" s="70"/>
      <c r="Q746" s="68"/>
      <c r="R746" s="68"/>
      <c r="S746" s="628"/>
      <c r="T746" s="68" t="str">
        <f>IFERROR(IFERROR(VLOOKUP(CONCATENATE($C746,"-",$D746, "-",$E746),Dashboard!$M$2:$N$158,2,FALSE),VLOOKUP(CONCATENATE($E746,"-",$D746, "-",$C746),[1]Dashboard!$M$2:$N$158,2,FALSE)),"")</f>
        <v/>
      </c>
      <c r="U746" s="209" t="str">
        <f t="shared" si="10"/>
        <v/>
      </c>
      <c r="V746" s="209"/>
      <c r="W746" s="68"/>
    </row>
    <row r="747" spans="1:23" x14ac:dyDescent="0.25">
      <c r="A747" s="68"/>
      <c r="B747" s="69" t="s">
        <v>7206</v>
      </c>
      <c r="C747" s="68" t="s">
        <v>344</v>
      </c>
      <c r="D747" s="68" t="s">
        <v>1261</v>
      </c>
      <c r="E747" s="68" t="s">
        <v>1245</v>
      </c>
      <c r="F747" s="68">
        <v>28</v>
      </c>
      <c r="G747" s="68"/>
      <c r="H747" s="64">
        <v>10</v>
      </c>
      <c r="I747" s="70"/>
      <c r="J747" s="68"/>
      <c r="K747" s="68"/>
      <c r="L747" s="68"/>
      <c r="M747" s="68"/>
      <c r="N747" s="68"/>
      <c r="O747" s="153"/>
      <c r="P747" s="70"/>
      <c r="Q747" s="68"/>
      <c r="R747" s="68"/>
      <c r="S747" s="628"/>
      <c r="T747" s="68" t="str">
        <f>IFERROR(IFERROR(VLOOKUP(CONCATENATE($C747,"-",$D747, "-",$E747),Dashboard!$M$2:$N$158,2,FALSE),VLOOKUP(CONCATENATE($E747,"-",$D747, "-",$C747),[1]Dashboard!$M$2:$N$158,2,FALSE)),"")</f>
        <v/>
      </c>
      <c r="U747" s="209" t="str">
        <f t="shared" si="10"/>
        <v/>
      </c>
      <c r="V747" s="209"/>
      <c r="W747" s="68" t="s">
        <v>5612</v>
      </c>
    </row>
    <row r="748" spans="1:23" x14ac:dyDescent="0.25">
      <c r="A748" s="68"/>
      <c r="B748" s="69"/>
      <c r="C748" s="68" t="s">
        <v>1245</v>
      </c>
      <c r="D748" s="68" t="s">
        <v>1261</v>
      </c>
      <c r="E748" s="68" t="s">
        <v>344</v>
      </c>
      <c r="F748" s="68">
        <v>28</v>
      </c>
      <c r="G748" s="68"/>
      <c r="H748" s="64"/>
      <c r="I748" s="70"/>
      <c r="J748" s="91"/>
      <c r="K748" s="68"/>
      <c r="L748" s="68"/>
      <c r="M748" s="70"/>
      <c r="N748" s="70"/>
      <c r="O748" s="153"/>
      <c r="P748" s="70"/>
      <c r="Q748" s="68"/>
      <c r="R748" s="68"/>
      <c r="S748" s="628"/>
      <c r="T748" s="68" t="str">
        <f>IFERROR(IFERROR(VLOOKUP(CONCATENATE($C748,"-",$D748, "-",$E748),Dashboard!$M$2:$N$158,2,FALSE),VLOOKUP(CONCATENATE($E748,"-",$D748, "-",$C748),[1]Dashboard!$M$2:$N$158,2,FALSE)),"")</f>
        <v/>
      </c>
      <c r="U748" s="209" t="str">
        <f t="shared" si="10"/>
        <v/>
      </c>
      <c r="V748" s="209"/>
      <c r="W748" s="68" t="s">
        <v>5612</v>
      </c>
    </row>
    <row r="749" spans="1:23" x14ac:dyDescent="0.25">
      <c r="A749" s="68"/>
      <c r="B749" s="69"/>
      <c r="C749" s="68" t="s">
        <v>344</v>
      </c>
      <c r="D749" s="68" t="s">
        <v>1261</v>
      </c>
      <c r="E749" s="68" t="s">
        <v>1245</v>
      </c>
      <c r="F749" s="68">
        <v>28</v>
      </c>
      <c r="G749" s="68"/>
      <c r="H749" s="64"/>
      <c r="I749" s="70"/>
      <c r="J749" s="91"/>
      <c r="K749" s="68"/>
      <c r="L749" s="68"/>
      <c r="M749" s="70"/>
      <c r="N749" s="70"/>
      <c r="O749" s="153"/>
      <c r="P749" s="70"/>
      <c r="Q749" s="68"/>
      <c r="R749" s="68"/>
      <c r="S749" s="628"/>
      <c r="T749" s="68" t="str">
        <f>IFERROR(IFERROR(VLOOKUP(CONCATENATE($C749,"-",$D749, "-",$E749),Dashboard!$M$2:$N$158,2,FALSE),VLOOKUP(CONCATENATE($E749,"-",$D749, "-",$C749),[1]Dashboard!$M$2:$N$158,2,FALSE)),"")</f>
        <v/>
      </c>
      <c r="U749" s="209" t="str">
        <f t="shared" si="10"/>
        <v/>
      </c>
      <c r="V749" s="209"/>
      <c r="W749" s="68" t="s">
        <v>5612</v>
      </c>
    </row>
    <row r="750" spans="1:23" x14ac:dyDescent="0.25">
      <c r="A750" s="68"/>
      <c r="B750" s="69"/>
      <c r="C750" s="68" t="s">
        <v>1245</v>
      </c>
      <c r="D750" s="68" t="s">
        <v>1261</v>
      </c>
      <c r="E750" s="68" t="s">
        <v>344</v>
      </c>
      <c r="F750" s="68">
        <v>28</v>
      </c>
      <c r="G750" s="68"/>
      <c r="H750" s="64"/>
      <c r="I750" s="70"/>
      <c r="J750" s="91"/>
      <c r="K750" s="68"/>
      <c r="L750" s="68"/>
      <c r="M750" s="70"/>
      <c r="N750" s="70"/>
      <c r="O750" s="153"/>
      <c r="P750" s="70"/>
      <c r="Q750" s="68"/>
      <c r="R750" s="68"/>
      <c r="S750" s="628"/>
      <c r="T750" s="68" t="str">
        <f>IFERROR(IFERROR(VLOOKUP(CONCATENATE($C750,"-",$D750, "-",$E750),Dashboard!$M$2:$N$158,2,FALSE),VLOOKUP(CONCATENATE($E750,"-",$D750, "-",$C750),[1]Dashboard!$M$2:$N$158,2,FALSE)),"")</f>
        <v/>
      </c>
      <c r="U750" s="209" t="str">
        <f t="shared" si="10"/>
        <v/>
      </c>
      <c r="V750" s="209"/>
      <c r="W750" s="68" t="s">
        <v>5612</v>
      </c>
    </row>
    <row r="751" spans="1:23" x14ac:dyDescent="0.25">
      <c r="A751" s="68"/>
      <c r="B751" s="69"/>
      <c r="C751" s="68" t="s">
        <v>344</v>
      </c>
      <c r="D751" s="68" t="s">
        <v>1261</v>
      </c>
      <c r="E751" s="68" t="s">
        <v>1245</v>
      </c>
      <c r="F751" s="68">
        <v>28</v>
      </c>
      <c r="G751" s="68"/>
      <c r="H751" s="64"/>
      <c r="I751" s="70"/>
      <c r="J751" s="91"/>
      <c r="K751" s="68"/>
      <c r="L751" s="68"/>
      <c r="M751" s="70"/>
      <c r="N751" s="70"/>
      <c r="O751" s="153"/>
      <c r="P751" s="70"/>
      <c r="Q751" s="68"/>
      <c r="R751" s="68"/>
      <c r="S751" s="628"/>
      <c r="T751" s="68" t="str">
        <f>IFERROR(IFERROR(VLOOKUP(CONCATENATE($C751,"-",$D751, "-",$E751),Dashboard!$M$2:$N$158,2,FALSE),VLOOKUP(CONCATENATE($E751,"-",$D751, "-",$C751),[1]Dashboard!$M$2:$N$158,2,FALSE)),"")</f>
        <v/>
      </c>
      <c r="U751" s="209" t="str">
        <f t="shared" si="10"/>
        <v/>
      </c>
      <c r="V751" s="209"/>
      <c r="W751" s="68" t="s">
        <v>5612</v>
      </c>
    </row>
    <row r="752" spans="1:23" x14ac:dyDescent="0.25">
      <c r="A752" s="68"/>
      <c r="B752" s="69"/>
      <c r="C752" s="68" t="s">
        <v>1245</v>
      </c>
      <c r="D752" s="68" t="s">
        <v>1261</v>
      </c>
      <c r="E752" s="68" t="s">
        <v>344</v>
      </c>
      <c r="F752" s="68">
        <v>28</v>
      </c>
      <c r="G752" s="68"/>
      <c r="H752" s="64"/>
      <c r="I752" s="70"/>
      <c r="J752" s="91">
        <v>21</v>
      </c>
      <c r="K752" s="68">
        <v>1</v>
      </c>
      <c r="L752" s="68">
        <v>0</v>
      </c>
      <c r="M752" s="70">
        <v>11.45</v>
      </c>
      <c r="N752" s="70">
        <v>6.45</v>
      </c>
      <c r="O752" s="153">
        <f>SUM(F747:F752)</f>
        <v>168</v>
      </c>
      <c r="P752" s="76">
        <v>0</v>
      </c>
      <c r="Q752" s="76">
        <v>0</v>
      </c>
      <c r="R752" s="68"/>
      <c r="S752" s="628"/>
      <c r="T752" s="68" t="str">
        <f>IFERROR(IFERROR(VLOOKUP(CONCATENATE($C752,"-",$D752, "-",$E752),Dashboard!$M$2:$N$158,2,FALSE),VLOOKUP(CONCATENATE($E752,"-",$D752, "-",$C752),[1]Dashboard!$M$2:$N$158,2,FALSE)),"")</f>
        <v/>
      </c>
      <c r="U752" s="209" t="str">
        <f t="shared" ref="U752:U815" si="11">$T752</f>
        <v/>
      </c>
      <c r="V752" s="209"/>
      <c r="W752" s="68" t="s">
        <v>7580</v>
      </c>
    </row>
    <row r="753" spans="1:23" x14ac:dyDescent="0.25">
      <c r="A753" s="68"/>
      <c r="B753" s="69">
        <v>99</v>
      </c>
      <c r="C753" s="68" t="s">
        <v>344</v>
      </c>
      <c r="D753" s="68" t="s">
        <v>1261</v>
      </c>
      <c r="E753" s="68" t="s">
        <v>1245</v>
      </c>
      <c r="F753" s="68">
        <v>28</v>
      </c>
      <c r="G753" s="68"/>
      <c r="H753" s="64">
        <v>6</v>
      </c>
      <c r="I753" s="70"/>
      <c r="J753" s="91"/>
      <c r="K753" s="68"/>
      <c r="L753" s="68"/>
      <c r="M753" s="70"/>
      <c r="N753" s="70"/>
      <c r="O753" s="153"/>
      <c r="P753" s="70"/>
      <c r="Q753" s="68"/>
      <c r="R753" s="68"/>
      <c r="S753" s="628"/>
      <c r="T753" s="68" t="str">
        <f>IFERROR(IFERROR(VLOOKUP(CONCATENATE($C753,"-",$D753, "-",$E753),Dashboard!$M$2:$N$158,2,FALSE),VLOOKUP(CONCATENATE($E753,"-",$D753, "-",$C753),[1]Dashboard!$M$2:$N$158,2,FALSE)),"")</f>
        <v/>
      </c>
      <c r="U753" s="209" t="str">
        <f t="shared" si="11"/>
        <v/>
      </c>
      <c r="V753" s="209"/>
      <c r="W753" s="68" t="s">
        <v>5612</v>
      </c>
    </row>
    <row r="754" spans="1:23" x14ac:dyDescent="0.25">
      <c r="A754" s="68"/>
      <c r="B754" s="69"/>
      <c r="C754" s="68" t="s">
        <v>1245</v>
      </c>
      <c r="D754" s="68" t="s">
        <v>1261</v>
      </c>
      <c r="E754" s="68" t="s">
        <v>344</v>
      </c>
      <c r="F754" s="68">
        <v>28</v>
      </c>
      <c r="G754" s="68"/>
      <c r="H754" s="64"/>
      <c r="I754" s="70"/>
      <c r="J754" s="91"/>
      <c r="K754" s="68"/>
      <c r="L754" s="68"/>
      <c r="M754" s="68"/>
      <c r="N754" s="68"/>
      <c r="O754" s="153"/>
      <c r="P754" s="70"/>
      <c r="Q754" s="68"/>
      <c r="R754" s="68"/>
      <c r="S754" s="628"/>
      <c r="T754" s="68" t="str">
        <f>IFERROR(IFERROR(VLOOKUP(CONCATENATE($C754,"-",$D754, "-",$E754),Dashboard!$M$2:$N$158,2,FALSE),VLOOKUP(CONCATENATE($E754,"-",$D754, "-",$C754),[1]Dashboard!$M$2:$N$158,2,FALSE)),"")</f>
        <v/>
      </c>
      <c r="U754" s="209" t="str">
        <f t="shared" si="11"/>
        <v/>
      </c>
      <c r="V754" s="209"/>
      <c r="W754" s="68" t="s">
        <v>5612</v>
      </c>
    </row>
    <row r="755" spans="1:23" x14ac:dyDescent="0.25">
      <c r="A755" s="68"/>
      <c r="B755" s="69"/>
      <c r="C755" s="68" t="s">
        <v>344</v>
      </c>
      <c r="D755" s="68" t="s">
        <v>1261</v>
      </c>
      <c r="E755" s="68" t="s">
        <v>1245</v>
      </c>
      <c r="F755" s="68">
        <v>28</v>
      </c>
      <c r="G755" s="68"/>
      <c r="H755" s="64"/>
      <c r="I755" s="70"/>
      <c r="J755" s="91"/>
      <c r="K755" s="68"/>
      <c r="L755" s="68"/>
      <c r="M755" s="70"/>
      <c r="N755" s="70"/>
      <c r="O755" s="216"/>
      <c r="P755" s="70"/>
      <c r="Q755" s="68"/>
      <c r="R755" s="68"/>
      <c r="S755" s="628"/>
      <c r="T755" s="68" t="str">
        <f>IFERROR(IFERROR(VLOOKUP(CONCATENATE($C755,"-",$D755, "-",$E755),Dashboard!$M$2:$N$158,2,FALSE),VLOOKUP(CONCATENATE($E755,"-",$D755, "-",$C755),[1]Dashboard!$M$2:$N$158,2,FALSE)),"")</f>
        <v/>
      </c>
      <c r="U755" s="209" t="str">
        <f t="shared" si="11"/>
        <v/>
      </c>
      <c r="V755" s="209"/>
      <c r="W755" s="68" t="s">
        <v>5612</v>
      </c>
    </row>
    <row r="756" spans="1:23" x14ac:dyDescent="0.25">
      <c r="A756" s="68"/>
      <c r="B756" s="69"/>
      <c r="C756" s="68" t="s">
        <v>1245</v>
      </c>
      <c r="D756" s="68" t="s">
        <v>1261</v>
      </c>
      <c r="E756" s="68" t="s">
        <v>344</v>
      </c>
      <c r="F756" s="68">
        <v>28</v>
      </c>
      <c r="G756" s="68"/>
      <c r="H756" s="64"/>
      <c r="I756" s="70"/>
      <c r="J756" s="91">
        <v>10</v>
      </c>
      <c r="K756" s="68">
        <v>1</v>
      </c>
      <c r="L756" s="68">
        <v>0</v>
      </c>
      <c r="M756" s="70">
        <v>4.45</v>
      </c>
      <c r="N756" s="70">
        <v>4.45</v>
      </c>
      <c r="O756" s="216">
        <f>SUM(F753:F756)</f>
        <v>112</v>
      </c>
      <c r="P756" s="76">
        <v>0</v>
      </c>
      <c r="Q756" s="76">
        <v>0</v>
      </c>
      <c r="R756" s="68"/>
      <c r="S756" s="628"/>
      <c r="T756" s="68" t="str">
        <f>IFERROR(IFERROR(VLOOKUP(CONCATENATE($C756,"-",$D756, "-",$E756),Dashboard!$M$2:$N$158,2,FALSE),VLOOKUP(CONCATENATE($E756,"-",$D756, "-",$C756),[1]Dashboard!$M$2:$N$158,2,FALSE)),"")</f>
        <v/>
      </c>
      <c r="U756" s="209" t="str">
        <f t="shared" si="11"/>
        <v/>
      </c>
      <c r="V756" s="209"/>
      <c r="W756" s="68" t="s">
        <v>7651</v>
      </c>
    </row>
    <row r="757" spans="1:23" x14ac:dyDescent="0.25">
      <c r="A757" s="68"/>
      <c r="B757" s="76" t="s">
        <v>5909</v>
      </c>
      <c r="C757" s="68" t="s">
        <v>344</v>
      </c>
      <c r="D757" s="68" t="s">
        <v>1261</v>
      </c>
      <c r="E757" s="68" t="s">
        <v>1245</v>
      </c>
      <c r="F757" s="68">
        <v>28</v>
      </c>
      <c r="G757" s="68"/>
      <c r="H757" s="64">
        <v>10.15</v>
      </c>
      <c r="I757" s="70"/>
      <c r="J757" s="68"/>
      <c r="K757" s="68"/>
      <c r="L757" s="68"/>
      <c r="M757" s="68"/>
      <c r="N757" s="68"/>
      <c r="O757" s="153"/>
      <c r="P757" s="70"/>
      <c r="Q757" s="68"/>
      <c r="R757" s="68"/>
      <c r="S757" s="628"/>
      <c r="T757" s="68" t="str">
        <f>IFERROR(IFERROR(VLOOKUP(CONCATENATE($C757,"-",$D757, "-",$E757),Dashboard!$M$2:$N$158,2,FALSE),VLOOKUP(CONCATENATE($E757,"-",$D757, "-",$C757),[1]Dashboard!$M$2:$N$158,2,FALSE)),"")</f>
        <v/>
      </c>
      <c r="U757" s="209" t="str">
        <f t="shared" si="11"/>
        <v/>
      </c>
      <c r="V757" s="209"/>
      <c r="W757" s="68" t="s">
        <v>5612</v>
      </c>
    </row>
    <row r="758" spans="1:23" x14ac:dyDescent="0.25">
      <c r="A758" s="68"/>
      <c r="B758" s="76"/>
      <c r="C758" s="68" t="s">
        <v>1245</v>
      </c>
      <c r="D758" s="68" t="s">
        <v>1261</v>
      </c>
      <c r="E758" s="68" t="s">
        <v>344</v>
      </c>
      <c r="F758" s="68">
        <v>28</v>
      </c>
      <c r="G758" s="68"/>
      <c r="H758" s="64"/>
      <c r="I758" s="70"/>
      <c r="J758" s="92"/>
      <c r="K758" s="68"/>
      <c r="L758" s="68"/>
      <c r="M758" s="70"/>
      <c r="N758" s="70"/>
      <c r="O758" s="153"/>
      <c r="P758" s="70"/>
      <c r="Q758" s="68"/>
      <c r="R758" s="68"/>
      <c r="S758" s="628"/>
      <c r="T758" s="68" t="str">
        <f>IFERROR(IFERROR(VLOOKUP(CONCATENATE($C758,"-",$D758, "-",$E758),Dashboard!$M$2:$N$158,2,FALSE),VLOOKUP(CONCATENATE($E758,"-",$D758, "-",$C758),[1]Dashboard!$M$2:$N$158,2,FALSE)),"")</f>
        <v/>
      </c>
      <c r="U758" s="209" t="str">
        <f t="shared" si="11"/>
        <v/>
      </c>
      <c r="V758" s="209"/>
      <c r="W758" s="68" t="s">
        <v>5612</v>
      </c>
    </row>
    <row r="759" spans="1:23" x14ac:dyDescent="0.25">
      <c r="A759" s="68"/>
      <c r="B759" s="76"/>
      <c r="C759" s="68" t="s">
        <v>344</v>
      </c>
      <c r="D759" s="68" t="s">
        <v>1261</v>
      </c>
      <c r="E759" s="68" t="s">
        <v>1245</v>
      </c>
      <c r="F759" s="68">
        <v>28</v>
      </c>
      <c r="G759" s="68"/>
      <c r="H759" s="64"/>
      <c r="I759" s="70"/>
      <c r="J759" s="91"/>
      <c r="K759" s="68"/>
      <c r="L759" s="68"/>
      <c r="M759" s="70"/>
      <c r="N759" s="70"/>
      <c r="O759" s="153"/>
      <c r="P759" s="70"/>
      <c r="Q759" s="68"/>
      <c r="R759" s="68"/>
      <c r="S759" s="628"/>
      <c r="T759" s="68" t="str">
        <f>IFERROR(IFERROR(VLOOKUP(CONCATENATE($C759,"-",$D759, "-",$E759),Dashboard!$M$2:$N$158,2,FALSE),VLOOKUP(CONCATENATE($E759,"-",$D759, "-",$C759),[1]Dashboard!$M$2:$N$158,2,FALSE)),"")</f>
        <v/>
      </c>
      <c r="U759" s="209" t="str">
        <f t="shared" si="11"/>
        <v/>
      </c>
      <c r="V759" s="209"/>
      <c r="W759" s="68" t="s">
        <v>5612</v>
      </c>
    </row>
    <row r="760" spans="1:23" x14ac:dyDescent="0.25">
      <c r="A760" s="68"/>
      <c r="B760" s="76"/>
      <c r="C760" s="68" t="s">
        <v>1245</v>
      </c>
      <c r="D760" s="68" t="s">
        <v>1261</v>
      </c>
      <c r="E760" s="68" t="s">
        <v>344</v>
      </c>
      <c r="F760" s="68">
        <v>28</v>
      </c>
      <c r="G760" s="68"/>
      <c r="H760" s="64"/>
      <c r="I760" s="70"/>
      <c r="J760" s="91"/>
      <c r="K760" s="68"/>
      <c r="L760" s="68"/>
      <c r="M760" s="70"/>
      <c r="N760" s="70"/>
      <c r="O760" s="153"/>
      <c r="P760" s="70"/>
      <c r="Q760" s="68"/>
      <c r="R760" s="68"/>
      <c r="S760" s="628"/>
      <c r="T760" s="68" t="str">
        <f>IFERROR(IFERROR(VLOOKUP(CONCATENATE($C760,"-",$D760, "-",$E760),Dashboard!$M$2:$N$158,2,FALSE),VLOOKUP(CONCATENATE($E760,"-",$D760, "-",$C760),[1]Dashboard!$M$2:$N$158,2,FALSE)),"")</f>
        <v/>
      </c>
      <c r="U760" s="209" t="str">
        <f t="shared" si="11"/>
        <v/>
      </c>
      <c r="V760" s="209"/>
      <c r="W760" s="68" t="s">
        <v>5612</v>
      </c>
    </row>
    <row r="761" spans="1:23" x14ac:dyDescent="0.25">
      <c r="A761" s="68"/>
      <c r="B761" s="76"/>
      <c r="C761" s="68" t="s">
        <v>344</v>
      </c>
      <c r="D761" s="68" t="s">
        <v>1261</v>
      </c>
      <c r="E761" s="68" t="s">
        <v>1245</v>
      </c>
      <c r="F761" s="68">
        <v>28</v>
      </c>
      <c r="G761" s="68"/>
      <c r="H761" s="64"/>
      <c r="I761" s="70"/>
      <c r="J761" s="91"/>
      <c r="K761" s="68"/>
      <c r="L761" s="68"/>
      <c r="M761" s="70"/>
      <c r="N761" s="70"/>
      <c r="O761" s="153"/>
      <c r="P761" s="70"/>
      <c r="Q761" s="68"/>
      <c r="R761" s="68"/>
      <c r="S761" s="628"/>
      <c r="T761" s="68" t="str">
        <f>IFERROR(IFERROR(VLOOKUP(CONCATENATE($C761,"-",$D761, "-",$E761),Dashboard!$M$2:$N$158,2,FALSE),VLOOKUP(CONCATENATE($E761,"-",$D761, "-",$C761),[1]Dashboard!$M$2:$N$158,2,FALSE)),"")</f>
        <v/>
      </c>
      <c r="U761" s="209" t="str">
        <f t="shared" si="11"/>
        <v/>
      </c>
      <c r="V761" s="209"/>
      <c r="W761" s="68" t="s">
        <v>5612</v>
      </c>
    </row>
    <row r="762" spans="1:23" x14ac:dyDescent="0.25">
      <c r="A762" s="68"/>
      <c r="B762" s="76"/>
      <c r="C762" s="68" t="s">
        <v>1245</v>
      </c>
      <c r="D762" s="68" t="s">
        <v>1261</v>
      </c>
      <c r="E762" s="68" t="s">
        <v>344</v>
      </c>
      <c r="F762" s="68">
        <v>28</v>
      </c>
      <c r="G762" s="68"/>
      <c r="H762" s="64">
        <v>6</v>
      </c>
      <c r="I762" s="70"/>
      <c r="J762" s="91">
        <v>21.15</v>
      </c>
      <c r="K762" s="68">
        <v>1</v>
      </c>
      <c r="L762" s="68">
        <v>0</v>
      </c>
      <c r="M762" s="70">
        <v>11.45</v>
      </c>
      <c r="N762" s="70">
        <v>6.45</v>
      </c>
      <c r="O762" s="153">
        <f>SUM(F757:F762)</f>
        <v>168</v>
      </c>
      <c r="P762" s="76">
        <v>0</v>
      </c>
      <c r="Q762" s="76">
        <v>0</v>
      </c>
      <c r="R762" s="68"/>
      <c r="S762" s="628"/>
      <c r="T762" s="68" t="str">
        <f>IFERROR(IFERROR(VLOOKUP(CONCATENATE($C762,"-",$D762, "-",$E762),Dashboard!$M$2:$N$158,2,FALSE),VLOOKUP(CONCATENATE($E762,"-",$D762, "-",$C762),[1]Dashboard!$M$2:$N$158,2,FALSE)),"")</f>
        <v/>
      </c>
      <c r="U762" s="209" t="str">
        <f t="shared" si="11"/>
        <v/>
      </c>
      <c r="V762" s="209"/>
      <c r="W762" s="68" t="s">
        <v>7580</v>
      </c>
    </row>
    <row r="763" spans="1:23" x14ac:dyDescent="0.25">
      <c r="A763" s="68"/>
      <c r="B763" s="76">
        <v>100</v>
      </c>
      <c r="C763" s="68" t="s">
        <v>344</v>
      </c>
      <c r="D763" s="68" t="s">
        <v>1261</v>
      </c>
      <c r="E763" s="68" t="s">
        <v>1245</v>
      </c>
      <c r="F763" s="68">
        <v>28</v>
      </c>
      <c r="G763" s="68"/>
      <c r="H763" s="64"/>
      <c r="I763" s="70"/>
      <c r="J763" s="91"/>
      <c r="K763" s="68"/>
      <c r="L763" s="68"/>
      <c r="M763" s="70"/>
      <c r="N763" s="70"/>
      <c r="O763" s="153"/>
      <c r="P763" s="70"/>
      <c r="Q763" s="68"/>
      <c r="R763" s="68"/>
      <c r="S763" s="628"/>
      <c r="T763" s="68" t="str">
        <f>IFERROR(IFERROR(VLOOKUP(CONCATENATE($C763,"-",$D763, "-",$E763),Dashboard!$M$2:$N$158,2,FALSE),VLOOKUP(CONCATENATE($E763,"-",$D763, "-",$C763),[1]Dashboard!$M$2:$N$158,2,FALSE)),"")</f>
        <v/>
      </c>
      <c r="U763" s="209" t="str">
        <f t="shared" si="11"/>
        <v/>
      </c>
      <c r="V763" s="209"/>
      <c r="W763" s="68" t="s">
        <v>5612</v>
      </c>
    </row>
    <row r="764" spans="1:23" x14ac:dyDescent="0.25">
      <c r="A764" s="68"/>
      <c r="B764" s="94"/>
      <c r="C764" s="68" t="s">
        <v>1245</v>
      </c>
      <c r="D764" s="68" t="s">
        <v>1261</v>
      </c>
      <c r="E764" s="68" t="s">
        <v>344</v>
      </c>
      <c r="F764" s="68">
        <v>28</v>
      </c>
      <c r="G764" s="68"/>
      <c r="H764" s="64"/>
      <c r="I764" s="70"/>
      <c r="J764" s="91"/>
      <c r="K764" s="68"/>
      <c r="L764" s="68"/>
      <c r="M764" s="70"/>
      <c r="N764" s="70"/>
      <c r="O764" s="153"/>
      <c r="P764" s="70"/>
      <c r="Q764" s="68"/>
      <c r="R764" s="68"/>
      <c r="S764" s="628"/>
      <c r="T764" s="68" t="str">
        <f>IFERROR(IFERROR(VLOOKUP(CONCATENATE($C764,"-",$D764, "-",$E764),Dashboard!$M$2:$N$158,2,FALSE),VLOOKUP(CONCATENATE($E764,"-",$D764, "-",$C764),[1]Dashboard!$M$2:$N$158,2,FALSE)),"")</f>
        <v/>
      </c>
      <c r="U764" s="209" t="str">
        <f t="shared" si="11"/>
        <v/>
      </c>
      <c r="V764" s="209"/>
      <c r="W764" s="68" t="s">
        <v>5612</v>
      </c>
    </row>
    <row r="765" spans="1:23" x14ac:dyDescent="0.25">
      <c r="A765" s="68"/>
      <c r="B765" s="94"/>
      <c r="C765" s="68" t="s">
        <v>344</v>
      </c>
      <c r="D765" s="68" t="s">
        <v>1261</v>
      </c>
      <c r="E765" s="68" t="s">
        <v>1245</v>
      </c>
      <c r="F765" s="68">
        <v>28</v>
      </c>
      <c r="G765" s="68"/>
      <c r="H765" s="64"/>
      <c r="I765" s="70"/>
      <c r="J765" s="68"/>
      <c r="K765" s="68"/>
      <c r="L765" s="68"/>
      <c r="M765" s="68"/>
      <c r="N765" s="68"/>
      <c r="O765" s="153"/>
      <c r="P765" s="68"/>
      <c r="Q765" s="68"/>
      <c r="R765" s="68"/>
      <c r="S765" s="628"/>
      <c r="T765" s="68" t="str">
        <f>IFERROR(IFERROR(VLOOKUP(CONCATENATE($C765,"-",$D765, "-",$E765),Dashboard!$M$2:$N$158,2,FALSE),VLOOKUP(CONCATENATE($E765,"-",$D765, "-",$C765),[1]Dashboard!$M$2:$N$158,2,FALSE)),"")</f>
        <v/>
      </c>
      <c r="U765" s="209" t="str">
        <f t="shared" si="11"/>
        <v/>
      </c>
      <c r="V765" s="209"/>
      <c r="W765" s="68" t="s">
        <v>5612</v>
      </c>
    </row>
    <row r="766" spans="1:23" x14ac:dyDescent="0.25">
      <c r="A766" s="68"/>
      <c r="B766" s="94"/>
      <c r="C766" s="68" t="s">
        <v>1245</v>
      </c>
      <c r="D766" s="68" t="s">
        <v>1261</v>
      </c>
      <c r="E766" s="68" t="s">
        <v>344</v>
      </c>
      <c r="F766" s="68">
        <v>28</v>
      </c>
      <c r="G766" s="68"/>
      <c r="H766" s="64"/>
      <c r="I766" s="70"/>
      <c r="J766" s="91">
        <v>10</v>
      </c>
      <c r="K766" s="68">
        <v>1</v>
      </c>
      <c r="L766" s="68">
        <v>0</v>
      </c>
      <c r="M766" s="70">
        <v>4.45</v>
      </c>
      <c r="N766" s="70">
        <v>4.45</v>
      </c>
      <c r="O766" s="216">
        <f>SUM(F763:F766)</f>
        <v>112</v>
      </c>
      <c r="P766" s="76">
        <v>0</v>
      </c>
      <c r="Q766" s="76">
        <v>0</v>
      </c>
      <c r="R766" s="68"/>
      <c r="S766" s="628"/>
      <c r="T766" s="68" t="str">
        <f>IFERROR(IFERROR(VLOOKUP(CONCATENATE($C766,"-",$D766, "-",$E766),Dashboard!$M$2:$N$158,2,FALSE),VLOOKUP(CONCATENATE($E766,"-",$D766, "-",$C766),[1]Dashboard!$M$2:$N$158,2,FALSE)),"")</f>
        <v/>
      </c>
      <c r="U766" s="209" t="str">
        <f t="shared" si="11"/>
        <v/>
      </c>
      <c r="V766" s="209"/>
      <c r="W766" s="68" t="s">
        <v>7651</v>
      </c>
    </row>
    <row r="767" spans="1:23" x14ac:dyDescent="0.25">
      <c r="A767" s="68"/>
      <c r="B767" s="69"/>
      <c r="C767" s="68"/>
      <c r="D767" s="68"/>
      <c r="E767" s="68"/>
      <c r="F767" s="68"/>
      <c r="G767" s="68"/>
      <c r="H767" s="64"/>
      <c r="I767" s="70"/>
      <c r="J767" s="91"/>
      <c r="K767" s="68"/>
      <c r="L767" s="68"/>
      <c r="M767" s="70"/>
      <c r="N767" s="70"/>
      <c r="O767" s="153"/>
      <c r="P767" s="70"/>
      <c r="Q767" s="68"/>
      <c r="R767" s="68"/>
      <c r="S767" s="628"/>
      <c r="T767" s="68" t="str">
        <f>IFERROR(IFERROR(VLOOKUP(CONCATENATE($C767,"-",$D767, "-",$E767),Dashboard!$M$2:$N$158,2,FALSE),VLOOKUP(CONCATENATE($E767,"-",$D767, "-",$C767),[1]Dashboard!$M$2:$N$158,2,FALSE)),"")</f>
        <v/>
      </c>
      <c r="U767" s="209" t="str">
        <f t="shared" si="11"/>
        <v/>
      </c>
      <c r="V767" s="209"/>
      <c r="W767" s="68"/>
    </row>
    <row r="768" spans="1:23" x14ac:dyDescent="0.25">
      <c r="A768" s="68"/>
      <c r="B768" s="76" t="s">
        <v>5910</v>
      </c>
      <c r="C768" s="77" t="s">
        <v>344</v>
      </c>
      <c r="D768" s="77" t="s">
        <v>1261</v>
      </c>
      <c r="E768" s="77" t="s">
        <v>1245</v>
      </c>
      <c r="F768" s="77">
        <v>28</v>
      </c>
      <c r="G768" s="77"/>
      <c r="H768" s="78">
        <v>7</v>
      </c>
      <c r="I768" s="79"/>
      <c r="J768" s="68"/>
      <c r="K768" s="68"/>
      <c r="L768" s="68"/>
      <c r="M768" s="68"/>
      <c r="N768" s="68"/>
      <c r="O768" s="153"/>
      <c r="P768" s="79"/>
      <c r="Q768" s="77"/>
      <c r="R768" s="77"/>
      <c r="S768" s="630"/>
      <c r="T768" s="68" t="str">
        <f>IFERROR(IFERROR(VLOOKUP(CONCATENATE($C768,"-",$D768, "-",$E768),Dashboard!$M$2:$N$158,2,FALSE),VLOOKUP(CONCATENATE($E768,"-",$D768, "-",$C768),[1]Dashboard!$M$2:$N$158,2,FALSE)),"")</f>
        <v/>
      </c>
      <c r="U768" s="209" t="str">
        <f t="shared" si="11"/>
        <v/>
      </c>
      <c r="V768" s="209"/>
      <c r="W768" s="68" t="s">
        <v>7652</v>
      </c>
    </row>
    <row r="769" spans="1:23" x14ac:dyDescent="0.25">
      <c r="A769" s="68"/>
      <c r="B769" s="76"/>
      <c r="C769" s="68" t="s">
        <v>1245</v>
      </c>
      <c r="D769" s="68" t="s">
        <v>1261</v>
      </c>
      <c r="E769" s="68" t="s">
        <v>344</v>
      </c>
      <c r="F769" s="77">
        <v>28</v>
      </c>
      <c r="G769" s="68"/>
      <c r="H769" s="78"/>
      <c r="I769" s="79"/>
      <c r="J769" s="80"/>
      <c r="K769" s="77"/>
      <c r="L769" s="77"/>
      <c r="M769" s="79"/>
      <c r="N769" s="79"/>
      <c r="O769" s="215"/>
      <c r="P769" s="79"/>
      <c r="Q769" s="77"/>
      <c r="R769" s="77"/>
      <c r="S769" s="630"/>
      <c r="T769" s="68" t="str">
        <f>IFERROR(IFERROR(VLOOKUP(CONCATENATE($C769,"-",$D769, "-",$E769),Dashboard!$M$2:$N$158,2,FALSE),VLOOKUP(CONCATENATE($E769,"-",$D769, "-",$C769),[1]Dashboard!$M$2:$N$158,2,FALSE)),"")</f>
        <v/>
      </c>
      <c r="U769" s="209" t="str">
        <f t="shared" si="11"/>
        <v/>
      </c>
      <c r="V769" s="209"/>
      <c r="W769" s="68" t="s">
        <v>5612</v>
      </c>
    </row>
    <row r="770" spans="1:23" x14ac:dyDescent="0.25">
      <c r="A770" s="68"/>
      <c r="B770" s="76"/>
      <c r="C770" s="68" t="s">
        <v>344</v>
      </c>
      <c r="D770" s="68" t="s">
        <v>1261</v>
      </c>
      <c r="E770" s="68" t="s">
        <v>1245</v>
      </c>
      <c r="F770" s="77">
        <v>28</v>
      </c>
      <c r="G770" s="68"/>
      <c r="H770" s="78"/>
      <c r="I770" s="79"/>
      <c r="J770" s="80"/>
      <c r="K770" s="77"/>
      <c r="L770" s="77"/>
      <c r="M770" s="79"/>
      <c r="N770" s="79"/>
      <c r="O770" s="215"/>
      <c r="P770" s="79"/>
      <c r="Q770" s="77"/>
      <c r="R770" s="77"/>
      <c r="S770" s="630"/>
      <c r="T770" s="68" t="str">
        <f>IFERROR(IFERROR(VLOOKUP(CONCATENATE($C770,"-",$D770, "-",$E770),Dashboard!$M$2:$N$158,2,FALSE),VLOOKUP(CONCATENATE($E770,"-",$D770, "-",$C770),[1]Dashboard!$M$2:$N$158,2,FALSE)),"")</f>
        <v/>
      </c>
      <c r="U770" s="209" t="str">
        <f t="shared" si="11"/>
        <v/>
      </c>
      <c r="V770" s="209"/>
      <c r="W770" s="68" t="s">
        <v>5612</v>
      </c>
    </row>
    <row r="771" spans="1:23" x14ac:dyDescent="0.25">
      <c r="A771" s="68"/>
      <c r="B771" s="76"/>
      <c r="C771" s="68" t="s">
        <v>1245</v>
      </c>
      <c r="D771" s="68" t="s">
        <v>1261</v>
      </c>
      <c r="E771" s="68" t="s">
        <v>344</v>
      </c>
      <c r="F771" s="77">
        <v>28</v>
      </c>
      <c r="G771" s="68"/>
      <c r="H771" s="78"/>
      <c r="I771" s="79"/>
      <c r="J771" s="80"/>
      <c r="K771" s="77"/>
      <c r="L771" s="77"/>
      <c r="M771" s="79"/>
      <c r="N771" s="79"/>
      <c r="O771" s="215"/>
      <c r="P771" s="79"/>
      <c r="Q771" s="77"/>
      <c r="R771" s="77"/>
      <c r="S771" s="630"/>
      <c r="T771" s="68" t="str">
        <f>IFERROR(IFERROR(VLOOKUP(CONCATENATE($C771,"-",$D771, "-",$E771),Dashboard!$M$2:$N$158,2,FALSE),VLOOKUP(CONCATENATE($E771,"-",$D771, "-",$C771),[1]Dashboard!$M$2:$N$158,2,FALSE)),"")</f>
        <v/>
      </c>
      <c r="U771" s="209" t="str">
        <f t="shared" si="11"/>
        <v/>
      </c>
      <c r="V771" s="209"/>
      <c r="W771" s="68" t="s">
        <v>5612</v>
      </c>
    </row>
    <row r="772" spans="1:23" x14ac:dyDescent="0.25">
      <c r="A772" s="68"/>
      <c r="B772" s="76"/>
      <c r="C772" s="68" t="s">
        <v>344</v>
      </c>
      <c r="D772" s="68" t="s">
        <v>1261</v>
      </c>
      <c r="E772" s="68" t="s">
        <v>1245</v>
      </c>
      <c r="F772" s="77">
        <v>28</v>
      </c>
      <c r="G772" s="68"/>
      <c r="H772" s="78"/>
      <c r="I772" s="79"/>
      <c r="J772" s="80"/>
      <c r="K772" s="77"/>
      <c r="L772" s="77"/>
      <c r="M772" s="79"/>
      <c r="N772" s="79"/>
      <c r="O772" s="215"/>
      <c r="P772" s="79"/>
      <c r="Q772" s="77"/>
      <c r="R772" s="77"/>
      <c r="S772" s="630"/>
      <c r="T772" s="68" t="str">
        <f>IFERROR(IFERROR(VLOOKUP(CONCATENATE($C772,"-",$D772, "-",$E772),Dashboard!$M$2:$N$158,2,FALSE),VLOOKUP(CONCATENATE($E772,"-",$D772, "-",$C772),[1]Dashboard!$M$2:$N$158,2,FALSE)),"")</f>
        <v/>
      </c>
      <c r="U772" s="209" t="str">
        <f t="shared" si="11"/>
        <v/>
      </c>
      <c r="V772" s="209"/>
      <c r="W772" s="68" t="s">
        <v>5612</v>
      </c>
    </row>
    <row r="773" spans="1:23" x14ac:dyDescent="0.25">
      <c r="A773" s="68"/>
      <c r="B773" s="76"/>
      <c r="C773" s="68" t="s">
        <v>1245</v>
      </c>
      <c r="D773" s="68" t="s">
        <v>1261</v>
      </c>
      <c r="E773" s="68" t="s">
        <v>344</v>
      </c>
      <c r="F773" s="77">
        <v>28</v>
      </c>
      <c r="G773" s="68"/>
      <c r="H773" s="78"/>
      <c r="I773" s="79"/>
      <c r="J773" s="80">
        <v>18</v>
      </c>
      <c r="K773" s="77">
        <v>1</v>
      </c>
      <c r="L773" s="77">
        <v>0</v>
      </c>
      <c r="M773" s="79">
        <v>11.45</v>
      </c>
      <c r="N773" s="79">
        <v>6.45</v>
      </c>
      <c r="O773" s="215">
        <f>SUM(F768:F773)</f>
        <v>168</v>
      </c>
      <c r="P773" s="76">
        <v>0</v>
      </c>
      <c r="Q773" s="76">
        <v>0</v>
      </c>
      <c r="R773" s="77"/>
      <c r="S773" s="630"/>
      <c r="T773" s="68" t="str">
        <f>IFERROR(IFERROR(VLOOKUP(CONCATENATE($C773,"-",$D773, "-",$E773),Dashboard!$M$2:$N$158,2,FALSE),VLOOKUP(CONCATENATE($E773,"-",$D773, "-",$C773),[1]Dashboard!$M$2:$N$158,2,FALSE)),"")</f>
        <v/>
      </c>
      <c r="U773" s="209" t="str">
        <f t="shared" si="11"/>
        <v/>
      </c>
      <c r="V773" s="209"/>
      <c r="W773" s="68" t="s">
        <v>7651</v>
      </c>
    </row>
    <row r="774" spans="1:23" x14ac:dyDescent="0.25">
      <c r="A774" s="68"/>
      <c r="B774" s="76"/>
      <c r="C774" s="77"/>
      <c r="D774" s="77"/>
      <c r="E774" s="77"/>
      <c r="F774" s="77"/>
      <c r="G774" s="77"/>
      <c r="H774" s="78"/>
      <c r="I774" s="79"/>
      <c r="J774" s="80"/>
      <c r="K774" s="77"/>
      <c r="L774" s="77"/>
      <c r="M774" s="79"/>
      <c r="N774" s="79"/>
      <c r="O774" s="215"/>
      <c r="P774" s="77"/>
      <c r="Q774" s="77"/>
      <c r="R774" s="77"/>
      <c r="S774" s="630"/>
      <c r="T774" s="68" t="str">
        <f>IFERROR(IFERROR(VLOOKUP(CONCATENATE($C774,"-",$D774, "-",$E774),Dashboard!$M$2:$N$158,2,FALSE),VLOOKUP(CONCATENATE($E774,"-",$D774, "-",$C774),[1]Dashboard!$M$2:$N$158,2,FALSE)),"")</f>
        <v/>
      </c>
      <c r="U774" s="209" t="str">
        <f t="shared" si="11"/>
        <v/>
      </c>
      <c r="V774" s="209"/>
      <c r="W774" s="77"/>
    </row>
    <row r="775" spans="1:23" x14ac:dyDescent="0.25">
      <c r="A775" s="68"/>
      <c r="B775" s="76" t="s">
        <v>5911</v>
      </c>
      <c r="C775" s="77" t="s">
        <v>344</v>
      </c>
      <c r="D775" s="77" t="s">
        <v>1261</v>
      </c>
      <c r="E775" s="77" t="s">
        <v>1245</v>
      </c>
      <c r="F775" s="77">
        <v>28</v>
      </c>
      <c r="G775" s="77"/>
      <c r="H775" s="78">
        <v>7.15</v>
      </c>
      <c r="I775" s="79"/>
      <c r="J775" s="68"/>
      <c r="K775" s="68"/>
      <c r="L775" s="68"/>
      <c r="M775" s="68"/>
      <c r="N775" s="68"/>
      <c r="O775" s="153"/>
      <c r="P775" s="79"/>
      <c r="Q775" s="77"/>
      <c r="R775" s="77"/>
      <c r="S775" s="630"/>
      <c r="T775" s="68" t="str">
        <f>IFERROR(IFERROR(VLOOKUP(CONCATENATE($C775,"-",$D775, "-",$E775),Dashboard!$M$2:$N$158,2,FALSE),VLOOKUP(CONCATENATE($E775,"-",$D775, "-",$C775),[1]Dashboard!$M$2:$N$158,2,FALSE)),"")</f>
        <v/>
      </c>
      <c r="U775" s="209" t="str">
        <f t="shared" si="11"/>
        <v/>
      </c>
      <c r="V775" s="209"/>
      <c r="W775" s="68" t="s">
        <v>5612</v>
      </c>
    </row>
    <row r="776" spans="1:23" x14ac:dyDescent="0.25">
      <c r="A776" s="68"/>
      <c r="B776" s="76"/>
      <c r="C776" s="68" t="s">
        <v>1245</v>
      </c>
      <c r="D776" s="68" t="s">
        <v>1261</v>
      </c>
      <c r="E776" s="68" t="s">
        <v>344</v>
      </c>
      <c r="F776" s="77">
        <v>28</v>
      </c>
      <c r="G776" s="68"/>
      <c r="H776" s="78"/>
      <c r="I776" s="79"/>
      <c r="J776" s="80"/>
      <c r="K776" s="77"/>
      <c r="L776" s="77"/>
      <c r="M776" s="79"/>
      <c r="N776" s="79"/>
      <c r="O776" s="215"/>
      <c r="P776" s="79"/>
      <c r="Q776" s="77"/>
      <c r="R776" s="77"/>
      <c r="S776" s="630"/>
      <c r="T776" s="68" t="str">
        <f>IFERROR(IFERROR(VLOOKUP(CONCATENATE($C776,"-",$D776, "-",$E776),Dashboard!$M$2:$N$158,2,FALSE),VLOOKUP(CONCATENATE($E776,"-",$D776, "-",$C776),[1]Dashboard!$M$2:$N$158,2,FALSE)),"")</f>
        <v/>
      </c>
      <c r="U776" s="209" t="str">
        <f t="shared" si="11"/>
        <v/>
      </c>
      <c r="V776" s="209"/>
      <c r="W776" s="68" t="s">
        <v>5612</v>
      </c>
    </row>
    <row r="777" spans="1:23" x14ac:dyDescent="0.25">
      <c r="A777" s="68"/>
      <c r="B777" s="76"/>
      <c r="C777" s="68" t="s">
        <v>344</v>
      </c>
      <c r="D777" s="68" t="s">
        <v>1261</v>
      </c>
      <c r="E777" s="68" t="s">
        <v>1245</v>
      </c>
      <c r="F777" s="77">
        <v>28</v>
      </c>
      <c r="G777" s="68"/>
      <c r="H777" s="78"/>
      <c r="I777" s="79"/>
      <c r="J777" s="80"/>
      <c r="K777" s="77"/>
      <c r="L777" s="77"/>
      <c r="M777" s="79"/>
      <c r="N777" s="79"/>
      <c r="O777" s="215"/>
      <c r="P777" s="79"/>
      <c r="Q777" s="77"/>
      <c r="R777" s="77"/>
      <c r="S777" s="630"/>
      <c r="T777" s="68" t="str">
        <f>IFERROR(IFERROR(VLOOKUP(CONCATENATE($C777,"-",$D777, "-",$E777),Dashboard!$M$2:$N$158,2,FALSE),VLOOKUP(CONCATENATE($E777,"-",$D777, "-",$C777),[1]Dashboard!$M$2:$N$158,2,FALSE)),"")</f>
        <v/>
      </c>
      <c r="U777" s="209" t="str">
        <f t="shared" si="11"/>
        <v/>
      </c>
      <c r="V777" s="209"/>
      <c r="W777" s="68" t="s">
        <v>5612</v>
      </c>
    </row>
    <row r="778" spans="1:23" x14ac:dyDescent="0.25">
      <c r="A778" s="68"/>
      <c r="B778" s="76"/>
      <c r="C778" s="68" t="s">
        <v>1245</v>
      </c>
      <c r="D778" s="68" t="s">
        <v>1261</v>
      </c>
      <c r="E778" s="68" t="s">
        <v>344</v>
      </c>
      <c r="F778" s="77">
        <v>28</v>
      </c>
      <c r="G778" s="68"/>
      <c r="H778" s="78"/>
      <c r="I778" s="79"/>
      <c r="J778" s="80"/>
      <c r="K778" s="77"/>
      <c r="L778" s="77"/>
      <c r="M778" s="79"/>
      <c r="N778" s="79"/>
      <c r="O778" s="215"/>
      <c r="P778" s="79"/>
      <c r="Q778" s="77"/>
      <c r="R778" s="77"/>
      <c r="S778" s="630"/>
      <c r="T778" s="68" t="str">
        <f>IFERROR(IFERROR(VLOOKUP(CONCATENATE($C778,"-",$D778, "-",$E778),Dashboard!$M$2:$N$158,2,FALSE),VLOOKUP(CONCATENATE($E778,"-",$D778, "-",$C778),[1]Dashboard!$M$2:$N$158,2,FALSE)),"")</f>
        <v/>
      </c>
      <c r="U778" s="209" t="str">
        <f t="shared" si="11"/>
        <v/>
      </c>
      <c r="V778" s="209"/>
      <c r="W778" s="68" t="s">
        <v>5612</v>
      </c>
    </row>
    <row r="779" spans="1:23" x14ac:dyDescent="0.25">
      <c r="A779" s="68"/>
      <c r="B779" s="76"/>
      <c r="C779" s="68" t="s">
        <v>344</v>
      </c>
      <c r="D779" s="68" t="s">
        <v>1261</v>
      </c>
      <c r="E779" s="68" t="s">
        <v>1245</v>
      </c>
      <c r="F779" s="77">
        <v>28</v>
      </c>
      <c r="G779" s="68"/>
      <c r="H779" s="78"/>
      <c r="I779" s="79"/>
      <c r="J779" s="80"/>
      <c r="K779" s="77"/>
      <c r="L779" s="77"/>
      <c r="M779" s="79"/>
      <c r="N779" s="79"/>
      <c r="O779" s="215"/>
      <c r="P779" s="79"/>
      <c r="Q779" s="77"/>
      <c r="R779" s="77"/>
      <c r="S779" s="630"/>
      <c r="T779" s="68" t="str">
        <f>IFERROR(IFERROR(VLOOKUP(CONCATENATE($C779,"-",$D779, "-",$E779),Dashboard!$M$2:$N$158,2,FALSE),VLOOKUP(CONCATENATE($E779,"-",$D779, "-",$C779),[1]Dashboard!$M$2:$N$158,2,FALSE)),"")</f>
        <v/>
      </c>
      <c r="U779" s="209" t="str">
        <f t="shared" si="11"/>
        <v/>
      </c>
      <c r="V779" s="209"/>
      <c r="W779" s="68" t="s">
        <v>5612</v>
      </c>
    </row>
    <row r="780" spans="1:23" x14ac:dyDescent="0.25">
      <c r="A780" s="68"/>
      <c r="B780" s="76"/>
      <c r="C780" s="68" t="s">
        <v>1245</v>
      </c>
      <c r="D780" s="68" t="s">
        <v>1261</v>
      </c>
      <c r="E780" s="68" t="s">
        <v>344</v>
      </c>
      <c r="F780" s="77">
        <v>28</v>
      </c>
      <c r="G780" s="68"/>
      <c r="H780" s="78"/>
      <c r="I780" s="79"/>
      <c r="J780" s="80">
        <v>18.149999999999999</v>
      </c>
      <c r="K780" s="77">
        <v>1</v>
      </c>
      <c r="L780" s="77">
        <v>0</v>
      </c>
      <c r="M780" s="79">
        <v>11.45</v>
      </c>
      <c r="N780" s="79">
        <v>6.45</v>
      </c>
      <c r="O780" s="215">
        <f>SUM(F775:F780)</f>
        <v>168</v>
      </c>
      <c r="P780" s="76">
        <v>0</v>
      </c>
      <c r="Q780" s="76">
        <v>0</v>
      </c>
      <c r="R780" s="77"/>
      <c r="S780" s="630"/>
      <c r="T780" s="68" t="str">
        <f>IFERROR(IFERROR(VLOOKUP(CONCATENATE($C780,"-",$D780, "-",$E780),Dashboard!$M$2:$N$158,2,FALSE),VLOOKUP(CONCATENATE($E780,"-",$D780, "-",$C780),[1]Dashboard!$M$2:$N$158,2,FALSE)),"")</f>
        <v/>
      </c>
      <c r="U780" s="209" t="str">
        <f t="shared" si="11"/>
        <v/>
      </c>
      <c r="V780" s="209"/>
      <c r="W780" s="68" t="s">
        <v>7651</v>
      </c>
    </row>
    <row r="781" spans="1:23" x14ac:dyDescent="0.25">
      <c r="A781" s="68"/>
      <c r="B781" s="76"/>
      <c r="C781" s="77"/>
      <c r="D781" s="77"/>
      <c r="E781" s="77"/>
      <c r="F781" s="77"/>
      <c r="G781" s="77"/>
      <c r="H781" s="78"/>
      <c r="I781" s="79"/>
      <c r="J781" s="80"/>
      <c r="K781" s="77"/>
      <c r="L781" s="77"/>
      <c r="M781" s="79"/>
      <c r="N781" s="79"/>
      <c r="O781" s="215"/>
      <c r="P781" s="79"/>
      <c r="Q781" s="77"/>
      <c r="R781" s="77"/>
      <c r="S781" s="630"/>
      <c r="T781" s="68" t="str">
        <f>IFERROR(IFERROR(VLOOKUP(CONCATENATE($C781,"-",$D781, "-",$E781),Dashboard!$M$2:$N$158,2,FALSE),VLOOKUP(CONCATENATE($E781,"-",$D781, "-",$C781),[1]Dashboard!$M$2:$N$158,2,FALSE)),"")</f>
        <v/>
      </c>
      <c r="U781" s="209" t="str">
        <f t="shared" si="11"/>
        <v/>
      </c>
      <c r="V781" s="209"/>
      <c r="W781" s="77"/>
    </row>
    <row r="782" spans="1:23" x14ac:dyDescent="0.25">
      <c r="A782" s="68"/>
      <c r="B782" s="69" t="s">
        <v>5912</v>
      </c>
      <c r="C782" s="68" t="s">
        <v>344</v>
      </c>
      <c r="D782" s="68" t="s">
        <v>2131</v>
      </c>
      <c r="E782" s="68" t="s">
        <v>1245</v>
      </c>
      <c r="F782" s="68">
        <v>28</v>
      </c>
      <c r="G782" s="68"/>
      <c r="H782" s="64">
        <v>7.45</v>
      </c>
      <c r="I782" s="70"/>
      <c r="J782" s="71">
        <v>8.4499999999999993</v>
      </c>
      <c r="K782" s="68"/>
      <c r="L782" s="68"/>
      <c r="M782" s="70"/>
      <c r="N782" s="70"/>
      <c r="O782" s="153"/>
      <c r="P782" s="68"/>
      <c r="Q782" s="68"/>
      <c r="R782" s="68"/>
      <c r="S782" s="628"/>
      <c r="T782" s="68" t="str">
        <f>IFERROR(IFERROR(VLOOKUP(CONCATENATE($C782,"-",$D782, "-",$E782),Dashboard!$M$2:$N$158,2,FALSE),VLOOKUP(CONCATENATE($E782,"-",$D782, "-",$C782),[1]Dashboard!$M$2:$N$158,2,FALSE)),"")</f>
        <v/>
      </c>
      <c r="U782" s="209" t="str">
        <f t="shared" si="11"/>
        <v/>
      </c>
      <c r="V782" s="209"/>
      <c r="W782" s="68" t="s">
        <v>5612</v>
      </c>
    </row>
    <row r="783" spans="1:23" x14ac:dyDescent="0.25">
      <c r="A783" s="68"/>
      <c r="B783" s="69"/>
      <c r="C783" s="68" t="s">
        <v>1245</v>
      </c>
      <c r="D783" s="68" t="s">
        <v>2131</v>
      </c>
      <c r="E783" s="68" t="s">
        <v>344</v>
      </c>
      <c r="F783" s="68">
        <v>28</v>
      </c>
      <c r="G783" s="68"/>
      <c r="H783" s="64">
        <v>8.4499999999999993</v>
      </c>
      <c r="I783" s="70"/>
      <c r="J783" s="71">
        <v>9.4499999999999993</v>
      </c>
      <c r="K783" s="68"/>
      <c r="L783" s="68"/>
      <c r="M783" s="70"/>
      <c r="N783" s="70"/>
      <c r="O783" s="153"/>
      <c r="P783" s="68"/>
      <c r="Q783" s="68"/>
      <c r="R783" s="68"/>
      <c r="S783" s="628"/>
      <c r="T783" s="68" t="str">
        <f>IFERROR(IFERROR(VLOOKUP(CONCATENATE($C783,"-",$D783, "-",$E783),Dashboard!$M$2:$N$158,2,FALSE),VLOOKUP(CONCATENATE($E783,"-",$D783, "-",$C783),[1]Dashboard!$M$2:$N$158,2,FALSE)),"")</f>
        <v/>
      </c>
      <c r="U783" s="209" t="str">
        <f t="shared" si="11"/>
        <v/>
      </c>
      <c r="V783" s="209"/>
      <c r="W783" s="68" t="s">
        <v>5612</v>
      </c>
    </row>
    <row r="784" spans="1:23" x14ac:dyDescent="0.25">
      <c r="A784" s="68"/>
      <c r="B784" s="69"/>
      <c r="C784" s="68" t="s">
        <v>344</v>
      </c>
      <c r="D784" s="68" t="s">
        <v>2131</v>
      </c>
      <c r="E784" s="68" t="s">
        <v>1245</v>
      </c>
      <c r="F784" s="68">
        <v>28</v>
      </c>
      <c r="G784" s="68"/>
      <c r="H784" s="64">
        <v>9.5500000000000007</v>
      </c>
      <c r="I784" s="70"/>
      <c r="J784" s="71">
        <v>10.55</v>
      </c>
      <c r="K784" s="68"/>
      <c r="L784" s="68"/>
      <c r="M784" s="70"/>
      <c r="N784" s="70"/>
      <c r="O784" s="153"/>
      <c r="P784" s="68"/>
      <c r="Q784" s="68"/>
      <c r="R784" s="68"/>
      <c r="S784" s="628"/>
      <c r="T784" s="68" t="str">
        <f>IFERROR(IFERROR(VLOOKUP(CONCATENATE($C784,"-",$D784, "-",$E784),Dashboard!$M$2:$N$158,2,FALSE),VLOOKUP(CONCATENATE($E784,"-",$D784, "-",$C784),[1]Dashboard!$M$2:$N$158,2,FALSE)),"")</f>
        <v/>
      </c>
      <c r="U784" s="209" t="str">
        <f t="shared" si="11"/>
        <v/>
      </c>
      <c r="V784" s="209"/>
      <c r="W784" s="68" t="s">
        <v>5612</v>
      </c>
    </row>
    <row r="785" spans="1:23" x14ac:dyDescent="0.25">
      <c r="A785" s="68"/>
      <c r="B785" s="69"/>
      <c r="C785" s="68" t="s">
        <v>1245</v>
      </c>
      <c r="D785" s="68" t="s">
        <v>2131</v>
      </c>
      <c r="E785" s="68" t="s">
        <v>344</v>
      </c>
      <c r="F785" s="68">
        <v>28</v>
      </c>
      <c r="G785" s="68"/>
      <c r="H785" s="64">
        <v>11.25</v>
      </c>
      <c r="I785" s="70"/>
      <c r="J785" s="71">
        <v>12.25</v>
      </c>
      <c r="K785" s="68"/>
      <c r="L785" s="68"/>
      <c r="M785" s="70"/>
      <c r="N785" s="70"/>
      <c r="O785" s="153"/>
      <c r="P785" s="68"/>
      <c r="Q785" s="68"/>
      <c r="R785" s="68"/>
      <c r="S785" s="628"/>
      <c r="T785" s="68" t="str">
        <f>IFERROR(IFERROR(VLOOKUP(CONCATENATE($C785,"-",$D785, "-",$E785),Dashboard!$M$2:$N$158,2,FALSE),VLOOKUP(CONCATENATE($E785,"-",$D785, "-",$C785),[1]Dashboard!$M$2:$N$158,2,FALSE)),"")</f>
        <v/>
      </c>
      <c r="U785" s="209" t="str">
        <f t="shared" si="11"/>
        <v/>
      </c>
      <c r="V785" s="209"/>
      <c r="W785" s="68" t="s">
        <v>5612</v>
      </c>
    </row>
    <row r="786" spans="1:23" x14ac:dyDescent="0.25">
      <c r="A786" s="68"/>
      <c r="B786" s="69"/>
      <c r="C786" s="68" t="s">
        <v>344</v>
      </c>
      <c r="D786" s="68" t="s">
        <v>2131</v>
      </c>
      <c r="E786" s="68" t="s">
        <v>1245</v>
      </c>
      <c r="F786" s="68">
        <v>28</v>
      </c>
      <c r="G786" s="68"/>
      <c r="H786" s="64">
        <v>12.35</v>
      </c>
      <c r="I786" s="70"/>
      <c r="J786" s="71">
        <v>13.35</v>
      </c>
      <c r="K786" s="68"/>
      <c r="L786" s="68"/>
      <c r="M786" s="70"/>
      <c r="N786" s="70"/>
      <c r="O786" s="153"/>
      <c r="P786" s="68"/>
      <c r="Q786" s="68"/>
      <c r="R786" s="68"/>
      <c r="S786" s="628"/>
      <c r="T786" s="68" t="str">
        <f>IFERROR(IFERROR(VLOOKUP(CONCATENATE($C786,"-",$D786, "-",$E786),Dashboard!$M$2:$N$158,2,FALSE),VLOOKUP(CONCATENATE($E786,"-",$D786, "-",$C786),[1]Dashboard!$M$2:$N$158,2,FALSE)),"")</f>
        <v/>
      </c>
      <c r="U786" s="209" t="str">
        <f t="shared" si="11"/>
        <v/>
      </c>
      <c r="V786" s="209"/>
      <c r="W786" s="68" t="s">
        <v>5612</v>
      </c>
    </row>
    <row r="787" spans="1:23" x14ac:dyDescent="0.25">
      <c r="A787" s="68"/>
      <c r="B787" s="69"/>
      <c r="C787" s="68" t="s">
        <v>1245</v>
      </c>
      <c r="D787" s="68" t="s">
        <v>2131</v>
      </c>
      <c r="E787" s="68" t="s">
        <v>344</v>
      </c>
      <c r="F787" s="68">
        <v>28</v>
      </c>
      <c r="G787" s="68"/>
      <c r="H787" s="64">
        <v>13.5</v>
      </c>
      <c r="I787" s="70"/>
      <c r="J787" s="71">
        <v>14.5</v>
      </c>
      <c r="K787" s="68"/>
      <c r="L787" s="68"/>
      <c r="M787" s="70"/>
      <c r="N787" s="70"/>
      <c r="O787" s="153"/>
      <c r="P787" s="68"/>
      <c r="Q787" s="68"/>
      <c r="R787" s="68"/>
      <c r="S787" s="628"/>
      <c r="T787" s="68" t="str">
        <f>IFERROR(IFERROR(VLOOKUP(CONCATENATE($C787,"-",$D787, "-",$E787),Dashboard!$M$2:$N$158,2,FALSE),VLOOKUP(CONCATENATE($E787,"-",$D787, "-",$C787),[1]Dashboard!$M$2:$N$158,2,FALSE)),"")</f>
        <v/>
      </c>
      <c r="U787" s="209" t="str">
        <f t="shared" si="11"/>
        <v/>
      </c>
      <c r="V787" s="209"/>
      <c r="W787" s="68" t="s">
        <v>5612</v>
      </c>
    </row>
    <row r="788" spans="1:23" x14ac:dyDescent="0.25">
      <c r="A788" s="68"/>
      <c r="B788" s="69"/>
      <c r="C788" s="68" t="s">
        <v>344</v>
      </c>
      <c r="D788" s="68" t="s">
        <v>2131</v>
      </c>
      <c r="E788" s="68" t="s">
        <v>1245</v>
      </c>
      <c r="F788" s="68">
        <v>28</v>
      </c>
      <c r="G788" s="68"/>
      <c r="H788" s="64">
        <v>15.1</v>
      </c>
      <c r="I788" s="70"/>
      <c r="J788" s="71">
        <v>16.100000000000001</v>
      </c>
      <c r="K788" s="68"/>
      <c r="L788" s="68"/>
      <c r="M788" s="70"/>
      <c r="N788" s="70"/>
      <c r="O788" s="153"/>
      <c r="P788" s="68"/>
      <c r="Q788" s="68"/>
      <c r="R788" s="68"/>
      <c r="S788" s="628"/>
      <c r="T788" s="68" t="str">
        <f>IFERROR(IFERROR(VLOOKUP(CONCATENATE($C788,"-",$D788, "-",$E788),Dashboard!$M$2:$N$158,2,FALSE),VLOOKUP(CONCATENATE($E788,"-",$D788, "-",$C788),[1]Dashboard!$M$2:$N$158,2,FALSE)),"")</f>
        <v/>
      </c>
      <c r="U788" s="209" t="str">
        <f t="shared" si="11"/>
        <v/>
      </c>
      <c r="V788" s="209"/>
      <c r="W788" s="68" t="s">
        <v>5612</v>
      </c>
    </row>
    <row r="789" spans="1:23" x14ac:dyDescent="0.25">
      <c r="A789" s="68"/>
      <c r="B789" s="69"/>
      <c r="C789" s="68" t="s">
        <v>1245</v>
      </c>
      <c r="D789" s="68" t="s">
        <v>2131</v>
      </c>
      <c r="E789" s="68" t="s">
        <v>344</v>
      </c>
      <c r="F789" s="68">
        <v>28</v>
      </c>
      <c r="G789" s="68"/>
      <c r="H789" s="64">
        <v>16.25</v>
      </c>
      <c r="I789" s="70"/>
      <c r="J789" s="71">
        <v>17.25</v>
      </c>
      <c r="K789" s="68">
        <v>1</v>
      </c>
      <c r="L789" s="68">
        <v>1</v>
      </c>
      <c r="M789" s="70">
        <v>11.15</v>
      </c>
      <c r="N789" s="70">
        <v>10</v>
      </c>
      <c r="O789" s="153">
        <f>SUM(F782:F789)</f>
        <v>224</v>
      </c>
      <c r="P789" s="69">
        <v>2</v>
      </c>
      <c r="Q789" s="69">
        <v>2</v>
      </c>
      <c r="R789" s="68"/>
      <c r="S789" s="628"/>
      <c r="T789" s="68" t="str">
        <f>IFERROR(IFERROR(VLOOKUP(CONCATENATE($C789,"-",$D789, "-",$E789),Dashboard!$M$2:$N$158,2,FALSE),VLOOKUP(CONCATENATE($E789,"-",$D789, "-",$C789),[1]Dashboard!$M$2:$N$158,2,FALSE)),"")</f>
        <v/>
      </c>
      <c r="U789" s="209" t="str">
        <f t="shared" si="11"/>
        <v/>
      </c>
      <c r="V789" s="209"/>
      <c r="W789" s="68" t="s">
        <v>7653</v>
      </c>
    </row>
    <row r="790" spans="1:23" x14ac:dyDescent="0.25">
      <c r="A790" s="68"/>
      <c r="B790" s="69" t="s">
        <v>7207</v>
      </c>
      <c r="C790" s="68" t="s">
        <v>344</v>
      </c>
      <c r="D790" s="68" t="s">
        <v>1261</v>
      </c>
      <c r="E790" s="68" t="s">
        <v>295</v>
      </c>
      <c r="F790" s="68">
        <v>31</v>
      </c>
      <c r="G790" s="68"/>
      <c r="H790" s="64">
        <v>11.25</v>
      </c>
      <c r="I790" s="70"/>
      <c r="J790" s="71">
        <v>12.25</v>
      </c>
      <c r="K790" s="68"/>
      <c r="L790" s="68"/>
      <c r="M790" s="70"/>
      <c r="N790" s="70"/>
      <c r="O790" s="153"/>
      <c r="P790" s="68"/>
      <c r="Q790" s="68"/>
      <c r="R790" s="68"/>
      <c r="S790" s="628"/>
      <c r="T790" s="68" t="str">
        <f>IFERROR(IFERROR(VLOOKUP(CONCATENATE($C790,"-",$D790, "-",$E790),Dashboard!$M$2:$N$158,2,FALSE),VLOOKUP(CONCATENATE($E790,"-",$D790, "-",$C790),[1]Dashboard!$M$2:$N$158,2,FALSE)),"")</f>
        <v>mrg139</v>
      </c>
      <c r="U790" s="209" t="str">
        <f t="shared" si="11"/>
        <v>mrg139</v>
      </c>
      <c r="V790" s="209"/>
      <c r="W790" s="68" t="s">
        <v>5612</v>
      </c>
    </row>
    <row r="791" spans="1:23" x14ac:dyDescent="0.25">
      <c r="A791" s="68"/>
      <c r="B791" s="69"/>
      <c r="C791" s="68" t="s">
        <v>295</v>
      </c>
      <c r="D791" s="68" t="s">
        <v>1261</v>
      </c>
      <c r="E791" s="68" t="s">
        <v>344</v>
      </c>
      <c r="F791" s="68">
        <v>31</v>
      </c>
      <c r="G791" s="68"/>
      <c r="H791" s="64">
        <v>12.3</v>
      </c>
      <c r="I791" s="70"/>
      <c r="J791" s="71">
        <v>13.3</v>
      </c>
      <c r="K791" s="68"/>
      <c r="L791" s="68"/>
      <c r="M791" s="70"/>
      <c r="N791" s="70"/>
      <c r="O791" s="153"/>
      <c r="P791" s="68"/>
      <c r="Q791" s="68"/>
      <c r="R791" s="68"/>
      <c r="S791" s="628"/>
      <c r="T791" s="68" t="str">
        <f>IFERROR(IFERROR(VLOOKUP(CONCATENATE($C791,"-",$D791, "-",$E791),Dashboard!$M$2:$N$158,2,FALSE),VLOOKUP(CONCATENATE($E791,"-",$D791, "-",$C791),[1]Dashboard!$M$2:$N$158,2,FALSE)),"")</f>
        <v>mrg139</v>
      </c>
      <c r="U791" s="209" t="str">
        <f t="shared" si="11"/>
        <v>mrg139</v>
      </c>
      <c r="V791" s="209"/>
      <c r="W791" s="68" t="s">
        <v>5612</v>
      </c>
    </row>
    <row r="792" spans="1:23" x14ac:dyDescent="0.25">
      <c r="A792" s="68"/>
      <c r="B792" s="69"/>
      <c r="C792" s="68" t="s">
        <v>344</v>
      </c>
      <c r="D792" s="68"/>
      <c r="E792" s="68" t="s">
        <v>531</v>
      </c>
      <c r="F792" s="68">
        <v>37</v>
      </c>
      <c r="G792" s="68"/>
      <c r="H792" s="64">
        <v>13.55</v>
      </c>
      <c r="I792" s="70"/>
      <c r="J792" s="71">
        <v>15</v>
      </c>
      <c r="K792" s="68"/>
      <c r="L792" s="68"/>
      <c r="M792" s="70"/>
      <c r="N792" s="70"/>
      <c r="O792" s="153"/>
      <c r="P792" s="68"/>
      <c r="Q792" s="68"/>
      <c r="R792" s="68"/>
      <c r="S792" s="628"/>
      <c r="T792" s="68" t="str">
        <f>IFERROR(IFERROR(VLOOKUP(CONCATENATE($C792,"-",$D792, "-",$E792),Dashboard!$M$2:$N$158,2,FALSE),VLOOKUP(CONCATENATE($E792,"-",$D792, "-",$C792),[1]Dashboard!$M$2:$N$158,2,FALSE)),"")</f>
        <v/>
      </c>
      <c r="U792" s="209" t="str">
        <f t="shared" si="11"/>
        <v/>
      </c>
      <c r="V792" s="209"/>
      <c r="W792" s="68" t="s">
        <v>5612</v>
      </c>
    </row>
    <row r="793" spans="1:23" x14ac:dyDescent="0.25">
      <c r="A793" s="68"/>
      <c r="B793" s="69"/>
      <c r="C793" s="68" t="s">
        <v>531</v>
      </c>
      <c r="D793" s="68" t="s">
        <v>94</v>
      </c>
      <c r="E793" s="68" t="s">
        <v>531</v>
      </c>
      <c r="F793" s="68">
        <v>34</v>
      </c>
      <c r="G793" s="68"/>
      <c r="H793" s="64">
        <v>15.15</v>
      </c>
      <c r="I793" s="70">
        <v>16</v>
      </c>
      <c r="J793" s="71">
        <v>16.45</v>
      </c>
      <c r="K793" s="68"/>
      <c r="L793" s="68"/>
      <c r="M793" s="70"/>
      <c r="N793" s="70"/>
      <c r="O793" s="153"/>
      <c r="P793" s="68"/>
      <c r="Q793" s="68"/>
      <c r="R793" s="68"/>
      <c r="S793" s="628"/>
      <c r="T793" s="68" t="str">
        <f>IFERROR(IFERROR(VLOOKUP(CONCATENATE($C793,"-",$D793, "-",$E793),Dashboard!$M$2:$N$158,2,FALSE),VLOOKUP(CONCATENATE($E793,"-",$D793, "-",$C793),[1]Dashboard!$M$2:$N$158,2,FALSE)),"")</f>
        <v/>
      </c>
      <c r="U793" s="209" t="str">
        <f t="shared" si="11"/>
        <v/>
      </c>
      <c r="V793" s="209"/>
      <c r="W793" s="68" t="s">
        <v>5612</v>
      </c>
    </row>
    <row r="794" spans="1:23" x14ac:dyDescent="0.25">
      <c r="A794" s="68"/>
      <c r="B794" s="69"/>
      <c r="C794" s="68" t="s">
        <v>531</v>
      </c>
      <c r="D794" s="68" t="s">
        <v>94</v>
      </c>
      <c r="E794" s="68" t="s">
        <v>5913</v>
      </c>
      <c r="F794" s="68">
        <v>21</v>
      </c>
      <c r="G794" s="68"/>
      <c r="H794" s="64">
        <v>17.2</v>
      </c>
      <c r="I794" s="70"/>
      <c r="J794" s="71">
        <v>18.2</v>
      </c>
      <c r="K794" s="68">
        <v>1</v>
      </c>
      <c r="L794" s="68">
        <v>1</v>
      </c>
      <c r="M794" s="70">
        <v>8.1</v>
      </c>
      <c r="N794" s="70">
        <v>7</v>
      </c>
      <c r="O794" s="153">
        <f>SUM(F790:F794)</f>
        <v>154</v>
      </c>
      <c r="P794" s="76">
        <v>0</v>
      </c>
      <c r="Q794" s="76">
        <v>0</v>
      </c>
      <c r="R794" s="68"/>
      <c r="S794" s="628"/>
      <c r="T794" s="68" t="str">
        <f>IFERROR(IFERROR(VLOOKUP(CONCATENATE($C794,"-",$D794, "-",$E794),Dashboard!$M$2:$N$158,2,FALSE),VLOOKUP(CONCATENATE($E794,"-",$D794, "-",$C794),[1]Dashboard!$M$2:$N$158,2,FALSE)),"")</f>
        <v/>
      </c>
      <c r="U794" s="209" t="str">
        <f t="shared" si="11"/>
        <v/>
      </c>
      <c r="V794" s="209"/>
      <c r="W794" s="68" t="s">
        <v>7654</v>
      </c>
    </row>
    <row r="795" spans="1:23" x14ac:dyDescent="0.25">
      <c r="A795" s="68"/>
      <c r="B795" s="69">
        <v>104</v>
      </c>
      <c r="C795" s="68" t="s">
        <v>5913</v>
      </c>
      <c r="D795" s="68" t="s">
        <v>685</v>
      </c>
      <c r="E795" s="68" t="s">
        <v>295</v>
      </c>
      <c r="F795" s="68">
        <v>84</v>
      </c>
      <c r="G795" s="68"/>
      <c r="H795" s="64">
        <v>6.45</v>
      </c>
      <c r="I795" s="70"/>
      <c r="J795" s="71">
        <v>9.3000000000000007</v>
      </c>
      <c r="K795" s="68"/>
      <c r="L795" s="68"/>
      <c r="M795" s="70"/>
      <c r="N795" s="70"/>
      <c r="O795" s="153"/>
      <c r="P795" s="68"/>
      <c r="Q795" s="68"/>
      <c r="R795" s="68"/>
      <c r="S795" s="628"/>
      <c r="T795" s="68" t="str">
        <f>IFERROR(IFERROR(VLOOKUP(CONCATENATE($C795,"-",$D795, "-",$E795),Dashboard!$M$2:$N$158,2,FALSE),VLOOKUP(CONCATENATE($E795,"-",$D795, "-",$C795),[1]Dashboard!$M$2:$N$158,2,FALSE)),"")</f>
        <v/>
      </c>
      <c r="U795" s="209" t="str">
        <f t="shared" si="11"/>
        <v/>
      </c>
      <c r="V795" s="209"/>
      <c r="W795" s="68" t="s">
        <v>7655</v>
      </c>
    </row>
    <row r="796" spans="1:23" x14ac:dyDescent="0.25">
      <c r="A796" s="68"/>
      <c r="B796" s="69"/>
      <c r="C796" s="68" t="s">
        <v>295</v>
      </c>
      <c r="D796" s="68" t="s">
        <v>1261</v>
      </c>
      <c r="E796" s="68" t="s">
        <v>344</v>
      </c>
      <c r="F796" s="68">
        <v>31</v>
      </c>
      <c r="G796" s="68"/>
      <c r="H796" s="64">
        <v>9.4</v>
      </c>
      <c r="I796" s="70"/>
      <c r="J796" s="71">
        <v>10.4</v>
      </c>
      <c r="K796" s="68">
        <v>1</v>
      </c>
      <c r="L796" s="68">
        <v>1</v>
      </c>
      <c r="M796" s="70">
        <v>4</v>
      </c>
      <c r="N796" s="70">
        <v>4</v>
      </c>
      <c r="O796" s="153">
        <f>SUM(F795:F796)</f>
        <v>115</v>
      </c>
      <c r="P796" s="76">
        <v>0</v>
      </c>
      <c r="Q796" s="76">
        <v>0</v>
      </c>
      <c r="R796" s="68"/>
      <c r="S796" s="628"/>
      <c r="T796" s="68" t="str">
        <f>IFERROR(IFERROR(VLOOKUP(CONCATENATE($C796,"-",$D796, "-",$E796),Dashboard!$M$2:$N$158,2,FALSE),VLOOKUP(CONCATENATE($E796,"-",$D796, "-",$C796),[1]Dashboard!$M$2:$N$158,2,FALSE)),"")</f>
        <v>mrg139</v>
      </c>
      <c r="U796" s="209" t="str">
        <f t="shared" si="11"/>
        <v>mrg139</v>
      </c>
      <c r="V796" s="209"/>
      <c r="W796" s="68" t="s">
        <v>7656</v>
      </c>
    </row>
    <row r="797" spans="1:23" x14ac:dyDescent="0.25">
      <c r="A797" s="68"/>
      <c r="B797" s="69"/>
      <c r="C797" s="68"/>
      <c r="D797" s="68"/>
      <c r="E797" s="68"/>
      <c r="F797" s="68"/>
      <c r="G797" s="68"/>
      <c r="H797" s="64"/>
      <c r="I797" s="70"/>
      <c r="J797" s="71"/>
      <c r="K797" s="68"/>
      <c r="L797" s="68"/>
      <c r="M797" s="70"/>
      <c r="N797" s="70"/>
      <c r="O797" s="153"/>
      <c r="P797" s="68"/>
      <c r="Q797" s="68"/>
      <c r="R797" s="68"/>
      <c r="S797" s="628"/>
      <c r="T797" s="68" t="str">
        <f>IFERROR(IFERROR(VLOOKUP(CONCATENATE($C797,"-",$D797, "-",$E797),Dashboard!$M$2:$N$158,2,FALSE),VLOOKUP(CONCATENATE($E797,"-",$D797, "-",$C797),[1]Dashboard!$M$2:$N$158,2,FALSE)),"")</f>
        <v/>
      </c>
      <c r="U797" s="209" t="str">
        <f t="shared" si="11"/>
        <v/>
      </c>
      <c r="V797" s="209"/>
      <c r="W797" s="68"/>
    </row>
    <row r="798" spans="1:23" x14ac:dyDescent="0.25">
      <c r="A798" s="68"/>
      <c r="B798" s="69" t="s">
        <v>7208</v>
      </c>
      <c r="C798" s="68" t="s">
        <v>344</v>
      </c>
      <c r="D798" s="68"/>
      <c r="E798" s="68" t="s">
        <v>2860</v>
      </c>
      <c r="F798" s="68">
        <v>24</v>
      </c>
      <c r="G798" s="68"/>
      <c r="H798" s="64">
        <v>10.45</v>
      </c>
      <c r="I798" s="70"/>
      <c r="J798" s="71">
        <v>11.3</v>
      </c>
      <c r="K798" s="68"/>
      <c r="L798" s="68"/>
      <c r="M798" s="70"/>
      <c r="N798" s="70"/>
      <c r="O798" s="153"/>
      <c r="P798" s="68"/>
      <c r="Q798" s="68"/>
      <c r="R798" s="68"/>
      <c r="S798" s="628"/>
      <c r="T798" s="68" t="str">
        <f>IFERROR(IFERROR(VLOOKUP(CONCATENATE($C798,"-",$D798, "-",$E798),Dashboard!$M$2:$N$158,2,FALSE),VLOOKUP(CONCATENATE($E798,"-",$D798, "-",$C798),[1]Dashboard!$M$2:$N$158,2,FALSE)),"")</f>
        <v/>
      </c>
      <c r="U798" s="209" t="str">
        <f t="shared" si="11"/>
        <v/>
      </c>
      <c r="V798" s="209"/>
      <c r="W798" s="68" t="s">
        <v>5612</v>
      </c>
    </row>
    <row r="799" spans="1:23" x14ac:dyDescent="0.25">
      <c r="A799" s="68"/>
      <c r="B799" s="69"/>
      <c r="C799" s="68" t="s">
        <v>2860</v>
      </c>
      <c r="D799" s="74" t="s">
        <v>3305</v>
      </c>
      <c r="E799" s="68" t="s">
        <v>7209</v>
      </c>
      <c r="F799" s="68">
        <v>49</v>
      </c>
      <c r="G799" s="68"/>
      <c r="H799" s="64">
        <v>11.45</v>
      </c>
      <c r="I799" s="70"/>
      <c r="J799" s="71">
        <v>14.15</v>
      </c>
      <c r="K799" s="68"/>
      <c r="L799" s="68"/>
      <c r="M799" s="70"/>
      <c r="N799" s="70"/>
      <c r="O799" s="153"/>
      <c r="P799" s="68"/>
      <c r="Q799" s="68"/>
      <c r="R799" s="68"/>
      <c r="S799" s="628"/>
      <c r="T799" s="68" t="str">
        <f>IFERROR(IFERROR(VLOOKUP(CONCATENATE($C799,"-",$D799, "-",$E799),Dashboard!$M$2:$N$158,2,FALSE),VLOOKUP(CONCATENATE($E799,"-",$D799, "-",$C799),[1]Dashboard!$M$2:$N$158,2,FALSE)),"")</f>
        <v/>
      </c>
      <c r="U799" s="209" t="str">
        <f t="shared" si="11"/>
        <v/>
      </c>
      <c r="V799" s="209"/>
      <c r="W799" s="68" t="s">
        <v>7657</v>
      </c>
    </row>
    <row r="800" spans="1:23" x14ac:dyDescent="0.25">
      <c r="A800" s="68"/>
      <c r="B800" s="69"/>
      <c r="C800" s="68" t="s">
        <v>7209</v>
      </c>
      <c r="D800" s="74" t="s">
        <v>3305</v>
      </c>
      <c r="E800" s="68" t="s">
        <v>2860</v>
      </c>
      <c r="F800" s="68">
        <v>49</v>
      </c>
      <c r="G800" s="68"/>
      <c r="H800" s="64">
        <v>14.45</v>
      </c>
      <c r="I800" s="70"/>
      <c r="J800" s="71">
        <v>16</v>
      </c>
      <c r="K800" s="68"/>
      <c r="L800" s="68"/>
      <c r="M800" s="70"/>
      <c r="N800" s="70"/>
      <c r="O800" s="153"/>
      <c r="P800" s="68"/>
      <c r="Q800" s="68"/>
      <c r="R800" s="68"/>
      <c r="S800" s="628"/>
      <c r="T800" s="68" t="str">
        <f>IFERROR(IFERROR(VLOOKUP(CONCATENATE($C800,"-",$D800, "-",$E800),Dashboard!$M$2:$N$158,2,FALSE),VLOOKUP(CONCATENATE($E800,"-",$D800, "-",$C800),[1]Dashboard!$M$2:$N$158,2,FALSE)),"")</f>
        <v/>
      </c>
      <c r="U800" s="209" t="str">
        <f t="shared" si="11"/>
        <v/>
      </c>
      <c r="V800" s="209"/>
      <c r="W800" s="68" t="s">
        <v>7657</v>
      </c>
    </row>
    <row r="801" spans="1:23" x14ac:dyDescent="0.25">
      <c r="A801" s="68"/>
      <c r="B801" s="69"/>
      <c r="C801" s="68" t="s">
        <v>2860</v>
      </c>
      <c r="D801" s="74" t="s">
        <v>3305</v>
      </c>
      <c r="E801" s="68" t="s">
        <v>7210</v>
      </c>
      <c r="F801" s="68">
        <v>57</v>
      </c>
      <c r="G801" s="68"/>
      <c r="H801" s="64">
        <v>17.05</v>
      </c>
      <c r="I801" s="70"/>
      <c r="J801" s="71">
        <v>20</v>
      </c>
      <c r="K801" s="68">
        <v>1</v>
      </c>
      <c r="L801" s="68">
        <v>1</v>
      </c>
      <c r="M801" s="70">
        <v>10</v>
      </c>
      <c r="N801" s="70">
        <v>6.45</v>
      </c>
      <c r="O801" s="153">
        <f>SUM(F798:F801)</f>
        <v>179</v>
      </c>
      <c r="P801" s="76">
        <v>0</v>
      </c>
      <c r="Q801" s="76">
        <v>0</v>
      </c>
      <c r="R801" s="68"/>
      <c r="S801" s="628"/>
      <c r="T801" s="68" t="str">
        <f>IFERROR(IFERROR(VLOOKUP(CONCATENATE($C801,"-",$D801, "-",$E801),Dashboard!$M$2:$N$158,2,FALSE),VLOOKUP(CONCATENATE($E801,"-",$D801, "-",$C801),[1]Dashboard!$M$2:$N$158,2,FALSE)),"")</f>
        <v/>
      </c>
      <c r="U801" s="209" t="str">
        <f t="shared" si="11"/>
        <v/>
      </c>
      <c r="V801" s="209"/>
      <c r="W801" s="74" t="s">
        <v>7658</v>
      </c>
    </row>
    <row r="802" spans="1:23" x14ac:dyDescent="0.25">
      <c r="A802" s="68"/>
      <c r="B802" s="69">
        <v>105</v>
      </c>
      <c r="C802" s="68" t="s">
        <v>7210</v>
      </c>
      <c r="D802" s="74" t="s">
        <v>3305</v>
      </c>
      <c r="E802" s="68" t="s">
        <v>2860</v>
      </c>
      <c r="F802" s="68">
        <v>57</v>
      </c>
      <c r="G802" s="68"/>
      <c r="H802" s="64">
        <v>6.45</v>
      </c>
      <c r="I802" s="70"/>
      <c r="J802" s="71">
        <v>8.4499999999999993</v>
      </c>
      <c r="K802" s="68"/>
      <c r="L802" s="68"/>
      <c r="M802" s="70"/>
      <c r="N802" s="70"/>
      <c r="O802" s="153"/>
      <c r="P802" s="68"/>
      <c r="Q802" s="68"/>
      <c r="R802" s="68"/>
      <c r="S802" s="628"/>
      <c r="T802" s="68" t="str">
        <f>IFERROR(IFERROR(VLOOKUP(CONCATENATE($C802,"-",$D802, "-",$E802),Dashboard!$M$2:$N$158,2,FALSE),VLOOKUP(CONCATENATE($E802,"-",$D802, "-",$C802),[1]Dashboard!$M$2:$N$158,2,FALSE)),"")</f>
        <v/>
      </c>
      <c r="U802" s="209" t="str">
        <f t="shared" si="11"/>
        <v/>
      </c>
      <c r="V802" s="209"/>
      <c r="W802" s="68" t="s">
        <v>5612</v>
      </c>
    </row>
    <row r="803" spans="1:23" x14ac:dyDescent="0.25">
      <c r="A803" s="68"/>
      <c r="B803" s="69"/>
      <c r="C803" s="68" t="s">
        <v>2860</v>
      </c>
      <c r="D803" s="68"/>
      <c r="E803" s="68" t="s">
        <v>344</v>
      </c>
      <c r="F803" s="68">
        <v>24</v>
      </c>
      <c r="G803" s="68"/>
      <c r="H803" s="64">
        <v>9.0500000000000007</v>
      </c>
      <c r="I803" s="70"/>
      <c r="J803" s="71">
        <v>9.5</v>
      </c>
      <c r="K803" s="68">
        <v>1</v>
      </c>
      <c r="L803" s="68">
        <v>1</v>
      </c>
      <c r="M803" s="70">
        <v>3.45</v>
      </c>
      <c r="N803" s="70">
        <v>3.45</v>
      </c>
      <c r="O803" s="153">
        <f>SUM(F802:F803)</f>
        <v>81</v>
      </c>
      <c r="P803" s="76">
        <v>0</v>
      </c>
      <c r="Q803" s="76">
        <v>0</v>
      </c>
      <c r="R803" s="68"/>
      <c r="S803" s="628"/>
      <c r="T803" s="68" t="str">
        <f>IFERROR(IFERROR(VLOOKUP(CONCATENATE($C803,"-",$D803, "-",$E803),Dashboard!$M$2:$N$158,2,FALSE),VLOOKUP(CONCATENATE($E803,"-",$D803, "-",$C803),[1]Dashboard!$M$2:$N$158,2,FALSE)),"")</f>
        <v/>
      </c>
      <c r="U803" s="209" t="str">
        <f t="shared" si="11"/>
        <v/>
      </c>
      <c r="V803" s="209"/>
      <c r="W803" s="68" t="s">
        <v>7651</v>
      </c>
    </row>
    <row r="804" spans="1:23" x14ac:dyDescent="0.25">
      <c r="A804" s="68"/>
      <c r="B804" s="69"/>
      <c r="C804" s="68"/>
      <c r="D804" s="68"/>
      <c r="E804" s="68"/>
      <c r="F804" s="68"/>
      <c r="G804" s="68"/>
      <c r="H804" s="64"/>
      <c r="I804" s="70"/>
      <c r="J804" s="71"/>
      <c r="K804" s="68"/>
      <c r="L804" s="68"/>
      <c r="M804" s="70"/>
      <c r="N804" s="70"/>
      <c r="O804" s="153"/>
      <c r="P804" s="68"/>
      <c r="Q804" s="68"/>
      <c r="R804" s="68"/>
      <c r="S804" s="628"/>
      <c r="T804" s="68" t="str">
        <f>IFERROR(IFERROR(VLOOKUP(CONCATENATE($C804,"-",$D804, "-",$E804),Dashboard!$M$2:$N$158,2,FALSE),VLOOKUP(CONCATENATE($E804,"-",$D804, "-",$C804),[1]Dashboard!$M$2:$N$158,2,FALSE)),"")</f>
        <v/>
      </c>
      <c r="U804" s="209" t="str">
        <f t="shared" si="11"/>
        <v/>
      </c>
      <c r="V804" s="209"/>
      <c r="W804" s="68"/>
    </row>
    <row r="805" spans="1:23" x14ac:dyDescent="0.25">
      <c r="A805" s="68"/>
      <c r="B805" s="69" t="s">
        <v>5914</v>
      </c>
      <c r="C805" s="68" t="s">
        <v>492</v>
      </c>
      <c r="D805" s="68" t="s">
        <v>2834</v>
      </c>
      <c r="E805" s="68" t="s">
        <v>7211</v>
      </c>
      <c r="F805" s="68">
        <v>20</v>
      </c>
      <c r="G805" s="68"/>
      <c r="H805" s="64">
        <v>6</v>
      </c>
      <c r="I805" s="70"/>
      <c r="J805" s="71">
        <v>7</v>
      </c>
      <c r="K805" s="68"/>
      <c r="L805" s="68"/>
      <c r="M805" s="70"/>
      <c r="N805" s="70"/>
      <c r="O805" s="153"/>
      <c r="P805" s="68"/>
      <c r="Q805" s="68"/>
      <c r="R805" s="68"/>
      <c r="S805" s="628"/>
      <c r="T805" s="68" t="str">
        <f>IFERROR(IFERROR(VLOOKUP(CONCATENATE($C805,"-",$D805, "-",$E805),Dashboard!$M$2:$N$158,2,FALSE),VLOOKUP(CONCATENATE($E805,"-",$D805, "-",$C805),[1]Dashboard!$M$2:$N$158,2,FALSE)),"")</f>
        <v/>
      </c>
      <c r="U805" s="209" t="str">
        <f t="shared" si="11"/>
        <v/>
      </c>
      <c r="V805" s="209"/>
      <c r="W805" s="68" t="s">
        <v>7659</v>
      </c>
    </row>
    <row r="806" spans="1:23" x14ac:dyDescent="0.25">
      <c r="A806" s="68"/>
      <c r="B806" s="69"/>
      <c r="C806" s="68" t="s">
        <v>7211</v>
      </c>
      <c r="D806" s="68" t="s">
        <v>2834</v>
      </c>
      <c r="E806" s="68" t="s">
        <v>492</v>
      </c>
      <c r="F806" s="68">
        <v>20</v>
      </c>
      <c r="G806" s="68"/>
      <c r="H806" s="64">
        <v>7.05</v>
      </c>
      <c r="I806" s="70"/>
      <c r="J806" s="71">
        <v>8.0500000000000007</v>
      </c>
      <c r="K806" s="68"/>
      <c r="L806" s="68"/>
      <c r="M806" s="70"/>
      <c r="N806" s="70"/>
      <c r="O806" s="153"/>
      <c r="P806" s="68"/>
      <c r="Q806" s="68"/>
      <c r="R806" s="68"/>
      <c r="S806" s="628"/>
      <c r="T806" s="68" t="str">
        <f>IFERROR(IFERROR(VLOOKUP(CONCATENATE($C806,"-",$D806, "-",$E806),Dashboard!$M$2:$N$158,2,FALSE),VLOOKUP(CONCATENATE($E806,"-",$D806, "-",$C806),[1]Dashboard!$M$2:$N$158,2,FALSE)),"")</f>
        <v/>
      </c>
      <c r="U806" s="209" t="str">
        <f t="shared" si="11"/>
        <v/>
      </c>
      <c r="V806" s="209"/>
      <c r="W806" s="68" t="s">
        <v>5612</v>
      </c>
    </row>
    <row r="807" spans="1:23" x14ac:dyDescent="0.25">
      <c r="A807" s="68"/>
      <c r="B807" s="69"/>
      <c r="C807" s="68" t="s">
        <v>492</v>
      </c>
      <c r="D807" s="68" t="s">
        <v>5612</v>
      </c>
      <c r="E807" s="68" t="s">
        <v>295</v>
      </c>
      <c r="F807" s="68">
        <v>28</v>
      </c>
      <c r="G807" s="68"/>
      <c r="H807" s="64">
        <v>8.3000000000000007</v>
      </c>
      <c r="I807" s="70"/>
      <c r="J807" s="71">
        <v>9.3000000000000007</v>
      </c>
      <c r="K807" s="68"/>
      <c r="L807" s="68"/>
      <c r="M807" s="70"/>
      <c r="N807" s="70"/>
      <c r="O807" s="153"/>
      <c r="P807" s="68"/>
      <c r="Q807" s="68"/>
      <c r="R807" s="68"/>
      <c r="S807" s="628"/>
      <c r="T807" s="68" t="str">
        <f>IFERROR(IFERROR(VLOOKUP(CONCATENATE($C807,"-",$D807, "-",$E807),Dashboard!$M$2:$N$158,2,FALSE),VLOOKUP(CONCATENATE($E807,"-",$D807, "-",$C807),[1]Dashboard!$M$2:$N$158,2,FALSE)),"")</f>
        <v/>
      </c>
      <c r="U807" s="209" t="str">
        <f t="shared" si="11"/>
        <v/>
      </c>
      <c r="V807" s="209"/>
      <c r="W807" s="68" t="s">
        <v>5612</v>
      </c>
    </row>
    <row r="808" spans="1:23" x14ac:dyDescent="0.25">
      <c r="A808" s="68"/>
      <c r="B808" s="69"/>
      <c r="C808" s="68" t="s">
        <v>295</v>
      </c>
      <c r="D808" s="68" t="s">
        <v>5612</v>
      </c>
      <c r="E808" s="68" t="s">
        <v>492</v>
      </c>
      <c r="F808" s="68">
        <v>28</v>
      </c>
      <c r="G808" s="68"/>
      <c r="H808" s="64">
        <v>10</v>
      </c>
      <c r="I808" s="70"/>
      <c r="J808" s="71">
        <v>11</v>
      </c>
      <c r="K808" s="68"/>
      <c r="L808" s="68"/>
      <c r="M808" s="70"/>
      <c r="N808" s="70"/>
      <c r="O808" s="153"/>
      <c r="P808" s="68"/>
      <c r="Q808" s="68"/>
      <c r="R808" s="68"/>
      <c r="S808" s="628"/>
      <c r="T808" s="68" t="str">
        <f>IFERROR(IFERROR(VLOOKUP(CONCATENATE($C808,"-",$D808, "-",$E808),Dashboard!$M$2:$N$158,2,FALSE),VLOOKUP(CONCATENATE($E808,"-",$D808, "-",$C808),[1]Dashboard!$M$2:$N$158,2,FALSE)),"")</f>
        <v/>
      </c>
      <c r="U808" s="209" t="str">
        <f t="shared" si="11"/>
        <v/>
      </c>
      <c r="V808" s="209"/>
      <c r="W808" s="68" t="s">
        <v>5612</v>
      </c>
    </row>
    <row r="809" spans="1:23" x14ac:dyDescent="0.25">
      <c r="A809" s="68"/>
      <c r="B809" s="69"/>
      <c r="C809" s="68" t="s">
        <v>492</v>
      </c>
      <c r="D809" s="68" t="s">
        <v>2834</v>
      </c>
      <c r="E809" s="68" t="s">
        <v>7211</v>
      </c>
      <c r="F809" s="68">
        <v>20</v>
      </c>
      <c r="G809" s="68"/>
      <c r="H809" s="64">
        <v>12</v>
      </c>
      <c r="I809" s="70"/>
      <c r="J809" s="71">
        <v>13</v>
      </c>
      <c r="K809" s="68"/>
      <c r="L809" s="68"/>
      <c r="M809" s="70"/>
      <c r="N809" s="70"/>
      <c r="O809" s="153"/>
      <c r="P809" s="68"/>
      <c r="Q809" s="68"/>
      <c r="R809" s="68"/>
      <c r="S809" s="628"/>
      <c r="T809" s="68" t="str">
        <f>IFERROR(IFERROR(VLOOKUP(CONCATENATE($C809,"-",$D809, "-",$E809),Dashboard!$M$2:$N$158,2,FALSE),VLOOKUP(CONCATENATE($E809,"-",$D809, "-",$C809),[1]Dashboard!$M$2:$N$158,2,FALSE)),"")</f>
        <v/>
      </c>
      <c r="U809" s="209" t="str">
        <f t="shared" si="11"/>
        <v/>
      </c>
      <c r="V809" s="209"/>
      <c r="W809" s="68" t="s">
        <v>5612</v>
      </c>
    </row>
    <row r="810" spans="1:23" x14ac:dyDescent="0.25">
      <c r="A810" s="68"/>
      <c r="B810" s="69"/>
      <c r="C810" s="68" t="s">
        <v>7211</v>
      </c>
      <c r="D810" s="68" t="s">
        <v>2834</v>
      </c>
      <c r="E810" s="68" t="s">
        <v>492</v>
      </c>
      <c r="F810" s="68">
        <v>20</v>
      </c>
      <c r="G810" s="68"/>
      <c r="H810" s="64">
        <v>14</v>
      </c>
      <c r="I810" s="70"/>
      <c r="J810" s="71">
        <v>15</v>
      </c>
      <c r="K810" s="68">
        <v>1</v>
      </c>
      <c r="L810" s="68">
        <v>0</v>
      </c>
      <c r="M810" s="70"/>
      <c r="N810" s="70"/>
      <c r="O810" s="153">
        <f>SUM(F805:F810)</f>
        <v>136</v>
      </c>
      <c r="P810" s="76">
        <v>0</v>
      </c>
      <c r="Q810" s="76">
        <v>0</v>
      </c>
      <c r="R810" s="68"/>
      <c r="S810" s="628"/>
      <c r="T810" s="68" t="str">
        <f>IFERROR(IFERROR(VLOOKUP(CONCATENATE($C810,"-",$D810, "-",$E810),Dashboard!$M$2:$N$158,2,FALSE),VLOOKUP(CONCATENATE($E810,"-",$D810, "-",$C810),[1]Dashboard!$M$2:$N$158,2,FALSE)),"")</f>
        <v/>
      </c>
      <c r="U810" s="209" t="str">
        <f t="shared" si="11"/>
        <v/>
      </c>
      <c r="V810" s="209"/>
      <c r="W810" s="68" t="s">
        <v>7660</v>
      </c>
    </row>
    <row r="811" spans="1:23" x14ac:dyDescent="0.25">
      <c r="A811" s="68"/>
      <c r="B811" s="69"/>
      <c r="C811" s="68"/>
      <c r="D811" s="68"/>
      <c r="E811" s="68"/>
      <c r="F811" s="68"/>
      <c r="G811" s="68"/>
      <c r="H811" s="64"/>
      <c r="I811" s="70"/>
      <c r="J811" s="71"/>
      <c r="K811" s="68"/>
      <c r="L811" s="68"/>
      <c r="M811" s="70"/>
      <c r="N811" s="70"/>
      <c r="O811" s="153"/>
      <c r="P811" s="68"/>
      <c r="Q811" s="68"/>
      <c r="R811" s="68"/>
      <c r="S811" s="628"/>
      <c r="T811" s="68" t="str">
        <f>IFERROR(IFERROR(VLOOKUP(CONCATENATE($C811,"-",$D811, "-",$E811),Dashboard!$M$2:$N$158,2,FALSE),VLOOKUP(CONCATENATE($E811,"-",$D811, "-",$C811),[1]Dashboard!$M$2:$N$158,2,FALSE)),"")</f>
        <v/>
      </c>
      <c r="U811" s="209" t="str">
        <f t="shared" si="11"/>
        <v/>
      </c>
      <c r="V811" s="209"/>
      <c r="W811" s="68"/>
    </row>
    <row r="812" spans="1:23" x14ac:dyDescent="0.25">
      <c r="A812" s="68"/>
      <c r="B812" s="69" t="s">
        <v>7212</v>
      </c>
      <c r="C812" s="68" t="s">
        <v>344</v>
      </c>
      <c r="D812" s="68" t="s">
        <v>531</v>
      </c>
      <c r="E812" s="68" t="s">
        <v>7213</v>
      </c>
      <c r="F812" s="68">
        <v>55</v>
      </c>
      <c r="G812" s="68"/>
      <c r="H812" s="64">
        <v>11.5</v>
      </c>
      <c r="I812" s="70">
        <v>13.05</v>
      </c>
      <c r="J812" s="71">
        <v>14.15</v>
      </c>
      <c r="K812" s="68"/>
      <c r="L812" s="68"/>
      <c r="M812" s="70"/>
      <c r="N812" s="70"/>
      <c r="O812" s="153"/>
      <c r="P812" s="68"/>
      <c r="Q812" s="68"/>
      <c r="R812" s="68"/>
      <c r="S812" s="628"/>
      <c r="T812" s="68" t="str">
        <f>IFERROR(IFERROR(VLOOKUP(CONCATENATE($C812,"-",$D812, "-",$E812),Dashboard!$M$2:$N$158,2,FALSE),VLOOKUP(CONCATENATE($E812,"-",$D812, "-",$C812),[1]Dashboard!$M$2:$N$158,2,FALSE)),"")</f>
        <v/>
      </c>
      <c r="U812" s="209" t="str">
        <f t="shared" si="11"/>
        <v/>
      </c>
      <c r="V812" s="209"/>
      <c r="W812" s="68" t="s">
        <v>5612</v>
      </c>
    </row>
    <row r="813" spans="1:23" x14ac:dyDescent="0.25">
      <c r="A813" s="68"/>
      <c r="B813" s="69"/>
      <c r="C813" s="68" t="s">
        <v>7213</v>
      </c>
      <c r="D813" s="68" t="s">
        <v>531</v>
      </c>
      <c r="E813" s="68" t="s">
        <v>344</v>
      </c>
      <c r="F813" s="68">
        <v>55</v>
      </c>
      <c r="G813" s="68"/>
      <c r="H813" s="64">
        <v>14.45</v>
      </c>
      <c r="I813" s="70">
        <v>15.25</v>
      </c>
      <c r="J813" s="71">
        <v>16.3</v>
      </c>
      <c r="K813" s="68"/>
      <c r="L813" s="68"/>
      <c r="M813" s="70"/>
      <c r="N813" s="70"/>
      <c r="O813" s="153"/>
      <c r="P813" s="68"/>
      <c r="Q813" s="68"/>
      <c r="R813" s="68"/>
      <c r="S813" s="628"/>
      <c r="T813" s="68" t="str">
        <f>IFERROR(IFERROR(VLOOKUP(CONCATENATE($C813,"-",$D813, "-",$E813),Dashboard!$M$2:$N$158,2,FALSE),VLOOKUP(CONCATENATE($E813,"-",$D813, "-",$C813),[1]Dashboard!$M$2:$N$158,2,FALSE)),"")</f>
        <v/>
      </c>
      <c r="U813" s="209" t="str">
        <f t="shared" si="11"/>
        <v/>
      </c>
      <c r="V813" s="209"/>
      <c r="W813" s="68" t="s">
        <v>5612</v>
      </c>
    </row>
    <row r="814" spans="1:23" x14ac:dyDescent="0.25">
      <c r="A814" s="68"/>
      <c r="B814" s="69"/>
      <c r="C814" s="68" t="s">
        <v>344</v>
      </c>
      <c r="D814" s="68" t="s">
        <v>531</v>
      </c>
      <c r="E814" s="68" t="s">
        <v>7213</v>
      </c>
      <c r="F814" s="68">
        <v>55</v>
      </c>
      <c r="G814" s="68"/>
      <c r="H814" s="64">
        <v>18</v>
      </c>
      <c r="I814" s="70"/>
      <c r="J814" s="71">
        <v>20</v>
      </c>
      <c r="K814" s="68">
        <v>1</v>
      </c>
      <c r="L814" s="68">
        <v>1</v>
      </c>
      <c r="M814" s="70">
        <v>8.5500000000000007</v>
      </c>
      <c r="N814" s="70">
        <v>6.45</v>
      </c>
      <c r="O814" s="153">
        <f>SUM(F812:F814)</f>
        <v>165</v>
      </c>
      <c r="P814" s="76">
        <v>0</v>
      </c>
      <c r="Q814" s="76">
        <v>0</v>
      </c>
      <c r="R814" s="68"/>
      <c r="S814" s="628"/>
      <c r="T814" s="68" t="str">
        <f>IFERROR(IFERROR(VLOOKUP(CONCATENATE($C814,"-",$D814, "-",$E814),Dashboard!$M$2:$N$158,2,FALSE),VLOOKUP(CONCATENATE($E814,"-",$D814, "-",$C814),[1]Dashboard!$M$2:$N$158,2,FALSE)),"")</f>
        <v/>
      </c>
      <c r="U814" s="209" t="str">
        <f t="shared" si="11"/>
        <v/>
      </c>
      <c r="V814" s="209"/>
      <c r="W814" s="68" t="s">
        <v>7661</v>
      </c>
    </row>
    <row r="815" spans="1:23" x14ac:dyDescent="0.25">
      <c r="A815" s="68"/>
      <c r="B815" s="69">
        <v>107</v>
      </c>
      <c r="C815" s="68" t="s">
        <v>7213</v>
      </c>
      <c r="D815" s="68" t="s">
        <v>531</v>
      </c>
      <c r="E815" s="68" t="s">
        <v>344</v>
      </c>
      <c r="F815" s="68">
        <v>55</v>
      </c>
      <c r="G815" s="68"/>
      <c r="H815" s="64">
        <v>7.05</v>
      </c>
      <c r="I815" s="70">
        <v>7.3</v>
      </c>
      <c r="J815" s="71">
        <v>8.4</v>
      </c>
      <c r="K815" s="68"/>
      <c r="L815" s="68"/>
      <c r="M815" s="70"/>
      <c r="N815" s="70"/>
      <c r="O815" s="153"/>
      <c r="P815" s="68"/>
      <c r="Q815" s="68"/>
      <c r="R815" s="68"/>
      <c r="S815" s="628"/>
      <c r="T815" s="68" t="str">
        <f>IFERROR(IFERROR(VLOOKUP(CONCATENATE($C815,"-",$D815, "-",$E815),Dashboard!$M$2:$N$158,2,FALSE),VLOOKUP(CONCATENATE($E815,"-",$D815, "-",$C815),[1]Dashboard!$M$2:$N$158,2,FALSE)),"")</f>
        <v/>
      </c>
      <c r="U815" s="209" t="str">
        <f t="shared" si="11"/>
        <v/>
      </c>
      <c r="V815" s="209"/>
      <c r="W815" s="68" t="s">
        <v>5604</v>
      </c>
    </row>
    <row r="816" spans="1:23" x14ac:dyDescent="0.25">
      <c r="A816" s="68"/>
      <c r="B816" s="69"/>
      <c r="C816" s="68" t="s">
        <v>344</v>
      </c>
      <c r="D816" s="68" t="s">
        <v>1261</v>
      </c>
      <c r="E816" s="68" t="s">
        <v>295</v>
      </c>
      <c r="F816" s="68">
        <v>31</v>
      </c>
      <c r="G816" s="68"/>
      <c r="H816" s="64">
        <v>8.4499999999999993</v>
      </c>
      <c r="I816" s="70"/>
      <c r="J816" s="71">
        <v>9.4499999999999993</v>
      </c>
      <c r="K816" s="68"/>
      <c r="L816" s="68"/>
      <c r="M816" s="70"/>
      <c r="N816" s="70"/>
      <c r="O816" s="153"/>
      <c r="P816" s="68"/>
      <c r="Q816" s="68"/>
      <c r="R816" s="68"/>
      <c r="S816" s="628"/>
      <c r="T816" s="68" t="str">
        <f>IFERROR(IFERROR(VLOOKUP(CONCATENATE($C816,"-",$D816, "-",$E816),Dashboard!$M$2:$N$158,2,FALSE),VLOOKUP(CONCATENATE($E816,"-",$D816, "-",$C816),[1]Dashboard!$M$2:$N$158,2,FALSE)),"")</f>
        <v>mrg139</v>
      </c>
      <c r="U816" s="209" t="str">
        <f t="shared" ref="U816:U865" si="12">$T816</f>
        <v>mrg139</v>
      </c>
      <c r="V816" s="209"/>
      <c r="W816" s="68" t="s">
        <v>5612</v>
      </c>
    </row>
    <row r="817" spans="1:23" x14ac:dyDescent="0.25">
      <c r="A817" s="68"/>
      <c r="B817" s="69"/>
      <c r="C817" s="68" t="s">
        <v>295</v>
      </c>
      <c r="D817" s="68" t="s">
        <v>1261</v>
      </c>
      <c r="E817" s="68" t="s">
        <v>344</v>
      </c>
      <c r="F817" s="68">
        <v>31</v>
      </c>
      <c r="G817" s="68"/>
      <c r="H817" s="64">
        <v>10</v>
      </c>
      <c r="I817" s="70"/>
      <c r="J817" s="71">
        <v>11</v>
      </c>
      <c r="K817" s="68">
        <v>1</v>
      </c>
      <c r="L817" s="68">
        <v>1</v>
      </c>
      <c r="M817" s="70">
        <v>4.45</v>
      </c>
      <c r="N817" s="70">
        <v>4.45</v>
      </c>
      <c r="O817" s="153">
        <f>SUM(F815:F817)</f>
        <v>117</v>
      </c>
      <c r="P817" s="76">
        <v>0</v>
      </c>
      <c r="Q817" s="76">
        <v>0</v>
      </c>
      <c r="R817" s="68"/>
      <c r="S817" s="628"/>
      <c r="T817" s="68" t="str">
        <f>IFERROR(IFERROR(VLOOKUP(CONCATENATE($C817,"-",$D817, "-",$E817),Dashboard!$M$2:$N$158,2,FALSE),VLOOKUP(CONCATENATE($E817,"-",$D817, "-",$C817),[1]Dashboard!$M$2:$N$158,2,FALSE)),"")</f>
        <v>mrg139</v>
      </c>
      <c r="U817" s="209" t="str">
        <f t="shared" si="12"/>
        <v>mrg139</v>
      </c>
      <c r="V817" s="209"/>
      <c r="W817" s="68" t="s">
        <v>5612</v>
      </c>
    </row>
    <row r="818" spans="1:23" x14ac:dyDescent="0.25">
      <c r="A818" s="68"/>
      <c r="B818" s="69"/>
      <c r="C818" s="68"/>
      <c r="D818" s="68"/>
      <c r="E818" s="68"/>
      <c r="F818" s="68"/>
      <c r="G818" s="68"/>
      <c r="H818" s="64"/>
      <c r="I818" s="70"/>
      <c r="J818" s="71"/>
      <c r="K818" s="68"/>
      <c r="L818" s="68"/>
      <c r="M818" s="70"/>
      <c r="N818" s="70"/>
      <c r="O818" s="153"/>
      <c r="P818" s="68"/>
      <c r="Q818" s="68"/>
      <c r="R818" s="68"/>
      <c r="S818" s="628"/>
      <c r="T818" s="68" t="str">
        <f>IFERROR(IFERROR(VLOOKUP(CONCATENATE($C818,"-",$D818, "-",$E818),Dashboard!$M$2:$N$158,2,FALSE),VLOOKUP(CONCATENATE($E818,"-",$D818, "-",$C818),[1]Dashboard!$M$2:$N$158,2,FALSE)),"")</f>
        <v/>
      </c>
      <c r="U818" s="209" t="str">
        <f t="shared" si="12"/>
        <v/>
      </c>
      <c r="V818" s="209"/>
      <c r="W818" s="68"/>
    </row>
    <row r="819" spans="1:23" x14ac:dyDescent="0.25">
      <c r="A819" s="68"/>
      <c r="B819" s="69" t="s">
        <v>5915</v>
      </c>
      <c r="C819" s="68" t="s">
        <v>344</v>
      </c>
      <c r="D819" s="68"/>
      <c r="E819" s="68" t="s">
        <v>531</v>
      </c>
      <c r="F819" s="68">
        <v>37</v>
      </c>
      <c r="G819" s="68"/>
      <c r="H819" s="64">
        <v>12.1</v>
      </c>
      <c r="I819" s="70"/>
      <c r="J819" s="71">
        <v>13.3</v>
      </c>
      <c r="K819" s="68"/>
      <c r="L819" s="68"/>
      <c r="M819" s="70"/>
      <c r="N819" s="70"/>
      <c r="O819" s="153"/>
      <c r="P819" s="68"/>
      <c r="Q819" s="68"/>
      <c r="R819" s="68"/>
      <c r="S819" s="628"/>
      <c r="T819" s="68" t="str">
        <f>IFERROR(IFERROR(VLOOKUP(CONCATENATE($C819,"-",$D819, "-",$E819),Dashboard!$M$2:$N$158,2,FALSE),VLOOKUP(CONCATENATE($E819,"-",$D819, "-",$C819),[1]Dashboard!$M$2:$N$158,2,FALSE)),"")</f>
        <v/>
      </c>
      <c r="U819" s="209" t="str">
        <f t="shared" si="12"/>
        <v/>
      </c>
      <c r="V819" s="209"/>
      <c r="W819" s="68" t="s">
        <v>5612</v>
      </c>
    </row>
    <row r="820" spans="1:23" x14ac:dyDescent="0.25">
      <c r="A820" s="68"/>
      <c r="B820" s="69"/>
      <c r="C820" s="68" t="s">
        <v>531</v>
      </c>
      <c r="D820" s="68" t="s">
        <v>49</v>
      </c>
      <c r="E820" s="68" t="s">
        <v>344</v>
      </c>
      <c r="F820" s="68">
        <v>55</v>
      </c>
      <c r="G820" s="68"/>
      <c r="H820" s="64">
        <v>13.45</v>
      </c>
      <c r="I820" s="70">
        <v>14.15</v>
      </c>
      <c r="J820" s="71">
        <v>15.3</v>
      </c>
      <c r="K820" s="68"/>
      <c r="L820" s="68"/>
      <c r="M820" s="70"/>
      <c r="N820" s="70"/>
      <c r="O820" s="153"/>
      <c r="P820" s="68"/>
      <c r="Q820" s="68"/>
      <c r="R820" s="68"/>
      <c r="S820" s="628"/>
      <c r="T820" s="68" t="str">
        <f>IFERROR(IFERROR(VLOOKUP(CONCATENATE($C820,"-",$D820, "-",$E820),Dashboard!$M$2:$N$158,2,FALSE),VLOOKUP(CONCATENATE($E820,"-",$D820, "-",$C820),[1]Dashboard!$M$2:$N$158,2,FALSE)),"")</f>
        <v/>
      </c>
      <c r="U820" s="209" t="str">
        <f t="shared" si="12"/>
        <v/>
      </c>
      <c r="V820" s="209"/>
      <c r="W820" s="68" t="s">
        <v>7662</v>
      </c>
    </row>
    <row r="821" spans="1:23" x14ac:dyDescent="0.25">
      <c r="A821" s="68"/>
      <c r="B821" s="69"/>
      <c r="C821" s="68" t="s">
        <v>344</v>
      </c>
      <c r="D821" s="68" t="s">
        <v>531</v>
      </c>
      <c r="E821" s="68" t="s">
        <v>49</v>
      </c>
      <c r="F821" s="68">
        <v>47</v>
      </c>
      <c r="G821" s="68"/>
      <c r="H821" s="64">
        <v>17.100000000000001</v>
      </c>
      <c r="I821" s="70">
        <v>18.45</v>
      </c>
      <c r="J821" s="71">
        <v>19.5</v>
      </c>
      <c r="K821" s="68">
        <v>1</v>
      </c>
      <c r="L821" s="68">
        <v>1</v>
      </c>
      <c r="M821" s="70">
        <v>8.3000000000000007</v>
      </c>
      <c r="N821" s="70">
        <v>5.45</v>
      </c>
      <c r="O821" s="153">
        <f>SUM(F819:G821)</f>
        <v>139</v>
      </c>
      <c r="P821" s="76">
        <v>0</v>
      </c>
      <c r="Q821" s="76">
        <v>0</v>
      </c>
      <c r="R821" s="68"/>
      <c r="S821" s="628"/>
      <c r="T821" s="68" t="str">
        <f>IFERROR(IFERROR(VLOOKUP(CONCATENATE($C821,"-",$D821, "-",$E821),Dashboard!$M$2:$N$158,2,FALSE),VLOOKUP(CONCATENATE($E821,"-",$D821, "-",$C821),[1]Dashboard!$M$2:$N$158,2,FALSE)),"")</f>
        <v/>
      </c>
      <c r="U821" s="209" t="str">
        <f t="shared" si="12"/>
        <v/>
      </c>
      <c r="V821" s="209"/>
      <c r="W821" s="68" t="s">
        <v>7663</v>
      </c>
    </row>
    <row r="822" spans="1:23" x14ac:dyDescent="0.25">
      <c r="A822" s="68"/>
      <c r="B822" s="69">
        <v>108</v>
      </c>
      <c r="C822" s="68" t="s">
        <v>49</v>
      </c>
      <c r="D822" s="68" t="s">
        <v>531</v>
      </c>
      <c r="E822" s="68" t="s">
        <v>344</v>
      </c>
      <c r="F822" s="68">
        <v>47</v>
      </c>
      <c r="G822" s="68"/>
      <c r="H822" s="64">
        <v>7.15</v>
      </c>
      <c r="I822" s="70"/>
      <c r="J822" s="71">
        <v>9</v>
      </c>
      <c r="K822" s="68"/>
      <c r="L822" s="68"/>
      <c r="M822" s="70"/>
      <c r="N822" s="70"/>
      <c r="O822" s="153"/>
      <c r="P822" s="68"/>
      <c r="Q822" s="68"/>
      <c r="R822" s="68"/>
      <c r="S822" s="628"/>
      <c r="T822" s="68" t="str">
        <f>IFERROR(IFERROR(VLOOKUP(CONCATENATE($C822,"-",$D822, "-",$E822),Dashboard!$M$2:$N$158,2,FALSE),VLOOKUP(CONCATENATE($E822,"-",$D822, "-",$C822),[1]Dashboard!$M$2:$N$158,2,FALSE)),"")</f>
        <v/>
      </c>
      <c r="U822" s="209" t="str">
        <f t="shared" si="12"/>
        <v/>
      </c>
      <c r="V822" s="209"/>
      <c r="W822" s="68" t="s">
        <v>5612</v>
      </c>
    </row>
    <row r="823" spans="1:23" x14ac:dyDescent="0.25">
      <c r="A823" s="68"/>
      <c r="B823" s="69"/>
      <c r="C823" s="68" t="s">
        <v>344</v>
      </c>
      <c r="D823" s="68" t="s">
        <v>1261</v>
      </c>
      <c r="E823" s="68" t="s">
        <v>295</v>
      </c>
      <c r="F823" s="68">
        <v>31</v>
      </c>
      <c r="G823" s="68"/>
      <c r="H823" s="64">
        <v>9.0500000000000007</v>
      </c>
      <c r="I823" s="70"/>
      <c r="J823" s="71">
        <v>10.053000000000001</v>
      </c>
      <c r="K823" s="68"/>
      <c r="L823" s="68"/>
      <c r="M823" s="70"/>
      <c r="N823" s="70"/>
      <c r="O823" s="153"/>
      <c r="P823" s="68"/>
      <c r="Q823" s="68"/>
      <c r="R823" s="68"/>
      <c r="S823" s="628"/>
      <c r="T823" s="68" t="str">
        <f>IFERROR(IFERROR(VLOOKUP(CONCATENATE($C823,"-",$D823, "-",$E823),Dashboard!$M$2:$N$158,2,FALSE),VLOOKUP(CONCATENATE($E823,"-",$D823, "-",$C823),[1]Dashboard!$M$2:$N$158,2,FALSE)),"")</f>
        <v>mrg139</v>
      </c>
      <c r="U823" s="209" t="str">
        <f t="shared" si="12"/>
        <v>mrg139</v>
      </c>
      <c r="V823" s="209"/>
      <c r="W823" s="68" t="s">
        <v>5612</v>
      </c>
    </row>
    <row r="824" spans="1:23" x14ac:dyDescent="0.25">
      <c r="A824" s="68"/>
      <c r="B824" s="69"/>
      <c r="C824" s="68" t="s">
        <v>295</v>
      </c>
      <c r="D824" s="68" t="s">
        <v>1261</v>
      </c>
      <c r="E824" s="68" t="s">
        <v>344</v>
      </c>
      <c r="F824" s="68">
        <v>31</v>
      </c>
      <c r="G824" s="68"/>
      <c r="H824" s="64">
        <v>10.3</v>
      </c>
      <c r="I824" s="70"/>
      <c r="J824" s="71">
        <v>11.3</v>
      </c>
      <c r="K824" s="68">
        <v>1</v>
      </c>
      <c r="L824" s="68">
        <v>1</v>
      </c>
      <c r="M824" s="70">
        <v>5</v>
      </c>
      <c r="N824" s="70">
        <v>4.3</v>
      </c>
      <c r="O824" s="153">
        <f>SUM(F822:F824)</f>
        <v>109</v>
      </c>
      <c r="P824" s="76">
        <v>0</v>
      </c>
      <c r="Q824" s="76">
        <v>0</v>
      </c>
      <c r="R824" s="68"/>
      <c r="S824" s="628"/>
      <c r="T824" s="68" t="str">
        <f>IFERROR(IFERROR(VLOOKUP(CONCATENATE($C824,"-",$D824, "-",$E824),Dashboard!$M$2:$N$158,2,FALSE),VLOOKUP(CONCATENATE($E824,"-",$D824, "-",$C824),[1]Dashboard!$M$2:$N$158,2,FALSE)),"")</f>
        <v>mrg139</v>
      </c>
      <c r="U824" s="209" t="str">
        <f t="shared" si="12"/>
        <v>mrg139</v>
      </c>
      <c r="V824" s="209"/>
      <c r="W824" s="68" t="s">
        <v>7651</v>
      </c>
    </row>
    <row r="825" spans="1:23" x14ac:dyDescent="0.25">
      <c r="A825" s="62"/>
      <c r="B825" s="63" t="s">
        <v>5916</v>
      </c>
      <c r="C825" s="62" t="s">
        <v>344</v>
      </c>
      <c r="D825" s="62"/>
      <c r="E825" s="62" t="s">
        <v>7214</v>
      </c>
      <c r="F825" s="62">
        <v>10</v>
      </c>
      <c r="G825" s="62"/>
      <c r="H825" s="64">
        <v>7</v>
      </c>
      <c r="I825" s="67"/>
      <c r="J825" s="66">
        <v>7.3</v>
      </c>
      <c r="K825" s="62"/>
      <c r="L825" s="62"/>
      <c r="M825" s="67"/>
      <c r="N825" s="67"/>
      <c r="O825" s="214"/>
      <c r="P825" s="62"/>
      <c r="Q825" s="62"/>
      <c r="R825" s="62"/>
      <c r="S825" s="627"/>
      <c r="T825" s="68" t="str">
        <f>IFERROR(IFERROR(VLOOKUP(CONCATENATE($C825,"-",$D825, "-",$E825),Dashboard!$M$2:$N$158,2,FALSE),VLOOKUP(CONCATENATE($E825,"-",$D825, "-",$C825),[1]Dashboard!$M$2:$N$158,2,FALSE)),"")</f>
        <v/>
      </c>
      <c r="U825" s="209" t="str">
        <f t="shared" si="12"/>
        <v/>
      </c>
      <c r="V825" s="209"/>
      <c r="W825" s="62" t="s">
        <v>5612</v>
      </c>
    </row>
    <row r="826" spans="1:23" x14ac:dyDescent="0.25">
      <c r="A826" s="68"/>
      <c r="B826" s="69"/>
      <c r="C826" s="68" t="s">
        <v>7214</v>
      </c>
      <c r="D826" s="68"/>
      <c r="E826" s="68" t="s">
        <v>344</v>
      </c>
      <c r="F826" s="68">
        <v>10</v>
      </c>
      <c r="G826" s="68"/>
      <c r="H826" s="64">
        <v>7.35</v>
      </c>
      <c r="I826" s="70"/>
      <c r="J826" s="71">
        <v>8.0500000000000007</v>
      </c>
      <c r="K826" s="68"/>
      <c r="L826" s="68"/>
      <c r="M826" s="70"/>
      <c r="N826" s="70"/>
      <c r="O826" s="153"/>
      <c r="P826" s="68"/>
      <c r="Q826" s="68"/>
      <c r="R826" s="68"/>
      <c r="S826" s="628"/>
      <c r="T826" s="68" t="str">
        <f>IFERROR(IFERROR(VLOOKUP(CONCATENATE($C826,"-",$D826, "-",$E826),Dashboard!$M$2:$N$158,2,FALSE),VLOOKUP(CONCATENATE($E826,"-",$D826, "-",$C826),[1]Dashboard!$M$2:$N$158,2,FALSE)),"")</f>
        <v/>
      </c>
      <c r="U826" s="209" t="str">
        <f t="shared" si="12"/>
        <v/>
      </c>
      <c r="V826" s="209"/>
      <c r="W826" s="68" t="s">
        <v>5612</v>
      </c>
    </row>
    <row r="827" spans="1:23" x14ac:dyDescent="0.25">
      <c r="A827" s="68"/>
      <c r="B827" s="69"/>
      <c r="C827" s="68" t="s">
        <v>344</v>
      </c>
      <c r="D827" s="68" t="s">
        <v>295</v>
      </c>
      <c r="E827" s="88" t="s">
        <v>7215</v>
      </c>
      <c r="F827" s="68">
        <v>31</v>
      </c>
      <c r="G827" s="68"/>
      <c r="H827" s="64">
        <v>8.25</v>
      </c>
      <c r="I827" s="70"/>
      <c r="J827" s="71">
        <v>9.35</v>
      </c>
      <c r="K827" s="68"/>
      <c r="L827" s="68"/>
      <c r="M827" s="70"/>
      <c r="N827" s="70"/>
      <c r="O827" s="153"/>
      <c r="P827" s="68"/>
      <c r="Q827" s="68"/>
      <c r="R827" s="68"/>
      <c r="S827" s="628"/>
      <c r="T827" s="68" t="str">
        <f>IFERROR(IFERROR(VLOOKUP(CONCATENATE($C827,"-",$D827, "-",$E827),Dashboard!$M$2:$N$158,2,FALSE),VLOOKUP(CONCATENATE($E827,"-",$D827, "-",$C827),[1]Dashboard!$M$2:$N$158,2,FALSE)),"")</f>
        <v/>
      </c>
      <c r="U827" s="209" t="str">
        <f t="shared" si="12"/>
        <v/>
      </c>
      <c r="V827" s="209"/>
      <c r="W827" s="68" t="s">
        <v>5612</v>
      </c>
    </row>
    <row r="828" spans="1:23" x14ac:dyDescent="0.25">
      <c r="A828" s="68"/>
      <c r="B828" s="69"/>
      <c r="C828" s="88" t="s">
        <v>7215</v>
      </c>
      <c r="D828" s="68" t="s">
        <v>295</v>
      </c>
      <c r="E828" s="68" t="s">
        <v>344</v>
      </c>
      <c r="F828" s="68">
        <v>31</v>
      </c>
      <c r="G828" s="68"/>
      <c r="H828" s="64">
        <v>9.5</v>
      </c>
      <c r="I828" s="70"/>
      <c r="J828" s="71">
        <v>10.5</v>
      </c>
      <c r="K828" s="68"/>
      <c r="L828" s="68"/>
      <c r="M828" s="70"/>
      <c r="N828" s="70"/>
      <c r="O828" s="153"/>
      <c r="P828" s="68"/>
      <c r="Q828" s="68"/>
      <c r="R828" s="68"/>
      <c r="S828" s="628"/>
      <c r="T828" s="68" t="str">
        <f>IFERROR(IFERROR(VLOOKUP(CONCATENATE($C828,"-",$D828, "-",$E828),Dashboard!$M$2:$N$158,2,FALSE),VLOOKUP(CONCATENATE($E828,"-",$D828, "-",$C828),[1]Dashboard!$M$2:$N$158,2,FALSE)),"")</f>
        <v/>
      </c>
      <c r="U828" s="209" t="str">
        <f t="shared" si="12"/>
        <v/>
      </c>
      <c r="V828" s="209"/>
      <c r="W828" s="68" t="s">
        <v>5612</v>
      </c>
    </row>
    <row r="829" spans="1:23" x14ac:dyDescent="0.25">
      <c r="A829" s="68"/>
      <c r="B829" s="69"/>
      <c r="C829" s="68" t="s">
        <v>344</v>
      </c>
      <c r="D829" s="68"/>
      <c r="E829" s="68" t="s">
        <v>7214</v>
      </c>
      <c r="F829" s="68">
        <v>10</v>
      </c>
      <c r="G829" s="68"/>
      <c r="H829" s="64">
        <v>13.3</v>
      </c>
      <c r="I829" s="70"/>
      <c r="J829" s="71">
        <v>14</v>
      </c>
      <c r="K829" s="68"/>
      <c r="L829" s="68"/>
      <c r="M829" s="70"/>
      <c r="N829" s="70"/>
      <c r="O829" s="153"/>
      <c r="P829" s="68"/>
      <c r="Q829" s="68"/>
      <c r="R829" s="68"/>
      <c r="S829" s="628"/>
      <c r="T829" s="68" t="str">
        <f>IFERROR(IFERROR(VLOOKUP(CONCATENATE($C829,"-",$D829, "-",$E829),Dashboard!$M$2:$N$158,2,FALSE),VLOOKUP(CONCATENATE($E829,"-",$D829, "-",$C829),[1]Dashboard!$M$2:$N$158,2,FALSE)),"")</f>
        <v/>
      </c>
      <c r="U829" s="209" t="str">
        <f t="shared" si="12"/>
        <v/>
      </c>
      <c r="V829" s="209"/>
      <c r="W829" s="68" t="s">
        <v>5612</v>
      </c>
    </row>
    <row r="830" spans="1:23" x14ac:dyDescent="0.25">
      <c r="A830" s="68"/>
      <c r="B830" s="69"/>
      <c r="C830" s="68" t="s">
        <v>7214</v>
      </c>
      <c r="D830" s="68"/>
      <c r="E830" s="68" t="s">
        <v>344</v>
      </c>
      <c r="F830" s="68">
        <v>10</v>
      </c>
      <c r="G830" s="68"/>
      <c r="H830" s="64">
        <v>14.1</v>
      </c>
      <c r="I830" s="70"/>
      <c r="J830" s="71">
        <v>14.4</v>
      </c>
      <c r="K830" s="68"/>
      <c r="L830" s="68"/>
      <c r="M830" s="70"/>
      <c r="N830" s="70"/>
      <c r="O830" s="153"/>
      <c r="P830" s="68"/>
      <c r="Q830" s="68"/>
      <c r="R830" s="68"/>
      <c r="S830" s="628"/>
      <c r="T830" s="68" t="str">
        <f>IFERROR(IFERROR(VLOOKUP(CONCATENATE($C830,"-",$D830, "-",$E830),Dashboard!$M$2:$N$158,2,FALSE),VLOOKUP(CONCATENATE($E830,"-",$D830, "-",$C830),[1]Dashboard!$M$2:$N$158,2,FALSE)),"")</f>
        <v/>
      </c>
      <c r="U830" s="209" t="str">
        <f t="shared" si="12"/>
        <v/>
      </c>
      <c r="V830" s="209"/>
      <c r="W830" s="68" t="s">
        <v>5612</v>
      </c>
    </row>
    <row r="831" spans="1:23" x14ac:dyDescent="0.25">
      <c r="A831" s="68"/>
      <c r="B831" s="69"/>
      <c r="C831" s="68" t="s">
        <v>344</v>
      </c>
      <c r="D831" s="68" t="s">
        <v>492</v>
      </c>
      <c r="E831" s="68" t="s">
        <v>5859</v>
      </c>
      <c r="F831" s="68">
        <v>22</v>
      </c>
      <c r="G831" s="68"/>
      <c r="H831" s="64">
        <v>16</v>
      </c>
      <c r="I831" s="70"/>
      <c r="J831" s="71">
        <v>16.45</v>
      </c>
      <c r="K831" s="68"/>
      <c r="L831" s="68"/>
      <c r="M831" s="70"/>
      <c r="N831" s="70"/>
      <c r="O831" s="153"/>
      <c r="P831" s="68"/>
      <c r="Q831" s="68"/>
      <c r="R831" s="68"/>
      <c r="S831" s="628"/>
      <c r="T831" s="68" t="str">
        <f>IFERROR(IFERROR(VLOOKUP(CONCATENATE($C831,"-",$D831, "-",$E831),Dashboard!$M$2:$N$158,2,FALSE),VLOOKUP(CONCATENATE($E831,"-",$D831, "-",$C831),[1]Dashboard!$M$2:$N$158,2,FALSE)),"")</f>
        <v/>
      </c>
      <c r="U831" s="209" t="str">
        <f t="shared" si="12"/>
        <v/>
      </c>
      <c r="V831" s="209"/>
      <c r="W831" s="68" t="s">
        <v>5612</v>
      </c>
    </row>
    <row r="832" spans="1:23" x14ac:dyDescent="0.25">
      <c r="A832" s="68"/>
      <c r="B832" s="69"/>
      <c r="C832" s="68" t="s">
        <v>5859</v>
      </c>
      <c r="D832" s="68" t="s">
        <v>492</v>
      </c>
      <c r="E832" s="68" t="s">
        <v>344</v>
      </c>
      <c r="F832" s="68">
        <v>22</v>
      </c>
      <c r="G832" s="68"/>
      <c r="H832" s="64">
        <v>17.05</v>
      </c>
      <c r="I832" s="70"/>
      <c r="J832" s="71">
        <v>17.45</v>
      </c>
      <c r="K832" s="68">
        <v>1</v>
      </c>
      <c r="L832" s="68">
        <v>1</v>
      </c>
      <c r="M832" s="70">
        <v>13</v>
      </c>
      <c r="N832" s="70">
        <v>9</v>
      </c>
      <c r="O832" s="153">
        <f>SUM(F825:F832)</f>
        <v>146</v>
      </c>
      <c r="P832" s="68">
        <v>1</v>
      </c>
      <c r="Q832" s="68">
        <v>1</v>
      </c>
      <c r="R832" s="68"/>
      <c r="S832" s="628"/>
      <c r="T832" s="68" t="str">
        <f>IFERROR(IFERROR(VLOOKUP(CONCATENATE($C832,"-",$D832, "-",$E832),Dashboard!$M$2:$N$158,2,FALSE),VLOOKUP(CONCATENATE($E832,"-",$D832, "-",$C832),[1]Dashboard!$M$2:$N$158,2,FALSE)),"")</f>
        <v/>
      </c>
      <c r="U832" s="209" t="str">
        <f t="shared" si="12"/>
        <v/>
      </c>
      <c r="V832" s="209"/>
      <c r="W832" s="68" t="s">
        <v>7664</v>
      </c>
    </row>
    <row r="833" spans="1:23" x14ac:dyDescent="0.25">
      <c r="A833" s="68"/>
      <c r="B833" s="69"/>
      <c r="C833" s="68"/>
      <c r="D833" s="68"/>
      <c r="E833" s="68"/>
      <c r="F833" s="68"/>
      <c r="G833" s="68"/>
      <c r="H833" s="64"/>
      <c r="I833" s="70"/>
      <c r="J833" s="71"/>
      <c r="K833" s="68"/>
      <c r="L833" s="68"/>
      <c r="M833" s="70"/>
      <c r="N833" s="70"/>
      <c r="O833" s="153"/>
      <c r="P833" s="68"/>
      <c r="Q833" s="68"/>
      <c r="R833" s="68"/>
      <c r="S833" s="628"/>
      <c r="T833" s="68" t="str">
        <f>IFERROR(IFERROR(VLOOKUP(CONCATENATE($C833,"-",$D833, "-",$E833),Dashboard!$M$2:$N$158,2,FALSE),VLOOKUP(CONCATENATE($E833,"-",$D833, "-",$C833),[1]Dashboard!$M$2:$N$158,2,FALSE)),"")</f>
        <v/>
      </c>
      <c r="U833" s="209" t="str">
        <f t="shared" si="12"/>
        <v/>
      </c>
      <c r="V833" s="209"/>
      <c r="W833" s="68"/>
    </row>
    <row r="834" spans="1:23" ht="45" x14ac:dyDescent="0.25">
      <c r="A834" s="68"/>
      <c r="B834" s="69" t="s">
        <v>5917</v>
      </c>
      <c r="C834" s="68" t="s">
        <v>7216</v>
      </c>
      <c r="D834" s="68" t="s">
        <v>531</v>
      </c>
      <c r="E834" s="85" t="s">
        <v>7217</v>
      </c>
      <c r="F834" s="68">
        <v>40</v>
      </c>
      <c r="G834" s="68"/>
      <c r="H834" s="64">
        <v>6.3</v>
      </c>
      <c r="I834" s="70"/>
      <c r="J834" s="71">
        <v>8</v>
      </c>
      <c r="K834" s="68"/>
      <c r="L834" s="68"/>
      <c r="M834" s="70"/>
      <c r="N834" s="70"/>
      <c r="O834" s="153"/>
      <c r="P834" s="68"/>
      <c r="Q834" s="68"/>
      <c r="R834" s="68"/>
      <c r="S834" s="628"/>
      <c r="T834" s="68" t="str">
        <f>IFERROR(IFERROR(VLOOKUP(CONCATENATE($C834,"-",$D834, "-",$E834),Dashboard!$M$2:$N$158,2,FALSE),VLOOKUP(CONCATENATE($E834,"-",$D834, "-",$C834),[1]Dashboard!$M$2:$N$158,2,FALSE)),"")</f>
        <v/>
      </c>
      <c r="U834" s="209" t="str">
        <f t="shared" si="12"/>
        <v/>
      </c>
      <c r="V834" s="209"/>
      <c r="W834" s="68" t="s">
        <v>7665</v>
      </c>
    </row>
    <row r="835" spans="1:23" x14ac:dyDescent="0.25">
      <c r="A835" s="68"/>
      <c r="B835" s="69"/>
      <c r="C835" s="68" t="s">
        <v>666</v>
      </c>
      <c r="D835" s="68" t="s">
        <v>531</v>
      </c>
      <c r="E835" s="68" t="s">
        <v>344</v>
      </c>
      <c r="F835" s="68">
        <v>40</v>
      </c>
      <c r="G835" s="68"/>
      <c r="H835" s="64">
        <v>13.3</v>
      </c>
      <c r="I835" s="70"/>
      <c r="J835" s="71">
        <v>15</v>
      </c>
      <c r="K835" s="68">
        <v>1</v>
      </c>
      <c r="L835" s="68">
        <v>0</v>
      </c>
      <c r="M835" s="70">
        <v>8</v>
      </c>
      <c r="N835" s="70">
        <v>3</v>
      </c>
      <c r="O835" s="153">
        <f>SUM(F834:F835)</f>
        <v>80</v>
      </c>
      <c r="P835" s="76">
        <v>0</v>
      </c>
      <c r="Q835" s="76">
        <v>0</v>
      </c>
      <c r="R835" s="68"/>
      <c r="S835" s="628"/>
      <c r="T835" s="68" t="str">
        <f>IFERROR(IFERROR(VLOOKUP(CONCATENATE($C835,"-",$D835, "-",$E835),Dashboard!$M$2:$N$158,2,FALSE),VLOOKUP(CONCATENATE($E835,"-",$D835, "-",$C835),[1]Dashboard!$M$2:$N$158,2,FALSE)),"")</f>
        <v/>
      </c>
      <c r="U835" s="209" t="str">
        <f t="shared" si="12"/>
        <v/>
      </c>
      <c r="V835" s="209"/>
      <c r="W835" s="68" t="s">
        <v>5612</v>
      </c>
    </row>
    <row r="836" spans="1:23" x14ac:dyDescent="0.25">
      <c r="A836" s="68"/>
      <c r="B836" s="69"/>
      <c r="C836" s="68"/>
      <c r="D836" s="68"/>
      <c r="E836" s="68"/>
      <c r="F836" s="68"/>
      <c r="G836" s="68"/>
      <c r="H836" s="64"/>
      <c r="I836" s="70"/>
      <c r="J836" s="71"/>
      <c r="K836" s="68"/>
      <c r="L836" s="68"/>
      <c r="M836" s="70"/>
      <c r="N836" s="70"/>
      <c r="O836" s="153"/>
      <c r="P836" s="68"/>
      <c r="Q836" s="68"/>
      <c r="R836" s="68"/>
      <c r="S836" s="628"/>
      <c r="T836" s="68" t="str">
        <f>IFERROR(IFERROR(VLOOKUP(CONCATENATE($C836,"-",$D836, "-",$E836),Dashboard!$M$2:$N$158,2,FALSE),VLOOKUP(CONCATENATE($E836,"-",$D836, "-",$C836),[1]Dashboard!$M$2:$N$158,2,FALSE)),"")</f>
        <v/>
      </c>
      <c r="U836" s="209" t="str">
        <f t="shared" si="12"/>
        <v/>
      </c>
      <c r="V836" s="209"/>
      <c r="W836" s="68"/>
    </row>
    <row r="837" spans="1:23" ht="30" x14ac:dyDescent="0.25">
      <c r="A837" s="77"/>
      <c r="B837" s="76" t="s">
        <v>5918</v>
      </c>
      <c r="C837" s="77" t="s">
        <v>344</v>
      </c>
      <c r="D837" s="77"/>
      <c r="E837" s="84" t="s">
        <v>7218</v>
      </c>
      <c r="F837" s="77">
        <v>31</v>
      </c>
      <c r="G837" s="77"/>
      <c r="H837" s="78">
        <v>8.3000000000000007</v>
      </c>
      <c r="I837" s="79"/>
      <c r="J837" s="80">
        <v>9.1999999999999993</v>
      </c>
      <c r="K837" s="77"/>
      <c r="L837" s="77"/>
      <c r="M837" s="79"/>
      <c r="N837" s="79"/>
      <c r="O837" s="215"/>
      <c r="P837" s="77"/>
      <c r="Q837" s="77"/>
      <c r="R837" s="77"/>
      <c r="S837" s="630"/>
      <c r="T837" s="68" t="str">
        <f>IFERROR(IFERROR(VLOOKUP(CONCATENATE($C837,"-",$D837, "-",$E837),Dashboard!$M$2:$N$158,2,FALSE),VLOOKUP(CONCATENATE($E837,"-",$D837, "-",$C837),[1]Dashboard!$M$2:$N$158,2,FALSE)),"")</f>
        <v/>
      </c>
      <c r="U837" s="209" t="str">
        <f t="shared" si="12"/>
        <v/>
      </c>
      <c r="V837" s="209"/>
      <c r="W837" s="68" t="s">
        <v>5612</v>
      </c>
    </row>
    <row r="838" spans="1:23" x14ac:dyDescent="0.25">
      <c r="A838" s="77"/>
      <c r="B838" s="76"/>
      <c r="C838" s="77" t="s">
        <v>295</v>
      </c>
      <c r="D838" s="77"/>
      <c r="E838" s="77" t="s">
        <v>344</v>
      </c>
      <c r="F838" s="77">
        <v>31</v>
      </c>
      <c r="G838" s="77"/>
      <c r="H838" s="78">
        <v>9.3000000000000007</v>
      </c>
      <c r="I838" s="79"/>
      <c r="J838" s="80">
        <v>10.199999999999999</v>
      </c>
      <c r="K838" s="77"/>
      <c r="L838" s="77"/>
      <c r="M838" s="79"/>
      <c r="N838" s="79"/>
      <c r="O838" s="215"/>
      <c r="P838" s="77"/>
      <c r="Q838" s="77"/>
      <c r="R838" s="77"/>
      <c r="S838" s="630"/>
      <c r="T838" s="68" t="str">
        <f>IFERROR(IFERROR(VLOOKUP(CONCATENATE($C838,"-",$D838, "-",$E838),Dashboard!$M$2:$N$158,2,FALSE),VLOOKUP(CONCATENATE($E838,"-",$D838, "-",$C838),[1]Dashboard!$M$2:$N$158,2,FALSE)),"")</f>
        <v>mrg38</v>
      </c>
      <c r="U838" s="209" t="str">
        <f t="shared" si="12"/>
        <v>mrg38</v>
      </c>
      <c r="V838" s="209"/>
      <c r="W838" s="68" t="s">
        <v>5612</v>
      </c>
    </row>
    <row r="839" spans="1:23" x14ac:dyDescent="0.25">
      <c r="A839" s="77"/>
      <c r="B839" s="76"/>
      <c r="C839" s="77" t="s">
        <v>344</v>
      </c>
      <c r="D839" s="77"/>
      <c r="E839" s="77" t="s">
        <v>295</v>
      </c>
      <c r="F839" s="77">
        <v>31</v>
      </c>
      <c r="G839" s="77"/>
      <c r="H839" s="78">
        <v>10.4</v>
      </c>
      <c r="I839" s="79"/>
      <c r="J839" s="80">
        <v>11.3</v>
      </c>
      <c r="K839" s="77"/>
      <c r="L839" s="77"/>
      <c r="M839" s="79"/>
      <c r="N839" s="79"/>
      <c r="O839" s="215"/>
      <c r="P839" s="77"/>
      <c r="Q839" s="77"/>
      <c r="R839" s="77"/>
      <c r="S839" s="630"/>
      <c r="T839" s="68" t="str">
        <f>IFERROR(IFERROR(VLOOKUP(CONCATENATE($C839,"-",$D839, "-",$E839),Dashboard!$M$2:$N$158,2,FALSE),VLOOKUP(CONCATENATE($E839,"-",$D839, "-",$C839),[1]Dashboard!$M$2:$N$158,2,FALSE)),"")</f>
        <v>mrg38</v>
      </c>
      <c r="U839" s="209" t="str">
        <f t="shared" si="12"/>
        <v>mrg38</v>
      </c>
      <c r="V839" s="209"/>
      <c r="W839" s="68" t="s">
        <v>5612</v>
      </c>
    </row>
    <row r="840" spans="1:23" x14ac:dyDescent="0.25">
      <c r="A840" s="77"/>
      <c r="B840" s="76"/>
      <c r="C840" s="77" t="s">
        <v>295</v>
      </c>
      <c r="D840" s="77"/>
      <c r="E840" s="77" t="s">
        <v>344</v>
      </c>
      <c r="F840" s="77">
        <v>31</v>
      </c>
      <c r="G840" s="77"/>
      <c r="H840" s="78">
        <v>11.5</v>
      </c>
      <c r="I840" s="79"/>
      <c r="J840" s="80">
        <v>12.4</v>
      </c>
      <c r="K840" s="77"/>
      <c r="L840" s="77"/>
      <c r="M840" s="79"/>
      <c r="N840" s="79"/>
      <c r="O840" s="215"/>
      <c r="P840" s="77"/>
      <c r="Q840" s="77"/>
      <c r="R840" s="77"/>
      <c r="S840" s="630"/>
      <c r="T840" s="68" t="str">
        <f>IFERROR(IFERROR(VLOOKUP(CONCATENATE($C840,"-",$D840, "-",$E840),Dashboard!$M$2:$N$158,2,FALSE),VLOOKUP(CONCATENATE($E840,"-",$D840, "-",$C840),[1]Dashboard!$M$2:$N$158,2,FALSE)),"")</f>
        <v>mrg38</v>
      </c>
      <c r="U840" s="209" t="str">
        <f t="shared" si="12"/>
        <v>mrg38</v>
      </c>
      <c r="V840" s="209"/>
      <c r="W840" s="68" t="s">
        <v>5612</v>
      </c>
    </row>
    <row r="841" spans="1:23" x14ac:dyDescent="0.25">
      <c r="A841" s="77"/>
      <c r="B841" s="76"/>
      <c r="C841" s="77" t="s">
        <v>344</v>
      </c>
      <c r="D841" s="77"/>
      <c r="E841" s="77" t="s">
        <v>295</v>
      </c>
      <c r="F841" s="77">
        <v>31</v>
      </c>
      <c r="G841" s="77"/>
      <c r="H841" s="78">
        <v>16</v>
      </c>
      <c r="I841" s="79"/>
      <c r="J841" s="80">
        <v>16.5</v>
      </c>
      <c r="K841" s="77"/>
      <c r="L841" s="77"/>
      <c r="M841" s="79"/>
      <c r="N841" s="79"/>
      <c r="O841" s="215"/>
      <c r="P841" s="77"/>
      <c r="Q841" s="77"/>
      <c r="R841" s="77"/>
      <c r="S841" s="630"/>
      <c r="T841" s="68" t="str">
        <f>IFERROR(IFERROR(VLOOKUP(CONCATENATE($C841,"-",$D841, "-",$E841),Dashboard!$M$2:$N$158,2,FALSE),VLOOKUP(CONCATENATE($E841,"-",$D841, "-",$C841),[1]Dashboard!$M$2:$N$158,2,FALSE)),"")</f>
        <v>mrg38</v>
      </c>
      <c r="U841" s="209" t="str">
        <f t="shared" si="12"/>
        <v>mrg38</v>
      </c>
      <c r="V841" s="209"/>
      <c r="W841" s="68" t="s">
        <v>5612</v>
      </c>
    </row>
    <row r="842" spans="1:23" x14ac:dyDescent="0.25">
      <c r="A842" s="77"/>
      <c r="B842" s="76"/>
      <c r="C842" s="77" t="s">
        <v>295</v>
      </c>
      <c r="D842" s="77"/>
      <c r="E842" s="77" t="s">
        <v>344</v>
      </c>
      <c r="F842" s="77">
        <v>31</v>
      </c>
      <c r="G842" s="77"/>
      <c r="H842" s="78">
        <v>17.5</v>
      </c>
      <c r="I842" s="79"/>
      <c r="J842" s="80">
        <v>18.5</v>
      </c>
      <c r="K842" s="77">
        <v>1</v>
      </c>
      <c r="L842" s="77">
        <v>0</v>
      </c>
      <c r="M842" s="79">
        <v>11.2</v>
      </c>
      <c r="N842" s="79">
        <v>6.45</v>
      </c>
      <c r="O842" s="215">
        <f>SUM(F837:F842)</f>
        <v>186</v>
      </c>
      <c r="P842" s="76">
        <v>0</v>
      </c>
      <c r="Q842" s="76">
        <v>0</v>
      </c>
      <c r="R842" s="77"/>
      <c r="S842" s="630"/>
      <c r="T842" s="68" t="str">
        <f>IFERROR(IFERROR(VLOOKUP(CONCATENATE($C842,"-",$D842, "-",$E842),Dashboard!$M$2:$N$158,2,FALSE),VLOOKUP(CONCATENATE($E842,"-",$D842, "-",$C842),[1]Dashboard!$M$2:$N$158,2,FALSE)),"")</f>
        <v>mrg38</v>
      </c>
      <c r="U842" s="209" t="str">
        <f t="shared" si="12"/>
        <v>mrg38</v>
      </c>
      <c r="V842" s="209"/>
      <c r="W842" s="68" t="s">
        <v>7651</v>
      </c>
    </row>
    <row r="843" spans="1:23" x14ac:dyDescent="0.25">
      <c r="A843" s="77"/>
      <c r="B843" s="76"/>
      <c r="C843" s="77"/>
      <c r="D843" s="77"/>
      <c r="E843" s="77"/>
      <c r="F843" s="77"/>
      <c r="G843" s="77"/>
      <c r="H843" s="78"/>
      <c r="I843" s="79"/>
      <c r="J843" s="80"/>
      <c r="K843" s="77"/>
      <c r="L843" s="77"/>
      <c r="M843" s="79"/>
      <c r="N843" s="79"/>
      <c r="O843" s="215"/>
      <c r="P843" s="77"/>
      <c r="Q843" s="77"/>
      <c r="R843" s="77"/>
      <c r="S843" s="630"/>
      <c r="T843" s="68" t="str">
        <f>IFERROR(IFERROR(VLOOKUP(CONCATENATE($C843,"-",$D843, "-",$E843),Dashboard!$M$2:$N$158,2,FALSE),VLOOKUP(CONCATENATE($E843,"-",$D843, "-",$C843),[1]Dashboard!$M$2:$N$158,2,FALSE)),"")</f>
        <v/>
      </c>
      <c r="U843" s="209" t="str">
        <f t="shared" si="12"/>
        <v/>
      </c>
      <c r="V843" s="209"/>
      <c r="W843" s="77"/>
    </row>
    <row r="844" spans="1:23" x14ac:dyDescent="0.25">
      <c r="A844" s="68"/>
      <c r="B844" s="94" t="s">
        <v>7219</v>
      </c>
      <c r="C844" s="68" t="s">
        <v>344</v>
      </c>
      <c r="D844" s="68" t="s">
        <v>1261</v>
      </c>
      <c r="E844" s="68" t="s">
        <v>295</v>
      </c>
      <c r="F844" s="68">
        <v>31</v>
      </c>
      <c r="G844" s="68"/>
      <c r="H844" s="70">
        <v>12.3</v>
      </c>
      <c r="I844" s="70"/>
      <c r="J844" s="70"/>
      <c r="K844" s="68"/>
      <c r="L844" s="68"/>
      <c r="M844" s="70"/>
      <c r="N844" s="70"/>
      <c r="O844" s="153"/>
      <c r="P844" s="68"/>
      <c r="Q844" s="68"/>
      <c r="R844" s="68"/>
      <c r="S844" s="628"/>
      <c r="T844" s="68" t="str">
        <f>IFERROR(IFERROR(VLOOKUP(CONCATENATE($C844,"-",$D844, "-",$E844),Dashboard!$M$2:$N$158,2,FALSE),VLOOKUP(CONCATENATE($E844,"-",$D844, "-",$C844),[1]Dashboard!$M$2:$N$158,2,FALSE)),"")</f>
        <v>mrg139</v>
      </c>
      <c r="U844" s="209" t="str">
        <f t="shared" si="12"/>
        <v>mrg139</v>
      </c>
      <c r="V844" s="209"/>
      <c r="W844" s="68" t="s">
        <v>5612</v>
      </c>
    </row>
    <row r="845" spans="1:23" x14ac:dyDescent="0.25">
      <c r="A845" s="68"/>
      <c r="B845" s="94"/>
      <c r="C845" s="77" t="s">
        <v>295</v>
      </c>
      <c r="D845" s="68" t="s">
        <v>1261</v>
      </c>
      <c r="E845" s="77" t="s">
        <v>344</v>
      </c>
      <c r="F845" s="77">
        <v>31</v>
      </c>
      <c r="G845" s="68"/>
      <c r="H845" s="70"/>
      <c r="I845" s="70"/>
      <c r="J845" s="70"/>
      <c r="K845" s="68"/>
      <c r="L845" s="68"/>
      <c r="M845" s="70"/>
      <c r="N845" s="70"/>
      <c r="O845" s="153"/>
      <c r="P845" s="68"/>
      <c r="Q845" s="68"/>
      <c r="R845" s="68"/>
      <c r="S845" s="628"/>
      <c r="T845" s="68" t="str">
        <f>IFERROR(IFERROR(VLOOKUP(CONCATENATE($C845,"-",$D845, "-",$E845),Dashboard!$M$2:$N$158,2,FALSE),VLOOKUP(CONCATENATE($E845,"-",$D845, "-",$C845),[1]Dashboard!$M$2:$N$158,2,FALSE)),"")</f>
        <v>mrg139</v>
      </c>
      <c r="U845" s="209" t="str">
        <f t="shared" si="12"/>
        <v>mrg139</v>
      </c>
      <c r="V845" s="209"/>
      <c r="W845" s="68" t="s">
        <v>5612</v>
      </c>
    </row>
    <row r="846" spans="1:23" x14ac:dyDescent="0.25">
      <c r="A846" s="68"/>
      <c r="B846" s="94"/>
      <c r="C846" s="77" t="s">
        <v>344</v>
      </c>
      <c r="D846" s="68" t="s">
        <v>1261</v>
      </c>
      <c r="E846" s="77" t="s">
        <v>295</v>
      </c>
      <c r="F846" s="77">
        <v>31</v>
      </c>
      <c r="G846" s="68"/>
      <c r="H846" s="70"/>
      <c r="I846" s="70"/>
      <c r="J846" s="70"/>
      <c r="K846" s="68"/>
      <c r="L846" s="68"/>
      <c r="M846" s="70"/>
      <c r="N846" s="70"/>
      <c r="O846" s="153"/>
      <c r="P846" s="68"/>
      <c r="Q846" s="68"/>
      <c r="R846" s="68"/>
      <c r="S846" s="628"/>
      <c r="T846" s="68" t="str">
        <f>IFERROR(IFERROR(VLOOKUP(CONCATENATE($C846,"-",$D846, "-",$E846),Dashboard!$M$2:$N$158,2,FALSE),VLOOKUP(CONCATENATE($E846,"-",$D846, "-",$C846),[1]Dashboard!$M$2:$N$158,2,FALSE)),"")</f>
        <v>mrg139</v>
      </c>
      <c r="U846" s="209" t="str">
        <f t="shared" si="12"/>
        <v>mrg139</v>
      </c>
      <c r="V846" s="209"/>
      <c r="W846" s="68" t="s">
        <v>5612</v>
      </c>
    </row>
    <row r="847" spans="1:23" x14ac:dyDescent="0.25">
      <c r="A847" s="68"/>
      <c r="B847" s="94"/>
      <c r="C847" s="74" t="s">
        <v>7220</v>
      </c>
      <c r="D847" s="68" t="s">
        <v>492</v>
      </c>
      <c r="E847" s="77" t="s">
        <v>344</v>
      </c>
      <c r="F847" s="77">
        <v>52</v>
      </c>
      <c r="G847" s="68"/>
      <c r="H847" s="70"/>
      <c r="I847" s="70"/>
      <c r="J847" s="70">
        <v>20.3</v>
      </c>
      <c r="K847" s="68">
        <v>1</v>
      </c>
      <c r="L847" s="68">
        <v>0</v>
      </c>
      <c r="M847" s="70">
        <v>8.4499999999999993</v>
      </c>
      <c r="N847" s="70">
        <v>6.45</v>
      </c>
      <c r="O847" s="153">
        <f>SUM(F844:F847)</f>
        <v>145</v>
      </c>
      <c r="P847" s="76">
        <v>0</v>
      </c>
      <c r="Q847" s="76">
        <v>0</v>
      </c>
      <c r="R847" s="68"/>
      <c r="S847" s="628"/>
      <c r="T847" s="68" t="str">
        <f>IFERROR(IFERROR(VLOOKUP(CONCATENATE($C847,"-",$D847, "-",$E847),Dashboard!$M$2:$N$158,2,FALSE),VLOOKUP(CONCATENATE($E847,"-",$D847, "-",$C847),[1]Dashboard!$M$2:$N$158,2,FALSE)),"")</f>
        <v/>
      </c>
      <c r="U847" s="209" t="str">
        <f t="shared" si="12"/>
        <v/>
      </c>
      <c r="V847" s="209"/>
      <c r="W847" s="68" t="s">
        <v>7666</v>
      </c>
    </row>
    <row r="848" spans="1:23" x14ac:dyDescent="0.25">
      <c r="A848" s="68"/>
      <c r="B848" s="94">
        <v>112</v>
      </c>
      <c r="C848" s="77" t="s">
        <v>344</v>
      </c>
      <c r="D848" s="68" t="s">
        <v>492</v>
      </c>
      <c r="E848" s="74" t="s">
        <v>7220</v>
      </c>
      <c r="F848" s="77">
        <v>52</v>
      </c>
      <c r="G848" s="68"/>
      <c r="H848" s="70">
        <v>6</v>
      </c>
      <c r="I848" s="70"/>
      <c r="J848" s="70"/>
      <c r="K848" s="68"/>
      <c r="L848" s="68"/>
      <c r="M848" s="70"/>
      <c r="N848" s="70"/>
      <c r="O848" s="153"/>
      <c r="P848" s="68"/>
      <c r="Q848" s="68"/>
      <c r="R848" s="68"/>
      <c r="S848" s="628"/>
      <c r="T848" s="68" t="str">
        <f>IFERROR(IFERROR(VLOOKUP(CONCATENATE($C848,"-",$D848, "-",$E848),Dashboard!$M$2:$N$158,2,FALSE),VLOOKUP(CONCATENATE($E848,"-",$D848, "-",$C848),[1]Dashboard!$M$2:$N$158,2,FALSE)),"")</f>
        <v/>
      </c>
      <c r="U848" s="209" t="str">
        <f t="shared" si="12"/>
        <v/>
      </c>
      <c r="V848" s="209"/>
      <c r="W848" s="68" t="s">
        <v>5612</v>
      </c>
    </row>
    <row r="849" spans="1:23" x14ac:dyDescent="0.25">
      <c r="A849" s="68"/>
      <c r="B849" s="94"/>
      <c r="C849" s="77" t="s">
        <v>295</v>
      </c>
      <c r="D849" s="68" t="s">
        <v>1261</v>
      </c>
      <c r="E849" s="77" t="s">
        <v>344</v>
      </c>
      <c r="F849" s="77">
        <v>31</v>
      </c>
      <c r="G849" s="68"/>
      <c r="H849" s="70"/>
      <c r="I849" s="70"/>
      <c r="J849" s="70"/>
      <c r="K849" s="68"/>
      <c r="L849" s="68"/>
      <c r="M849" s="70"/>
      <c r="N849" s="70"/>
      <c r="O849" s="153"/>
      <c r="P849" s="68"/>
      <c r="Q849" s="68"/>
      <c r="R849" s="68"/>
      <c r="S849" s="628"/>
      <c r="T849" s="68" t="str">
        <f>IFERROR(IFERROR(VLOOKUP(CONCATENATE($C849,"-",$D849, "-",$E849),Dashboard!$M$2:$N$158,2,FALSE),VLOOKUP(CONCATENATE($E849,"-",$D849, "-",$C849),[1]Dashboard!$M$2:$N$158,2,FALSE)),"")</f>
        <v>mrg139</v>
      </c>
      <c r="U849" s="209" t="str">
        <f t="shared" si="12"/>
        <v>mrg139</v>
      </c>
      <c r="V849" s="209"/>
      <c r="W849" s="68" t="s">
        <v>5612</v>
      </c>
    </row>
    <row r="850" spans="1:23" x14ac:dyDescent="0.25">
      <c r="A850" s="68"/>
      <c r="B850" s="94"/>
      <c r="C850" s="77" t="s">
        <v>344</v>
      </c>
      <c r="D850" s="68" t="s">
        <v>1261</v>
      </c>
      <c r="E850" s="77" t="s">
        <v>295</v>
      </c>
      <c r="F850" s="77">
        <v>31</v>
      </c>
      <c r="G850" s="68"/>
      <c r="H850" s="70"/>
      <c r="I850" s="70"/>
      <c r="J850" s="70"/>
      <c r="K850" s="68"/>
      <c r="L850" s="68"/>
      <c r="M850" s="70"/>
      <c r="N850" s="70"/>
      <c r="O850" s="153"/>
      <c r="P850" s="68"/>
      <c r="Q850" s="68"/>
      <c r="R850" s="68"/>
      <c r="S850" s="628"/>
      <c r="T850" s="68" t="str">
        <f>IFERROR(IFERROR(VLOOKUP(CONCATENATE($C850,"-",$D850, "-",$E850),Dashboard!$M$2:$N$158,2,FALSE),VLOOKUP(CONCATENATE($E850,"-",$D850, "-",$C850),[1]Dashboard!$M$2:$N$158,2,FALSE)),"")</f>
        <v>mrg139</v>
      </c>
      <c r="U850" s="209" t="str">
        <f t="shared" si="12"/>
        <v>mrg139</v>
      </c>
      <c r="V850" s="209"/>
      <c r="W850" s="68" t="s">
        <v>5612</v>
      </c>
    </row>
    <row r="851" spans="1:23" x14ac:dyDescent="0.25">
      <c r="A851" s="68"/>
      <c r="B851" s="94"/>
      <c r="C851" s="77" t="s">
        <v>295</v>
      </c>
      <c r="D851" s="68" t="s">
        <v>1261</v>
      </c>
      <c r="E851" s="77" t="s">
        <v>344</v>
      </c>
      <c r="F851" s="77">
        <v>31</v>
      </c>
      <c r="G851" s="68"/>
      <c r="H851" s="70"/>
      <c r="I851" s="70"/>
      <c r="J851" s="70">
        <v>12</v>
      </c>
      <c r="K851" s="68">
        <v>1</v>
      </c>
      <c r="L851" s="68">
        <v>0</v>
      </c>
      <c r="M851" s="70">
        <v>6.45</v>
      </c>
      <c r="N851" s="70">
        <v>4.45</v>
      </c>
      <c r="O851" s="153">
        <f>SUM(F848:F851)</f>
        <v>145</v>
      </c>
      <c r="P851" s="76">
        <v>0</v>
      </c>
      <c r="Q851" s="76">
        <v>0</v>
      </c>
      <c r="R851" s="68"/>
      <c r="S851" s="628"/>
      <c r="T851" s="68" t="str">
        <f>IFERROR(IFERROR(VLOOKUP(CONCATENATE($C851,"-",$D851, "-",$E851),Dashboard!$M$2:$N$158,2,FALSE),VLOOKUP(CONCATENATE($E851,"-",$D851, "-",$C851),[1]Dashboard!$M$2:$N$158,2,FALSE)),"")</f>
        <v>mrg139</v>
      </c>
      <c r="U851" s="209" t="str">
        <f t="shared" si="12"/>
        <v>mrg139</v>
      </c>
      <c r="V851" s="209"/>
      <c r="W851" s="68" t="s">
        <v>7651</v>
      </c>
    </row>
    <row r="852" spans="1:23" x14ac:dyDescent="0.25">
      <c r="A852" s="68"/>
      <c r="B852" s="94"/>
      <c r="C852" s="68"/>
      <c r="D852" s="68"/>
      <c r="E852" s="68"/>
      <c r="F852" s="68"/>
      <c r="G852" s="68"/>
      <c r="H852" s="70"/>
      <c r="I852" s="70"/>
      <c r="J852" s="70"/>
      <c r="K852" s="68"/>
      <c r="L852" s="68"/>
      <c r="M852" s="70"/>
      <c r="N852" s="70"/>
      <c r="O852" s="153"/>
      <c r="P852" s="68"/>
      <c r="Q852" s="68"/>
      <c r="R852" s="68"/>
      <c r="S852" s="628"/>
      <c r="T852" s="68" t="str">
        <f>IFERROR(IFERROR(VLOOKUP(CONCATENATE($C852,"-",$D852, "-",$E852),Dashboard!$M$2:$N$158,2,FALSE),VLOOKUP(CONCATENATE($E852,"-",$D852, "-",$C852),[1]Dashboard!$M$2:$N$158,2,FALSE)),"")</f>
        <v/>
      </c>
      <c r="U852" s="209" t="str">
        <f t="shared" si="12"/>
        <v/>
      </c>
      <c r="V852" s="209"/>
      <c r="W852" s="68"/>
    </row>
    <row r="853" spans="1:23" x14ac:dyDescent="0.25">
      <c r="T853" s="68" t="str">
        <f>IFERROR(IFERROR(VLOOKUP(CONCATENATE($C853,"-",$D853, "-",$E853),Dashboard!$M$2:$N$158,2,FALSE),VLOOKUP(CONCATENATE($E853,"-",$D853, "-",$C853),[1]Dashboard!$M$2:$N$158,2,FALSE)),"")</f>
        <v/>
      </c>
      <c r="U853" s="209" t="str">
        <f t="shared" si="12"/>
        <v/>
      </c>
    </row>
    <row r="854" spans="1:23" x14ac:dyDescent="0.25">
      <c r="T854" s="68" t="str">
        <f>IFERROR(IFERROR(VLOOKUP(CONCATENATE($C854,"-",$D854, "-",$E854),Dashboard!$M$2:$N$158,2,FALSE),VLOOKUP(CONCATENATE($E854,"-",$D854, "-",$C854),[1]Dashboard!$M$2:$N$158,2,FALSE)),"")</f>
        <v/>
      </c>
      <c r="U854" s="209" t="str">
        <f t="shared" si="12"/>
        <v/>
      </c>
    </row>
    <row r="855" spans="1:23" x14ac:dyDescent="0.25">
      <c r="T855" s="68" t="str">
        <f>IFERROR(IFERROR(VLOOKUP(CONCATENATE($C855,"-",$D855, "-",$E855),Dashboard!$M$2:$N$158,2,FALSE),VLOOKUP(CONCATENATE($E855,"-",$D855, "-",$C855),[1]Dashboard!$M$2:$N$158,2,FALSE)),"")</f>
        <v/>
      </c>
      <c r="U855" s="209" t="str">
        <f t="shared" si="12"/>
        <v/>
      </c>
    </row>
    <row r="856" spans="1:23" x14ac:dyDescent="0.25">
      <c r="T856" s="68" t="str">
        <f>IFERROR(IFERROR(VLOOKUP(CONCATENATE($C856,"-",$D856, "-",$E856),Dashboard!$M$2:$N$158,2,FALSE),VLOOKUP(CONCATENATE($E856,"-",$D856, "-",$C856),[1]Dashboard!$M$2:$N$158,2,FALSE)),"")</f>
        <v/>
      </c>
      <c r="U856" s="209" t="str">
        <f t="shared" si="12"/>
        <v/>
      </c>
    </row>
    <row r="857" spans="1:23" x14ac:dyDescent="0.25">
      <c r="T857" s="68" t="str">
        <f>IFERROR(IFERROR(VLOOKUP(CONCATENATE($C857,"-",$D857, "-",$E857),Dashboard!$M$2:$N$158,2,FALSE),VLOOKUP(CONCATENATE($E857,"-",$D857, "-",$C857),[1]Dashboard!$M$2:$N$158,2,FALSE)),"")</f>
        <v/>
      </c>
      <c r="U857" s="209" t="str">
        <f t="shared" si="12"/>
        <v/>
      </c>
    </row>
    <row r="858" spans="1:23" x14ac:dyDescent="0.25">
      <c r="T858" s="68" t="str">
        <f>IFERROR(IFERROR(VLOOKUP(CONCATENATE($C858,"-",$D858, "-",$E858),Dashboard!$M$2:$N$158,2,FALSE),VLOOKUP(CONCATENATE($E858,"-",$D858, "-",$C858),[1]Dashboard!$M$2:$N$158,2,FALSE)),"")</f>
        <v/>
      </c>
      <c r="U858" s="209" t="str">
        <f t="shared" si="12"/>
        <v/>
      </c>
    </row>
    <row r="859" spans="1:23" x14ac:dyDescent="0.25">
      <c r="T859" s="68" t="str">
        <f>IFERROR(IFERROR(VLOOKUP(CONCATENATE($C859,"-",$D859, "-",$E859),Dashboard!$M$2:$N$158,2,FALSE),VLOOKUP(CONCATENATE($E859,"-",$D859, "-",$C859),[1]Dashboard!$M$2:$N$158,2,FALSE)),"")</f>
        <v/>
      </c>
      <c r="U859" s="209" t="str">
        <f t="shared" si="12"/>
        <v/>
      </c>
    </row>
    <row r="860" spans="1:23" x14ac:dyDescent="0.25">
      <c r="T860" s="68" t="str">
        <f>IFERROR(IFERROR(VLOOKUP(CONCATENATE($C860,"-",$D860, "-",$E860),Dashboard!$M$2:$N$158,2,FALSE),VLOOKUP(CONCATENATE($E860,"-",$D860, "-",$C860),[1]Dashboard!$M$2:$N$158,2,FALSE)),"")</f>
        <v/>
      </c>
      <c r="U860" s="209" t="str">
        <f t="shared" si="12"/>
        <v/>
      </c>
    </row>
    <row r="861" spans="1:23" x14ac:dyDescent="0.25">
      <c r="T861" s="68" t="str">
        <f>IFERROR(IFERROR(VLOOKUP(CONCATENATE($C861,"-",$D861, "-",$E861),Dashboard!$M$2:$N$158,2,FALSE),VLOOKUP(CONCATENATE($E861,"-",$D861, "-",$C861),[1]Dashboard!$M$2:$N$158,2,FALSE)),"")</f>
        <v/>
      </c>
      <c r="U861" s="209" t="str">
        <f t="shared" si="12"/>
        <v/>
      </c>
    </row>
    <row r="862" spans="1:23" x14ac:dyDescent="0.25">
      <c r="T862" s="68" t="str">
        <f>IFERROR(IFERROR(VLOOKUP(CONCATENATE($C862,"-",$D862, "-",$E862),Dashboard!$M$2:$N$158,2,FALSE),VLOOKUP(CONCATENATE($E862,"-",$D862, "-",$C862),[1]Dashboard!$M$2:$N$158,2,FALSE)),"")</f>
        <v/>
      </c>
      <c r="U862" s="209" t="str">
        <f t="shared" si="12"/>
        <v/>
      </c>
    </row>
    <row r="863" spans="1:23" x14ac:dyDescent="0.25">
      <c r="T863" s="68" t="str">
        <f>IFERROR(IFERROR(VLOOKUP(CONCATENATE($C863,"-",$D863, "-",$E863),Dashboard!$M$2:$N$158,2,FALSE),VLOOKUP(CONCATENATE($E863,"-",$D863, "-",$C863),[1]Dashboard!$M$2:$N$158,2,FALSE)),"")</f>
        <v/>
      </c>
      <c r="U863" s="209" t="str">
        <f t="shared" si="12"/>
        <v/>
      </c>
    </row>
    <row r="864" spans="1:23" x14ac:dyDescent="0.25">
      <c r="T864" s="68" t="str">
        <f>IFERROR(IFERROR(VLOOKUP(CONCATENATE($C864,"-",$D864, "-",$E864),Dashboard!$M$2:$N$158,2,FALSE),VLOOKUP(CONCATENATE($E864,"-",$D864, "-",$C864),[1]Dashboard!$M$2:$N$158,2,FALSE)),"")</f>
        <v/>
      </c>
      <c r="U864" s="209" t="str">
        <f t="shared" si="12"/>
        <v/>
      </c>
    </row>
    <row r="865" spans="20:21" x14ac:dyDescent="0.25">
      <c r="T865" s="68" t="str">
        <f>IFERROR(IFERROR(VLOOKUP(CONCATENATE($C865,"-",$D865, "-",$E865),Dashboard!$M$2:$N$158,2,FALSE),VLOOKUP(CONCATENATE($E865,"-",$D865, "-",$C865),[1]Dashboard!$M$2:$N$158,2,FALSE)),"")</f>
        <v/>
      </c>
      <c r="U865" s="209" t="str">
        <f t="shared" si="12"/>
        <v/>
      </c>
    </row>
  </sheetData>
  <customSheetViews>
    <customSheetView guid="{315BA204-48F2-4892-8B1E-93B49A9BC4C4}" topLeftCell="A46">
      <pane ySplit="2" topLeftCell="A84" activePane="bottomLeft" state="frozen"/>
      <selection pane="bottomLeft" activeCell="T55" sqref="T55"/>
      <pageMargins left="0.7" right="0.7" top="0.4" bottom="0.27" header="0.3" footer="0.25"/>
      <pageSetup paperSize="5" orientation="landscape" horizontalDpi="300" verticalDpi="300" r:id="rId1"/>
    </customSheetView>
  </customSheetViews>
  <mergeCells count="8">
    <mergeCell ref="A38:T38"/>
    <mergeCell ref="A39:T39"/>
    <mergeCell ref="A40:T40"/>
    <mergeCell ref="C46:E46"/>
    <mergeCell ref="H46:J46"/>
    <mergeCell ref="K46:L46"/>
    <mergeCell ref="P46:Q46"/>
    <mergeCell ref="R46:S46"/>
  </mergeCells>
  <pageMargins left="0.7" right="0.7" top="0.4" bottom="0.27" header="0.3" footer="0.25"/>
  <pageSetup paperSize="5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" zoomScale="145" zoomScaleNormal="145" workbookViewId="0">
      <selection activeCell="D14" sqref="D14"/>
    </sheetView>
  </sheetViews>
  <sheetFormatPr defaultRowHeight="15" x14ac:dyDescent="0.25"/>
  <cols>
    <col min="1" max="1" width="5.42578125" customWidth="1"/>
    <col min="2" max="2" width="12.85546875" customWidth="1"/>
    <col min="4" max="4" width="17" customWidth="1"/>
    <col min="5" max="5" width="6.85546875" customWidth="1"/>
    <col min="6" max="6" width="6.5703125" customWidth="1"/>
    <col min="7" max="7" width="4.7109375" customWidth="1"/>
    <col min="8" max="8" width="5.28515625" customWidth="1"/>
    <col min="9" max="9" width="7.28515625" customWidth="1"/>
    <col min="10" max="10" width="5.7109375" customWidth="1"/>
    <col min="11" max="11" width="7.140625" customWidth="1"/>
    <col min="12" max="12" width="8.42578125" customWidth="1"/>
    <col min="13" max="13" width="7.28515625" customWidth="1"/>
    <col min="14" max="14" width="6" customWidth="1"/>
    <col min="15" max="15" width="6.140625" customWidth="1"/>
    <col min="16" max="16" width="5.5703125" customWidth="1"/>
    <col min="18" max="18" width="4.85546875" customWidth="1"/>
    <col min="19" max="19" width="7.28515625" customWidth="1"/>
    <col min="20" max="20" width="10.5703125" customWidth="1"/>
    <col min="22" max="22" width="5.42578125" customWidth="1"/>
    <col min="23" max="23" width="23.7109375" customWidth="1"/>
    <col min="24" max="26" width="10.85546875" customWidth="1"/>
    <col min="27" max="27" width="8" customWidth="1"/>
    <col min="28" max="28" width="17.7109375" customWidth="1"/>
    <col min="29" max="32" width="11" customWidth="1"/>
  </cols>
  <sheetData>
    <row r="1" spans="1:23" ht="15.75" x14ac:dyDescent="0.25">
      <c r="A1" s="742" t="s">
        <v>5763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W1" t="s">
        <v>7667</v>
      </c>
    </row>
    <row r="2" spans="1:23" ht="15.75" x14ac:dyDescent="0.25">
      <c r="A2" s="742" t="s">
        <v>6426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</row>
    <row r="3" spans="1:23" ht="15.75" x14ac:dyDescent="0.25">
      <c r="A3" s="754" t="s">
        <v>6125</v>
      </c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</row>
    <row r="4" spans="1:23" ht="8.25" customHeight="1" x14ac:dyDescent="0.25"/>
    <row r="5" spans="1:23" ht="26.25" customHeight="1" x14ac:dyDescent="0.25">
      <c r="A5" s="236" t="s">
        <v>6126</v>
      </c>
      <c r="B5" s="708" t="s">
        <v>6127</v>
      </c>
      <c r="C5" s="757" t="s">
        <v>6018</v>
      </c>
      <c r="D5" s="237" t="s">
        <v>5783</v>
      </c>
      <c r="E5" s="238" t="s">
        <v>5934</v>
      </c>
      <c r="F5" s="238" t="s">
        <v>6128</v>
      </c>
      <c r="G5" s="720" t="s">
        <v>6129</v>
      </c>
      <c r="H5" s="721"/>
      <c r="I5" s="238" t="s">
        <v>5790</v>
      </c>
      <c r="J5" s="238" t="s">
        <v>6130</v>
      </c>
      <c r="K5" s="237" t="s">
        <v>6020</v>
      </c>
      <c r="L5" s="237" t="s">
        <v>6131</v>
      </c>
      <c r="M5" s="715" t="s">
        <v>6132</v>
      </c>
      <c r="N5" s="717"/>
      <c r="O5" s="755" t="s">
        <v>6133</v>
      </c>
      <c r="P5" s="756"/>
      <c r="Q5" s="238" t="s">
        <v>6134</v>
      </c>
      <c r="R5" s="375" t="s">
        <v>6135</v>
      </c>
      <c r="S5" s="375" t="s">
        <v>6136</v>
      </c>
      <c r="T5" s="376" t="s">
        <v>5933</v>
      </c>
      <c r="U5" s="11"/>
      <c r="W5" t="s">
        <v>7667</v>
      </c>
    </row>
    <row r="6" spans="1:23" ht="15.75" thickBot="1" x14ac:dyDescent="0.3">
      <c r="A6" s="54" t="s">
        <v>5793</v>
      </c>
      <c r="B6" s="709"/>
      <c r="C6" s="758"/>
      <c r="D6" s="240"/>
      <c r="E6" s="162"/>
      <c r="F6" s="241"/>
      <c r="G6" s="242" t="s">
        <v>5798</v>
      </c>
      <c r="H6" s="240" t="s">
        <v>5936</v>
      </c>
      <c r="I6" s="162" t="s">
        <v>5784</v>
      </c>
      <c r="J6" s="162" t="s">
        <v>6096</v>
      </c>
      <c r="K6" s="240" t="s">
        <v>5800</v>
      </c>
      <c r="L6" s="240" t="s">
        <v>5800</v>
      </c>
      <c r="M6" s="243" t="s">
        <v>5798</v>
      </c>
      <c r="N6" s="244" t="s">
        <v>5936</v>
      </c>
      <c r="O6" s="243" t="s">
        <v>5798</v>
      </c>
      <c r="P6" s="244" t="s">
        <v>5936</v>
      </c>
      <c r="Q6" s="245" t="s">
        <v>6137</v>
      </c>
      <c r="R6" s="240" t="s">
        <v>6138</v>
      </c>
      <c r="S6" s="240" t="s">
        <v>5793</v>
      </c>
      <c r="T6" s="160"/>
      <c r="U6" s="11"/>
    </row>
    <row r="7" spans="1:23" ht="15.75" thickTop="1" x14ac:dyDescent="0.25">
      <c r="A7" s="239"/>
      <c r="B7" s="246" t="s">
        <v>6425</v>
      </c>
      <c r="C7" s="157"/>
      <c r="D7" s="259"/>
      <c r="E7" s="260"/>
      <c r="F7" s="323"/>
      <c r="G7" s="322"/>
      <c r="H7" s="259"/>
      <c r="I7" s="260"/>
      <c r="J7" s="260"/>
      <c r="K7" s="259"/>
      <c r="L7" s="259"/>
      <c r="M7" s="321"/>
      <c r="N7" s="320"/>
      <c r="O7" s="321"/>
      <c r="P7" s="320"/>
      <c r="Q7" s="319"/>
      <c r="R7" s="259"/>
      <c r="S7" s="259"/>
      <c r="T7" s="237"/>
      <c r="U7" s="11"/>
    </row>
    <row r="8" spans="1:23" x14ac:dyDescent="0.25">
      <c r="A8" s="69" t="s">
        <v>6424</v>
      </c>
      <c r="B8" s="246" t="s">
        <v>6423</v>
      </c>
      <c r="C8" s="68" t="s">
        <v>6160</v>
      </c>
      <c r="D8" s="68" t="s">
        <v>5808</v>
      </c>
      <c r="E8" s="70">
        <v>11</v>
      </c>
      <c r="F8" s="70">
        <v>19.3</v>
      </c>
      <c r="G8" s="68">
        <v>2</v>
      </c>
      <c r="H8" s="68">
        <v>2</v>
      </c>
      <c r="I8" s="68">
        <v>654</v>
      </c>
      <c r="J8" s="68">
        <v>0</v>
      </c>
      <c r="K8" s="70">
        <v>20.3</v>
      </c>
      <c r="L8" s="70">
        <v>20</v>
      </c>
      <c r="M8" s="70">
        <v>4</v>
      </c>
      <c r="N8" s="70">
        <v>4</v>
      </c>
      <c r="O8" s="68">
        <v>0</v>
      </c>
      <c r="P8" s="68">
        <v>0</v>
      </c>
      <c r="Q8" s="68" t="s">
        <v>5808</v>
      </c>
      <c r="R8" s="68">
        <v>2</v>
      </c>
      <c r="S8" s="68"/>
      <c r="T8" s="68"/>
    </row>
    <row r="9" spans="1:23" x14ac:dyDescent="0.25">
      <c r="A9" s="69">
        <v>3</v>
      </c>
      <c r="B9" s="249" t="s">
        <v>6147</v>
      </c>
      <c r="C9" s="68" t="s">
        <v>6422</v>
      </c>
      <c r="D9" s="68" t="s">
        <v>4949</v>
      </c>
      <c r="E9" s="70">
        <v>12.3</v>
      </c>
      <c r="F9" s="70">
        <v>9.35</v>
      </c>
      <c r="G9" s="68">
        <v>2</v>
      </c>
      <c r="H9" s="68">
        <v>2</v>
      </c>
      <c r="I9" s="68">
        <v>302</v>
      </c>
      <c r="J9" s="68">
        <v>0</v>
      </c>
      <c r="K9" s="70">
        <v>14</v>
      </c>
      <c r="L9" s="70">
        <v>12.1</v>
      </c>
      <c r="M9" s="70">
        <v>0</v>
      </c>
      <c r="N9" s="70">
        <v>0</v>
      </c>
      <c r="O9" s="68">
        <v>0</v>
      </c>
      <c r="P9" s="68">
        <v>0</v>
      </c>
      <c r="Q9" s="68" t="s">
        <v>6421</v>
      </c>
      <c r="R9" s="68">
        <v>6</v>
      </c>
      <c r="S9" s="68"/>
      <c r="T9" s="68"/>
    </row>
    <row r="10" spans="1:23" x14ac:dyDescent="0.25">
      <c r="A10" s="69">
        <v>4</v>
      </c>
      <c r="B10" s="249" t="s">
        <v>6147</v>
      </c>
      <c r="C10" s="68" t="s">
        <v>5807</v>
      </c>
      <c r="D10" s="68" t="s">
        <v>6173</v>
      </c>
      <c r="E10" s="70">
        <v>5.15</v>
      </c>
      <c r="F10" s="70">
        <v>18.45</v>
      </c>
      <c r="G10" s="68">
        <v>1</v>
      </c>
      <c r="H10" s="68">
        <v>1</v>
      </c>
      <c r="I10" s="68">
        <v>426</v>
      </c>
      <c r="J10" s="68">
        <v>0</v>
      </c>
      <c r="K10" s="70">
        <v>14.3</v>
      </c>
      <c r="L10" s="70">
        <v>12</v>
      </c>
      <c r="M10" s="70">
        <v>4</v>
      </c>
      <c r="N10" s="70">
        <v>4</v>
      </c>
      <c r="O10" s="68">
        <v>0</v>
      </c>
      <c r="P10" s="68">
        <v>0</v>
      </c>
      <c r="Q10" s="68" t="s">
        <v>6173</v>
      </c>
      <c r="R10" s="68">
        <v>2</v>
      </c>
      <c r="S10" s="68"/>
      <c r="T10" s="68"/>
    </row>
    <row r="11" spans="1:23" x14ac:dyDescent="0.25">
      <c r="A11" s="69">
        <v>5</v>
      </c>
      <c r="B11" s="249" t="s">
        <v>6147</v>
      </c>
      <c r="C11" s="68" t="s">
        <v>6420</v>
      </c>
      <c r="D11" s="68" t="s">
        <v>6418</v>
      </c>
      <c r="E11" s="70">
        <v>15.2</v>
      </c>
      <c r="F11" s="70">
        <v>14.35</v>
      </c>
      <c r="G11" s="68">
        <v>2</v>
      </c>
      <c r="H11" s="68">
        <v>2</v>
      </c>
      <c r="I11" s="68">
        <v>366</v>
      </c>
      <c r="J11" s="68">
        <v>0</v>
      </c>
      <c r="K11" s="70">
        <v>13.1</v>
      </c>
      <c r="L11" s="70">
        <v>13.1</v>
      </c>
      <c r="M11" s="70">
        <v>0</v>
      </c>
      <c r="N11" s="70">
        <v>0</v>
      </c>
      <c r="O11" s="68">
        <v>0</v>
      </c>
      <c r="P11" s="68">
        <v>0</v>
      </c>
      <c r="Q11" s="68" t="s">
        <v>4896</v>
      </c>
      <c r="R11" s="68">
        <v>2</v>
      </c>
      <c r="S11" s="68"/>
      <c r="T11" s="68"/>
    </row>
    <row r="12" spans="1:23" x14ac:dyDescent="0.25">
      <c r="A12" s="69">
        <v>6</v>
      </c>
      <c r="B12" s="249" t="s">
        <v>6147</v>
      </c>
      <c r="C12" s="68" t="s">
        <v>5811</v>
      </c>
      <c r="D12" s="68" t="s">
        <v>6409</v>
      </c>
      <c r="E12" s="70">
        <v>8</v>
      </c>
      <c r="F12" s="70">
        <v>20.45</v>
      </c>
      <c r="G12" s="68">
        <v>1</v>
      </c>
      <c r="H12" s="68">
        <v>1</v>
      </c>
      <c r="I12" s="68">
        <v>320</v>
      </c>
      <c r="J12" s="68">
        <v>0</v>
      </c>
      <c r="K12" s="70">
        <v>13.45</v>
      </c>
      <c r="L12" s="70">
        <v>10</v>
      </c>
      <c r="M12" s="70">
        <v>2</v>
      </c>
      <c r="N12" s="70">
        <v>2</v>
      </c>
      <c r="O12" s="68">
        <v>0</v>
      </c>
      <c r="P12" s="68">
        <v>0</v>
      </c>
      <c r="Q12" s="68" t="s">
        <v>6312</v>
      </c>
      <c r="R12" s="68">
        <v>2</v>
      </c>
      <c r="S12" s="68"/>
      <c r="T12" s="68"/>
    </row>
    <row r="13" spans="1:23" x14ac:dyDescent="0.25">
      <c r="A13" s="69">
        <v>7</v>
      </c>
      <c r="B13" s="249" t="s">
        <v>6147</v>
      </c>
      <c r="C13" s="68" t="s">
        <v>6419</v>
      </c>
      <c r="D13" s="68" t="s">
        <v>6418</v>
      </c>
      <c r="E13" s="70">
        <v>17.3</v>
      </c>
      <c r="F13" s="70">
        <v>17</v>
      </c>
      <c r="G13" s="68">
        <v>2</v>
      </c>
      <c r="H13" s="68">
        <v>2</v>
      </c>
      <c r="I13" s="68">
        <v>366</v>
      </c>
      <c r="J13" s="68">
        <v>0</v>
      </c>
      <c r="K13" s="70">
        <v>13.1</v>
      </c>
      <c r="L13" s="70">
        <v>13.1</v>
      </c>
      <c r="M13" s="70">
        <v>0</v>
      </c>
      <c r="N13" s="70">
        <v>0</v>
      </c>
      <c r="O13" s="68">
        <v>0</v>
      </c>
      <c r="P13" s="68">
        <v>0</v>
      </c>
      <c r="Q13" s="68" t="s">
        <v>4896</v>
      </c>
      <c r="R13" s="68">
        <v>2</v>
      </c>
      <c r="S13" s="68"/>
      <c r="T13" s="68"/>
    </row>
    <row r="14" spans="1:23" x14ac:dyDescent="0.25">
      <c r="A14" s="69">
        <v>8</v>
      </c>
      <c r="B14" s="249" t="s">
        <v>6147</v>
      </c>
      <c r="C14" s="68" t="s">
        <v>5813</v>
      </c>
      <c r="D14" s="68" t="s">
        <v>6417</v>
      </c>
      <c r="E14" s="70">
        <v>8.15</v>
      </c>
      <c r="F14" s="70">
        <v>20.100000000000001</v>
      </c>
      <c r="G14" s="68">
        <v>1</v>
      </c>
      <c r="H14" s="68">
        <v>1</v>
      </c>
      <c r="I14" s="68">
        <v>284</v>
      </c>
      <c r="J14" s="68">
        <v>0</v>
      </c>
      <c r="K14" s="70">
        <v>12.4</v>
      </c>
      <c r="L14" s="70">
        <v>10.3</v>
      </c>
      <c r="M14" s="70">
        <v>2.2999999999999998</v>
      </c>
      <c r="N14" s="70">
        <v>2.2999999999999998</v>
      </c>
      <c r="O14" s="68">
        <v>0</v>
      </c>
      <c r="P14" s="68">
        <v>0</v>
      </c>
      <c r="Q14" s="68" t="s">
        <v>6312</v>
      </c>
      <c r="R14" s="68">
        <v>2</v>
      </c>
      <c r="S14" s="68"/>
      <c r="T14" s="68"/>
    </row>
    <row r="15" spans="1:23" x14ac:dyDescent="0.25">
      <c r="A15" s="69">
        <v>9</v>
      </c>
      <c r="B15" s="249" t="s">
        <v>6147</v>
      </c>
      <c r="C15" s="68" t="s">
        <v>5814</v>
      </c>
      <c r="D15" s="68" t="s">
        <v>6416</v>
      </c>
      <c r="E15" s="70">
        <v>6.45</v>
      </c>
      <c r="F15" s="70">
        <v>16.3</v>
      </c>
      <c r="G15" s="68">
        <v>1</v>
      </c>
      <c r="H15" s="68">
        <v>1</v>
      </c>
      <c r="I15" s="68">
        <v>262</v>
      </c>
      <c r="J15" s="68">
        <v>0</v>
      </c>
      <c r="K15" s="70">
        <v>11.3</v>
      </c>
      <c r="L15" s="70">
        <v>10</v>
      </c>
      <c r="M15" s="70">
        <v>2</v>
      </c>
      <c r="N15" s="70">
        <v>2</v>
      </c>
      <c r="O15" s="68">
        <v>0</v>
      </c>
      <c r="P15" s="68">
        <v>0</v>
      </c>
      <c r="Q15" s="68" t="s">
        <v>6312</v>
      </c>
      <c r="R15" s="68">
        <v>2</v>
      </c>
      <c r="S15" s="68"/>
      <c r="T15" s="68"/>
    </row>
    <row r="16" spans="1:23" x14ac:dyDescent="0.25">
      <c r="A16" s="69">
        <v>10</v>
      </c>
      <c r="B16" s="249" t="s">
        <v>6147</v>
      </c>
      <c r="C16" s="68" t="s">
        <v>6415</v>
      </c>
      <c r="D16" s="68" t="s">
        <v>6414</v>
      </c>
      <c r="E16" s="70">
        <v>14.25</v>
      </c>
      <c r="F16" s="70">
        <v>14.05</v>
      </c>
      <c r="G16" s="68">
        <v>2</v>
      </c>
      <c r="H16" s="68">
        <v>2</v>
      </c>
      <c r="I16" s="68">
        <v>382</v>
      </c>
      <c r="J16" s="68">
        <v>0</v>
      </c>
      <c r="K16" s="70">
        <v>17.350000000000001</v>
      </c>
      <c r="L16" s="70">
        <v>16</v>
      </c>
      <c r="M16" s="70">
        <v>1</v>
      </c>
      <c r="N16" s="70">
        <v>1</v>
      </c>
      <c r="O16" s="68">
        <v>0</v>
      </c>
      <c r="P16" s="68">
        <v>0</v>
      </c>
      <c r="Q16" s="68" t="s">
        <v>6312</v>
      </c>
      <c r="R16" s="68">
        <v>4</v>
      </c>
      <c r="S16" s="68"/>
      <c r="T16" s="68"/>
    </row>
    <row r="17" spans="1:23" x14ac:dyDescent="0.25">
      <c r="A17" s="69">
        <v>11</v>
      </c>
      <c r="B17" s="249" t="s">
        <v>6147</v>
      </c>
      <c r="C17" s="68" t="s">
        <v>6413</v>
      </c>
      <c r="D17" s="68" t="s">
        <v>6192</v>
      </c>
      <c r="E17" s="70">
        <v>13.15</v>
      </c>
      <c r="F17" s="70">
        <v>11</v>
      </c>
      <c r="G17" s="68">
        <v>2</v>
      </c>
      <c r="H17" s="68">
        <v>2</v>
      </c>
      <c r="I17" s="68">
        <v>270</v>
      </c>
      <c r="J17" s="68">
        <v>0</v>
      </c>
      <c r="K17" s="70">
        <v>12.15</v>
      </c>
      <c r="L17" s="70">
        <v>10.45</v>
      </c>
      <c r="M17" s="70">
        <v>0</v>
      </c>
      <c r="N17" s="70">
        <v>0</v>
      </c>
      <c r="O17" s="68">
        <v>0</v>
      </c>
      <c r="P17" s="68">
        <v>0</v>
      </c>
      <c r="Q17" s="68" t="s">
        <v>6192</v>
      </c>
      <c r="R17" s="68">
        <v>4</v>
      </c>
      <c r="S17" s="68"/>
      <c r="T17" s="68"/>
    </row>
    <row r="18" spans="1:23" x14ac:dyDescent="0.25">
      <c r="A18" s="69">
        <v>12</v>
      </c>
      <c r="B18" s="249" t="s">
        <v>6147</v>
      </c>
      <c r="C18" s="68" t="s">
        <v>5817</v>
      </c>
      <c r="D18" s="68" t="s">
        <v>6192</v>
      </c>
      <c r="E18" s="70">
        <v>8</v>
      </c>
      <c r="F18" s="70">
        <v>15.3</v>
      </c>
      <c r="G18" s="68">
        <v>1</v>
      </c>
      <c r="H18" s="68">
        <v>1</v>
      </c>
      <c r="I18" s="68">
        <v>210</v>
      </c>
      <c r="J18" s="68">
        <v>0</v>
      </c>
      <c r="K18" s="70">
        <v>9.0500000000000007</v>
      </c>
      <c r="L18" s="70">
        <v>8.4499999999999993</v>
      </c>
      <c r="M18" s="70">
        <v>0.45</v>
      </c>
      <c r="N18" s="70">
        <v>0.45</v>
      </c>
      <c r="O18" s="68">
        <v>0</v>
      </c>
      <c r="P18" s="68">
        <v>0</v>
      </c>
      <c r="Q18" s="68" t="s">
        <v>6312</v>
      </c>
      <c r="R18" s="68">
        <v>2</v>
      </c>
      <c r="S18" s="68"/>
      <c r="T18" s="68"/>
    </row>
    <row r="19" spans="1:23" x14ac:dyDescent="0.25">
      <c r="A19" s="69">
        <v>13</v>
      </c>
      <c r="B19" s="249" t="s">
        <v>6147</v>
      </c>
      <c r="C19" s="68" t="s">
        <v>5861</v>
      </c>
      <c r="D19" s="68" t="s">
        <v>6409</v>
      </c>
      <c r="E19" s="70">
        <v>6.5</v>
      </c>
      <c r="F19" s="70">
        <v>18.3</v>
      </c>
      <c r="G19" s="68">
        <v>1</v>
      </c>
      <c r="H19" s="68">
        <v>1</v>
      </c>
      <c r="I19" s="68">
        <v>320</v>
      </c>
      <c r="J19" s="68">
        <v>0</v>
      </c>
      <c r="K19" s="70">
        <v>12.25</v>
      </c>
      <c r="L19" s="70">
        <v>10</v>
      </c>
      <c r="M19" s="70">
        <v>2</v>
      </c>
      <c r="N19" s="70">
        <v>2</v>
      </c>
      <c r="O19" s="68">
        <v>0</v>
      </c>
      <c r="P19" s="68">
        <v>0</v>
      </c>
      <c r="Q19" s="68" t="s">
        <v>6312</v>
      </c>
      <c r="R19" s="68">
        <v>2</v>
      </c>
      <c r="S19" s="68"/>
      <c r="T19" s="68"/>
    </row>
    <row r="20" spans="1:23" x14ac:dyDescent="0.25">
      <c r="A20" s="69">
        <v>14</v>
      </c>
      <c r="B20" s="249" t="s">
        <v>6147</v>
      </c>
      <c r="C20" s="68" t="s">
        <v>5862</v>
      </c>
      <c r="D20" s="68" t="s">
        <v>6412</v>
      </c>
      <c r="E20" s="70">
        <v>7</v>
      </c>
      <c r="F20" s="70">
        <v>19.3</v>
      </c>
      <c r="G20" s="68">
        <v>1</v>
      </c>
      <c r="H20" s="68">
        <v>1</v>
      </c>
      <c r="I20" s="68">
        <v>398</v>
      </c>
      <c r="J20" s="68">
        <v>0</v>
      </c>
      <c r="K20" s="70">
        <v>13.15</v>
      </c>
      <c r="L20" s="70">
        <v>12</v>
      </c>
      <c r="M20" s="70">
        <v>4</v>
      </c>
      <c r="N20" s="70">
        <v>4</v>
      </c>
      <c r="O20" s="68">
        <v>0</v>
      </c>
      <c r="P20" s="68">
        <v>0</v>
      </c>
      <c r="Q20" s="68" t="s">
        <v>6312</v>
      </c>
      <c r="R20" s="68">
        <v>2</v>
      </c>
      <c r="S20" s="68"/>
      <c r="T20" s="68"/>
    </row>
    <row r="21" spans="1:23" ht="15.75" x14ac:dyDescent="0.25">
      <c r="A21" s="69"/>
      <c r="B21" s="263" t="s">
        <v>6150</v>
      </c>
      <c r="C21" s="318">
        <v>14</v>
      </c>
      <c r="D21" s="316"/>
      <c r="E21" s="317"/>
      <c r="F21" s="317"/>
      <c r="G21" s="316">
        <f>SUM(G8:G20)</f>
        <v>19</v>
      </c>
      <c r="H21" s="316">
        <f t="shared" ref="H21:J21" si="0">SUM(H8:H20)</f>
        <v>19</v>
      </c>
      <c r="I21" s="316">
        <f t="shared" si="0"/>
        <v>4560</v>
      </c>
      <c r="J21" s="316">
        <f t="shared" si="0"/>
        <v>0</v>
      </c>
      <c r="K21" s="316"/>
      <c r="L21" s="316"/>
      <c r="M21" s="317">
        <v>22.15</v>
      </c>
      <c r="N21" s="317">
        <v>22.15</v>
      </c>
      <c r="O21" s="316">
        <f t="shared" ref="O21:P21" si="1">SUM(O8:O20)</f>
        <v>0</v>
      </c>
      <c r="P21" s="316">
        <f t="shared" si="1"/>
        <v>0</v>
      </c>
      <c r="Q21" s="316"/>
      <c r="R21" s="316">
        <f t="shared" ref="R21" si="2">SUM(R8:R20)</f>
        <v>34</v>
      </c>
      <c r="S21" s="62"/>
      <c r="T21" s="62"/>
      <c r="W21" t="s">
        <v>7667</v>
      </c>
    </row>
    <row r="22" spans="1:23" x14ac:dyDescent="0.25">
      <c r="A22" s="69"/>
      <c r="B22" s="68"/>
      <c r="C22" s="62"/>
      <c r="D22" s="62"/>
      <c r="E22" s="67"/>
      <c r="F22" s="67"/>
      <c r="G22" s="62"/>
      <c r="H22" s="62"/>
      <c r="I22" s="62"/>
      <c r="J22" s="62"/>
      <c r="K22" s="67"/>
      <c r="L22" s="67"/>
      <c r="M22" s="67"/>
      <c r="N22" s="67"/>
      <c r="O22" s="62"/>
      <c r="P22" s="62"/>
      <c r="Q22" s="62"/>
      <c r="R22" s="62"/>
      <c r="S22" s="62"/>
      <c r="T22" s="62"/>
    </row>
    <row r="23" spans="1:23" x14ac:dyDescent="0.25">
      <c r="A23" s="69" t="s">
        <v>6168</v>
      </c>
      <c r="B23" s="247" t="s">
        <v>6411</v>
      </c>
      <c r="C23" s="62" t="s">
        <v>6142</v>
      </c>
      <c r="D23" s="62" t="s">
        <v>6410</v>
      </c>
      <c r="E23" s="67">
        <v>19.100000000000001</v>
      </c>
      <c r="F23" s="67">
        <v>9</v>
      </c>
      <c r="G23" s="62">
        <v>6</v>
      </c>
      <c r="H23" s="62">
        <v>3</v>
      </c>
      <c r="I23" s="62">
        <v>1056</v>
      </c>
      <c r="J23" s="62">
        <v>0</v>
      </c>
      <c r="K23" s="67">
        <v>27.2</v>
      </c>
      <c r="L23" s="67">
        <v>19</v>
      </c>
      <c r="M23" s="67">
        <v>0</v>
      </c>
      <c r="N23" s="67">
        <v>3</v>
      </c>
      <c r="O23" s="62">
        <v>0</v>
      </c>
      <c r="P23" s="62">
        <v>0</v>
      </c>
      <c r="Q23" s="62" t="s">
        <v>6144</v>
      </c>
      <c r="R23" s="62">
        <v>2</v>
      </c>
      <c r="S23" s="62"/>
      <c r="T23" s="62"/>
    </row>
    <row r="24" spans="1:23" x14ac:dyDescent="0.25">
      <c r="A24" s="69">
        <v>17</v>
      </c>
      <c r="B24" s="249" t="s">
        <v>6147</v>
      </c>
      <c r="C24" s="68" t="s">
        <v>5865</v>
      </c>
      <c r="D24" s="68" t="s">
        <v>6409</v>
      </c>
      <c r="E24" s="70">
        <v>9</v>
      </c>
      <c r="F24" s="70">
        <v>20.05</v>
      </c>
      <c r="G24" s="68">
        <v>1</v>
      </c>
      <c r="H24" s="68">
        <v>1</v>
      </c>
      <c r="I24" s="68">
        <v>320</v>
      </c>
      <c r="J24" s="68">
        <v>0</v>
      </c>
      <c r="K24" s="70">
        <v>11.5</v>
      </c>
      <c r="L24" s="70">
        <v>10</v>
      </c>
      <c r="M24" s="70">
        <v>2</v>
      </c>
      <c r="N24" s="70">
        <v>0</v>
      </c>
      <c r="O24" s="68">
        <v>0</v>
      </c>
      <c r="P24" s="68">
        <v>200</v>
      </c>
      <c r="Q24" s="68" t="s">
        <v>6312</v>
      </c>
      <c r="R24" s="68">
        <v>2</v>
      </c>
      <c r="S24" s="68"/>
      <c r="T24" s="68"/>
    </row>
    <row r="25" spans="1:23" ht="15.75" x14ac:dyDescent="0.25">
      <c r="A25" s="279"/>
      <c r="B25" s="263" t="s">
        <v>6157</v>
      </c>
      <c r="C25" s="250">
        <v>3</v>
      </c>
      <c r="D25" s="263"/>
      <c r="E25" s="264"/>
      <c r="F25" s="264"/>
      <c r="G25" s="263">
        <f>SUM(G23:G24)</f>
        <v>7</v>
      </c>
      <c r="H25" s="263">
        <f t="shared" ref="H25:R25" si="3">SUM(H23:H24)</f>
        <v>4</v>
      </c>
      <c r="I25" s="263">
        <f t="shared" si="3"/>
        <v>1376</v>
      </c>
      <c r="J25" s="263">
        <f t="shared" si="3"/>
        <v>0</v>
      </c>
      <c r="K25" s="263"/>
      <c r="L25" s="263"/>
      <c r="M25" s="264">
        <f t="shared" si="3"/>
        <v>2</v>
      </c>
      <c r="N25" s="264">
        <f t="shared" si="3"/>
        <v>3</v>
      </c>
      <c r="O25" s="263">
        <f t="shared" si="3"/>
        <v>0</v>
      </c>
      <c r="P25" s="263">
        <f t="shared" si="3"/>
        <v>200</v>
      </c>
      <c r="Q25" s="263"/>
      <c r="R25" s="263">
        <f t="shared" si="3"/>
        <v>4</v>
      </c>
      <c r="S25" s="247"/>
      <c r="T25" s="247"/>
    </row>
    <row r="26" spans="1:23" x14ac:dyDescent="0.25">
      <c r="A26" s="69"/>
      <c r="B26" s="247"/>
      <c r="C26" s="68"/>
      <c r="D26" s="68"/>
      <c r="E26" s="70"/>
      <c r="F26" s="70"/>
      <c r="G26" s="68"/>
      <c r="H26" s="68"/>
      <c r="I26" s="68"/>
      <c r="J26" s="68"/>
      <c r="K26" s="70"/>
      <c r="L26" s="70"/>
      <c r="M26" s="70"/>
      <c r="N26" s="70"/>
      <c r="O26" s="68"/>
      <c r="P26" s="68"/>
      <c r="Q26" s="68"/>
      <c r="R26" s="68"/>
      <c r="S26" s="68"/>
      <c r="T26" s="68"/>
    </row>
    <row r="27" spans="1:23" x14ac:dyDescent="0.25">
      <c r="A27" s="69">
        <v>18</v>
      </c>
      <c r="B27" s="247" t="s">
        <v>6403</v>
      </c>
      <c r="C27" s="68" t="s">
        <v>6408</v>
      </c>
      <c r="D27" s="68" t="s">
        <v>6369</v>
      </c>
      <c r="E27" s="70">
        <v>11.55</v>
      </c>
      <c r="F27" s="70">
        <v>11.25</v>
      </c>
      <c r="G27" s="68">
        <v>2</v>
      </c>
      <c r="H27" s="68">
        <v>2</v>
      </c>
      <c r="I27" s="68">
        <v>310</v>
      </c>
      <c r="J27" s="68">
        <v>0</v>
      </c>
      <c r="K27" s="70">
        <v>14.55</v>
      </c>
      <c r="L27" s="70">
        <v>11.1</v>
      </c>
      <c r="M27" s="70">
        <v>0</v>
      </c>
      <c r="N27" s="70">
        <v>0</v>
      </c>
      <c r="O27" s="68">
        <v>0</v>
      </c>
      <c r="P27" s="68">
        <v>0</v>
      </c>
      <c r="Q27" s="68" t="s">
        <v>6312</v>
      </c>
      <c r="R27" s="68">
        <v>10</v>
      </c>
      <c r="S27" s="68"/>
      <c r="T27" s="68"/>
    </row>
    <row r="28" spans="1:23" x14ac:dyDescent="0.25">
      <c r="A28" s="69">
        <v>19</v>
      </c>
      <c r="B28" s="247" t="s">
        <v>6264</v>
      </c>
      <c r="C28" s="68" t="s">
        <v>6407</v>
      </c>
      <c r="D28" s="68" t="s">
        <v>6369</v>
      </c>
      <c r="E28" s="70">
        <v>12.15</v>
      </c>
      <c r="F28" s="70">
        <v>11.35</v>
      </c>
      <c r="G28" s="68">
        <v>2</v>
      </c>
      <c r="H28" s="68">
        <v>2</v>
      </c>
      <c r="I28" s="68">
        <v>310</v>
      </c>
      <c r="J28" s="68">
        <v>0</v>
      </c>
      <c r="K28" s="70">
        <v>15.15</v>
      </c>
      <c r="L28" s="70">
        <v>13.35</v>
      </c>
      <c r="M28" s="70">
        <v>0</v>
      </c>
      <c r="N28" s="70">
        <v>0</v>
      </c>
      <c r="O28" s="68">
        <v>0</v>
      </c>
      <c r="P28" s="68">
        <v>0</v>
      </c>
      <c r="Q28" s="68" t="s">
        <v>6312</v>
      </c>
      <c r="R28" s="68">
        <v>10</v>
      </c>
      <c r="S28" s="68"/>
      <c r="T28" s="68"/>
    </row>
    <row r="29" spans="1:23" x14ac:dyDescent="0.25">
      <c r="A29" s="69">
        <v>20</v>
      </c>
      <c r="B29" s="247" t="s">
        <v>6369</v>
      </c>
      <c r="C29" s="68" t="s">
        <v>6318</v>
      </c>
      <c r="D29" s="68" t="s">
        <v>6369</v>
      </c>
      <c r="E29" s="70">
        <v>11.55</v>
      </c>
      <c r="F29" s="70">
        <v>12.15</v>
      </c>
      <c r="G29" s="68">
        <v>2</v>
      </c>
      <c r="H29" s="68">
        <v>2</v>
      </c>
      <c r="I29" s="68">
        <v>330</v>
      </c>
      <c r="J29" s="68">
        <v>0</v>
      </c>
      <c r="K29" s="70">
        <v>15.4</v>
      </c>
      <c r="L29" s="70">
        <v>13.3</v>
      </c>
      <c r="M29" s="70">
        <v>0</v>
      </c>
      <c r="N29" s="70">
        <v>0</v>
      </c>
      <c r="O29" s="68">
        <v>0</v>
      </c>
      <c r="P29" s="68">
        <v>0</v>
      </c>
      <c r="Q29" s="68" t="s">
        <v>6312</v>
      </c>
      <c r="R29" s="68">
        <v>10</v>
      </c>
      <c r="S29" s="68"/>
      <c r="T29" s="68"/>
    </row>
    <row r="30" spans="1:23" x14ac:dyDescent="0.25">
      <c r="A30" s="69">
        <v>21</v>
      </c>
      <c r="B30" s="249" t="s">
        <v>6147</v>
      </c>
      <c r="C30" s="68" t="s">
        <v>6193</v>
      </c>
      <c r="D30" s="68" t="s">
        <v>6369</v>
      </c>
      <c r="E30" s="70">
        <v>12.45</v>
      </c>
      <c r="F30" s="70">
        <v>12.15</v>
      </c>
      <c r="G30" s="68">
        <v>2</v>
      </c>
      <c r="H30" s="68">
        <v>2</v>
      </c>
      <c r="I30" s="68">
        <v>310</v>
      </c>
      <c r="J30" s="68">
        <v>0</v>
      </c>
      <c r="K30" s="70">
        <v>16.149999999999999</v>
      </c>
      <c r="L30" s="70">
        <v>13.3</v>
      </c>
      <c r="M30" s="70">
        <v>0</v>
      </c>
      <c r="N30" s="70">
        <v>0</v>
      </c>
      <c r="O30" s="68">
        <v>0</v>
      </c>
      <c r="P30" s="68">
        <v>0</v>
      </c>
      <c r="Q30" s="68" t="s">
        <v>6312</v>
      </c>
      <c r="R30" s="68">
        <v>10</v>
      </c>
      <c r="S30" s="68"/>
      <c r="T30" s="68"/>
    </row>
    <row r="31" spans="1:23" ht="15.75" x14ac:dyDescent="0.25">
      <c r="A31" s="69"/>
      <c r="B31" s="315" t="s">
        <v>6182</v>
      </c>
      <c r="C31" s="250">
        <v>4</v>
      </c>
      <c r="D31" s="263"/>
      <c r="E31" s="264"/>
      <c r="F31" s="264"/>
      <c r="G31" s="263">
        <f>SUM(G27:G30)</f>
        <v>8</v>
      </c>
      <c r="H31" s="263">
        <f t="shared" ref="H31:J31" si="4">SUM(H27:H30)</f>
        <v>8</v>
      </c>
      <c r="I31" s="263">
        <f t="shared" si="4"/>
        <v>1260</v>
      </c>
      <c r="J31" s="263">
        <f t="shared" si="4"/>
        <v>0</v>
      </c>
      <c r="K31" s="264"/>
      <c r="L31" s="264"/>
      <c r="M31" s="264">
        <f t="shared" ref="M31:N31" si="5">SUM(M27:M30)</f>
        <v>0</v>
      </c>
      <c r="N31" s="264">
        <f t="shared" si="5"/>
        <v>0</v>
      </c>
      <c r="O31" s="263">
        <f>SUM(O27:O30)</f>
        <v>0</v>
      </c>
      <c r="P31" s="263">
        <f>SUM(P27:P30)</f>
        <v>0</v>
      </c>
      <c r="Q31" s="263"/>
      <c r="R31" s="263">
        <f>SUM(R27:R30)</f>
        <v>40</v>
      </c>
      <c r="S31" s="247"/>
      <c r="T31" s="247"/>
    </row>
    <row r="32" spans="1:23" x14ac:dyDescent="0.25">
      <c r="A32" s="69"/>
      <c r="B32" s="68"/>
      <c r="C32" s="68"/>
      <c r="D32" s="68"/>
      <c r="E32" s="70"/>
      <c r="F32" s="70"/>
      <c r="G32" s="68"/>
      <c r="H32" s="68"/>
      <c r="I32" s="68"/>
      <c r="J32" s="68"/>
      <c r="K32" s="70"/>
      <c r="L32" s="70"/>
      <c r="M32" s="70"/>
      <c r="N32" s="70"/>
      <c r="O32" s="68"/>
      <c r="P32" s="68"/>
      <c r="Q32" s="68"/>
      <c r="R32" s="68"/>
      <c r="S32" s="68"/>
      <c r="T32" s="68"/>
    </row>
    <row r="33" spans="1:23" x14ac:dyDescent="0.25">
      <c r="A33" s="69">
        <v>22</v>
      </c>
      <c r="B33" s="247" t="s">
        <v>6403</v>
      </c>
      <c r="C33" s="68" t="s">
        <v>6197</v>
      </c>
      <c r="D33" s="68" t="s">
        <v>6367</v>
      </c>
      <c r="E33" s="70">
        <v>12</v>
      </c>
      <c r="F33" s="70">
        <v>11.3</v>
      </c>
      <c r="G33" s="68">
        <v>2</v>
      </c>
      <c r="H33" s="68">
        <v>2</v>
      </c>
      <c r="I33" s="68">
        <v>300</v>
      </c>
      <c r="J33" s="68">
        <v>0</v>
      </c>
      <c r="K33" s="70">
        <v>15.3</v>
      </c>
      <c r="L33" s="70">
        <v>12.2</v>
      </c>
      <c r="M33" s="70">
        <v>0</v>
      </c>
      <c r="N33" s="70">
        <v>0</v>
      </c>
      <c r="O33" s="68">
        <v>0</v>
      </c>
      <c r="P33" s="68">
        <v>0</v>
      </c>
      <c r="Q33" s="68" t="s">
        <v>6312</v>
      </c>
      <c r="R33" s="68">
        <v>10</v>
      </c>
      <c r="S33" s="68"/>
      <c r="T33" s="68"/>
    </row>
    <row r="34" spans="1:23" x14ac:dyDescent="0.25">
      <c r="A34" s="69">
        <v>23</v>
      </c>
      <c r="B34" s="247" t="s">
        <v>6264</v>
      </c>
      <c r="C34" s="68" t="s">
        <v>6201</v>
      </c>
      <c r="D34" s="68" t="s">
        <v>6367</v>
      </c>
      <c r="E34" s="70">
        <v>12.3</v>
      </c>
      <c r="F34" s="70">
        <v>12</v>
      </c>
      <c r="G34" s="68">
        <v>2</v>
      </c>
      <c r="H34" s="68">
        <v>2</v>
      </c>
      <c r="I34" s="68">
        <v>300</v>
      </c>
      <c r="J34" s="68">
        <v>0</v>
      </c>
      <c r="K34" s="70">
        <v>16</v>
      </c>
      <c r="L34" s="70">
        <v>13.2</v>
      </c>
      <c r="M34" s="70">
        <v>0</v>
      </c>
      <c r="N34" s="70">
        <v>0</v>
      </c>
      <c r="O34" s="68">
        <v>0</v>
      </c>
      <c r="P34" s="68">
        <v>0</v>
      </c>
      <c r="Q34" s="68" t="s">
        <v>6312</v>
      </c>
      <c r="R34" s="68">
        <v>10</v>
      </c>
      <c r="S34" s="68"/>
      <c r="T34" s="68"/>
    </row>
    <row r="35" spans="1:23" x14ac:dyDescent="0.25">
      <c r="A35" s="69">
        <v>24</v>
      </c>
      <c r="B35" s="247" t="s">
        <v>6367</v>
      </c>
      <c r="C35" s="68" t="s">
        <v>6203</v>
      </c>
      <c r="D35" s="68" t="s">
        <v>6367</v>
      </c>
      <c r="E35" s="70">
        <v>13</v>
      </c>
      <c r="F35" s="70">
        <v>12.1</v>
      </c>
      <c r="G35" s="68">
        <v>2</v>
      </c>
      <c r="H35" s="68">
        <v>2</v>
      </c>
      <c r="I35" s="68">
        <v>304</v>
      </c>
      <c r="J35" s="68">
        <v>0</v>
      </c>
      <c r="K35" s="70">
        <v>16</v>
      </c>
      <c r="L35" s="70">
        <v>13.2</v>
      </c>
      <c r="M35" s="70">
        <v>0</v>
      </c>
      <c r="N35" s="70">
        <v>0</v>
      </c>
      <c r="O35" s="68">
        <v>0</v>
      </c>
      <c r="P35" s="68">
        <v>0</v>
      </c>
      <c r="Q35" s="68" t="s">
        <v>6312</v>
      </c>
      <c r="R35" s="68">
        <v>10</v>
      </c>
      <c r="S35" s="68"/>
      <c r="T35" s="68"/>
      <c r="W35" t="s">
        <v>7667</v>
      </c>
    </row>
    <row r="36" spans="1:23" x14ac:dyDescent="0.25">
      <c r="A36" s="69">
        <v>25</v>
      </c>
      <c r="B36" s="249" t="s">
        <v>6147</v>
      </c>
      <c r="C36" s="68" t="s">
        <v>6213</v>
      </c>
      <c r="D36" s="74" t="s">
        <v>6406</v>
      </c>
      <c r="E36" s="70">
        <v>12.3</v>
      </c>
      <c r="F36" s="70">
        <v>9</v>
      </c>
      <c r="G36" s="68">
        <v>2</v>
      </c>
      <c r="H36" s="68">
        <v>2</v>
      </c>
      <c r="I36" s="68">
        <v>304</v>
      </c>
      <c r="J36" s="68">
        <v>0</v>
      </c>
      <c r="K36" s="70">
        <v>13.45</v>
      </c>
      <c r="L36" s="70">
        <v>11.15</v>
      </c>
      <c r="M36" s="70">
        <v>0</v>
      </c>
      <c r="N36" s="70">
        <v>0</v>
      </c>
      <c r="O36" s="68">
        <v>0</v>
      </c>
      <c r="P36" s="68">
        <v>0</v>
      </c>
      <c r="Q36" s="68" t="s">
        <v>6405</v>
      </c>
      <c r="R36" s="68">
        <v>6</v>
      </c>
      <c r="S36" s="68"/>
      <c r="T36" s="68"/>
    </row>
    <row r="37" spans="1:23" ht="16.5" thickBot="1" x14ac:dyDescent="0.3">
      <c r="A37" s="289"/>
      <c r="B37" s="631" t="s">
        <v>6404</v>
      </c>
      <c r="C37" s="632">
        <v>4</v>
      </c>
      <c r="D37" s="633"/>
      <c r="E37" s="633"/>
      <c r="F37" s="633"/>
      <c r="G37" s="634">
        <f t="shared" ref="G37:I37" si="6">SUM(G33:G36)</f>
        <v>8</v>
      </c>
      <c r="H37" s="634">
        <f t="shared" si="6"/>
        <v>8</v>
      </c>
      <c r="I37" s="634">
        <f t="shared" si="6"/>
        <v>1208</v>
      </c>
      <c r="J37" s="633"/>
      <c r="K37" s="635"/>
      <c r="L37" s="635"/>
      <c r="M37" s="636">
        <f t="shared" ref="M37:P37" si="7">SUM(M33:M36)</f>
        <v>0</v>
      </c>
      <c r="N37" s="636">
        <f t="shared" si="7"/>
        <v>0</v>
      </c>
      <c r="O37" s="634">
        <f t="shared" si="7"/>
        <v>0</v>
      </c>
      <c r="P37" s="634">
        <f t="shared" si="7"/>
        <v>0</v>
      </c>
      <c r="Q37" s="633"/>
      <c r="R37" s="634">
        <f>SUM(R33:R36)</f>
        <v>36</v>
      </c>
      <c r="S37" s="637"/>
      <c r="T37" s="637"/>
    </row>
    <row r="38" spans="1:23" ht="15.75" x14ac:dyDescent="0.25">
      <c r="A38" s="254"/>
      <c r="B38" s="257"/>
      <c r="C38" s="257"/>
      <c r="D38" s="310"/>
      <c r="E38" s="65"/>
      <c r="F38" s="65"/>
      <c r="G38" s="257"/>
      <c r="H38" s="257"/>
      <c r="I38" s="257"/>
      <c r="J38" s="257"/>
      <c r="K38" s="65"/>
      <c r="L38" s="65"/>
      <c r="M38" s="65"/>
      <c r="N38" s="65"/>
      <c r="O38" s="257"/>
      <c r="P38" s="257"/>
      <c r="Q38" s="257"/>
      <c r="R38" s="257"/>
      <c r="S38" s="257"/>
      <c r="T38" s="256" t="s">
        <v>6183</v>
      </c>
    </row>
    <row r="39" spans="1:23" ht="42.75" customHeight="1" x14ac:dyDescent="0.25">
      <c r="A39" s="239" t="s">
        <v>6126</v>
      </c>
      <c r="B39" s="761" t="s">
        <v>6127</v>
      </c>
      <c r="C39" s="762" t="s">
        <v>6018</v>
      </c>
      <c r="D39" s="259" t="s">
        <v>5783</v>
      </c>
      <c r="E39" s="260" t="s">
        <v>5934</v>
      </c>
      <c r="F39" s="260" t="s">
        <v>6128</v>
      </c>
      <c r="G39" s="763" t="s">
        <v>6129</v>
      </c>
      <c r="H39" s="764"/>
      <c r="I39" s="260" t="s">
        <v>5790</v>
      </c>
      <c r="J39" s="260" t="s">
        <v>6130</v>
      </c>
      <c r="K39" s="259" t="s">
        <v>6020</v>
      </c>
      <c r="L39" s="259" t="s">
        <v>6131</v>
      </c>
      <c r="M39" s="766" t="s">
        <v>6132</v>
      </c>
      <c r="N39" s="767"/>
      <c r="O39" s="759" t="s">
        <v>6133</v>
      </c>
      <c r="P39" s="760"/>
      <c r="Q39" s="260" t="s">
        <v>6134</v>
      </c>
      <c r="R39" s="378" t="s">
        <v>6135</v>
      </c>
      <c r="S39" s="378" t="s">
        <v>6136</v>
      </c>
      <c r="T39" s="309" t="s">
        <v>5933</v>
      </c>
    </row>
    <row r="40" spans="1:23" ht="15.75" thickBot="1" x14ac:dyDescent="0.3">
      <c r="A40" s="54" t="s">
        <v>5793</v>
      </c>
      <c r="B40" s="709"/>
      <c r="C40" s="758"/>
      <c r="D40" s="240"/>
      <c r="E40" s="162"/>
      <c r="F40" s="241"/>
      <c r="G40" s="242" t="s">
        <v>5798</v>
      </c>
      <c r="H40" s="240" t="s">
        <v>5936</v>
      </c>
      <c r="I40" s="162" t="s">
        <v>5784</v>
      </c>
      <c r="J40" s="162" t="s">
        <v>6096</v>
      </c>
      <c r="K40" s="240" t="s">
        <v>5800</v>
      </c>
      <c r="L40" s="240" t="s">
        <v>5800</v>
      </c>
      <c r="M40" s="243" t="s">
        <v>5798</v>
      </c>
      <c r="N40" s="244" t="s">
        <v>5936</v>
      </c>
      <c r="O40" s="243" t="s">
        <v>5798</v>
      </c>
      <c r="P40" s="244" t="s">
        <v>5936</v>
      </c>
      <c r="Q40" s="245" t="s">
        <v>6137</v>
      </c>
      <c r="R40" s="240" t="s">
        <v>6138</v>
      </c>
      <c r="S40" s="240" t="s">
        <v>5793</v>
      </c>
      <c r="T40" s="160"/>
    </row>
    <row r="41" spans="1:23" ht="21" customHeight="1" thickTop="1" x14ac:dyDescent="0.25">
      <c r="A41" s="69">
        <v>26</v>
      </c>
      <c r="B41" s="247" t="s">
        <v>6403</v>
      </c>
      <c r="C41" s="68" t="s">
        <v>6402</v>
      </c>
      <c r="D41" s="77" t="s">
        <v>6401</v>
      </c>
      <c r="E41" s="70">
        <v>14.15</v>
      </c>
      <c r="F41" s="70">
        <v>12.45</v>
      </c>
      <c r="G41" s="68">
        <v>2</v>
      </c>
      <c r="H41" s="68">
        <v>2</v>
      </c>
      <c r="I41" s="68">
        <v>289</v>
      </c>
      <c r="J41" s="68">
        <v>0</v>
      </c>
      <c r="K41" s="70">
        <v>13.35</v>
      </c>
      <c r="L41" s="70">
        <v>11.35</v>
      </c>
      <c r="M41" s="70">
        <v>0</v>
      </c>
      <c r="N41" s="70">
        <v>0</v>
      </c>
      <c r="O41" s="68">
        <v>0</v>
      </c>
      <c r="P41" s="68">
        <v>0</v>
      </c>
      <c r="Q41" s="68" t="s">
        <v>492</v>
      </c>
      <c r="R41" s="68">
        <v>11</v>
      </c>
      <c r="S41" s="68"/>
      <c r="T41" s="68"/>
    </row>
    <row r="42" spans="1:23" ht="21" customHeight="1" x14ac:dyDescent="0.25">
      <c r="A42" s="69">
        <v>27</v>
      </c>
      <c r="B42" s="249" t="s">
        <v>6147</v>
      </c>
      <c r="C42" s="68" t="s">
        <v>6316</v>
      </c>
      <c r="D42" s="77" t="s">
        <v>5380</v>
      </c>
      <c r="E42" s="70">
        <v>12.45</v>
      </c>
      <c r="F42" s="70">
        <v>12</v>
      </c>
      <c r="G42" s="68">
        <v>2</v>
      </c>
      <c r="H42" s="68">
        <v>2</v>
      </c>
      <c r="I42" s="68">
        <v>238</v>
      </c>
      <c r="J42" s="68">
        <v>0</v>
      </c>
      <c r="K42" s="70">
        <v>12.05</v>
      </c>
      <c r="L42" s="70">
        <v>11.05</v>
      </c>
      <c r="M42" s="70">
        <v>0</v>
      </c>
      <c r="N42" s="70">
        <v>0</v>
      </c>
      <c r="O42" s="68">
        <v>0</v>
      </c>
      <c r="P42" s="68">
        <v>0</v>
      </c>
      <c r="Q42" s="68" t="s">
        <v>5380</v>
      </c>
      <c r="R42" s="68">
        <v>8</v>
      </c>
      <c r="S42" s="68"/>
      <c r="T42" s="68"/>
    </row>
    <row r="43" spans="1:23" ht="21" customHeight="1" x14ac:dyDescent="0.25">
      <c r="A43" s="69">
        <v>28</v>
      </c>
      <c r="B43" s="249" t="s">
        <v>6147</v>
      </c>
      <c r="C43" s="68" t="s">
        <v>6400</v>
      </c>
      <c r="D43" s="77" t="s">
        <v>6399</v>
      </c>
      <c r="E43" s="70">
        <v>13.15</v>
      </c>
      <c r="F43" s="70">
        <v>11.15</v>
      </c>
      <c r="G43" s="68">
        <v>2</v>
      </c>
      <c r="H43" s="68">
        <v>2</v>
      </c>
      <c r="I43" s="68">
        <v>282</v>
      </c>
      <c r="J43" s="68">
        <v>0</v>
      </c>
      <c r="K43" s="70">
        <v>15</v>
      </c>
      <c r="L43" s="70">
        <v>12.5</v>
      </c>
      <c r="M43" s="70">
        <v>0</v>
      </c>
      <c r="N43" s="70">
        <v>0</v>
      </c>
      <c r="O43" s="68">
        <v>0</v>
      </c>
      <c r="P43" s="68">
        <v>0</v>
      </c>
      <c r="Q43" s="68" t="s">
        <v>6383</v>
      </c>
      <c r="R43" s="68">
        <v>9</v>
      </c>
      <c r="S43" s="68"/>
      <c r="T43" s="68"/>
    </row>
    <row r="44" spans="1:23" ht="21" customHeight="1" x14ac:dyDescent="0.25">
      <c r="A44" s="69">
        <v>29</v>
      </c>
      <c r="B44" s="249" t="s">
        <v>6147</v>
      </c>
      <c r="C44" s="68" t="s">
        <v>6398</v>
      </c>
      <c r="D44" s="74" t="s">
        <v>6397</v>
      </c>
      <c r="E44" s="70">
        <v>10.55</v>
      </c>
      <c r="F44" s="70">
        <v>9.3000000000000007</v>
      </c>
      <c r="G44" s="68">
        <v>2</v>
      </c>
      <c r="H44" s="68">
        <v>2</v>
      </c>
      <c r="I44" s="68">
        <v>280</v>
      </c>
      <c r="J44" s="68">
        <v>0</v>
      </c>
      <c r="K44" s="70">
        <v>14.55</v>
      </c>
      <c r="L44" s="70">
        <v>13.25</v>
      </c>
      <c r="M44" s="70">
        <v>0</v>
      </c>
      <c r="N44" s="70">
        <v>0</v>
      </c>
      <c r="O44" s="68">
        <v>0</v>
      </c>
      <c r="P44" s="68">
        <v>0</v>
      </c>
      <c r="Q44" s="68" t="s">
        <v>5030</v>
      </c>
      <c r="R44" s="68">
        <v>9</v>
      </c>
      <c r="S44" s="68"/>
      <c r="T44" s="68"/>
      <c r="W44" t="s">
        <v>7667</v>
      </c>
    </row>
    <row r="45" spans="1:23" ht="21" customHeight="1" x14ac:dyDescent="0.25">
      <c r="A45" s="69">
        <v>30</v>
      </c>
      <c r="B45" s="249" t="s">
        <v>6147</v>
      </c>
      <c r="C45" s="68" t="s">
        <v>6396</v>
      </c>
      <c r="D45" s="77" t="s">
        <v>6395</v>
      </c>
      <c r="E45" s="70">
        <v>11.5</v>
      </c>
      <c r="F45" s="70">
        <v>10.3</v>
      </c>
      <c r="G45" s="68">
        <v>2</v>
      </c>
      <c r="H45" s="68">
        <v>2</v>
      </c>
      <c r="I45" s="68">
        <v>284</v>
      </c>
      <c r="J45" s="68">
        <v>0</v>
      </c>
      <c r="K45" s="70">
        <v>13</v>
      </c>
      <c r="L45" s="70">
        <v>11.55</v>
      </c>
      <c r="M45" s="70">
        <v>0</v>
      </c>
      <c r="N45" s="70">
        <v>0</v>
      </c>
      <c r="O45" s="68">
        <v>0</v>
      </c>
      <c r="P45" s="68">
        <v>0</v>
      </c>
      <c r="Q45" s="68" t="s">
        <v>5020</v>
      </c>
      <c r="R45" s="68">
        <v>8</v>
      </c>
      <c r="S45" s="68"/>
      <c r="T45" s="68"/>
    </row>
    <row r="46" spans="1:23" ht="21" customHeight="1" x14ac:dyDescent="0.25">
      <c r="A46" s="69">
        <v>31</v>
      </c>
      <c r="B46" s="249" t="s">
        <v>6147</v>
      </c>
      <c r="C46" s="68" t="s">
        <v>6175</v>
      </c>
      <c r="D46" s="74" t="s">
        <v>6394</v>
      </c>
      <c r="E46" s="70">
        <v>11.2</v>
      </c>
      <c r="F46" s="70">
        <v>9.35</v>
      </c>
      <c r="G46" s="68">
        <v>2</v>
      </c>
      <c r="H46" s="68">
        <v>2</v>
      </c>
      <c r="I46" s="68">
        <v>262</v>
      </c>
      <c r="J46" s="68">
        <v>0</v>
      </c>
      <c r="K46" s="70">
        <v>13.3</v>
      </c>
      <c r="L46" s="70">
        <v>11.45</v>
      </c>
      <c r="M46" s="70">
        <v>0</v>
      </c>
      <c r="N46" s="70">
        <v>0</v>
      </c>
      <c r="O46" s="68">
        <v>0</v>
      </c>
      <c r="P46" s="68">
        <v>0</v>
      </c>
      <c r="Q46" s="68" t="s">
        <v>4701</v>
      </c>
      <c r="R46" s="68">
        <v>6</v>
      </c>
      <c r="S46" s="68"/>
      <c r="T46" s="68"/>
    </row>
    <row r="47" spans="1:23" ht="21" customHeight="1" x14ac:dyDescent="0.25">
      <c r="A47" s="69">
        <v>32</v>
      </c>
      <c r="B47" s="249" t="s">
        <v>6147</v>
      </c>
      <c r="C47" s="68" t="s">
        <v>6393</v>
      </c>
      <c r="D47" s="74" t="s">
        <v>6392</v>
      </c>
      <c r="E47" s="70">
        <v>11</v>
      </c>
      <c r="F47" s="70">
        <v>9.15</v>
      </c>
      <c r="G47" s="68">
        <v>2</v>
      </c>
      <c r="H47" s="68">
        <v>2</v>
      </c>
      <c r="I47" s="68">
        <v>294</v>
      </c>
      <c r="J47" s="68">
        <v>0</v>
      </c>
      <c r="K47" s="70">
        <v>13.2</v>
      </c>
      <c r="L47" s="70">
        <v>11.25</v>
      </c>
      <c r="M47" s="70">
        <v>0</v>
      </c>
      <c r="N47" s="70">
        <v>0</v>
      </c>
      <c r="O47" s="68">
        <v>0</v>
      </c>
      <c r="P47" s="68">
        <v>0</v>
      </c>
      <c r="Q47" s="68" t="s">
        <v>6312</v>
      </c>
      <c r="R47" s="68">
        <v>8</v>
      </c>
      <c r="S47" s="68"/>
      <c r="T47" s="68"/>
    </row>
    <row r="48" spans="1:23" ht="21" customHeight="1" x14ac:dyDescent="0.25">
      <c r="A48" s="69">
        <v>33</v>
      </c>
      <c r="B48" s="249" t="s">
        <v>6147</v>
      </c>
      <c r="C48" s="68" t="s">
        <v>5827</v>
      </c>
      <c r="D48" s="74" t="s">
        <v>6391</v>
      </c>
      <c r="E48" s="70">
        <v>7.3</v>
      </c>
      <c r="F48" s="70">
        <v>18.100000000000001</v>
      </c>
      <c r="G48" s="68">
        <v>1</v>
      </c>
      <c r="H48" s="68">
        <v>1</v>
      </c>
      <c r="I48" s="68">
        <v>244</v>
      </c>
      <c r="J48" s="68">
        <v>0</v>
      </c>
      <c r="K48" s="70">
        <v>11.3</v>
      </c>
      <c r="L48" s="70">
        <v>10</v>
      </c>
      <c r="M48" s="70">
        <v>2</v>
      </c>
      <c r="N48" s="70">
        <v>2</v>
      </c>
      <c r="O48" s="68">
        <v>0</v>
      </c>
      <c r="P48" s="68">
        <v>0</v>
      </c>
      <c r="Q48" s="68" t="s">
        <v>6312</v>
      </c>
      <c r="R48" s="68">
        <v>7</v>
      </c>
      <c r="S48" s="68"/>
      <c r="T48" s="68"/>
    </row>
    <row r="49" spans="1:23" ht="21" customHeight="1" x14ac:dyDescent="0.25">
      <c r="A49" s="69">
        <v>34</v>
      </c>
      <c r="B49" s="249" t="s">
        <v>6147</v>
      </c>
      <c r="C49" s="68" t="s">
        <v>5828</v>
      </c>
      <c r="D49" s="74" t="s">
        <v>6390</v>
      </c>
      <c r="E49" s="70">
        <v>7.1</v>
      </c>
      <c r="F49" s="70">
        <v>18.3</v>
      </c>
      <c r="G49" s="68">
        <v>1</v>
      </c>
      <c r="H49" s="68">
        <v>1</v>
      </c>
      <c r="I49" s="68">
        <v>246</v>
      </c>
      <c r="J49" s="68">
        <v>0</v>
      </c>
      <c r="K49" s="70">
        <v>11.2</v>
      </c>
      <c r="L49" s="70">
        <v>9.3000000000000007</v>
      </c>
      <c r="M49" s="70">
        <v>1.3</v>
      </c>
      <c r="N49" s="70">
        <v>1.3</v>
      </c>
      <c r="O49" s="68">
        <v>0</v>
      </c>
      <c r="P49" s="68">
        <v>0</v>
      </c>
      <c r="Q49" s="68" t="s">
        <v>6312</v>
      </c>
      <c r="R49" s="68">
        <v>6</v>
      </c>
      <c r="S49" s="68"/>
      <c r="T49" s="68"/>
    </row>
    <row r="50" spans="1:23" ht="21" customHeight="1" x14ac:dyDescent="0.25">
      <c r="A50" s="69">
        <v>35</v>
      </c>
      <c r="B50" s="249" t="s">
        <v>6147</v>
      </c>
      <c r="C50" s="68" t="s">
        <v>6198</v>
      </c>
      <c r="D50" s="74" t="s">
        <v>6389</v>
      </c>
      <c r="E50" s="70">
        <v>13.25</v>
      </c>
      <c r="F50" s="70">
        <v>11.1</v>
      </c>
      <c r="G50" s="68">
        <v>2</v>
      </c>
      <c r="H50" s="68">
        <v>2</v>
      </c>
      <c r="I50" s="68">
        <v>270</v>
      </c>
      <c r="J50" s="68">
        <v>0</v>
      </c>
      <c r="K50" s="70">
        <v>12.4</v>
      </c>
      <c r="L50" s="70">
        <v>10.1</v>
      </c>
      <c r="M50" s="70">
        <v>0</v>
      </c>
      <c r="N50" s="70">
        <v>0</v>
      </c>
      <c r="O50" s="68">
        <v>0</v>
      </c>
      <c r="P50" s="68">
        <v>0</v>
      </c>
      <c r="Q50" s="68" t="s">
        <v>4547</v>
      </c>
      <c r="R50" s="68">
        <v>8</v>
      </c>
      <c r="S50" s="68"/>
      <c r="T50" s="68"/>
    </row>
    <row r="51" spans="1:23" ht="21" customHeight="1" x14ac:dyDescent="0.25">
      <c r="A51" s="69">
        <v>36</v>
      </c>
      <c r="B51" s="249" t="s">
        <v>6147</v>
      </c>
      <c r="C51" s="68" t="s">
        <v>6210</v>
      </c>
      <c r="D51" s="86" t="s">
        <v>6388</v>
      </c>
      <c r="E51" s="70">
        <v>11.1</v>
      </c>
      <c r="F51" s="70">
        <v>10.199999999999999</v>
      </c>
      <c r="G51" s="68">
        <v>2</v>
      </c>
      <c r="H51" s="68">
        <v>2</v>
      </c>
      <c r="I51" s="68">
        <v>260</v>
      </c>
      <c r="J51" s="68">
        <v>0</v>
      </c>
      <c r="K51" s="70">
        <v>13.25</v>
      </c>
      <c r="L51" s="70">
        <v>11.35</v>
      </c>
      <c r="M51" s="70">
        <v>0</v>
      </c>
      <c r="N51" s="70">
        <v>0</v>
      </c>
      <c r="O51" s="68">
        <v>0</v>
      </c>
      <c r="P51" s="68">
        <v>0</v>
      </c>
      <c r="Q51" s="68" t="s">
        <v>6387</v>
      </c>
      <c r="R51" s="68">
        <v>8</v>
      </c>
      <c r="S51" s="68"/>
      <c r="T51" s="68"/>
    </row>
    <row r="52" spans="1:23" ht="21" customHeight="1" x14ac:dyDescent="0.25">
      <c r="A52" s="69">
        <v>37</v>
      </c>
      <c r="B52" s="249" t="s">
        <v>6147</v>
      </c>
      <c r="C52" s="68" t="s">
        <v>5850</v>
      </c>
      <c r="D52" s="74" t="s">
        <v>6386</v>
      </c>
      <c r="E52" s="70">
        <v>7.1</v>
      </c>
      <c r="F52" s="70">
        <v>18.45</v>
      </c>
      <c r="G52" s="68">
        <v>1</v>
      </c>
      <c r="H52" s="68">
        <v>1</v>
      </c>
      <c r="I52" s="68">
        <v>218</v>
      </c>
      <c r="J52" s="68">
        <v>0</v>
      </c>
      <c r="K52" s="70">
        <v>12.3</v>
      </c>
      <c r="L52" s="70">
        <v>9.3000000000000007</v>
      </c>
      <c r="M52" s="70">
        <v>1.3</v>
      </c>
      <c r="N52" s="70">
        <v>1.3</v>
      </c>
      <c r="O52" s="68">
        <v>0</v>
      </c>
      <c r="P52" s="68">
        <v>0</v>
      </c>
      <c r="Q52" s="68" t="s">
        <v>6194</v>
      </c>
      <c r="R52" s="68">
        <v>7</v>
      </c>
      <c r="S52" s="68"/>
      <c r="T52" s="68"/>
    </row>
    <row r="53" spans="1:23" ht="21" customHeight="1" x14ac:dyDescent="0.25">
      <c r="A53" s="69">
        <v>38</v>
      </c>
      <c r="B53" s="249" t="s">
        <v>6147</v>
      </c>
      <c r="C53" s="68" t="s">
        <v>6385</v>
      </c>
      <c r="D53" s="74" t="s">
        <v>6384</v>
      </c>
      <c r="E53" s="70">
        <v>12.45</v>
      </c>
      <c r="F53" s="70">
        <v>10.3</v>
      </c>
      <c r="G53" s="68">
        <v>2</v>
      </c>
      <c r="H53" s="68">
        <v>2</v>
      </c>
      <c r="I53" s="68">
        <v>290</v>
      </c>
      <c r="J53" s="68">
        <v>0</v>
      </c>
      <c r="K53" s="70">
        <v>14</v>
      </c>
      <c r="L53" s="70">
        <v>11.35</v>
      </c>
      <c r="M53" s="70">
        <v>0</v>
      </c>
      <c r="N53" s="70">
        <v>0</v>
      </c>
      <c r="O53" s="68">
        <v>0</v>
      </c>
      <c r="P53" s="68">
        <v>0</v>
      </c>
      <c r="Q53" s="68" t="s">
        <v>6383</v>
      </c>
      <c r="R53" s="68">
        <v>8</v>
      </c>
      <c r="S53" s="68"/>
      <c r="T53" s="68"/>
    </row>
    <row r="54" spans="1:23" ht="21" customHeight="1" x14ac:dyDescent="0.25">
      <c r="A54" s="69">
        <v>39</v>
      </c>
      <c r="B54" s="249" t="s">
        <v>6147</v>
      </c>
      <c r="C54" s="68" t="s">
        <v>6218</v>
      </c>
      <c r="D54" s="74" t="s">
        <v>6382</v>
      </c>
      <c r="E54" s="70">
        <v>11.15</v>
      </c>
      <c r="F54" s="70">
        <v>20.2</v>
      </c>
      <c r="G54" s="68">
        <v>2</v>
      </c>
      <c r="H54" s="68">
        <v>2</v>
      </c>
      <c r="I54" s="68">
        <v>304</v>
      </c>
      <c r="J54" s="68">
        <v>0</v>
      </c>
      <c r="K54" s="70">
        <v>13.5</v>
      </c>
      <c r="L54" s="70">
        <v>11.55</v>
      </c>
      <c r="M54" s="70">
        <v>0</v>
      </c>
      <c r="N54" s="70">
        <v>0</v>
      </c>
      <c r="O54" s="68">
        <v>0</v>
      </c>
      <c r="P54" s="68">
        <v>0</v>
      </c>
      <c r="Q54" s="68" t="s">
        <v>6381</v>
      </c>
      <c r="R54" s="68">
        <v>8</v>
      </c>
      <c r="S54" s="68"/>
      <c r="T54" s="68"/>
      <c r="W54" t="s">
        <v>7667</v>
      </c>
    </row>
    <row r="55" spans="1:23" ht="21" customHeight="1" x14ac:dyDescent="0.25">
      <c r="A55" s="69">
        <v>40</v>
      </c>
      <c r="B55" s="249" t="s">
        <v>6147</v>
      </c>
      <c r="C55" s="68" t="s">
        <v>6219</v>
      </c>
      <c r="D55" s="74" t="s">
        <v>6380</v>
      </c>
      <c r="E55" s="70">
        <v>11.3</v>
      </c>
      <c r="F55" s="70">
        <v>10.3</v>
      </c>
      <c r="G55" s="68">
        <v>2</v>
      </c>
      <c r="H55" s="68">
        <v>2</v>
      </c>
      <c r="I55" s="68">
        <v>312</v>
      </c>
      <c r="J55" s="68">
        <v>0</v>
      </c>
      <c r="K55" s="70">
        <v>13.4</v>
      </c>
      <c r="L55" s="70">
        <v>13</v>
      </c>
      <c r="M55" s="70">
        <v>0</v>
      </c>
      <c r="N55" s="70">
        <v>0</v>
      </c>
      <c r="O55" s="68">
        <v>0</v>
      </c>
      <c r="P55" s="68">
        <v>0</v>
      </c>
      <c r="Q55" s="68" t="s">
        <v>5501</v>
      </c>
      <c r="R55" s="68">
        <v>6</v>
      </c>
      <c r="S55" s="68"/>
      <c r="T55" s="68"/>
    </row>
    <row r="56" spans="1:23" ht="21" customHeight="1" x14ac:dyDescent="0.25">
      <c r="A56" s="69">
        <v>41</v>
      </c>
      <c r="B56" s="249" t="s">
        <v>6147</v>
      </c>
      <c r="C56" s="68" t="s">
        <v>6221</v>
      </c>
      <c r="D56" s="74" t="s">
        <v>6379</v>
      </c>
      <c r="E56" s="70">
        <v>11.15</v>
      </c>
      <c r="F56" s="70">
        <v>9</v>
      </c>
      <c r="G56" s="68">
        <v>2</v>
      </c>
      <c r="H56" s="68">
        <v>2</v>
      </c>
      <c r="I56" s="68">
        <v>318</v>
      </c>
      <c r="J56" s="68">
        <v>0</v>
      </c>
      <c r="K56" s="70">
        <v>12.1</v>
      </c>
      <c r="L56" s="70">
        <v>11.25</v>
      </c>
      <c r="M56" s="70">
        <v>0</v>
      </c>
      <c r="N56" s="70">
        <v>0</v>
      </c>
      <c r="O56" s="68">
        <v>0</v>
      </c>
      <c r="P56" s="68">
        <v>0</v>
      </c>
      <c r="Q56" s="68" t="s">
        <v>4833</v>
      </c>
      <c r="R56" s="68">
        <v>4</v>
      </c>
      <c r="S56" s="68"/>
      <c r="T56" s="68"/>
    </row>
    <row r="57" spans="1:23" ht="21" customHeight="1" x14ac:dyDescent="0.25">
      <c r="A57" s="69">
        <v>42</v>
      </c>
      <c r="B57" s="249" t="s">
        <v>6147</v>
      </c>
      <c r="C57" s="68" t="s">
        <v>6227</v>
      </c>
      <c r="D57" s="312" t="s">
        <v>6378</v>
      </c>
      <c r="E57" s="70">
        <v>13.3</v>
      </c>
      <c r="F57" s="70">
        <v>12.55</v>
      </c>
      <c r="G57" s="68">
        <v>2</v>
      </c>
      <c r="H57" s="68">
        <v>2</v>
      </c>
      <c r="I57" s="68">
        <v>270</v>
      </c>
      <c r="J57" s="68">
        <v>0</v>
      </c>
      <c r="K57" s="70">
        <v>12.4</v>
      </c>
      <c r="L57" s="70">
        <v>11.5</v>
      </c>
      <c r="M57" s="70">
        <v>0</v>
      </c>
      <c r="N57" s="70">
        <v>0</v>
      </c>
      <c r="O57" s="68">
        <v>0</v>
      </c>
      <c r="P57" s="68">
        <v>0</v>
      </c>
      <c r="Q57" s="68" t="s">
        <v>6377</v>
      </c>
      <c r="R57" s="68">
        <v>8</v>
      </c>
      <c r="S57" s="68"/>
      <c r="T57" s="68"/>
    </row>
    <row r="58" spans="1:23" ht="21" customHeight="1" x14ac:dyDescent="0.25">
      <c r="A58" s="69">
        <v>43</v>
      </c>
      <c r="B58" s="249" t="s">
        <v>6147</v>
      </c>
      <c r="C58" s="68" t="s">
        <v>6237</v>
      </c>
      <c r="D58" s="74" t="s">
        <v>6376</v>
      </c>
      <c r="E58" s="70">
        <v>12.15</v>
      </c>
      <c r="F58" s="70">
        <v>10.15</v>
      </c>
      <c r="G58" s="68">
        <v>2</v>
      </c>
      <c r="H58" s="68">
        <v>2</v>
      </c>
      <c r="I58" s="68">
        <v>228</v>
      </c>
      <c r="J58" s="68">
        <v>0</v>
      </c>
      <c r="K58" s="70">
        <v>11.45</v>
      </c>
      <c r="L58" s="70">
        <v>10.050000000000001</v>
      </c>
      <c r="M58" s="70">
        <v>0</v>
      </c>
      <c r="N58" s="70">
        <v>0</v>
      </c>
      <c r="O58" s="68">
        <v>0</v>
      </c>
      <c r="P58" s="68">
        <v>0</v>
      </c>
      <c r="Q58" s="68" t="s">
        <v>6375</v>
      </c>
      <c r="R58" s="68">
        <v>6</v>
      </c>
      <c r="S58" s="68"/>
      <c r="T58" s="68"/>
    </row>
    <row r="59" spans="1:23" ht="21" customHeight="1" x14ac:dyDescent="0.25">
      <c r="A59" s="69"/>
      <c r="B59" s="263" t="s">
        <v>6276</v>
      </c>
      <c r="C59" s="250">
        <v>18</v>
      </c>
      <c r="D59" s="234"/>
      <c r="E59" s="306"/>
      <c r="F59" s="306"/>
      <c r="G59" s="263">
        <f t="shared" ref="G59:J59" si="8">SUM(G41:G58)</f>
        <v>33</v>
      </c>
      <c r="H59" s="263">
        <f t="shared" si="8"/>
        <v>33</v>
      </c>
      <c r="I59" s="263">
        <f t="shared" si="8"/>
        <v>4889</v>
      </c>
      <c r="J59" s="263">
        <f t="shared" si="8"/>
        <v>0</v>
      </c>
      <c r="K59" s="306"/>
      <c r="L59" s="306"/>
      <c r="M59" s="264">
        <v>5</v>
      </c>
      <c r="N59" s="264">
        <v>5</v>
      </c>
      <c r="O59" s="263">
        <f t="shared" ref="O59:P59" si="9">SUM(O41:O58)</f>
        <v>0</v>
      </c>
      <c r="P59" s="263">
        <f t="shared" si="9"/>
        <v>0</v>
      </c>
      <c r="Q59" s="234"/>
      <c r="R59" s="263">
        <f>SUM(R41:R58)</f>
        <v>135</v>
      </c>
      <c r="S59" s="68"/>
      <c r="T59" s="68"/>
    </row>
    <row r="60" spans="1:23" x14ac:dyDescent="0.25">
      <c r="A60" s="69"/>
      <c r="B60" s="68"/>
      <c r="C60" s="68"/>
      <c r="D60" s="74"/>
      <c r="E60" s="70"/>
      <c r="F60" s="70"/>
      <c r="G60" s="68"/>
      <c r="H60" s="68"/>
      <c r="I60" s="68"/>
      <c r="J60" s="68"/>
      <c r="K60" s="70"/>
      <c r="L60" s="70"/>
      <c r="M60" s="70"/>
      <c r="N60" s="70"/>
      <c r="O60" s="68"/>
      <c r="P60" s="68"/>
      <c r="Q60" s="68"/>
      <c r="R60" s="68"/>
      <c r="S60" s="68"/>
      <c r="T60" s="68"/>
    </row>
    <row r="61" spans="1:23" x14ac:dyDescent="0.25">
      <c r="A61" s="265"/>
      <c r="B61" s="207"/>
      <c r="C61" s="207"/>
      <c r="D61" s="311"/>
      <c r="E61" s="268"/>
      <c r="F61" s="268"/>
      <c r="G61" s="207"/>
      <c r="H61" s="207"/>
      <c r="I61" s="207"/>
      <c r="J61" s="207"/>
      <c r="K61" s="268"/>
      <c r="L61" s="268"/>
      <c r="M61" s="268"/>
      <c r="N61" s="268"/>
      <c r="O61" s="207"/>
      <c r="P61" s="207"/>
      <c r="Q61" s="207"/>
      <c r="R61" s="207"/>
      <c r="S61" s="207"/>
      <c r="T61" s="207"/>
    </row>
    <row r="62" spans="1:23" ht="15.75" x14ac:dyDescent="0.25">
      <c r="A62" s="254"/>
      <c r="B62" s="257"/>
      <c r="C62" s="257"/>
      <c r="D62" s="310"/>
      <c r="E62" s="65"/>
      <c r="F62" s="65"/>
      <c r="G62" s="257"/>
      <c r="H62" s="257"/>
      <c r="I62" s="257"/>
      <c r="J62" s="257"/>
      <c r="K62" s="65"/>
      <c r="L62" s="65"/>
      <c r="M62" s="65"/>
      <c r="N62" s="65"/>
      <c r="O62" s="257"/>
      <c r="P62" s="257"/>
      <c r="Q62" s="257"/>
      <c r="R62" s="257"/>
      <c r="S62" s="257"/>
      <c r="T62" s="256" t="s">
        <v>6245</v>
      </c>
    </row>
    <row r="63" spans="1:23" ht="36.75" customHeight="1" x14ac:dyDescent="0.25">
      <c r="A63" s="239" t="s">
        <v>6126</v>
      </c>
      <c r="B63" s="761" t="s">
        <v>6127</v>
      </c>
      <c r="C63" s="762" t="s">
        <v>6018</v>
      </c>
      <c r="D63" s="259" t="s">
        <v>5783</v>
      </c>
      <c r="E63" s="260" t="s">
        <v>5934</v>
      </c>
      <c r="F63" s="260" t="s">
        <v>6128</v>
      </c>
      <c r="G63" s="763" t="s">
        <v>6129</v>
      </c>
      <c r="H63" s="764"/>
      <c r="I63" s="260" t="s">
        <v>5790</v>
      </c>
      <c r="J63" s="260" t="s">
        <v>6130</v>
      </c>
      <c r="K63" s="259" t="s">
        <v>6020</v>
      </c>
      <c r="L63" s="259" t="s">
        <v>6131</v>
      </c>
      <c r="M63" s="766" t="s">
        <v>6132</v>
      </c>
      <c r="N63" s="767"/>
      <c r="O63" s="759" t="s">
        <v>6133</v>
      </c>
      <c r="P63" s="760"/>
      <c r="Q63" s="260" t="s">
        <v>6134</v>
      </c>
      <c r="R63" s="378" t="s">
        <v>6135</v>
      </c>
      <c r="S63" s="378" t="s">
        <v>6136</v>
      </c>
      <c r="T63" s="309" t="s">
        <v>5933</v>
      </c>
      <c r="W63" t="s">
        <v>7667</v>
      </c>
    </row>
    <row r="64" spans="1:23" ht="15.75" thickBot="1" x14ac:dyDescent="0.3">
      <c r="A64" s="54" t="s">
        <v>5793</v>
      </c>
      <c r="B64" s="709"/>
      <c r="C64" s="758"/>
      <c r="D64" s="240"/>
      <c r="E64" s="162"/>
      <c r="F64" s="241"/>
      <c r="G64" s="242" t="s">
        <v>5798</v>
      </c>
      <c r="H64" s="240" t="s">
        <v>5936</v>
      </c>
      <c r="I64" s="162" t="s">
        <v>5784</v>
      </c>
      <c r="J64" s="162" t="s">
        <v>6096</v>
      </c>
      <c r="K64" s="240" t="s">
        <v>5800</v>
      </c>
      <c r="L64" s="240" t="s">
        <v>5800</v>
      </c>
      <c r="M64" s="243" t="s">
        <v>5798</v>
      </c>
      <c r="N64" s="244" t="s">
        <v>5936</v>
      </c>
      <c r="O64" s="243" t="s">
        <v>5798</v>
      </c>
      <c r="P64" s="244" t="s">
        <v>5936</v>
      </c>
      <c r="Q64" s="245" t="s">
        <v>6137</v>
      </c>
      <c r="R64" s="240" t="s">
        <v>6138</v>
      </c>
      <c r="S64" s="240" t="s">
        <v>5793</v>
      </c>
      <c r="T64" s="160"/>
    </row>
    <row r="65" spans="1:23" ht="15.75" thickTop="1" x14ac:dyDescent="0.25">
      <c r="A65" s="69">
        <v>44</v>
      </c>
      <c r="B65" s="247" t="s">
        <v>6078</v>
      </c>
      <c r="C65" s="68" t="s">
        <v>5941</v>
      </c>
      <c r="D65" s="74" t="s">
        <v>6369</v>
      </c>
      <c r="E65" s="70">
        <v>6.3</v>
      </c>
      <c r="F65" s="70">
        <v>14.45</v>
      </c>
      <c r="G65" s="68">
        <v>1</v>
      </c>
      <c r="H65" s="68">
        <v>0</v>
      </c>
      <c r="I65" s="68">
        <v>160</v>
      </c>
      <c r="J65" s="68">
        <v>0</v>
      </c>
      <c r="K65" s="70">
        <v>9</v>
      </c>
      <c r="L65" s="70">
        <v>5.45</v>
      </c>
      <c r="M65" s="70">
        <v>0</v>
      </c>
      <c r="N65" s="70">
        <v>0</v>
      </c>
      <c r="O65" s="68">
        <v>0</v>
      </c>
      <c r="P65" s="68">
        <v>0</v>
      </c>
      <c r="Q65" s="68" t="s">
        <v>6312</v>
      </c>
      <c r="R65" s="68">
        <v>6</v>
      </c>
      <c r="S65" s="68"/>
      <c r="T65" s="74" t="s">
        <v>6371</v>
      </c>
    </row>
    <row r="66" spans="1:23" x14ac:dyDescent="0.25">
      <c r="A66" s="69">
        <v>45</v>
      </c>
      <c r="B66" s="247" t="s">
        <v>6374</v>
      </c>
      <c r="C66" s="68" t="s">
        <v>5945</v>
      </c>
      <c r="D66" s="74" t="s">
        <v>6369</v>
      </c>
      <c r="E66" s="70">
        <v>6.3</v>
      </c>
      <c r="F66" s="70">
        <v>15</v>
      </c>
      <c r="G66" s="68">
        <v>1</v>
      </c>
      <c r="H66" s="68">
        <v>0</v>
      </c>
      <c r="I66" s="68">
        <v>166</v>
      </c>
      <c r="J66" s="68">
        <v>0</v>
      </c>
      <c r="K66" s="70">
        <v>9.15</v>
      </c>
      <c r="L66" s="70">
        <v>6.45</v>
      </c>
      <c r="M66" s="70">
        <v>0</v>
      </c>
      <c r="N66" s="70">
        <v>0</v>
      </c>
      <c r="O66" s="68">
        <v>0</v>
      </c>
      <c r="P66" s="68">
        <v>0</v>
      </c>
      <c r="Q66" s="68" t="s">
        <v>6312</v>
      </c>
      <c r="R66" s="68">
        <v>6</v>
      </c>
      <c r="S66" s="68"/>
      <c r="T66" s="74" t="s">
        <v>6371</v>
      </c>
    </row>
    <row r="67" spans="1:23" x14ac:dyDescent="0.25">
      <c r="A67" s="69">
        <v>46</v>
      </c>
      <c r="B67" s="249" t="s">
        <v>6147</v>
      </c>
      <c r="C67" s="68" t="s">
        <v>6373</v>
      </c>
      <c r="D67" s="74" t="s">
        <v>6369</v>
      </c>
      <c r="E67" s="70">
        <v>13.3</v>
      </c>
      <c r="F67" s="70">
        <v>12</v>
      </c>
      <c r="G67" s="68">
        <v>2</v>
      </c>
      <c r="H67" s="68">
        <v>0</v>
      </c>
      <c r="I67" s="68">
        <v>240</v>
      </c>
      <c r="J67" s="68">
        <v>0</v>
      </c>
      <c r="K67" s="70">
        <v>14</v>
      </c>
      <c r="L67" s="70">
        <v>9.3000000000000007</v>
      </c>
      <c r="M67" s="70">
        <v>0</v>
      </c>
      <c r="N67" s="70">
        <v>0</v>
      </c>
      <c r="O67" s="68">
        <v>0</v>
      </c>
      <c r="P67" s="68">
        <v>0</v>
      </c>
      <c r="Q67" s="68" t="s">
        <v>6312</v>
      </c>
      <c r="R67" s="68">
        <v>10</v>
      </c>
      <c r="S67" s="68"/>
      <c r="T67" s="74" t="s">
        <v>6371</v>
      </c>
    </row>
    <row r="68" spans="1:23" x14ac:dyDescent="0.25">
      <c r="A68" s="69">
        <v>47</v>
      </c>
      <c r="B68" s="249" t="s">
        <v>6147</v>
      </c>
      <c r="C68" s="68" t="s">
        <v>5829</v>
      </c>
      <c r="D68" s="74" t="s">
        <v>6369</v>
      </c>
      <c r="E68" s="70">
        <v>6.3</v>
      </c>
      <c r="F68" s="70">
        <v>14.45</v>
      </c>
      <c r="G68" s="68">
        <v>1</v>
      </c>
      <c r="H68" s="68">
        <v>0</v>
      </c>
      <c r="I68" s="68">
        <v>156</v>
      </c>
      <c r="J68" s="68">
        <v>0</v>
      </c>
      <c r="K68" s="70">
        <v>9</v>
      </c>
      <c r="L68" s="70">
        <v>5.45</v>
      </c>
      <c r="M68" s="70">
        <v>0</v>
      </c>
      <c r="N68" s="70">
        <v>0</v>
      </c>
      <c r="O68" s="68">
        <v>0</v>
      </c>
      <c r="P68" s="68">
        <v>0</v>
      </c>
      <c r="Q68" s="68" t="s">
        <v>6312</v>
      </c>
      <c r="R68" s="68">
        <v>6</v>
      </c>
      <c r="S68" s="68"/>
      <c r="T68" s="74" t="s">
        <v>6371</v>
      </c>
    </row>
    <row r="69" spans="1:23" x14ac:dyDescent="0.25">
      <c r="A69" s="69">
        <v>48</v>
      </c>
      <c r="B69" s="249" t="s">
        <v>6147</v>
      </c>
      <c r="C69" s="68" t="s">
        <v>6286</v>
      </c>
      <c r="D69" s="74" t="s">
        <v>6369</v>
      </c>
      <c r="E69" s="70">
        <v>13.3</v>
      </c>
      <c r="F69" s="70">
        <v>12</v>
      </c>
      <c r="G69" s="68">
        <v>2</v>
      </c>
      <c r="H69" s="68">
        <v>0</v>
      </c>
      <c r="I69" s="68">
        <v>240</v>
      </c>
      <c r="J69" s="68">
        <v>0</v>
      </c>
      <c r="K69" s="70">
        <v>14</v>
      </c>
      <c r="L69" s="70">
        <v>9.3000000000000007</v>
      </c>
      <c r="M69" s="70">
        <v>0</v>
      </c>
      <c r="N69" s="70">
        <v>0</v>
      </c>
      <c r="O69" s="68">
        <v>0</v>
      </c>
      <c r="P69" s="68">
        <v>0</v>
      </c>
      <c r="Q69" s="68" t="s">
        <v>6312</v>
      </c>
      <c r="R69" s="68">
        <v>8</v>
      </c>
      <c r="S69" s="68"/>
      <c r="T69" s="74" t="s">
        <v>6371</v>
      </c>
    </row>
    <row r="70" spans="1:23" x14ac:dyDescent="0.25">
      <c r="A70" s="69">
        <v>49</v>
      </c>
      <c r="B70" s="249" t="s">
        <v>6147</v>
      </c>
      <c r="C70" s="68" t="s">
        <v>6190</v>
      </c>
      <c r="D70" s="74" t="s">
        <v>6369</v>
      </c>
      <c r="E70" s="70">
        <v>13.3</v>
      </c>
      <c r="F70" s="70">
        <v>12</v>
      </c>
      <c r="G70" s="68">
        <v>2</v>
      </c>
      <c r="H70" s="68">
        <v>0</v>
      </c>
      <c r="I70" s="68">
        <v>240</v>
      </c>
      <c r="J70" s="68">
        <v>0</v>
      </c>
      <c r="K70" s="70">
        <v>14</v>
      </c>
      <c r="L70" s="70">
        <v>9.3000000000000007</v>
      </c>
      <c r="M70" s="70">
        <v>0</v>
      </c>
      <c r="N70" s="70">
        <v>0</v>
      </c>
      <c r="O70" s="68">
        <v>0</v>
      </c>
      <c r="P70" s="68">
        <v>0</v>
      </c>
      <c r="Q70" s="68" t="s">
        <v>6312</v>
      </c>
      <c r="R70" s="68">
        <v>8</v>
      </c>
      <c r="S70" s="68"/>
      <c r="T70" s="74" t="s">
        <v>6371</v>
      </c>
    </row>
    <row r="71" spans="1:23" x14ac:dyDescent="0.25">
      <c r="A71" s="69">
        <v>50</v>
      </c>
      <c r="B71" s="249" t="s">
        <v>6147</v>
      </c>
      <c r="C71" s="68" t="s">
        <v>5838</v>
      </c>
      <c r="D71" s="74" t="s">
        <v>6369</v>
      </c>
      <c r="E71" s="70">
        <v>6.3</v>
      </c>
      <c r="F71" s="70">
        <v>15</v>
      </c>
      <c r="G71" s="68">
        <v>1</v>
      </c>
      <c r="H71" s="68">
        <v>0</v>
      </c>
      <c r="I71" s="68">
        <v>180</v>
      </c>
      <c r="J71" s="68">
        <v>0</v>
      </c>
      <c r="K71" s="70">
        <v>9.15</v>
      </c>
      <c r="L71" s="70">
        <v>6.45</v>
      </c>
      <c r="M71" s="70">
        <v>0</v>
      </c>
      <c r="N71" s="70">
        <v>0</v>
      </c>
      <c r="O71" s="68">
        <v>0</v>
      </c>
      <c r="P71" s="68">
        <v>0</v>
      </c>
      <c r="Q71" s="68" t="s">
        <v>6312</v>
      </c>
      <c r="R71" s="68">
        <v>6</v>
      </c>
      <c r="S71" s="68"/>
      <c r="T71" s="74" t="s">
        <v>6371</v>
      </c>
      <c r="W71" t="s">
        <v>7667</v>
      </c>
    </row>
    <row r="72" spans="1:23" x14ac:dyDescent="0.25">
      <c r="A72" s="69">
        <v>51</v>
      </c>
      <c r="B72" s="249" t="s">
        <v>6147</v>
      </c>
      <c r="C72" s="68" t="s">
        <v>5839</v>
      </c>
      <c r="D72" s="74" t="s">
        <v>6369</v>
      </c>
      <c r="E72" s="70">
        <v>6.3</v>
      </c>
      <c r="F72" s="70">
        <v>15</v>
      </c>
      <c r="G72" s="68">
        <v>1</v>
      </c>
      <c r="H72" s="68">
        <v>0</v>
      </c>
      <c r="I72" s="68">
        <v>152</v>
      </c>
      <c r="J72" s="68">
        <v>0</v>
      </c>
      <c r="K72" s="70">
        <v>9.15</v>
      </c>
      <c r="L72" s="70">
        <v>6.45</v>
      </c>
      <c r="M72" s="70">
        <v>0</v>
      </c>
      <c r="N72" s="70">
        <v>0</v>
      </c>
      <c r="O72" s="68">
        <v>0</v>
      </c>
      <c r="P72" s="68">
        <v>0</v>
      </c>
      <c r="Q72" s="68" t="s">
        <v>6312</v>
      </c>
      <c r="R72" s="68">
        <v>6</v>
      </c>
      <c r="S72" s="68"/>
      <c r="T72" s="74" t="s">
        <v>6371</v>
      </c>
    </row>
    <row r="73" spans="1:23" x14ac:dyDescent="0.25">
      <c r="A73" s="69">
        <v>52</v>
      </c>
      <c r="B73" s="249" t="s">
        <v>6147</v>
      </c>
      <c r="C73" s="68" t="s">
        <v>5847</v>
      </c>
      <c r="D73" s="74" t="s">
        <v>6369</v>
      </c>
      <c r="E73" s="70">
        <v>6.3</v>
      </c>
      <c r="F73" s="70">
        <v>15</v>
      </c>
      <c r="G73" s="68">
        <v>1</v>
      </c>
      <c r="H73" s="68">
        <v>0</v>
      </c>
      <c r="I73" s="68">
        <v>180</v>
      </c>
      <c r="J73" s="68">
        <v>0</v>
      </c>
      <c r="K73" s="70">
        <v>9.15</v>
      </c>
      <c r="L73" s="70">
        <v>6.45</v>
      </c>
      <c r="M73" s="70">
        <v>0</v>
      </c>
      <c r="N73" s="70">
        <v>0</v>
      </c>
      <c r="O73" s="68">
        <v>0</v>
      </c>
      <c r="P73" s="68">
        <v>0</v>
      </c>
      <c r="Q73" s="68" t="s">
        <v>6312</v>
      </c>
      <c r="R73" s="68">
        <v>6</v>
      </c>
      <c r="S73" s="68"/>
      <c r="T73" s="74" t="s">
        <v>6371</v>
      </c>
    </row>
    <row r="74" spans="1:23" x14ac:dyDescent="0.25">
      <c r="A74" s="69">
        <v>53</v>
      </c>
      <c r="B74" s="249" t="s">
        <v>6147</v>
      </c>
      <c r="C74" s="68" t="s">
        <v>6372</v>
      </c>
      <c r="D74" s="74" t="s">
        <v>6369</v>
      </c>
      <c r="E74" s="70">
        <v>13.3</v>
      </c>
      <c r="F74" s="70">
        <v>12</v>
      </c>
      <c r="G74" s="68">
        <v>2</v>
      </c>
      <c r="H74" s="68">
        <v>0</v>
      </c>
      <c r="I74" s="68">
        <v>234</v>
      </c>
      <c r="J74" s="68">
        <v>0</v>
      </c>
      <c r="K74" s="70">
        <v>14</v>
      </c>
      <c r="L74" s="70">
        <v>9.3000000000000007</v>
      </c>
      <c r="M74" s="70">
        <v>0</v>
      </c>
      <c r="N74" s="70">
        <v>0</v>
      </c>
      <c r="O74" s="68">
        <v>0</v>
      </c>
      <c r="P74" s="68">
        <v>0</v>
      </c>
      <c r="Q74" s="68" t="s">
        <v>6312</v>
      </c>
      <c r="R74" s="68">
        <v>8</v>
      </c>
      <c r="S74" s="68"/>
      <c r="T74" s="74" t="s">
        <v>6371</v>
      </c>
    </row>
    <row r="75" spans="1:23" x14ac:dyDescent="0.25">
      <c r="A75" s="69">
        <v>54</v>
      </c>
      <c r="B75" s="249" t="s">
        <v>6147</v>
      </c>
      <c r="C75" s="68" t="s">
        <v>5858</v>
      </c>
      <c r="D75" s="74" t="s">
        <v>6369</v>
      </c>
      <c r="E75" s="70">
        <v>13</v>
      </c>
      <c r="F75" s="70">
        <v>20</v>
      </c>
      <c r="G75" s="68">
        <v>1</v>
      </c>
      <c r="H75" s="68">
        <v>0</v>
      </c>
      <c r="I75" s="68">
        <v>180</v>
      </c>
      <c r="J75" s="68">
        <v>0</v>
      </c>
      <c r="K75" s="70">
        <v>8.15</v>
      </c>
      <c r="L75" s="70">
        <v>6.45</v>
      </c>
      <c r="M75" s="70">
        <v>0</v>
      </c>
      <c r="N75" s="70">
        <v>0</v>
      </c>
      <c r="O75" s="68">
        <v>0</v>
      </c>
      <c r="P75" s="68">
        <v>0</v>
      </c>
      <c r="Q75" s="68" t="s">
        <v>6312</v>
      </c>
      <c r="R75" s="68">
        <v>6</v>
      </c>
      <c r="S75" s="68"/>
      <c r="T75" s="68"/>
    </row>
    <row r="76" spans="1:23" x14ac:dyDescent="0.25">
      <c r="A76" s="69">
        <v>55</v>
      </c>
      <c r="B76" s="249" t="s">
        <v>6147</v>
      </c>
      <c r="C76" s="68" t="s">
        <v>5863</v>
      </c>
      <c r="D76" s="74" t="s">
        <v>6369</v>
      </c>
      <c r="E76" s="70">
        <v>6.3</v>
      </c>
      <c r="F76" s="70">
        <v>15</v>
      </c>
      <c r="G76" s="68">
        <v>1</v>
      </c>
      <c r="H76" s="68">
        <v>0</v>
      </c>
      <c r="I76" s="68">
        <v>180</v>
      </c>
      <c r="J76" s="68">
        <v>0</v>
      </c>
      <c r="K76" s="70">
        <v>8.15</v>
      </c>
      <c r="L76" s="70">
        <v>6.45</v>
      </c>
      <c r="M76" s="70">
        <v>0</v>
      </c>
      <c r="N76" s="70">
        <v>0</v>
      </c>
      <c r="O76" s="68">
        <v>0</v>
      </c>
      <c r="P76" s="68">
        <v>0</v>
      </c>
      <c r="Q76" s="68" t="s">
        <v>6312</v>
      </c>
      <c r="R76" s="68">
        <v>6</v>
      </c>
      <c r="S76" s="68"/>
      <c r="T76" s="68"/>
    </row>
    <row r="77" spans="1:23" x14ac:dyDescent="0.25">
      <c r="A77" s="69">
        <v>57</v>
      </c>
      <c r="B77" s="249" t="s">
        <v>6147</v>
      </c>
      <c r="C77" s="68" t="s">
        <v>5866</v>
      </c>
      <c r="D77" s="74" t="s">
        <v>6369</v>
      </c>
      <c r="E77" s="70">
        <v>6.3</v>
      </c>
      <c r="F77" s="70">
        <v>14.45</v>
      </c>
      <c r="G77" s="68">
        <v>1</v>
      </c>
      <c r="H77" s="68">
        <v>0</v>
      </c>
      <c r="I77" s="68">
        <v>180</v>
      </c>
      <c r="J77" s="68">
        <v>0</v>
      </c>
      <c r="K77" s="70">
        <v>9</v>
      </c>
      <c r="L77" s="70">
        <v>5.45</v>
      </c>
      <c r="M77" s="70">
        <v>0</v>
      </c>
      <c r="N77" s="70">
        <v>0</v>
      </c>
      <c r="O77" s="68">
        <v>0</v>
      </c>
      <c r="P77" s="68">
        <v>0</v>
      </c>
      <c r="Q77" s="68" t="s">
        <v>6312</v>
      </c>
      <c r="R77" s="68">
        <v>6</v>
      </c>
      <c r="S77" s="68"/>
      <c r="T77" s="68"/>
    </row>
    <row r="78" spans="1:23" ht="15.75" x14ac:dyDescent="0.25">
      <c r="A78" s="69"/>
      <c r="B78" s="308" t="s">
        <v>6282</v>
      </c>
      <c r="C78" s="250">
        <v>13</v>
      </c>
      <c r="D78" s="234"/>
      <c r="E78" s="306"/>
      <c r="F78" s="306"/>
      <c r="G78" s="263">
        <f>SUM(G65:G77)</f>
        <v>17</v>
      </c>
      <c r="H78" s="263">
        <f>SUM(H65:H77)</f>
        <v>0</v>
      </c>
      <c r="I78" s="263">
        <f>SUM(I65:I77)</f>
        <v>2488</v>
      </c>
      <c r="J78" s="263">
        <f>SUM(J65:J77)</f>
        <v>0</v>
      </c>
      <c r="K78" s="306"/>
      <c r="L78" s="306"/>
      <c r="M78" s="264">
        <f t="shared" ref="M78:N78" si="10">SUM(M65:M77)</f>
        <v>0</v>
      </c>
      <c r="N78" s="264">
        <f t="shared" si="10"/>
        <v>0</v>
      </c>
      <c r="O78" s="263">
        <f>SUM(O65:O77)</f>
        <v>0</v>
      </c>
      <c r="P78" s="263">
        <f>SUM(P65:P77)</f>
        <v>0</v>
      </c>
      <c r="Q78" s="234"/>
      <c r="R78" s="263">
        <f>SUM(R65:R77)</f>
        <v>88</v>
      </c>
      <c r="S78" s="68"/>
      <c r="T78" s="68"/>
    </row>
    <row r="79" spans="1:23" x14ac:dyDescent="0.25">
      <c r="A79" s="69"/>
      <c r="B79" s="68"/>
      <c r="C79" s="68"/>
      <c r="D79" s="74"/>
      <c r="E79" s="70"/>
      <c r="F79" s="70"/>
      <c r="G79" s="68"/>
      <c r="H79" s="68"/>
      <c r="I79" s="68"/>
      <c r="J79" s="68"/>
      <c r="K79" s="70"/>
      <c r="L79" s="70"/>
      <c r="M79" s="70"/>
      <c r="N79" s="70"/>
      <c r="O79" s="68"/>
      <c r="P79" s="68"/>
      <c r="Q79" s="68"/>
      <c r="R79" s="68"/>
      <c r="S79" s="68"/>
      <c r="T79" s="68"/>
    </row>
    <row r="80" spans="1:23" x14ac:dyDescent="0.25">
      <c r="A80" s="69">
        <v>59</v>
      </c>
      <c r="B80" s="307" t="s">
        <v>6370</v>
      </c>
      <c r="C80" s="68" t="s">
        <v>5869</v>
      </c>
      <c r="D80" s="74" t="s">
        <v>6369</v>
      </c>
      <c r="E80" s="70">
        <v>8.3000000000000007</v>
      </c>
      <c r="F80" s="70">
        <v>16</v>
      </c>
      <c r="G80" s="68">
        <v>1</v>
      </c>
      <c r="H80" s="68">
        <v>0</v>
      </c>
      <c r="I80" s="68">
        <v>180</v>
      </c>
      <c r="J80" s="68">
        <v>0</v>
      </c>
      <c r="K80" s="70">
        <v>8.15</v>
      </c>
      <c r="L80" s="70">
        <v>6.45</v>
      </c>
      <c r="M80" s="70">
        <v>0</v>
      </c>
      <c r="N80" s="70">
        <v>0</v>
      </c>
      <c r="O80" s="68">
        <v>0</v>
      </c>
      <c r="P80" s="68">
        <v>0</v>
      </c>
      <c r="Q80" s="68" t="s">
        <v>6312</v>
      </c>
      <c r="R80" s="68">
        <v>6</v>
      </c>
      <c r="S80" s="68"/>
      <c r="T80" s="68"/>
      <c r="W80" t="s">
        <v>7667</v>
      </c>
    </row>
    <row r="81" spans="1:23" x14ac:dyDescent="0.25">
      <c r="A81" s="69">
        <v>60</v>
      </c>
      <c r="B81" s="249" t="s">
        <v>6147</v>
      </c>
      <c r="C81" s="128" t="s">
        <v>5870</v>
      </c>
      <c r="D81" s="74" t="s">
        <v>6369</v>
      </c>
      <c r="E81" s="70">
        <v>13</v>
      </c>
      <c r="F81" s="70">
        <v>20.3</v>
      </c>
      <c r="G81" s="68">
        <v>1</v>
      </c>
      <c r="H81" s="68">
        <v>0</v>
      </c>
      <c r="I81" s="68">
        <v>180</v>
      </c>
      <c r="J81" s="68">
        <v>0</v>
      </c>
      <c r="K81" s="70">
        <v>8.15</v>
      </c>
      <c r="L81" s="70">
        <v>6.45</v>
      </c>
      <c r="M81" s="70">
        <v>0</v>
      </c>
      <c r="N81" s="70">
        <v>0</v>
      </c>
      <c r="O81" s="68">
        <v>0</v>
      </c>
      <c r="P81" s="68">
        <v>0</v>
      </c>
      <c r="Q81" s="68" t="s">
        <v>6312</v>
      </c>
      <c r="R81" s="68">
        <v>6</v>
      </c>
      <c r="S81" s="68"/>
      <c r="T81" s="68"/>
    </row>
    <row r="82" spans="1:23" ht="15.75" x14ac:dyDescent="0.25">
      <c r="A82" s="69"/>
      <c r="B82" s="263" t="s">
        <v>6306</v>
      </c>
      <c r="C82" s="250">
        <v>2</v>
      </c>
      <c r="D82" s="234"/>
      <c r="E82" s="234"/>
      <c r="F82" s="234"/>
      <c r="G82" s="263">
        <f>SUM(G80:G81)</f>
        <v>2</v>
      </c>
      <c r="H82" s="263">
        <f t="shared" ref="H82:J82" si="11">SUM(H80:H81)</f>
        <v>0</v>
      </c>
      <c r="I82" s="263">
        <f t="shared" si="11"/>
        <v>360</v>
      </c>
      <c r="J82" s="263">
        <f t="shared" si="11"/>
        <v>0</v>
      </c>
      <c r="K82" s="234"/>
      <c r="L82" s="234"/>
      <c r="M82" s="264">
        <f t="shared" ref="M82:P82" si="12">SUM(M80:M81)</f>
        <v>0</v>
      </c>
      <c r="N82" s="264">
        <f t="shared" si="12"/>
        <v>0</v>
      </c>
      <c r="O82" s="263">
        <f t="shared" si="12"/>
        <v>0</v>
      </c>
      <c r="P82" s="263">
        <f t="shared" si="12"/>
        <v>0</v>
      </c>
      <c r="Q82" s="234"/>
      <c r="R82" s="263">
        <f>SUM(R80:R81)</f>
        <v>12</v>
      </c>
      <c r="S82" s="68"/>
      <c r="T82" s="68"/>
    </row>
    <row r="83" spans="1:23" x14ac:dyDescent="0.25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</row>
    <row r="84" spans="1:23" x14ac:dyDescent="0.25">
      <c r="A84" s="69">
        <v>61</v>
      </c>
      <c r="B84" s="247" t="s">
        <v>6078</v>
      </c>
      <c r="C84" s="68" t="s">
        <v>5809</v>
      </c>
      <c r="D84" s="74" t="s">
        <v>6367</v>
      </c>
      <c r="E84" s="70">
        <v>6.3</v>
      </c>
      <c r="F84" s="70">
        <v>15</v>
      </c>
      <c r="G84" s="68">
        <v>1</v>
      </c>
      <c r="H84" s="68">
        <v>0</v>
      </c>
      <c r="I84" s="68">
        <v>170</v>
      </c>
      <c r="J84" s="68">
        <v>0</v>
      </c>
      <c r="K84" s="70">
        <v>9.15</v>
      </c>
      <c r="L84" s="70">
        <v>6.45</v>
      </c>
      <c r="M84" s="70">
        <v>0</v>
      </c>
      <c r="N84" s="70">
        <v>0</v>
      </c>
      <c r="O84" s="68">
        <v>0</v>
      </c>
      <c r="P84" s="68">
        <v>0</v>
      </c>
      <c r="Q84" s="68" t="s">
        <v>6312</v>
      </c>
      <c r="R84" s="68">
        <v>5</v>
      </c>
      <c r="S84" s="68"/>
      <c r="T84" s="68" t="s">
        <v>6368</v>
      </c>
    </row>
    <row r="85" spans="1:23" x14ac:dyDescent="0.25">
      <c r="A85" s="69">
        <v>62</v>
      </c>
      <c r="B85" s="247" t="s">
        <v>6367</v>
      </c>
      <c r="C85" s="68" t="s">
        <v>5857</v>
      </c>
      <c r="D85" s="74" t="s">
        <v>6367</v>
      </c>
      <c r="E85" s="70">
        <v>13</v>
      </c>
      <c r="F85" s="70">
        <v>20</v>
      </c>
      <c r="G85" s="68">
        <v>1</v>
      </c>
      <c r="H85" s="68">
        <v>0</v>
      </c>
      <c r="I85" s="68">
        <v>180</v>
      </c>
      <c r="J85" s="68">
        <v>0</v>
      </c>
      <c r="K85" s="70">
        <v>8.15</v>
      </c>
      <c r="L85" s="70">
        <v>6.45</v>
      </c>
      <c r="M85" s="70">
        <v>0</v>
      </c>
      <c r="N85" s="70">
        <v>0</v>
      </c>
      <c r="O85" s="68">
        <v>0</v>
      </c>
      <c r="P85" s="68">
        <v>0</v>
      </c>
      <c r="Q85" s="68" t="s">
        <v>6312</v>
      </c>
      <c r="R85" s="68">
        <v>6</v>
      </c>
      <c r="S85" s="68"/>
      <c r="T85" s="68"/>
    </row>
    <row r="86" spans="1:23" ht="15.75" x14ac:dyDescent="0.25">
      <c r="A86" s="69"/>
      <c r="B86" s="263" t="s">
        <v>6313</v>
      </c>
      <c r="C86" s="250">
        <v>2</v>
      </c>
      <c r="D86" s="234"/>
      <c r="E86" s="306"/>
      <c r="F86" s="306"/>
      <c r="G86" s="263">
        <f t="shared" ref="G86:J86" si="13">SUM(G84:G85)</f>
        <v>2</v>
      </c>
      <c r="H86" s="263">
        <f t="shared" si="13"/>
        <v>0</v>
      </c>
      <c r="I86" s="263">
        <f t="shared" si="13"/>
        <v>350</v>
      </c>
      <c r="J86" s="263">
        <f t="shared" si="13"/>
        <v>0</v>
      </c>
      <c r="K86" s="306"/>
      <c r="L86" s="306"/>
      <c r="M86" s="264">
        <f t="shared" ref="M86:P86" si="14">SUM(M84:M85)</f>
        <v>0</v>
      </c>
      <c r="N86" s="264">
        <f t="shared" si="14"/>
        <v>0</v>
      </c>
      <c r="O86" s="263">
        <f t="shared" si="14"/>
        <v>0</v>
      </c>
      <c r="P86" s="263">
        <f t="shared" si="14"/>
        <v>0</v>
      </c>
      <c r="Q86" s="234"/>
      <c r="R86" s="263">
        <f>SUM(R84:R85)</f>
        <v>11</v>
      </c>
      <c r="S86" s="68"/>
      <c r="T86" s="68"/>
    </row>
    <row r="87" spans="1:23" x14ac:dyDescent="0.25">
      <c r="A87" s="69"/>
      <c r="B87" s="247"/>
      <c r="C87" s="68"/>
      <c r="D87" s="74"/>
      <c r="E87" s="70"/>
      <c r="F87" s="70"/>
      <c r="G87" s="68"/>
      <c r="H87" s="68"/>
      <c r="I87" s="68"/>
      <c r="J87" s="68"/>
      <c r="K87" s="70"/>
      <c r="L87" s="70"/>
      <c r="M87" s="70"/>
      <c r="N87" s="70"/>
      <c r="O87" s="68"/>
      <c r="P87" s="68"/>
      <c r="Q87" s="68"/>
      <c r="R87" s="68"/>
      <c r="S87" s="68"/>
      <c r="T87" s="68"/>
    </row>
    <row r="88" spans="1:23" x14ac:dyDescent="0.25">
      <c r="A88" s="69"/>
      <c r="B88" s="81" t="s">
        <v>6321</v>
      </c>
      <c r="C88" s="68"/>
      <c r="D88" s="74" t="s">
        <v>6366</v>
      </c>
      <c r="E88" s="70">
        <v>14</v>
      </c>
      <c r="F88" s="70">
        <v>22</v>
      </c>
      <c r="G88" s="68">
        <v>0</v>
      </c>
      <c r="H88" s="68">
        <v>1</v>
      </c>
      <c r="I88" s="68"/>
      <c r="J88" s="68"/>
      <c r="K88" s="70">
        <v>8</v>
      </c>
      <c r="L88" s="70">
        <v>8</v>
      </c>
      <c r="M88" s="70"/>
      <c r="N88" s="70"/>
      <c r="O88" s="68"/>
      <c r="P88" s="68"/>
      <c r="Q88" s="68" t="s">
        <v>6312</v>
      </c>
      <c r="R88" s="68"/>
      <c r="S88" s="68"/>
      <c r="T88" s="68"/>
    </row>
    <row r="89" spans="1:23" x14ac:dyDescent="0.25">
      <c r="A89" s="69"/>
      <c r="B89" s="81" t="s">
        <v>6321</v>
      </c>
      <c r="C89" s="68"/>
      <c r="D89" s="74" t="s">
        <v>6366</v>
      </c>
      <c r="E89" s="70">
        <v>6</v>
      </c>
      <c r="F89" s="70">
        <v>14</v>
      </c>
      <c r="G89" s="68">
        <v>0</v>
      </c>
      <c r="H89" s="68">
        <v>1</v>
      </c>
      <c r="I89" s="68"/>
      <c r="J89" s="68"/>
      <c r="K89" s="70">
        <v>8</v>
      </c>
      <c r="L89" s="70">
        <v>8</v>
      </c>
      <c r="M89" s="70"/>
      <c r="N89" s="70"/>
      <c r="O89" s="68"/>
      <c r="P89" s="68"/>
      <c r="Q89" s="68"/>
      <c r="R89" s="68"/>
      <c r="S89" s="68"/>
      <c r="T89" s="68"/>
    </row>
    <row r="90" spans="1:23" x14ac:dyDescent="0.25">
      <c r="A90" s="69"/>
      <c r="B90" s="81" t="s">
        <v>6321</v>
      </c>
      <c r="C90" s="68"/>
      <c r="D90" s="74" t="s">
        <v>6365</v>
      </c>
      <c r="E90" s="70">
        <v>14</v>
      </c>
      <c r="F90" s="70">
        <v>22</v>
      </c>
      <c r="G90" s="68">
        <v>0</v>
      </c>
      <c r="H90" s="68">
        <v>1</v>
      </c>
      <c r="I90" s="68"/>
      <c r="J90" s="68"/>
      <c r="K90" s="70">
        <v>8</v>
      </c>
      <c r="L90" s="70">
        <v>8</v>
      </c>
      <c r="M90" s="70"/>
      <c r="N90" s="70"/>
      <c r="O90" s="68"/>
      <c r="P90" s="68"/>
      <c r="Q90" s="68" t="s">
        <v>6312</v>
      </c>
      <c r="R90" s="68"/>
      <c r="S90" s="68"/>
      <c r="T90" s="68"/>
      <c r="W90" t="s">
        <v>7667</v>
      </c>
    </row>
    <row r="91" spans="1:23" x14ac:dyDescent="0.25">
      <c r="A91" s="69"/>
      <c r="B91" s="81" t="s">
        <v>6321</v>
      </c>
      <c r="C91" s="68"/>
      <c r="D91" s="74" t="s">
        <v>6365</v>
      </c>
      <c r="E91" s="70">
        <v>6</v>
      </c>
      <c r="F91" s="70">
        <v>14</v>
      </c>
      <c r="G91" s="68">
        <v>0</v>
      </c>
      <c r="H91" s="68">
        <v>1</v>
      </c>
      <c r="I91" s="68"/>
      <c r="J91" s="68"/>
      <c r="K91" s="70">
        <v>8</v>
      </c>
      <c r="L91" s="70">
        <v>8</v>
      </c>
      <c r="M91" s="70"/>
      <c r="N91" s="70"/>
      <c r="O91" s="68"/>
      <c r="P91" s="68"/>
      <c r="Q91" s="68"/>
      <c r="R91" s="68"/>
      <c r="S91" s="68"/>
      <c r="T91" s="68"/>
    </row>
    <row r="92" spans="1:23" ht="15.75" x14ac:dyDescent="0.25">
      <c r="A92" s="69"/>
      <c r="B92" s="263" t="s">
        <v>6320</v>
      </c>
      <c r="C92" s="250">
        <v>0</v>
      </c>
      <c r="D92" s="234"/>
      <c r="E92" s="234"/>
      <c r="F92" s="234"/>
      <c r="G92" s="263">
        <f>SUM(G88:G91)</f>
        <v>0</v>
      </c>
      <c r="H92" s="263">
        <f>SUM(H88:H91)</f>
        <v>4</v>
      </c>
      <c r="I92" s="234"/>
      <c r="J92" s="263">
        <f>SUM(J88:J91)</f>
        <v>0</v>
      </c>
      <c r="K92" s="234"/>
      <c r="L92" s="234"/>
      <c r="M92" s="234"/>
      <c r="N92" s="234"/>
      <c r="O92" s="234"/>
      <c r="P92" s="234"/>
      <c r="Q92" s="234"/>
      <c r="R92" s="234"/>
      <c r="S92" s="68"/>
      <c r="T92" s="68"/>
    </row>
    <row r="93" spans="1:23" x14ac:dyDescent="0.25">
      <c r="A93" s="68"/>
      <c r="B93" s="247"/>
      <c r="C93" s="68"/>
      <c r="D93" s="68"/>
      <c r="E93" s="68"/>
      <c r="F93" s="68"/>
      <c r="G93" s="68"/>
      <c r="H93" s="24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</row>
    <row r="94" spans="1:23" ht="16.5" thickBot="1" x14ac:dyDescent="0.3">
      <c r="A94" s="305" t="s">
        <v>6364</v>
      </c>
      <c r="B94" s="305"/>
      <c r="C94" s="304">
        <f>+C21+C25+C31+C37+C59+C78+C82+C86+C92</f>
        <v>60</v>
      </c>
      <c r="D94" s="304"/>
      <c r="E94" s="304"/>
      <c r="F94" s="304"/>
      <c r="G94" s="304">
        <f>+G21+G25+G31+G37+G59+G78+G82+G86+G92</f>
        <v>96</v>
      </c>
      <c r="H94" s="304">
        <f>+H21+H25+H31+H37+H59+H78+H82+H86+H92</f>
        <v>76</v>
      </c>
      <c r="I94" s="304">
        <f>+I21+I25+I31+I37+I59+I78+I82+I86+I92</f>
        <v>16491</v>
      </c>
      <c r="J94" s="638">
        <f>+J21+J25+J31+J37+J59+J78+J82+J86+J92</f>
        <v>0</v>
      </c>
      <c r="K94" s="304"/>
      <c r="L94" s="304"/>
      <c r="M94" s="304"/>
      <c r="N94" s="304"/>
      <c r="O94" s="304">
        <f>+O21+O25+O31+O37+O59+O78+O82+O86+O92</f>
        <v>0</v>
      </c>
      <c r="P94" s="304">
        <f>+P21+P25+P31+P37+P59+P78+P82+P86+P92</f>
        <v>200</v>
      </c>
      <c r="Q94" s="304"/>
      <c r="R94" s="304">
        <f>+R21+R25+R31+R37+R59+R78+R82+R86+R92</f>
        <v>360</v>
      </c>
      <c r="S94" s="303"/>
      <c r="T94" s="303"/>
    </row>
    <row r="95" spans="1:23" ht="15.75" thickTop="1" x14ac:dyDescent="0.25"/>
    <row r="96" spans="1:23" x14ac:dyDescent="0.25">
      <c r="A96" s="47"/>
    </row>
    <row r="97" spans="1:32" x14ac:dyDescent="0.25">
      <c r="A97" s="47"/>
    </row>
    <row r="99" spans="1:32" x14ac:dyDescent="0.25">
      <c r="A99" t="s">
        <v>6326</v>
      </c>
    </row>
    <row r="100" spans="1:32" ht="18.75" x14ac:dyDescent="0.3">
      <c r="W100" s="765" t="s">
        <v>6327</v>
      </c>
      <c r="X100" s="765"/>
      <c r="Y100" s="765"/>
      <c r="Z100" s="765"/>
      <c r="AA100" s="765"/>
      <c r="AB100" s="765"/>
      <c r="AC100" s="765"/>
      <c r="AD100" s="765"/>
      <c r="AE100" s="765"/>
      <c r="AF100" s="765"/>
    </row>
    <row r="101" spans="1:32" ht="18.75" x14ac:dyDescent="0.3">
      <c r="W101" s="765" t="s">
        <v>6363</v>
      </c>
      <c r="X101" s="765"/>
      <c r="Y101" s="765"/>
      <c r="Z101" s="765"/>
      <c r="AA101" s="765"/>
      <c r="AB101" s="765"/>
      <c r="AC101" s="765"/>
      <c r="AD101" s="765"/>
      <c r="AE101" s="765"/>
      <c r="AF101" s="765"/>
    </row>
    <row r="102" spans="1:32" ht="15.75" thickBot="1" x14ac:dyDescent="0.3">
      <c r="A102" t="s">
        <v>6326</v>
      </c>
    </row>
    <row r="103" spans="1:32" ht="30.75" thickBot="1" x14ac:dyDescent="0.3">
      <c r="W103" s="273" t="s">
        <v>6329</v>
      </c>
      <c r="X103" s="274" t="s">
        <v>6362</v>
      </c>
      <c r="Y103" s="275" t="s">
        <v>6331</v>
      </c>
      <c r="Z103" s="276" t="s">
        <v>6336</v>
      </c>
      <c r="AA103" s="377"/>
      <c r="AB103" s="302" t="s">
        <v>6333</v>
      </c>
      <c r="AC103" s="301" t="s">
        <v>6334</v>
      </c>
      <c r="AD103" s="301" t="s">
        <v>6335</v>
      </c>
      <c r="AE103" s="301" t="s">
        <v>6336</v>
      </c>
      <c r="AF103" s="300" t="s">
        <v>6337</v>
      </c>
    </row>
    <row r="104" spans="1:32" ht="30" customHeight="1" x14ac:dyDescent="0.25">
      <c r="W104" s="278" t="s">
        <v>6338</v>
      </c>
      <c r="X104" s="279">
        <v>60</v>
      </c>
      <c r="Y104" s="279">
        <v>95</v>
      </c>
      <c r="Z104" s="280">
        <v>76</v>
      </c>
      <c r="AB104" s="299" t="s">
        <v>6139</v>
      </c>
      <c r="AC104" s="298">
        <v>17</v>
      </c>
      <c r="AD104" s="298">
        <v>26</v>
      </c>
      <c r="AE104" s="298">
        <v>23</v>
      </c>
      <c r="AF104" s="297">
        <f>1376+4560</f>
        <v>5936</v>
      </c>
    </row>
    <row r="105" spans="1:32" ht="30" customHeight="1" x14ac:dyDescent="0.25">
      <c r="A105" t="s">
        <v>6326</v>
      </c>
      <c r="W105" s="281" t="s">
        <v>6339</v>
      </c>
      <c r="X105" s="69"/>
      <c r="Y105" s="69">
        <v>16</v>
      </c>
      <c r="Z105" s="283">
        <v>13</v>
      </c>
      <c r="AB105" s="281" t="s">
        <v>6342</v>
      </c>
      <c r="AC105" s="69">
        <v>4</v>
      </c>
      <c r="AD105" s="69">
        <v>8</v>
      </c>
      <c r="AE105" s="69">
        <v>8</v>
      </c>
      <c r="AF105" s="282">
        <v>1260</v>
      </c>
    </row>
    <row r="106" spans="1:32" ht="30" customHeight="1" x14ac:dyDescent="0.25">
      <c r="W106" s="281" t="s">
        <v>6341</v>
      </c>
      <c r="X106" s="69"/>
      <c r="Y106" s="284">
        <f>SUM(Y104:Y105)*10%</f>
        <v>11.100000000000001</v>
      </c>
      <c r="Z106" s="285">
        <f>SUM(Z104:Z105)*10%</f>
        <v>8.9</v>
      </c>
      <c r="AB106" s="281" t="s">
        <v>6361</v>
      </c>
      <c r="AC106" s="69">
        <v>4</v>
      </c>
      <c r="AD106" s="69">
        <v>8</v>
      </c>
      <c r="AE106" s="69">
        <v>8</v>
      </c>
      <c r="AF106" s="282">
        <v>1208</v>
      </c>
    </row>
    <row r="107" spans="1:32" ht="30" customHeight="1" x14ac:dyDescent="0.25">
      <c r="W107" s="278" t="s">
        <v>6343</v>
      </c>
      <c r="X107" s="286">
        <f>SUM(X104:X106)</f>
        <v>60</v>
      </c>
      <c r="Y107" s="286">
        <f>SUM(Y104:Y106)</f>
        <v>122.1</v>
      </c>
      <c r="Z107" s="287">
        <f>SUM(Z104:Z106)</f>
        <v>97.9</v>
      </c>
      <c r="AB107" s="281" t="s">
        <v>6340</v>
      </c>
      <c r="AC107" s="69">
        <v>18</v>
      </c>
      <c r="AD107" s="69">
        <v>33</v>
      </c>
      <c r="AE107" s="69">
        <v>33</v>
      </c>
      <c r="AF107" s="282">
        <v>4889</v>
      </c>
    </row>
    <row r="108" spans="1:32" ht="30" customHeight="1" x14ac:dyDescent="0.25">
      <c r="A108" t="s">
        <v>6326</v>
      </c>
      <c r="W108" s="281" t="s">
        <v>6345</v>
      </c>
      <c r="X108" s="69"/>
      <c r="Y108" s="69">
        <v>8</v>
      </c>
      <c r="Z108" s="283">
        <v>13</v>
      </c>
      <c r="AB108" s="281" t="s">
        <v>6346</v>
      </c>
      <c r="AC108" s="69">
        <v>13</v>
      </c>
      <c r="AD108" s="69">
        <v>16</v>
      </c>
      <c r="AE108" s="69">
        <v>2</v>
      </c>
      <c r="AF108" s="282">
        <v>2488</v>
      </c>
    </row>
    <row r="109" spans="1:32" ht="30" customHeight="1" x14ac:dyDescent="0.25">
      <c r="W109" s="281" t="s">
        <v>6347</v>
      </c>
      <c r="X109" s="69"/>
      <c r="Y109" s="69">
        <v>0</v>
      </c>
      <c r="Z109" s="283">
        <v>0</v>
      </c>
      <c r="AB109" s="281" t="s">
        <v>6360</v>
      </c>
      <c r="AC109" s="69">
        <v>2</v>
      </c>
      <c r="AD109" s="69">
        <v>2</v>
      </c>
      <c r="AE109" s="69">
        <v>0</v>
      </c>
      <c r="AF109" s="282">
        <v>360</v>
      </c>
    </row>
    <row r="110" spans="1:32" ht="30" customHeight="1" x14ac:dyDescent="0.25">
      <c r="W110" s="281" t="s">
        <v>6349</v>
      </c>
      <c r="X110" s="69"/>
      <c r="Y110" s="69">
        <v>2</v>
      </c>
      <c r="Z110" s="283">
        <v>2</v>
      </c>
      <c r="AB110" s="281" t="s">
        <v>6359</v>
      </c>
      <c r="AC110" s="69">
        <v>2</v>
      </c>
      <c r="AD110" s="69">
        <v>2</v>
      </c>
      <c r="AE110" s="69">
        <v>2</v>
      </c>
      <c r="AF110" s="282">
        <v>350</v>
      </c>
    </row>
    <row r="111" spans="1:32" ht="30" customHeight="1" x14ac:dyDescent="0.25">
      <c r="A111" t="s">
        <v>6326</v>
      </c>
      <c r="W111" s="281" t="s">
        <v>6351</v>
      </c>
      <c r="X111" s="69"/>
      <c r="Y111" s="69">
        <v>0</v>
      </c>
      <c r="Z111" s="283">
        <v>0</v>
      </c>
      <c r="AB111" s="278" t="s">
        <v>6338</v>
      </c>
      <c r="AC111" s="279">
        <f>SUM(AC104:AC110)</f>
        <v>60</v>
      </c>
      <c r="AD111" s="279">
        <f t="shared" ref="AD111:AF111" si="15">SUM(AD104:AD110)</f>
        <v>95</v>
      </c>
      <c r="AE111" s="279">
        <f t="shared" si="15"/>
        <v>76</v>
      </c>
      <c r="AF111" s="338">
        <f t="shared" si="15"/>
        <v>16491</v>
      </c>
    </row>
    <row r="112" spans="1:32" ht="30" customHeight="1" thickBot="1" x14ac:dyDescent="0.3">
      <c r="W112" s="278" t="s">
        <v>6343</v>
      </c>
      <c r="X112" s="286">
        <f>SUM(X107:X111)</f>
        <v>60</v>
      </c>
      <c r="Y112" s="286">
        <f>SUM(Y107:Y111)</f>
        <v>132.1</v>
      </c>
      <c r="Z112" s="287">
        <f>SUM(Z107:Z111)</f>
        <v>112.9</v>
      </c>
      <c r="AB112" s="288" t="s">
        <v>6352</v>
      </c>
      <c r="AC112" s="289">
        <v>8</v>
      </c>
      <c r="AD112" s="289">
        <v>8</v>
      </c>
      <c r="AE112" s="289">
        <v>0</v>
      </c>
      <c r="AF112" s="290" t="s">
        <v>5818</v>
      </c>
    </row>
    <row r="113" spans="1:33" ht="30" customHeight="1" x14ac:dyDescent="0.25">
      <c r="W113" s="281" t="s">
        <v>6354</v>
      </c>
      <c r="X113" s="69">
        <v>8</v>
      </c>
      <c r="Y113" s="69">
        <v>8</v>
      </c>
      <c r="Z113" s="283">
        <v>0</v>
      </c>
    </row>
    <row r="114" spans="1:33" ht="30" customHeight="1" x14ac:dyDescent="0.25">
      <c r="W114" s="278" t="s">
        <v>6355</v>
      </c>
      <c r="X114" s="286">
        <f t="shared" ref="X114:Z114" si="16">SUM(X112:X113)</f>
        <v>68</v>
      </c>
      <c r="Y114" s="286">
        <f t="shared" si="16"/>
        <v>140.1</v>
      </c>
      <c r="Z114" s="287">
        <f t="shared" si="16"/>
        <v>112.9</v>
      </c>
      <c r="AG114" s="228"/>
    </row>
    <row r="115" spans="1:33" ht="30" customHeight="1" x14ac:dyDescent="0.25">
      <c r="W115" s="281" t="s">
        <v>6356</v>
      </c>
      <c r="X115" s="69"/>
      <c r="Y115" s="69">
        <v>139</v>
      </c>
      <c r="Z115" s="283">
        <v>106</v>
      </c>
      <c r="AB115" s="228"/>
      <c r="AC115" s="228"/>
      <c r="AD115" s="228"/>
      <c r="AE115" s="228"/>
      <c r="AF115" s="228"/>
    </row>
    <row r="116" spans="1:33" ht="30" customHeight="1" thickBot="1" x14ac:dyDescent="0.3">
      <c r="W116" s="292" t="s">
        <v>6357</v>
      </c>
      <c r="X116" s="293"/>
      <c r="Y116" s="294">
        <f>+Y115-Y114</f>
        <v>-1.0999999999999943</v>
      </c>
      <c r="Z116" s="296">
        <f>+Z115-Z114</f>
        <v>-6.9000000000000057</v>
      </c>
      <c r="AB116" s="228"/>
      <c r="AC116" s="228"/>
      <c r="AD116" s="228"/>
      <c r="AE116" s="228"/>
      <c r="AF116" s="228"/>
    </row>
    <row r="117" spans="1:33" x14ac:dyDescent="0.25">
      <c r="A117" t="s">
        <v>6326</v>
      </c>
      <c r="W117" s="228"/>
      <c r="X117" s="228"/>
      <c r="Y117" s="228"/>
      <c r="Z117" s="228"/>
      <c r="AB117" s="228"/>
      <c r="AC117" s="228"/>
      <c r="AD117" s="228"/>
      <c r="AE117" s="228"/>
      <c r="AF117" s="228"/>
    </row>
  </sheetData>
  <customSheetViews>
    <customSheetView guid="{315BA204-48F2-4892-8B1E-93B49A9BC4C4}" scale="145" topLeftCell="A4">
      <selection activeCell="D14" sqref="D14"/>
      <pageMargins left="0.86" right="0.78" top="0.41" bottom="0.41" header="0.31496062992125984" footer="0.31496062992125984"/>
      <pageSetup paperSize="5" orientation="landscape" verticalDpi="180" r:id="rId1"/>
    </customSheetView>
  </customSheetViews>
  <mergeCells count="20">
    <mergeCell ref="O63:P63"/>
    <mergeCell ref="B39:B40"/>
    <mergeCell ref="C39:C40"/>
    <mergeCell ref="G39:H39"/>
    <mergeCell ref="W101:AF101"/>
    <mergeCell ref="W100:AF100"/>
    <mergeCell ref="M39:N39"/>
    <mergeCell ref="O39:P39"/>
    <mergeCell ref="B63:B64"/>
    <mergeCell ref="C63:C64"/>
    <mergeCell ref="G63:H63"/>
    <mergeCell ref="M63:N63"/>
    <mergeCell ref="A1:T1"/>
    <mergeCell ref="A2:T2"/>
    <mergeCell ref="A3:T3"/>
    <mergeCell ref="M5:N5"/>
    <mergeCell ref="O5:P5"/>
    <mergeCell ref="G5:H5"/>
    <mergeCell ref="B5:B6"/>
    <mergeCell ref="C5:C6"/>
  </mergeCells>
  <pageMargins left="0.86" right="0.78" top="0.41" bottom="0.41" header="0.31496062992125984" footer="0.31496062992125984"/>
  <pageSetup paperSize="5" orientation="landscape" verticalDpi="18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4"/>
  <sheetViews>
    <sheetView workbookViewId="0">
      <selection sqref="A1:XFD280"/>
    </sheetView>
  </sheetViews>
  <sheetFormatPr defaultRowHeight="15" x14ac:dyDescent="0.25"/>
  <sheetData>
    <row r="1" spans="1:20" ht="15.75" x14ac:dyDescent="0.25">
      <c r="A1" s="742" t="s">
        <v>5763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</row>
    <row r="2" spans="1:20" ht="15.75" x14ac:dyDescent="0.25">
      <c r="A2" s="742" t="s">
        <v>7668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</row>
    <row r="3" spans="1:20" ht="15.75" x14ac:dyDescent="0.25">
      <c r="A3" s="754" t="s">
        <v>6125</v>
      </c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</row>
    <row r="4" spans="1:20" ht="37.5" customHeight="1" x14ac:dyDescent="0.25">
      <c r="A4" s="236" t="s">
        <v>6126</v>
      </c>
      <c r="B4" s="708" t="s">
        <v>6127</v>
      </c>
      <c r="C4" s="757" t="s">
        <v>6018</v>
      </c>
      <c r="D4" s="237" t="s">
        <v>5783</v>
      </c>
      <c r="E4" s="238" t="s">
        <v>5934</v>
      </c>
      <c r="F4" s="238" t="s">
        <v>6128</v>
      </c>
      <c r="G4" s="720" t="s">
        <v>6129</v>
      </c>
      <c r="H4" s="721"/>
      <c r="I4" s="238" t="s">
        <v>5790</v>
      </c>
      <c r="J4" s="238" t="s">
        <v>6130</v>
      </c>
      <c r="K4" s="237" t="s">
        <v>6020</v>
      </c>
      <c r="L4" s="237" t="s">
        <v>7669</v>
      </c>
      <c r="M4" s="720" t="s">
        <v>6132</v>
      </c>
      <c r="N4" s="721"/>
      <c r="O4" s="755" t="s">
        <v>6133</v>
      </c>
      <c r="P4" s="756"/>
      <c r="Q4" s="238" t="s">
        <v>6134</v>
      </c>
      <c r="R4" s="375" t="s">
        <v>6135</v>
      </c>
      <c r="S4" s="375" t="s">
        <v>6136</v>
      </c>
      <c r="T4" s="376" t="s">
        <v>5933</v>
      </c>
    </row>
    <row r="5" spans="1:20" ht="15.75" thickBot="1" x14ac:dyDescent="0.3">
      <c r="A5" s="54" t="s">
        <v>5793</v>
      </c>
      <c r="B5" s="709"/>
      <c r="C5" s="758"/>
      <c r="D5" s="240"/>
      <c r="E5" s="162"/>
      <c r="F5" s="241"/>
      <c r="G5" s="639" t="s">
        <v>5798</v>
      </c>
      <c r="H5" s="243" t="s">
        <v>5936</v>
      </c>
      <c r="I5" s="162" t="s">
        <v>5784</v>
      </c>
      <c r="J5" s="162" t="s">
        <v>6096</v>
      </c>
      <c r="K5" s="240" t="s">
        <v>5800</v>
      </c>
      <c r="L5" s="240" t="s">
        <v>5800</v>
      </c>
      <c r="M5" s="243" t="s">
        <v>5798</v>
      </c>
      <c r="N5" s="244" t="s">
        <v>5936</v>
      </c>
      <c r="O5" s="243" t="s">
        <v>5798</v>
      </c>
      <c r="P5" s="244" t="s">
        <v>5936</v>
      </c>
      <c r="Q5" s="162" t="s">
        <v>6137</v>
      </c>
      <c r="R5" s="240" t="s">
        <v>6138</v>
      </c>
      <c r="S5" s="240" t="s">
        <v>5793</v>
      </c>
      <c r="T5" s="160"/>
    </row>
    <row r="6" spans="1:20" ht="15.75" thickTop="1" x14ac:dyDescent="0.25">
      <c r="A6" s="63"/>
      <c r="B6" s="246" t="s">
        <v>6139</v>
      </c>
      <c r="C6" s="62"/>
      <c r="D6" s="62"/>
      <c r="E6" s="67"/>
      <c r="F6" s="67"/>
      <c r="G6" s="62"/>
      <c r="H6" s="62"/>
      <c r="I6" s="62"/>
      <c r="J6" s="62"/>
      <c r="K6" s="67"/>
      <c r="L6" s="67"/>
      <c r="M6" s="67"/>
      <c r="N6" s="67"/>
      <c r="O6" s="62"/>
      <c r="P6" s="62"/>
      <c r="Q6" s="62"/>
      <c r="R6" s="62"/>
      <c r="S6" s="62"/>
      <c r="T6" s="62"/>
    </row>
    <row r="7" spans="1:20" x14ac:dyDescent="0.25">
      <c r="A7" s="69" t="s">
        <v>6140</v>
      </c>
      <c r="B7" s="247" t="s">
        <v>7670</v>
      </c>
      <c r="C7" s="68" t="s">
        <v>6142</v>
      </c>
      <c r="D7" s="68" t="s">
        <v>7671</v>
      </c>
      <c r="E7" s="68">
        <v>15.45</v>
      </c>
      <c r="F7" s="68">
        <v>10</v>
      </c>
      <c r="G7" s="69">
        <v>6</v>
      </c>
      <c r="H7" s="69">
        <v>0</v>
      </c>
      <c r="I7" s="68">
        <v>1608</v>
      </c>
      <c r="J7" s="68">
        <v>12</v>
      </c>
      <c r="K7" s="70">
        <f>19+18</f>
        <v>37</v>
      </c>
      <c r="L7" s="70">
        <v>16</v>
      </c>
      <c r="M7" s="68"/>
      <c r="N7" s="68"/>
      <c r="O7" s="68"/>
      <c r="P7" s="68"/>
      <c r="Q7" s="68" t="s">
        <v>6144</v>
      </c>
      <c r="R7" s="69">
        <v>2</v>
      </c>
      <c r="S7" s="62"/>
      <c r="T7" s="62"/>
    </row>
    <row r="8" spans="1:20" x14ac:dyDescent="0.25">
      <c r="A8" s="69" t="s">
        <v>6146</v>
      </c>
      <c r="B8" s="249" t="s">
        <v>6147</v>
      </c>
      <c r="C8" s="62" t="s">
        <v>6153</v>
      </c>
      <c r="D8" s="62" t="s">
        <v>7672</v>
      </c>
      <c r="E8" s="67">
        <v>17</v>
      </c>
      <c r="F8" s="67">
        <v>8</v>
      </c>
      <c r="G8" s="63">
        <v>6</v>
      </c>
      <c r="H8" s="63">
        <v>0</v>
      </c>
      <c r="I8" s="248">
        <f>606*2</f>
        <v>1212</v>
      </c>
      <c r="J8" s="62">
        <v>12</v>
      </c>
      <c r="K8" s="67">
        <v>31.45</v>
      </c>
      <c r="L8" s="67">
        <v>16</v>
      </c>
      <c r="M8" s="67"/>
      <c r="N8" s="67"/>
      <c r="O8" s="63"/>
      <c r="P8" s="63"/>
      <c r="Q8" s="62" t="s">
        <v>6144</v>
      </c>
      <c r="R8" s="63">
        <v>2</v>
      </c>
      <c r="S8" s="62"/>
      <c r="T8" s="62"/>
    </row>
    <row r="9" spans="1:20" ht="15.75" x14ac:dyDescent="0.25">
      <c r="A9" s="69"/>
      <c r="B9" s="247" t="s">
        <v>6150</v>
      </c>
      <c r="C9" s="250">
        <v>4</v>
      </c>
      <c r="D9" s="62"/>
      <c r="E9" s="67"/>
      <c r="F9" s="67"/>
      <c r="G9" s="251">
        <f>SUM(G7:G8)</f>
        <v>12</v>
      </c>
      <c r="H9" s="251">
        <f>SUM(H7:H8)</f>
        <v>0</v>
      </c>
      <c r="I9" s="252">
        <f>SUM(I7:I8)</f>
        <v>2820</v>
      </c>
      <c r="J9" s="252">
        <f>SUM(J7:J8)</f>
        <v>24</v>
      </c>
      <c r="K9" s="251"/>
      <c r="L9" s="251"/>
      <c r="M9" s="640">
        <f>SUM(M7:M8)</f>
        <v>0</v>
      </c>
      <c r="N9" s="640">
        <f>SUM(N7:N8)</f>
        <v>0</v>
      </c>
      <c r="O9" s="251">
        <f>SUM(O7:O8)</f>
        <v>0</v>
      </c>
      <c r="P9" s="251">
        <f>SUM(P7:P8)</f>
        <v>0</v>
      </c>
      <c r="Q9" s="251"/>
      <c r="R9" s="251">
        <f>SUM(R7:R8)</f>
        <v>4</v>
      </c>
      <c r="S9" s="68"/>
      <c r="T9" s="68"/>
    </row>
    <row r="10" spans="1:20" ht="12" customHeight="1" x14ac:dyDescent="0.25">
      <c r="A10" s="69"/>
      <c r="B10" s="247"/>
      <c r="C10" s="250"/>
      <c r="D10" s="62"/>
      <c r="E10" s="67"/>
      <c r="F10" s="67"/>
      <c r="G10" s="63"/>
      <c r="H10" s="63"/>
      <c r="I10" s="248"/>
      <c r="J10" s="62"/>
      <c r="K10" s="67"/>
      <c r="L10" s="67"/>
      <c r="M10" s="272"/>
      <c r="N10" s="272"/>
      <c r="O10" s="68"/>
      <c r="P10" s="68"/>
      <c r="Q10" s="68"/>
      <c r="R10" s="69"/>
      <c r="S10" s="68"/>
      <c r="T10" s="68"/>
    </row>
    <row r="11" spans="1:20" x14ac:dyDescent="0.25">
      <c r="A11" s="69" t="s">
        <v>6151</v>
      </c>
      <c r="B11" s="247" t="s">
        <v>7673</v>
      </c>
      <c r="C11" s="68" t="s">
        <v>6160</v>
      </c>
      <c r="D11" s="68" t="s">
        <v>7674</v>
      </c>
      <c r="E11" s="70">
        <v>15</v>
      </c>
      <c r="F11" s="70">
        <v>9</v>
      </c>
      <c r="G11" s="69">
        <v>6</v>
      </c>
      <c r="H11" s="69">
        <v>3</v>
      </c>
      <c r="I11" s="81">
        <v>1294</v>
      </c>
      <c r="J11" s="68">
        <v>12</v>
      </c>
      <c r="K11" s="70">
        <v>35</v>
      </c>
      <c r="L11" s="70">
        <v>20</v>
      </c>
      <c r="M11" s="272">
        <v>0</v>
      </c>
      <c r="N11" s="272">
        <v>4</v>
      </c>
      <c r="O11" s="69"/>
      <c r="P11" s="69"/>
      <c r="Q11" s="68" t="s">
        <v>6144</v>
      </c>
      <c r="R11" s="69">
        <v>2</v>
      </c>
      <c r="S11" s="68"/>
      <c r="T11" s="68"/>
    </row>
    <row r="12" spans="1:20" ht="15.75" x14ac:dyDescent="0.25">
      <c r="A12" s="69"/>
      <c r="B12" s="247" t="s">
        <v>6157</v>
      </c>
      <c r="C12" s="250">
        <v>2</v>
      </c>
      <c r="D12" s="68"/>
      <c r="E12" s="68"/>
      <c r="F12" s="68"/>
      <c r="G12" s="250">
        <f>SUM(G11:G11)</f>
        <v>6</v>
      </c>
      <c r="H12" s="250">
        <f>SUM(H11:H11)</f>
        <v>3</v>
      </c>
      <c r="I12" s="253">
        <f>SUM(I11:I11)</f>
        <v>1294</v>
      </c>
      <c r="J12" s="253">
        <f>SUM(J11:J11)</f>
        <v>12</v>
      </c>
      <c r="K12" s="68"/>
      <c r="L12" s="68"/>
      <c r="M12" s="641">
        <f t="shared" ref="M12:N12" si="0">SUM(M11:M11)</f>
        <v>0</v>
      </c>
      <c r="N12" s="641">
        <f t="shared" si="0"/>
        <v>4</v>
      </c>
      <c r="O12" s="250">
        <f>SUM(O11:O11)</f>
        <v>0</v>
      </c>
      <c r="P12" s="250">
        <f>SUM(P11:P11)</f>
        <v>0</v>
      </c>
      <c r="Q12" s="68"/>
      <c r="R12" s="250">
        <f>SUM(R11:R11)</f>
        <v>2</v>
      </c>
      <c r="S12" s="68"/>
      <c r="T12" s="68"/>
    </row>
    <row r="13" spans="1:20" ht="15.75" x14ac:dyDescent="0.25">
      <c r="A13" s="69"/>
      <c r="B13" s="68"/>
      <c r="C13" s="250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9"/>
      <c r="S13" s="68"/>
      <c r="T13" s="68"/>
    </row>
    <row r="14" spans="1:20" x14ac:dyDescent="0.25">
      <c r="A14" s="69" t="s">
        <v>7675</v>
      </c>
      <c r="B14" s="247" t="s">
        <v>7676</v>
      </c>
      <c r="C14" s="68" t="s">
        <v>6148</v>
      </c>
      <c r="D14" s="68" t="s">
        <v>7677</v>
      </c>
      <c r="E14" s="70">
        <v>17</v>
      </c>
      <c r="F14" s="70">
        <v>7</v>
      </c>
      <c r="G14" s="69">
        <v>6</v>
      </c>
      <c r="H14" s="69">
        <v>3</v>
      </c>
      <c r="I14" s="68">
        <v>1052</v>
      </c>
      <c r="J14" s="68">
        <v>12</v>
      </c>
      <c r="K14" s="70">
        <v>30.45</v>
      </c>
      <c r="L14" s="70">
        <v>20</v>
      </c>
      <c r="M14" s="70">
        <v>0</v>
      </c>
      <c r="N14" s="70">
        <v>4</v>
      </c>
      <c r="O14" s="69"/>
      <c r="P14" s="69"/>
      <c r="Q14" s="68" t="s">
        <v>6144</v>
      </c>
      <c r="R14" s="69">
        <v>2</v>
      </c>
      <c r="S14" s="68"/>
      <c r="T14" s="68"/>
    </row>
    <row r="15" spans="1:20" x14ac:dyDescent="0.25">
      <c r="A15" s="69">
        <v>9</v>
      </c>
      <c r="B15" s="249" t="s">
        <v>6147</v>
      </c>
      <c r="C15" s="68" t="s">
        <v>5809</v>
      </c>
      <c r="D15" s="68" t="s">
        <v>6167</v>
      </c>
      <c r="E15" s="70">
        <v>8</v>
      </c>
      <c r="F15" s="70">
        <v>21.45</v>
      </c>
      <c r="G15" s="69">
        <v>2</v>
      </c>
      <c r="H15" s="69">
        <v>2</v>
      </c>
      <c r="I15" s="68">
        <v>460</v>
      </c>
      <c r="J15" s="68">
        <v>12</v>
      </c>
      <c r="K15" s="70">
        <v>16</v>
      </c>
      <c r="L15" s="70">
        <v>11</v>
      </c>
      <c r="M15" s="70">
        <v>0</v>
      </c>
      <c r="N15" s="70">
        <v>0</v>
      </c>
      <c r="O15" s="69"/>
      <c r="P15" s="69"/>
      <c r="Q15" s="68" t="s">
        <v>6288</v>
      </c>
      <c r="R15" s="69">
        <v>2</v>
      </c>
      <c r="S15" s="68"/>
      <c r="T15" s="68" t="s">
        <v>7678</v>
      </c>
    </row>
    <row r="16" spans="1:20" x14ac:dyDescent="0.25">
      <c r="A16" s="69">
        <v>10</v>
      </c>
      <c r="B16" s="249" t="s">
        <v>6147</v>
      </c>
      <c r="C16" s="68" t="s">
        <v>6419</v>
      </c>
      <c r="D16" s="68" t="s">
        <v>6173</v>
      </c>
      <c r="E16" s="70">
        <v>12.15</v>
      </c>
      <c r="F16" s="70">
        <v>4.45</v>
      </c>
      <c r="G16" s="69">
        <v>2</v>
      </c>
      <c r="H16" s="69">
        <v>2</v>
      </c>
      <c r="I16" s="68">
        <v>366</v>
      </c>
      <c r="J16" s="68">
        <v>12</v>
      </c>
      <c r="K16" s="70">
        <v>17</v>
      </c>
      <c r="L16" s="70">
        <v>16</v>
      </c>
      <c r="M16" s="70">
        <v>0</v>
      </c>
      <c r="N16" s="70">
        <v>0</v>
      </c>
      <c r="O16" s="69"/>
      <c r="P16" s="69"/>
      <c r="Q16" s="68" t="s">
        <v>6144</v>
      </c>
      <c r="R16" s="69">
        <v>2</v>
      </c>
      <c r="S16" s="68"/>
      <c r="T16" s="68"/>
    </row>
    <row r="17" spans="1:20" x14ac:dyDescent="0.25">
      <c r="A17" s="69">
        <v>11</v>
      </c>
      <c r="B17" s="249" t="s">
        <v>6147</v>
      </c>
      <c r="C17" s="68" t="s">
        <v>6457</v>
      </c>
      <c r="D17" s="68" t="s">
        <v>6192</v>
      </c>
      <c r="E17" s="70">
        <v>11.25</v>
      </c>
      <c r="F17" s="70">
        <v>9.5500000000000007</v>
      </c>
      <c r="G17" s="69">
        <v>2</v>
      </c>
      <c r="H17" s="69">
        <v>2</v>
      </c>
      <c r="I17" s="68">
        <v>322</v>
      </c>
      <c r="J17" s="68">
        <v>12</v>
      </c>
      <c r="K17" s="70">
        <v>16.399999999999999</v>
      </c>
      <c r="L17" s="70">
        <v>12.35</v>
      </c>
      <c r="M17" s="70">
        <v>0</v>
      </c>
      <c r="N17" s="70">
        <v>0</v>
      </c>
      <c r="O17" s="69"/>
      <c r="P17" s="69"/>
      <c r="Q17" s="68" t="s">
        <v>7679</v>
      </c>
      <c r="R17" s="69">
        <v>7</v>
      </c>
      <c r="S17" s="68"/>
      <c r="T17" s="68"/>
    </row>
    <row r="18" spans="1:20" x14ac:dyDescent="0.25">
      <c r="A18" s="69">
        <v>12</v>
      </c>
      <c r="B18" s="249" t="s">
        <v>6147</v>
      </c>
      <c r="C18" s="68" t="s">
        <v>6415</v>
      </c>
      <c r="D18" s="68" t="s">
        <v>7680</v>
      </c>
      <c r="E18" s="70">
        <v>12.25</v>
      </c>
      <c r="F18" s="70">
        <v>10.4</v>
      </c>
      <c r="G18" s="69">
        <v>2</v>
      </c>
      <c r="H18" s="69">
        <v>2</v>
      </c>
      <c r="I18" s="68">
        <v>287</v>
      </c>
      <c r="J18" s="68">
        <v>12</v>
      </c>
      <c r="K18" s="70">
        <v>13.35</v>
      </c>
      <c r="L18" s="70">
        <v>12.1</v>
      </c>
      <c r="M18" s="70">
        <v>0</v>
      </c>
      <c r="N18" s="70">
        <v>0</v>
      </c>
      <c r="O18" s="69"/>
      <c r="P18" s="69"/>
      <c r="Q18" s="68" t="s">
        <v>5444</v>
      </c>
      <c r="R18" s="69">
        <v>7</v>
      </c>
      <c r="S18" s="68"/>
      <c r="T18" s="68"/>
    </row>
    <row r="19" spans="1:20" x14ac:dyDescent="0.25">
      <c r="A19" s="69">
        <v>13</v>
      </c>
      <c r="B19" s="249" t="s">
        <v>6147</v>
      </c>
      <c r="C19" s="68" t="s">
        <v>6189</v>
      </c>
      <c r="D19" s="68" t="s">
        <v>7681</v>
      </c>
      <c r="E19" s="70">
        <v>13.3</v>
      </c>
      <c r="F19" s="70">
        <v>11.15</v>
      </c>
      <c r="G19" s="69">
        <v>2</v>
      </c>
      <c r="H19" s="69">
        <v>2</v>
      </c>
      <c r="I19" s="68">
        <v>260</v>
      </c>
      <c r="J19" s="68">
        <v>12</v>
      </c>
      <c r="K19" s="70">
        <v>11.15</v>
      </c>
      <c r="L19" s="70">
        <v>10.3</v>
      </c>
      <c r="M19" s="70">
        <v>0</v>
      </c>
      <c r="N19" s="70">
        <v>0</v>
      </c>
      <c r="O19" s="69"/>
      <c r="P19" s="69"/>
      <c r="Q19" s="68" t="s">
        <v>4896</v>
      </c>
      <c r="R19" s="69">
        <v>2</v>
      </c>
      <c r="S19" s="68"/>
      <c r="T19" s="68"/>
    </row>
    <row r="20" spans="1:20" x14ac:dyDescent="0.25">
      <c r="A20" s="69">
        <v>14</v>
      </c>
      <c r="B20" s="249" t="s">
        <v>6147</v>
      </c>
      <c r="C20" s="68" t="s">
        <v>6316</v>
      </c>
      <c r="D20" s="68" t="s">
        <v>4896</v>
      </c>
      <c r="E20" s="70">
        <v>13</v>
      </c>
      <c r="F20" s="70">
        <v>10.3</v>
      </c>
      <c r="G20" s="69">
        <v>2</v>
      </c>
      <c r="H20" s="69">
        <v>2</v>
      </c>
      <c r="I20" s="68">
        <v>312</v>
      </c>
      <c r="J20" s="68">
        <v>12</v>
      </c>
      <c r="K20" s="70">
        <v>12.05</v>
      </c>
      <c r="L20" s="70">
        <v>11.25</v>
      </c>
      <c r="M20" s="70">
        <v>0</v>
      </c>
      <c r="N20" s="70">
        <v>0</v>
      </c>
      <c r="O20" s="69"/>
      <c r="P20" s="69"/>
      <c r="Q20" s="68" t="s">
        <v>4896</v>
      </c>
      <c r="R20" s="69">
        <v>2</v>
      </c>
      <c r="S20" s="68"/>
      <c r="T20" s="68"/>
    </row>
    <row r="21" spans="1:20" x14ac:dyDescent="0.25">
      <c r="A21" s="69">
        <v>15</v>
      </c>
      <c r="B21" s="249" t="s">
        <v>6147</v>
      </c>
      <c r="C21" s="68" t="s">
        <v>6400</v>
      </c>
      <c r="D21" s="68" t="s">
        <v>7681</v>
      </c>
      <c r="E21" s="70">
        <v>16.3</v>
      </c>
      <c r="F21" s="70">
        <v>12.3</v>
      </c>
      <c r="G21" s="69">
        <v>2</v>
      </c>
      <c r="H21" s="69">
        <v>2</v>
      </c>
      <c r="I21" s="68">
        <v>312</v>
      </c>
      <c r="J21" s="68">
        <v>12</v>
      </c>
      <c r="K21" s="70">
        <v>12.15</v>
      </c>
      <c r="L21" s="70">
        <v>11.3</v>
      </c>
      <c r="M21" s="70">
        <v>0</v>
      </c>
      <c r="N21" s="70">
        <v>0</v>
      </c>
      <c r="O21" s="69"/>
      <c r="P21" s="69"/>
      <c r="Q21" s="68" t="s">
        <v>4896</v>
      </c>
      <c r="R21" s="69">
        <v>2</v>
      </c>
      <c r="S21" s="68"/>
      <c r="T21" s="68"/>
    </row>
    <row r="22" spans="1:20" x14ac:dyDescent="0.25">
      <c r="A22" s="69">
        <v>16</v>
      </c>
      <c r="B22" s="249" t="s">
        <v>6147</v>
      </c>
      <c r="C22" s="68" t="s">
        <v>5823</v>
      </c>
      <c r="D22" s="68" t="s">
        <v>7682</v>
      </c>
      <c r="E22" s="70">
        <v>6.45</v>
      </c>
      <c r="F22" s="70">
        <v>20.45</v>
      </c>
      <c r="G22" s="69">
        <v>2</v>
      </c>
      <c r="H22" s="69">
        <v>2</v>
      </c>
      <c r="I22" s="68">
        <v>416</v>
      </c>
      <c r="J22" s="68">
        <v>12</v>
      </c>
      <c r="K22" s="70">
        <v>16</v>
      </c>
      <c r="L22" s="70">
        <v>11</v>
      </c>
      <c r="M22" s="70">
        <v>0</v>
      </c>
      <c r="N22" s="70">
        <v>0</v>
      </c>
      <c r="O22" s="69"/>
      <c r="P22" s="69"/>
      <c r="Q22" s="68" t="s">
        <v>6288</v>
      </c>
      <c r="R22" s="69">
        <v>2</v>
      </c>
      <c r="S22" s="68"/>
      <c r="T22" s="68" t="s">
        <v>7683</v>
      </c>
    </row>
    <row r="23" spans="1:20" x14ac:dyDescent="0.25">
      <c r="A23" s="69">
        <v>17</v>
      </c>
      <c r="B23" s="249" t="s">
        <v>6147</v>
      </c>
      <c r="C23" s="68" t="s">
        <v>5824</v>
      </c>
      <c r="D23" s="68" t="s">
        <v>7681</v>
      </c>
      <c r="E23" s="70">
        <v>6.15</v>
      </c>
      <c r="F23" s="70">
        <v>8.15</v>
      </c>
      <c r="G23" s="69">
        <v>1</v>
      </c>
      <c r="H23" s="69">
        <v>1</v>
      </c>
      <c r="I23" s="68">
        <v>260</v>
      </c>
      <c r="J23" s="68">
        <v>12</v>
      </c>
      <c r="K23" s="70">
        <v>14</v>
      </c>
      <c r="L23" s="70">
        <v>10</v>
      </c>
      <c r="M23" s="70">
        <v>2</v>
      </c>
      <c r="N23" s="70">
        <v>2</v>
      </c>
      <c r="O23" s="69"/>
      <c r="P23" s="69"/>
      <c r="Q23" s="68" t="s">
        <v>6288</v>
      </c>
      <c r="R23" s="69">
        <v>2</v>
      </c>
      <c r="S23" s="68"/>
      <c r="T23" s="68"/>
    </row>
    <row r="24" spans="1:20" x14ac:dyDescent="0.25">
      <c r="A24" s="69">
        <v>18</v>
      </c>
      <c r="B24" s="249" t="s">
        <v>6147</v>
      </c>
      <c r="C24" s="68" t="s">
        <v>5826</v>
      </c>
      <c r="D24" s="68" t="s">
        <v>7681</v>
      </c>
      <c r="E24" s="70">
        <v>6.4</v>
      </c>
      <c r="F24" s="70">
        <v>9.15</v>
      </c>
      <c r="G24" s="69">
        <v>1</v>
      </c>
      <c r="H24" s="69">
        <v>1</v>
      </c>
      <c r="I24" s="68">
        <v>280</v>
      </c>
      <c r="J24" s="68">
        <v>6</v>
      </c>
      <c r="K24" s="70">
        <v>15.35</v>
      </c>
      <c r="L24" s="70">
        <v>10</v>
      </c>
      <c r="M24" s="70">
        <v>2.15</v>
      </c>
      <c r="N24" s="70">
        <v>2.15</v>
      </c>
      <c r="O24" s="69"/>
      <c r="P24" s="69"/>
      <c r="Q24" s="68" t="s">
        <v>6288</v>
      </c>
      <c r="R24" s="69">
        <v>3</v>
      </c>
      <c r="S24" s="68"/>
      <c r="T24" s="68"/>
    </row>
    <row r="25" spans="1:20" x14ac:dyDescent="0.25">
      <c r="A25" s="69">
        <v>19</v>
      </c>
      <c r="B25" s="249" t="s">
        <v>6147</v>
      </c>
      <c r="C25" s="68" t="s">
        <v>6180</v>
      </c>
      <c r="D25" s="68" t="s">
        <v>7681</v>
      </c>
      <c r="E25" s="70">
        <v>15.3</v>
      </c>
      <c r="F25" s="70">
        <v>11.3</v>
      </c>
      <c r="G25" s="69">
        <v>2</v>
      </c>
      <c r="H25" s="69">
        <v>2</v>
      </c>
      <c r="I25" s="68">
        <v>260</v>
      </c>
      <c r="J25" s="68">
        <v>12</v>
      </c>
      <c r="K25" s="70">
        <v>10.45</v>
      </c>
      <c r="L25" s="70">
        <v>9.15</v>
      </c>
      <c r="M25" s="70">
        <v>0</v>
      </c>
      <c r="N25" s="70">
        <v>0</v>
      </c>
      <c r="O25" s="69"/>
      <c r="P25" s="69"/>
      <c r="Q25" s="68" t="s">
        <v>4896</v>
      </c>
      <c r="R25" s="69">
        <v>2</v>
      </c>
      <c r="S25" s="68"/>
      <c r="T25" s="68"/>
    </row>
    <row r="26" spans="1:20" x14ac:dyDescent="0.25">
      <c r="A26" s="69" t="s">
        <v>7684</v>
      </c>
      <c r="B26" s="249" t="s">
        <v>6147</v>
      </c>
      <c r="C26" s="68" t="s">
        <v>6429</v>
      </c>
      <c r="D26" s="68" t="s">
        <v>7685</v>
      </c>
      <c r="E26" s="70">
        <v>12.3</v>
      </c>
      <c r="F26" s="70">
        <v>13</v>
      </c>
      <c r="G26" s="69">
        <v>2</v>
      </c>
      <c r="H26" s="69">
        <v>2</v>
      </c>
      <c r="I26" s="68">
        <v>380</v>
      </c>
      <c r="J26" s="68">
        <v>12</v>
      </c>
      <c r="K26" s="70">
        <v>12.3</v>
      </c>
      <c r="L26" s="70">
        <v>13</v>
      </c>
      <c r="M26" s="70">
        <v>0</v>
      </c>
      <c r="N26" s="70">
        <v>0</v>
      </c>
      <c r="O26" s="69"/>
      <c r="P26" s="69"/>
      <c r="Q26" s="68" t="s">
        <v>5194</v>
      </c>
      <c r="R26" s="69">
        <v>2</v>
      </c>
      <c r="S26" s="68"/>
      <c r="T26" s="68"/>
    </row>
    <row r="27" spans="1:20" x14ac:dyDescent="0.25">
      <c r="A27" s="69">
        <v>22</v>
      </c>
      <c r="B27" s="249" t="s">
        <v>6147</v>
      </c>
      <c r="C27" s="68" t="s">
        <v>6407</v>
      </c>
      <c r="D27" s="68" t="s">
        <v>7686</v>
      </c>
      <c r="E27" s="70">
        <v>14.45</v>
      </c>
      <c r="F27" s="70">
        <v>13.3</v>
      </c>
      <c r="G27" s="69">
        <v>2</v>
      </c>
      <c r="H27" s="69">
        <v>2</v>
      </c>
      <c r="I27" s="68">
        <v>293</v>
      </c>
      <c r="J27" s="68">
        <v>18</v>
      </c>
      <c r="K27" s="70">
        <v>16.05</v>
      </c>
      <c r="L27" s="70">
        <v>12.2</v>
      </c>
      <c r="M27" s="70">
        <v>0</v>
      </c>
      <c r="N27" s="70">
        <v>0</v>
      </c>
      <c r="O27" s="69"/>
      <c r="P27" s="69"/>
      <c r="Q27" s="68" t="s">
        <v>6288</v>
      </c>
      <c r="R27" s="69">
        <v>7</v>
      </c>
      <c r="S27" s="68"/>
      <c r="T27" s="68"/>
    </row>
    <row r="28" spans="1:20" x14ac:dyDescent="0.25">
      <c r="A28" s="69">
        <v>23</v>
      </c>
      <c r="B28" s="249" t="s">
        <v>6147</v>
      </c>
      <c r="C28" s="68" t="s">
        <v>6286</v>
      </c>
      <c r="D28" s="68" t="s">
        <v>7686</v>
      </c>
      <c r="E28" s="70">
        <v>13.15</v>
      </c>
      <c r="F28" s="70">
        <v>10.15</v>
      </c>
      <c r="G28" s="69">
        <v>2</v>
      </c>
      <c r="H28" s="69">
        <v>2</v>
      </c>
      <c r="I28" s="68">
        <v>314</v>
      </c>
      <c r="J28" s="68">
        <v>12</v>
      </c>
      <c r="K28" s="70">
        <v>16.350000000000001</v>
      </c>
      <c r="L28" s="70">
        <v>13.15</v>
      </c>
      <c r="M28" s="70">
        <v>0</v>
      </c>
      <c r="N28" s="70">
        <v>0</v>
      </c>
      <c r="O28" s="69"/>
      <c r="P28" s="69"/>
      <c r="Q28" s="68" t="s">
        <v>4725</v>
      </c>
      <c r="R28" s="69">
        <v>9</v>
      </c>
      <c r="S28" s="68"/>
      <c r="T28" s="68"/>
    </row>
    <row r="29" spans="1:20" x14ac:dyDescent="0.25">
      <c r="A29" s="69">
        <v>24</v>
      </c>
      <c r="B29" s="249" t="s">
        <v>6147</v>
      </c>
      <c r="C29" s="68" t="s">
        <v>6318</v>
      </c>
      <c r="D29" s="68" t="s">
        <v>7687</v>
      </c>
      <c r="E29" s="70">
        <v>12.45</v>
      </c>
      <c r="F29" s="70">
        <v>11.2</v>
      </c>
      <c r="G29" s="69">
        <v>2</v>
      </c>
      <c r="H29" s="69">
        <v>2</v>
      </c>
      <c r="I29" s="68">
        <v>272</v>
      </c>
      <c r="J29" s="68">
        <v>12</v>
      </c>
      <c r="K29" s="70">
        <v>14.25</v>
      </c>
      <c r="L29" s="70">
        <v>12</v>
      </c>
      <c r="M29" s="70">
        <v>0</v>
      </c>
      <c r="N29" s="70">
        <v>0</v>
      </c>
      <c r="O29" s="69"/>
      <c r="P29" s="69"/>
      <c r="Q29" s="68" t="s">
        <v>7688</v>
      </c>
      <c r="R29" s="69">
        <v>8</v>
      </c>
      <c r="S29" s="68"/>
      <c r="T29" s="68"/>
    </row>
    <row r="30" spans="1:20" x14ac:dyDescent="0.25">
      <c r="A30" s="69">
        <v>25</v>
      </c>
      <c r="B30" s="249" t="s">
        <v>6147</v>
      </c>
      <c r="C30" s="68" t="s">
        <v>6190</v>
      </c>
      <c r="D30" s="68" t="s">
        <v>7689</v>
      </c>
      <c r="E30" s="70">
        <v>17.100000000000001</v>
      </c>
      <c r="F30" s="70">
        <v>14.45</v>
      </c>
      <c r="G30" s="69">
        <v>2</v>
      </c>
      <c r="H30" s="69">
        <v>2</v>
      </c>
      <c r="I30" s="68">
        <v>236</v>
      </c>
      <c r="J30" s="68">
        <v>12</v>
      </c>
      <c r="K30" s="70">
        <v>12.15</v>
      </c>
      <c r="L30" s="70">
        <v>10.25</v>
      </c>
      <c r="M30" s="70">
        <v>0</v>
      </c>
      <c r="N30" s="70">
        <v>0</v>
      </c>
      <c r="O30" s="69"/>
      <c r="P30" s="69"/>
      <c r="Q30" s="68" t="s">
        <v>5116</v>
      </c>
      <c r="R30" s="69">
        <v>5</v>
      </c>
      <c r="S30" s="68"/>
      <c r="T30" s="68"/>
    </row>
    <row r="31" spans="1:20" ht="15.75" customHeight="1" x14ac:dyDescent="0.25">
      <c r="A31" s="69">
        <v>26</v>
      </c>
      <c r="B31" s="249" t="s">
        <v>6147</v>
      </c>
      <c r="C31" s="68" t="s">
        <v>6193</v>
      </c>
      <c r="D31" s="87" t="s">
        <v>7690</v>
      </c>
      <c r="E31" s="70">
        <v>12.3</v>
      </c>
      <c r="F31" s="70">
        <v>10.5</v>
      </c>
      <c r="G31" s="69">
        <v>2</v>
      </c>
      <c r="H31" s="69">
        <v>2</v>
      </c>
      <c r="I31" s="68">
        <v>229</v>
      </c>
      <c r="J31" s="68">
        <v>12</v>
      </c>
      <c r="K31" s="70">
        <v>14.45</v>
      </c>
      <c r="L31" s="70">
        <v>12.1</v>
      </c>
      <c r="M31" s="70">
        <v>0</v>
      </c>
      <c r="N31" s="70">
        <v>0</v>
      </c>
      <c r="O31" s="69"/>
      <c r="P31" s="69"/>
      <c r="Q31" s="68" t="s">
        <v>5407</v>
      </c>
      <c r="R31" s="69">
        <v>10</v>
      </c>
      <c r="S31" s="68"/>
      <c r="T31" s="68"/>
    </row>
    <row r="32" spans="1:20" x14ac:dyDescent="0.25">
      <c r="A32" s="69">
        <v>27</v>
      </c>
      <c r="B32" s="249" t="s">
        <v>6147</v>
      </c>
      <c r="C32" s="68" t="s">
        <v>6195</v>
      </c>
      <c r="D32" s="68" t="s">
        <v>5336</v>
      </c>
      <c r="E32" s="70">
        <v>11.3</v>
      </c>
      <c r="F32" s="70">
        <v>9.4499999999999993</v>
      </c>
      <c r="G32" s="69">
        <v>2</v>
      </c>
      <c r="H32" s="69">
        <v>2</v>
      </c>
      <c r="I32" s="68">
        <f>178+78</f>
        <v>256</v>
      </c>
      <c r="J32" s="68">
        <v>12</v>
      </c>
      <c r="K32" s="70">
        <v>19.5</v>
      </c>
      <c r="L32" s="70">
        <v>10.050000000000001</v>
      </c>
      <c r="M32" s="70">
        <v>0</v>
      </c>
      <c r="N32" s="70">
        <v>0</v>
      </c>
      <c r="O32" s="69"/>
      <c r="P32" s="69"/>
      <c r="Q32" s="68" t="s">
        <v>7691</v>
      </c>
      <c r="R32" s="69">
        <v>7</v>
      </c>
      <c r="S32" s="68"/>
      <c r="T32" s="68"/>
    </row>
    <row r="33" spans="1:20" x14ac:dyDescent="0.25">
      <c r="A33" s="69">
        <v>28</v>
      </c>
      <c r="B33" s="249" t="s">
        <v>6147</v>
      </c>
      <c r="C33" s="68" t="s">
        <v>6291</v>
      </c>
      <c r="D33" s="68" t="s">
        <v>4949</v>
      </c>
      <c r="E33" s="70">
        <v>16.3</v>
      </c>
      <c r="F33" s="70">
        <v>19.45</v>
      </c>
      <c r="G33" s="69">
        <v>2</v>
      </c>
      <c r="H33" s="69">
        <v>2</v>
      </c>
      <c r="I33" s="68">
        <v>256</v>
      </c>
      <c r="J33" s="68">
        <v>12</v>
      </c>
      <c r="K33" s="70">
        <v>12.45</v>
      </c>
      <c r="L33" s="70">
        <v>10.55</v>
      </c>
      <c r="M33" s="70">
        <v>0</v>
      </c>
      <c r="N33" s="70">
        <v>0</v>
      </c>
      <c r="O33" s="69"/>
      <c r="P33" s="69"/>
      <c r="Q33" s="68" t="s">
        <v>6179</v>
      </c>
      <c r="R33" s="69">
        <v>5</v>
      </c>
      <c r="S33" s="68"/>
      <c r="T33" s="68"/>
    </row>
    <row r="34" spans="1:20" ht="15.75" x14ac:dyDescent="0.25">
      <c r="A34" s="69"/>
      <c r="B34" s="263" t="s">
        <v>6182</v>
      </c>
      <c r="C34" s="250">
        <v>22</v>
      </c>
      <c r="D34" s="68"/>
      <c r="E34" s="70"/>
      <c r="F34" s="70"/>
      <c r="G34" s="250">
        <f>SUM(G14:G33)</f>
        <v>42</v>
      </c>
      <c r="H34" s="250">
        <f>SUM(H14:H33)</f>
        <v>39</v>
      </c>
      <c r="I34" s="253">
        <f>SUM(I14:I33)</f>
        <v>6823</v>
      </c>
      <c r="J34" s="253">
        <f>SUM(J14:J33)</f>
        <v>240</v>
      </c>
      <c r="K34" s="250"/>
      <c r="L34" s="250"/>
      <c r="M34" s="253">
        <f>SUM(M14:M33)</f>
        <v>4.1500000000000004</v>
      </c>
      <c r="N34" s="253">
        <f>SUM(N14:N33)</f>
        <v>8.15</v>
      </c>
      <c r="O34" s="250">
        <f>SUM(O14:O33)</f>
        <v>0</v>
      </c>
      <c r="P34" s="250">
        <f>SUM(P14:P33)</f>
        <v>0</v>
      </c>
      <c r="Q34" s="250"/>
      <c r="R34" s="250">
        <f>SUM(R14:R33)</f>
        <v>88</v>
      </c>
      <c r="S34" s="68"/>
      <c r="T34" s="68"/>
    </row>
    <row r="35" spans="1:20" ht="15.75" x14ac:dyDescent="0.25">
      <c r="A35" s="265"/>
      <c r="B35" s="266"/>
      <c r="C35" s="267"/>
      <c r="D35" s="207"/>
      <c r="E35" s="268"/>
      <c r="F35" s="268"/>
      <c r="G35" s="267"/>
      <c r="H35" s="267"/>
      <c r="I35" s="270"/>
      <c r="J35" s="207"/>
      <c r="K35" s="268"/>
      <c r="L35" s="268"/>
      <c r="M35" s="268"/>
      <c r="N35" s="268"/>
      <c r="O35" s="267"/>
      <c r="P35" s="267"/>
      <c r="Q35" s="207"/>
      <c r="R35" s="267"/>
      <c r="S35" s="207"/>
      <c r="T35" s="207"/>
    </row>
    <row r="36" spans="1:20" ht="15.75" x14ac:dyDescent="0.25">
      <c r="A36" s="254"/>
      <c r="B36" s="255"/>
      <c r="C36" s="256"/>
      <c r="D36" s="257"/>
      <c r="E36" s="65"/>
      <c r="F36" s="65"/>
      <c r="G36" s="256"/>
      <c r="H36" s="256"/>
      <c r="I36" s="258"/>
      <c r="J36" s="257"/>
      <c r="K36" s="65"/>
      <c r="L36" s="65"/>
      <c r="M36" s="65"/>
      <c r="N36" s="65"/>
      <c r="O36" s="256"/>
      <c r="P36" s="256"/>
      <c r="Q36" s="257"/>
      <c r="R36" s="256"/>
      <c r="S36" s="257"/>
      <c r="T36" s="256" t="s">
        <v>6183</v>
      </c>
    </row>
    <row r="37" spans="1:20" ht="36" customHeight="1" x14ac:dyDescent="0.25">
      <c r="A37" s="239" t="s">
        <v>6126</v>
      </c>
      <c r="B37" s="761" t="s">
        <v>6127</v>
      </c>
      <c r="C37" s="762" t="s">
        <v>6018</v>
      </c>
      <c r="D37" s="259" t="s">
        <v>5783</v>
      </c>
      <c r="E37" s="260" t="s">
        <v>5934</v>
      </c>
      <c r="F37" s="260" t="s">
        <v>6128</v>
      </c>
      <c r="G37" s="763" t="s">
        <v>6129</v>
      </c>
      <c r="H37" s="764"/>
      <c r="I37" s="260" t="s">
        <v>5790</v>
      </c>
      <c r="J37" s="260" t="s">
        <v>6130</v>
      </c>
      <c r="K37" s="259" t="s">
        <v>6020</v>
      </c>
      <c r="L37" s="259" t="s">
        <v>7669</v>
      </c>
      <c r="M37" s="763" t="s">
        <v>6132</v>
      </c>
      <c r="N37" s="764"/>
      <c r="O37" s="759" t="s">
        <v>6133</v>
      </c>
      <c r="P37" s="760"/>
      <c r="Q37" s="260" t="s">
        <v>6134</v>
      </c>
      <c r="R37" s="378" t="s">
        <v>6135</v>
      </c>
      <c r="S37" s="378" t="s">
        <v>6136</v>
      </c>
      <c r="T37" s="309" t="s">
        <v>5933</v>
      </c>
    </row>
    <row r="38" spans="1:20" ht="15.75" thickBot="1" x14ac:dyDescent="0.3">
      <c r="A38" s="54" t="s">
        <v>5793</v>
      </c>
      <c r="B38" s="709"/>
      <c r="C38" s="758"/>
      <c r="D38" s="240"/>
      <c r="E38" s="162"/>
      <c r="F38" s="241"/>
      <c r="G38" s="639" t="s">
        <v>5798</v>
      </c>
      <c r="H38" s="243" t="s">
        <v>5936</v>
      </c>
      <c r="I38" s="162" t="s">
        <v>5784</v>
      </c>
      <c r="J38" s="162" t="s">
        <v>6096</v>
      </c>
      <c r="K38" s="240" t="s">
        <v>5800</v>
      </c>
      <c r="L38" s="240" t="s">
        <v>5800</v>
      </c>
      <c r="M38" s="243" t="s">
        <v>5798</v>
      </c>
      <c r="N38" s="244" t="s">
        <v>5936</v>
      </c>
      <c r="O38" s="243" t="s">
        <v>5798</v>
      </c>
      <c r="P38" s="244" t="s">
        <v>5936</v>
      </c>
      <c r="Q38" s="245" t="s">
        <v>6137</v>
      </c>
      <c r="R38" s="240" t="s">
        <v>6138</v>
      </c>
      <c r="S38" s="240" t="s">
        <v>5793</v>
      </c>
      <c r="T38" s="160"/>
    </row>
    <row r="39" spans="1:20" ht="15.75" thickTop="1" x14ac:dyDescent="0.25">
      <c r="A39" s="69"/>
      <c r="B39" s="247" t="s">
        <v>6184</v>
      </c>
      <c r="C39" s="68"/>
      <c r="D39" s="68"/>
      <c r="E39" s="70"/>
      <c r="F39" s="70"/>
      <c r="G39" s="69"/>
      <c r="H39" s="69"/>
      <c r="I39" s="68"/>
      <c r="J39" s="68"/>
      <c r="K39" s="70"/>
      <c r="L39" s="70"/>
      <c r="M39" s="70"/>
      <c r="N39" s="70"/>
      <c r="O39" s="69"/>
      <c r="P39" s="69"/>
      <c r="Q39" s="68"/>
      <c r="R39" s="69"/>
      <c r="S39" s="68"/>
      <c r="T39" s="68"/>
    </row>
    <row r="40" spans="1:20" x14ac:dyDescent="0.25">
      <c r="A40" s="69">
        <v>29</v>
      </c>
      <c r="B40" s="247" t="s">
        <v>7692</v>
      </c>
      <c r="C40" s="68" t="s">
        <v>6445</v>
      </c>
      <c r="D40" s="68" t="s">
        <v>7693</v>
      </c>
      <c r="E40" s="70">
        <v>13.1</v>
      </c>
      <c r="F40" s="68">
        <v>11.25</v>
      </c>
      <c r="G40" s="69">
        <v>2</v>
      </c>
      <c r="H40" s="69">
        <v>2</v>
      </c>
      <c r="I40" s="68">
        <v>314</v>
      </c>
      <c r="J40" s="68">
        <v>12</v>
      </c>
      <c r="K40" s="68">
        <v>17.05</v>
      </c>
      <c r="L40" s="70">
        <v>12.5</v>
      </c>
      <c r="M40" s="68"/>
      <c r="N40" s="68"/>
      <c r="O40" s="68"/>
      <c r="P40" s="68"/>
      <c r="Q40" s="68" t="s">
        <v>4598</v>
      </c>
      <c r="R40" s="69">
        <v>10</v>
      </c>
      <c r="S40" s="68"/>
      <c r="T40" s="68"/>
    </row>
    <row r="41" spans="1:20" ht="15.75" x14ac:dyDescent="0.25">
      <c r="A41" s="69"/>
      <c r="B41" s="263" t="s">
        <v>6263</v>
      </c>
      <c r="C41" s="250">
        <v>1</v>
      </c>
      <c r="D41" s="234"/>
      <c r="E41" s="234"/>
      <c r="F41" s="234"/>
      <c r="G41" s="250">
        <f>SUM(G40)</f>
        <v>2</v>
      </c>
      <c r="H41" s="250">
        <f t="shared" ref="H41:J41" si="1">SUM(H40)</f>
        <v>2</v>
      </c>
      <c r="I41" s="263">
        <f t="shared" si="1"/>
        <v>314</v>
      </c>
      <c r="J41" s="263">
        <f t="shared" si="1"/>
        <v>12</v>
      </c>
      <c r="K41" s="263"/>
      <c r="L41" s="263"/>
      <c r="M41" s="641">
        <f t="shared" ref="M41:R41" si="2">SUM(M40)</f>
        <v>0</v>
      </c>
      <c r="N41" s="641">
        <f t="shared" si="2"/>
        <v>0</v>
      </c>
      <c r="O41" s="250">
        <f t="shared" si="2"/>
        <v>0</v>
      </c>
      <c r="P41" s="250">
        <f t="shared" si="2"/>
        <v>0</v>
      </c>
      <c r="Q41" s="250"/>
      <c r="R41" s="250">
        <f t="shared" si="2"/>
        <v>10</v>
      </c>
      <c r="S41" s="247"/>
      <c r="T41" s="68"/>
    </row>
    <row r="42" spans="1:20" x14ac:dyDescent="0.25">
      <c r="A42" s="69"/>
      <c r="B42" s="24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70"/>
      <c r="N42" s="70"/>
      <c r="O42" s="68"/>
      <c r="P42" s="68"/>
      <c r="Q42" s="68"/>
      <c r="R42" s="68"/>
      <c r="S42" s="68"/>
      <c r="T42" s="68"/>
    </row>
    <row r="43" spans="1:20" x14ac:dyDescent="0.25">
      <c r="A43" s="69">
        <v>30</v>
      </c>
      <c r="B43" s="247" t="s">
        <v>7694</v>
      </c>
      <c r="C43" s="68" t="s">
        <v>6373</v>
      </c>
      <c r="D43" s="77" t="s">
        <v>6449</v>
      </c>
      <c r="E43" s="70">
        <v>14.4</v>
      </c>
      <c r="F43" s="70">
        <v>10.45</v>
      </c>
      <c r="G43" s="69">
        <v>2</v>
      </c>
      <c r="H43" s="69">
        <v>2</v>
      </c>
      <c r="I43" s="68">
        <v>302</v>
      </c>
      <c r="J43" s="68">
        <v>12</v>
      </c>
      <c r="K43" s="70">
        <v>15.5</v>
      </c>
      <c r="L43" s="70">
        <v>12.45</v>
      </c>
      <c r="M43" s="70"/>
      <c r="N43" s="70"/>
      <c r="O43" s="69"/>
      <c r="P43" s="69"/>
      <c r="Q43" s="68" t="s">
        <v>4598</v>
      </c>
      <c r="R43" s="69">
        <v>10</v>
      </c>
      <c r="S43" s="68"/>
      <c r="T43" s="68"/>
    </row>
    <row r="44" spans="1:20" ht="15.75" x14ac:dyDescent="0.25">
      <c r="A44" s="69"/>
      <c r="B44" s="263" t="s">
        <v>6276</v>
      </c>
      <c r="C44" s="250">
        <v>1</v>
      </c>
      <c r="D44" s="234"/>
      <c r="E44" s="306"/>
      <c r="F44" s="306"/>
      <c r="G44" s="250">
        <f>SUM(G43)</f>
        <v>2</v>
      </c>
      <c r="H44" s="250">
        <f t="shared" ref="H44:J44" si="3">SUM(H43)</f>
        <v>2</v>
      </c>
      <c r="I44" s="253">
        <f t="shared" si="3"/>
        <v>302</v>
      </c>
      <c r="J44" s="253">
        <f t="shared" si="3"/>
        <v>12</v>
      </c>
      <c r="K44" s="264"/>
      <c r="L44" s="264"/>
      <c r="M44" s="641">
        <f t="shared" ref="M44:R44" si="4">SUM(M43)</f>
        <v>0</v>
      </c>
      <c r="N44" s="641">
        <f t="shared" si="4"/>
        <v>0</v>
      </c>
      <c r="O44" s="250">
        <f t="shared" si="4"/>
        <v>0</v>
      </c>
      <c r="P44" s="250">
        <f t="shared" si="4"/>
        <v>0</v>
      </c>
      <c r="Q44" s="263"/>
      <c r="R44" s="250">
        <f t="shared" si="4"/>
        <v>10</v>
      </c>
      <c r="S44" s="68"/>
      <c r="T44" s="68"/>
    </row>
    <row r="45" spans="1:20" x14ac:dyDescent="0.25">
      <c r="A45" s="69"/>
      <c r="B45" s="247"/>
      <c r="C45" s="68"/>
      <c r="D45" s="74"/>
      <c r="E45" s="70"/>
      <c r="F45" s="70"/>
      <c r="G45" s="69"/>
      <c r="H45" s="69"/>
      <c r="I45" s="68"/>
      <c r="J45" s="68"/>
      <c r="K45" s="70"/>
      <c r="L45" s="70"/>
      <c r="M45" s="70"/>
      <c r="N45" s="70"/>
      <c r="O45" s="69"/>
      <c r="P45" s="69"/>
      <c r="Q45" s="68"/>
      <c r="R45" s="69"/>
      <c r="S45" s="68"/>
      <c r="T45" s="68"/>
    </row>
    <row r="46" spans="1:20" x14ac:dyDescent="0.25">
      <c r="A46" s="69">
        <v>31</v>
      </c>
      <c r="B46" s="247" t="s">
        <v>7695</v>
      </c>
      <c r="C46" s="68" t="s">
        <v>6175</v>
      </c>
      <c r="D46" s="68" t="s">
        <v>7696</v>
      </c>
      <c r="E46" s="70">
        <v>11.55</v>
      </c>
      <c r="F46" s="70">
        <v>9.3000000000000007</v>
      </c>
      <c r="G46" s="69">
        <v>2</v>
      </c>
      <c r="H46" s="69">
        <v>2</v>
      </c>
      <c r="I46" s="68">
        <v>242</v>
      </c>
      <c r="J46" s="68">
        <v>18</v>
      </c>
      <c r="K46" s="70">
        <v>14.05</v>
      </c>
      <c r="L46" s="70">
        <v>10.1</v>
      </c>
      <c r="M46" s="70">
        <v>0</v>
      </c>
      <c r="N46" s="70">
        <v>0</v>
      </c>
      <c r="O46" s="69">
        <v>0</v>
      </c>
      <c r="P46" s="69">
        <v>0</v>
      </c>
      <c r="Q46" s="68" t="s">
        <v>4576</v>
      </c>
      <c r="R46" s="69">
        <v>6</v>
      </c>
      <c r="S46" s="68"/>
      <c r="T46" s="68"/>
    </row>
    <row r="47" spans="1:20" x14ac:dyDescent="0.25">
      <c r="A47" s="69">
        <v>32</v>
      </c>
      <c r="B47" s="249" t="s">
        <v>6147</v>
      </c>
      <c r="C47" s="68" t="s">
        <v>6196</v>
      </c>
      <c r="D47" s="68" t="s">
        <v>7697</v>
      </c>
      <c r="E47" s="70">
        <v>17.350000000000001</v>
      </c>
      <c r="F47" s="70">
        <v>15</v>
      </c>
      <c r="G47" s="69">
        <v>2</v>
      </c>
      <c r="H47" s="69">
        <v>2</v>
      </c>
      <c r="I47" s="68">
        <v>222</v>
      </c>
      <c r="J47" s="68">
        <v>12</v>
      </c>
      <c r="K47" s="70">
        <v>11.5</v>
      </c>
      <c r="L47" s="70">
        <v>9.1</v>
      </c>
      <c r="M47" s="70">
        <v>0</v>
      </c>
      <c r="N47" s="70">
        <v>0</v>
      </c>
      <c r="O47" s="69">
        <v>0</v>
      </c>
      <c r="P47" s="69">
        <v>0</v>
      </c>
      <c r="Q47" s="68" t="s">
        <v>4576</v>
      </c>
      <c r="R47" s="69">
        <v>5</v>
      </c>
      <c r="S47" s="68"/>
      <c r="T47" s="68"/>
    </row>
    <row r="48" spans="1:20" x14ac:dyDescent="0.25">
      <c r="A48" s="69">
        <v>33</v>
      </c>
      <c r="B48" s="249" t="s">
        <v>6147</v>
      </c>
      <c r="C48" s="68" t="s">
        <v>6197</v>
      </c>
      <c r="D48" s="68" t="s">
        <v>5258</v>
      </c>
      <c r="E48" s="70">
        <v>12.2</v>
      </c>
      <c r="F48" s="70">
        <v>11</v>
      </c>
      <c r="G48" s="69">
        <v>2</v>
      </c>
      <c r="H48" s="69">
        <v>2</v>
      </c>
      <c r="I48" s="68">
        <v>270</v>
      </c>
      <c r="J48" s="68">
        <v>12</v>
      </c>
      <c r="K48" s="70">
        <v>13.4</v>
      </c>
      <c r="L48" s="70">
        <v>11.45</v>
      </c>
      <c r="M48" s="70">
        <v>0</v>
      </c>
      <c r="N48" s="70">
        <v>0</v>
      </c>
      <c r="O48" s="69">
        <v>0</v>
      </c>
      <c r="P48" s="69">
        <v>0</v>
      </c>
      <c r="Q48" s="68" t="s">
        <v>5258</v>
      </c>
      <c r="R48" s="69">
        <v>8</v>
      </c>
      <c r="S48" s="68"/>
      <c r="T48" s="68"/>
    </row>
    <row r="49" spans="1:20" x14ac:dyDescent="0.25">
      <c r="A49" s="69">
        <v>34</v>
      </c>
      <c r="B49" s="249" t="s">
        <v>6147</v>
      </c>
      <c r="C49" s="68" t="s">
        <v>6198</v>
      </c>
      <c r="D49" s="68" t="s">
        <v>7698</v>
      </c>
      <c r="E49" s="70">
        <v>14.3</v>
      </c>
      <c r="F49" s="70">
        <v>13</v>
      </c>
      <c r="G49" s="69">
        <v>2</v>
      </c>
      <c r="H49" s="69">
        <v>2</v>
      </c>
      <c r="I49" s="68">
        <v>280</v>
      </c>
      <c r="J49" s="68">
        <v>12</v>
      </c>
      <c r="K49" s="70">
        <v>12.45</v>
      </c>
      <c r="L49" s="70">
        <v>12.2</v>
      </c>
      <c r="M49" s="70">
        <v>0</v>
      </c>
      <c r="N49" s="70">
        <v>0</v>
      </c>
      <c r="O49" s="69">
        <v>0</v>
      </c>
      <c r="P49" s="69">
        <v>0</v>
      </c>
      <c r="Q49" s="68" t="s">
        <v>5374</v>
      </c>
      <c r="R49" s="69">
        <v>8</v>
      </c>
      <c r="S49" s="68"/>
      <c r="T49" s="68"/>
    </row>
    <row r="50" spans="1:20" x14ac:dyDescent="0.25">
      <c r="A50" s="69">
        <v>35</v>
      </c>
      <c r="B50" s="249" t="s">
        <v>6147</v>
      </c>
      <c r="C50" s="68" t="s">
        <v>6203</v>
      </c>
      <c r="D50" s="68" t="s">
        <v>5526</v>
      </c>
      <c r="E50" s="70">
        <v>16.3</v>
      </c>
      <c r="F50" s="70">
        <v>14.2</v>
      </c>
      <c r="G50" s="69">
        <v>2</v>
      </c>
      <c r="H50" s="69">
        <v>2</v>
      </c>
      <c r="I50" s="68">
        <v>210</v>
      </c>
      <c r="J50" s="68">
        <v>12</v>
      </c>
      <c r="K50" s="70">
        <v>11.45</v>
      </c>
      <c r="L50" s="70">
        <v>9.35</v>
      </c>
      <c r="M50" s="70">
        <v>0</v>
      </c>
      <c r="N50" s="70">
        <v>0</v>
      </c>
      <c r="O50" s="69">
        <v>0</v>
      </c>
      <c r="P50" s="69">
        <v>0</v>
      </c>
      <c r="Q50" s="68" t="s">
        <v>5526</v>
      </c>
      <c r="R50" s="69">
        <v>6</v>
      </c>
      <c r="S50" s="68"/>
      <c r="T50" s="68"/>
    </row>
    <row r="51" spans="1:20" x14ac:dyDescent="0.25">
      <c r="A51" s="69">
        <v>36</v>
      </c>
      <c r="B51" s="249" t="s">
        <v>6147</v>
      </c>
      <c r="C51" s="68" t="s">
        <v>6206</v>
      </c>
      <c r="D51" s="68" t="s">
        <v>5299</v>
      </c>
      <c r="E51" s="70">
        <v>13.15</v>
      </c>
      <c r="F51" s="70">
        <v>11</v>
      </c>
      <c r="G51" s="69">
        <v>2</v>
      </c>
      <c r="H51" s="69">
        <v>2</v>
      </c>
      <c r="I51" s="68">
        <v>207</v>
      </c>
      <c r="J51" s="68">
        <v>6</v>
      </c>
      <c r="K51" s="70">
        <v>11</v>
      </c>
      <c r="L51" s="70">
        <v>8.4</v>
      </c>
      <c r="M51" s="70">
        <v>0</v>
      </c>
      <c r="N51" s="70">
        <v>0</v>
      </c>
      <c r="O51" s="69">
        <v>0</v>
      </c>
      <c r="P51" s="69">
        <v>0</v>
      </c>
      <c r="Q51" s="68" t="s">
        <v>5299</v>
      </c>
      <c r="R51" s="69">
        <v>6</v>
      </c>
      <c r="S51" s="68"/>
      <c r="T51" s="68"/>
    </row>
    <row r="52" spans="1:20" x14ac:dyDescent="0.25">
      <c r="A52" s="69">
        <v>37</v>
      </c>
      <c r="B52" s="249" t="s">
        <v>6147</v>
      </c>
      <c r="C52" s="68" t="s">
        <v>6372</v>
      </c>
      <c r="D52" s="68" t="s">
        <v>7699</v>
      </c>
      <c r="E52" s="70">
        <v>16</v>
      </c>
      <c r="F52" s="70">
        <v>12</v>
      </c>
      <c r="G52" s="69">
        <v>2</v>
      </c>
      <c r="H52" s="69">
        <v>2</v>
      </c>
      <c r="I52" s="68">
        <v>198</v>
      </c>
      <c r="J52" s="68">
        <v>6</v>
      </c>
      <c r="K52" s="70">
        <v>12.5</v>
      </c>
      <c r="L52" s="70">
        <v>9.25</v>
      </c>
      <c r="M52" s="70">
        <v>0</v>
      </c>
      <c r="N52" s="70">
        <v>0</v>
      </c>
      <c r="O52" s="69">
        <v>0</v>
      </c>
      <c r="P52" s="69">
        <v>0</v>
      </c>
      <c r="Q52" s="68" t="s">
        <v>7699</v>
      </c>
      <c r="R52" s="69">
        <v>9</v>
      </c>
      <c r="S52" s="68"/>
      <c r="T52" s="68"/>
    </row>
    <row r="53" spans="1:20" x14ac:dyDescent="0.25">
      <c r="A53" s="69">
        <v>38</v>
      </c>
      <c r="B53" s="249" t="s">
        <v>6147</v>
      </c>
      <c r="C53" s="68" t="s">
        <v>6319</v>
      </c>
      <c r="D53" s="68" t="s">
        <v>5352</v>
      </c>
      <c r="E53" s="70">
        <v>13</v>
      </c>
      <c r="F53" s="70">
        <v>12</v>
      </c>
      <c r="G53" s="69">
        <v>2</v>
      </c>
      <c r="H53" s="69">
        <v>2</v>
      </c>
      <c r="I53" s="68">
        <v>266</v>
      </c>
      <c r="J53" s="68">
        <v>12</v>
      </c>
      <c r="K53" s="70">
        <v>14</v>
      </c>
      <c r="L53" s="70">
        <v>11.1</v>
      </c>
      <c r="M53" s="70">
        <v>0</v>
      </c>
      <c r="N53" s="70">
        <v>0</v>
      </c>
      <c r="O53" s="69">
        <v>0</v>
      </c>
      <c r="P53" s="69">
        <v>0</v>
      </c>
      <c r="Q53" s="68" t="s">
        <v>5352</v>
      </c>
      <c r="R53" s="69">
        <v>8</v>
      </c>
      <c r="S53" s="68"/>
      <c r="T53" s="68"/>
    </row>
    <row r="54" spans="1:20" x14ac:dyDescent="0.25">
      <c r="A54" s="69">
        <v>39</v>
      </c>
      <c r="B54" s="249" t="s">
        <v>6147</v>
      </c>
      <c r="C54" s="68" t="s">
        <v>6218</v>
      </c>
      <c r="D54" s="68" t="s">
        <v>5357</v>
      </c>
      <c r="E54" s="70">
        <v>18.149999999999999</v>
      </c>
      <c r="F54" s="70">
        <v>15.15</v>
      </c>
      <c r="G54" s="69">
        <v>2</v>
      </c>
      <c r="H54" s="69">
        <v>2</v>
      </c>
      <c r="I54" s="68">
        <v>158</v>
      </c>
      <c r="J54" s="68">
        <v>12</v>
      </c>
      <c r="K54" s="70">
        <v>11.5</v>
      </c>
      <c r="L54" s="70">
        <v>7.1</v>
      </c>
      <c r="M54" s="70">
        <v>0</v>
      </c>
      <c r="N54" s="70">
        <v>0</v>
      </c>
      <c r="O54" s="69">
        <v>0</v>
      </c>
      <c r="P54" s="69">
        <v>0</v>
      </c>
      <c r="Q54" s="68" t="s">
        <v>5357</v>
      </c>
      <c r="R54" s="69">
        <v>11</v>
      </c>
      <c r="S54" s="68"/>
      <c r="T54" s="68"/>
    </row>
    <row r="55" spans="1:20" x14ac:dyDescent="0.25">
      <c r="A55" s="69">
        <v>40</v>
      </c>
      <c r="B55" s="249" t="s">
        <v>6147</v>
      </c>
      <c r="C55" s="68" t="s">
        <v>6219</v>
      </c>
      <c r="D55" s="68" t="s">
        <v>5308</v>
      </c>
      <c r="E55" s="70">
        <v>11.4</v>
      </c>
      <c r="F55" s="70">
        <v>10</v>
      </c>
      <c r="G55" s="69">
        <v>2</v>
      </c>
      <c r="H55" s="69">
        <v>2</v>
      </c>
      <c r="I55" s="68">
        <v>240</v>
      </c>
      <c r="J55" s="68">
        <v>12</v>
      </c>
      <c r="K55" s="70">
        <v>12.25</v>
      </c>
      <c r="L55" s="70">
        <v>9.3000000000000007</v>
      </c>
      <c r="M55" s="70">
        <v>0</v>
      </c>
      <c r="N55" s="70">
        <v>0</v>
      </c>
      <c r="O55" s="69">
        <v>0</v>
      </c>
      <c r="P55" s="69">
        <v>0</v>
      </c>
      <c r="Q55" s="68" t="s">
        <v>5308</v>
      </c>
      <c r="R55" s="69">
        <v>8</v>
      </c>
      <c r="S55" s="68"/>
      <c r="T55" s="68"/>
    </row>
    <row r="56" spans="1:20" x14ac:dyDescent="0.25">
      <c r="A56" s="69">
        <v>41</v>
      </c>
      <c r="B56" s="249" t="s">
        <v>6147</v>
      </c>
      <c r="C56" s="68" t="s">
        <v>6221</v>
      </c>
      <c r="D56" s="68" t="s">
        <v>7700</v>
      </c>
      <c r="E56" s="70">
        <v>11</v>
      </c>
      <c r="F56" s="70">
        <v>9.5</v>
      </c>
      <c r="G56" s="69">
        <v>2</v>
      </c>
      <c r="H56" s="69">
        <v>2</v>
      </c>
      <c r="I56" s="68">
        <v>282</v>
      </c>
      <c r="J56" s="68">
        <v>12</v>
      </c>
      <c r="K56" s="70">
        <v>13.5</v>
      </c>
      <c r="L56" s="70">
        <v>11.45</v>
      </c>
      <c r="M56" s="70">
        <v>0</v>
      </c>
      <c r="N56" s="70">
        <v>0</v>
      </c>
      <c r="O56" s="69">
        <v>0</v>
      </c>
      <c r="P56" s="69">
        <v>0</v>
      </c>
      <c r="Q56" s="68" t="s">
        <v>5188</v>
      </c>
      <c r="R56" s="69">
        <v>4</v>
      </c>
      <c r="S56" s="68"/>
      <c r="T56" s="68"/>
    </row>
    <row r="57" spans="1:20" x14ac:dyDescent="0.25">
      <c r="A57" s="69">
        <v>42</v>
      </c>
      <c r="B57" s="249" t="s">
        <v>6147</v>
      </c>
      <c r="C57" s="68" t="s">
        <v>6227</v>
      </c>
      <c r="D57" s="68" t="s">
        <v>7701</v>
      </c>
      <c r="E57" s="70">
        <v>12.15</v>
      </c>
      <c r="F57" s="70">
        <v>9.25</v>
      </c>
      <c r="G57" s="69">
        <v>2</v>
      </c>
      <c r="H57" s="69">
        <v>2</v>
      </c>
      <c r="I57" s="68">
        <v>228</v>
      </c>
      <c r="J57" s="68">
        <v>12</v>
      </c>
      <c r="K57" s="70">
        <v>12.25</v>
      </c>
      <c r="L57" s="70">
        <v>9.1</v>
      </c>
      <c r="M57" s="70">
        <v>0</v>
      </c>
      <c r="N57" s="70">
        <v>0</v>
      </c>
      <c r="O57" s="69">
        <v>0</v>
      </c>
      <c r="P57" s="69">
        <v>0</v>
      </c>
      <c r="Q57" s="68" t="s">
        <v>7701</v>
      </c>
      <c r="R57" s="69">
        <v>6</v>
      </c>
      <c r="S57" s="68"/>
      <c r="T57" s="68"/>
    </row>
    <row r="58" spans="1:20" x14ac:dyDescent="0.25">
      <c r="A58" s="69">
        <v>43</v>
      </c>
      <c r="B58" s="249" t="s">
        <v>6147</v>
      </c>
      <c r="C58" s="68" t="s">
        <v>6229</v>
      </c>
      <c r="D58" s="68" t="s">
        <v>7702</v>
      </c>
      <c r="E58" s="70">
        <v>10.45</v>
      </c>
      <c r="F58" s="70">
        <v>9.35</v>
      </c>
      <c r="G58" s="69">
        <v>2</v>
      </c>
      <c r="H58" s="69">
        <v>2</v>
      </c>
      <c r="I58" s="68">
        <v>247</v>
      </c>
      <c r="J58" s="68">
        <v>12</v>
      </c>
      <c r="K58" s="70">
        <v>12.45</v>
      </c>
      <c r="L58" s="70">
        <v>11.05</v>
      </c>
      <c r="M58" s="70">
        <v>0</v>
      </c>
      <c r="N58" s="70">
        <v>0</v>
      </c>
      <c r="O58" s="69">
        <v>0</v>
      </c>
      <c r="P58" s="69">
        <v>0</v>
      </c>
      <c r="Q58" s="68" t="s">
        <v>5268</v>
      </c>
      <c r="R58" s="69">
        <v>8</v>
      </c>
      <c r="S58" s="68"/>
      <c r="T58" s="68"/>
    </row>
    <row r="59" spans="1:20" x14ac:dyDescent="0.25">
      <c r="A59" s="69">
        <v>44</v>
      </c>
      <c r="B59" s="249" t="s">
        <v>6147</v>
      </c>
      <c r="C59" s="68" t="s">
        <v>6232</v>
      </c>
      <c r="D59" s="68" t="s">
        <v>4992</v>
      </c>
      <c r="E59" s="70">
        <v>13.45</v>
      </c>
      <c r="F59" s="70">
        <v>10</v>
      </c>
      <c r="G59" s="69">
        <v>2</v>
      </c>
      <c r="H59" s="69">
        <v>2</v>
      </c>
      <c r="I59" s="68">
        <v>230</v>
      </c>
      <c r="J59" s="68">
        <v>12</v>
      </c>
      <c r="K59" s="70">
        <v>12</v>
      </c>
      <c r="L59" s="70">
        <v>10</v>
      </c>
      <c r="M59" s="70">
        <v>0</v>
      </c>
      <c r="N59" s="70">
        <v>0</v>
      </c>
      <c r="O59" s="69">
        <v>0</v>
      </c>
      <c r="P59" s="69">
        <v>0</v>
      </c>
      <c r="Q59" s="68" t="s">
        <v>4992</v>
      </c>
      <c r="R59" s="69">
        <v>9</v>
      </c>
      <c r="S59" s="68"/>
      <c r="T59" s="68"/>
    </row>
    <row r="60" spans="1:20" x14ac:dyDescent="0.25">
      <c r="A60" s="69">
        <v>45</v>
      </c>
      <c r="B60" s="249" t="s">
        <v>6147</v>
      </c>
      <c r="C60" s="68" t="s">
        <v>6483</v>
      </c>
      <c r="D60" s="68" t="s">
        <v>5209</v>
      </c>
      <c r="E60" s="70">
        <v>11.15</v>
      </c>
      <c r="F60" s="70">
        <v>10</v>
      </c>
      <c r="G60" s="69">
        <v>2</v>
      </c>
      <c r="H60" s="69">
        <v>2</v>
      </c>
      <c r="I60" s="68">
        <v>236</v>
      </c>
      <c r="J60" s="68">
        <v>12</v>
      </c>
      <c r="K60" s="70">
        <v>12.2</v>
      </c>
      <c r="L60" s="70">
        <v>11.3</v>
      </c>
      <c r="M60" s="70">
        <v>0</v>
      </c>
      <c r="N60" s="70">
        <v>0</v>
      </c>
      <c r="O60" s="69">
        <v>0</v>
      </c>
      <c r="P60" s="69">
        <v>0</v>
      </c>
      <c r="Q60" s="68" t="s">
        <v>5209</v>
      </c>
      <c r="R60" s="69">
        <v>9</v>
      </c>
      <c r="S60" s="68"/>
      <c r="T60" s="68"/>
    </row>
    <row r="61" spans="1:20" x14ac:dyDescent="0.25">
      <c r="A61" s="69">
        <v>46</v>
      </c>
      <c r="B61" s="249" t="s">
        <v>6147</v>
      </c>
      <c r="C61" s="68" t="s">
        <v>7703</v>
      </c>
      <c r="D61" s="68" t="s">
        <v>7704</v>
      </c>
      <c r="E61" s="70">
        <v>11.45</v>
      </c>
      <c r="F61" s="70">
        <v>10</v>
      </c>
      <c r="G61" s="69">
        <v>2</v>
      </c>
      <c r="H61" s="69">
        <v>2</v>
      </c>
      <c r="I61" s="68">
        <v>232</v>
      </c>
      <c r="J61" s="68">
        <v>12</v>
      </c>
      <c r="K61" s="70">
        <v>12.15</v>
      </c>
      <c r="L61" s="70">
        <v>9.5</v>
      </c>
      <c r="M61" s="70">
        <v>0</v>
      </c>
      <c r="N61" s="70">
        <v>0</v>
      </c>
      <c r="O61" s="69">
        <v>0</v>
      </c>
      <c r="P61" s="69">
        <v>0</v>
      </c>
      <c r="Q61" s="73" t="s">
        <v>7704</v>
      </c>
      <c r="R61" s="69">
        <v>12</v>
      </c>
      <c r="S61" s="68"/>
      <c r="T61" s="68"/>
    </row>
    <row r="62" spans="1:20" x14ac:dyDescent="0.25">
      <c r="A62" s="69">
        <v>47</v>
      </c>
      <c r="B62" s="249" t="s">
        <v>6147</v>
      </c>
      <c r="C62" s="68" t="s">
        <v>5894</v>
      </c>
      <c r="D62" s="68" t="s">
        <v>7705</v>
      </c>
      <c r="E62" s="70">
        <v>6.45</v>
      </c>
      <c r="F62" s="70">
        <v>13</v>
      </c>
      <c r="G62" s="69">
        <v>1</v>
      </c>
      <c r="H62" s="69">
        <v>1</v>
      </c>
      <c r="I62" s="68">
        <v>140</v>
      </c>
      <c r="J62" s="68">
        <v>12</v>
      </c>
      <c r="K62" s="70">
        <v>7.35</v>
      </c>
      <c r="L62" s="70">
        <v>6.15</v>
      </c>
      <c r="M62" s="70">
        <v>0</v>
      </c>
      <c r="N62" s="70">
        <v>0</v>
      </c>
      <c r="O62" s="69">
        <v>0</v>
      </c>
      <c r="P62" s="69">
        <v>0</v>
      </c>
      <c r="Q62" s="68" t="s">
        <v>6288</v>
      </c>
      <c r="R62" s="69">
        <v>4</v>
      </c>
      <c r="S62" s="68"/>
      <c r="T62" s="68"/>
    </row>
    <row r="63" spans="1:20" x14ac:dyDescent="0.25">
      <c r="A63" s="69">
        <v>48</v>
      </c>
      <c r="B63" s="249" t="s">
        <v>6147</v>
      </c>
      <c r="C63" s="68" t="s">
        <v>6296</v>
      </c>
      <c r="D63" s="68" t="s">
        <v>7706</v>
      </c>
      <c r="E63" s="70">
        <v>13.2</v>
      </c>
      <c r="F63" s="70">
        <v>10.4</v>
      </c>
      <c r="G63" s="69">
        <v>2</v>
      </c>
      <c r="H63" s="69">
        <v>2</v>
      </c>
      <c r="I63" s="68">
        <v>242</v>
      </c>
      <c r="J63" s="68">
        <v>12</v>
      </c>
      <c r="K63" s="70">
        <v>12.45</v>
      </c>
      <c r="L63" s="70">
        <v>11</v>
      </c>
      <c r="M63" s="70">
        <v>0</v>
      </c>
      <c r="N63" s="70">
        <v>0</v>
      </c>
      <c r="O63" s="69">
        <v>0</v>
      </c>
      <c r="P63" s="69">
        <v>0</v>
      </c>
      <c r="Q63" s="73" t="s">
        <v>7707</v>
      </c>
      <c r="R63" s="69">
        <v>8</v>
      </c>
      <c r="S63" s="68"/>
      <c r="T63" s="68"/>
    </row>
    <row r="64" spans="1:20" x14ac:dyDescent="0.25">
      <c r="A64" s="69">
        <v>49</v>
      </c>
      <c r="B64" s="249" t="s">
        <v>6147</v>
      </c>
      <c r="C64" s="68" t="s">
        <v>6301</v>
      </c>
      <c r="D64" s="68" t="s">
        <v>7708</v>
      </c>
      <c r="E64" s="70">
        <v>13.15</v>
      </c>
      <c r="F64" s="70">
        <v>10.3</v>
      </c>
      <c r="G64" s="69">
        <v>2</v>
      </c>
      <c r="H64" s="69">
        <v>2</v>
      </c>
      <c r="I64" s="68">
        <v>278</v>
      </c>
      <c r="J64" s="68">
        <v>6</v>
      </c>
      <c r="K64" s="70">
        <v>14</v>
      </c>
      <c r="L64" s="70">
        <v>12.4</v>
      </c>
      <c r="M64" s="70">
        <v>0</v>
      </c>
      <c r="N64" s="70">
        <v>0</v>
      </c>
      <c r="O64" s="69">
        <v>0</v>
      </c>
      <c r="P64" s="69">
        <v>0</v>
      </c>
      <c r="Q64" s="68" t="s">
        <v>4680</v>
      </c>
      <c r="R64" s="69">
        <v>9</v>
      </c>
      <c r="S64" s="68"/>
      <c r="T64" s="68"/>
    </row>
    <row r="65" spans="1:20" x14ac:dyDescent="0.25">
      <c r="A65" s="69">
        <v>50</v>
      </c>
      <c r="B65" s="249" t="s">
        <v>6147</v>
      </c>
      <c r="C65" s="68" t="s">
        <v>6302</v>
      </c>
      <c r="D65" s="68" t="s">
        <v>7696</v>
      </c>
      <c r="E65" s="70">
        <v>11.3</v>
      </c>
      <c r="F65" s="70">
        <v>9</v>
      </c>
      <c r="G65" s="69">
        <v>2</v>
      </c>
      <c r="H65" s="69">
        <v>2</v>
      </c>
      <c r="I65" s="68">
        <v>254</v>
      </c>
      <c r="J65" s="68">
        <v>12</v>
      </c>
      <c r="K65" s="70">
        <v>12.55</v>
      </c>
      <c r="L65" s="70">
        <v>10.050000000000001</v>
      </c>
      <c r="M65" s="70">
        <v>0</v>
      </c>
      <c r="N65" s="70">
        <v>0</v>
      </c>
      <c r="O65" s="69">
        <v>0</v>
      </c>
      <c r="P65" s="69">
        <v>0</v>
      </c>
      <c r="Q65" s="68" t="s">
        <v>4576</v>
      </c>
      <c r="R65" s="69">
        <v>7</v>
      </c>
      <c r="S65" s="68"/>
      <c r="T65" s="68"/>
    </row>
    <row r="66" spans="1:20" ht="15.75" x14ac:dyDescent="0.25">
      <c r="A66" s="68"/>
      <c r="B66" s="263" t="s">
        <v>6282</v>
      </c>
      <c r="C66" s="250">
        <v>20</v>
      </c>
      <c r="D66" s="234"/>
      <c r="E66" s="234"/>
      <c r="F66" s="234"/>
      <c r="G66" s="250">
        <f>SUM(G46:G65)</f>
        <v>39</v>
      </c>
      <c r="H66" s="250">
        <f t="shared" ref="H66:R66" si="5">SUM(H46:H65)</f>
        <v>39</v>
      </c>
      <c r="I66" s="253">
        <f t="shared" si="5"/>
        <v>4662</v>
      </c>
      <c r="J66" s="253">
        <f t="shared" si="5"/>
        <v>228</v>
      </c>
      <c r="K66" s="250"/>
      <c r="L66" s="250"/>
      <c r="M66" s="641">
        <f t="shared" si="5"/>
        <v>0</v>
      </c>
      <c r="N66" s="641">
        <f t="shared" si="5"/>
        <v>0</v>
      </c>
      <c r="O66" s="250">
        <f t="shared" si="5"/>
        <v>0</v>
      </c>
      <c r="P66" s="250">
        <f t="shared" si="5"/>
        <v>0</v>
      </c>
      <c r="Q66" s="250"/>
      <c r="R66" s="250">
        <f t="shared" si="5"/>
        <v>151</v>
      </c>
      <c r="S66" s="68"/>
      <c r="T66" s="68"/>
    </row>
    <row r="67" spans="1:20" x14ac:dyDescent="0.25">
      <c r="A67" s="265"/>
      <c r="B67" s="266"/>
      <c r="C67" s="207"/>
      <c r="D67" s="207"/>
      <c r="E67" s="268"/>
      <c r="F67" s="268"/>
      <c r="G67" s="265"/>
      <c r="H67" s="265"/>
      <c r="I67" s="642"/>
      <c r="J67" s="642"/>
      <c r="K67" s="268"/>
      <c r="L67" s="268"/>
      <c r="M67" s="268"/>
      <c r="N67" s="268"/>
      <c r="O67" s="265"/>
      <c r="P67" s="265"/>
      <c r="Q67" s="207"/>
      <c r="R67" s="265"/>
      <c r="S67" s="207"/>
      <c r="T67" s="207"/>
    </row>
    <row r="68" spans="1:20" ht="15.75" x14ac:dyDescent="0.25">
      <c r="A68" s="254"/>
      <c r="B68" s="255"/>
      <c r="C68" s="256"/>
      <c r="D68" s="257"/>
      <c r="E68" s="65"/>
      <c r="F68" s="65"/>
      <c r="G68" s="256"/>
      <c r="H68" s="256"/>
      <c r="I68" s="258"/>
      <c r="J68" s="257"/>
      <c r="K68" s="65"/>
      <c r="L68" s="65"/>
      <c r="M68" s="65"/>
      <c r="N68" s="65"/>
      <c r="O68" s="256"/>
      <c r="P68" s="256"/>
      <c r="Q68" s="257"/>
      <c r="R68" s="256"/>
      <c r="S68" s="257"/>
      <c r="T68" s="256" t="s">
        <v>6245</v>
      </c>
    </row>
    <row r="69" spans="1:20" ht="39.75" customHeight="1" x14ac:dyDescent="0.25">
      <c r="A69" s="239" t="s">
        <v>6126</v>
      </c>
      <c r="B69" s="761" t="s">
        <v>6127</v>
      </c>
      <c r="C69" s="762" t="s">
        <v>6018</v>
      </c>
      <c r="D69" s="259" t="s">
        <v>5783</v>
      </c>
      <c r="E69" s="260" t="s">
        <v>5934</v>
      </c>
      <c r="F69" s="260" t="s">
        <v>6128</v>
      </c>
      <c r="G69" s="763" t="s">
        <v>6129</v>
      </c>
      <c r="H69" s="764"/>
      <c r="I69" s="260" t="s">
        <v>5790</v>
      </c>
      <c r="J69" s="260" t="s">
        <v>6130</v>
      </c>
      <c r="K69" s="259" t="s">
        <v>6020</v>
      </c>
      <c r="L69" s="259" t="s">
        <v>7669</v>
      </c>
      <c r="M69" s="763" t="s">
        <v>6132</v>
      </c>
      <c r="N69" s="764"/>
      <c r="O69" s="759" t="s">
        <v>6133</v>
      </c>
      <c r="P69" s="760"/>
      <c r="Q69" s="260" t="s">
        <v>6134</v>
      </c>
      <c r="R69" s="378" t="s">
        <v>6135</v>
      </c>
      <c r="S69" s="261" t="s">
        <v>6136</v>
      </c>
      <c r="T69" s="259" t="s">
        <v>5933</v>
      </c>
    </row>
    <row r="70" spans="1:20" ht="15.75" thickBot="1" x14ac:dyDescent="0.3">
      <c r="A70" s="54" t="s">
        <v>5793</v>
      </c>
      <c r="B70" s="709"/>
      <c r="C70" s="758"/>
      <c r="D70" s="240"/>
      <c r="E70" s="162"/>
      <c r="F70" s="241"/>
      <c r="G70" s="639" t="s">
        <v>5798</v>
      </c>
      <c r="H70" s="243" t="s">
        <v>5936</v>
      </c>
      <c r="I70" s="162" t="s">
        <v>5784</v>
      </c>
      <c r="J70" s="162" t="s">
        <v>6096</v>
      </c>
      <c r="K70" s="240" t="s">
        <v>5800</v>
      </c>
      <c r="L70" s="240" t="s">
        <v>5800</v>
      </c>
      <c r="M70" s="243" t="s">
        <v>5798</v>
      </c>
      <c r="N70" s="244" t="s">
        <v>5936</v>
      </c>
      <c r="O70" s="243" t="s">
        <v>5798</v>
      </c>
      <c r="P70" s="244" t="s">
        <v>5936</v>
      </c>
      <c r="Q70" s="245" t="s">
        <v>6137</v>
      </c>
      <c r="R70" s="240" t="s">
        <v>6138</v>
      </c>
      <c r="S70" s="162" t="s">
        <v>5793</v>
      </c>
      <c r="T70" s="240"/>
    </row>
    <row r="71" spans="1:20" ht="15.75" thickTop="1" x14ac:dyDescent="0.25">
      <c r="A71" s="69">
        <v>51</v>
      </c>
      <c r="B71" s="247" t="s">
        <v>7709</v>
      </c>
      <c r="C71" s="68" t="s">
        <v>6177</v>
      </c>
      <c r="D71" s="68" t="s">
        <v>7710</v>
      </c>
      <c r="E71" s="68">
        <v>13.05</v>
      </c>
      <c r="F71" s="68">
        <v>11.15</v>
      </c>
      <c r="G71" s="69">
        <v>2</v>
      </c>
      <c r="H71" s="69">
        <v>2</v>
      </c>
      <c r="I71" s="68">
        <f>153+93</f>
        <v>246</v>
      </c>
      <c r="J71" s="68">
        <v>12</v>
      </c>
      <c r="K71" s="70">
        <v>13.2</v>
      </c>
      <c r="L71" s="70">
        <v>11.4</v>
      </c>
      <c r="M71" s="70">
        <v>0</v>
      </c>
      <c r="N71" s="70">
        <v>0</v>
      </c>
      <c r="O71" s="284">
        <v>0</v>
      </c>
      <c r="P71" s="284">
        <v>0</v>
      </c>
      <c r="Q71" s="68" t="s">
        <v>5230</v>
      </c>
      <c r="R71" s="69">
        <v>14</v>
      </c>
      <c r="S71" s="68"/>
      <c r="T71" s="62"/>
    </row>
    <row r="72" spans="1:20" x14ac:dyDescent="0.25">
      <c r="A72" s="69">
        <v>52</v>
      </c>
      <c r="B72" s="249" t="s">
        <v>6147</v>
      </c>
      <c r="C72" s="68" t="s">
        <v>6201</v>
      </c>
      <c r="D72" s="77" t="s">
        <v>7711</v>
      </c>
      <c r="E72" s="70">
        <v>13.3</v>
      </c>
      <c r="F72" s="70">
        <v>10.45</v>
      </c>
      <c r="G72" s="69">
        <v>2</v>
      </c>
      <c r="H72" s="69">
        <v>2</v>
      </c>
      <c r="I72" s="68">
        <v>262</v>
      </c>
      <c r="J72" s="68">
        <v>12</v>
      </c>
      <c r="K72" s="70">
        <v>13.25</v>
      </c>
      <c r="L72" s="70">
        <v>11.15</v>
      </c>
      <c r="M72" s="70">
        <v>0</v>
      </c>
      <c r="N72" s="70">
        <v>0</v>
      </c>
      <c r="O72" s="69">
        <v>0</v>
      </c>
      <c r="P72" s="69">
        <v>0</v>
      </c>
      <c r="Q72" s="68" t="s">
        <v>5019</v>
      </c>
      <c r="R72" s="69">
        <v>8</v>
      </c>
      <c r="S72" s="68"/>
      <c r="T72" s="68"/>
    </row>
    <row r="73" spans="1:20" x14ac:dyDescent="0.25">
      <c r="A73" s="69">
        <v>53</v>
      </c>
      <c r="B73" s="249" t="s">
        <v>6147</v>
      </c>
      <c r="C73" s="68" t="s">
        <v>6210</v>
      </c>
      <c r="D73" s="68" t="s">
        <v>5348</v>
      </c>
      <c r="E73" s="70">
        <v>12</v>
      </c>
      <c r="F73" s="70">
        <v>10</v>
      </c>
      <c r="G73" s="69">
        <v>2</v>
      </c>
      <c r="H73" s="69">
        <v>2</v>
      </c>
      <c r="I73" s="68">
        <v>264</v>
      </c>
      <c r="J73" s="68">
        <v>12</v>
      </c>
      <c r="K73" s="70">
        <v>13.45</v>
      </c>
      <c r="L73" s="70">
        <v>11.4</v>
      </c>
      <c r="M73" s="70">
        <v>0</v>
      </c>
      <c r="N73" s="70">
        <v>0</v>
      </c>
      <c r="O73" s="69">
        <v>0</v>
      </c>
      <c r="P73" s="69">
        <v>0</v>
      </c>
      <c r="Q73" s="68" t="s">
        <v>5348</v>
      </c>
      <c r="R73" s="69">
        <v>6</v>
      </c>
      <c r="S73" s="68"/>
      <c r="T73" s="68"/>
    </row>
    <row r="74" spans="1:20" x14ac:dyDescent="0.25">
      <c r="A74" s="69">
        <v>54</v>
      </c>
      <c r="B74" s="249" t="s">
        <v>6147</v>
      </c>
      <c r="C74" s="68" t="s">
        <v>6213</v>
      </c>
      <c r="D74" s="68" t="s">
        <v>7712</v>
      </c>
      <c r="E74" s="70">
        <v>16.2</v>
      </c>
      <c r="F74" s="70">
        <v>14.25</v>
      </c>
      <c r="G74" s="69">
        <v>2</v>
      </c>
      <c r="H74" s="69">
        <v>2</v>
      </c>
      <c r="I74" s="68">
        <v>180</v>
      </c>
      <c r="J74" s="68">
        <v>12</v>
      </c>
      <c r="K74" s="70">
        <v>13.3</v>
      </c>
      <c r="L74" s="70">
        <v>9.15</v>
      </c>
      <c r="M74" s="70">
        <v>0</v>
      </c>
      <c r="N74" s="70">
        <v>0</v>
      </c>
      <c r="O74" s="69">
        <v>0</v>
      </c>
      <c r="P74" s="69">
        <v>0</v>
      </c>
      <c r="Q74" s="74" t="s">
        <v>7712</v>
      </c>
      <c r="R74" s="69">
        <v>13</v>
      </c>
      <c r="S74" s="68"/>
      <c r="T74" s="68"/>
    </row>
    <row r="75" spans="1:20" x14ac:dyDescent="0.25">
      <c r="A75" s="69">
        <v>55</v>
      </c>
      <c r="B75" s="249" t="s">
        <v>6147</v>
      </c>
      <c r="C75" s="68" t="s">
        <v>6385</v>
      </c>
      <c r="D75" s="68" t="s">
        <v>4558</v>
      </c>
      <c r="E75" s="70">
        <v>15.3</v>
      </c>
      <c r="F75" s="70">
        <v>14</v>
      </c>
      <c r="G75" s="69">
        <v>2</v>
      </c>
      <c r="H75" s="69">
        <v>2</v>
      </c>
      <c r="I75" s="68">
        <v>195</v>
      </c>
      <c r="J75" s="68">
        <v>6</v>
      </c>
      <c r="K75" s="70">
        <v>14.05</v>
      </c>
      <c r="L75" s="70">
        <v>10.050000000000001</v>
      </c>
      <c r="M75" s="70">
        <v>0</v>
      </c>
      <c r="N75" s="70">
        <v>0</v>
      </c>
      <c r="O75" s="69">
        <v>0</v>
      </c>
      <c r="P75" s="69">
        <v>0</v>
      </c>
      <c r="Q75" s="68" t="s">
        <v>5307</v>
      </c>
      <c r="R75" s="69">
        <v>15</v>
      </c>
      <c r="S75" s="68"/>
      <c r="T75" s="68"/>
    </row>
    <row r="76" spans="1:20" x14ac:dyDescent="0.25">
      <c r="A76" s="69">
        <v>56</v>
      </c>
      <c r="B76" s="249" t="s">
        <v>6147</v>
      </c>
      <c r="C76" s="68" t="s">
        <v>6223</v>
      </c>
      <c r="D76" s="68" t="s">
        <v>7713</v>
      </c>
      <c r="E76" s="70">
        <v>13.1</v>
      </c>
      <c r="F76" s="70">
        <v>11.4</v>
      </c>
      <c r="G76" s="69">
        <v>2</v>
      </c>
      <c r="H76" s="69">
        <v>2</v>
      </c>
      <c r="I76" s="68">
        <v>246</v>
      </c>
      <c r="J76" s="68">
        <v>12</v>
      </c>
      <c r="K76" s="70">
        <v>12</v>
      </c>
      <c r="L76" s="70">
        <v>8.4499999999999993</v>
      </c>
      <c r="M76" s="70">
        <v>0</v>
      </c>
      <c r="N76" s="70">
        <v>0</v>
      </c>
      <c r="O76" s="69">
        <v>0</v>
      </c>
      <c r="P76" s="69">
        <v>0</v>
      </c>
      <c r="Q76" s="68" t="s">
        <v>7713</v>
      </c>
      <c r="R76" s="69">
        <v>12</v>
      </c>
      <c r="S76" s="68"/>
      <c r="T76" s="68"/>
    </row>
    <row r="77" spans="1:20" x14ac:dyDescent="0.25">
      <c r="A77" s="69">
        <v>57</v>
      </c>
      <c r="B77" s="249" t="s">
        <v>6147</v>
      </c>
      <c r="C77" s="68" t="s">
        <v>6225</v>
      </c>
      <c r="D77" s="68" t="s">
        <v>7714</v>
      </c>
      <c r="E77" s="70">
        <v>11.3</v>
      </c>
      <c r="F77" s="70">
        <v>9.4</v>
      </c>
      <c r="G77" s="69">
        <v>2</v>
      </c>
      <c r="H77" s="69">
        <v>2</v>
      </c>
      <c r="I77" s="68">
        <v>220</v>
      </c>
      <c r="J77" s="68">
        <v>12</v>
      </c>
      <c r="K77" s="70">
        <v>14.4</v>
      </c>
      <c r="L77" s="70">
        <v>11.1</v>
      </c>
      <c r="M77" s="70">
        <v>0</v>
      </c>
      <c r="N77" s="70">
        <v>0</v>
      </c>
      <c r="O77" s="69">
        <v>0</v>
      </c>
      <c r="P77" s="69">
        <v>0</v>
      </c>
      <c r="Q77" s="68" t="s">
        <v>7714</v>
      </c>
      <c r="R77" s="69">
        <v>8</v>
      </c>
      <c r="S77" s="68"/>
      <c r="T77" s="68"/>
    </row>
    <row r="78" spans="1:20" x14ac:dyDescent="0.25">
      <c r="A78" s="69">
        <v>58</v>
      </c>
      <c r="B78" s="249" t="s">
        <v>6147</v>
      </c>
      <c r="C78" s="68" t="s">
        <v>6230</v>
      </c>
      <c r="D78" s="68" t="s">
        <v>7715</v>
      </c>
      <c r="E78" s="70">
        <v>15.1</v>
      </c>
      <c r="F78" s="70">
        <v>13.45</v>
      </c>
      <c r="G78" s="69">
        <v>2</v>
      </c>
      <c r="H78" s="69">
        <v>2</v>
      </c>
      <c r="I78" s="68">
        <v>278</v>
      </c>
      <c r="J78" s="68">
        <v>12</v>
      </c>
      <c r="K78" s="70">
        <v>15.4</v>
      </c>
      <c r="L78" s="70">
        <v>12.3</v>
      </c>
      <c r="M78" s="70">
        <v>0</v>
      </c>
      <c r="N78" s="70">
        <v>0</v>
      </c>
      <c r="O78" s="69">
        <v>0</v>
      </c>
      <c r="P78" s="69">
        <v>0</v>
      </c>
      <c r="Q78" s="68" t="s">
        <v>6464</v>
      </c>
      <c r="R78" s="69">
        <v>13</v>
      </c>
      <c r="S78" s="68"/>
      <c r="T78" s="68"/>
    </row>
    <row r="79" spans="1:20" x14ac:dyDescent="0.25">
      <c r="A79" s="69">
        <v>59</v>
      </c>
      <c r="B79" s="249" t="s">
        <v>6147</v>
      </c>
      <c r="C79" s="68" t="s">
        <v>6231</v>
      </c>
      <c r="D79" s="68" t="s">
        <v>4770</v>
      </c>
      <c r="E79" s="70">
        <v>12.25</v>
      </c>
      <c r="F79" s="70">
        <v>10</v>
      </c>
      <c r="G79" s="69">
        <v>2</v>
      </c>
      <c r="H79" s="69">
        <v>2</v>
      </c>
      <c r="I79" s="68">
        <v>230</v>
      </c>
      <c r="J79" s="68">
        <v>12</v>
      </c>
      <c r="K79" s="70">
        <v>13.5</v>
      </c>
      <c r="L79" s="70">
        <v>9.1999999999999993</v>
      </c>
      <c r="M79" s="70">
        <v>0</v>
      </c>
      <c r="N79" s="70">
        <v>0</v>
      </c>
      <c r="O79" s="69">
        <v>0</v>
      </c>
      <c r="P79" s="69">
        <v>0</v>
      </c>
      <c r="Q79" s="68" t="s">
        <v>4680</v>
      </c>
      <c r="R79" s="69">
        <v>14</v>
      </c>
      <c r="S79" s="68"/>
      <c r="T79" s="68"/>
    </row>
    <row r="80" spans="1:20" x14ac:dyDescent="0.25">
      <c r="A80" s="69">
        <v>60</v>
      </c>
      <c r="B80" s="249" t="s">
        <v>6147</v>
      </c>
      <c r="C80" s="262" t="s">
        <v>6235</v>
      </c>
      <c r="D80" s="68" t="s">
        <v>6916</v>
      </c>
      <c r="E80" s="70">
        <v>15.45</v>
      </c>
      <c r="F80" s="70">
        <v>13.3</v>
      </c>
      <c r="G80" s="69">
        <v>2</v>
      </c>
      <c r="H80" s="69">
        <v>2</v>
      </c>
      <c r="I80" s="68">
        <v>260</v>
      </c>
      <c r="J80" s="68">
        <v>12</v>
      </c>
      <c r="K80" s="70">
        <v>13.3</v>
      </c>
      <c r="L80" s="70">
        <v>11.05</v>
      </c>
      <c r="M80" s="70">
        <v>0</v>
      </c>
      <c r="N80" s="70">
        <v>0</v>
      </c>
      <c r="O80" s="69">
        <v>0</v>
      </c>
      <c r="P80" s="69">
        <v>0</v>
      </c>
      <c r="Q80" s="68" t="s">
        <v>6916</v>
      </c>
      <c r="R80" s="69">
        <v>8</v>
      </c>
      <c r="S80" s="68"/>
      <c r="T80" s="68"/>
    </row>
    <row r="81" spans="1:20" x14ac:dyDescent="0.25">
      <c r="A81" s="69">
        <v>61</v>
      </c>
      <c r="B81" s="249" t="s">
        <v>6147</v>
      </c>
      <c r="C81" s="68" t="s">
        <v>5868</v>
      </c>
      <c r="D81" s="68" t="s">
        <v>7716</v>
      </c>
      <c r="E81" s="70">
        <v>7</v>
      </c>
      <c r="F81" s="70">
        <v>16.2</v>
      </c>
      <c r="G81" s="69">
        <v>1</v>
      </c>
      <c r="H81" s="69">
        <v>1</v>
      </c>
      <c r="I81" s="68">
        <v>90</v>
      </c>
      <c r="J81" s="68">
        <v>12</v>
      </c>
      <c r="K81" s="70">
        <v>11.15</v>
      </c>
      <c r="L81" s="70">
        <v>8</v>
      </c>
      <c r="M81" s="70">
        <v>0</v>
      </c>
      <c r="N81" s="70">
        <v>0</v>
      </c>
      <c r="O81" s="69">
        <v>0</v>
      </c>
      <c r="P81" s="69">
        <v>0</v>
      </c>
      <c r="Q81" s="68" t="s">
        <v>6288</v>
      </c>
      <c r="R81" s="69">
        <v>12</v>
      </c>
      <c r="S81" s="68"/>
      <c r="T81" s="68"/>
    </row>
    <row r="82" spans="1:20" x14ac:dyDescent="0.25">
      <c r="A82" s="69">
        <v>62</v>
      </c>
      <c r="B82" s="249" t="s">
        <v>6147</v>
      </c>
      <c r="C82" s="68" t="s">
        <v>7717</v>
      </c>
      <c r="D82" s="68" t="s">
        <v>5444</v>
      </c>
      <c r="E82" s="70">
        <v>12.3</v>
      </c>
      <c r="F82" s="70">
        <v>10.35</v>
      </c>
      <c r="G82" s="69">
        <v>2</v>
      </c>
      <c r="H82" s="69">
        <v>2</v>
      </c>
      <c r="I82" s="68">
        <v>204</v>
      </c>
      <c r="J82" s="68">
        <v>12</v>
      </c>
      <c r="K82" s="70">
        <v>13.1</v>
      </c>
      <c r="L82" s="70">
        <v>11.55</v>
      </c>
      <c r="M82" s="70">
        <v>0</v>
      </c>
      <c r="N82" s="70">
        <v>0</v>
      </c>
      <c r="O82" s="69">
        <v>0</v>
      </c>
      <c r="P82" s="69">
        <v>0</v>
      </c>
      <c r="Q82" s="68" t="s">
        <v>5444</v>
      </c>
      <c r="R82" s="69">
        <v>8</v>
      </c>
      <c r="S82" s="68"/>
      <c r="T82" s="68"/>
    </row>
    <row r="83" spans="1:20" x14ac:dyDescent="0.25">
      <c r="A83" s="69">
        <v>63</v>
      </c>
      <c r="B83" s="249" t="s">
        <v>6147</v>
      </c>
      <c r="C83" s="68" t="s">
        <v>6271</v>
      </c>
      <c r="D83" s="68" t="s">
        <v>7718</v>
      </c>
      <c r="E83" s="70">
        <v>12</v>
      </c>
      <c r="F83" s="70">
        <v>9.4</v>
      </c>
      <c r="G83" s="69">
        <v>2</v>
      </c>
      <c r="H83" s="69">
        <v>2</v>
      </c>
      <c r="I83" s="68">
        <v>211</v>
      </c>
      <c r="J83" s="68">
        <v>12</v>
      </c>
      <c r="K83" s="70">
        <v>11.55</v>
      </c>
      <c r="L83" s="70">
        <v>10</v>
      </c>
      <c r="M83" s="70">
        <v>0</v>
      </c>
      <c r="N83" s="70">
        <v>0</v>
      </c>
      <c r="O83" s="69">
        <v>0</v>
      </c>
      <c r="P83" s="69">
        <v>0</v>
      </c>
      <c r="Q83" s="68" t="s">
        <v>5194</v>
      </c>
      <c r="R83" s="69">
        <v>11</v>
      </c>
      <c r="S83" s="68"/>
      <c r="T83" s="68"/>
    </row>
    <row r="84" spans="1:20" x14ac:dyDescent="0.25">
      <c r="A84" s="69">
        <v>64</v>
      </c>
      <c r="B84" s="249" t="s">
        <v>6147</v>
      </c>
      <c r="C84" s="68" t="s">
        <v>6272</v>
      </c>
      <c r="D84" s="68" t="s">
        <v>7719</v>
      </c>
      <c r="E84" s="70">
        <v>12.05</v>
      </c>
      <c r="F84" s="70">
        <v>10.050000000000001</v>
      </c>
      <c r="G84" s="69">
        <v>2</v>
      </c>
      <c r="H84" s="69">
        <v>2</v>
      </c>
      <c r="I84" s="68">
        <v>252</v>
      </c>
      <c r="J84" s="68">
        <v>12</v>
      </c>
      <c r="K84" s="70">
        <v>12.05</v>
      </c>
      <c r="L84" s="70">
        <v>10.5</v>
      </c>
      <c r="M84" s="70">
        <v>0</v>
      </c>
      <c r="N84" s="70">
        <v>0</v>
      </c>
      <c r="O84" s="69">
        <v>0</v>
      </c>
      <c r="P84" s="69">
        <v>0</v>
      </c>
      <c r="Q84" s="68" t="s">
        <v>5270</v>
      </c>
      <c r="R84" s="69">
        <v>6</v>
      </c>
      <c r="S84" s="68"/>
      <c r="T84" s="68"/>
    </row>
    <row r="85" spans="1:20" x14ac:dyDescent="0.25">
      <c r="A85" s="69">
        <v>65</v>
      </c>
      <c r="B85" s="249" t="s">
        <v>6147</v>
      </c>
      <c r="C85" s="68" t="s">
        <v>6273</v>
      </c>
      <c r="D85" s="68" t="s">
        <v>7720</v>
      </c>
      <c r="E85" s="70">
        <v>16.2</v>
      </c>
      <c r="F85" s="70">
        <v>14.3</v>
      </c>
      <c r="G85" s="69">
        <v>2</v>
      </c>
      <c r="H85" s="69">
        <v>2</v>
      </c>
      <c r="I85" s="68">
        <f>70+154</f>
        <v>224</v>
      </c>
      <c r="J85" s="68">
        <v>12</v>
      </c>
      <c r="K85" s="70">
        <v>14.55</v>
      </c>
      <c r="L85" s="70">
        <v>11.4</v>
      </c>
      <c r="M85" s="70">
        <v>0</v>
      </c>
      <c r="N85" s="70">
        <v>0</v>
      </c>
      <c r="O85" s="69">
        <v>0</v>
      </c>
      <c r="P85" s="69">
        <v>0</v>
      </c>
      <c r="Q85" s="68" t="s">
        <v>5233</v>
      </c>
      <c r="R85" s="69">
        <v>15</v>
      </c>
      <c r="S85" s="68"/>
      <c r="T85" s="68"/>
    </row>
    <row r="86" spans="1:20" x14ac:dyDescent="0.25">
      <c r="A86" s="69">
        <v>66</v>
      </c>
      <c r="B86" s="249" t="s">
        <v>6147</v>
      </c>
      <c r="C86" s="68" t="s">
        <v>6274</v>
      </c>
      <c r="D86" s="68" t="s">
        <v>7721</v>
      </c>
      <c r="E86" s="70">
        <v>16.399999999999999</v>
      </c>
      <c r="F86" s="70">
        <v>15.15</v>
      </c>
      <c r="G86" s="69">
        <v>2</v>
      </c>
      <c r="H86" s="69">
        <v>2</v>
      </c>
      <c r="I86" s="68">
        <v>244</v>
      </c>
      <c r="J86" s="68">
        <v>12</v>
      </c>
      <c r="K86" s="70">
        <v>13.05</v>
      </c>
      <c r="L86" s="70">
        <v>10.1</v>
      </c>
      <c r="M86" s="70">
        <v>0</v>
      </c>
      <c r="N86" s="70">
        <v>0</v>
      </c>
      <c r="O86" s="69">
        <v>0</v>
      </c>
      <c r="P86" s="69">
        <v>0</v>
      </c>
      <c r="Q86" s="68" t="s">
        <v>4992</v>
      </c>
      <c r="R86" s="69">
        <v>9</v>
      </c>
      <c r="S86" s="68"/>
      <c r="T86" s="68"/>
    </row>
    <row r="87" spans="1:20" x14ac:dyDescent="0.25">
      <c r="A87" s="69">
        <v>67</v>
      </c>
      <c r="B87" s="249" t="s">
        <v>6147</v>
      </c>
      <c r="C87" s="68" t="s">
        <v>6475</v>
      </c>
      <c r="D87" s="68" t="s">
        <v>7722</v>
      </c>
      <c r="E87" s="70">
        <v>11.45</v>
      </c>
      <c r="F87" s="70">
        <v>9.3000000000000007</v>
      </c>
      <c r="G87" s="69">
        <v>2</v>
      </c>
      <c r="H87" s="69">
        <v>2</v>
      </c>
      <c r="I87" s="68">
        <f>198+88</f>
        <v>286</v>
      </c>
      <c r="J87" s="68">
        <v>6</v>
      </c>
      <c r="K87" s="70">
        <v>13</v>
      </c>
      <c r="L87" s="70">
        <v>11.25</v>
      </c>
      <c r="M87" s="70">
        <v>0</v>
      </c>
      <c r="N87" s="70">
        <v>0</v>
      </c>
      <c r="O87" s="69">
        <v>0</v>
      </c>
      <c r="P87" s="69">
        <v>0</v>
      </c>
      <c r="Q87" s="68" t="s">
        <v>5006</v>
      </c>
      <c r="R87" s="69">
        <v>5</v>
      </c>
      <c r="S87" s="68"/>
      <c r="T87" s="68"/>
    </row>
    <row r="88" spans="1:20" x14ac:dyDescent="0.25">
      <c r="A88" s="69">
        <v>68</v>
      </c>
      <c r="B88" s="249" t="s">
        <v>6147</v>
      </c>
      <c r="C88" s="68" t="s">
        <v>6242</v>
      </c>
      <c r="D88" s="68" t="s">
        <v>7723</v>
      </c>
      <c r="E88" s="70">
        <v>11.5</v>
      </c>
      <c r="F88" s="70">
        <v>9.3000000000000007</v>
      </c>
      <c r="G88" s="69">
        <v>2</v>
      </c>
      <c r="H88" s="69">
        <v>2</v>
      </c>
      <c r="I88" s="68">
        <v>222</v>
      </c>
      <c r="J88" s="68">
        <v>6</v>
      </c>
      <c r="K88" s="70">
        <v>13.45</v>
      </c>
      <c r="L88" s="70">
        <v>12</v>
      </c>
      <c r="M88" s="70">
        <v>0</v>
      </c>
      <c r="N88" s="70">
        <v>0</v>
      </c>
      <c r="O88" s="69">
        <v>0</v>
      </c>
      <c r="P88" s="69">
        <v>0</v>
      </c>
      <c r="Q88" s="68" t="s">
        <v>7724</v>
      </c>
      <c r="R88" s="69">
        <v>9</v>
      </c>
      <c r="S88" s="68"/>
      <c r="T88" s="68"/>
    </row>
    <row r="89" spans="1:20" x14ac:dyDescent="0.25">
      <c r="A89" s="69">
        <v>69</v>
      </c>
      <c r="B89" s="249" t="s">
        <v>6147</v>
      </c>
      <c r="C89" s="68" t="s">
        <v>5881</v>
      </c>
      <c r="D89" s="68" t="s">
        <v>7725</v>
      </c>
      <c r="E89" s="70">
        <v>7.1</v>
      </c>
      <c r="F89" s="70">
        <v>15.15</v>
      </c>
      <c r="G89" s="69">
        <v>1</v>
      </c>
      <c r="H89" s="69">
        <v>1</v>
      </c>
      <c r="I89" s="68">
        <v>204</v>
      </c>
      <c r="J89" s="68">
        <v>12</v>
      </c>
      <c r="K89" s="68">
        <v>11.35</v>
      </c>
      <c r="L89" s="70">
        <v>9</v>
      </c>
      <c r="M89" s="70">
        <v>1</v>
      </c>
      <c r="N89" s="70">
        <v>1</v>
      </c>
      <c r="O89" s="69">
        <v>0</v>
      </c>
      <c r="P89" s="69">
        <v>0</v>
      </c>
      <c r="Q89" s="68" t="s">
        <v>6956</v>
      </c>
      <c r="R89" s="69">
        <v>7</v>
      </c>
      <c r="S89" s="68"/>
      <c r="T89" s="68"/>
    </row>
    <row r="90" spans="1:20" x14ac:dyDescent="0.25">
      <c r="A90" s="69">
        <v>70</v>
      </c>
      <c r="B90" s="249" t="s">
        <v>6147</v>
      </c>
      <c r="C90" s="262" t="s">
        <v>6278</v>
      </c>
      <c r="D90" s="68" t="s">
        <v>4770</v>
      </c>
      <c r="E90" s="70">
        <v>11.4</v>
      </c>
      <c r="F90" s="70">
        <v>9.5500000000000007</v>
      </c>
      <c r="G90" s="69">
        <v>2</v>
      </c>
      <c r="H90" s="69">
        <v>2</v>
      </c>
      <c r="I90" s="68">
        <v>281</v>
      </c>
      <c r="J90" s="68">
        <v>12</v>
      </c>
      <c r="K90" s="70">
        <v>15.35</v>
      </c>
      <c r="L90" s="70">
        <v>12.1</v>
      </c>
      <c r="M90" s="70">
        <v>0</v>
      </c>
      <c r="N90" s="70">
        <v>0</v>
      </c>
      <c r="O90" s="69">
        <v>0</v>
      </c>
      <c r="P90" s="69">
        <v>0</v>
      </c>
      <c r="Q90" s="68" t="s">
        <v>5222</v>
      </c>
      <c r="R90" s="69">
        <v>13</v>
      </c>
      <c r="S90" s="68"/>
      <c r="T90" s="68"/>
    </row>
    <row r="91" spans="1:20" x14ac:dyDescent="0.25">
      <c r="A91" s="69">
        <v>71</v>
      </c>
      <c r="B91" s="249" t="s">
        <v>6147</v>
      </c>
      <c r="C91" s="262" t="s">
        <v>6280</v>
      </c>
      <c r="D91" s="68" t="s">
        <v>7726</v>
      </c>
      <c r="E91" s="70">
        <v>11.2</v>
      </c>
      <c r="F91" s="70">
        <v>9.4</v>
      </c>
      <c r="G91" s="69">
        <v>2</v>
      </c>
      <c r="H91" s="69">
        <v>2</v>
      </c>
      <c r="I91" s="68">
        <v>218</v>
      </c>
      <c r="J91" s="68">
        <v>12</v>
      </c>
      <c r="K91" s="70">
        <v>12.1</v>
      </c>
      <c r="L91" s="70">
        <v>10.5</v>
      </c>
      <c r="M91" s="70">
        <v>0</v>
      </c>
      <c r="N91" s="70">
        <v>0</v>
      </c>
      <c r="O91" s="69">
        <v>0</v>
      </c>
      <c r="P91" s="69">
        <v>0</v>
      </c>
      <c r="Q91" s="68" t="s">
        <v>7727</v>
      </c>
      <c r="R91" s="69">
        <v>5</v>
      </c>
      <c r="S91" s="68"/>
      <c r="T91" s="68"/>
    </row>
    <row r="92" spans="1:20" x14ac:dyDescent="0.25">
      <c r="A92" s="69">
        <v>72</v>
      </c>
      <c r="B92" s="249" t="s">
        <v>6147</v>
      </c>
      <c r="C92" s="262" t="s">
        <v>6281</v>
      </c>
      <c r="D92" s="68" t="s">
        <v>6080</v>
      </c>
      <c r="E92" s="70">
        <v>12.3</v>
      </c>
      <c r="F92" s="70">
        <v>10.45</v>
      </c>
      <c r="G92" s="69">
        <v>2</v>
      </c>
      <c r="H92" s="69">
        <v>2</v>
      </c>
      <c r="I92" s="68">
        <v>265</v>
      </c>
      <c r="J92" s="68">
        <v>12</v>
      </c>
      <c r="K92" s="70">
        <v>14.4</v>
      </c>
      <c r="L92" s="70">
        <v>11.4</v>
      </c>
      <c r="M92" s="70">
        <v>0</v>
      </c>
      <c r="N92" s="70">
        <v>0</v>
      </c>
      <c r="O92" s="69">
        <v>0</v>
      </c>
      <c r="P92" s="69">
        <v>0</v>
      </c>
      <c r="Q92" s="68" t="s">
        <v>6080</v>
      </c>
      <c r="R92" s="69">
        <v>11</v>
      </c>
      <c r="S92" s="68"/>
      <c r="T92" s="68"/>
    </row>
    <row r="93" spans="1:20" x14ac:dyDescent="0.25">
      <c r="A93" s="69">
        <v>73</v>
      </c>
      <c r="B93" s="249" t="s">
        <v>6147</v>
      </c>
      <c r="C93" s="262" t="s">
        <v>6243</v>
      </c>
      <c r="D93" s="74" t="s">
        <v>7728</v>
      </c>
      <c r="E93" s="70">
        <v>12.3</v>
      </c>
      <c r="F93" s="70">
        <v>10.199999999999999</v>
      </c>
      <c r="G93" s="69">
        <v>2</v>
      </c>
      <c r="H93" s="69">
        <v>2</v>
      </c>
      <c r="I93" s="68">
        <f>158+88</f>
        <v>246</v>
      </c>
      <c r="J93" s="68">
        <v>12</v>
      </c>
      <c r="K93" s="70">
        <v>13.2</v>
      </c>
      <c r="L93" s="70">
        <v>9.5</v>
      </c>
      <c r="M93" s="70">
        <v>0</v>
      </c>
      <c r="N93" s="70">
        <v>0</v>
      </c>
      <c r="O93" s="69">
        <v>0</v>
      </c>
      <c r="P93" s="69">
        <v>0</v>
      </c>
      <c r="Q93" s="74" t="s">
        <v>7729</v>
      </c>
      <c r="R93" s="69">
        <v>10</v>
      </c>
      <c r="S93" s="68"/>
      <c r="T93" s="68"/>
    </row>
    <row r="94" spans="1:20" x14ac:dyDescent="0.25">
      <c r="A94" s="69">
        <v>74</v>
      </c>
      <c r="B94" s="249" t="s">
        <v>6147</v>
      </c>
      <c r="C94" s="262" t="s">
        <v>5890</v>
      </c>
      <c r="D94" s="68" t="s">
        <v>7730</v>
      </c>
      <c r="E94" s="70">
        <v>7</v>
      </c>
      <c r="F94" s="70">
        <v>19.100000000000001</v>
      </c>
      <c r="G94" s="69">
        <v>1</v>
      </c>
      <c r="H94" s="69">
        <v>1</v>
      </c>
      <c r="I94" s="68">
        <v>187</v>
      </c>
      <c r="J94" s="68">
        <v>6</v>
      </c>
      <c r="K94" s="70">
        <v>13</v>
      </c>
      <c r="L94" s="70">
        <v>9</v>
      </c>
      <c r="M94" s="70">
        <v>1</v>
      </c>
      <c r="N94" s="70">
        <v>1</v>
      </c>
      <c r="O94" s="69">
        <v>0</v>
      </c>
      <c r="P94" s="69">
        <v>0</v>
      </c>
      <c r="Q94" s="68" t="s">
        <v>6288</v>
      </c>
      <c r="R94" s="69">
        <v>10</v>
      </c>
      <c r="S94" s="68"/>
      <c r="T94" s="68"/>
    </row>
    <row r="95" spans="1:20" x14ac:dyDescent="0.25">
      <c r="A95" s="69">
        <v>75</v>
      </c>
      <c r="B95" s="249" t="s">
        <v>6147</v>
      </c>
      <c r="C95" s="262" t="s">
        <v>6292</v>
      </c>
      <c r="D95" s="68" t="s">
        <v>7731</v>
      </c>
      <c r="E95" s="70">
        <v>11.25</v>
      </c>
      <c r="F95" s="70">
        <v>9.4</v>
      </c>
      <c r="G95" s="69">
        <v>2</v>
      </c>
      <c r="H95" s="69">
        <v>2</v>
      </c>
      <c r="I95" s="68">
        <v>225</v>
      </c>
      <c r="J95" s="68">
        <v>12</v>
      </c>
      <c r="K95" s="70">
        <v>13.05</v>
      </c>
      <c r="L95" s="70">
        <v>10.55</v>
      </c>
      <c r="M95" s="70">
        <v>0</v>
      </c>
      <c r="N95" s="70">
        <v>0</v>
      </c>
      <c r="O95" s="69">
        <v>0</v>
      </c>
      <c r="P95" s="69">
        <v>0</v>
      </c>
      <c r="Q95" s="68" t="s">
        <v>7731</v>
      </c>
      <c r="R95" s="69">
        <v>6</v>
      </c>
      <c r="S95" s="68"/>
      <c r="T95" s="68"/>
    </row>
    <row r="96" spans="1:20" x14ac:dyDescent="0.25">
      <c r="A96" s="69">
        <v>76</v>
      </c>
      <c r="B96" s="249" t="s">
        <v>6147</v>
      </c>
      <c r="C96" s="262" t="s">
        <v>6297</v>
      </c>
      <c r="D96" s="68" t="s">
        <v>7732</v>
      </c>
      <c r="E96" s="70">
        <v>14.05</v>
      </c>
      <c r="F96" s="70">
        <v>11.45</v>
      </c>
      <c r="G96" s="69">
        <v>2</v>
      </c>
      <c r="H96" s="69">
        <v>2</v>
      </c>
      <c r="I96" s="68">
        <f>162+136</f>
        <v>298</v>
      </c>
      <c r="J96" s="68">
        <v>12</v>
      </c>
      <c r="K96" s="70">
        <v>13.55</v>
      </c>
      <c r="L96" s="70">
        <v>12.4</v>
      </c>
      <c r="M96" s="70">
        <v>0</v>
      </c>
      <c r="N96" s="70">
        <v>0</v>
      </c>
      <c r="O96" s="69">
        <v>0</v>
      </c>
      <c r="P96" s="69">
        <v>0</v>
      </c>
      <c r="Q96" s="68" t="s">
        <v>4680</v>
      </c>
      <c r="R96" s="69">
        <v>12</v>
      </c>
      <c r="S96" s="68"/>
      <c r="T96" s="68"/>
    </row>
    <row r="97" spans="1:20" x14ac:dyDescent="0.25">
      <c r="A97" s="69">
        <v>77</v>
      </c>
      <c r="B97" s="249" t="s">
        <v>6147</v>
      </c>
      <c r="C97" s="262" t="s">
        <v>5899</v>
      </c>
      <c r="D97" s="68" t="s">
        <v>7733</v>
      </c>
      <c r="E97" s="70">
        <v>7.2</v>
      </c>
      <c r="F97" s="70">
        <v>19</v>
      </c>
      <c r="G97" s="69">
        <v>1</v>
      </c>
      <c r="H97" s="69">
        <v>1</v>
      </c>
      <c r="I97" s="68">
        <v>112</v>
      </c>
      <c r="J97" s="68">
        <v>16</v>
      </c>
      <c r="K97" s="70">
        <v>13</v>
      </c>
      <c r="L97" s="70">
        <v>8</v>
      </c>
      <c r="M97" s="70">
        <v>1</v>
      </c>
      <c r="N97" s="70">
        <v>1</v>
      </c>
      <c r="O97" s="69">
        <v>0</v>
      </c>
      <c r="P97" s="69">
        <v>0</v>
      </c>
      <c r="Q97" s="68" t="s">
        <v>6288</v>
      </c>
      <c r="R97" s="69">
        <v>14</v>
      </c>
      <c r="S97" s="68"/>
      <c r="T97" s="68"/>
    </row>
    <row r="98" spans="1:20" x14ac:dyDescent="0.25">
      <c r="A98" s="69">
        <v>78</v>
      </c>
      <c r="B98" s="249" t="s">
        <v>6147</v>
      </c>
      <c r="C98" s="262" t="s">
        <v>6299</v>
      </c>
      <c r="D98" s="68" t="s">
        <v>5409</v>
      </c>
      <c r="E98" s="70">
        <v>12.2</v>
      </c>
      <c r="F98" s="70">
        <v>11</v>
      </c>
      <c r="G98" s="69">
        <v>2</v>
      </c>
      <c r="H98" s="69">
        <v>2</v>
      </c>
      <c r="I98" s="68">
        <v>264</v>
      </c>
      <c r="J98" s="68">
        <v>12</v>
      </c>
      <c r="K98" s="68">
        <v>13.4</v>
      </c>
      <c r="L98" s="70">
        <v>12.15</v>
      </c>
      <c r="M98" s="70">
        <v>0</v>
      </c>
      <c r="N98" s="70">
        <v>0</v>
      </c>
      <c r="O98" s="69">
        <v>0</v>
      </c>
      <c r="P98" s="69">
        <v>0</v>
      </c>
      <c r="Q98" s="68" t="s">
        <v>5409</v>
      </c>
      <c r="R98" s="69">
        <v>6</v>
      </c>
      <c r="S98" s="68"/>
      <c r="T98" s="68"/>
    </row>
    <row r="99" spans="1:20" x14ac:dyDescent="0.25">
      <c r="A99" s="69">
        <v>79</v>
      </c>
      <c r="B99" s="249" t="s">
        <v>6147</v>
      </c>
      <c r="C99" s="262" t="s">
        <v>5901</v>
      </c>
      <c r="D99" s="68" t="s">
        <v>7734</v>
      </c>
      <c r="E99" s="70">
        <v>7.5</v>
      </c>
      <c r="F99" s="70">
        <v>19</v>
      </c>
      <c r="G99" s="69">
        <v>1</v>
      </c>
      <c r="H99" s="69">
        <v>1</v>
      </c>
      <c r="I99" s="68">
        <v>166</v>
      </c>
      <c r="J99" s="68">
        <v>12</v>
      </c>
      <c r="K99" s="70">
        <v>12.45</v>
      </c>
      <c r="L99" s="70">
        <v>8</v>
      </c>
      <c r="M99" s="70">
        <v>1</v>
      </c>
      <c r="N99" s="70">
        <v>1</v>
      </c>
      <c r="O99" s="69">
        <v>0</v>
      </c>
      <c r="P99" s="69">
        <v>0</v>
      </c>
      <c r="Q99" s="68" t="s">
        <v>6288</v>
      </c>
      <c r="R99" s="69">
        <v>10</v>
      </c>
      <c r="S99" s="68"/>
      <c r="T99" s="68"/>
    </row>
    <row r="100" spans="1:20" x14ac:dyDescent="0.25">
      <c r="A100" s="69">
        <v>80</v>
      </c>
      <c r="B100" s="249" t="s">
        <v>6147</v>
      </c>
      <c r="C100" s="262" t="s">
        <v>7735</v>
      </c>
      <c r="D100" s="68" t="s">
        <v>7736</v>
      </c>
      <c r="E100" s="70">
        <v>11.5</v>
      </c>
      <c r="F100" s="70">
        <v>10.3</v>
      </c>
      <c r="G100" s="69">
        <v>2</v>
      </c>
      <c r="H100" s="69">
        <v>2</v>
      </c>
      <c r="I100" s="68">
        <v>266</v>
      </c>
      <c r="J100" s="68">
        <v>12</v>
      </c>
      <c r="K100" s="70">
        <v>14.15</v>
      </c>
      <c r="L100" s="70">
        <v>12.3</v>
      </c>
      <c r="M100" s="70">
        <v>0</v>
      </c>
      <c r="N100" s="70">
        <v>0</v>
      </c>
      <c r="O100" s="69">
        <v>0</v>
      </c>
      <c r="P100" s="69">
        <v>0</v>
      </c>
      <c r="Q100" s="68" t="s">
        <v>5220</v>
      </c>
      <c r="R100" s="69">
        <v>14</v>
      </c>
      <c r="S100" s="68"/>
      <c r="T100" s="68"/>
    </row>
    <row r="101" spans="1:20" ht="15.75" x14ac:dyDescent="0.25">
      <c r="A101" s="69"/>
      <c r="B101" s="263" t="s">
        <v>6306</v>
      </c>
      <c r="C101" s="643">
        <v>30</v>
      </c>
      <c r="D101" s="263"/>
      <c r="E101" s="264"/>
      <c r="F101" s="264"/>
      <c r="G101" s="250">
        <f>SUM(G71:G100)</f>
        <v>55</v>
      </c>
      <c r="H101" s="250">
        <f>SUM(H71:H100)</f>
        <v>55</v>
      </c>
      <c r="I101" s="253">
        <f>SUM(I71:I100)</f>
        <v>6846</v>
      </c>
      <c r="J101" s="253">
        <f>SUM(J71:J100)</f>
        <v>340</v>
      </c>
      <c r="K101" s="250"/>
      <c r="L101" s="250"/>
      <c r="M101" s="641">
        <f>SUM(M71:M100)</f>
        <v>4</v>
      </c>
      <c r="N101" s="641">
        <f>SUM(N71:N100)</f>
        <v>4</v>
      </c>
      <c r="O101" s="250">
        <f>SUM(O71:O100)</f>
        <v>0</v>
      </c>
      <c r="P101" s="250">
        <f>SUM(P71:P100)</f>
        <v>0</v>
      </c>
      <c r="Q101" s="250"/>
      <c r="R101" s="250">
        <f>SUM(R71:R100)</f>
        <v>304</v>
      </c>
      <c r="S101" s="68"/>
      <c r="T101" s="68"/>
    </row>
    <row r="102" spans="1:20" ht="15.75" x14ac:dyDescent="0.25">
      <c r="A102" s="265"/>
      <c r="B102" s="313"/>
      <c r="C102" s="644"/>
      <c r="D102" s="313"/>
      <c r="E102" s="326"/>
      <c r="F102" s="326"/>
      <c r="G102" s="267"/>
      <c r="H102" s="267"/>
      <c r="I102" s="270"/>
      <c r="J102" s="270"/>
      <c r="K102" s="267"/>
      <c r="L102" s="267"/>
      <c r="M102" s="645"/>
      <c r="N102" s="645"/>
      <c r="O102" s="267"/>
      <c r="P102" s="267"/>
      <c r="Q102" s="267"/>
      <c r="R102" s="267"/>
      <c r="S102" s="207"/>
      <c r="T102" s="207"/>
    </row>
    <row r="103" spans="1:20" ht="15.75" x14ac:dyDescent="0.25">
      <c r="A103" s="254"/>
      <c r="B103" s="255"/>
      <c r="C103" s="256"/>
      <c r="D103" s="257"/>
      <c r="E103" s="65"/>
      <c r="F103" s="65"/>
      <c r="G103" s="256"/>
      <c r="H103" s="256"/>
      <c r="I103" s="258"/>
      <c r="J103" s="257"/>
      <c r="K103" s="65"/>
      <c r="L103" s="65"/>
      <c r="M103" s="65"/>
      <c r="N103" s="65"/>
      <c r="O103" s="256"/>
      <c r="P103" s="256"/>
      <c r="Q103" s="257"/>
      <c r="R103" s="256"/>
      <c r="S103" s="257"/>
      <c r="T103" s="256" t="s">
        <v>6283</v>
      </c>
    </row>
    <row r="104" spans="1:20" ht="39.75" customHeight="1" x14ac:dyDescent="0.25">
      <c r="A104" s="239" t="s">
        <v>6126</v>
      </c>
      <c r="B104" s="761" t="s">
        <v>6127</v>
      </c>
      <c r="C104" s="762" t="s">
        <v>6018</v>
      </c>
      <c r="D104" s="259" t="s">
        <v>5783</v>
      </c>
      <c r="E104" s="260" t="s">
        <v>5934</v>
      </c>
      <c r="F104" s="260" t="s">
        <v>6128</v>
      </c>
      <c r="G104" s="763" t="s">
        <v>6129</v>
      </c>
      <c r="H104" s="764"/>
      <c r="I104" s="260" t="s">
        <v>5790</v>
      </c>
      <c r="J104" s="260" t="s">
        <v>6130</v>
      </c>
      <c r="K104" s="259" t="s">
        <v>6020</v>
      </c>
      <c r="L104" s="237" t="s">
        <v>7669</v>
      </c>
      <c r="M104" s="763" t="s">
        <v>6132</v>
      </c>
      <c r="N104" s="764"/>
      <c r="O104" s="759" t="s">
        <v>6133</v>
      </c>
      <c r="P104" s="760"/>
      <c r="Q104" s="260" t="s">
        <v>6134</v>
      </c>
      <c r="R104" s="378" t="s">
        <v>6135</v>
      </c>
      <c r="S104" s="261" t="s">
        <v>6136</v>
      </c>
      <c r="T104" s="259" t="s">
        <v>5933</v>
      </c>
    </row>
    <row r="105" spans="1:20" ht="15.75" thickBot="1" x14ac:dyDescent="0.3">
      <c r="A105" s="54" t="s">
        <v>5793</v>
      </c>
      <c r="B105" s="709"/>
      <c r="C105" s="758"/>
      <c r="D105" s="240"/>
      <c r="E105" s="162"/>
      <c r="F105" s="241"/>
      <c r="G105" s="639" t="s">
        <v>5798</v>
      </c>
      <c r="H105" s="243" t="s">
        <v>5936</v>
      </c>
      <c r="I105" s="162" t="s">
        <v>5784</v>
      </c>
      <c r="J105" s="162" t="s">
        <v>6096</v>
      </c>
      <c r="K105" s="240" t="s">
        <v>5800</v>
      </c>
      <c r="L105" s="240" t="s">
        <v>5800</v>
      </c>
      <c r="M105" s="243" t="s">
        <v>5798</v>
      </c>
      <c r="N105" s="244" t="s">
        <v>5936</v>
      </c>
      <c r="O105" s="243" t="s">
        <v>5798</v>
      </c>
      <c r="P105" s="244" t="s">
        <v>5936</v>
      </c>
      <c r="Q105" s="245" t="s">
        <v>6137</v>
      </c>
      <c r="R105" s="240" t="s">
        <v>6138</v>
      </c>
      <c r="S105" s="162" t="s">
        <v>5793</v>
      </c>
      <c r="T105" s="240"/>
    </row>
    <row r="106" spans="1:20" ht="15.75" thickTop="1" x14ac:dyDescent="0.25">
      <c r="A106" s="69">
        <v>81</v>
      </c>
      <c r="B106" s="247" t="s">
        <v>7737</v>
      </c>
      <c r="C106" s="68" t="s">
        <v>5814</v>
      </c>
      <c r="D106" s="68" t="s">
        <v>7738</v>
      </c>
      <c r="E106" s="70">
        <v>6.3</v>
      </c>
      <c r="F106" s="70">
        <v>14.3</v>
      </c>
      <c r="G106" s="69">
        <v>1</v>
      </c>
      <c r="H106" s="69">
        <v>0</v>
      </c>
      <c r="I106" s="68">
        <v>90</v>
      </c>
      <c r="J106" s="68">
        <v>0</v>
      </c>
      <c r="K106" s="68">
        <v>6.45</v>
      </c>
      <c r="L106" s="68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6288</v>
      </c>
      <c r="R106" s="69">
        <v>2</v>
      </c>
      <c r="S106" s="68"/>
      <c r="T106" s="68"/>
    </row>
    <row r="107" spans="1:20" x14ac:dyDescent="0.25">
      <c r="A107" s="69">
        <v>82</v>
      </c>
      <c r="B107" s="247" t="s">
        <v>7738</v>
      </c>
      <c r="C107" s="68" t="s">
        <v>6239</v>
      </c>
      <c r="D107" s="68"/>
      <c r="E107" s="70">
        <v>12.4</v>
      </c>
      <c r="F107" s="70">
        <v>11.25</v>
      </c>
      <c r="G107" s="69">
        <v>2</v>
      </c>
      <c r="H107" s="69">
        <v>0</v>
      </c>
      <c r="I107" s="68">
        <v>234</v>
      </c>
      <c r="J107" s="68">
        <v>21</v>
      </c>
      <c r="K107" s="68">
        <v>14</v>
      </c>
      <c r="L107" s="70">
        <v>11.3</v>
      </c>
      <c r="M107" s="70">
        <v>0</v>
      </c>
      <c r="N107" s="70">
        <v>0</v>
      </c>
      <c r="O107" s="69">
        <v>0</v>
      </c>
      <c r="P107" s="69">
        <v>0</v>
      </c>
      <c r="Q107" s="68" t="s">
        <v>6288</v>
      </c>
      <c r="R107" s="69">
        <v>20</v>
      </c>
      <c r="S107" s="68"/>
      <c r="T107" s="68"/>
    </row>
    <row r="108" spans="1:20" x14ac:dyDescent="0.25">
      <c r="A108" s="69">
        <v>83</v>
      </c>
      <c r="B108" s="249" t="s">
        <v>6147</v>
      </c>
      <c r="C108" s="68" t="s">
        <v>6266</v>
      </c>
      <c r="D108" s="68"/>
      <c r="E108" s="70">
        <v>12.4</v>
      </c>
      <c r="F108" s="70">
        <v>11.1</v>
      </c>
      <c r="G108" s="69">
        <v>2</v>
      </c>
      <c r="H108" s="69">
        <v>0</v>
      </c>
      <c r="I108" s="68">
        <v>232</v>
      </c>
      <c r="J108" s="68">
        <v>16</v>
      </c>
      <c r="K108" s="68">
        <v>13.4</v>
      </c>
      <c r="L108" s="70">
        <v>9.4</v>
      </c>
      <c r="M108" s="70">
        <v>0</v>
      </c>
      <c r="N108" s="70">
        <v>0</v>
      </c>
      <c r="O108" s="69">
        <v>0</v>
      </c>
      <c r="P108" s="69">
        <v>0</v>
      </c>
      <c r="Q108" s="68" t="s">
        <v>6288</v>
      </c>
      <c r="R108" s="69">
        <v>15</v>
      </c>
      <c r="S108" s="68"/>
      <c r="T108" s="68"/>
    </row>
    <row r="109" spans="1:20" x14ac:dyDescent="0.25">
      <c r="A109" s="69">
        <v>84</v>
      </c>
      <c r="B109" s="249" t="s">
        <v>6147</v>
      </c>
      <c r="C109" s="68" t="s">
        <v>6268</v>
      </c>
      <c r="D109" s="68"/>
      <c r="E109" s="70">
        <v>13.15</v>
      </c>
      <c r="F109" s="70">
        <v>10.25</v>
      </c>
      <c r="G109" s="69">
        <v>2</v>
      </c>
      <c r="H109" s="69">
        <v>0</v>
      </c>
      <c r="I109" s="68">
        <v>168</v>
      </c>
      <c r="J109" s="68">
        <v>24</v>
      </c>
      <c r="K109" s="68">
        <v>12.55</v>
      </c>
      <c r="L109" s="70">
        <v>9.5500000000000007</v>
      </c>
      <c r="M109" s="70">
        <v>0</v>
      </c>
      <c r="N109" s="70">
        <v>0</v>
      </c>
      <c r="O109" s="69">
        <v>0</v>
      </c>
      <c r="P109" s="69">
        <v>0</v>
      </c>
      <c r="Q109" s="68" t="s">
        <v>6288</v>
      </c>
      <c r="R109" s="69">
        <v>15</v>
      </c>
      <c r="S109" s="68"/>
      <c r="T109" s="68"/>
    </row>
    <row r="110" spans="1:20" x14ac:dyDescent="0.25">
      <c r="A110" s="69">
        <v>85</v>
      </c>
      <c r="B110" s="249" t="s">
        <v>6147</v>
      </c>
      <c r="C110" s="68" t="s">
        <v>5873</v>
      </c>
      <c r="D110" s="68"/>
      <c r="E110" s="70">
        <v>6.2</v>
      </c>
      <c r="F110" s="70">
        <v>14.5</v>
      </c>
      <c r="G110" s="69">
        <v>1</v>
      </c>
      <c r="H110" s="69">
        <v>0</v>
      </c>
      <c r="I110" s="68">
        <v>154</v>
      </c>
      <c r="J110" s="68">
        <v>0</v>
      </c>
      <c r="K110" s="70">
        <v>9.15</v>
      </c>
      <c r="L110" s="70">
        <v>7</v>
      </c>
      <c r="M110" s="70">
        <v>0</v>
      </c>
      <c r="N110" s="70">
        <v>0</v>
      </c>
      <c r="O110" s="69">
        <v>0</v>
      </c>
      <c r="P110" s="69">
        <v>0</v>
      </c>
      <c r="Q110" s="68" t="s">
        <v>6288</v>
      </c>
      <c r="R110" s="69">
        <v>12</v>
      </c>
      <c r="S110" s="68"/>
      <c r="T110" s="68"/>
    </row>
    <row r="111" spans="1:20" x14ac:dyDescent="0.25">
      <c r="A111" s="69">
        <v>86</v>
      </c>
      <c r="B111" s="249" t="s">
        <v>6147</v>
      </c>
      <c r="C111" s="68" t="s">
        <v>5874</v>
      </c>
      <c r="D111" s="68"/>
      <c r="E111" s="70">
        <v>6.35</v>
      </c>
      <c r="F111" s="70">
        <v>18.05</v>
      </c>
      <c r="G111" s="69">
        <v>1</v>
      </c>
      <c r="H111" s="69">
        <v>0</v>
      </c>
      <c r="I111" s="68">
        <v>172</v>
      </c>
      <c r="J111" s="68">
        <v>6</v>
      </c>
      <c r="K111" s="70">
        <v>12</v>
      </c>
      <c r="L111" s="70">
        <v>8</v>
      </c>
      <c r="M111" s="70">
        <v>0</v>
      </c>
      <c r="N111" s="70">
        <v>0</v>
      </c>
      <c r="O111" s="69">
        <v>0</v>
      </c>
      <c r="P111" s="69">
        <v>0</v>
      </c>
      <c r="Q111" s="68" t="s">
        <v>6288</v>
      </c>
      <c r="R111" s="69">
        <v>14</v>
      </c>
      <c r="S111" s="68"/>
      <c r="T111" s="68"/>
    </row>
    <row r="112" spans="1:20" x14ac:dyDescent="0.25">
      <c r="A112" s="69">
        <v>87</v>
      </c>
      <c r="B112" s="249" t="s">
        <v>6147</v>
      </c>
      <c r="C112" s="68" t="s">
        <v>5904</v>
      </c>
      <c r="D112" s="68"/>
      <c r="E112" s="70">
        <v>7.45</v>
      </c>
      <c r="F112" s="70">
        <v>18.149999999999999</v>
      </c>
      <c r="G112" s="69">
        <v>1</v>
      </c>
      <c r="H112" s="69">
        <v>0</v>
      </c>
      <c r="I112" s="68">
        <v>218</v>
      </c>
      <c r="J112" s="68">
        <v>12</v>
      </c>
      <c r="K112" s="70">
        <v>11.45</v>
      </c>
      <c r="L112" s="70">
        <v>7.4</v>
      </c>
      <c r="M112" s="70">
        <v>0</v>
      </c>
      <c r="N112" s="70">
        <v>0</v>
      </c>
      <c r="O112" s="69">
        <v>0</v>
      </c>
      <c r="P112" s="69">
        <v>0</v>
      </c>
      <c r="Q112" s="68" t="s">
        <v>6288</v>
      </c>
      <c r="R112" s="69">
        <v>10</v>
      </c>
      <c r="S112" s="68"/>
      <c r="T112" s="68"/>
    </row>
    <row r="113" spans="1:20" x14ac:dyDescent="0.25">
      <c r="A113" s="69">
        <v>88</v>
      </c>
      <c r="B113" s="249" t="s">
        <v>6147</v>
      </c>
      <c r="C113" s="68" t="s">
        <v>5905</v>
      </c>
      <c r="D113" s="68"/>
      <c r="E113" s="70">
        <v>7.15</v>
      </c>
      <c r="F113" s="70">
        <v>18</v>
      </c>
      <c r="G113" s="69">
        <v>1</v>
      </c>
      <c r="H113" s="69">
        <v>0</v>
      </c>
      <c r="I113" s="68">
        <v>152</v>
      </c>
      <c r="J113" s="68">
        <v>6</v>
      </c>
      <c r="K113" s="70">
        <v>11.55</v>
      </c>
      <c r="L113" s="70">
        <v>8.15</v>
      </c>
      <c r="M113" s="70">
        <v>0</v>
      </c>
      <c r="N113" s="70">
        <v>0</v>
      </c>
      <c r="O113" s="69">
        <v>0</v>
      </c>
      <c r="P113" s="69">
        <v>0</v>
      </c>
      <c r="Q113" s="68" t="s">
        <v>6288</v>
      </c>
      <c r="R113" s="69">
        <v>11</v>
      </c>
      <c r="S113" s="68"/>
      <c r="T113" s="68"/>
    </row>
    <row r="114" spans="1:20" x14ac:dyDescent="0.25">
      <c r="A114" s="69">
        <v>89</v>
      </c>
      <c r="B114" s="249" t="s">
        <v>6147</v>
      </c>
      <c r="C114" s="68" t="s">
        <v>5906</v>
      </c>
      <c r="D114" s="68"/>
      <c r="E114" s="70">
        <v>7</v>
      </c>
      <c r="F114" s="70">
        <v>14.2</v>
      </c>
      <c r="G114" s="69">
        <v>1</v>
      </c>
      <c r="H114" s="69">
        <v>0</v>
      </c>
      <c r="I114" s="68">
        <v>116</v>
      </c>
      <c r="J114" s="68">
        <v>0</v>
      </c>
      <c r="K114" s="70">
        <v>8.1999999999999993</v>
      </c>
      <c r="L114" s="70">
        <v>6.45</v>
      </c>
      <c r="M114" s="70">
        <v>0</v>
      </c>
      <c r="N114" s="70">
        <v>0</v>
      </c>
      <c r="O114" s="69">
        <v>0</v>
      </c>
      <c r="P114" s="69">
        <v>0</v>
      </c>
      <c r="Q114" s="68" t="s">
        <v>6288</v>
      </c>
      <c r="R114" s="69">
        <v>9</v>
      </c>
      <c r="S114" s="68"/>
      <c r="T114" s="68"/>
    </row>
    <row r="115" spans="1:20" x14ac:dyDescent="0.25">
      <c r="A115" s="69">
        <v>90</v>
      </c>
      <c r="B115" s="249" t="s">
        <v>6147</v>
      </c>
      <c r="C115" s="68" t="s">
        <v>5907</v>
      </c>
      <c r="D115" s="68"/>
      <c r="E115" s="70">
        <v>7.15</v>
      </c>
      <c r="F115" s="70">
        <v>18.100000000000001</v>
      </c>
      <c r="G115" s="69">
        <v>1</v>
      </c>
      <c r="H115" s="69">
        <v>0</v>
      </c>
      <c r="I115" s="68">
        <v>198</v>
      </c>
      <c r="J115" s="68">
        <v>6</v>
      </c>
      <c r="K115" s="70">
        <v>11.45</v>
      </c>
      <c r="L115" s="70">
        <v>9</v>
      </c>
      <c r="M115" s="70">
        <v>1</v>
      </c>
      <c r="N115" s="70">
        <v>0</v>
      </c>
      <c r="O115" s="69">
        <v>0</v>
      </c>
      <c r="P115" s="69">
        <v>0</v>
      </c>
      <c r="Q115" s="68" t="s">
        <v>6288</v>
      </c>
      <c r="R115" s="69">
        <v>14</v>
      </c>
      <c r="S115" s="68"/>
      <c r="T115" s="68"/>
    </row>
    <row r="116" spans="1:20" ht="15.75" x14ac:dyDescent="0.25">
      <c r="A116" s="69"/>
      <c r="B116" s="263" t="s">
        <v>6313</v>
      </c>
      <c r="C116" s="250">
        <v>10</v>
      </c>
      <c r="D116" s="263"/>
      <c r="E116" s="264"/>
      <c r="F116" s="264"/>
      <c r="G116" s="250">
        <f>SUM(G106:G115)</f>
        <v>13</v>
      </c>
      <c r="H116" s="250">
        <f t="shared" ref="H116:R116" si="6">SUM(H106:H115)</f>
        <v>0</v>
      </c>
      <c r="I116" s="253">
        <f t="shared" si="6"/>
        <v>1734</v>
      </c>
      <c r="J116" s="253">
        <f t="shared" si="6"/>
        <v>91</v>
      </c>
      <c r="K116" s="250"/>
      <c r="L116" s="250"/>
      <c r="M116" s="641">
        <f t="shared" si="6"/>
        <v>1</v>
      </c>
      <c r="N116" s="641">
        <f t="shared" si="6"/>
        <v>0</v>
      </c>
      <c r="O116" s="250">
        <f t="shared" si="6"/>
        <v>0</v>
      </c>
      <c r="P116" s="250">
        <f t="shared" si="6"/>
        <v>0</v>
      </c>
      <c r="Q116" s="250"/>
      <c r="R116" s="250">
        <f t="shared" si="6"/>
        <v>122</v>
      </c>
      <c r="S116" s="68"/>
      <c r="T116" s="68"/>
    </row>
    <row r="117" spans="1:20" x14ac:dyDescent="0.25">
      <c r="A117" s="69"/>
      <c r="B117" s="247"/>
      <c r="C117" s="68"/>
      <c r="D117" s="68"/>
      <c r="E117" s="70"/>
      <c r="F117" s="70"/>
      <c r="G117" s="69"/>
      <c r="H117" s="69"/>
      <c r="I117" s="68"/>
      <c r="J117" s="68"/>
      <c r="K117" s="70"/>
      <c r="L117" s="70"/>
      <c r="M117" s="70"/>
      <c r="N117" s="70"/>
      <c r="O117" s="69"/>
      <c r="P117" s="69"/>
      <c r="Q117" s="68"/>
      <c r="R117" s="69"/>
      <c r="S117" s="68"/>
      <c r="T117" s="68"/>
    </row>
    <row r="118" spans="1:20" x14ac:dyDescent="0.25">
      <c r="A118" s="69">
        <v>91</v>
      </c>
      <c r="B118" s="247" t="s">
        <v>7739</v>
      </c>
      <c r="C118" s="68" t="s">
        <v>5895</v>
      </c>
      <c r="D118" s="68" t="s">
        <v>7740</v>
      </c>
      <c r="E118" s="70">
        <v>6.5</v>
      </c>
      <c r="F118" s="70">
        <v>16.3</v>
      </c>
      <c r="G118" s="69">
        <v>1</v>
      </c>
      <c r="H118" s="69">
        <v>0</v>
      </c>
      <c r="I118" s="68">
        <v>188</v>
      </c>
      <c r="J118" s="68">
        <v>12</v>
      </c>
      <c r="K118" s="70">
        <v>9.5500000000000007</v>
      </c>
      <c r="L118" s="70">
        <v>7.15</v>
      </c>
      <c r="M118" s="70">
        <v>0</v>
      </c>
      <c r="N118" s="70">
        <v>0</v>
      </c>
      <c r="O118" s="69">
        <v>0</v>
      </c>
      <c r="P118" s="69">
        <v>0</v>
      </c>
      <c r="Q118" s="68" t="s">
        <v>6464</v>
      </c>
      <c r="R118" s="69">
        <v>8</v>
      </c>
      <c r="S118" s="68"/>
      <c r="T118" s="68"/>
    </row>
    <row r="119" spans="1:20" x14ac:dyDescent="0.25">
      <c r="A119" s="69">
        <v>92</v>
      </c>
      <c r="B119" s="249" t="s">
        <v>6147</v>
      </c>
      <c r="C119" s="68" t="s">
        <v>5896</v>
      </c>
      <c r="D119" s="68"/>
      <c r="E119" s="70">
        <v>7.3</v>
      </c>
      <c r="F119" s="70">
        <v>18.149999999999999</v>
      </c>
      <c r="G119" s="69">
        <v>1</v>
      </c>
      <c r="H119" s="69">
        <v>0</v>
      </c>
      <c r="I119" s="68">
        <v>224</v>
      </c>
      <c r="J119" s="68">
        <v>12</v>
      </c>
      <c r="K119" s="70">
        <v>11.45</v>
      </c>
      <c r="L119" s="70">
        <v>8</v>
      </c>
      <c r="M119" s="70">
        <v>0</v>
      </c>
      <c r="N119" s="70">
        <v>0</v>
      </c>
      <c r="O119" s="69">
        <v>0</v>
      </c>
      <c r="P119" s="69">
        <v>0</v>
      </c>
      <c r="Q119" s="68" t="s">
        <v>6464</v>
      </c>
      <c r="R119" s="69">
        <v>8</v>
      </c>
      <c r="S119" s="68"/>
      <c r="T119" s="68"/>
    </row>
    <row r="120" spans="1:20" ht="15.75" x14ac:dyDescent="0.25">
      <c r="A120" s="69"/>
      <c r="B120" s="263" t="s">
        <v>6320</v>
      </c>
      <c r="C120" s="250">
        <v>2</v>
      </c>
      <c r="D120" s="263"/>
      <c r="E120" s="264"/>
      <c r="F120" s="264"/>
      <c r="G120" s="250">
        <f>SUM(G118:G119)</f>
        <v>2</v>
      </c>
      <c r="H120" s="250">
        <f t="shared" ref="H120:R120" si="7">SUM(H118:H119)</f>
        <v>0</v>
      </c>
      <c r="I120" s="253">
        <f t="shared" si="7"/>
        <v>412</v>
      </c>
      <c r="J120" s="253">
        <f t="shared" si="7"/>
        <v>24</v>
      </c>
      <c r="K120" s="250"/>
      <c r="L120" s="250"/>
      <c r="M120" s="641">
        <f t="shared" si="7"/>
        <v>0</v>
      </c>
      <c r="N120" s="641">
        <f t="shared" si="7"/>
        <v>0</v>
      </c>
      <c r="O120" s="250">
        <f t="shared" si="7"/>
        <v>0</v>
      </c>
      <c r="P120" s="250">
        <f t="shared" si="7"/>
        <v>0</v>
      </c>
      <c r="Q120" s="250"/>
      <c r="R120" s="250">
        <f t="shared" si="7"/>
        <v>16</v>
      </c>
      <c r="S120" s="68"/>
      <c r="T120" s="68"/>
    </row>
    <row r="121" spans="1:20" x14ac:dyDescent="0.25">
      <c r="A121" s="69"/>
      <c r="B121" s="247"/>
      <c r="C121" s="68"/>
      <c r="D121" s="68"/>
      <c r="E121" s="70"/>
      <c r="F121" s="70"/>
      <c r="G121" s="69"/>
      <c r="H121" s="69"/>
      <c r="I121" s="68"/>
      <c r="J121" s="68"/>
      <c r="K121" s="70"/>
      <c r="L121" s="70"/>
      <c r="M121" s="70"/>
      <c r="N121" s="70"/>
      <c r="O121" s="69"/>
      <c r="P121" s="69"/>
      <c r="Q121" s="68"/>
      <c r="R121" s="69"/>
      <c r="S121" s="68"/>
      <c r="T121" s="68"/>
    </row>
    <row r="122" spans="1:20" x14ac:dyDescent="0.25">
      <c r="A122" s="69">
        <v>93</v>
      </c>
      <c r="B122" s="247" t="s">
        <v>7741</v>
      </c>
      <c r="C122" s="68" t="s">
        <v>6420</v>
      </c>
      <c r="D122" s="68" t="s">
        <v>6492</v>
      </c>
      <c r="E122" s="68">
        <v>14</v>
      </c>
      <c r="F122" s="68">
        <v>11.55</v>
      </c>
      <c r="G122" s="69">
        <v>2</v>
      </c>
      <c r="H122" s="69">
        <v>0</v>
      </c>
      <c r="I122" s="68">
        <v>292</v>
      </c>
      <c r="J122" s="68">
        <v>12</v>
      </c>
      <c r="K122" s="68">
        <v>13.4</v>
      </c>
      <c r="L122" s="68">
        <v>12.15</v>
      </c>
      <c r="M122" s="70">
        <v>0</v>
      </c>
      <c r="N122" s="70">
        <v>0</v>
      </c>
      <c r="O122" s="69">
        <v>0</v>
      </c>
      <c r="P122" s="69">
        <v>0</v>
      </c>
      <c r="Q122" s="68" t="s">
        <v>6234</v>
      </c>
      <c r="R122" s="69">
        <v>10</v>
      </c>
      <c r="S122" s="68"/>
      <c r="T122" s="68"/>
    </row>
    <row r="123" spans="1:20" x14ac:dyDescent="0.25">
      <c r="A123" s="69">
        <v>94</v>
      </c>
      <c r="B123" s="249" t="s">
        <v>6147</v>
      </c>
      <c r="C123" s="68" t="s">
        <v>6454</v>
      </c>
      <c r="D123" s="68"/>
      <c r="E123" s="68">
        <v>14.15</v>
      </c>
      <c r="F123" s="68">
        <v>10.5</v>
      </c>
      <c r="G123" s="69">
        <v>2</v>
      </c>
      <c r="H123" s="69">
        <v>0</v>
      </c>
      <c r="I123" s="68">
        <v>279</v>
      </c>
      <c r="J123" s="68">
        <v>12</v>
      </c>
      <c r="K123" s="68">
        <v>12.2</v>
      </c>
      <c r="L123" s="68">
        <v>12.2</v>
      </c>
      <c r="M123" s="70">
        <v>0</v>
      </c>
      <c r="N123" s="70">
        <v>0</v>
      </c>
      <c r="O123" s="68"/>
      <c r="P123" s="68"/>
      <c r="Q123" s="68" t="s">
        <v>6234</v>
      </c>
      <c r="R123" s="69">
        <v>10</v>
      </c>
      <c r="S123" s="68"/>
      <c r="T123" s="68"/>
    </row>
    <row r="124" spans="1:20" x14ac:dyDescent="0.25">
      <c r="A124" s="69">
        <v>95</v>
      </c>
      <c r="B124" s="249" t="s">
        <v>6147</v>
      </c>
      <c r="C124" s="68" t="s">
        <v>5964</v>
      </c>
      <c r="D124" s="68"/>
      <c r="E124" s="70">
        <v>6.3</v>
      </c>
      <c r="F124" s="70">
        <v>15</v>
      </c>
      <c r="G124" s="69">
        <v>1</v>
      </c>
      <c r="H124" s="69">
        <v>0</v>
      </c>
      <c r="I124" s="68">
        <v>174</v>
      </c>
      <c r="J124" s="68">
        <v>0</v>
      </c>
      <c r="K124" s="70">
        <v>8.15</v>
      </c>
      <c r="L124" s="70">
        <v>6.45</v>
      </c>
      <c r="M124" s="70">
        <v>0</v>
      </c>
      <c r="N124" s="70">
        <v>0</v>
      </c>
      <c r="O124" s="69">
        <v>0</v>
      </c>
      <c r="P124" s="69">
        <v>0</v>
      </c>
      <c r="Q124" s="68" t="s">
        <v>6288</v>
      </c>
      <c r="R124" s="69">
        <v>6</v>
      </c>
      <c r="S124" s="68"/>
      <c r="T124" s="68"/>
    </row>
    <row r="125" spans="1:20" x14ac:dyDescent="0.25">
      <c r="A125" s="69">
        <v>96</v>
      </c>
      <c r="B125" s="249" t="s">
        <v>6147</v>
      </c>
      <c r="C125" s="68" t="s">
        <v>5889</v>
      </c>
      <c r="D125" s="68"/>
      <c r="E125" s="70">
        <v>6.45</v>
      </c>
      <c r="F125" s="70">
        <v>14.45</v>
      </c>
      <c r="G125" s="69">
        <v>1</v>
      </c>
      <c r="H125" s="69">
        <v>0</v>
      </c>
      <c r="I125" s="68">
        <v>162</v>
      </c>
      <c r="J125" s="68">
        <v>0</v>
      </c>
      <c r="K125" s="70">
        <v>8.4499999999999993</v>
      </c>
      <c r="L125" s="70">
        <v>6.55</v>
      </c>
      <c r="M125" s="70">
        <v>0</v>
      </c>
      <c r="N125" s="70">
        <v>0</v>
      </c>
      <c r="O125" s="69">
        <v>0</v>
      </c>
      <c r="P125" s="69">
        <v>0</v>
      </c>
      <c r="Q125" s="68" t="s">
        <v>6288</v>
      </c>
      <c r="R125" s="69">
        <v>8</v>
      </c>
      <c r="S125" s="68"/>
      <c r="T125" s="68"/>
    </row>
    <row r="126" spans="1:20" ht="15.75" x14ac:dyDescent="0.25">
      <c r="A126" s="68"/>
      <c r="B126" s="263" t="s">
        <v>6324</v>
      </c>
      <c r="C126" s="250">
        <v>4</v>
      </c>
      <c r="D126" s="263"/>
      <c r="E126" s="264"/>
      <c r="F126" s="264"/>
      <c r="G126" s="250">
        <f>SUM(G122:G125)</f>
        <v>6</v>
      </c>
      <c r="H126" s="250">
        <f>SUM(H122:H125)</f>
        <v>0</v>
      </c>
      <c r="I126" s="253">
        <f>SUM(I122:I125)</f>
        <v>907</v>
      </c>
      <c r="J126" s="253">
        <f>SUM(J122:J125)</f>
        <v>24</v>
      </c>
      <c r="K126" s="250"/>
      <c r="L126" s="250"/>
      <c r="M126" s="641">
        <f>SUM(M122:M125)</f>
        <v>0</v>
      </c>
      <c r="N126" s="641">
        <f>SUM(N122:N125)</f>
        <v>0</v>
      </c>
      <c r="O126" s="250">
        <f>SUM(O122:O125)</f>
        <v>0</v>
      </c>
      <c r="P126" s="250">
        <f>SUM(P122:P125)</f>
        <v>0</v>
      </c>
      <c r="Q126" s="250"/>
      <c r="R126" s="250">
        <f>SUM(R122:R125)</f>
        <v>34</v>
      </c>
      <c r="S126" s="68"/>
      <c r="T126" s="68"/>
    </row>
    <row r="127" spans="1:20" ht="15.75" x14ac:dyDescent="0.25">
      <c r="A127" s="69"/>
      <c r="B127" s="247"/>
      <c r="C127" s="250"/>
      <c r="D127" s="68"/>
      <c r="E127" s="70"/>
      <c r="F127" s="70"/>
      <c r="G127" s="69"/>
      <c r="H127" s="69"/>
      <c r="I127" s="68"/>
      <c r="J127" s="68"/>
      <c r="K127" s="70"/>
      <c r="L127" s="70"/>
      <c r="M127" s="70"/>
      <c r="N127" s="70"/>
      <c r="O127" s="68"/>
      <c r="P127" s="68"/>
      <c r="Q127" s="68"/>
      <c r="R127" s="69"/>
      <c r="S127" s="68"/>
      <c r="T127" s="68"/>
    </row>
    <row r="128" spans="1:20" x14ac:dyDescent="0.25">
      <c r="A128" s="69"/>
      <c r="B128" s="81" t="s">
        <v>6321</v>
      </c>
      <c r="C128" s="68"/>
      <c r="D128" s="74" t="s">
        <v>7742</v>
      </c>
      <c r="E128" s="70">
        <v>14</v>
      </c>
      <c r="F128" s="70">
        <v>22</v>
      </c>
      <c r="G128" s="69">
        <v>0</v>
      </c>
      <c r="H128" s="69">
        <v>1</v>
      </c>
      <c r="I128" s="68"/>
      <c r="J128" s="68"/>
      <c r="K128" s="272">
        <v>8</v>
      </c>
      <c r="L128" s="272">
        <v>8</v>
      </c>
      <c r="M128" s="70">
        <v>0</v>
      </c>
      <c r="N128" s="70">
        <v>0</v>
      </c>
      <c r="O128" s="69">
        <v>0</v>
      </c>
      <c r="P128" s="69">
        <v>0</v>
      </c>
      <c r="Q128" s="68" t="s">
        <v>7743</v>
      </c>
      <c r="R128" s="69"/>
      <c r="S128" s="68"/>
      <c r="T128" s="68"/>
    </row>
    <row r="129" spans="1:32" x14ac:dyDescent="0.25">
      <c r="A129" s="69"/>
      <c r="B129" s="81" t="s">
        <v>6321</v>
      </c>
      <c r="C129" s="68"/>
      <c r="D129" s="74" t="s">
        <v>7742</v>
      </c>
      <c r="E129" s="70">
        <v>6</v>
      </c>
      <c r="F129" s="70">
        <v>14</v>
      </c>
      <c r="G129" s="69">
        <v>0</v>
      </c>
      <c r="H129" s="69">
        <v>1</v>
      </c>
      <c r="I129" s="68"/>
      <c r="J129" s="68"/>
      <c r="K129" s="272">
        <v>8</v>
      </c>
      <c r="L129" s="272">
        <v>8</v>
      </c>
      <c r="M129" s="70">
        <v>0</v>
      </c>
      <c r="N129" s="70">
        <v>0</v>
      </c>
      <c r="O129" s="69">
        <v>0</v>
      </c>
      <c r="P129" s="69">
        <v>0</v>
      </c>
      <c r="Q129" s="75"/>
      <c r="R129" s="69"/>
      <c r="S129" s="68"/>
      <c r="T129" s="68"/>
    </row>
    <row r="130" spans="1:32" ht="15.75" x14ac:dyDescent="0.25">
      <c r="A130" s="69"/>
      <c r="B130" s="247" t="s">
        <v>7744</v>
      </c>
      <c r="C130" s="250">
        <v>0</v>
      </c>
      <c r="D130" s="68"/>
      <c r="E130" s="68"/>
      <c r="F130" s="68"/>
      <c r="G130" s="250">
        <f>SUM(G128:G129)</f>
        <v>0</v>
      </c>
      <c r="H130" s="250">
        <f>SUM(H128:H129)</f>
        <v>2</v>
      </c>
      <c r="I130" s="250">
        <f t="shared" ref="I130:J130" si="8">SUM(I128:I129)</f>
        <v>0</v>
      </c>
      <c r="J130" s="250">
        <f t="shared" si="8"/>
        <v>0</v>
      </c>
      <c r="K130" s="68"/>
      <c r="L130" s="68"/>
      <c r="M130" s="641">
        <f t="shared" ref="M130:N130" si="9">SUM(M128:M129)</f>
        <v>0</v>
      </c>
      <c r="N130" s="641">
        <f t="shared" si="9"/>
        <v>0</v>
      </c>
      <c r="O130" s="250">
        <f>SUM(O128:O129)</f>
        <v>0</v>
      </c>
      <c r="P130" s="250">
        <f>SUM(P128:P129)</f>
        <v>0</v>
      </c>
      <c r="Q130" s="68"/>
      <c r="R130" s="250">
        <f>SUM(R128:R129)</f>
        <v>0</v>
      </c>
      <c r="S130" s="68"/>
      <c r="T130" s="68"/>
    </row>
    <row r="131" spans="1:32" x14ac:dyDescent="0.25">
      <c r="A131" s="69"/>
      <c r="B131" s="24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70"/>
      <c r="N131" s="70"/>
      <c r="O131" s="68"/>
      <c r="P131" s="68"/>
      <c r="Q131" s="68"/>
      <c r="R131" s="68"/>
      <c r="S131" s="68"/>
      <c r="T131" s="68"/>
    </row>
    <row r="132" spans="1:32" ht="15.75" x14ac:dyDescent="0.25">
      <c r="A132" s="247" t="s">
        <v>7745</v>
      </c>
      <c r="B132" s="68"/>
      <c r="C132" s="250">
        <f>+C9+C12+C34+C41+C44+C66+C101+C116+C120+C126+C130</f>
        <v>96</v>
      </c>
      <c r="D132" s="68"/>
      <c r="E132" s="68"/>
      <c r="F132" s="68"/>
      <c r="G132" s="250">
        <f>+G9+G12+G34+G41+G44+G66+G101+G116+G120+G126+G130</f>
        <v>179</v>
      </c>
      <c r="H132" s="250">
        <f>+H9+H12+H34+H41+H44+H66+H101+H116+H120+H126+H130</f>
        <v>142</v>
      </c>
      <c r="I132" s="253">
        <f>+I9+I12+I34+I41+I44+I66+I101+I116+I120+I126+I130</f>
        <v>26114</v>
      </c>
      <c r="J132" s="253">
        <f>+J9+J12+J34+J41+J44+J66+J101+J116+J120+J126+J130</f>
        <v>1007</v>
      </c>
      <c r="K132" s="641"/>
      <c r="L132" s="641"/>
      <c r="M132" s="646"/>
      <c r="N132" s="646"/>
      <c r="O132" s="250">
        <f>+O9+O12+O34+O41+O44+O66+O101+O116+O120+O126+O130</f>
        <v>0</v>
      </c>
      <c r="P132" s="250">
        <f>+P9+P12+P34+P41+P44+P66+P101+P116+P120+P126+P130</f>
        <v>0</v>
      </c>
      <c r="Q132" s="250"/>
      <c r="R132" s="250">
        <f>+R9+R12+R34+R41+R44+R66+R101+R116+R120+R126+R130</f>
        <v>741</v>
      </c>
      <c r="S132" s="68"/>
      <c r="T132" s="68"/>
    </row>
    <row r="135" spans="1:32" x14ac:dyDescent="0.25">
      <c r="A135" t="s">
        <v>6326</v>
      </c>
    </row>
    <row r="136" spans="1:32" ht="18.75" x14ac:dyDescent="0.3">
      <c r="W136" s="765" t="s">
        <v>7746</v>
      </c>
      <c r="X136" s="765"/>
      <c r="Y136" s="765"/>
      <c r="Z136" s="765"/>
      <c r="AA136" s="765"/>
      <c r="AB136" s="765"/>
      <c r="AC136" s="765"/>
      <c r="AD136" s="765"/>
      <c r="AE136" s="765"/>
      <c r="AF136" s="765"/>
    </row>
    <row r="137" spans="1:32" ht="18.75" x14ac:dyDescent="0.3">
      <c r="W137" s="765" t="s">
        <v>7747</v>
      </c>
      <c r="X137" s="765"/>
      <c r="Y137" s="765"/>
      <c r="Z137" s="765"/>
      <c r="AA137" s="765"/>
      <c r="AB137" s="765"/>
      <c r="AC137" s="765"/>
      <c r="AD137" s="765"/>
      <c r="AE137" s="765"/>
      <c r="AF137" s="765"/>
    </row>
    <row r="138" spans="1:32" ht="15.75" thickBot="1" x14ac:dyDescent="0.3">
      <c r="A138" t="s">
        <v>6326</v>
      </c>
    </row>
    <row r="139" spans="1:32" ht="45" x14ac:dyDescent="0.25">
      <c r="W139" s="647" t="s">
        <v>6329</v>
      </c>
      <c r="X139" s="648" t="s">
        <v>6362</v>
      </c>
      <c r="Y139" s="649" t="s">
        <v>6331</v>
      </c>
      <c r="Z139" s="650" t="s">
        <v>6332</v>
      </c>
      <c r="AA139" s="47"/>
      <c r="AB139" s="651" t="s">
        <v>7748</v>
      </c>
      <c r="AC139" s="649" t="s">
        <v>6334</v>
      </c>
      <c r="AD139" s="649" t="s">
        <v>6335</v>
      </c>
      <c r="AE139" s="649" t="s">
        <v>6336</v>
      </c>
      <c r="AF139" s="650" t="s">
        <v>6337</v>
      </c>
    </row>
    <row r="140" spans="1:32" ht="29.25" customHeight="1" x14ac:dyDescent="0.25">
      <c r="W140" s="278" t="s">
        <v>6338</v>
      </c>
      <c r="X140" s="279">
        <v>96</v>
      </c>
      <c r="Y140" s="279">
        <v>179</v>
      </c>
      <c r="Z140" s="280">
        <v>142</v>
      </c>
      <c r="AB140" s="281" t="s">
        <v>6139</v>
      </c>
      <c r="AC140" s="69">
        <v>28</v>
      </c>
      <c r="AD140" s="69">
        <f>42+6+12</f>
        <v>60</v>
      </c>
      <c r="AE140" s="69">
        <f>39+3+0</f>
        <v>42</v>
      </c>
      <c r="AF140" s="282">
        <f>6823+1294+2820</f>
        <v>10937</v>
      </c>
    </row>
    <row r="141" spans="1:32" ht="29.25" customHeight="1" x14ac:dyDescent="0.25">
      <c r="A141" t="s">
        <v>6326</v>
      </c>
      <c r="W141" s="281" t="s">
        <v>6339</v>
      </c>
      <c r="X141" s="69"/>
      <c r="Y141" s="69">
        <v>30</v>
      </c>
      <c r="Z141" s="283">
        <v>24</v>
      </c>
      <c r="AB141" s="281" t="s">
        <v>6361</v>
      </c>
      <c r="AC141" s="69">
        <v>1</v>
      </c>
      <c r="AD141" s="69">
        <v>2</v>
      </c>
      <c r="AE141" s="69">
        <v>2</v>
      </c>
      <c r="AF141" s="282">
        <v>314</v>
      </c>
    </row>
    <row r="142" spans="1:32" ht="29.25" customHeight="1" x14ac:dyDescent="0.25">
      <c r="W142" s="281" t="s">
        <v>6341</v>
      </c>
      <c r="X142" s="69"/>
      <c r="Y142" s="284">
        <f>SUM(Y140:Y141)*10%</f>
        <v>20.900000000000002</v>
      </c>
      <c r="Z142" s="285">
        <f>SUM(Z140:Z141)*10%</f>
        <v>16.600000000000001</v>
      </c>
      <c r="AB142" s="281" t="s">
        <v>6344</v>
      </c>
      <c r="AC142" s="69">
        <v>1</v>
      </c>
      <c r="AD142" s="69">
        <v>2</v>
      </c>
      <c r="AE142" s="69">
        <v>2</v>
      </c>
      <c r="AF142" s="282">
        <v>302</v>
      </c>
    </row>
    <row r="143" spans="1:32" ht="29.25" customHeight="1" x14ac:dyDescent="0.25">
      <c r="W143" s="278" t="s">
        <v>6343</v>
      </c>
      <c r="X143" s="286">
        <f>SUM(X140:X142)</f>
        <v>96</v>
      </c>
      <c r="Y143" s="286">
        <f>SUM(Y140:Y142)</f>
        <v>229.9</v>
      </c>
      <c r="Z143" s="287">
        <f>SUM(Z140:Z142)</f>
        <v>182.6</v>
      </c>
      <c r="AB143" s="281" t="s">
        <v>7749</v>
      </c>
      <c r="AC143" s="69">
        <v>20</v>
      </c>
      <c r="AD143" s="69">
        <v>39</v>
      </c>
      <c r="AE143" s="69">
        <v>39</v>
      </c>
      <c r="AF143" s="282">
        <v>4662</v>
      </c>
    </row>
    <row r="144" spans="1:32" ht="29.25" customHeight="1" x14ac:dyDescent="0.25">
      <c r="A144" t="s">
        <v>6326</v>
      </c>
      <c r="W144" s="281" t="s">
        <v>6345</v>
      </c>
      <c r="X144" s="69"/>
      <c r="Y144" s="69">
        <v>8</v>
      </c>
      <c r="Z144" s="283">
        <v>10</v>
      </c>
      <c r="AB144" s="281" t="s">
        <v>7750</v>
      </c>
      <c r="AC144" s="69">
        <v>30</v>
      </c>
      <c r="AD144" s="69">
        <v>55</v>
      </c>
      <c r="AE144" s="69">
        <v>55</v>
      </c>
      <c r="AF144" s="282">
        <v>6846</v>
      </c>
    </row>
    <row r="145" spans="1:32" ht="29.25" customHeight="1" x14ac:dyDescent="0.25">
      <c r="W145" s="281" t="s">
        <v>7751</v>
      </c>
      <c r="X145" s="69"/>
      <c r="Y145" s="69">
        <v>0</v>
      </c>
      <c r="Z145" s="283">
        <v>0</v>
      </c>
      <c r="AB145" s="281" t="s">
        <v>7752</v>
      </c>
      <c r="AC145" s="69">
        <v>10</v>
      </c>
      <c r="AD145" s="69">
        <v>13</v>
      </c>
      <c r="AE145" s="69">
        <v>2</v>
      </c>
      <c r="AF145" s="282">
        <v>1734</v>
      </c>
    </row>
    <row r="146" spans="1:32" ht="29.25" customHeight="1" x14ac:dyDescent="0.25">
      <c r="W146" s="281" t="s">
        <v>6349</v>
      </c>
      <c r="X146" s="69"/>
      <c r="Y146" s="69">
        <v>5</v>
      </c>
      <c r="Z146" s="283">
        <v>1</v>
      </c>
      <c r="AB146" s="281" t="s">
        <v>7753</v>
      </c>
      <c r="AC146" s="69">
        <v>2</v>
      </c>
      <c r="AD146" s="69">
        <v>2</v>
      </c>
      <c r="AE146" s="69">
        <v>0</v>
      </c>
      <c r="AF146" s="282">
        <v>412</v>
      </c>
    </row>
    <row r="147" spans="1:32" ht="29.25" customHeight="1" x14ac:dyDescent="0.25">
      <c r="A147" t="s">
        <v>6326</v>
      </c>
      <c r="W147" s="281" t="s">
        <v>6351</v>
      </c>
      <c r="X147" s="69"/>
      <c r="Y147" s="69">
        <v>0</v>
      </c>
      <c r="Z147" s="283">
        <v>0</v>
      </c>
      <c r="AB147" s="281" t="s">
        <v>6359</v>
      </c>
      <c r="AC147" s="69">
        <v>4</v>
      </c>
      <c r="AD147" s="69">
        <v>6</v>
      </c>
      <c r="AE147" s="69">
        <v>0</v>
      </c>
      <c r="AF147" s="282">
        <v>907</v>
      </c>
    </row>
    <row r="148" spans="1:32" ht="29.25" customHeight="1" x14ac:dyDescent="0.25">
      <c r="W148" s="278" t="s">
        <v>6343</v>
      </c>
      <c r="X148" s="286">
        <f>SUM(X143:X147)</f>
        <v>96</v>
      </c>
      <c r="Y148" s="286">
        <f>SUM(Y143:Y147)</f>
        <v>242.9</v>
      </c>
      <c r="Z148" s="287">
        <f>SUM(Z143:Z147)</f>
        <v>193.6</v>
      </c>
      <c r="AB148" s="278" t="s">
        <v>6338</v>
      </c>
      <c r="AC148" s="279">
        <f>SUM(AC140:AC147)</f>
        <v>96</v>
      </c>
      <c r="AD148" s="279">
        <f t="shared" ref="AD148:AF148" si="10">SUM(AD140:AD147)</f>
        <v>179</v>
      </c>
      <c r="AE148" s="279">
        <f t="shared" si="10"/>
        <v>142</v>
      </c>
      <c r="AF148" s="338">
        <f t="shared" si="10"/>
        <v>26114</v>
      </c>
    </row>
    <row r="149" spans="1:32" ht="29.25" customHeight="1" thickBot="1" x14ac:dyDescent="0.3">
      <c r="W149" s="281" t="s">
        <v>6354</v>
      </c>
      <c r="X149" s="69">
        <v>26</v>
      </c>
      <c r="Y149" s="69">
        <v>26</v>
      </c>
      <c r="Z149" s="283">
        <v>0</v>
      </c>
      <c r="AB149" s="288" t="s">
        <v>7754</v>
      </c>
      <c r="AC149" s="289">
        <v>26</v>
      </c>
      <c r="AD149" s="289">
        <v>26</v>
      </c>
      <c r="AE149" s="289">
        <v>0</v>
      </c>
      <c r="AF149" s="652">
        <v>0</v>
      </c>
    </row>
    <row r="150" spans="1:32" ht="29.25" customHeight="1" x14ac:dyDescent="0.25">
      <c r="W150" s="278" t="s">
        <v>6355</v>
      </c>
      <c r="X150" s="286">
        <f t="shared" ref="X150:Z150" si="11">SUM(X148:X149)</f>
        <v>122</v>
      </c>
      <c r="Y150" s="286">
        <f t="shared" si="11"/>
        <v>268.89999999999998</v>
      </c>
      <c r="Z150" s="287">
        <f t="shared" si="11"/>
        <v>193.6</v>
      </c>
      <c r="AB150" s="228"/>
      <c r="AC150" s="228"/>
      <c r="AD150" s="228"/>
      <c r="AE150" s="228"/>
      <c r="AF150" s="228"/>
    </row>
    <row r="151" spans="1:32" ht="29.25" customHeight="1" x14ac:dyDescent="0.25">
      <c r="W151" s="281" t="s">
        <v>6356</v>
      </c>
      <c r="X151" s="69"/>
      <c r="Y151" s="69">
        <v>251</v>
      </c>
      <c r="Z151" s="283">
        <v>182</v>
      </c>
      <c r="AB151" s="228"/>
      <c r="AC151" s="228"/>
      <c r="AD151" s="228"/>
      <c r="AE151" s="228"/>
      <c r="AF151" s="228"/>
    </row>
    <row r="152" spans="1:32" ht="29.25" customHeight="1" thickBot="1" x14ac:dyDescent="0.3">
      <c r="W152" s="292" t="s">
        <v>6357</v>
      </c>
      <c r="X152" s="293"/>
      <c r="Y152" s="294">
        <f>+Y151-Y150</f>
        <v>-17.899999999999977</v>
      </c>
      <c r="Z152" s="296">
        <f>+Z151-Z150</f>
        <v>-11.599999999999994</v>
      </c>
      <c r="AB152" s="228"/>
      <c r="AC152" s="228"/>
      <c r="AD152" s="228"/>
      <c r="AE152" s="228"/>
      <c r="AF152" s="228"/>
    </row>
    <row r="153" spans="1:32" x14ac:dyDescent="0.25">
      <c r="A153" t="s">
        <v>6326</v>
      </c>
      <c r="W153" s="228"/>
      <c r="X153" s="228"/>
      <c r="Y153" s="228"/>
      <c r="Z153" s="228"/>
      <c r="AB153" s="228"/>
      <c r="AC153" s="228"/>
      <c r="AD153" s="228"/>
      <c r="AE153" s="228"/>
      <c r="AF153" s="228"/>
    </row>
    <row r="156" spans="1:32" x14ac:dyDescent="0.25">
      <c r="A156" t="s">
        <v>6326</v>
      </c>
    </row>
    <row r="159" spans="1:32" x14ac:dyDescent="0.25">
      <c r="A159" t="s">
        <v>6326</v>
      </c>
    </row>
    <row r="162" spans="1:1" x14ac:dyDescent="0.25">
      <c r="A162" t="s">
        <v>6326</v>
      </c>
    </row>
    <row r="165" spans="1:1" x14ac:dyDescent="0.25">
      <c r="A165" t="s">
        <v>6326</v>
      </c>
    </row>
    <row r="168" spans="1:1" x14ac:dyDescent="0.25">
      <c r="A168" t="s">
        <v>6326</v>
      </c>
    </row>
    <row r="171" spans="1:1" x14ac:dyDescent="0.25">
      <c r="A171" t="s">
        <v>6326</v>
      </c>
    </row>
    <row r="174" spans="1:1" x14ac:dyDescent="0.25">
      <c r="A174" t="s">
        <v>6326</v>
      </c>
    </row>
  </sheetData>
  <customSheetViews>
    <customSheetView guid="{315BA204-48F2-4892-8B1E-93B49A9BC4C4}">
      <selection sqref="A1:XFD280"/>
      <pageMargins left="0.7" right="0.7" top="0.75" bottom="0.75" header="0.3" footer="0.3"/>
    </customSheetView>
  </customSheetViews>
  <mergeCells count="25">
    <mergeCell ref="W137:AF137"/>
    <mergeCell ref="B104:B105"/>
    <mergeCell ref="C104:C105"/>
    <mergeCell ref="G104:H104"/>
    <mergeCell ref="M104:N104"/>
    <mergeCell ref="O104:P104"/>
    <mergeCell ref="W136:AF136"/>
    <mergeCell ref="B37:B38"/>
    <mergeCell ref="C37:C38"/>
    <mergeCell ref="G37:H37"/>
    <mergeCell ref="M37:N37"/>
    <mergeCell ref="O37:P37"/>
    <mergeCell ref="B69:B70"/>
    <mergeCell ref="C69:C70"/>
    <mergeCell ref="G69:H69"/>
    <mergeCell ref="M69:N69"/>
    <mergeCell ref="O69:P69"/>
    <mergeCell ref="A1:T1"/>
    <mergeCell ref="A2:T2"/>
    <mergeCell ref="A3:T3"/>
    <mergeCell ref="B4:B5"/>
    <mergeCell ref="C4:C5"/>
    <mergeCell ref="G4:H4"/>
    <mergeCell ref="M4:N4"/>
    <mergeCell ref="O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5"/>
  <sheetViews>
    <sheetView zoomScale="130" zoomScaleNormal="130" workbookViewId="0">
      <selection sqref="A1:XFD191"/>
    </sheetView>
  </sheetViews>
  <sheetFormatPr defaultRowHeight="15" x14ac:dyDescent="0.25"/>
  <cols>
    <col min="1" max="1" width="5.42578125" customWidth="1"/>
    <col min="2" max="2" width="12.5703125" customWidth="1"/>
    <col min="3" max="3" width="7.5703125" customWidth="1"/>
    <col min="4" max="4" width="16" customWidth="1"/>
    <col min="5" max="5" width="6.85546875" customWidth="1"/>
    <col min="6" max="6" width="7.140625" customWidth="1"/>
    <col min="7" max="7" width="6.28515625" customWidth="1"/>
    <col min="8" max="8" width="5.42578125" customWidth="1"/>
    <col min="9" max="9" width="7.28515625" customWidth="1"/>
    <col min="10" max="10" width="5.5703125" customWidth="1"/>
    <col min="11" max="11" width="7.5703125" customWidth="1"/>
    <col min="12" max="12" width="8.28515625" customWidth="1"/>
    <col min="13" max="13" width="7" customWidth="1"/>
    <col min="14" max="14" width="6.7109375" customWidth="1"/>
    <col min="15" max="15" width="5.7109375" customWidth="1"/>
    <col min="16" max="16" width="5.28515625" customWidth="1"/>
    <col min="17" max="17" width="10.28515625" customWidth="1"/>
    <col min="18" max="18" width="4.7109375" customWidth="1"/>
    <col min="19" max="19" width="8.42578125" customWidth="1"/>
    <col min="20" max="20" width="12.28515625" customWidth="1"/>
    <col min="22" max="22" width="9.42578125" customWidth="1"/>
    <col min="23" max="23" width="24.7109375" customWidth="1"/>
    <col min="24" max="24" width="9.7109375" customWidth="1"/>
    <col min="25" max="25" width="10.7109375" customWidth="1"/>
    <col min="26" max="26" width="10" customWidth="1"/>
    <col min="27" max="27" width="5.28515625" customWidth="1"/>
    <col min="28" max="28" width="19.140625" customWidth="1"/>
    <col min="29" max="31" width="8.5703125" customWidth="1"/>
    <col min="32" max="32" width="10.42578125" customWidth="1"/>
  </cols>
  <sheetData>
    <row r="1" spans="1:20" ht="15.75" x14ac:dyDescent="0.25">
      <c r="A1" s="742" t="s">
        <v>5763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</row>
    <row r="2" spans="1:20" ht="15.75" x14ac:dyDescent="0.25">
      <c r="A2" s="742" t="s">
        <v>6093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</row>
    <row r="3" spans="1:20" ht="15.75" x14ac:dyDescent="0.25">
      <c r="A3" s="754" t="s">
        <v>6125</v>
      </c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</row>
    <row r="5" spans="1:20" ht="28.5" customHeight="1" x14ac:dyDescent="0.25">
      <c r="A5" s="236" t="s">
        <v>6126</v>
      </c>
      <c r="B5" s="708" t="s">
        <v>6127</v>
      </c>
      <c r="C5" s="757" t="s">
        <v>6427</v>
      </c>
      <c r="D5" s="237" t="s">
        <v>5783</v>
      </c>
      <c r="E5" s="238" t="s">
        <v>5934</v>
      </c>
      <c r="F5" s="238" t="s">
        <v>6128</v>
      </c>
      <c r="G5" s="720" t="s">
        <v>6129</v>
      </c>
      <c r="H5" s="721"/>
      <c r="I5" s="238" t="s">
        <v>5790</v>
      </c>
      <c r="J5" s="238" t="s">
        <v>6130</v>
      </c>
      <c r="K5" s="237" t="s">
        <v>6020</v>
      </c>
      <c r="L5" s="237" t="s">
        <v>6131</v>
      </c>
      <c r="M5" s="715" t="s">
        <v>6132</v>
      </c>
      <c r="N5" s="717"/>
      <c r="O5" s="755" t="s">
        <v>6133</v>
      </c>
      <c r="P5" s="756"/>
      <c r="Q5" s="238" t="s">
        <v>6134</v>
      </c>
      <c r="R5" s="375" t="s">
        <v>6135</v>
      </c>
      <c r="S5" s="375" t="s">
        <v>6136</v>
      </c>
      <c r="T5" s="376" t="s">
        <v>5933</v>
      </c>
    </row>
    <row r="6" spans="1:20" ht="15.75" thickBot="1" x14ac:dyDescent="0.3">
      <c r="A6" s="54" t="s">
        <v>5793</v>
      </c>
      <c r="B6" s="709"/>
      <c r="C6" s="758"/>
      <c r="D6" s="240"/>
      <c r="E6" s="162"/>
      <c r="F6" s="241"/>
      <c r="G6" s="242" t="s">
        <v>5798</v>
      </c>
      <c r="H6" s="240" t="s">
        <v>5936</v>
      </c>
      <c r="I6" s="162" t="s">
        <v>5784</v>
      </c>
      <c r="J6" s="162" t="s">
        <v>6096</v>
      </c>
      <c r="K6" s="240" t="s">
        <v>5800</v>
      </c>
      <c r="L6" s="240" t="s">
        <v>5800</v>
      </c>
      <c r="M6" s="243" t="s">
        <v>5798</v>
      </c>
      <c r="N6" s="244" t="s">
        <v>5936</v>
      </c>
      <c r="O6" s="243" t="s">
        <v>5798</v>
      </c>
      <c r="P6" s="244" t="s">
        <v>5936</v>
      </c>
      <c r="Q6" s="245" t="s">
        <v>6137</v>
      </c>
      <c r="R6" s="240" t="s">
        <v>6138</v>
      </c>
      <c r="S6" s="240" t="s">
        <v>5793</v>
      </c>
      <c r="T6" s="160"/>
    </row>
    <row r="7" spans="1:20" ht="15.75" thickTop="1" x14ac:dyDescent="0.25">
      <c r="A7" s="63"/>
      <c r="B7" s="246" t="s">
        <v>6139</v>
      </c>
      <c r="C7" s="62"/>
      <c r="D7" s="62"/>
      <c r="E7" s="67"/>
      <c r="F7" s="67"/>
      <c r="G7" s="62"/>
      <c r="H7" s="62"/>
      <c r="I7" s="62"/>
      <c r="J7" s="62"/>
      <c r="K7" s="67"/>
      <c r="L7" s="67"/>
      <c r="M7" s="67"/>
      <c r="N7" s="67"/>
      <c r="O7" s="62"/>
      <c r="P7" s="62"/>
      <c r="Q7" s="62"/>
      <c r="R7" s="62"/>
      <c r="S7" s="62"/>
      <c r="T7" s="62"/>
    </row>
    <row r="8" spans="1:20" x14ac:dyDescent="0.25">
      <c r="A8" s="69" t="s">
        <v>6140</v>
      </c>
      <c r="B8" s="247" t="s">
        <v>6428</v>
      </c>
      <c r="C8" s="62" t="s">
        <v>6429</v>
      </c>
      <c r="D8" s="62" t="s">
        <v>6430</v>
      </c>
      <c r="E8" s="67">
        <v>9.3000000000000007</v>
      </c>
      <c r="F8" s="67">
        <v>16.3</v>
      </c>
      <c r="G8" s="63">
        <v>2</v>
      </c>
      <c r="H8" s="63">
        <v>2</v>
      </c>
      <c r="I8" s="248">
        <f>409+379</f>
        <v>788</v>
      </c>
      <c r="J8" s="62"/>
      <c r="K8" s="67">
        <v>24.2</v>
      </c>
      <c r="L8" s="67">
        <v>20</v>
      </c>
      <c r="M8" s="67">
        <v>4</v>
      </c>
      <c r="N8" s="67">
        <v>4</v>
      </c>
      <c r="O8" s="69">
        <v>75</v>
      </c>
      <c r="P8" s="69">
        <v>0</v>
      </c>
      <c r="Q8" s="62" t="s">
        <v>6430</v>
      </c>
      <c r="R8" s="69">
        <v>3</v>
      </c>
      <c r="S8" s="62"/>
      <c r="T8" s="62" t="s">
        <v>6106</v>
      </c>
    </row>
    <row r="9" spans="1:20" x14ac:dyDescent="0.25">
      <c r="A9" s="69" t="s">
        <v>6146</v>
      </c>
      <c r="B9" s="249" t="s">
        <v>6147</v>
      </c>
      <c r="C9" s="62" t="s">
        <v>6431</v>
      </c>
      <c r="D9" s="62" t="s">
        <v>6432</v>
      </c>
      <c r="E9" s="67">
        <v>11.3</v>
      </c>
      <c r="F9" s="67">
        <v>16.3</v>
      </c>
      <c r="G9" s="63">
        <v>2</v>
      </c>
      <c r="H9" s="63">
        <v>2</v>
      </c>
      <c r="I9" s="248">
        <v>702</v>
      </c>
      <c r="J9" s="62"/>
      <c r="K9" s="67">
        <v>21.45</v>
      </c>
      <c r="L9" s="67">
        <v>20</v>
      </c>
      <c r="M9" s="67">
        <v>4</v>
      </c>
      <c r="N9" s="67">
        <v>4</v>
      </c>
      <c r="O9" s="69">
        <v>0</v>
      </c>
      <c r="P9" s="69">
        <v>0</v>
      </c>
      <c r="Q9" s="62" t="s">
        <v>6432</v>
      </c>
      <c r="R9" s="63">
        <v>2</v>
      </c>
      <c r="S9" s="62"/>
      <c r="T9" s="62"/>
    </row>
    <row r="10" spans="1:20" x14ac:dyDescent="0.25">
      <c r="A10" s="69">
        <v>5</v>
      </c>
      <c r="B10" s="249" t="s">
        <v>6147</v>
      </c>
      <c r="C10" s="62" t="s">
        <v>5836</v>
      </c>
      <c r="D10" s="62" t="s">
        <v>4896</v>
      </c>
      <c r="E10" s="67">
        <v>6.3</v>
      </c>
      <c r="F10" s="67">
        <v>17</v>
      </c>
      <c r="G10" s="63">
        <v>1</v>
      </c>
      <c r="H10" s="63">
        <v>1</v>
      </c>
      <c r="I10" s="248">
        <v>312</v>
      </c>
      <c r="J10" s="62"/>
      <c r="K10" s="67">
        <v>11.3</v>
      </c>
      <c r="L10" s="67">
        <v>10</v>
      </c>
      <c r="M10" s="67">
        <v>2</v>
      </c>
      <c r="N10" s="67">
        <v>2</v>
      </c>
      <c r="O10" s="69">
        <v>0</v>
      </c>
      <c r="P10" s="69">
        <v>0</v>
      </c>
      <c r="Q10" s="62" t="s">
        <v>6234</v>
      </c>
      <c r="R10" s="63">
        <v>2</v>
      </c>
      <c r="S10" s="62"/>
      <c r="T10" s="62"/>
    </row>
    <row r="11" spans="1:20" x14ac:dyDescent="0.25">
      <c r="A11" s="69">
        <v>6</v>
      </c>
      <c r="B11" s="249" t="s">
        <v>6147</v>
      </c>
      <c r="C11" s="62" t="s">
        <v>5837</v>
      </c>
      <c r="D11" s="62" t="s">
        <v>4896</v>
      </c>
      <c r="E11" s="67">
        <v>7.45</v>
      </c>
      <c r="F11" s="67">
        <v>19.45</v>
      </c>
      <c r="G11" s="63">
        <v>1</v>
      </c>
      <c r="H11" s="63">
        <v>1</v>
      </c>
      <c r="I11" s="248">
        <v>322</v>
      </c>
      <c r="J11" s="62"/>
      <c r="K11" s="67">
        <v>13</v>
      </c>
      <c r="L11" s="67">
        <v>11</v>
      </c>
      <c r="M11" s="67">
        <v>3</v>
      </c>
      <c r="N11" s="67">
        <v>3</v>
      </c>
      <c r="O11" s="69">
        <v>0</v>
      </c>
      <c r="P11" s="69">
        <v>0</v>
      </c>
      <c r="Q11" s="62" t="s">
        <v>6234</v>
      </c>
      <c r="R11" s="63">
        <v>2</v>
      </c>
      <c r="S11" s="62"/>
      <c r="T11" s="62"/>
    </row>
    <row r="12" spans="1:20" x14ac:dyDescent="0.25">
      <c r="A12" s="69">
        <v>7</v>
      </c>
      <c r="B12" s="249" t="s">
        <v>6147</v>
      </c>
      <c r="C12" s="62" t="s">
        <v>6195</v>
      </c>
      <c r="D12" s="62" t="s">
        <v>6433</v>
      </c>
      <c r="E12" s="67">
        <v>12.45</v>
      </c>
      <c r="F12" s="67">
        <v>12</v>
      </c>
      <c r="G12" s="63">
        <v>2</v>
      </c>
      <c r="H12" s="63">
        <v>2</v>
      </c>
      <c r="I12" s="248">
        <v>288</v>
      </c>
      <c r="J12" s="62"/>
      <c r="K12" s="67">
        <v>12.45</v>
      </c>
      <c r="L12" s="67">
        <v>11.4</v>
      </c>
      <c r="M12" s="67">
        <v>0</v>
      </c>
      <c r="N12" s="67">
        <v>0</v>
      </c>
      <c r="O12" s="69">
        <v>0</v>
      </c>
      <c r="P12" s="69">
        <v>0</v>
      </c>
      <c r="Q12" s="62" t="s">
        <v>6433</v>
      </c>
      <c r="R12" s="63">
        <v>3</v>
      </c>
      <c r="S12" s="62"/>
      <c r="T12" s="62" t="s">
        <v>6106</v>
      </c>
    </row>
    <row r="13" spans="1:20" x14ac:dyDescent="0.25">
      <c r="A13" s="69">
        <v>8</v>
      </c>
      <c r="B13" s="249" t="s">
        <v>6147</v>
      </c>
      <c r="C13" s="62" t="s">
        <v>6196</v>
      </c>
      <c r="D13" s="62" t="s">
        <v>6434</v>
      </c>
      <c r="E13" s="67">
        <v>9.15</v>
      </c>
      <c r="F13" s="67">
        <v>8.35</v>
      </c>
      <c r="G13" s="63">
        <v>2</v>
      </c>
      <c r="H13" s="63">
        <v>2</v>
      </c>
      <c r="I13" s="248">
        <f>106+228</f>
        <v>334</v>
      </c>
      <c r="J13" s="62"/>
      <c r="K13" s="67">
        <v>13.45</v>
      </c>
      <c r="L13" s="67">
        <v>12.2</v>
      </c>
      <c r="M13" s="67">
        <v>0</v>
      </c>
      <c r="N13" s="67">
        <v>0</v>
      </c>
      <c r="O13" s="69">
        <v>0</v>
      </c>
      <c r="P13" s="69">
        <v>0</v>
      </c>
      <c r="Q13" s="62" t="s">
        <v>6192</v>
      </c>
      <c r="R13" s="63">
        <v>4</v>
      </c>
      <c r="S13" s="62"/>
      <c r="T13" s="62"/>
    </row>
    <row r="14" spans="1:20" x14ac:dyDescent="0.25">
      <c r="A14" s="69">
        <v>9</v>
      </c>
      <c r="B14" s="249" t="s">
        <v>6147</v>
      </c>
      <c r="C14" s="62" t="s">
        <v>6197</v>
      </c>
      <c r="D14" s="62" t="s">
        <v>6435</v>
      </c>
      <c r="E14" s="67">
        <v>10.45</v>
      </c>
      <c r="F14" s="67">
        <v>9.4499999999999993</v>
      </c>
      <c r="G14" s="63">
        <v>2</v>
      </c>
      <c r="H14" s="63">
        <v>2</v>
      </c>
      <c r="I14" s="248">
        <f>182+70</f>
        <v>252</v>
      </c>
      <c r="J14" s="62"/>
      <c r="K14" s="67">
        <v>12.3</v>
      </c>
      <c r="L14" s="67">
        <v>11.1</v>
      </c>
      <c r="M14" s="67">
        <v>0</v>
      </c>
      <c r="N14" s="67">
        <v>0</v>
      </c>
      <c r="O14" s="69">
        <v>0</v>
      </c>
      <c r="P14" s="69">
        <v>0</v>
      </c>
      <c r="Q14" s="62" t="s">
        <v>5001</v>
      </c>
      <c r="R14" s="63">
        <v>5</v>
      </c>
      <c r="S14" s="62"/>
      <c r="T14" s="62"/>
    </row>
    <row r="15" spans="1:20" x14ac:dyDescent="0.25">
      <c r="A15" s="69">
        <v>10</v>
      </c>
      <c r="B15" s="249" t="s">
        <v>6147</v>
      </c>
      <c r="C15" s="62" t="s">
        <v>6198</v>
      </c>
      <c r="D15" s="62" t="s">
        <v>5068</v>
      </c>
      <c r="E15" s="67">
        <v>13</v>
      </c>
      <c r="F15" s="67">
        <v>10.35</v>
      </c>
      <c r="G15" s="63">
        <v>2</v>
      </c>
      <c r="H15" s="63">
        <v>2</v>
      </c>
      <c r="I15" s="248">
        <v>282</v>
      </c>
      <c r="J15" s="62"/>
      <c r="K15" s="67">
        <v>13.35</v>
      </c>
      <c r="L15" s="67">
        <v>11.5</v>
      </c>
      <c r="M15" s="67">
        <v>0</v>
      </c>
      <c r="N15" s="67">
        <v>0</v>
      </c>
      <c r="O15" s="69">
        <v>0</v>
      </c>
      <c r="P15" s="69">
        <v>0</v>
      </c>
      <c r="Q15" s="62" t="s">
        <v>6234</v>
      </c>
      <c r="R15" s="63">
        <v>7</v>
      </c>
      <c r="S15" s="62"/>
      <c r="T15" s="62"/>
    </row>
    <row r="16" spans="1:20" x14ac:dyDescent="0.25">
      <c r="A16" s="69">
        <v>11</v>
      </c>
      <c r="B16" s="249" t="s">
        <v>6147</v>
      </c>
      <c r="C16" s="62" t="s">
        <v>6201</v>
      </c>
      <c r="D16" s="62" t="s">
        <v>6436</v>
      </c>
      <c r="E16" s="67">
        <v>11.25</v>
      </c>
      <c r="F16" s="67">
        <v>9.5</v>
      </c>
      <c r="G16" s="63">
        <v>2</v>
      </c>
      <c r="H16" s="63">
        <v>2</v>
      </c>
      <c r="I16" s="248">
        <v>286</v>
      </c>
      <c r="J16" s="62"/>
      <c r="K16" s="67">
        <v>13.45</v>
      </c>
      <c r="L16" s="67">
        <v>12.1</v>
      </c>
      <c r="M16" s="67">
        <v>0</v>
      </c>
      <c r="N16" s="67">
        <v>0</v>
      </c>
      <c r="O16" s="69">
        <v>0</v>
      </c>
      <c r="P16" s="69">
        <v>0</v>
      </c>
      <c r="Q16" s="62" t="s">
        <v>6436</v>
      </c>
      <c r="R16" s="63">
        <v>7</v>
      </c>
      <c r="S16" s="62"/>
      <c r="T16" s="62"/>
    </row>
    <row r="17" spans="1:20" x14ac:dyDescent="0.25">
      <c r="A17" s="69">
        <v>12</v>
      </c>
      <c r="B17" s="249" t="s">
        <v>6147</v>
      </c>
      <c r="C17" s="62" t="s">
        <v>5844</v>
      </c>
      <c r="D17" s="62" t="s">
        <v>4896</v>
      </c>
      <c r="E17" s="67">
        <v>7</v>
      </c>
      <c r="F17" s="67">
        <v>20</v>
      </c>
      <c r="G17" s="63">
        <v>1</v>
      </c>
      <c r="H17" s="63">
        <v>1</v>
      </c>
      <c r="I17" s="248">
        <v>374</v>
      </c>
      <c r="J17" s="62"/>
      <c r="K17" s="67">
        <v>14</v>
      </c>
      <c r="L17" s="67">
        <v>10.3</v>
      </c>
      <c r="M17" s="67">
        <v>2.2999999999999998</v>
      </c>
      <c r="N17" s="67">
        <v>2.2999999999999998</v>
      </c>
      <c r="O17" s="69">
        <v>75</v>
      </c>
      <c r="P17" s="69">
        <v>75</v>
      </c>
      <c r="Q17" s="62" t="s">
        <v>6234</v>
      </c>
      <c r="R17" s="63">
        <v>3</v>
      </c>
      <c r="S17" s="62"/>
      <c r="T17" s="62"/>
    </row>
    <row r="18" spans="1:20" x14ac:dyDescent="0.25">
      <c r="A18" s="69">
        <v>13</v>
      </c>
      <c r="B18" s="249" t="s">
        <v>6147</v>
      </c>
      <c r="C18" s="62" t="s">
        <v>5847</v>
      </c>
      <c r="D18" s="62" t="s">
        <v>4896</v>
      </c>
      <c r="E18" s="67">
        <v>11</v>
      </c>
      <c r="F18" s="67">
        <v>21</v>
      </c>
      <c r="G18" s="63">
        <v>1</v>
      </c>
      <c r="H18" s="63">
        <v>1</v>
      </c>
      <c r="I18" s="248">
        <v>376</v>
      </c>
      <c r="J18" s="62"/>
      <c r="K18" s="67">
        <v>13.55</v>
      </c>
      <c r="L18" s="67">
        <v>10</v>
      </c>
      <c r="M18" s="67">
        <v>2</v>
      </c>
      <c r="N18" s="67">
        <v>2</v>
      </c>
      <c r="O18" s="69">
        <v>0</v>
      </c>
      <c r="P18" s="69">
        <v>0</v>
      </c>
      <c r="Q18" s="62" t="s">
        <v>6234</v>
      </c>
      <c r="R18" s="63">
        <v>2</v>
      </c>
      <c r="S18" s="62"/>
      <c r="T18" s="62"/>
    </row>
    <row r="19" spans="1:20" ht="15.75" x14ac:dyDescent="0.25">
      <c r="A19" s="69"/>
      <c r="B19" s="263" t="s">
        <v>6150</v>
      </c>
      <c r="C19" s="250">
        <v>13</v>
      </c>
      <c r="D19" s="324"/>
      <c r="E19" s="325"/>
      <c r="F19" s="325"/>
      <c r="G19" s="252">
        <f>SUM(G8:G18)</f>
        <v>18</v>
      </c>
      <c r="H19" s="252">
        <f>SUM(H8:H18)</f>
        <v>18</v>
      </c>
      <c r="I19" s="252">
        <f>SUM(I8:I18)</f>
        <v>4316</v>
      </c>
      <c r="J19" s="324"/>
      <c r="K19" s="325"/>
      <c r="L19" s="325"/>
      <c r="M19" s="306"/>
      <c r="N19" s="306"/>
      <c r="O19" s="251">
        <f>SUM(O8:O18)</f>
        <v>150</v>
      </c>
      <c r="P19" s="251">
        <f>SUM(P8:P18)</f>
        <v>75</v>
      </c>
      <c r="Q19" s="234"/>
      <c r="R19" s="251">
        <f>SUM(R8:R18)</f>
        <v>40</v>
      </c>
      <c r="S19" s="68"/>
      <c r="T19" s="68"/>
    </row>
    <row r="20" spans="1:20" ht="15.75" x14ac:dyDescent="0.25">
      <c r="A20" s="69"/>
      <c r="B20" s="247" t="s">
        <v>6184</v>
      </c>
      <c r="C20" s="250"/>
      <c r="D20" s="62"/>
      <c r="E20" s="67"/>
      <c r="F20" s="67"/>
      <c r="G20" s="63"/>
      <c r="H20" s="63"/>
      <c r="I20" s="248"/>
      <c r="J20" s="62"/>
      <c r="K20" s="67"/>
      <c r="L20" s="67"/>
      <c r="M20" s="70"/>
      <c r="N20" s="70"/>
      <c r="O20" s="68"/>
      <c r="P20" s="68"/>
      <c r="Q20" s="68"/>
      <c r="R20" s="69"/>
      <c r="S20" s="68"/>
      <c r="T20" s="68"/>
    </row>
    <row r="21" spans="1:20" x14ac:dyDescent="0.25">
      <c r="A21" s="69">
        <v>14</v>
      </c>
      <c r="B21" s="247" t="s">
        <v>6437</v>
      </c>
      <c r="C21" s="68" t="s">
        <v>6438</v>
      </c>
      <c r="D21" s="68" t="s">
        <v>6439</v>
      </c>
      <c r="E21" s="70">
        <v>12</v>
      </c>
      <c r="F21" s="70">
        <v>11.3</v>
      </c>
      <c r="G21" s="69">
        <v>2</v>
      </c>
      <c r="H21" s="69">
        <v>2</v>
      </c>
      <c r="I21" s="81">
        <v>318</v>
      </c>
      <c r="J21" s="68"/>
      <c r="K21" s="70">
        <v>15.3</v>
      </c>
      <c r="L21" s="70">
        <v>12.5</v>
      </c>
      <c r="M21" s="70">
        <v>0</v>
      </c>
      <c r="N21" s="70">
        <v>0</v>
      </c>
      <c r="O21" s="69">
        <v>0</v>
      </c>
      <c r="P21" s="69">
        <v>0</v>
      </c>
      <c r="Q21" s="68" t="s">
        <v>6234</v>
      </c>
      <c r="R21" s="69">
        <v>10</v>
      </c>
      <c r="S21" s="68"/>
      <c r="T21" s="68"/>
    </row>
    <row r="22" spans="1:20" x14ac:dyDescent="0.25">
      <c r="A22" s="69">
        <v>15</v>
      </c>
      <c r="B22" s="247" t="s">
        <v>6440</v>
      </c>
      <c r="C22" s="68" t="s">
        <v>6441</v>
      </c>
      <c r="D22" s="68" t="s">
        <v>6439</v>
      </c>
      <c r="E22" s="70">
        <v>12.1</v>
      </c>
      <c r="F22" s="70">
        <v>11.4</v>
      </c>
      <c r="G22" s="69">
        <v>2</v>
      </c>
      <c r="H22" s="69">
        <v>2</v>
      </c>
      <c r="I22" s="81">
        <v>318</v>
      </c>
      <c r="J22" s="68"/>
      <c r="K22" s="70">
        <v>15.3</v>
      </c>
      <c r="L22" s="70">
        <v>12.5</v>
      </c>
      <c r="M22" s="70">
        <v>0</v>
      </c>
      <c r="N22" s="70">
        <v>0</v>
      </c>
      <c r="O22" s="69">
        <v>0</v>
      </c>
      <c r="P22" s="69">
        <v>0</v>
      </c>
      <c r="Q22" s="68" t="s">
        <v>6234</v>
      </c>
      <c r="R22" s="69">
        <v>10</v>
      </c>
      <c r="S22" s="68"/>
      <c r="T22" s="68"/>
    </row>
    <row r="23" spans="1:20" x14ac:dyDescent="0.25">
      <c r="A23" s="69">
        <v>16</v>
      </c>
      <c r="B23" s="249" t="s">
        <v>6147</v>
      </c>
      <c r="C23" s="68" t="s">
        <v>6402</v>
      </c>
      <c r="D23" s="68" t="s">
        <v>6439</v>
      </c>
      <c r="E23" s="70">
        <v>12.2</v>
      </c>
      <c r="F23" s="70">
        <v>11.5</v>
      </c>
      <c r="G23" s="69">
        <v>2</v>
      </c>
      <c r="H23" s="69">
        <v>2</v>
      </c>
      <c r="I23" s="81">
        <v>318</v>
      </c>
      <c r="J23" s="68"/>
      <c r="K23" s="70">
        <v>15.3</v>
      </c>
      <c r="L23" s="70">
        <v>12.5</v>
      </c>
      <c r="M23" s="70">
        <v>0</v>
      </c>
      <c r="N23" s="70">
        <v>0</v>
      </c>
      <c r="O23" s="69">
        <v>0</v>
      </c>
      <c r="P23" s="69">
        <v>0</v>
      </c>
      <c r="Q23" s="68" t="s">
        <v>6234</v>
      </c>
      <c r="R23" s="69">
        <v>10</v>
      </c>
      <c r="S23" s="68"/>
      <c r="T23" s="68"/>
    </row>
    <row r="24" spans="1:20" x14ac:dyDescent="0.25">
      <c r="A24" s="69">
        <v>17</v>
      </c>
      <c r="B24" s="249" t="s">
        <v>6147</v>
      </c>
      <c r="C24" s="68" t="s">
        <v>6442</v>
      </c>
      <c r="D24" s="68" t="s">
        <v>6439</v>
      </c>
      <c r="E24" s="70">
        <v>12.3</v>
      </c>
      <c r="F24" s="70">
        <v>12</v>
      </c>
      <c r="G24" s="69">
        <v>2</v>
      </c>
      <c r="H24" s="69">
        <v>2</v>
      </c>
      <c r="I24" s="81">
        <v>318</v>
      </c>
      <c r="J24" s="68"/>
      <c r="K24" s="70">
        <v>15.4</v>
      </c>
      <c r="L24" s="70">
        <v>12.5</v>
      </c>
      <c r="M24" s="70">
        <v>0</v>
      </c>
      <c r="N24" s="70">
        <v>0</v>
      </c>
      <c r="O24" s="69">
        <v>0</v>
      </c>
      <c r="P24" s="69">
        <v>0</v>
      </c>
      <c r="Q24" s="68" t="s">
        <v>6234</v>
      </c>
      <c r="R24" s="69">
        <v>10</v>
      </c>
      <c r="S24" s="68"/>
      <c r="T24" s="68"/>
    </row>
    <row r="25" spans="1:20" x14ac:dyDescent="0.25">
      <c r="A25" s="69">
        <v>18</v>
      </c>
      <c r="B25" s="249" t="s">
        <v>6147</v>
      </c>
      <c r="C25" s="68" t="s">
        <v>6443</v>
      </c>
      <c r="D25" s="68" t="s">
        <v>6439</v>
      </c>
      <c r="E25" s="70">
        <v>12.4</v>
      </c>
      <c r="F25" s="70">
        <v>12.1</v>
      </c>
      <c r="G25" s="69">
        <v>2</v>
      </c>
      <c r="H25" s="69">
        <v>2</v>
      </c>
      <c r="I25" s="81">
        <v>312</v>
      </c>
      <c r="J25" s="68"/>
      <c r="K25" s="70">
        <v>15.5</v>
      </c>
      <c r="L25" s="70">
        <v>12.5</v>
      </c>
      <c r="M25" s="70">
        <v>0</v>
      </c>
      <c r="N25" s="70">
        <v>0</v>
      </c>
      <c r="O25" s="69">
        <v>0</v>
      </c>
      <c r="P25" s="69">
        <v>0</v>
      </c>
      <c r="Q25" s="68" t="s">
        <v>6234</v>
      </c>
      <c r="R25" s="69">
        <v>10</v>
      </c>
      <c r="S25" s="68"/>
      <c r="T25" s="68"/>
    </row>
    <row r="26" spans="1:20" x14ac:dyDescent="0.25">
      <c r="A26" s="69">
        <v>19</v>
      </c>
      <c r="B26" s="249" t="s">
        <v>6147</v>
      </c>
      <c r="C26" s="68" t="s">
        <v>6444</v>
      </c>
      <c r="D26" s="68" t="s">
        <v>6439</v>
      </c>
      <c r="E26" s="70">
        <v>12.5</v>
      </c>
      <c r="F26" s="70">
        <v>12.2</v>
      </c>
      <c r="G26" s="69">
        <v>2</v>
      </c>
      <c r="H26" s="69">
        <v>2</v>
      </c>
      <c r="I26" s="81">
        <v>318</v>
      </c>
      <c r="J26" s="68"/>
      <c r="K26" s="70">
        <v>15.5</v>
      </c>
      <c r="L26" s="70">
        <v>12.5</v>
      </c>
      <c r="M26" s="70">
        <v>0</v>
      </c>
      <c r="N26" s="70">
        <v>0</v>
      </c>
      <c r="O26" s="69">
        <v>0</v>
      </c>
      <c r="P26" s="69">
        <v>0</v>
      </c>
      <c r="Q26" s="68" t="s">
        <v>6234</v>
      </c>
      <c r="R26" s="69">
        <v>10</v>
      </c>
      <c r="S26" s="68"/>
      <c r="T26" s="68"/>
    </row>
    <row r="27" spans="1:20" x14ac:dyDescent="0.25">
      <c r="A27" s="69">
        <v>20</v>
      </c>
      <c r="B27" s="249" t="s">
        <v>6147</v>
      </c>
      <c r="C27" s="68" t="s">
        <v>6422</v>
      </c>
      <c r="D27" s="68" t="s">
        <v>6439</v>
      </c>
      <c r="E27" s="70">
        <v>13</v>
      </c>
      <c r="F27" s="70">
        <v>12.3</v>
      </c>
      <c r="G27" s="69">
        <v>2</v>
      </c>
      <c r="H27" s="69">
        <v>2</v>
      </c>
      <c r="I27" s="81">
        <v>318</v>
      </c>
      <c r="J27" s="68"/>
      <c r="K27" s="70">
        <v>15.3</v>
      </c>
      <c r="L27" s="70">
        <v>12.5</v>
      </c>
      <c r="M27" s="70">
        <v>0</v>
      </c>
      <c r="N27" s="70">
        <v>0</v>
      </c>
      <c r="O27" s="69">
        <v>0</v>
      </c>
      <c r="P27" s="69">
        <v>0</v>
      </c>
      <c r="Q27" s="68" t="s">
        <v>6234</v>
      </c>
      <c r="R27" s="69">
        <v>10</v>
      </c>
      <c r="S27" s="68"/>
      <c r="T27" s="68"/>
    </row>
    <row r="28" spans="1:20" x14ac:dyDescent="0.25">
      <c r="A28" s="69">
        <v>21</v>
      </c>
      <c r="B28" s="249" t="s">
        <v>6147</v>
      </c>
      <c r="C28" s="68" t="s">
        <v>6445</v>
      </c>
      <c r="D28" s="68" t="s">
        <v>6439</v>
      </c>
      <c r="E28" s="70">
        <v>13.2</v>
      </c>
      <c r="F28" s="70">
        <v>12.5</v>
      </c>
      <c r="G28" s="69">
        <v>2</v>
      </c>
      <c r="H28" s="69">
        <v>2</v>
      </c>
      <c r="I28" s="81">
        <v>318</v>
      </c>
      <c r="J28" s="68"/>
      <c r="K28" s="70">
        <v>16.399999999999999</v>
      </c>
      <c r="L28" s="70">
        <v>12.5</v>
      </c>
      <c r="M28" s="70">
        <v>0</v>
      </c>
      <c r="N28" s="70">
        <v>0</v>
      </c>
      <c r="O28" s="69">
        <v>0</v>
      </c>
      <c r="P28" s="69">
        <v>0</v>
      </c>
      <c r="Q28" s="68" t="s">
        <v>6234</v>
      </c>
      <c r="R28" s="69">
        <v>10</v>
      </c>
      <c r="S28" s="68"/>
      <c r="T28" s="68"/>
    </row>
    <row r="29" spans="1:20" x14ac:dyDescent="0.25">
      <c r="A29" s="69">
        <v>22</v>
      </c>
      <c r="B29" s="249" t="s">
        <v>6147</v>
      </c>
      <c r="C29" s="68" t="s">
        <v>6446</v>
      </c>
      <c r="D29" s="68" t="s">
        <v>6447</v>
      </c>
      <c r="E29" s="70">
        <v>12.45</v>
      </c>
      <c r="F29" s="70">
        <v>10.55</v>
      </c>
      <c r="G29" s="69">
        <v>2</v>
      </c>
      <c r="H29" s="69">
        <v>2</v>
      </c>
      <c r="I29" s="81">
        <v>302</v>
      </c>
      <c r="J29" s="68"/>
      <c r="K29" s="70">
        <v>16.25</v>
      </c>
      <c r="L29" s="70">
        <v>13</v>
      </c>
      <c r="M29" s="70">
        <v>0</v>
      </c>
      <c r="N29" s="70">
        <v>0</v>
      </c>
      <c r="O29" s="69">
        <v>0</v>
      </c>
      <c r="P29" s="69">
        <v>0</v>
      </c>
      <c r="Q29" s="68" t="s">
        <v>6234</v>
      </c>
      <c r="R29" s="69">
        <v>10</v>
      </c>
      <c r="S29" s="68"/>
      <c r="T29" s="68" t="s">
        <v>6106</v>
      </c>
    </row>
    <row r="30" spans="1:20" x14ac:dyDescent="0.25">
      <c r="A30" s="69">
        <v>23</v>
      </c>
      <c r="B30" s="249" t="s">
        <v>6147</v>
      </c>
      <c r="C30" s="68" t="s">
        <v>6420</v>
      </c>
      <c r="D30" s="68" t="s">
        <v>6439</v>
      </c>
      <c r="E30" s="70">
        <v>11.45</v>
      </c>
      <c r="F30" s="70">
        <v>10.5</v>
      </c>
      <c r="G30" s="69">
        <v>2</v>
      </c>
      <c r="H30" s="69">
        <v>2</v>
      </c>
      <c r="I30" s="81">
        <v>284</v>
      </c>
      <c r="J30" s="68"/>
      <c r="K30" s="70">
        <v>14.1</v>
      </c>
      <c r="L30" s="70">
        <v>11.4</v>
      </c>
      <c r="M30" s="70">
        <v>0</v>
      </c>
      <c r="N30" s="70">
        <v>0</v>
      </c>
      <c r="O30" s="69">
        <v>0</v>
      </c>
      <c r="P30" s="69">
        <v>0</v>
      </c>
      <c r="Q30" s="68" t="s">
        <v>6234</v>
      </c>
      <c r="R30" s="69">
        <v>9</v>
      </c>
      <c r="S30" s="68"/>
      <c r="T30" s="68"/>
    </row>
    <row r="31" spans="1:20" ht="15.75" x14ac:dyDescent="0.25">
      <c r="A31" s="69"/>
      <c r="B31" s="263" t="s">
        <v>6157</v>
      </c>
      <c r="C31" s="250">
        <v>10</v>
      </c>
      <c r="D31" s="234"/>
      <c r="E31" s="264"/>
      <c r="F31" s="264"/>
      <c r="G31" s="250">
        <f>SUM(G21:G30)</f>
        <v>20</v>
      </c>
      <c r="H31" s="250">
        <f>SUM(H21:H30)</f>
        <v>20</v>
      </c>
      <c r="I31" s="253">
        <f>SUM(I21:I30)</f>
        <v>3124</v>
      </c>
      <c r="J31" s="263"/>
      <c r="K31" s="264"/>
      <c r="L31" s="264"/>
      <c r="M31" s="264"/>
      <c r="N31" s="264"/>
      <c r="O31" s="250">
        <f>SUM(O21:O30)</f>
        <v>0</v>
      </c>
      <c r="P31" s="250">
        <f>SUM(P21:P30)</f>
        <v>0</v>
      </c>
      <c r="Q31" s="263"/>
      <c r="R31" s="250">
        <f>SUM(R21:R30)</f>
        <v>99</v>
      </c>
      <c r="S31" s="247"/>
      <c r="T31" s="247"/>
    </row>
    <row r="32" spans="1:20" ht="15.75" x14ac:dyDescent="0.25">
      <c r="A32" s="265"/>
      <c r="B32" s="313"/>
      <c r="C32" s="267"/>
      <c r="D32" s="314"/>
      <c r="E32" s="326"/>
      <c r="F32" s="326"/>
      <c r="G32" s="267"/>
      <c r="H32" s="267"/>
      <c r="I32" s="270"/>
      <c r="J32" s="313"/>
      <c r="K32" s="326"/>
      <c r="L32" s="326"/>
      <c r="M32" s="326"/>
      <c r="N32" s="326"/>
      <c r="O32" s="267"/>
      <c r="P32" s="267"/>
      <c r="Q32" s="313"/>
      <c r="R32" s="267"/>
      <c r="S32" s="266"/>
      <c r="T32" s="266"/>
    </row>
    <row r="33" spans="1:20" ht="15.75" x14ac:dyDescent="0.25">
      <c r="A33" s="254"/>
      <c r="B33" s="327"/>
      <c r="C33" s="256"/>
      <c r="D33" s="328"/>
      <c r="E33" s="329"/>
      <c r="F33" s="329"/>
      <c r="G33" s="256"/>
      <c r="H33" s="256"/>
      <c r="I33" s="258"/>
      <c r="J33" s="327"/>
      <c r="K33" s="329"/>
      <c r="L33" s="329"/>
      <c r="M33" s="329"/>
      <c r="N33" s="329"/>
      <c r="O33" s="256"/>
      <c r="P33" s="256"/>
      <c r="Q33" s="327"/>
      <c r="R33" s="256"/>
      <c r="S33" s="255"/>
      <c r="T33" s="256" t="s">
        <v>6183</v>
      </c>
    </row>
    <row r="34" spans="1:20" ht="44.25" customHeight="1" x14ac:dyDescent="0.25">
      <c r="A34" s="239" t="s">
        <v>6126</v>
      </c>
      <c r="B34" s="761" t="s">
        <v>6127</v>
      </c>
      <c r="C34" s="762" t="s">
        <v>6427</v>
      </c>
      <c r="D34" s="259" t="s">
        <v>5783</v>
      </c>
      <c r="E34" s="260" t="s">
        <v>5934</v>
      </c>
      <c r="F34" s="260" t="s">
        <v>6128</v>
      </c>
      <c r="G34" s="763" t="s">
        <v>6129</v>
      </c>
      <c r="H34" s="764"/>
      <c r="I34" s="260" t="s">
        <v>5790</v>
      </c>
      <c r="J34" s="260" t="s">
        <v>6130</v>
      </c>
      <c r="K34" s="259" t="s">
        <v>6020</v>
      </c>
      <c r="L34" s="259" t="s">
        <v>6131</v>
      </c>
      <c r="M34" s="766" t="s">
        <v>6132</v>
      </c>
      <c r="N34" s="767"/>
      <c r="O34" s="759" t="s">
        <v>6133</v>
      </c>
      <c r="P34" s="760"/>
      <c r="Q34" s="260" t="s">
        <v>6134</v>
      </c>
      <c r="R34" s="378" t="s">
        <v>6135</v>
      </c>
      <c r="S34" s="261" t="s">
        <v>6136</v>
      </c>
      <c r="T34" s="259" t="s">
        <v>5933</v>
      </c>
    </row>
    <row r="35" spans="1:20" ht="15.75" thickBot="1" x14ac:dyDescent="0.3">
      <c r="A35" s="54" t="s">
        <v>5793</v>
      </c>
      <c r="B35" s="709"/>
      <c r="C35" s="758"/>
      <c r="D35" s="240"/>
      <c r="E35" s="162"/>
      <c r="F35" s="241"/>
      <c r="G35" s="242" t="s">
        <v>5798</v>
      </c>
      <c r="H35" s="240" t="s">
        <v>5936</v>
      </c>
      <c r="I35" s="162" t="s">
        <v>5784</v>
      </c>
      <c r="J35" s="162" t="s">
        <v>6096</v>
      </c>
      <c r="K35" s="240" t="s">
        <v>5800</v>
      </c>
      <c r="L35" s="240" t="s">
        <v>5800</v>
      </c>
      <c r="M35" s="243" t="s">
        <v>5798</v>
      </c>
      <c r="N35" s="244" t="s">
        <v>5936</v>
      </c>
      <c r="O35" s="243" t="s">
        <v>5798</v>
      </c>
      <c r="P35" s="244" t="s">
        <v>5936</v>
      </c>
      <c r="Q35" s="245" t="s">
        <v>6137</v>
      </c>
      <c r="R35" s="240" t="s">
        <v>6138</v>
      </c>
      <c r="S35" s="162" t="s">
        <v>5793</v>
      </c>
      <c r="T35" s="240"/>
    </row>
    <row r="36" spans="1:20" ht="27" customHeight="1" thickTop="1" x14ac:dyDescent="0.25">
      <c r="A36" s="69"/>
      <c r="B36" s="247" t="s">
        <v>6437</v>
      </c>
      <c r="C36" s="68"/>
      <c r="D36" s="68"/>
      <c r="E36" s="70"/>
      <c r="F36" s="70"/>
      <c r="G36" s="69"/>
      <c r="H36" s="69"/>
      <c r="I36" s="81"/>
      <c r="J36" s="68"/>
      <c r="K36" s="70"/>
      <c r="L36" s="70"/>
      <c r="M36" s="70"/>
      <c r="N36" s="70"/>
      <c r="O36" s="69"/>
      <c r="P36" s="69"/>
      <c r="Q36" s="68"/>
      <c r="R36" s="69"/>
      <c r="S36" s="68"/>
      <c r="T36" s="62"/>
    </row>
    <row r="37" spans="1:20" ht="27" customHeight="1" x14ac:dyDescent="0.25">
      <c r="A37" s="69">
        <v>24</v>
      </c>
      <c r="B37" s="247" t="s">
        <v>6448</v>
      </c>
      <c r="C37" s="68" t="s">
        <v>6186</v>
      </c>
      <c r="D37" s="68" t="s">
        <v>6449</v>
      </c>
      <c r="E37" s="70">
        <v>14.5</v>
      </c>
      <c r="F37" s="70">
        <v>11.35</v>
      </c>
      <c r="G37" s="69">
        <v>2</v>
      </c>
      <c r="H37" s="69">
        <v>2</v>
      </c>
      <c r="I37" s="81">
        <v>320</v>
      </c>
      <c r="J37" s="68"/>
      <c r="K37" s="70">
        <v>13.3</v>
      </c>
      <c r="L37" s="70">
        <v>12.15</v>
      </c>
      <c r="M37" s="70">
        <v>0</v>
      </c>
      <c r="N37" s="70">
        <v>0</v>
      </c>
      <c r="O37" s="69">
        <v>0</v>
      </c>
      <c r="P37" s="69">
        <v>0</v>
      </c>
      <c r="Q37" s="68" t="s">
        <v>4700</v>
      </c>
      <c r="R37" s="69">
        <v>10</v>
      </c>
      <c r="S37" s="68"/>
      <c r="T37" s="68"/>
    </row>
    <row r="38" spans="1:20" ht="27" customHeight="1" x14ac:dyDescent="0.25">
      <c r="A38" s="69">
        <v>25</v>
      </c>
      <c r="B38" s="249" t="s">
        <v>6147</v>
      </c>
      <c r="C38" s="68" t="s">
        <v>6413</v>
      </c>
      <c r="D38" s="68" t="s">
        <v>6449</v>
      </c>
      <c r="E38" s="70">
        <v>12.25</v>
      </c>
      <c r="F38" s="70">
        <v>11.55</v>
      </c>
      <c r="G38" s="69">
        <v>2</v>
      </c>
      <c r="H38" s="69">
        <v>2</v>
      </c>
      <c r="I38" s="81">
        <v>300</v>
      </c>
      <c r="J38" s="68"/>
      <c r="K38" s="70">
        <v>15.1</v>
      </c>
      <c r="L38" s="70">
        <v>12.35</v>
      </c>
      <c r="M38" s="70">
        <v>0</v>
      </c>
      <c r="N38" s="70">
        <v>0</v>
      </c>
      <c r="O38" s="69">
        <v>0</v>
      </c>
      <c r="P38" s="69">
        <v>0</v>
      </c>
      <c r="Q38" s="68" t="s">
        <v>6234</v>
      </c>
      <c r="R38" s="69">
        <v>10</v>
      </c>
      <c r="S38" s="68"/>
      <c r="T38" s="68"/>
    </row>
    <row r="39" spans="1:20" ht="27" customHeight="1" x14ac:dyDescent="0.25">
      <c r="A39" s="69">
        <v>26</v>
      </c>
      <c r="B39" s="249" t="s">
        <v>6147</v>
      </c>
      <c r="C39" s="68" t="s">
        <v>6189</v>
      </c>
      <c r="D39" s="68" t="s">
        <v>6449</v>
      </c>
      <c r="E39" s="70">
        <v>12.35</v>
      </c>
      <c r="F39" s="70">
        <v>12.05</v>
      </c>
      <c r="G39" s="69">
        <v>2</v>
      </c>
      <c r="H39" s="69">
        <v>2</v>
      </c>
      <c r="I39" s="81">
        <v>310</v>
      </c>
      <c r="J39" s="68"/>
      <c r="K39" s="70">
        <v>15</v>
      </c>
      <c r="L39" s="70">
        <v>13.15</v>
      </c>
      <c r="M39" s="70">
        <v>0</v>
      </c>
      <c r="N39" s="70">
        <v>0</v>
      </c>
      <c r="O39" s="69">
        <v>0</v>
      </c>
      <c r="P39" s="69">
        <v>0</v>
      </c>
      <c r="Q39" s="68" t="s">
        <v>6234</v>
      </c>
      <c r="R39" s="69">
        <v>10</v>
      </c>
      <c r="S39" s="68"/>
      <c r="T39" s="68"/>
    </row>
    <row r="40" spans="1:20" ht="27" customHeight="1" x14ac:dyDescent="0.25">
      <c r="A40" s="69">
        <v>27</v>
      </c>
      <c r="B40" s="249" t="s">
        <v>6147</v>
      </c>
      <c r="C40" s="68" t="s">
        <v>6400</v>
      </c>
      <c r="D40" s="68" t="s">
        <v>6449</v>
      </c>
      <c r="E40" s="70">
        <v>13.05</v>
      </c>
      <c r="F40" s="70">
        <v>11.35</v>
      </c>
      <c r="G40" s="69">
        <v>2</v>
      </c>
      <c r="H40" s="69">
        <v>2</v>
      </c>
      <c r="I40" s="81">
        <v>306</v>
      </c>
      <c r="J40" s="68"/>
      <c r="K40" s="70">
        <v>15.1</v>
      </c>
      <c r="L40" s="70">
        <v>12.5</v>
      </c>
      <c r="M40" s="70">
        <v>0</v>
      </c>
      <c r="N40" s="70">
        <v>0</v>
      </c>
      <c r="O40" s="69">
        <v>0</v>
      </c>
      <c r="P40" s="69">
        <v>0</v>
      </c>
      <c r="Q40" s="68" t="s">
        <v>6234</v>
      </c>
      <c r="R40" s="69">
        <v>10</v>
      </c>
      <c r="S40" s="68"/>
      <c r="T40" s="68"/>
    </row>
    <row r="41" spans="1:20" ht="27" customHeight="1" x14ac:dyDescent="0.25">
      <c r="A41" s="69">
        <v>28</v>
      </c>
      <c r="B41" s="249" t="s">
        <v>6147</v>
      </c>
      <c r="C41" s="68" t="s">
        <v>6398</v>
      </c>
      <c r="D41" s="68" t="s">
        <v>6449</v>
      </c>
      <c r="E41" s="70">
        <v>13.45</v>
      </c>
      <c r="F41" s="70">
        <v>14.15</v>
      </c>
      <c r="G41" s="69">
        <v>2</v>
      </c>
      <c r="H41" s="69">
        <v>2</v>
      </c>
      <c r="I41" s="81">
        <f>150+138</f>
        <v>288</v>
      </c>
      <c r="J41" s="68"/>
      <c r="K41" s="70">
        <v>16.5</v>
      </c>
      <c r="L41" s="70">
        <v>12.5</v>
      </c>
      <c r="M41" s="70">
        <v>0</v>
      </c>
      <c r="N41" s="70">
        <v>0</v>
      </c>
      <c r="O41" s="69">
        <v>0</v>
      </c>
      <c r="P41" s="69">
        <v>0</v>
      </c>
      <c r="Q41" s="68" t="s">
        <v>6234</v>
      </c>
      <c r="R41" s="69">
        <v>10</v>
      </c>
      <c r="S41" s="68"/>
      <c r="T41" s="68"/>
    </row>
    <row r="42" spans="1:20" ht="27" customHeight="1" x14ac:dyDescent="0.25">
      <c r="A42" s="69"/>
      <c r="B42" s="263" t="s">
        <v>6182</v>
      </c>
      <c r="C42" s="250">
        <v>5</v>
      </c>
      <c r="D42" s="263"/>
      <c r="E42" s="264"/>
      <c r="F42" s="264"/>
      <c r="G42" s="250">
        <f>SUM(G37:G41)</f>
        <v>10</v>
      </c>
      <c r="H42" s="250">
        <f>SUM(H37:H41)</f>
        <v>10</v>
      </c>
      <c r="I42" s="253">
        <f>SUM(I37:I41)</f>
        <v>1524</v>
      </c>
      <c r="J42" s="263"/>
      <c r="K42" s="264"/>
      <c r="L42" s="264"/>
      <c r="M42" s="264"/>
      <c r="N42" s="264"/>
      <c r="O42" s="250">
        <f>SUM(O37:O41)</f>
        <v>0</v>
      </c>
      <c r="P42" s="250">
        <f>SUM(P37:P41)</f>
        <v>0</v>
      </c>
      <c r="Q42" s="263"/>
      <c r="R42" s="250">
        <f>SUM(R37:R41)</f>
        <v>50</v>
      </c>
      <c r="S42" s="68"/>
      <c r="T42" s="68"/>
    </row>
    <row r="43" spans="1:20" ht="27" customHeight="1" x14ac:dyDescent="0.25">
      <c r="A43" s="265"/>
      <c r="B43" s="313"/>
      <c r="C43" s="267"/>
      <c r="D43" s="313"/>
      <c r="E43" s="326"/>
      <c r="F43" s="326"/>
      <c r="G43" s="267"/>
      <c r="H43" s="267"/>
      <c r="I43" s="270"/>
      <c r="J43" s="313"/>
      <c r="K43" s="326"/>
      <c r="L43" s="326"/>
      <c r="M43" s="326"/>
      <c r="N43" s="326"/>
      <c r="O43" s="267"/>
      <c r="P43" s="267"/>
      <c r="Q43" s="313"/>
      <c r="R43" s="267"/>
      <c r="S43" s="207"/>
      <c r="T43" s="207"/>
    </row>
    <row r="44" spans="1:20" ht="21" customHeight="1" x14ac:dyDescent="0.25">
      <c r="A44" s="254"/>
      <c r="B44" s="327"/>
      <c r="C44" s="256"/>
      <c r="D44" s="328"/>
      <c r="E44" s="329"/>
      <c r="F44" s="329"/>
      <c r="G44" s="256"/>
      <c r="H44" s="256"/>
      <c r="I44" s="258"/>
      <c r="J44" s="327"/>
      <c r="K44" s="329"/>
      <c r="L44" s="329"/>
      <c r="M44" s="329"/>
      <c r="N44" s="329"/>
      <c r="O44" s="256"/>
      <c r="P44" s="256"/>
      <c r="Q44" s="327"/>
      <c r="R44" s="256"/>
      <c r="S44" s="255"/>
      <c r="T44" s="256" t="s">
        <v>6245</v>
      </c>
    </row>
    <row r="45" spans="1:20" ht="39" customHeight="1" x14ac:dyDescent="0.25">
      <c r="A45" s="239" t="s">
        <v>6126</v>
      </c>
      <c r="B45" s="761" t="s">
        <v>6127</v>
      </c>
      <c r="C45" s="762" t="s">
        <v>6427</v>
      </c>
      <c r="D45" s="259" t="s">
        <v>5783</v>
      </c>
      <c r="E45" s="260" t="s">
        <v>5934</v>
      </c>
      <c r="F45" s="260" t="s">
        <v>6128</v>
      </c>
      <c r="G45" s="763" t="s">
        <v>6129</v>
      </c>
      <c r="H45" s="764"/>
      <c r="I45" s="260" t="s">
        <v>5790</v>
      </c>
      <c r="J45" s="260" t="s">
        <v>6130</v>
      </c>
      <c r="K45" s="259" t="s">
        <v>6020</v>
      </c>
      <c r="L45" s="259" t="s">
        <v>6131</v>
      </c>
      <c r="M45" s="766" t="s">
        <v>6132</v>
      </c>
      <c r="N45" s="767"/>
      <c r="O45" s="759" t="s">
        <v>6133</v>
      </c>
      <c r="P45" s="760"/>
      <c r="Q45" s="260" t="s">
        <v>6134</v>
      </c>
      <c r="R45" s="378" t="s">
        <v>6135</v>
      </c>
      <c r="S45" s="261" t="s">
        <v>6136</v>
      </c>
      <c r="T45" s="259" t="s">
        <v>5933</v>
      </c>
    </row>
    <row r="46" spans="1:20" ht="21" customHeight="1" thickBot="1" x14ac:dyDescent="0.3">
      <c r="A46" s="54" t="s">
        <v>5793</v>
      </c>
      <c r="B46" s="709"/>
      <c r="C46" s="758"/>
      <c r="D46" s="240"/>
      <c r="E46" s="162"/>
      <c r="F46" s="241"/>
      <c r="G46" s="242" t="s">
        <v>5798</v>
      </c>
      <c r="H46" s="240" t="s">
        <v>5936</v>
      </c>
      <c r="I46" s="162" t="s">
        <v>5784</v>
      </c>
      <c r="J46" s="162" t="s">
        <v>6096</v>
      </c>
      <c r="K46" s="240" t="s">
        <v>5800</v>
      </c>
      <c r="L46" s="240" t="s">
        <v>5800</v>
      </c>
      <c r="M46" s="243" t="s">
        <v>5798</v>
      </c>
      <c r="N46" s="244" t="s">
        <v>5936</v>
      </c>
      <c r="O46" s="243" t="s">
        <v>5798</v>
      </c>
      <c r="P46" s="244" t="s">
        <v>5936</v>
      </c>
      <c r="Q46" s="245" t="s">
        <v>6137</v>
      </c>
      <c r="R46" s="240" t="s">
        <v>6138</v>
      </c>
      <c r="S46" s="162" t="s">
        <v>5793</v>
      </c>
      <c r="T46" s="240"/>
    </row>
    <row r="47" spans="1:20" ht="15.75" thickTop="1" x14ac:dyDescent="0.25">
      <c r="A47" s="69"/>
      <c r="B47" s="247" t="s">
        <v>6450</v>
      </c>
      <c r="C47" s="68"/>
      <c r="D47" s="68"/>
      <c r="E47" s="70"/>
      <c r="F47" s="70"/>
      <c r="G47" s="69"/>
      <c r="H47" s="69"/>
      <c r="I47" s="81"/>
      <c r="J47" s="68"/>
      <c r="K47" s="70"/>
      <c r="L47" s="70"/>
      <c r="M47" s="70"/>
      <c r="N47" s="70"/>
      <c r="O47" s="69"/>
      <c r="P47" s="69"/>
      <c r="Q47" s="68"/>
      <c r="R47" s="69"/>
      <c r="S47" s="68"/>
      <c r="T47" s="68"/>
    </row>
    <row r="48" spans="1:20" x14ac:dyDescent="0.25">
      <c r="A48" s="69">
        <v>29</v>
      </c>
      <c r="B48" s="247" t="s">
        <v>6451</v>
      </c>
      <c r="C48" s="68" t="s">
        <v>6452</v>
      </c>
      <c r="D48" s="68" t="s">
        <v>5052</v>
      </c>
      <c r="E48" s="70">
        <v>14.1</v>
      </c>
      <c r="F48" s="70">
        <v>10.3</v>
      </c>
      <c r="G48" s="69">
        <v>2</v>
      </c>
      <c r="H48" s="69">
        <v>2</v>
      </c>
      <c r="I48" s="81">
        <v>275</v>
      </c>
      <c r="J48" s="68"/>
      <c r="K48" s="70">
        <v>13</v>
      </c>
      <c r="L48" s="70">
        <v>11.4</v>
      </c>
      <c r="M48" s="70">
        <v>0</v>
      </c>
      <c r="N48" s="70">
        <v>0</v>
      </c>
      <c r="O48" s="69">
        <v>0</v>
      </c>
      <c r="P48" s="69">
        <v>0</v>
      </c>
      <c r="Q48" s="68" t="s">
        <v>5052</v>
      </c>
      <c r="R48" s="69">
        <v>8</v>
      </c>
      <c r="S48" s="68"/>
      <c r="T48" s="68"/>
    </row>
    <row r="49" spans="1:24" x14ac:dyDescent="0.25">
      <c r="A49" s="69">
        <v>30</v>
      </c>
      <c r="B49" s="249" t="s">
        <v>6147</v>
      </c>
      <c r="C49" s="68" t="s">
        <v>6373</v>
      </c>
      <c r="D49" s="88" t="s">
        <v>6453</v>
      </c>
      <c r="E49" s="70">
        <v>11.2</v>
      </c>
      <c r="F49" s="70">
        <v>10.45</v>
      </c>
      <c r="G49" s="69">
        <v>2</v>
      </c>
      <c r="H49" s="69">
        <v>2</v>
      </c>
      <c r="I49" s="81">
        <v>191</v>
      </c>
      <c r="J49" s="68"/>
      <c r="K49" s="70">
        <v>15.15</v>
      </c>
      <c r="L49" s="70">
        <v>11.3</v>
      </c>
      <c r="M49" s="70">
        <v>0</v>
      </c>
      <c r="N49" s="70">
        <v>0</v>
      </c>
      <c r="O49" s="69">
        <v>0</v>
      </c>
      <c r="P49" s="69">
        <v>0</v>
      </c>
      <c r="Q49" s="68" t="s">
        <v>6080</v>
      </c>
      <c r="R49" s="69">
        <v>26</v>
      </c>
      <c r="S49" s="68"/>
      <c r="T49" s="68"/>
    </row>
    <row r="50" spans="1:24" x14ac:dyDescent="0.25">
      <c r="A50" s="69">
        <v>31</v>
      </c>
      <c r="B50" s="249" t="s">
        <v>6147</v>
      </c>
      <c r="C50" s="68" t="s">
        <v>6454</v>
      </c>
      <c r="D50" s="68" t="s">
        <v>6455</v>
      </c>
      <c r="E50" s="70">
        <v>11.3</v>
      </c>
      <c r="F50" s="70">
        <v>10.3</v>
      </c>
      <c r="G50" s="69">
        <v>2</v>
      </c>
      <c r="H50" s="69">
        <v>2</v>
      </c>
      <c r="I50" s="81">
        <f>256+104</f>
        <v>360</v>
      </c>
      <c r="J50" s="68"/>
      <c r="K50" s="70">
        <v>16.25</v>
      </c>
      <c r="L50" s="70">
        <v>12.4</v>
      </c>
      <c r="M50" s="70">
        <v>0</v>
      </c>
      <c r="N50" s="70">
        <v>0</v>
      </c>
      <c r="O50" s="69">
        <v>0</v>
      </c>
      <c r="P50" s="69">
        <v>0</v>
      </c>
      <c r="Q50" s="68" t="s">
        <v>6156</v>
      </c>
      <c r="R50" s="69">
        <v>9</v>
      </c>
      <c r="S50" s="68"/>
      <c r="T50" s="68"/>
    </row>
    <row r="51" spans="1:24" x14ac:dyDescent="0.25">
      <c r="A51" s="69">
        <v>32</v>
      </c>
      <c r="B51" s="249" t="s">
        <v>6147</v>
      </c>
      <c r="C51" s="68" t="s">
        <v>6419</v>
      </c>
      <c r="D51" s="68" t="s">
        <v>6456</v>
      </c>
      <c r="E51" s="70">
        <v>12.2</v>
      </c>
      <c r="F51" s="70">
        <v>11</v>
      </c>
      <c r="G51" s="69">
        <v>2</v>
      </c>
      <c r="H51" s="69">
        <v>2</v>
      </c>
      <c r="I51" s="81">
        <f>173+89</f>
        <v>262</v>
      </c>
      <c r="J51" s="68"/>
      <c r="K51" s="70">
        <v>15.1</v>
      </c>
      <c r="L51" s="70">
        <v>13.15</v>
      </c>
      <c r="M51" s="70">
        <v>0</v>
      </c>
      <c r="N51" s="70">
        <v>0</v>
      </c>
      <c r="O51" s="69">
        <v>0</v>
      </c>
      <c r="P51" s="69">
        <v>0</v>
      </c>
      <c r="Q51" s="68" t="s">
        <v>4800</v>
      </c>
      <c r="R51" s="69">
        <v>8</v>
      </c>
      <c r="S51" s="68"/>
      <c r="T51" s="68"/>
    </row>
    <row r="52" spans="1:24" x14ac:dyDescent="0.25">
      <c r="A52" s="69">
        <v>33</v>
      </c>
      <c r="B52" s="249" t="s">
        <v>6147</v>
      </c>
      <c r="C52" s="68" t="s">
        <v>6457</v>
      </c>
      <c r="D52" s="68" t="s">
        <v>4885</v>
      </c>
      <c r="E52" s="70">
        <v>11.5</v>
      </c>
      <c r="F52" s="70">
        <v>10.55</v>
      </c>
      <c r="G52" s="69">
        <v>2</v>
      </c>
      <c r="H52" s="69">
        <v>2</v>
      </c>
      <c r="I52" s="81">
        <v>284</v>
      </c>
      <c r="J52" s="68"/>
      <c r="K52" s="70">
        <v>13.25</v>
      </c>
      <c r="L52" s="70">
        <v>12</v>
      </c>
      <c r="M52" s="70">
        <v>0</v>
      </c>
      <c r="N52" s="70">
        <v>0</v>
      </c>
      <c r="O52" s="69">
        <v>0</v>
      </c>
      <c r="P52" s="69">
        <v>0</v>
      </c>
      <c r="Q52" s="68" t="s">
        <v>4885</v>
      </c>
      <c r="R52" s="69">
        <v>8</v>
      </c>
      <c r="S52" s="68"/>
      <c r="T52" s="68"/>
    </row>
    <row r="53" spans="1:24" x14ac:dyDescent="0.25">
      <c r="A53" s="69">
        <v>34</v>
      </c>
      <c r="B53" s="249" t="s">
        <v>6147</v>
      </c>
      <c r="C53" s="153" t="s">
        <v>6415</v>
      </c>
      <c r="D53" s="153" t="s">
        <v>4756</v>
      </c>
      <c r="E53" s="154">
        <v>11.3</v>
      </c>
      <c r="F53" s="154">
        <v>10.45</v>
      </c>
      <c r="G53" s="122">
        <v>2</v>
      </c>
      <c r="H53" s="122">
        <v>2</v>
      </c>
      <c r="I53" s="128">
        <v>276</v>
      </c>
      <c r="J53" s="153"/>
      <c r="K53" s="154">
        <v>14.45</v>
      </c>
      <c r="L53" s="154">
        <v>10</v>
      </c>
      <c r="M53" s="154">
        <v>0</v>
      </c>
      <c r="N53" s="154">
        <v>0</v>
      </c>
      <c r="O53" s="122">
        <v>0</v>
      </c>
      <c r="P53" s="122">
        <v>0</v>
      </c>
      <c r="Q53" s="153" t="s">
        <v>6458</v>
      </c>
      <c r="R53" s="122">
        <v>11</v>
      </c>
      <c r="S53" s="68"/>
      <c r="T53" s="153"/>
    </row>
    <row r="54" spans="1:24" x14ac:dyDescent="0.25">
      <c r="A54" s="69">
        <v>35</v>
      </c>
      <c r="B54" s="249" t="s">
        <v>6147</v>
      </c>
      <c r="C54" s="68" t="s">
        <v>6316</v>
      </c>
      <c r="D54" s="68" t="s">
        <v>6459</v>
      </c>
      <c r="E54" s="70">
        <v>12.35</v>
      </c>
      <c r="F54" s="70">
        <v>11.45</v>
      </c>
      <c r="G54" s="69">
        <v>2</v>
      </c>
      <c r="H54" s="69">
        <v>2</v>
      </c>
      <c r="I54" s="81">
        <f>147+109</f>
        <v>256</v>
      </c>
      <c r="J54" s="68"/>
      <c r="K54" s="70">
        <v>12.2</v>
      </c>
      <c r="L54" s="70">
        <v>12.05</v>
      </c>
      <c r="M54" s="70">
        <v>0</v>
      </c>
      <c r="N54" s="70">
        <v>0</v>
      </c>
      <c r="O54" s="69">
        <v>0</v>
      </c>
      <c r="P54" s="69">
        <v>0</v>
      </c>
      <c r="Q54" s="68" t="s">
        <v>6460</v>
      </c>
      <c r="R54" s="69">
        <v>8</v>
      </c>
      <c r="S54" s="68"/>
      <c r="T54" s="68"/>
    </row>
    <row r="55" spans="1:24" x14ac:dyDescent="0.25">
      <c r="A55" s="69">
        <v>36</v>
      </c>
      <c r="B55" s="249" t="s">
        <v>6147</v>
      </c>
      <c r="C55" s="68" t="s">
        <v>6396</v>
      </c>
      <c r="D55" s="68" t="s">
        <v>4801</v>
      </c>
      <c r="E55" s="70">
        <v>11.5</v>
      </c>
      <c r="F55" s="70">
        <v>10.3</v>
      </c>
      <c r="G55" s="69">
        <v>2</v>
      </c>
      <c r="H55" s="69">
        <v>2</v>
      </c>
      <c r="I55" s="81">
        <v>320</v>
      </c>
      <c r="J55" s="68"/>
      <c r="K55" s="70">
        <v>13.55</v>
      </c>
      <c r="L55" s="70">
        <v>11.55</v>
      </c>
      <c r="M55" s="70">
        <v>0</v>
      </c>
      <c r="N55" s="70">
        <v>0</v>
      </c>
      <c r="O55" s="69">
        <v>0</v>
      </c>
      <c r="P55" s="69">
        <v>0</v>
      </c>
      <c r="Q55" s="68" t="s">
        <v>4801</v>
      </c>
      <c r="R55" s="69">
        <v>6</v>
      </c>
      <c r="S55" s="68"/>
      <c r="T55" s="68"/>
    </row>
    <row r="56" spans="1:24" x14ac:dyDescent="0.25">
      <c r="A56" s="69">
        <v>37</v>
      </c>
      <c r="B56" s="249" t="s">
        <v>6147</v>
      </c>
      <c r="C56" s="68" t="s">
        <v>6175</v>
      </c>
      <c r="D56" s="68" t="s">
        <v>6461</v>
      </c>
      <c r="E56" s="70">
        <v>10.5</v>
      </c>
      <c r="F56" s="70">
        <v>10.4</v>
      </c>
      <c r="G56" s="69">
        <v>2</v>
      </c>
      <c r="H56" s="69">
        <v>2</v>
      </c>
      <c r="I56" s="81">
        <v>180</v>
      </c>
      <c r="J56" s="68"/>
      <c r="K56" s="70">
        <v>15.1</v>
      </c>
      <c r="L56" s="70">
        <v>13.15</v>
      </c>
      <c r="M56" s="70">
        <v>0</v>
      </c>
      <c r="N56" s="70">
        <v>0</v>
      </c>
      <c r="O56" s="69">
        <v>0</v>
      </c>
      <c r="P56" s="69">
        <v>0</v>
      </c>
      <c r="Q56" s="68" t="s">
        <v>6462</v>
      </c>
      <c r="R56" s="69">
        <v>15</v>
      </c>
      <c r="S56" s="68"/>
      <c r="T56" s="68"/>
      <c r="V56" s="228"/>
      <c r="W56" s="228"/>
      <c r="X56" s="228"/>
    </row>
    <row r="57" spans="1:24" x14ac:dyDescent="0.25">
      <c r="A57" s="69">
        <v>38</v>
      </c>
      <c r="B57" s="249" t="s">
        <v>6147</v>
      </c>
      <c r="C57" s="68" t="s">
        <v>6177</v>
      </c>
      <c r="D57" s="68" t="s">
        <v>4685</v>
      </c>
      <c r="E57" s="70">
        <v>16.3</v>
      </c>
      <c r="F57" s="70">
        <v>15.15</v>
      </c>
      <c r="G57" s="69">
        <v>2</v>
      </c>
      <c r="H57" s="69">
        <v>2</v>
      </c>
      <c r="I57" s="81">
        <v>262</v>
      </c>
      <c r="J57" s="68"/>
      <c r="K57" s="70">
        <v>13.45</v>
      </c>
      <c r="L57" s="70">
        <v>12.1</v>
      </c>
      <c r="M57" s="70">
        <v>0</v>
      </c>
      <c r="N57" s="70">
        <v>0</v>
      </c>
      <c r="O57" s="69">
        <v>0</v>
      </c>
      <c r="P57" s="69">
        <v>0</v>
      </c>
      <c r="Q57" s="68" t="s">
        <v>4547</v>
      </c>
      <c r="R57" s="69">
        <v>12</v>
      </c>
      <c r="S57" s="68"/>
      <c r="T57" s="68"/>
      <c r="V57" s="330"/>
      <c r="W57" s="228"/>
      <c r="X57" s="228"/>
    </row>
    <row r="58" spans="1:24" x14ac:dyDescent="0.25">
      <c r="A58" s="69">
        <v>39</v>
      </c>
      <c r="B58" s="249" t="s">
        <v>6147</v>
      </c>
      <c r="C58" s="153" t="s">
        <v>6180</v>
      </c>
      <c r="D58" s="153" t="s">
        <v>6463</v>
      </c>
      <c r="E58" s="154">
        <v>13.3</v>
      </c>
      <c r="F58" s="154">
        <v>11.55</v>
      </c>
      <c r="G58" s="122">
        <v>2</v>
      </c>
      <c r="H58" s="122">
        <v>2</v>
      </c>
      <c r="I58" s="128">
        <v>282</v>
      </c>
      <c r="J58" s="153"/>
      <c r="K58" s="154">
        <v>13.55</v>
      </c>
      <c r="L58" s="154">
        <v>12.05</v>
      </c>
      <c r="M58" s="154">
        <v>0</v>
      </c>
      <c r="N58" s="154">
        <v>0</v>
      </c>
      <c r="O58" s="122">
        <v>0</v>
      </c>
      <c r="P58" s="122">
        <v>0</v>
      </c>
      <c r="Q58" s="153" t="s">
        <v>6464</v>
      </c>
      <c r="R58" s="122">
        <v>9</v>
      </c>
      <c r="S58" s="68"/>
      <c r="T58" s="153"/>
      <c r="V58" s="330"/>
      <c r="W58" s="228"/>
      <c r="X58" s="228"/>
    </row>
    <row r="59" spans="1:24" x14ac:dyDescent="0.25">
      <c r="A59" s="69">
        <v>40</v>
      </c>
      <c r="B59" s="249" t="s">
        <v>6147</v>
      </c>
      <c r="C59" s="215" t="s">
        <v>5834</v>
      </c>
      <c r="D59" s="215" t="s">
        <v>6105</v>
      </c>
      <c r="E59" s="331">
        <v>6.45</v>
      </c>
      <c r="F59" s="331">
        <v>18.45</v>
      </c>
      <c r="G59" s="126">
        <v>1</v>
      </c>
      <c r="H59" s="126">
        <v>1</v>
      </c>
      <c r="I59" s="135">
        <v>196</v>
      </c>
      <c r="J59" s="215"/>
      <c r="K59" s="331">
        <v>13</v>
      </c>
      <c r="L59" s="331">
        <v>9</v>
      </c>
      <c r="M59" s="331">
        <v>1</v>
      </c>
      <c r="N59" s="331">
        <v>1</v>
      </c>
      <c r="O59" s="126">
        <v>0</v>
      </c>
      <c r="P59" s="126">
        <v>0</v>
      </c>
      <c r="Q59" s="215" t="s">
        <v>6234</v>
      </c>
      <c r="R59" s="126">
        <v>11</v>
      </c>
      <c r="S59" s="68"/>
      <c r="T59" s="217"/>
      <c r="V59" s="332"/>
      <c r="W59" s="228"/>
      <c r="X59" s="228"/>
    </row>
    <row r="60" spans="1:24" x14ac:dyDescent="0.25">
      <c r="A60" s="69">
        <v>41</v>
      </c>
      <c r="B60" s="249" t="s">
        <v>6147</v>
      </c>
      <c r="C60" s="68" t="s">
        <v>6372</v>
      </c>
      <c r="D60" s="68" t="s">
        <v>6228</v>
      </c>
      <c r="E60" s="70">
        <v>14</v>
      </c>
      <c r="F60" s="70">
        <v>12.3</v>
      </c>
      <c r="G60" s="69">
        <v>2</v>
      </c>
      <c r="H60" s="69">
        <v>2</v>
      </c>
      <c r="I60" s="81">
        <v>241</v>
      </c>
      <c r="J60" s="68"/>
      <c r="K60" s="70">
        <v>12.1</v>
      </c>
      <c r="L60" s="70">
        <v>10.3</v>
      </c>
      <c r="M60" s="70">
        <v>0</v>
      </c>
      <c r="N60" s="70">
        <v>0</v>
      </c>
      <c r="O60" s="69">
        <v>0</v>
      </c>
      <c r="P60" s="69">
        <v>0</v>
      </c>
      <c r="Q60" s="68" t="s">
        <v>6228</v>
      </c>
      <c r="R60" s="69">
        <v>9</v>
      </c>
      <c r="S60" s="68"/>
      <c r="T60" s="68"/>
      <c r="V60" s="330"/>
      <c r="W60" s="228"/>
      <c r="X60" s="228"/>
    </row>
    <row r="61" spans="1:24" x14ac:dyDescent="0.25">
      <c r="A61" s="69">
        <v>42</v>
      </c>
      <c r="B61" s="249" t="s">
        <v>6147</v>
      </c>
      <c r="C61" s="68" t="s">
        <v>6210</v>
      </c>
      <c r="D61" s="68" t="s">
        <v>4534</v>
      </c>
      <c r="E61" s="70">
        <v>11.15</v>
      </c>
      <c r="F61" s="70">
        <v>10.1</v>
      </c>
      <c r="G61" s="69">
        <v>2</v>
      </c>
      <c r="H61" s="69">
        <v>2</v>
      </c>
      <c r="I61" s="81">
        <f>197+69</f>
        <v>266</v>
      </c>
      <c r="J61" s="68"/>
      <c r="K61" s="70">
        <v>14.45</v>
      </c>
      <c r="L61" s="70">
        <v>12.1</v>
      </c>
      <c r="M61" s="70">
        <v>0</v>
      </c>
      <c r="N61" s="70">
        <v>0</v>
      </c>
      <c r="O61" s="69">
        <v>0</v>
      </c>
      <c r="P61" s="69">
        <v>0</v>
      </c>
      <c r="Q61" s="68" t="s">
        <v>6465</v>
      </c>
      <c r="R61" s="69">
        <v>6</v>
      </c>
      <c r="S61" s="68"/>
      <c r="T61" s="68"/>
      <c r="V61" s="330"/>
      <c r="W61" s="228"/>
      <c r="X61" s="228"/>
    </row>
    <row r="62" spans="1:24" x14ac:dyDescent="0.25">
      <c r="A62" s="69">
        <v>43</v>
      </c>
      <c r="B62" s="249" t="s">
        <v>6147</v>
      </c>
      <c r="C62" s="68" t="s">
        <v>6319</v>
      </c>
      <c r="D62" s="68" t="s">
        <v>4992</v>
      </c>
      <c r="E62" s="70">
        <v>12.15</v>
      </c>
      <c r="F62" s="70">
        <v>11.15</v>
      </c>
      <c r="G62" s="69">
        <v>2</v>
      </c>
      <c r="H62" s="69">
        <v>2</v>
      </c>
      <c r="I62" s="81">
        <v>266</v>
      </c>
      <c r="J62" s="68"/>
      <c r="K62" s="70">
        <v>15.15</v>
      </c>
      <c r="L62" s="70">
        <v>11.55</v>
      </c>
      <c r="M62" s="70">
        <v>0</v>
      </c>
      <c r="N62" s="70">
        <v>0</v>
      </c>
      <c r="O62" s="69">
        <v>0</v>
      </c>
      <c r="P62" s="69">
        <v>0</v>
      </c>
      <c r="Q62" s="68" t="s">
        <v>4992</v>
      </c>
      <c r="R62" s="69">
        <v>11</v>
      </c>
      <c r="S62" s="68"/>
      <c r="T62" s="68"/>
      <c r="V62" s="330"/>
      <c r="W62" s="228"/>
      <c r="X62" s="228"/>
    </row>
    <row r="63" spans="1:24" x14ac:dyDescent="0.25">
      <c r="A63" s="69">
        <v>44</v>
      </c>
      <c r="B63" s="249" t="s">
        <v>6147</v>
      </c>
      <c r="C63" s="68" t="s">
        <v>6213</v>
      </c>
      <c r="D63" s="68" t="s">
        <v>5019</v>
      </c>
      <c r="E63" s="70">
        <v>12.3</v>
      </c>
      <c r="F63" s="70">
        <v>10</v>
      </c>
      <c r="G63" s="69">
        <v>2</v>
      </c>
      <c r="H63" s="69">
        <v>2</v>
      </c>
      <c r="I63" s="81">
        <v>256</v>
      </c>
      <c r="J63" s="68"/>
      <c r="K63" s="70">
        <v>14.5</v>
      </c>
      <c r="L63" s="70">
        <v>12.15</v>
      </c>
      <c r="M63" s="70">
        <v>0</v>
      </c>
      <c r="N63" s="70">
        <v>0</v>
      </c>
      <c r="O63" s="69">
        <v>0</v>
      </c>
      <c r="P63" s="69">
        <v>0</v>
      </c>
      <c r="Q63" s="68" t="s">
        <v>5019</v>
      </c>
      <c r="R63" s="69">
        <v>10</v>
      </c>
      <c r="S63" s="68"/>
      <c r="T63" s="68"/>
      <c r="V63" s="228"/>
      <c r="W63" s="228"/>
      <c r="X63" s="228"/>
    </row>
    <row r="64" spans="1:24" x14ac:dyDescent="0.25">
      <c r="A64" s="69">
        <v>45</v>
      </c>
      <c r="B64" s="249" t="s">
        <v>6147</v>
      </c>
      <c r="C64" s="68" t="s">
        <v>6385</v>
      </c>
      <c r="D64" s="68" t="s">
        <v>6466</v>
      </c>
      <c r="E64" s="70">
        <v>10.199999999999999</v>
      </c>
      <c r="F64" s="70">
        <v>10</v>
      </c>
      <c r="G64" s="69">
        <v>2</v>
      </c>
      <c r="H64" s="69">
        <v>2</v>
      </c>
      <c r="I64" s="81">
        <v>254</v>
      </c>
      <c r="J64" s="68"/>
      <c r="K64" s="70">
        <v>14</v>
      </c>
      <c r="L64" s="70">
        <v>11.15</v>
      </c>
      <c r="M64" s="70">
        <v>0</v>
      </c>
      <c r="N64" s="70">
        <v>0</v>
      </c>
      <c r="O64" s="69">
        <v>0</v>
      </c>
      <c r="P64" s="69">
        <v>0</v>
      </c>
      <c r="Q64" s="68" t="s">
        <v>4996</v>
      </c>
      <c r="R64" s="69">
        <v>9</v>
      </c>
      <c r="S64" s="68"/>
      <c r="T64" s="68"/>
      <c r="V64" s="228"/>
      <c r="W64" s="333"/>
      <c r="X64" s="228"/>
    </row>
    <row r="65" spans="1:24" x14ac:dyDescent="0.25">
      <c r="A65" s="69">
        <v>46</v>
      </c>
      <c r="B65" s="249" t="s">
        <v>6147</v>
      </c>
      <c r="C65" s="68" t="s">
        <v>6218</v>
      </c>
      <c r="D65" s="68" t="s">
        <v>6467</v>
      </c>
      <c r="E65" s="154">
        <v>10.3</v>
      </c>
      <c r="F65" s="154">
        <v>9.3000000000000007</v>
      </c>
      <c r="G65" s="69">
        <v>2</v>
      </c>
      <c r="H65" s="69">
        <v>2</v>
      </c>
      <c r="I65" s="81">
        <v>290</v>
      </c>
      <c r="J65" s="68"/>
      <c r="K65" s="70">
        <v>14.3</v>
      </c>
      <c r="L65" s="70">
        <v>11</v>
      </c>
      <c r="M65" s="70">
        <v>0</v>
      </c>
      <c r="N65" s="70">
        <v>0</v>
      </c>
      <c r="O65" s="69">
        <v>0</v>
      </c>
      <c r="P65" s="69">
        <v>0</v>
      </c>
      <c r="Q65" s="68" t="s">
        <v>6467</v>
      </c>
      <c r="R65" s="69">
        <v>6</v>
      </c>
      <c r="S65" s="68"/>
      <c r="T65" s="68"/>
      <c r="V65" s="228"/>
      <c r="W65" s="333"/>
      <c r="X65" s="228"/>
    </row>
    <row r="66" spans="1:24" x14ac:dyDescent="0.25">
      <c r="A66" s="69">
        <v>47</v>
      </c>
      <c r="B66" s="249" t="s">
        <v>6147</v>
      </c>
      <c r="C66" s="68" t="s">
        <v>6219</v>
      </c>
      <c r="D66" s="68" t="s">
        <v>6468</v>
      </c>
      <c r="E66" s="70">
        <v>10.55</v>
      </c>
      <c r="F66" s="70">
        <v>9.3000000000000007</v>
      </c>
      <c r="G66" s="69">
        <v>2</v>
      </c>
      <c r="H66" s="69">
        <v>2</v>
      </c>
      <c r="I66" s="81">
        <v>284</v>
      </c>
      <c r="J66" s="68"/>
      <c r="K66" s="70">
        <v>13</v>
      </c>
      <c r="L66" s="70">
        <v>11.1</v>
      </c>
      <c r="M66" s="70">
        <v>0</v>
      </c>
      <c r="N66" s="70">
        <v>0</v>
      </c>
      <c r="O66" s="69">
        <v>0</v>
      </c>
      <c r="P66" s="69">
        <v>0</v>
      </c>
      <c r="Q66" s="68" t="s">
        <v>6469</v>
      </c>
      <c r="R66" s="69">
        <v>4</v>
      </c>
      <c r="S66" s="68"/>
      <c r="T66" s="68"/>
      <c r="V66" s="228"/>
      <c r="W66" s="334"/>
      <c r="X66" s="228"/>
    </row>
    <row r="67" spans="1:24" x14ac:dyDescent="0.25">
      <c r="A67" s="69">
        <v>48</v>
      </c>
      <c r="B67" s="249" t="s">
        <v>6147</v>
      </c>
      <c r="C67" s="68" t="s">
        <v>6221</v>
      </c>
      <c r="D67" s="68" t="s">
        <v>5057</v>
      </c>
      <c r="E67" s="70">
        <v>11.2</v>
      </c>
      <c r="F67" s="70">
        <v>9.4</v>
      </c>
      <c r="G67" s="69">
        <v>2</v>
      </c>
      <c r="H67" s="69">
        <v>2</v>
      </c>
      <c r="I67" s="81">
        <v>234</v>
      </c>
      <c r="J67" s="68"/>
      <c r="K67" s="70">
        <v>12.2</v>
      </c>
      <c r="L67" s="70">
        <v>10.35</v>
      </c>
      <c r="M67" s="70">
        <v>0</v>
      </c>
      <c r="N67" s="70">
        <v>0</v>
      </c>
      <c r="O67" s="69">
        <v>0</v>
      </c>
      <c r="P67" s="69">
        <v>0</v>
      </c>
      <c r="Q67" s="68" t="s">
        <v>5057</v>
      </c>
      <c r="R67" s="69">
        <v>8</v>
      </c>
      <c r="S67" s="68"/>
      <c r="T67" s="68"/>
      <c r="V67" s="228"/>
      <c r="W67" s="228"/>
      <c r="X67" s="228"/>
    </row>
    <row r="68" spans="1:24" x14ac:dyDescent="0.25">
      <c r="A68" s="69">
        <v>49</v>
      </c>
      <c r="B68" s="249" t="s">
        <v>6147</v>
      </c>
      <c r="C68" s="68" t="s">
        <v>6223</v>
      </c>
      <c r="D68" s="68" t="s">
        <v>5020</v>
      </c>
      <c r="E68" s="70">
        <v>11.35</v>
      </c>
      <c r="F68" s="70">
        <v>10.050000000000001</v>
      </c>
      <c r="G68" s="69">
        <v>2</v>
      </c>
      <c r="H68" s="69">
        <v>2</v>
      </c>
      <c r="I68" s="81">
        <v>299</v>
      </c>
      <c r="J68" s="68"/>
      <c r="K68" s="70">
        <v>15.4</v>
      </c>
      <c r="L68" s="70">
        <v>12.15</v>
      </c>
      <c r="M68" s="70">
        <v>0</v>
      </c>
      <c r="N68" s="70">
        <v>0</v>
      </c>
      <c r="O68" s="69">
        <v>0</v>
      </c>
      <c r="P68" s="69">
        <v>0</v>
      </c>
      <c r="Q68" s="68" t="s">
        <v>5020</v>
      </c>
      <c r="R68" s="69">
        <v>10</v>
      </c>
      <c r="S68" s="68"/>
      <c r="T68" s="68"/>
      <c r="V68" s="228"/>
      <c r="W68" s="228"/>
      <c r="X68" s="228"/>
    </row>
    <row r="69" spans="1:24" x14ac:dyDescent="0.25">
      <c r="A69" s="69">
        <v>50</v>
      </c>
      <c r="B69" s="249" t="s">
        <v>6147</v>
      </c>
      <c r="C69" s="68" t="s">
        <v>5858</v>
      </c>
      <c r="D69" s="68" t="s">
        <v>5086</v>
      </c>
      <c r="E69" s="70">
        <v>6.3</v>
      </c>
      <c r="F69" s="70">
        <v>18.149999999999999</v>
      </c>
      <c r="G69" s="69">
        <v>1</v>
      </c>
      <c r="H69" s="69">
        <v>1</v>
      </c>
      <c r="I69" s="81">
        <v>152</v>
      </c>
      <c r="J69" s="68"/>
      <c r="K69" s="70">
        <v>13.3</v>
      </c>
      <c r="L69" s="70">
        <v>9</v>
      </c>
      <c r="M69" s="70">
        <v>1</v>
      </c>
      <c r="N69" s="70">
        <v>1</v>
      </c>
      <c r="O69" s="69">
        <v>0</v>
      </c>
      <c r="P69" s="69">
        <v>0</v>
      </c>
      <c r="Q69" s="68" t="s">
        <v>6234</v>
      </c>
      <c r="R69" s="69">
        <v>13</v>
      </c>
      <c r="S69" s="68"/>
      <c r="T69" s="68"/>
    </row>
    <row r="70" spans="1:24" x14ac:dyDescent="0.25">
      <c r="A70" s="69">
        <v>51</v>
      </c>
      <c r="B70" s="249" t="s">
        <v>6147</v>
      </c>
      <c r="C70" s="68" t="s">
        <v>6229</v>
      </c>
      <c r="D70" s="68" t="s">
        <v>6470</v>
      </c>
      <c r="E70" s="70">
        <v>12.45</v>
      </c>
      <c r="F70" s="70">
        <v>12.3</v>
      </c>
      <c r="G70" s="69">
        <v>2</v>
      </c>
      <c r="H70" s="69">
        <v>2</v>
      </c>
      <c r="I70" s="81">
        <v>288</v>
      </c>
      <c r="J70" s="68"/>
      <c r="K70" s="70">
        <v>15.05</v>
      </c>
      <c r="L70" s="70">
        <v>11.45</v>
      </c>
      <c r="M70" s="70">
        <v>0</v>
      </c>
      <c r="N70" s="70">
        <v>0</v>
      </c>
      <c r="O70" s="69">
        <v>0</v>
      </c>
      <c r="P70" s="69">
        <v>0</v>
      </c>
      <c r="Q70" s="68" t="s">
        <v>6470</v>
      </c>
      <c r="R70" s="69">
        <v>10</v>
      </c>
      <c r="S70" s="68"/>
      <c r="T70" s="68"/>
    </row>
    <row r="71" spans="1:24" x14ac:dyDescent="0.25">
      <c r="A71" s="69">
        <v>52</v>
      </c>
      <c r="B71" s="249" t="s">
        <v>6147</v>
      </c>
      <c r="C71" s="68" t="s">
        <v>6230</v>
      </c>
      <c r="D71" s="68" t="s">
        <v>4814</v>
      </c>
      <c r="E71" s="70">
        <v>11.3</v>
      </c>
      <c r="F71" s="70">
        <v>10.4</v>
      </c>
      <c r="G71" s="69">
        <v>2</v>
      </c>
      <c r="H71" s="69">
        <v>2</v>
      </c>
      <c r="I71" s="81">
        <f>164+71</f>
        <v>235</v>
      </c>
      <c r="J71" s="68"/>
      <c r="K71" s="70">
        <v>13.25</v>
      </c>
      <c r="L71" s="70">
        <v>11.5</v>
      </c>
      <c r="M71" s="70">
        <v>0</v>
      </c>
      <c r="N71" s="70">
        <v>0</v>
      </c>
      <c r="O71" s="69">
        <v>0</v>
      </c>
      <c r="P71" s="69">
        <v>0</v>
      </c>
      <c r="Q71" s="68" t="s">
        <v>4814</v>
      </c>
      <c r="R71" s="69">
        <v>7</v>
      </c>
      <c r="S71" s="68"/>
      <c r="T71" s="68"/>
    </row>
    <row r="72" spans="1:24" x14ac:dyDescent="0.25">
      <c r="A72" s="69">
        <v>53</v>
      </c>
      <c r="B72" s="249" t="s">
        <v>6147</v>
      </c>
      <c r="C72" s="68" t="s">
        <v>6231</v>
      </c>
      <c r="D72" s="68" t="s">
        <v>6471</v>
      </c>
      <c r="E72" s="70">
        <v>11</v>
      </c>
      <c r="F72" s="70">
        <v>10.3</v>
      </c>
      <c r="G72" s="69">
        <v>2</v>
      </c>
      <c r="H72" s="69">
        <v>2</v>
      </c>
      <c r="I72" s="81">
        <f>179+83</f>
        <v>262</v>
      </c>
      <c r="J72" s="68"/>
      <c r="K72" s="70">
        <v>12.55</v>
      </c>
      <c r="L72" s="70">
        <v>11.4</v>
      </c>
      <c r="M72" s="70">
        <v>0</v>
      </c>
      <c r="N72" s="70">
        <v>0</v>
      </c>
      <c r="O72" s="69">
        <v>0</v>
      </c>
      <c r="P72" s="69">
        <v>0</v>
      </c>
      <c r="Q72" s="68" t="s">
        <v>6472</v>
      </c>
      <c r="R72" s="69">
        <v>13</v>
      </c>
      <c r="S72" s="68"/>
      <c r="T72" s="68"/>
    </row>
    <row r="73" spans="1:24" x14ac:dyDescent="0.25">
      <c r="A73" s="69">
        <v>54</v>
      </c>
      <c r="B73" s="249" t="s">
        <v>6147</v>
      </c>
      <c r="C73" s="68" t="s">
        <v>5865</v>
      </c>
      <c r="D73" s="68" t="s">
        <v>6473</v>
      </c>
      <c r="E73" s="70">
        <v>6.45</v>
      </c>
      <c r="F73" s="70">
        <v>18.3</v>
      </c>
      <c r="G73" s="69">
        <v>1</v>
      </c>
      <c r="H73" s="69">
        <v>1</v>
      </c>
      <c r="I73" s="81">
        <v>246</v>
      </c>
      <c r="J73" s="68"/>
      <c r="K73" s="70">
        <v>12.5</v>
      </c>
      <c r="L73" s="70">
        <v>10.3</v>
      </c>
      <c r="M73" s="70">
        <v>2.2999999999999998</v>
      </c>
      <c r="N73" s="70">
        <v>2.2999999999999998</v>
      </c>
      <c r="O73" s="69">
        <v>0</v>
      </c>
      <c r="P73" s="69">
        <v>0</v>
      </c>
      <c r="Q73" s="68" t="s">
        <v>6234</v>
      </c>
      <c r="R73" s="69">
        <v>8</v>
      </c>
      <c r="S73" s="68"/>
      <c r="T73" s="68"/>
    </row>
    <row r="74" spans="1:24" x14ac:dyDescent="0.25">
      <c r="A74" s="69">
        <v>55</v>
      </c>
      <c r="B74" s="249" t="s">
        <v>6147</v>
      </c>
      <c r="C74" s="68" t="s">
        <v>6272</v>
      </c>
      <c r="D74" s="68" t="s">
        <v>6474</v>
      </c>
      <c r="E74" s="70">
        <v>11.35</v>
      </c>
      <c r="F74" s="70">
        <v>10.3</v>
      </c>
      <c r="G74" s="69">
        <v>2</v>
      </c>
      <c r="H74" s="69">
        <v>2</v>
      </c>
      <c r="I74" s="81">
        <v>309</v>
      </c>
      <c r="J74" s="68"/>
      <c r="K74" s="70">
        <v>12.25</v>
      </c>
      <c r="L74" s="70">
        <v>11.1</v>
      </c>
      <c r="M74" s="70">
        <v>0</v>
      </c>
      <c r="N74" s="70">
        <v>0</v>
      </c>
      <c r="O74" s="69">
        <v>0</v>
      </c>
      <c r="P74" s="69">
        <v>0</v>
      </c>
      <c r="Q74" s="68" t="s">
        <v>6234</v>
      </c>
      <c r="R74" s="69">
        <v>8</v>
      </c>
      <c r="S74" s="68"/>
      <c r="T74" s="68"/>
    </row>
    <row r="75" spans="1:24" x14ac:dyDescent="0.25">
      <c r="A75" s="69">
        <v>56</v>
      </c>
      <c r="B75" s="249" t="s">
        <v>6147</v>
      </c>
      <c r="C75" s="68" t="s">
        <v>5877</v>
      </c>
      <c r="D75" s="68" t="s">
        <v>5357</v>
      </c>
      <c r="E75" s="70">
        <v>7</v>
      </c>
      <c r="F75" s="70">
        <v>18.399999999999999</v>
      </c>
      <c r="G75" s="69">
        <v>1</v>
      </c>
      <c r="H75" s="69">
        <v>1</v>
      </c>
      <c r="I75" s="81">
        <v>182</v>
      </c>
      <c r="J75" s="68"/>
      <c r="K75" s="70">
        <v>12.4</v>
      </c>
      <c r="L75" s="70">
        <v>9.3000000000000007</v>
      </c>
      <c r="M75" s="70">
        <v>1.3</v>
      </c>
      <c r="N75" s="70">
        <v>1.3</v>
      </c>
      <c r="O75" s="69">
        <v>0</v>
      </c>
      <c r="P75" s="69">
        <v>0</v>
      </c>
      <c r="Q75" s="68" t="s">
        <v>6234</v>
      </c>
      <c r="R75" s="69">
        <v>13</v>
      </c>
      <c r="S75" s="68"/>
      <c r="T75" s="68"/>
    </row>
    <row r="76" spans="1:24" x14ac:dyDescent="0.25">
      <c r="A76" s="69">
        <v>57</v>
      </c>
      <c r="B76" s="249" t="s">
        <v>6147</v>
      </c>
      <c r="C76" s="68" t="s">
        <v>6475</v>
      </c>
      <c r="D76" s="68" t="s">
        <v>5020</v>
      </c>
      <c r="E76" s="70">
        <v>12.45</v>
      </c>
      <c r="F76" s="70">
        <v>11.5</v>
      </c>
      <c r="G76" s="69">
        <v>2</v>
      </c>
      <c r="H76" s="69">
        <v>2</v>
      </c>
      <c r="I76" s="81">
        <v>260</v>
      </c>
      <c r="J76" s="68"/>
      <c r="K76" s="70">
        <v>13.5</v>
      </c>
      <c r="L76" s="70">
        <v>10.4</v>
      </c>
      <c r="M76" s="70">
        <v>0</v>
      </c>
      <c r="N76" s="70">
        <v>0</v>
      </c>
      <c r="O76" s="69">
        <v>0</v>
      </c>
      <c r="P76" s="69">
        <v>0</v>
      </c>
      <c r="Q76" s="68" t="s">
        <v>5020</v>
      </c>
      <c r="R76" s="69">
        <v>11</v>
      </c>
      <c r="S76" s="68"/>
      <c r="T76" s="68"/>
    </row>
    <row r="77" spans="1:24" x14ac:dyDescent="0.25">
      <c r="A77" s="69">
        <v>58</v>
      </c>
      <c r="B77" s="249" t="s">
        <v>6147</v>
      </c>
      <c r="C77" s="68" t="s">
        <v>6278</v>
      </c>
      <c r="D77" s="68" t="s">
        <v>5080</v>
      </c>
      <c r="E77" s="70">
        <v>12.4</v>
      </c>
      <c r="F77" s="70">
        <v>11.4</v>
      </c>
      <c r="G77" s="69">
        <v>2</v>
      </c>
      <c r="H77" s="69">
        <v>2</v>
      </c>
      <c r="I77" s="81">
        <v>281</v>
      </c>
      <c r="J77" s="68"/>
      <c r="K77" s="70">
        <v>12.4</v>
      </c>
      <c r="L77" s="70">
        <v>11.5</v>
      </c>
      <c r="M77" s="70">
        <v>0</v>
      </c>
      <c r="N77" s="70">
        <v>0</v>
      </c>
      <c r="O77" s="69">
        <v>0</v>
      </c>
      <c r="P77" s="69">
        <v>0</v>
      </c>
      <c r="Q77" s="68" t="s">
        <v>6476</v>
      </c>
      <c r="R77" s="69">
        <v>9</v>
      </c>
      <c r="S77" s="68"/>
      <c r="T77" s="68"/>
    </row>
    <row r="78" spans="1:24" ht="15.75" x14ac:dyDescent="0.25">
      <c r="A78" s="69"/>
      <c r="B78" s="263" t="s">
        <v>6263</v>
      </c>
      <c r="C78" s="250">
        <v>30</v>
      </c>
      <c r="D78" s="263"/>
      <c r="E78" s="264"/>
      <c r="F78" s="264"/>
      <c r="G78" s="250">
        <f>SUM(G48:G77)</f>
        <v>56</v>
      </c>
      <c r="H78" s="250">
        <f>SUM(H48:H77)</f>
        <v>56</v>
      </c>
      <c r="I78" s="253">
        <f>SUM(I48:I77)</f>
        <v>7749</v>
      </c>
      <c r="J78" s="263"/>
      <c r="K78" s="264"/>
      <c r="L78" s="264"/>
      <c r="M78" s="264"/>
      <c r="N78" s="264"/>
      <c r="O78" s="250">
        <f>SUM(O48:O77)</f>
        <v>0</v>
      </c>
      <c r="P78" s="250">
        <f>SUM(P48:P77)</f>
        <v>0</v>
      </c>
      <c r="Q78" s="263"/>
      <c r="R78" s="250">
        <f>SUM(R48:R77)</f>
        <v>296</v>
      </c>
      <c r="S78" s="247"/>
      <c r="T78" s="247"/>
    </row>
    <row r="79" spans="1:24" ht="15.75" x14ac:dyDescent="0.25">
      <c r="A79" s="265"/>
      <c r="B79" s="313"/>
      <c r="C79" s="267"/>
      <c r="D79" s="313"/>
      <c r="E79" s="326"/>
      <c r="F79" s="326"/>
      <c r="G79" s="267"/>
      <c r="H79" s="267"/>
      <c r="I79" s="270"/>
      <c r="J79" s="313"/>
      <c r="K79" s="326"/>
      <c r="L79" s="326"/>
      <c r="M79" s="326"/>
      <c r="N79" s="326"/>
      <c r="O79" s="267"/>
      <c r="P79" s="267"/>
      <c r="Q79" s="313"/>
      <c r="R79" s="267"/>
      <c r="S79" s="266"/>
      <c r="T79" s="266"/>
    </row>
    <row r="80" spans="1:24" ht="21" customHeight="1" x14ac:dyDescent="0.25">
      <c r="A80" s="254"/>
      <c r="B80" s="327"/>
      <c r="C80" s="256"/>
      <c r="D80" s="328"/>
      <c r="E80" s="329"/>
      <c r="F80" s="329"/>
      <c r="G80" s="256"/>
      <c r="H80" s="256"/>
      <c r="I80" s="258"/>
      <c r="J80" s="327"/>
      <c r="K80" s="329"/>
      <c r="L80" s="329"/>
      <c r="M80" s="329"/>
      <c r="N80" s="329"/>
      <c r="O80" s="256"/>
      <c r="P80" s="256"/>
      <c r="Q80" s="327"/>
      <c r="R80" s="256"/>
      <c r="S80" s="255"/>
      <c r="T80" s="256" t="s">
        <v>6283</v>
      </c>
    </row>
    <row r="81" spans="1:21" ht="39" customHeight="1" x14ac:dyDescent="0.25">
      <c r="A81" s="239" t="s">
        <v>6126</v>
      </c>
      <c r="B81" s="761" t="s">
        <v>6127</v>
      </c>
      <c r="C81" s="762" t="s">
        <v>6427</v>
      </c>
      <c r="D81" s="259" t="s">
        <v>5783</v>
      </c>
      <c r="E81" s="260" t="s">
        <v>5934</v>
      </c>
      <c r="F81" s="260" t="s">
        <v>6128</v>
      </c>
      <c r="G81" s="763" t="s">
        <v>6129</v>
      </c>
      <c r="H81" s="764"/>
      <c r="I81" s="260" t="s">
        <v>5790</v>
      </c>
      <c r="J81" s="260" t="s">
        <v>6130</v>
      </c>
      <c r="K81" s="259" t="s">
        <v>6020</v>
      </c>
      <c r="L81" s="259" t="s">
        <v>6131</v>
      </c>
      <c r="M81" s="766" t="s">
        <v>6132</v>
      </c>
      <c r="N81" s="767"/>
      <c r="O81" s="759" t="s">
        <v>6133</v>
      </c>
      <c r="P81" s="760"/>
      <c r="Q81" s="260" t="s">
        <v>6134</v>
      </c>
      <c r="R81" s="378" t="s">
        <v>6135</v>
      </c>
      <c r="S81" s="261" t="s">
        <v>6136</v>
      </c>
      <c r="T81" s="259" t="s">
        <v>5933</v>
      </c>
    </row>
    <row r="82" spans="1:21" ht="21" customHeight="1" thickBot="1" x14ac:dyDescent="0.3">
      <c r="A82" s="54" t="s">
        <v>5793</v>
      </c>
      <c r="B82" s="709"/>
      <c r="C82" s="758"/>
      <c r="D82" s="240"/>
      <c r="E82" s="162"/>
      <c r="F82" s="241"/>
      <c r="G82" s="242" t="s">
        <v>5798</v>
      </c>
      <c r="H82" s="240" t="s">
        <v>5936</v>
      </c>
      <c r="I82" s="162" t="s">
        <v>5784</v>
      </c>
      <c r="J82" s="162" t="s">
        <v>6096</v>
      </c>
      <c r="K82" s="240" t="s">
        <v>5800</v>
      </c>
      <c r="L82" s="240" t="s">
        <v>5800</v>
      </c>
      <c r="M82" s="243" t="s">
        <v>5798</v>
      </c>
      <c r="N82" s="244" t="s">
        <v>5936</v>
      </c>
      <c r="O82" s="243" t="s">
        <v>5798</v>
      </c>
      <c r="P82" s="244" t="s">
        <v>5936</v>
      </c>
      <c r="Q82" s="245" t="s">
        <v>6137</v>
      </c>
      <c r="R82" s="240" t="s">
        <v>6138</v>
      </c>
      <c r="S82" s="162" t="s">
        <v>5793</v>
      </c>
      <c r="T82" s="240"/>
    </row>
    <row r="83" spans="1:21" ht="14.25" customHeight="1" thickTop="1" x14ac:dyDescent="0.25">
      <c r="A83" s="69"/>
      <c r="B83" s="247" t="s">
        <v>6078</v>
      </c>
      <c r="C83" s="68"/>
      <c r="D83" s="68"/>
      <c r="E83" s="70"/>
      <c r="F83" s="70"/>
      <c r="G83" s="69"/>
      <c r="H83" s="69"/>
      <c r="I83" s="81"/>
      <c r="J83" s="68"/>
      <c r="K83" s="70"/>
      <c r="L83" s="70"/>
      <c r="M83" s="70"/>
      <c r="N83" s="70"/>
      <c r="O83" s="69"/>
      <c r="P83" s="69"/>
      <c r="Q83" s="68"/>
      <c r="R83" s="69"/>
      <c r="S83" s="68"/>
      <c r="T83" s="68"/>
    </row>
    <row r="84" spans="1:21" ht="14.25" customHeight="1" x14ac:dyDescent="0.25">
      <c r="A84" s="69">
        <v>59</v>
      </c>
      <c r="B84" s="247" t="s">
        <v>6477</v>
      </c>
      <c r="C84" s="68" t="s">
        <v>5826</v>
      </c>
      <c r="D84" s="68" t="s">
        <v>6478</v>
      </c>
      <c r="E84" s="70">
        <v>6.3</v>
      </c>
      <c r="F84" s="70">
        <v>14.45</v>
      </c>
      <c r="G84" s="69">
        <v>1</v>
      </c>
      <c r="H84" s="69">
        <v>0</v>
      </c>
      <c r="I84" s="81">
        <v>191</v>
      </c>
      <c r="J84" s="68"/>
      <c r="K84" s="70">
        <v>8.5</v>
      </c>
      <c r="L84" s="70">
        <v>6.45</v>
      </c>
      <c r="M84" s="70">
        <v>0</v>
      </c>
      <c r="N84" s="70">
        <v>0</v>
      </c>
      <c r="O84" s="69">
        <v>0</v>
      </c>
      <c r="P84" s="69">
        <v>0</v>
      </c>
      <c r="Q84" s="68" t="s">
        <v>6234</v>
      </c>
      <c r="R84" s="69">
        <v>6</v>
      </c>
      <c r="S84" s="68"/>
      <c r="T84" s="68"/>
    </row>
    <row r="85" spans="1:21" ht="14.25" customHeight="1" x14ac:dyDescent="0.25">
      <c r="A85" s="69">
        <v>60</v>
      </c>
      <c r="B85" s="249" t="s">
        <v>6147</v>
      </c>
      <c r="C85" s="68" t="s">
        <v>5860</v>
      </c>
      <c r="D85" s="68" t="s">
        <v>6479</v>
      </c>
      <c r="E85" s="70">
        <v>7</v>
      </c>
      <c r="F85" s="70">
        <v>15</v>
      </c>
      <c r="G85" s="69">
        <v>1</v>
      </c>
      <c r="H85" s="69">
        <v>0</v>
      </c>
      <c r="I85" s="81">
        <v>188</v>
      </c>
      <c r="J85" s="68"/>
      <c r="K85" s="70">
        <v>8.4499999999999993</v>
      </c>
      <c r="L85" s="70">
        <v>7.35</v>
      </c>
      <c r="M85" s="70">
        <v>0</v>
      </c>
      <c r="N85" s="70">
        <v>0</v>
      </c>
      <c r="O85" s="69">
        <v>0</v>
      </c>
      <c r="P85" s="69">
        <v>0</v>
      </c>
      <c r="Q85" s="68" t="s">
        <v>6234</v>
      </c>
      <c r="R85" s="69">
        <v>6</v>
      </c>
      <c r="S85" s="68"/>
      <c r="T85" s="68"/>
    </row>
    <row r="86" spans="1:21" ht="14.25" customHeight="1" x14ac:dyDescent="0.25">
      <c r="A86" s="69">
        <v>61</v>
      </c>
      <c r="B86" s="249" t="s">
        <v>6147</v>
      </c>
      <c r="C86" s="68" t="s">
        <v>5866</v>
      </c>
      <c r="D86" s="68" t="s">
        <v>6480</v>
      </c>
      <c r="E86" s="70">
        <v>7.2</v>
      </c>
      <c r="F86" s="70">
        <v>13.3</v>
      </c>
      <c r="G86" s="69">
        <v>1</v>
      </c>
      <c r="H86" s="69">
        <v>0</v>
      </c>
      <c r="I86" s="81">
        <v>162</v>
      </c>
      <c r="J86" s="68"/>
      <c r="K86" s="70">
        <v>6.55</v>
      </c>
      <c r="L86" s="70">
        <v>6.1</v>
      </c>
      <c r="M86" s="70">
        <v>0</v>
      </c>
      <c r="N86" s="70">
        <v>0</v>
      </c>
      <c r="O86" s="69">
        <v>0</v>
      </c>
      <c r="P86" s="69">
        <v>0</v>
      </c>
      <c r="Q86" s="68" t="s">
        <v>6234</v>
      </c>
      <c r="R86" s="69">
        <v>6</v>
      </c>
      <c r="S86" s="68"/>
      <c r="T86" s="68"/>
    </row>
    <row r="87" spans="1:21" ht="14.25" customHeight="1" x14ac:dyDescent="0.25">
      <c r="A87" s="69">
        <v>62</v>
      </c>
      <c r="B87" s="249" t="s">
        <v>6147</v>
      </c>
      <c r="C87" s="68" t="s">
        <v>5872</v>
      </c>
      <c r="D87" s="68" t="s">
        <v>6481</v>
      </c>
      <c r="E87" s="70">
        <v>6.45</v>
      </c>
      <c r="F87" s="70">
        <v>14.45</v>
      </c>
      <c r="G87" s="69">
        <v>1</v>
      </c>
      <c r="H87" s="69">
        <v>0</v>
      </c>
      <c r="I87" s="81">
        <v>156</v>
      </c>
      <c r="J87" s="68"/>
      <c r="K87" s="70">
        <v>8.4499999999999993</v>
      </c>
      <c r="L87" s="70">
        <v>6.15</v>
      </c>
      <c r="M87" s="70">
        <v>0</v>
      </c>
      <c r="N87" s="70">
        <v>0</v>
      </c>
      <c r="O87" s="69">
        <v>0</v>
      </c>
      <c r="P87" s="69">
        <v>0</v>
      </c>
      <c r="Q87" s="68" t="s">
        <v>6234</v>
      </c>
      <c r="R87" s="69">
        <v>6</v>
      </c>
      <c r="S87" s="68"/>
      <c r="T87" s="68"/>
    </row>
    <row r="88" spans="1:21" ht="14.25" customHeight="1" x14ac:dyDescent="0.25">
      <c r="A88" s="69">
        <v>63</v>
      </c>
      <c r="B88" s="249" t="s">
        <v>6147</v>
      </c>
      <c r="C88" s="68" t="s">
        <v>5873</v>
      </c>
      <c r="D88" s="68"/>
      <c r="E88" s="70">
        <v>7</v>
      </c>
      <c r="F88" s="70">
        <v>14.15</v>
      </c>
      <c r="G88" s="69">
        <v>1</v>
      </c>
      <c r="H88" s="69">
        <v>0</v>
      </c>
      <c r="I88" s="81">
        <v>160</v>
      </c>
      <c r="J88" s="68"/>
      <c r="K88" s="70">
        <v>8</v>
      </c>
      <c r="L88" s="70">
        <v>5.55</v>
      </c>
      <c r="M88" s="70">
        <v>0</v>
      </c>
      <c r="N88" s="70">
        <v>0</v>
      </c>
      <c r="O88" s="69">
        <v>0</v>
      </c>
      <c r="P88" s="69">
        <v>0</v>
      </c>
      <c r="Q88" s="68" t="s">
        <v>6234</v>
      </c>
      <c r="R88" s="69">
        <v>6</v>
      </c>
      <c r="S88" s="68"/>
      <c r="T88" s="68"/>
    </row>
    <row r="89" spans="1:21" ht="14.25" customHeight="1" x14ac:dyDescent="0.25">
      <c r="A89" s="69">
        <v>64</v>
      </c>
      <c r="B89" s="249" t="s">
        <v>6147</v>
      </c>
      <c r="C89" s="68" t="s">
        <v>6270</v>
      </c>
      <c r="D89" s="68"/>
      <c r="E89" s="70">
        <v>13</v>
      </c>
      <c r="F89" s="70">
        <v>12.2</v>
      </c>
      <c r="G89" s="69">
        <v>2</v>
      </c>
      <c r="H89" s="69">
        <v>0</v>
      </c>
      <c r="I89" s="81">
        <f>164+160</f>
        <v>324</v>
      </c>
      <c r="J89" s="68"/>
      <c r="K89" s="70">
        <v>16.05</v>
      </c>
      <c r="L89" s="70">
        <v>13.3</v>
      </c>
      <c r="M89" s="70">
        <v>0</v>
      </c>
      <c r="N89" s="70">
        <v>0</v>
      </c>
      <c r="O89" s="69">
        <v>0</v>
      </c>
      <c r="P89" s="69">
        <v>0</v>
      </c>
      <c r="Q89" s="68" t="s">
        <v>6234</v>
      </c>
      <c r="R89" s="69">
        <v>10</v>
      </c>
      <c r="S89" s="68"/>
      <c r="T89" s="68"/>
    </row>
    <row r="90" spans="1:21" ht="14.25" customHeight="1" x14ac:dyDescent="0.25">
      <c r="A90" s="69">
        <v>65</v>
      </c>
      <c r="B90" s="249" t="s">
        <v>6147</v>
      </c>
      <c r="C90" s="68" t="s">
        <v>6271</v>
      </c>
      <c r="D90" s="68"/>
      <c r="E90" s="70">
        <v>13</v>
      </c>
      <c r="F90" s="70">
        <v>10.45</v>
      </c>
      <c r="G90" s="69">
        <v>2</v>
      </c>
      <c r="H90" s="69">
        <v>0</v>
      </c>
      <c r="I90" s="81">
        <v>308</v>
      </c>
      <c r="J90" s="68"/>
      <c r="K90" s="70">
        <v>14.15</v>
      </c>
      <c r="L90" s="70">
        <v>11.2</v>
      </c>
      <c r="M90" s="70">
        <v>0</v>
      </c>
      <c r="N90" s="70">
        <v>0</v>
      </c>
      <c r="O90" s="69">
        <v>0</v>
      </c>
      <c r="P90" s="69">
        <v>0</v>
      </c>
      <c r="Q90" s="68" t="s">
        <v>6234</v>
      </c>
      <c r="R90" s="69">
        <v>11</v>
      </c>
      <c r="S90" s="68"/>
      <c r="T90" s="68"/>
    </row>
    <row r="91" spans="1:21" ht="14.25" customHeight="1" x14ac:dyDescent="0.25">
      <c r="A91" s="69">
        <v>66</v>
      </c>
      <c r="B91" s="249" t="s">
        <v>6147</v>
      </c>
      <c r="C91" s="68" t="s">
        <v>5878</v>
      </c>
      <c r="D91" s="68"/>
      <c r="E91" s="70">
        <v>6.5</v>
      </c>
      <c r="F91" s="70">
        <v>14.3</v>
      </c>
      <c r="G91" s="69">
        <v>1</v>
      </c>
      <c r="H91" s="69">
        <v>0</v>
      </c>
      <c r="I91" s="81">
        <v>166</v>
      </c>
      <c r="J91" s="68"/>
      <c r="K91" s="70">
        <v>8.25</v>
      </c>
      <c r="L91" s="70">
        <v>6.15</v>
      </c>
      <c r="M91" s="70">
        <v>0</v>
      </c>
      <c r="N91" s="70">
        <v>0</v>
      </c>
      <c r="O91" s="69">
        <v>0</v>
      </c>
      <c r="P91" s="69">
        <v>0</v>
      </c>
      <c r="Q91" s="68" t="s">
        <v>6234</v>
      </c>
      <c r="R91" s="69">
        <v>6</v>
      </c>
      <c r="S91" s="68"/>
      <c r="T91" s="68"/>
      <c r="U91" t="s">
        <v>6482</v>
      </c>
    </row>
    <row r="92" spans="1:21" ht="14.25" customHeight="1" x14ac:dyDescent="0.25">
      <c r="A92" s="69">
        <v>67</v>
      </c>
      <c r="B92" s="249" t="s">
        <v>6147</v>
      </c>
      <c r="C92" s="68" t="s">
        <v>6275</v>
      </c>
      <c r="D92" s="68"/>
      <c r="E92" s="70">
        <v>13.15</v>
      </c>
      <c r="F92" s="70">
        <v>12.1</v>
      </c>
      <c r="G92" s="69">
        <v>2</v>
      </c>
      <c r="H92" s="69">
        <v>0</v>
      </c>
      <c r="I92" s="81">
        <v>305</v>
      </c>
      <c r="J92" s="68"/>
      <c r="K92" s="70">
        <v>14.2</v>
      </c>
      <c r="L92" s="70">
        <v>12.3</v>
      </c>
      <c r="M92" s="70">
        <v>0</v>
      </c>
      <c r="N92" s="70">
        <v>0</v>
      </c>
      <c r="O92" s="69">
        <v>0</v>
      </c>
      <c r="P92" s="69">
        <v>0</v>
      </c>
      <c r="Q92" s="68" t="s">
        <v>6234</v>
      </c>
      <c r="R92" s="69">
        <v>10</v>
      </c>
      <c r="S92" s="68"/>
      <c r="T92" s="68"/>
    </row>
    <row r="93" spans="1:21" ht="14.25" customHeight="1" x14ac:dyDescent="0.25">
      <c r="A93" s="69">
        <v>68</v>
      </c>
      <c r="B93" s="249" t="s">
        <v>6147</v>
      </c>
      <c r="C93" s="68" t="s">
        <v>6483</v>
      </c>
      <c r="D93" s="68" t="s">
        <v>6484</v>
      </c>
      <c r="E93" s="70">
        <v>13</v>
      </c>
      <c r="F93" s="70">
        <v>10</v>
      </c>
      <c r="G93" s="69">
        <v>2</v>
      </c>
      <c r="H93" s="69">
        <v>0</v>
      </c>
      <c r="I93" s="81">
        <v>308</v>
      </c>
      <c r="J93" s="68"/>
      <c r="K93" s="70">
        <v>14.3</v>
      </c>
      <c r="L93" s="70">
        <v>12</v>
      </c>
      <c r="M93" s="70">
        <v>0</v>
      </c>
      <c r="N93" s="70">
        <v>0</v>
      </c>
      <c r="O93" s="69">
        <v>0</v>
      </c>
      <c r="P93" s="69">
        <v>0</v>
      </c>
      <c r="Q93" s="68" t="s">
        <v>6234</v>
      </c>
      <c r="R93" s="69">
        <v>10</v>
      </c>
      <c r="S93" s="68"/>
      <c r="T93" s="68"/>
    </row>
    <row r="94" spans="1:21" ht="14.25" customHeight="1" x14ac:dyDescent="0.25">
      <c r="A94" s="69">
        <v>69</v>
      </c>
      <c r="B94" s="249" t="s">
        <v>6147</v>
      </c>
      <c r="C94" s="68" t="s">
        <v>5885</v>
      </c>
      <c r="D94" s="68"/>
      <c r="E94" s="70">
        <v>12.1</v>
      </c>
      <c r="F94" s="70">
        <v>20.100000000000001</v>
      </c>
      <c r="G94" s="69">
        <v>1</v>
      </c>
      <c r="H94" s="69">
        <v>0</v>
      </c>
      <c r="I94" s="81">
        <v>196</v>
      </c>
      <c r="J94" s="68"/>
      <c r="K94" s="70">
        <v>10</v>
      </c>
      <c r="L94" s="70">
        <v>8</v>
      </c>
      <c r="M94" s="70">
        <v>0</v>
      </c>
      <c r="N94" s="70">
        <v>0</v>
      </c>
      <c r="O94" s="69">
        <v>0</v>
      </c>
      <c r="P94" s="69">
        <v>0</v>
      </c>
      <c r="Q94" s="68" t="s">
        <v>6234</v>
      </c>
      <c r="R94" s="69">
        <v>6</v>
      </c>
      <c r="S94" s="68"/>
      <c r="T94" s="68"/>
    </row>
    <row r="95" spans="1:21" ht="14.25" customHeight="1" x14ac:dyDescent="0.25">
      <c r="A95" s="69">
        <v>70</v>
      </c>
      <c r="B95" s="249" t="s">
        <v>6147</v>
      </c>
      <c r="C95" s="68" t="s">
        <v>5886</v>
      </c>
      <c r="D95" s="68"/>
      <c r="E95" s="70">
        <v>7</v>
      </c>
      <c r="F95" s="70">
        <v>14.45</v>
      </c>
      <c r="G95" s="69">
        <v>1</v>
      </c>
      <c r="H95" s="69">
        <v>0</v>
      </c>
      <c r="I95" s="81">
        <v>184</v>
      </c>
      <c r="J95" s="68"/>
      <c r="K95" s="70">
        <v>10.5</v>
      </c>
      <c r="L95" s="70">
        <v>8</v>
      </c>
      <c r="M95" s="70">
        <v>0</v>
      </c>
      <c r="N95" s="70">
        <v>0</v>
      </c>
      <c r="O95" s="69">
        <v>0</v>
      </c>
      <c r="P95" s="69">
        <v>0</v>
      </c>
      <c r="Q95" s="68" t="s">
        <v>6234</v>
      </c>
      <c r="R95" s="69">
        <v>6</v>
      </c>
      <c r="S95" s="68"/>
      <c r="T95" s="68"/>
    </row>
    <row r="96" spans="1:21" ht="14.25" customHeight="1" x14ac:dyDescent="0.25">
      <c r="A96" s="69">
        <v>71</v>
      </c>
      <c r="B96" s="249" t="s">
        <v>6147</v>
      </c>
      <c r="C96" s="68" t="s">
        <v>5895</v>
      </c>
      <c r="D96" s="68"/>
      <c r="E96" s="70">
        <v>6.3</v>
      </c>
      <c r="F96" s="70">
        <v>15</v>
      </c>
      <c r="G96" s="233">
        <v>1</v>
      </c>
      <c r="H96" s="233">
        <v>0</v>
      </c>
      <c r="I96" s="232">
        <v>164</v>
      </c>
      <c r="J96" s="232"/>
      <c r="K96" s="335">
        <v>8.15</v>
      </c>
      <c r="L96" s="70">
        <v>6.45</v>
      </c>
      <c r="M96" s="70">
        <v>0</v>
      </c>
      <c r="N96" s="70">
        <v>0</v>
      </c>
      <c r="O96" s="69">
        <v>0</v>
      </c>
      <c r="P96" s="69">
        <v>0</v>
      </c>
      <c r="Q96" s="68" t="s">
        <v>6234</v>
      </c>
      <c r="R96" s="69">
        <v>6</v>
      </c>
      <c r="S96" s="68"/>
      <c r="T96" s="68"/>
    </row>
    <row r="97" spans="1:20" ht="14.25" customHeight="1" x14ac:dyDescent="0.25">
      <c r="A97" s="69"/>
      <c r="B97" s="263" t="s">
        <v>6276</v>
      </c>
      <c r="C97" s="250">
        <v>13</v>
      </c>
      <c r="D97" s="263"/>
      <c r="E97" s="264"/>
      <c r="F97" s="264"/>
      <c r="G97" s="250">
        <f>SUM(G84:G95)</f>
        <v>16</v>
      </c>
      <c r="H97" s="250">
        <f>SUM(H84:H95)</f>
        <v>0</v>
      </c>
      <c r="I97" s="253">
        <f>SUM(I84:I96)</f>
        <v>2812</v>
      </c>
      <c r="J97" s="263"/>
      <c r="K97" s="264"/>
      <c r="L97" s="264"/>
      <c r="M97" s="264"/>
      <c r="N97" s="264"/>
      <c r="O97" s="250">
        <f>SUM(O84:O95)</f>
        <v>0</v>
      </c>
      <c r="P97" s="250">
        <f>SUM(P84:P95)</f>
        <v>0</v>
      </c>
      <c r="Q97" s="263"/>
      <c r="R97" s="250">
        <f>SUM(R84:R95)</f>
        <v>89</v>
      </c>
      <c r="S97" s="68"/>
      <c r="T97" s="68"/>
    </row>
    <row r="98" spans="1:20" ht="14.25" customHeight="1" x14ac:dyDescent="0.25">
      <c r="A98" s="69"/>
      <c r="B98" s="68"/>
      <c r="C98" s="68"/>
      <c r="D98" s="68"/>
      <c r="E98" s="70"/>
      <c r="F98" s="70"/>
      <c r="G98" s="69"/>
      <c r="H98" s="69"/>
      <c r="I98" s="81"/>
      <c r="J98" s="68"/>
      <c r="K98" s="70"/>
      <c r="L98" s="70"/>
      <c r="M98" s="70"/>
      <c r="N98" s="70"/>
      <c r="O98" s="69"/>
      <c r="P98" s="69"/>
      <c r="Q98" s="68"/>
      <c r="R98" s="69"/>
      <c r="S98" s="68"/>
      <c r="T98" s="68"/>
    </row>
    <row r="99" spans="1:20" ht="14.25" customHeight="1" x14ac:dyDescent="0.25">
      <c r="A99" s="69">
        <v>72</v>
      </c>
      <c r="B99" s="247" t="s">
        <v>6485</v>
      </c>
      <c r="C99" s="68" t="s">
        <v>5868</v>
      </c>
      <c r="D99" s="68" t="s">
        <v>6449</v>
      </c>
      <c r="E99" s="70">
        <v>7</v>
      </c>
      <c r="F99" s="70">
        <v>18</v>
      </c>
      <c r="G99" s="69">
        <v>1</v>
      </c>
      <c r="H99" s="69">
        <v>0</v>
      </c>
      <c r="I99" s="81">
        <v>180</v>
      </c>
      <c r="J99" s="68"/>
      <c r="K99" s="70">
        <v>12</v>
      </c>
      <c r="L99" s="70">
        <v>6.45</v>
      </c>
      <c r="M99" s="70">
        <v>0</v>
      </c>
      <c r="N99" s="70">
        <v>0</v>
      </c>
      <c r="O99" s="69">
        <v>0</v>
      </c>
      <c r="P99" s="69">
        <v>0</v>
      </c>
      <c r="Q99" s="68" t="s">
        <v>6234</v>
      </c>
      <c r="R99" s="69">
        <v>3</v>
      </c>
      <c r="S99" s="68"/>
      <c r="T99" s="68"/>
    </row>
    <row r="100" spans="1:20" ht="14.25" customHeight="1" x14ac:dyDescent="0.25">
      <c r="A100" s="69">
        <v>73</v>
      </c>
      <c r="B100" s="249" t="s">
        <v>6147</v>
      </c>
      <c r="C100" s="68" t="s">
        <v>5869</v>
      </c>
      <c r="D100" s="68"/>
      <c r="E100" s="70">
        <v>7.3</v>
      </c>
      <c r="F100" s="70">
        <v>18.3</v>
      </c>
      <c r="G100" s="69">
        <v>1</v>
      </c>
      <c r="H100" s="69">
        <v>0</v>
      </c>
      <c r="I100" s="81">
        <v>180</v>
      </c>
      <c r="J100" s="68"/>
      <c r="K100" s="70">
        <v>12</v>
      </c>
      <c r="L100" s="70">
        <v>6.45</v>
      </c>
      <c r="M100" s="70">
        <v>0</v>
      </c>
      <c r="N100" s="70">
        <v>0</v>
      </c>
      <c r="O100" s="69">
        <v>0</v>
      </c>
      <c r="P100" s="69">
        <v>0</v>
      </c>
      <c r="Q100" s="68" t="s">
        <v>6234</v>
      </c>
      <c r="R100" s="69">
        <v>6</v>
      </c>
      <c r="S100" s="68"/>
      <c r="T100" s="68"/>
    </row>
    <row r="101" spans="1:20" ht="14.25" customHeight="1" x14ac:dyDescent="0.25">
      <c r="A101" s="69">
        <v>74</v>
      </c>
      <c r="B101" s="249" t="s">
        <v>6147</v>
      </c>
      <c r="C101" s="68" t="s">
        <v>6239</v>
      </c>
      <c r="D101" s="68"/>
      <c r="E101" s="70">
        <v>12.45</v>
      </c>
      <c r="F101" s="70">
        <v>12</v>
      </c>
      <c r="G101" s="69">
        <v>2</v>
      </c>
      <c r="H101" s="69">
        <v>0</v>
      </c>
      <c r="I101" s="81">
        <v>304</v>
      </c>
      <c r="J101" s="68"/>
      <c r="K101" s="70">
        <v>14</v>
      </c>
      <c r="L101" s="70">
        <v>12.1</v>
      </c>
      <c r="M101" s="70">
        <v>0</v>
      </c>
      <c r="N101" s="70">
        <v>0</v>
      </c>
      <c r="O101" s="69">
        <v>0</v>
      </c>
      <c r="P101" s="69">
        <v>0</v>
      </c>
      <c r="Q101" s="68" t="s">
        <v>6234</v>
      </c>
      <c r="R101" s="69">
        <v>9</v>
      </c>
      <c r="S101" s="68"/>
      <c r="T101" s="68"/>
    </row>
    <row r="102" spans="1:20" ht="14.25" customHeight="1" x14ac:dyDescent="0.25">
      <c r="A102" s="69">
        <v>75</v>
      </c>
      <c r="B102" s="249" t="s">
        <v>6147</v>
      </c>
      <c r="C102" s="68" t="s">
        <v>6266</v>
      </c>
      <c r="D102" s="68"/>
      <c r="E102" s="70">
        <v>13.45</v>
      </c>
      <c r="F102" s="70">
        <v>12.2</v>
      </c>
      <c r="G102" s="69">
        <v>2</v>
      </c>
      <c r="H102" s="69">
        <v>0</v>
      </c>
      <c r="I102" s="81">
        <v>292</v>
      </c>
      <c r="J102" s="68"/>
      <c r="K102" s="70">
        <v>13</v>
      </c>
      <c r="L102" s="70">
        <v>12.1</v>
      </c>
      <c r="M102" s="70">
        <v>0</v>
      </c>
      <c r="N102" s="70">
        <v>0</v>
      </c>
      <c r="O102" s="69">
        <v>0</v>
      </c>
      <c r="P102" s="69">
        <v>0</v>
      </c>
      <c r="Q102" s="68" t="s">
        <v>6234</v>
      </c>
      <c r="R102" s="69">
        <v>10</v>
      </c>
      <c r="S102" s="68"/>
      <c r="T102" s="68"/>
    </row>
    <row r="103" spans="1:20" x14ac:dyDescent="0.25">
      <c r="A103" s="69">
        <v>76</v>
      </c>
      <c r="B103" s="249" t="s">
        <v>6147</v>
      </c>
      <c r="C103" s="68" t="s">
        <v>6242</v>
      </c>
      <c r="D103" s="68"/>
      <c r="E103" s="70">
        <v>13.05</v>
      </c>
      <c r="F103" s="70">
        <v>11.4</v>
      </c>
      <c r="G103" s="69">
        <v>2</v>
      </c>
      <c r="H103" s="69">
        <v>0</v>
      </c>
      <c r="I103" s="81">
        <f>152*2</f>
        <v>304</v>
      </c>
      <c r="J103" s="68"/>
      <c r="K103" s="70">
        <v>16</v>
      </c>
      <c r="L103" s="70">
        <v>11.3</v>
      </c>
      <c r="M103" s="70">
        <v>0</v>
      </c>
      <c r="N103" s="70">
        <v>0</v>
      </c>
      <c r="O103" s="69">
        <v>0</v>
      </c>
      <c r="P103" s="69">
        <v>0</v>
      </c>
      <c r="Q103" s="68" t="s">
        <v>6234</v>
      </c>
      <c r="R103" s="69">
        <v>10</v>
      </c>
      <c r="S103" s="68"/>
      <c r="T103" s="68"/>
    </row>
    <row r="104" spans="1:20" ht="15.75" x14ac:dyDescent="0.25">
      <c r="A104" s="69">
        <v>77</v>
      </c>
      <c r="B104" s="249" t="s">
        <v>6147</v>
      </c>
      <c r="C104" s="68" t="s">
        <v>5889</v>
      </c>
      <c r="D104" s="68"/>
      <c r="E104" s="70">
        <v>11</v>
      </c>
      <c r="F104" s="70">
        <v>20.3</v>
      </c>
      <c r="G104" s="69">
        <v>1</v>
      </c>
      <c r="H104" s="69">
        <v>0</v>
      </c>
      <c r="I104" s="81">
        <v>180</v>
      </c>
      <c r="J104" s="68"/>
      <c r="K104" s="208">
        <v>10.15</v>
      </c>
      <c r="L104" s="208">
        <v>6.45</v>
      </c>
      <c r="M104" s="70">
        <v>0</v>
      </c>
      <c r="N104" s="70">
        <v>0</v>
      </c>
      <c r="O104" s="69">
        <v>0</v>
      </c>
      <c r="P104" s="69">
        <v>0</v>
      </c>
      <c r="Q104" s="68" t="s">
        <v>6234</v>
      </c>
      <c r="R104" s="69">
        <v>6</v>
      </c>
      <c r="S104" s="68"/>
      <c r="T104" s="68"/>
    </row>
    <row r="105" spans="1:20" x14ac:dyDescent="0.25">
      <c r="A105" s="69">
        <v>78</v>
      </c>
      <c r="B105" s="249" t="s">
        <v>6147</v>
      </c>
      <c r="C105" s="68" t="s">
        <v>5890</v>
      </c>
      <c r="D105" s="68"/>
      <c r="E105" s="70">
        <v>10.3</v>
      </c>
      <c r="F105" s="70">
        <v>20</v>
      </c>
      <c r="G105" s="69">
        <v>1</v>
      </c>
      <c r="H105" s="69">
        <v>0</v>
      </c>
      <c r="I105" s="81">
        <v>180</v>
      </c>
      <c r="J105" s="68"/>
      <c r="K105" s="70">
        <v>10.15</v>
      </c>
      <c r="L105" s="70">
        <v>6.45</v>
      </c>
      <c r="M105" s="70">
        <v>0</v>
      </c>
      <c r="N105" s="70">
        <v>0</v>
      </c>
      <c r="O105" s="69">
        <v>0</v>
      </c>
      <c r="P105" s="69">
        <v>0</v>
      </c>
      <c r="Q105" s="68" t="s">
        <v>6234</v>
      </c>
      <c r="R105" s="69">
        <v>6</v>
      </c>
      <c r="S105" s="68"/>
      <c r="T105" s="68"/>
    </row>
    <row r="106" spans="1:20" x14ac:dyDescent="0.25">
      <c r="A106" s="69">
        <v>79</v>
      </c>
      <c r="B106" s="249" t="s">
        <v>6147</v>
      </c>
      <c r="C106" s="68" t="s">
        <v>5892</v>
      </c>
      <c r="D106" s="68"/>
      <c r="E106" s="70">
        <v>11.3</v>
      </c>
      <c r="F106" s="70">
        <v>21</v>
      </c>
      <c r="G106" s="69">
        <v>1</v>
      </c>
      <c r="H106" s="69">
        <v>0</v>
      </c>
      <c r="I106" s="81">
        <v>180</v>
      </c>
      <c r="J106" s="68"/>
      <c r="K106" s="70">
        <v>10.15</v>
      </c>
      <c r="L106" s="70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6234</v>
      </c>
      <c r="R106" s="69">
        <v>6</v>
      </c>
      <c r="S106" s="68"/>
      <c r="T106" s="68"/>
    </row>
    <row r="107" spans="1:20" ht="15.75" x14ac:dyDescent="0.25">
      <c r="A107" s="69"/>
      <c r="B107" s="263" t="s">
        <v>6282</v>
      </c>
      <c r="C107" s="250">
        <v>8</v>
      </c>
      <c r="D107" s="263"/>
      <c r="E107" s="264"/>
      <c r="F107" s="264"/>
      <c r="G107" s="250">
        <f>SUM(G99:G106)</f>
        <v>11</v>
      </c>
      <c r="H107" s="250">
        <f>SUM(H99:H106)</f>
        <v>0</v>
      </c>
      <c r="I107" s="253">
        <f>SUM(I99:I106)</f>
        <v>1800</v>
      </c>
      <c r="J107" s="263"/>
      <c r="K107" s="264"/>
      <c r="L107" s="264"/>
      <c r="M107" s="264"/>
      <c r="N107" s="264"/>
      <c r="O107" s="250">
        <f>SUM(O99:O106)</f>
        <v>0</v>
      </c>
      <c r="P107" s="250">
        <f>SUM(P99:P106)</f>
        <v>0</v>
      </c>
      <c r="Q107" s="263"/>
      <c r="R107" s="250">
        <f>SUM(R99:R106)</f>
        <v>56</v>
      </c>
      <c r="S107" s="68"/>
      <c r="T107" s="68"/>
    </row>
    <row r="108" spans="1:20" x14ac:dyDescent="0.25">
      <c r="A108" s="69"/>
      <c r="B108" s="68"/>
      <c r="C108" s="68"/>
      <c r="D108" s="68"/>
      <c r="E108" s="70"/>
      <c r="F108" s="70"/>
      <c r="G108" s="69"/>
      <c r="H108" s="69"/>
      <c r="I108" s="81"/>
      <c r="J108" s="68"/>
      <c r="K108" s="70"/>
      <c r="L108" s="70"/>
      <c r="M108" s="70"/>
      <c r="N108" s="70"/>
      <c r="O108" s="69"/>
      <c r="P108" s="69"/>
      <c r="Q108" s="68"/>
      <c r="R108" s="69"/>
      <c r="S108" s="68"/>
      <c r="T108" s="68"/>
    </row>
    <row r="109" spans="1:20" x14ac:dyDescent="0.25">
      <c r="A109" s="69">
        <v>80</v>
      </c>
      <c r="B109" s="247" t="s">
        <v>6486</v>
      </c>
      <c r="C109" s="68" t="s">
        <v>5887</v>
      </c>
      <c r="D109" s="68" t="s">
        <v>6487</v>
      </c>
      <c r="E109" s="70">
        <v>8.1999999999999993</v>
      </c>
      <c r="F109" s="70">
        <v>19</v>
      </c>
      <c r="G109" s="69">
        <v>1</v>
      </c>
      <c r="H109" s="69">
        <v>0</v>
      </c>
      <c r="I109" s="81">
        <v>180</v>
      </c>
      <c r="J109" s="68"/>
      <c r="K109" s="70">
        <v>11.35</v>
      </c>
      <c r="L109" s="70">
        <v>6.45</v>
      </c>
      <c r="M109" s="70">
        <v>0</v>
      </c>
      <c r="N109" s="70">
        <v>0</v>
      </c>
      <c r="O109" s="69">
        <v>0</v>
      </c>
      <c r="P109" s="69">
        <v>0</v>
      </c>
      <c r="Q109" s="68" t="s">
        <v>4547</v>
      </c>
      <c r="R109" s="69">
        <v>6</v>
      </c>
      <c r="S109" s="68"/>
      <c r="T109" s="68"/>
    </row>
    <row r="110" spans="1:20" x14ac:dyDescent="0.25">
      <c r="A110" s="69">
        <v>81</v>
      </c>
      <c r="B110" s="249" t="s">
        <v>6147</v>
      </c>
      <c r="C110" s="68" t="s">
        <v>5888</v>
      </c>
      <c r="D110" s="68" t="s">
        <v>6481</v>
      </c>
      <c r="E110" s="70">
        <v>18.100000000000001</v>
      </c>
      <c r="F110" s="70">
        <v>19.100000000000001</v>
      </c>
      <c r="G110" s="69">
        <v>1</v>
      </c>
      <c r="H110" s="69">
        <v>0</v>
      </c>
      <c r="I110" s="81">
        <v>218</v>
      </c>
      <c r="J110" s="68"/>
      <c r="K110" s="70">
        <v>12.4</v>
      </c>
      <c r="L110" s="70">
        <v>8</v>
      </c>
      <c r="M110" s="70">
        <v>0</v>
      </c>
      <c r="N110" s="70">
        <v>0</v>
      </c>
      <c r="O110" s="69">
        <v>150</v>
      </c>
      <c r="P110" s="69">
        <v>0</v>
      </c>
      <c r="Q110" s="68" t="s">
        <v>4547</v>
      </c>
      <c r="R110" s="69">
        <v>7</v>
      </c>
      <c r="S110" s="68"/>
      <c r="T110" s="68"/>
    </row>
    <row r="111" spans="1:20" x14ac:dyDescent="0.25">
      <c r="A111" s="69">
        <v>82</v>
      </c>
      <c r="B111" s="249" t="s">
        <v>6147</v>
      </c>
      <c r="C111" s="68" t="s">
        <v>5893</v>
      </c>
      <c r="D111" s="68" t="s">
        <v>6488</v>
      </c>
      <c r="E111" s="70">
        <v>6.4</v>
      </c>
      <c r="F111" s="70">
        <v>15</v>
      </c>
      <c r="G111" s="69">
        <v>1</v>
      </c>
      <c r="H111" s="69">
        <v>0</v>
      </c>
      <c r="I111" s="81">
        <v>208</v>
      </c>
      <c r="J111" s="68"/>
      <c r="K111" s="70">
        <v>9.1</v>
      </c>
      <c r="L111" s="70">
        <v>7.45</v>
      </c>
      <c r="M111" s="70">
        <v>0</v>
      </c>
      <c r="N111" s="70">
        <v>0</v>
      </c>
      <c r="O111" s="69">
        <v>0</v>
      </c>
      <c r="P111" s="69">
        <v>0</v>
      </c>
      <c r="Q111" s="68" t="s">
        <v>6234</v>
      </c>
      <c r="R111" s="69">
        <v>6</v>
      </c>
      <c r="S111" s="68"/>
      <c r="T111" s="68"/>
    </row>
    <row r="112" spans="1:20" ht="15.75" x14ac:dyDescent="0.25">
      <c r="A112" s="69"/>
      <c r="B112" s="263" t="s">
        <v>6306</v>
      </c>
      <c r="C112" s="250">
        <v>3</v>
      </c>
      <c r="D112" s="263"/>
      <c r="E112" s="264"/>
      <c r="F112" s="264"/>
      <c r="G112" s="250">
        <f>SUM(G109:G111)</f>
        <v>3</v>
      </c>
      <c r="H112" s="250">
        <f>SUM(H109:H111)</f>
        <v>0</v>
      </c>
      <c r="I112" s="253">
        <f>SUM(I109:I111)</f>
        <v>606</v>
      </c>
      <c r="J112" s="263"/>
      <c r="K112" s="264"/>
      <c r="L112" s="264"/>
      <c r="M112" s="264"/>
      <c r="N112" s="264"/>
      <c r="O112" s="250">
        <f>SUM(O108:O111)</f>
        <v>150</v>
      </c>
      <c r="P112" s="250">
        <f>SUM(P108:P111)</f>
        <v>0</v>
      </c>
      <c r="Q112" s="263"/>
      <c r="R112" s="250">
        <f>SUM(R109:R111)</f>
        <v>19</v>
      </c>
      <c r="S112" s="234"/>
      <c r="T112" s="234"/>
    </row>
    <row r="113" spans="1:20" ht="15.75" x14ac:dyDescent="0.25">
      <c r="A113" s="69"/>
      <c r="B113" s="263"/>
      <c r="C113" s="263"/>
      <c r="D113" s="263"/>
      <c r="E113" s="264"/>
      <c r="F113" s="264"/>
      <c r="G113" s="250"/>
      <c r="H113" s="250"/>
      <c r="I113" s="253"/>
      <c r="J113" s="263"/>
      <c r="K113" s="264"/>
      <c r="L113" s="264"/>
      <c r="M113" s="264"/>
      <c r="N113" s="264"/>
      <c r="O113" s="250"/>
      <c r="P113" s="250"/>
      <c r="Q113" s="263"/>
      <c r="R113" s="250"/>
      <c r="S113" s="234"/>
      <c r="T113" s="234"/>
    </row>
    <row r="114" spans="1:20" ht="15.75" x14ac:dyDescent="0.25">
      <c r="A114" s="69">
        <v>83</v>
      </c>
      <c r="B114" s="336" t="s">
        <v>6489</v>
      </c>
      <c r="C114" s="234" t="s">
        <v>5894</v>
      </c>
      <c r="D114" s="234" t="s">
        <v>6490</v>
      </c>
      <c r="E114" s="306">
        <v>7</v>
      </c>
      <c r="F114" s="306">
        <v>19.2</v>
      </c>
      <c r="G114" s="231">
        <v>1</v>
      </c>
      <c r="H114" s="231">
        <v>0</v>
      </c>
      <c r="I114" s="337">
        <v>192</v>
      </c>
      <c r="J114" s="234"/>
      <c r="K114" s="306">
        <v>13.05</v>
      </c>
      <c r="L114" s="306">
        <v>6.55</v>
      </c>
      <c r="M114" s="306">
        <v>1</v>
      </c>
      <c r="N114" s="306">
        <v>0</v>
      </c>
      <c r="O114" s="231">
        <v>0</v>
      </c>
      <c r="P114" s="231">
        <v>0</v>
      </c>
      <c r="Q114" s="234" t="s">
        <v>6491</v>
      </c>
      <c r="R114" s="231">
        <v>7</v>
      </c>
      <c r="S114" s="234"/>
      <c r="T114" s="234"/>
    </row>
    <row r="115" spans="1:20" ht="15.75" x14ac:dyDescent="0.25">
      <c r="A115" s="69"/>
      <c r="B115" s="263" t="s">
        <v>6313</v>
      </c>
      <c r="C115" s="250">
        <v>1</v>
      </c>
      <c r="D115" s="263"/>
      <c r="E115" s="264"/>
      <c r="F115" s="264"/>
      <c r="G115" s="250">
        <f>SUM(G114)</f>
        <v>1</v>
      </c>
      <c r="H115" s="250">
        <f t="shared" ref="H115:I115" si="0">SUM(H114)</f>
        <v>0</v>
      </c>
      <c r="I115" s="253">
        <f t="shared" si="0"/>
        <v>192</v>
      </c>
      <c r="J115" s="263"/>
      <c r="K115" s="264"/>
      <c r="L115" s="264"/>
      <c r="M115" s="264"/>
      <c r="N115" s="264"/>
      <c r="O115" s="250">
        <f>SUM(O114)</f>
        <v>0</v>
      </c>
      <c r="P115" s="250">
        <f>SUM(P114)</f>
        <v>0</v>
      </c>
      <c r="Q115" s="263"/>
      <c r="R115" s="250">
        <f>SUM(R114)</f>
        <v>7</v>
      </c>
      <c r="S115" s="234"/>
      <c r="T115" s="234"/>
    </row>
    <row r="116" spans="1:20" ht="15.75" x14ac:dyDescent="0.25">
      <c r="A116" s="69"/>
      <c r="B116" s="263"/>
      <c r="C116" s="250"/>
      <c r="D116" s="263"/>
      <c r="E116" s="264"/>
      <c r="F116" s="264"/>
      <c r="G116" s="250"/>
      <c r="H116" s="250"/>
      <c r="I116" s="253"/>
      <c r="J116" s="263"/>
      <c r="K116" s="264"/>
      <c r="L116" s="264"/>
      <c r="M116" s="264"/>
      <c r="N116" s="264"/>
      <c r="O116" s="250"/>
      <c r="P116" s="250"/>
      <c r="Q116" s="263"/>
      <c r="R116" s="250"/>
      <c r="S116" s="234"/>
      <c r="T116" s="234"/>
    </row>
    <row r="117" spans="1:20" ht="15.75" x14ac:dyDescent="0.25">
      <c r="A117" s="69"/>
      <c r="B117" s="263"/>
      <c r="C117" s="250"/>
      <c r="D117" s="263"/>
      <c r="E117" s="264"/>
      <c r="F117" s="264"/>
      <c r="G117" s="250"/>
      <c r="H117" s="250"/>
      <c r="I117" s="253"/>
      <c r="J117" s="263"/>
      <c r="K117" s="264"/>
      <c r="L117" s="264"/>
      <c r="M117" s="264"/>
      <c r="N117" s="264"/>
      <c r="O117" s="250"/>
      <c r="P117" s="250"/>
      <c r="Q117" s="263"/>
      <c r="R117" s="250"/>
      <c r="S117" s="234"/>
      <c r="T117" s="234"/>
    </row>
    <row r="118" spans="1:20" ht="15.75" x14ac:dyDescent="0.25">
      <c r="A118" s="254"/>
      <c r="B118" s="327"/>
      <c r="C118" s="256"/>
      <c r="D118" s="328"/>
      <c r="E118" s="329"/>
      <c r="F118" s="329"/>
      <c r="G118" s="256"/>
      <c r="H118" s="256"/>
      <c r="I118" s="258"/>
      <c r="J118" s="327"/>
      <c r="K118" s="329"/>
      <c r="L118" s="329"/>
      <c r="M118" s="329"/>
      <c r="N118" s="329"/>
      <c r="O118" s="256"/>
      <c r="P118" s="256"/>
      <c r="Q118" s="327"/>
      <c r="R118" s="256"/>
      <c r="S118" s="255"/>
      <c r="T118" s="256" t="s">
        <v>6314</v>
      </c>
    </row>
    <row r="119" spans="1:20" ht="39" customHeight="1" x14ac:dyDescent="0.25">
      <c r="A119" s="239" t="s">
        <v>6126</v>
      </c>
      <c r="B119" s="761" t="s">
        <v>6127</v>
      </c>
      <c r="C119" s="762" t="s">
        <v>6427</v>
      </c>
      <c r="D119" s="259" t="s">
        <v>5783</v>
      </c>
      <c r="E119" s="260" t="s">
        <v>5934</v>
      </c>
      <c r="F119" s="260" t="s">
        <v>6128</v>
      </c>
      <c r="G119" s="763" t="s">
        <v>6129</v>
      </c>
      <c r="H119" s="764"/>
      <c r="I119" s="260" t="s">
        <v>5790</v>
      </c>
      <c r="J119" s="260" t="s">
        <v>6130</v>
      </c>
      <c r="K119" s="259" t="s">
        <v>6020</v>
      </c>
      <c r="L119" s="259" t="s">
        <v>6131</v>
      </c>
      <c r="M119" s="766" t="s">
        <v>6132</v>
      </c>
      <c r="N119" s="767"/>
      <c r="O119" s="759" t="s">
        <v>6133</v>
      </c>
      <c r="P119" s="760"/>
      <c r="Q119" s="260" t="s">
        <v>6134</v>
      </c>
      <c r="R119" s="378" t="s">
        <v>6135</v>
      </c>
      <c r="S119" s="261" t="s">
        <v>6136</v>
      </c>
      <c r="T119" s="259" t="s">
        <v>5933</v>
      </c>
    </row>
    <row r="120" spans="1:20" ht="15.75" thickBot="1" x14ac:dyDescent="0.3">
      <c r="A120" s="54" t="s">
        <v>5793</v>
      </c>
      <c r="B120" s="709"/>
      <c r="C120" s="758"/>
      <c r="D120" s="240"/>
      <c r="E120" s="162"/>
      <c r="F120" s="241"/>
      <c r="G120" s="242" t="s">
        <v>5798</v>
      </c>
      <c r="H120" s="240" t="s">
        <v>5936</v>
      </c>
      <c r="I120" s="162" t="s">
        <v>5784</v>
      </c>
      <c r="J120" s="162" t="s">
        <v>6096</v>
      </c>
      <c r="K120" s="240" t="s">
        <v>5800</v>
      </c>
      <c r="L120" s="240" t="s">
        <v>5800</v>
      </c>
      <c r="M120" s="243" t="s">
        <v>5798</v>
      </c>
      <c r="N120" s="244" t="s">
        <v>5936</v>
      </c>
      <c r="O120" s="243" t="s">
        <v>5798</v>
      </c>
      <c r="P120" s="244" t="s">
        <v>5936</v>
      </c>
      <c r="Q120" s="245" t="s">
        <v>6137</v>
      </c>
      <c r="R120" s="240" t="s">
        <v>6138</v>
      </c>
      <c r="S120" s="162" t="s">
        <v>5793</v>
      </c>
      <c r="T120" s="240"/>
    </row>
    <row r="121" spans="1:20" ht="16.5" thickTop="1" x14ac:dyDescent="0.25">
      <c r="A121" s="69"/>
      <c r="B121" s="234"/>
      <c r="C121" s="234"/>
      <c r="D121" s="68"/>
      <c r="E121" s="70"/>
      <c r="F121" s="70"/>
      <c r="G121" s="69"/>
      <c r="H121" s="69"/>
      <c r="I121" s="81"/>
      <c r="J121" s="68"/>
      <c r="K121" s="70"/>
      <c r="L121" s="70"/>
      <c r="M121" s="70"/>
      <c r="N121" s="70"/>
      <c r="O121" s="69"/>
      <c r="P121" s="69"/>
      <c r="Q121" s="68"/>
      <c r="R121" s="69"/>
      <c r="S121" s="68"/>
      <c r="T121" s="68"/>
    </row>
    <row r="122" spans="1:20" x14ac:dyDescent="0.25">
      <c r="A122" s="69"/>
      <c r="B122" s="81" t="s">
        <v>6321</v>
      </c>
      <c r="C122" s="68"/>
      <c r="D122" s="74" t="s">
        <v>6492</v>
      </c>
      <c r="E122" s="70">
        <v>14</v>
      </c>
      <c r="F122" s="70">
        <v>22</v>
      </c>
      <c r="G122" s="69">
        <v>0</v>
      </c>
      <c r="H122" s="69">
        <v>1</v>
      </c>
      <c r="I122" s="68"/>
      <c r="J122" s="68"/>
      <c r="K122" s="272">
        <v>8</v>
      </c>
      <c r="L122" s="272">
        <v>8</v>
      </c>
      <c r="M122" s="70">
        <v>0</v>
      </c>
      <c r="N122" s="70">
        <v>0</v>
      </c>
      <c r="O122" s="69">
        <v>0</v>
      </c>
      <c r="P122" s="69">
        <v>0</v>
      </c>
      <c r="Q122" s="68" t="s">
        <v>6234</v>
      </c>
      <c r="R122" s="69"/>
      <c r="S122" s="68"/>
      <c r="T122" s="68"/>
    </row>
    <row r="123" spans="1:20" x14ac:dyDescent="0.25">
      <c r="A123" s="69"/>
      <c r="B123" s="81" t="s">
        <v>6321</v>
      </c>
      <c r="C123" s="68"/>
      <c r="D123" s="74" t="s">
        <v>6492</v>
      </c>
      <c r="E123" s="70">
        <v>6</v>
      </c>
      <c r="F123" s="70">
        <v>14</v>
      </c>
      <c r="G123" s="69">
        <v>0</v>
      </c>
      <c r="H123" s="69">
        <v>1</v>
      </c>
      <c r="I123" s="68"/>
      <c r="J123" s="68"/>
      <c r="K123" s="272">
        <v>8</v>
      </c>
      <c r="L123" s="272">
        <v>8</v>
      </c>
      <c r="M123" s="70">
        <v>0</v>
      </c>
      <c r="N123" s="70">
        <v>0</v>
      </c>
      <c r="O123" s="69">
        <v>0</v>
      </c>
      <c r="P123" s="69">
        <v>0</v>
      </c>
      <c r="Q123" s="75"/>
      <c r="R123" s="69"/>
      <c r="S123" s="68"/>
      <c r="T123" s="68"/>
    </row>
    <row r="124" spans="1:20" x14ac:dyDescent="0.25">
      <c r="A124" s="69"/>
      <c r="B124" s="81" t="s">
        <v>6321</v>
      </c>
      <c r="C124" s="68"/>
      <c r="D124" s="74" t="s">
        <v>6493</v>
      </c>
      <c r="E124" s="70">
        <v>14</v>
      </c>
      <c r="F124" s="70">
        <v>22</v>
      </c>
      <c r="G124" s="69">
        <v>0</v>
      </c>
      <c r="H124" s="69">
        <v>1</v>
      </c>
      <c r="I124" s="68"/>
      <c r="J124" s="68"/>
      <c r="K124" s="272">
        <v>8</v>
      </c>
      <c r="L124" s="272">
        <v>8</v>
      </c>
      <c r="M124" s="70">
        <v>0</v>
      </c>
      <c r="N124" s="70">
        <v>0</v>
      </c>
      <c r="O124" s="69">
        <v>0</v>
      </c>
      <c r="P124" s="69">
        <v>0</v>
      </c>
      <c r="Q124" s="68" t="s">
        <v>6234</v>
      </c>
      <c r="R124" s="69"/>
      <c r="S124" s="68"/>
      <c r="T124" s="68"/>
    </row>
    <row r="125" spans="1:20" x14ac:dyDescent="0.25">
      <c r="A125" s="69"/>
      <c r="B125" s="81" t="s">
        <v>6321</v>
      </c>
      <c r="C125" s="68"/>
      <c r="D125" s="74" t="s">
        <v>6493</v>
      </c>
      <c r="E125" s="70">
        <v>6</v>
      </c>
      <c r="F125" s="70">
        <v>14</v>
      </c>
      <c r="G125" s="69">
        <v>0</v>
      </c>
      <c r="H125" s="69">
        <v>1</v>
      </c>
      <c r="I125" s="68"/>
      <c r="J125" s="68"/>
      <c r="K125" s="272">
        <v>8</v>
      </c>
      <c r="L125" s="272">
        <v>8</v>
      </c>
      <c r="M125" s="70">
        <v>0</v>
      </c>
      <c r="N125" s="70">
        <v>0</v>
      </c>
      <c r="O125" s="69">
        <v>0</v>
      </c>
      <c r="P125" s="69">
        <v>0</v>
      </c>
      <c r="Q125" s="68"/>
      <c r="R125" s="69"/>
      <c r="S125" s="68"/>
      <c r="T125" s="68"/>
    </row>
    <row r="126" spans="1:20" x14ac:dyDescent="0.25">
      <c r="A126" s="69"/>
      <c r="B126" s="81" t="s">
        <v>6321</v>
      </c>
      <c r="C126" s="68"/>
      <c r="D126" s="74" t="s">
        <v>6490</v>
      </c>
      <c r="E126" s="70">
        <v>14</v>
      </c>
      <c r="F126" s="70">
        <v>22</v>
      </c>
      <c r="G126" s="69">
        <v>0</v>
      </c>
      <c r="H126" s="69">
        <v>1</v>
      </c>
      <c r="I126" s="68"/>
      <c r="J126" s="68"/>
      <c r="K126" s="272">
        <v>8</v>
      </c>
      <c r="L126" s="272">
        <v>8</v>
      </c>
      <c r="M126" s="70">
        <v>0</v>
      </c>
      <c r="N126" s="70">
        <v>0</v>
      </c>
      <c r="O126" s="69">
        <v>0</v>
      </c>
      <c r="P126" s="69">
        <v>0</v>
      </c>
      <c r="Q126" s="81" t="s">
        <v>6234</v>
      </c>
      <c r="R126" s="69"/>
      <c r="S126" s="68"/>
      <c r="T126" s="68"/>
    </row>
    <row r="127" spans="1:20" x14ac:dyDescent="0.25">
      <c r="A127" s="69"/>
      <c r="B127" s="81" t="s">
        <v>6321</v>
      </c>
      <c r="C127" s="68"/>
      <c r="D127" s="74" t="s">
        <v>6490</v>
      </c>
      <c r="E127" s="70">
        <v>6</v>
      </c>
      <c r="F127" s="70">
        <v>2</v>
      </c>
      <c r="G127" s="69">
        <v>0</v>
      </c>
      <c r="H127" s="69">
        <v>1</v>
      </c>
      <c r="I127" s="68"/>
      <c r="J127" s="68"/>
      <c r="K127" s="272">
        <v>8</v>
      </c>
      <c r="L127" s="272">
        <v>8</v>
      </c>
      <c r="M127" s="70">
        <v>0</v>
      </c>
      <c r="N127" s="70">
        <v>0</v>
      </c>
      <c r="O127" s="69">
        <v>0</v>
      </c>
      <c r="P127" s="69">
        <v>0</v>
      </c>
      <c r="Q127" s="68"/>
      <c r="R127" s="69"/>
      <c r="S127" s="68"/>
      <c r="T127" s="68"/>
    </row>
    <row r="128" spans="1:20" x14ac:dyDescent="0.25">
      <c r="A128" s="69"/>
      <c r="B128" s="81" t="s">
        <v>6321</v>
      </c>
      <c r="C128" s="68"/>
      <c r="D128" s="68" t="s">
        <v>6494</v>
      </c>
      <c r="E128" s="70">
        <v>6</v>
      </c>
      <c r="F128" s="70">
        <v>15</v>
      </c>
      <c r="G128" s="69">
        <v>0</v>
      </c>
      <c r="H128" s="69">
        <v>1</v>
      </c>
      <c r="I128" s="68"/>
      <c r="J128" s="68"/>
      <c r="K128" s="272">
        <v>9</v>
      </c>
      <c r="L128" s="272">
        <v>8</v>
      </c>
      <c r="M128" s="70">
        <v>0</v>
      </c>
      <c r="N128" s="70">
        <v>0</v>
      </c>
      <c r="O128" s="69">
        <v>0</v>
      </c>
      <c r="P128" s="69">
        <v>0</v>
      </c>
      <c r="Q128" s="75"/>
      <c r="R128" s="69"/>
      <c r="S128" s="68"/>
      <c r="T128" s="68"/>
    </row>
    <row r="129" spans="1:32" ht="15.75" x14ac:dyDescent="0.25">
      <c r="A129" s="69"/>
      <c r="B129" s="263" t="s">
        <v>6320</v>
      </c>
      <c r="C129" s="250">
        <v>0</v>
      </c>
      <c r="D129" s="68"/>
      <c r="E129" s="68"/>
      <c r="F129" s="68"/>
      <c r="G129" s="250">
        <v>0</v>
      </c>
      <c r="H129" s="250">
        <f>SUM(H122:H128)</f>
        <v>7</v>
      </c>
      <c r="I129" s="250">
        <f>SUM(I122:I128)</f>
        <v>0</v>
      </c>
      <c r="J129" s="68"/>
      <c r="K129" s="68"/>
      <c r="L129" s="68"/>
      <c r="M129" s="70"/>
      <c r="N129" s="70"/>
      <c r="O129" s="250">
        <f t="shared" ref="O129:R129" si="1">SUM(O122:O128)</f>
        <v>0</v>
      </c>
      <c r="P129" s="250">
        <f t="shared" si="1"/>
        <v>0</v>
      </c>
      <c r="Q129" s="68"/>
      <c r="R129" s="250">
        <f t="shared" si="1"/>
        <v>0</v>
      </c>
      <c r="S129" s="68"/>
      <c r="T129" s="68"/>
    </row>
    <row r="130" spans="1:32" x14ac:dyDescent="0.25">
      <c r="A130" s="69"/>
      <c r="B130" s="24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70"/>
      <c r="N130" s="70"/>
      <c r="O130" s="68"/>
      <c r="P130" s="68"/>
      <c r="Q130" s="68"/>
      <c r="R130" s="68"/>
      <c r="S130" s="68"/>
      <c r="T130" s="68"/>
    </row>
    <row r="131" spans="1:32" ht="15.75" x14ac:dyDescent="0.25">
      <c r="A131" s="247" t="s">
        <v>6495</v>
      </c>
      <c r="B131" s="68"/>
      <c r="C131" s="250">
        <f>+C19+C31+C42+C78+C97+C107+C112+C115+C129</f>
        <v>83</v>
      </c>
      <c r="D131" s="250"/>
      <c r="E131" s="250"/>
      <c r="F131" s="250"/>
      <c r="G131" s="250">
        <f>+G19+G31+G42+G78+G97+G107+G112+G115+G129</f>
        <v>135</v>
      </c>
      <c r="H131" s="250">
        <f>+H19+H31+H42+H78+H97+H107+H112+H115+H129</f>
        <v>111</v>
      </c>
      <c r="I131" s="250">
        <f>+I19+I31+I42+I78+I97+I107+I112+I115+I129</f>
        <v>22123</v>
      </c>
      <c r="J131" s="250"/>
      <c r="K131" s="250"/>
      <c r="L131" s="250"/>
      <c r="M131" s="250"/>
      <c r="N131" s="250"/>
      <c r="O131" s="250">
        <f>+O19+O31+O42+O78+O97+O107+O112+O115+O129</f>
        <v>300</v>
      </c>
      <c r="P131" s="250">
        <f>+P19+P31+P42+P78+P97+P107+P112+P115+P129</f>
        <v>75</v>
      </c>
      <c r="Q131" s="250"/>
      <c r="R131" s="250">
        <f>+R19+R31+R42+R78+R97+R107+R112+R115+R129</f>
        <v>656</v>
      </c>
      <c r="S131" s="250"/>
      <c r="T131" s="250"/>
    </row>
    <row r="137" spans="1:32" x14ac:dyDescent="0.25">
      <c r="A137" t="s">
        <v>6326</v>
      </c>
    </row>
    <row r="138" spans="1:32" ht="18.75" x14ac:dyDescent="0.3">
      <c r="W138" s="765" t="s">
        <v>6327</v>
      </c>
      <c r="X138" s="765"/>
      <c r="Y138" s="765"/>
      <c r="Z138" s="765"/>
      <c r="AA138" s="765"/>
      <c r="AB138" s="765"/>
      <c r="AC138" s="765"/>
      <c r="AD138" s="765"/>
      <c r="AE138" s="765"/>
      <c r="AF138" s="765"/>
    </row>
    <row r="139" spans="1:32" ht="18.75" x14ac:dyDescent="0.3">
      <c r="W139" s="765" t="s">
        <v>6496</v>
      </c>
      <c r="X139" s="765"/>
      <c r="Y139" s="765"/>
      <c r="Z139" s="765"/>
      <c r="AA139" s="765"/>
      <c r="AB139" s="765"/>
      <c r="AC139" s="765"/>
      <c r="AD139" s="765"/>
      <c r="AE139" s="765"/>
      <c r="AF139" s="765"/>
    </row>
    <row r="140" spans="1:32" ht="15.75" thickBot="1" x14ac:dyDescent="0.3">
      <c r="A140" t="s">
        <v>6326</v>
      </c>
    </row>
    <row r="141" spans="1:32" ht="40.5" customHeight="1" thickBot="1" x14ac:dyDescent="0.3">
      <c r="W141" s="273" t="s">
        <v>6329</v>
      </c>
      <c r="X141" s="274" t="s">
        <v>6362</v>
      </c>
      <c r="Y141" s="275" t="s">
        <v>6331</v>
      </c>
      <c r="Z141" s="276" t="s">
        <v>6336</v>
      </c>
      <c r="AA141" s="377"/>
      <c r="AB141" s="302" t="s">
        <v>6333</v>
      </c>
      <c r="AC141" s="301" t="s">
        <v>6334</v>
      </c>
      <c r="AD141" s="301" t="s">
        <v>6335</v>
      </c>
      <c r="AE141" s="301" t="s">
        <v>6336</v>
      </c>
      <c r="AF141" s="300" t="s">
        <v>6337</v>
      </c>
    </row>
    <row r="142" spans="1:32" ht="30" customHeight="1" x14ac:dyDescent="0.25">
      <c r="W142" s="278" t="s">
        <v>6338</v>
      </c>
      <c r="X142" s="279">
        <v>83</v>
      </c>
      <c r="Y142" s="279">
        <v>135</v>
      </c>
      <c r="Z142" s="280">
        <v>111</v>
      </c>
      <c r="AB142" s="299" t="s">
        <v>6139</v>
      </c>
      <c r="AC142" s="298">
        <v>13</v>
      </c>
      <c r="AD142" s="298">
        <v>18</v>
      </c>
      <c r="AE142" s="298">
        <v>18</v>
      </c>
      <c r="AF142" s="297">
        <v>4316</v>
      </c>
    </row>
    <row r="143" spans="1:32" ht="30" customHeight="1" x14ac:dyDescent="0.25">
      <c r="A143" t="s">
        <v>6326</v>
      </c>
      <c r="W143" s="281" t="s">
        <v>6339</v>
      </c>
      <c r="X143" s="69"/>
      <c r="Y143" s="69">
        <v>23</v>
      </c>
      <c r="Z143" s="283">
        <v>19</v>
      </c>
      <c r="AB143" s="281" t="s">
        <v>6361</v>
      </c>
      <c r="AC143" s="69">
        <v>10</v>
      </c>
      <c r="AD143" s="69">
        <v>20</v>
      </c>
      <c r="AE143" s="69">
        <v>20</v>
      </c>
      <c r="AF143" s="282">
        <v>3124</v>
      </c>
    </row>
    <row r="144" spans="1:32" ht="30" customHeight="1" x14ac:dyDescent="0.25">
      <c r="W144" s="281" t="s">
        <v>6341</v>
      </c>
      <c r="X144" s="69"/>
      <c r="Y144" s="284">
        <f>SUM(Y142:Y143)*10%</f>
        <v>15.8</v>
      </c>
      <c r="Z144" s="285">
        <f>SUM(Z142:Z143)*10%</f>
        <v>13</v>
      </c>
      <c r="AB144" s="281" t="s">
        <v>6344</v>
      </c>
      <c r="AC144" s="69">
        <v>5</v>
      </c>
      <c r="AD144" s="69">
        <v>10</v>
      </c>
      <c r="AE144" s="69">
        <v>10</v>
      </c>
      <c r="AF144" s="282">
        <v>1524</v>
      </c>
    </row>
    <row r="145" spans="1:33" ht="30" customHeight="1" x14ac:dyDescent="0.25">
      <c r="W145" s="278" t="s">
        <v>6343</v>
      </c>
      <c r="X145" s="286">
        <f>SUM(X142:X144)</f>
        <v>83</v>
      </c>
      <c r="Y145" s="286">
        <f>SUM(Y142:Y144)</f>
        <v>173.8</v>
      </c>
      <c r="Z145" s="287">
        <f>SUM(Z142:Z144)</f>
        <v>143</v>
      </c>
      <c r="AB145" s="281" t="s">
        <v>6340</v>
      </c>
      <c r="AC145" s="69">
        <v>30</v>
      </c>
      <c r="AD145" s="69">
        <v>56</v>
      </c>
      <c r="AE145" s="69">
        <v>56</v>
      </c>
      <c r="AF145" s="282">
        <v>7749</v>
      </c>
    </row>
    <row r="146" spans="1:33" ht="30" customHeight="1" x14ac:dyDescent="0.25">
      <c r="A146" t="s">
        <v>6326</v>
      </c>
      <c r="W146" s="281" t="s">
        <v>6345</v>
      </c>
      <c r="X146" s="69"/>
      <c r="Y146" s="69">
        <v>8</v>
      </c>
      <c r="Z146" s="283">
        <v>11</v>
      </c>
      <c r="AB146" s="281" t="s">
        <v>6359</v>
      </c>
      <c r="AC146" s="69">
        <v>13</v>
      </c>
      <c r="AD146" s="69">
        <v>16</v>
      </c>
      <c r="AE146" s="69">
        <v>2</v>
      </c>
      <c r="AF146" s="282">
        <v>2812</v>
      </c>
    </row>
    <row r="147" spans="1:33" ht="30" customHeight="1" x14ac:dyDescent="0.25">
      <c r="W147" s="281" t="s">
        <v>6347</v>
      </c>
      <c r="X147" s="69"/>
      <c r="Y147" s="69">
        <v>1</v>
      </c>
      <c r="Z147" s="283">
        <v>2</v>
      </c>
      <c r="AB147" s="281" t="s">
        <v>6348</v>
      </c>
      <c r="AC147" s="69">
        <v>8</v>
      </c>
      <c r="AD147" s="69">
        <v>11</v>
      </c>
      <c r="AE147" s="69">
        <v>2</v>
      </c>
      <c r="AF147" s="282">
        <v>1800</v>
      </c>
    </row>
    <row r="148" spans="1:33" ht="30" customHeight="1" x14ac:dyDescent="0.25">
      <c r="W148" s="281" t="s">
        <v>6349</v>
      </c>
      <c r="X148" s="69"/>
      <c r="Y148" s="69">
        <v>6</v>
      </c>
      <c r="Z148" s="283">
        <v>2</v>
      </c>
      <c r="AB148" s="281" t="s">
        <v>6497</v>
      </c>
      <c r="AC148" s="69">
        <v>3</v>
      </c>
      <c r="AD148" s="69">
        <v>3</v>
      </c>
      <c r="AE148" s="69">
        <v>1</v>
      </c>
      <c r="AF148" s="282">
        <v>606</v>
      </c>
    </row>
    <row r="149" spans="1:33" ht="30" customHeight="1" x14ac:dyDescent="0.25">
      <c r="A149" t="s">
        <v>6326</v>
      </c>
      <c r="W149" s="281" t="s">
        <v>6351</v>
      </c>
      <c r="X149" s="69"/>
      <c r="Y149" s="69">
        <v>0</v>
      </c>
      <c r="Z149" s="283">
        <v>0</v>
      </c>
      <c r="AB149" s="281" t="s">
        <v>6498</v>
      </c>
      <c r="AC149" s="69">
        <v>1</v>
      </c>
      <c r="AD149" s="69">
        <v>1</v>
      </c>
      <c r="AE149" s="69">
        <v>2</v>
      </c>
      <c r="AF149" s="282">
        <v>192</v>
      </c>
    </row>
    <row r="150" spans="1:33" ht="30" customHeight="1" x14ac:dyDescent="0.25">
      <c r="W150" s="278" t="s">
        <v>6343</v>
      </c>
      <c r="X150" s="286">
        <f>SUM(X145:X149)</f>
        <v>83</v>
      </c>
      <c r="Y150" s="286">
        <f>SUM(Y145:Y149)</f>
        <v>188.8</v>
      </c>
      <c r="Z150" s="287">
        <f>SUM(Z145:Z149)</f>
        <v>158</v>
      </c>
      <c r="AB150" s="278" t="s">
        <v>6338</v>
      </c>
      <c r="AC150" s="279">
        <f t="shared" ref="AC150:AE150" si="2">SUM(AC142:AC149)</f>
        <v>83</v>
      </c>
      <c r="AD150" s="279">
        <f t="shared" si="2"/>
        <v>135</v>
      </c>
      <c r="AE150" s="279">
        <f t="shared" si="2"/>
        <v>111</v>
      </c>
      <c r="AF150" s="338">
        <f>SUM(AF142:AF149)</f>
        <v>22123</v>
      </c>
    </row>
    <row r="151" spans="1:33" ht="30" customHeight="1" thickBot="1" x14ac:dyDescent="0.3">
      <c r="W151" s="281" t="s">
        <v>6354</v>
      </c>
      <c r="X151" s="69">
        <v>21</v>
      </c>
      <c r="Y151" s="69">
        <v>21</v>
      </c>
      <c r="Z151" s="283">
        <v>4</v>
      </c>
      <c r="AB151" s="288" t="s">
        <v>6352</v>
      </c>
      <c r="AC151" s="289">
        <v>26</v>
      </c>
      <c r="AD151" s="289">
        <v>26</v>
      </c>
      <c r="AE151" s="289">
        <v>4</v>
      </c>
      <c r="AF151" s="290" t="s">
        <v>5818</v>
      </c>
    </row>
    <row r="152" spans="1:33" ht="30" customHeight="1" x14ac:dyDescent="0.25">
      <c r="W152" s="278" t="s">
        <v>6355</v>
      </c>
      <c r="X152" s="286">
        <f t="shared" ref="X152:Z152" si="3">SUM(X150:X151)</f>
        <v>104</v>
      </c>
      <c r="Y152" s="286">
        <f t="shared" si="3"/>
        <v>209.8</v>
      </c>
      <c r="Z152" s="287">
        <f t="shared" si="3"/>
        <v>162</v>
      </c>
      <c r="AB152" s="339"/>
      <c r="AC152" s="339"/>
      <c r="AD152" s="339"/>
      <c r="AE152" s="339"/>
      <c r="AF152" s="339"/>
      <c r="AG152" s="228"/>
    </row>
    <row r="153" spans="1:33" ht="30" customHeight="1" x14ac:dyDescent="0.25">
      <c r="W153" s="281" t="s">
        <v>6356</v>
      </c>
      <c r="X153" s="69"/>
      <c r="Y153" s="69">
        <v>204</v>
      </c>
      <c r="Z153" s="283">
        <v>156</v>
      </c>
      <c r="AB153" s="228"/>
      <c r="AC153" s="228"/>
      <c r="AD153" s="228"/>
      <c r="AE153" s="228"/>
      <c r="AF153" s="228"/>
    </row>
    <row r="154" spans="1:33" ht="30" customHeight="1" thickBot="1" x14ac:dyDescent="0.3">
      <c r="W154" s="292" t="s">
        <v>6357</v>
      </c>
      <c r="X154" s="293"/>
      <c r="Y154" s="294">
        <f>+Y153-Y152</f>
        <v>-5.8000000000000114</v>
      </c>
      <c r="Z154" s="296">
        <f>+Z153-Z152</f>
        <v>-6</v>
      </c>
      <c r="AB154" s="228"/>
      <c r="AC154" s="228"/>
      <c r="AD154" s="228"/>
      <c r="AE154" s="228"/>
      <c r="AF154" s="228"/>
    </row>
    <row r="155" spans="1:33" x14ac:dyDescent="0.25">
      <c r="A155" t="s">
        <v>6326</v>
      </c>
      <c r="W155" s="228"/>
      <c r="X155" s="228"/>
      <c r="Y155" s="228"/>
      <c r="Z155" s="228"/>
      <c r="AB155" s="228"/>
      <c r="AC155" s="228"/>
      <c r="AD155" s="228"/>
      <c r="AE155" s="228"/>
      <c r="AF155" s="228"/>
    </row>
  </sheetData>
  <customSheetViews>
    <customSheetView guid="{315BA204-48F2-4892-8B1E-93B49A9BC4C4}" scale="130">
      <selection sqref="A1:XFD191"/>
      <pageMargins left="0.7" right="0.7" top="0.31" bottom="0.28000000000000003" header="0.25" footer="0.24"/>
      <pageSetup paperSize="5" orientation="landscape" horizontalDpi="300" verticalDpi="300" r:id="rId1"/>
    </customSheetView>
  </customSheetViews>
  <mergeCells count="30">
    <mergeCell ref="W138:AF138"/>
    <mergeCell ref="W139:AF139"/>
    <mergeCell ref="B81:B82"/>
    <mergeCell ref="C81:C82"/>
    <mergeCell ref="G81:H81"/>
    <mergeCell ref="M81:N81"/>
    <mergeCell ref="O81:P81"/>
    <mergeCell ref="B119:B120"/>
    <mergeCell ref="C119:C120"/>
    <mergeCell ref="G119:H119"/>
    <mergeCell ref="M119:N119"/>
    <mergeCell ref="O119:P119"/>
    <mergeCell ref="B34:B35"/>
    <mergeCell ref="C34:C35"/>
    <mergeCell ref="G34:H34"/>
    <mergeCell ref="M34:N34"/>
    <mergeCell ref="O34:P34"/>
    <mergeCell ref="B45:B46"/>
    <mergeCell ref="C45:C46"/>
    <mergeCell ref="G45:H45"/>
    <mergeCell ref="M45:N45"/>
    <mergeCell ref="O45:P45"/>
    <mergeCell ref="A1:T1"/>
    <mergeCell ref="A2:T2"/>
    <mergeCell ref="A3:T3"/>
    <mergeCell ref="B5:B6"/>
    <mergeCell ref="C5:C6"/>
    <mergeCell ref="G5:H5"/>
    <mergeCell ref="M5:N5"/>
    <mergeCell ref="O5:P5"/>
  </mergeCells>
  <pageMargins left="0.7" right="0.7" top="0.31" bottom="0.28000000000000003" header="0.25" footer="0.24"/>
  <pageSetup paperSize="5" orientation="landscape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77"/>
  <sheetViews>
    <sheetView topLeftCell="A25" zoomScale="130" zoomScaleNormal="130" workbookViewId="0">
      <selection activeCell="B9" sqref="B9"/>
    </sheetView>
  </sheetViews>
  <sheetFormatPr defaultRowHeight="15" x14ac:dyDescent="0.25"/>
  <cols>
    <col min="1" max="1" width="5.42578125" style="47" customWidth="1"/>
    <col min="2" max="2" width="12.5703125" customWidth="1"/>
    <col min="3" max="3" width="8.5703125" customWidth="1"/>
    <col min="4" max="4" width="18.5703125" customWidth="1"/>
    <col min="5" max="5" width="6.5703125" customWidth="1"/>
    <col min="6" max="6" width="6.85546875" customWidth="1"/>
    <col min="7" max="7" width="5.42578125" customWidth="1"/>
    <col min="8" max="8" width="5.140625" customWidth="1"/>
    <col min="9" max="9" width="6.85546875" customWidth="1"/>
    <col min="10" max="10" width="5.5703125" customWidth="1"/>
    <col min="11" max="11" width="5.7109375" customWidth="1"/>
    <col min="12" max="12" width="8.42578125" customWidth="1"/>
    <col min="13" max="13" width="6.42578125" customWidth="1"/>
    <col min="14" max="14" width="5.85546875" customWidth="1"/>
    <col min="15" max="15" width="5.42578125" customWidth="1"/>
    <col min="16" max="16" width="5" customWidth="1"/>
    <col min="18" max="18" width="6.5703125" customWidth="1"/>
    <col min="20" max="20" width="15.5703125" customWidth="1"/>
    <col min="22" max="22" width="6.140625" customWidth="1"/>
    <col min="23" max="23" width="26" customWidth="1"/>
    <col min="24" max="26" width="10.85546875" customWidth="1"/>
    <col min="27" max="27" width="9.7109375" customWidth="1"/>
    <col min="28" max="28" width="17.5703125" customWidth="1"/>
    <col min="29" max="29" width="11.85546875" customWidth="1"/>
    <col min="30" max="31" width="11" customWidth="1"/>
    <col min="32" max="32" width="12.28515625" customWidth="1"/>
  </cols>
  <sheetData>
    <row r="2" spans="1:20" ht="15.75" x14ac:dyDescent="0.25">
      <c r="A2" s="742" t="s">
        <v>5763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</row>
    <row r="3" spans="1:20" ht="15.75" x14ac:dyDescent="0.25">
      <c r="A3" s="742" t="s">
        <v>6124</v>
      </c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</row>
    <row r="4" spans="1:20" ht="15.75" x14ac:dyDescent="0.25">
      <c r="A4" s="754" t="s">
        <v>6125</v>
      </c>
      <c r="B4" s="754"/>
      <c r="C4" s="754"/>
      <c r="D4" s="754"/>
      <c r="E4" s="754"/>
      <c r="F4" s="754"/>
      <c r="G4" s="754"/>
      <c r="H4" s="754"/>
      <c r="I4" s="754"/>
      <c r="J4" s="754"/>
      <c r="K4" s="754"/>
      <c r="L4" s="754"/>
      <c r="M4" s="754"/>
      <c r="N4" s="754"/>
      <c r="O4" s="754"/>
      <c r="P4" s="754"/>
      <c r="Q4" s="754"/>
      <c r="R4" s="754"/>
      <c r="S4" s="754"/>
      <c r="T4" s="754"/>
    </row>
    <row r="6" spans="1:20" ht="36" customHeight="1" x14ac:dyDescent="0.25">
      <c r="A6" s="236" t="s">
        <v>6126</v>
      </c>
      <c r="B6" s="708" t="s">
        <v>6127</v>
      </c>
      <c r="C6" s="757" t="s">
        <v>6018</v>
      </c>
      <c r="D6" s="237" t="s">
        <v>5783</v>
      </c>
      <c r="E6" s="238" t="s">
        <v>5934</v>
      </c>
      <c r="F6" s="238" t="s">
        <v>6128</v>
      </c>
      <c r="G6" s="720" t="s">
        <v>6129</v>
      </c>
      <c r="H6" s="721"/>
      <c r="I6" s="238" t="s">
        <v>5790</v>
      </c>
      <c r="J6" s="238" t="s">
        <v>6130</v>
      </c>
      <c r="K6" s="237" t="s">
        <v>6020</v>
      </c>
      <c r="L6" s="237" t="s">
        <v>6131</v>
      </c>
      <c r="M6" s="715" t="s">
        <v>6132</v>
      </c>
      <c r="N6" s="717"/>
      <c r="O6" s="755" t="s">
        <v>6133</v>
      </c>
      <c r="P6" s="756"/>
      <c r="Q6" s="238" t="s">
        <v>6134</v>
      </c>
      <c r="R6" s="375" t="s">
        <v>7755</v>
      </c>
      <c r="S6" s="157" t="s">
        <v>6136</v>
      </c>
      <c r="T6" s="237" t="s">
        <v>5933</v>
      </c>
    </row>
    <row r="7" spans="1:20" ht="15.75" thickBot="1" x14ac:dyDescent="0.3">
      <c r="A7" s="54" t="s">
        <v>5793</v>
      </c>
      <c r="B7" s="709"/>
      <c r="C7" s="758"/>
      <c r="D7" s="240"/>
      <c r="E7" s="162"/>
      <c r="F7" s="241"/>
      <c r="G7" s="242" t="s">
        <v>5798</v>
      </c>
      <c r="H7" s="240" t="s">
        <v>5936</v>
      </c>
      <c r="I7" s="162" t="s">
        <v>5784</v>
      </c>
      <c r="J7" s="162" t="s">
        <v>6096</v>
      </c>
      <c r="K7" s="240" t="s">
        <v>5800</v>
      </c>
      <c r="L7" s="240" t="s">
        <v>5800</v>
      </c>
      <c r="M7" s="243" t="s">
        <v>5798</v>
      </c>
      <c r="N7" s="244" t="s">
        <v>5936</v>
      </c>
      <c r="O7" s="243" t="s">
        <v>5798</v>
      </c>
      <c r="P7" s="244" t="s">
        <v>5936</v>
      </c>
      <c r="Q7" s="245" t="s">
        <v>6137</v>
      </c>
      <c r="R7" s="240" t="s">
        <v>6138</v>
      </c>
      <c r="S7" s="240" t="s">
        <v>5793</v>
      </c>
      <c r="T7" s="240"/>
    </row>
    <row r="8" spans="1:20" ht="15.75" thickTop="1" x14ac:dyDescent="0.25">
      <c r="A8" s="63"/>
      <c r="B8" s="246" t="s">
        <v>6139</v>
      </c>
      <c r="C8" s="62"/>
      <c r="D8" s="62"/>
      <c r="E8" s="67"/>
      <c r="F8" s="67"/>
      <c r="G8" s="62"/>
      <c r="H8" s="62"/>
      <c r="I8" s="62"/>
      <c r="J8" s="62"/>
      <c r="K8" s="67"/>
      <c r="L8" s="67"/>
      <c r="M8" s="67"/>
      <c r="N8" s="67"/>
      <c r="O8" s="62"/>
      <c r="P8" s="62"/>
      <c r="Q8" s="62"/>
      <c r="R8" s="62"/>
      <c r="S8" s="62"/>
      <c r="T8" s="62"/>
    </row>
    <row r="9" spans="1:20" x14ac:dyDescent="0.25">
      <c r="A9" s="69" t="s">
        <v>6140</v>
      </c>
      <c r="B9" s="247" t="s">
        <v>6141</v>
      </c>
      <c r="C9" s="62" t="s">
        <v>6142</v>
      </c>
      <c r="D9" s="62" t="s">
        <v>6143</v>
      </c>
      <c r="E9" s="67">
        <v>18</v>
      </c>
      <c r="F9" s="67">
        <v>8</v>
      </c>
      <c r="G9" s="63">
        <v>0</v>
      </c>
      <c r="H9" s="63">
        <v>3</v>
      </c>
      <c r="I9" s="248">
        <v>1200</v>
      </c>
      <c r="J9" s="62"/>
      <c r="K9" s="67">
        <v>30</v>
      </c>
      <c r="L9" s="67">
        <v>16</v>
      </c>
      <c r="M9" s="67">
        <v>0</v>
      </c>
      <c r="N9" s="67">
        <v>0</v>
      </c>
      <c r="O9" s="69">
        <v>0</v>
      </c>
      <c r="P9" s="69">
        <v>0</v>
      </c>
      <c r="Q9" s="62" t="s">
        <v>6144</v>
      </c>
      <c r="R9" s="63">
        <v>2</v>
      </c>
      <c r="S9" s="62"/>
      <c r="T9" s="62" t="s">
        <v>6145</v>
      </c>
    </row>
    <row r="10" spans="1:20" x14ac:dyDescent="0.25">
      <c r="A10" s="69" t="s">
        <v>6146</v>
      </c>
      <c r="B10" s="249" t="s">
        <v>6147</v>
      </c>
      <c r="C10" s="68" t="s">
        <v>6148</v>
      </c>
      <c r="D10" s="62" t="s">
        <v>6149</v>
      </c>
      <c r="E10" s="67">
        <v>18</v>
      </c>
      <c r="F10" s="67">
        <v>6</v>
      </c>
      <c r="G10" s="63">
        <v>0</v>
      </c>
      <c r="H10" s="63">
        <v>3</v>
      </c>
      <c r="I10" s="248">
        <v>1414</v>
      </c>
      <c r="J10" s="62"/>
      <c r="K10" s="67">
        <v>31.3</v>
      </c>
      <c r="L10" s="67">
        <v>16</v>
      </c>
      <c r="M10" s="70">
        <v>0</v>
      </c>
      <c r="N10" s="70">
        <v>0</v>
      </c>
      <c r="O10" s="69">
        <v>0</v>
      </c>
      <c r="P10" s="69">
        <v>0</v>
      </c>
      <c r="Q10" s="68" t="s">
        <v>6144</v>
      </c>
      <c r="R10" s="69">
        <v>2</v>
      </c>
      <c r="S10" s="68"/>
      <c r="T10" s="68" t="s">
        <v>6145</v>
      </c>
    </row>
    <row r="11" spans="1:20" ht="15.75" x14ac:dyDescent="0.25">
      <c r="A11" s="69"/>
      <c r="B11" s="247" t="s">
        <v>6150</v>
      </c>
      <c r="C11" s="250">
        <v>4</v>
      </c>
      <c r="D11" s="62"/>
      <c r="E11" s="67"/>
      <c r="F11" s="67"/>
      <c r="G11" s="251">
        <f>SUM(G9:G10)</f>
        <v>0</v>
      </c>
      <c r="H11" s="251">
        <f>SUM(H9:H10)</f>
        <v>6</v>
      </c>
      <c r="I11" s="252">
        <f>SUM(I9:I10)</f>
        <v>2614</v>
      </c>
      <c r="J11" s="62"/>
      <c r="K11" s="67"/>
      <c r="L11" s="67"/>
      <c r="M11" s="70"/>
      <c r="N11" s="70"/>
      <c r="O11" s="251">
        <f t="shared" ref="O11:P11" si="0">SUM(O9:O10)</f>
        <v>0</v>
      </c>
      <c r="P11" s="251">
        <f t="shared" si="0"/>
        <v>0</v>
      </c>
      <c r="Q11" s="68"/>
      <c r="R11" s="251">
        <f>SUM(R9:R10)</f>
        <v>4</v>
      </c>
      <c r="S11" s="68"/>
      <c r="T11" s="68"/>
    </row>
    <row r="12" spans="1:20" ht="15.75" x14ac:dyDescent="0.25">
      <c r="A12" s="69"/>
      <c r="B12" s="247"/>
      <c r="C12" s="250"/>
      <c r="D12" s="62"/>
      <c r="E12" s="67"/>
      <c r="F12" s="67"/>
      <c r="G12" s="63"/>
      <c r="H12" s="63"/>
      <c r="I12" s="248"/>
      <c r="J12" s="62"/>
      <c r="K12" s="67"/>
      <c r="L12" s="67"/>
      <c r="M12" s="70"/>
      <c r="N12" s="70"/>
      <c r="O12" s="68"/>
      <c r="P12" s="68"/>
      <c r="Q12" s="68"/>
      <c r="R12" s="69"/>
      <c r="S12" s="68"/>
      <c r="T12" s="68"/>
    </row>
    <row r="13" spans="1:20" x14ac:dyDescent="0.25">
      <c r="A13" s="69" t="s">
        <v>6151</v>
      </c>
      <c r="B13" s="247" t="s">
        <v>6152</v>
      </c>
      <c r="C13" s="68" t="s">
        <v>6153</v>
      </c>
      <c r="D13" s="68" t="s">
        <v>6154</v>
      </c>
      <c r="E13" s="70">
        <v>17.3</v>
      </c>
      <c r="F13" s="70">
        <v>7.3</v>
      </c>
      <c r="G13" s="69">
        <v>6</v>
      </c>
      <c r="H13" s="69">
        <v>0</v>
      </c>
      <c r="I13" s="81">
        <v>1046</v>
      </c>
      <c r="J13" s="68"/>
      <c r="K13" s="70">
        <v>30</v>
      </c>
      <c r="L13" s="70">
        <v>16</v>
      </c>
      <c r="M13" s="70">
        <v>0</v>
      </c>
      <c r="N13" s="70">
        <v>0</v>
      </c>
      <c r="O13" s="69">
        <v>0</v>
      </c>
      <c r="P13" s="69">
        <v>0</v>
      </c>
      <c r="Q13" s="68" t="s">
        <v>6144</v>
      </c>
      <c r="R13" s="69">
        <v>2</v>
      </c>
      <c r="S13" s="68"/>
      <c r="T13" s="68"/>
    </row>
    <row r="14" spans="1:20" x14ac:dyDescent="0.25">
      <c r="A14" s="69">
        <v>7</v>
      </c>
      <c r="B14" s="249" t="s">
        <v>6147</v>
      </c>
      <c r="C14" s="68" t="s">
        <v>5813</v>
      </c>
      <c r="D14" s="68" t="s">
        <v>6155</v>
      </c>
      <c r="E14" s="70">
        <v>7</v>
      </c>
      <c r="F14" s="70">
        <v>17.3</v>
      </c>
      <c r="G14" s="69">
        <v>1</v>
      </c>
      <c r="H14" s="69">
        <v>0</v>
      </c>
      <c r="I14" s="81">
        <v>291</v>
      </c>
      <c r="J14" s="68"/>
      <c r="K14" s="70">
        <v>11.15</v>
      </c>
      <c r="L14" s="70">
        <v>9</v>
      </c>
      <c r="M14" s="70">
        <v>1.3</v>
      </c>
      <c r="N14" s="70">
        <v>1.3</v>
      </c>
      <c r="O14" s="69">
        <v>0</v>
      </c>
      <c r="P14" s="69">
        <v>0</v>
      </c>
      <c r="Q14" s="68" t="s">
        <v>6156</v>
      </c>
      <c r="R14" s="69">
        <v>2</v>
      </c>
      <c r="S14" s="68"/>
      <c r="T14" s="68"/>
    </row>
    <row r="15" spans="1:20" x14ac:dyDescent="0.25">
      <c r="A15" s="69">
        <v>8</v>
      </c>
      <c r="B15" s="249" t="s">
        <v>6147</v>
      </c>
      <c r="C15" s="68" t="s">
        <v>5830</v>
      </c>
      <c r="D15" s="68" t="s">
        <v>6155</v>
      </c>
      <c r="E15" s="70">
        <v>8</v>
      </c>
      <c r="F15" s="70">
        <v>20.3</v>
      </c>
      <c r="G15" s="69">
        <v>1</v>
      </c>
      <c r="H15" s="69">
        <v>0</v>
      </c>
      <c r="I15" s="81">
        <v>278</v>
      </c>
      <c r="J15" s="68"/>
      <c r="K15" s="70">
        <v>12.3</v>
      </c>
      <c r="L15" s="70">
        <v>9</v>
      </c>
      <c r="M15" s="70">
        <v>1</v>
      </c>
      <c r="N15" s="70">
        <v>1</v>
      </c>
      <c r="O15" s="69">
        <v>0</v>
      </c>
      <c r="P15" s="69">
        <v>0</v>
      </c>
      <c r="Q15" s="68" t="s">
        <v>6156</v>
      </c>
      <c r="R15" s="69">
        <v>2</v>
      </c>
      <c r="S15" s="68"/>
      <c r="T15" s="68"/>
    </row>
    <row r="16" spans="1:20" ht="15.75" x14ac:dyDescent="0.25">
      <c r="A16" s="69"/>
      <c r="B16" s="247" t="s">
        <v>6157</v>
      </c>
      <c r="C16" s="250">
        <v>4</v>
      </c>
      <c r="D16" s="68"/>
      <c r="E16" s="68"/>
      <c r="F16" s="68"/>
      <c r="G16" s="250">
        <f>SUM(G13:G15)</f>
        <v>8</v>
      </c>
      <c r="H16" s="250">
        <f>SUM(H13:H15)</f>
        <v>0</v>
      </c>
      <c r="I16" s="253">
        <f>SUM(I13:I15)</f>
        <v>1615</v>
      </c>
      <c r="J16" s="68"/>
      <c r="K16" s="68"/>
      <c r="L16" s="68"/>
      <c r="M16" s="68"/>
      <c r="N16" s="68"/>
      <c r="O16" s="250">
        <f t="shared" ref="O16:P16" si="1">SUM(O13:O15)</f>
        <v>0</v>
      </c>
      <c r="P16" s="250">
        <f t="shared" si="1"/>
        <v>0</v>
      </c>
      <c r="Q16" s="68"/>
      <c r="R16" s="250">
        <f>SUM(R13:R15)</f>
        <v>6</v>
      </c>
      <c r="S16" s="68"/>
      <c r="T16" s="68"/>
    </row>
    <row r="17" spans="1:20" ht="15.75" x14ac:dyDescent="0.25">
      <c r="A17" s="69"/>
      <c r="B17" s="68"/>
      <c r="C17" s="250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68"/>
      <c r="T17" s="68"/>
    </row>
    <row r="18" spans="1:20" x14ac:dyDescent="0.25">
      <c r="A18" s="69" t="s">
        <v>6158</v>
      </c>
      <c r="B18" s="247" t="s">
        <v>6159</v>
      </c>
      <c r="C18" s="68" t="s">
        <v>6160</v>
      </c>
      <c r="D18" s="68" t="s">
        <v>6161</v>
      </c>
      <c r="E18" s="70">
        <v>17</v>
      </c>
      <c r="F18" s="70">
        <v>7.3</v>
      </c>
      <c r="G18" s="69">
        <v>6</v>
      </c>
      <c r="H18" s="69">
        <v>3</v>
      </c>
      <c r="I18" s="68">
        <v>842</v>
      </c>
      <c r="J18" s="68"/>
      <c r="K18" s="70">
        <v>26.55</v>
      </c>
      <c r="L18" s="70">
        <v>16</v>
      </c>
      <c r="M18" s="70">
        <v>0</v>
      </c>
      <c r="N18" s="70">
        <v>0</v>
      </c>
      <c r="O18" s="69">
        <v>0</v>
      </c>
      <c r="P18" s="69">
        <v>0</v>
      </c>
      <c r="Q18" s="68" t="s">
        <v>6144</v>
      </c>
      <c r="R18" s="69">
        <v>4</v>
      </c>
      <c r="S18" s="68"/>
      <c r="T18" s="68"/>
    </row>
    <row r="19" spans="1:20" x14ac:dyDescent="0.25">
      <c r="A19" s="69" t="s">
        <v>6162</v>
      </c>
      <c r="B19" s="249" t="s">
        <v>6147</v>
      </c>
      <c r="C19" s="68" t="s">
        <v>6163</v>
      </c>
      <c r="D19" s="68" t="s">
        <v>5808</v>
      </c>
      <c r="E19" s="70">
        <v>8.4499999999999993</v>
      </c>
      <c r="F19" s="70">
        <v>17.3</v>
      </c>
      <c r="G19" s="69">
        <v>3</v>
      </c>
      <c r="H19" s="69">
        <v>3</v>
      </c>
      <c r="I19" s="68">
        <v>656</v>
      </c>
      <c r="J19" s="68"/>
      <c r="K19" s="70">
        <v>23.3</v>
      </c>
      <c r="L19" s="70">
        <v>20</v>
      </c>
      <c r="M19" s="70">
        <v>0</v>
      </c>
      <c r="N19" s="70">
        <v>0</v>
      </c>
      <c r="O19" s="69">
        <v>0</v>
      </c>
      <c r="P19" s="69">
        <v>0</v>
      </c>
      <c r="Q19" s="68" t="s">
        <v>5808</v>
      </c>
      <c r="R19" s="69">
        <v>2</v>
      </c>
      <c r="S19" s="68"/>
      <c r="T19" s="68" t="s">
        <v>6164</v>
      </c>
    </row>
    <row r="20" spans="1:20" x14ac:dyDescent="0.25">
      <c r="A20" s="69" t="s">
        <v>6165</v>
      </c>
      <c r="B20" s="249" t="s">
        <v>6147</v>
      </c>
      <c r="C20" s="68" t="s">
        <v>6166</v>
      </c>
      <c r="D20" s="68" t="s">
        <v>6167</v>
      </c>
      <c r="E20" s="70">
        <v>12.3</v>
      </c>
      <c r="F20" s="70">
        <v>13</v>
      </c>
      <c r="G20" s="69">
        <v>2</v>
      </c>
      <c r="H20" s="69">
        <v>2</v>
      </c>
      <c r="I20" s="68">
        <v>526</v>
      </c>
      <c r="J20" s="68"/>
      <c r="K20" s="70">
        <v>18</v>
      </c>
      <c r="L20" s="70">
        <v>17</v>
      </c>
      <c r="M20" s="70">
        <v>1</v>
      </c>
      <c r="N20" s="70">
        <v>1</v>
      </c>
      <c r="O20" s="69">
        <v>0</v>
      </c>
      <c r="P20" s="69">
        <v>0</v>
      </c>
      <c r="Q20" s="68" t="s">
        <v>6167</v>
      </c>
      <c r="R20" s="69">
        <v>2</v>
      </c>
      <c r="S20" s="68"/>
      <c r="T20" s="68"/>
    </row>
    <row r="21" spans="1:20" x14ac:dyDescent="0.25">
      <c r="A21" s="69" t="s">
        <v>6168</v>
      </c>
      <c r="B21" s="249" t="s">
        <v>6147</v>
      </c>
      <c r="C21" s="68" t="s">
        <v>6169</v>
      </c>
      <c r="D21" s="68" t="s">
        <v>6170</v>
      </c>
      <c r="E21" s="70">
        <v>12</v>
      </c>
      <c r="F21" s="70">
        <v>14.25</v>
      </c>
      <c r="G21" s="69">
        <v>2</v>
      </c>
      <c r="H21" s="69">
        <v>2</v>
      </c>
      <c r="I21" s="68">
        <v>516</v>
      </c>
      <c r="J21" s="68"/>
      <c r="K21" s="70">
        <v>17.3</v>
      </c>
      <c r="L21" s="70">
        <v>17</v>
      </c>
      <c r="M21" s="70">
        <v>1</v>
      </c>
      <c r="N21" s="70">
        <v>1</v>
      </c>
      <c r="O21" s="69">
        <v>0</v>
      </c>
      <c r="P21" s="69">
        <v>0</v>
      </c>
      <c r="Q21" s="68" t="s">
        <v>6167</v>
      </c>
      <c r="R21" s="69">
        <v>2</v>
      </c>
      <c r="S21" s="68"/>
      <c r="T21" s="68"/>
    </row>
    <row r="22" spans="1:20" x14ac:dyDescent="0.25">
      <c r="A22" s="69" t="s">
        <v>6171</v>
      </c>
      <c r="B22" s="249" t="s">
        <v>6147</v>
      </c>
      <c r="C22" s="68" t="s">
        <v>6172</v>
      </c>
      <c r="D22" s="68" t="s">
        <v>6173</v>
      </c>
      <c r="E22" s="70">
        <v>10.15</v>
      </c>
      <c r="F22" s="70">
        <v>10</v>
      </c>
      <c r="G22" s="69">
        <v>2</v>
      </c>
      <c r="H22" s="69">
        <v>2</v>
      </c>
      <c r="I22" s="68">
        <v>366</v>
      </c>
      <c r="J22" s="68"/>
      <c r="K22" s="70">
        <v>13.3</v>
      </c>
      <c r="L22" s="70">
        <v>12.55</v>
      </c>
      <c r="M22" s="70">
        <v>0</v>
      </c>
      <c r="N22" s="70">
        <v>0</v>
      </c>
      <c r="O22" s="69">
        <v>0</v>
      </c>
      <c r="P22" s="69">
        <v>0</v>
      </c>
      <c r="Q22" s="68" t="s">
        <v>6173</v>
      </c>
      <c r="R22" s="69">
        <v>2</v>
      </c>
      <c r="S22" s="68"/>
      <c r="T22" s="68"/>
    </row>
    <row r="23" spans="1:20" x14ac:dyDescent="0.25">
      <c r="A23" s="69">
        <v>19</v>
      </c>
      <c r="B23" s="249" t="s">
        <v>6147</v>
      </c>
      <c r="C23" s="68" t="s">
        <v>5822</v>
      </c>
      <c r="D23" s="68" t="s">
        <v>4896</v>
      </c>
      <c r="E23" s="70">
        <v>6</v>
      </c>
      <c r="F23" s="70">
        <v>16.149999999999999</v>
      </c>
      <c r="G23" s="69">
        <v>1</v>
      </c>
      <c r="H23" s="69">
        <v>1</v>
      </c>
      <c r="I23" s="68">
        <v>306</v>
      </c>
      <c r="J23" s="68"/>
      <c r="K23" s="70">
        <v>11.15</v>
      </c>
      <c r="L23" s="70">
        <v>10</v>
      </c>
      <c r="M23" s="70">
        <v>2</v>
      </c>
      <c r="N23" s="70">
        <v>2</v>
      </c>
      <c r="O23" s="69">
        <v>0</v>
      </c>
      <c r="P23" s="69">
        <v>0</v>
      </c>
      <c r="Q23" s="68" t="s">
        <v>6156</v>
      </c>
      <c r="R23" s="69">
        <v>2</v>
      </c>
      <c r="S23" s="68"/>
      <c r="T23" s="68"/>
    </row>
    <row r="24" spans="1:20" x14ac:dyDescent="0.25">
      <c r="A24" s="47">
        <v>20</v>
      </c>
      <c r="B24" s="249" t="s">
        <v>6147</v>
      </c>
      <c r="C24" s="68" t="s">
        <v>5823</v>
      </c>
      <c r="D24" s="68" t="s">
        <v>6174</v>
      </c>
      <c r="E24" s="70">
        <v>7.3</v>
      </c>
      <c r="F24" s="70">
        <v>18</v>
      </c>
      <c r="G24" s="69">
        <v>1</v>
      </c>
      <c r="H24" s="69">
        <v>1</v>
      </c>
      <c r="I24" s="68">
        <v>320</v>
      </c>
      <c r="J24" s="68"/>
      <c r="K24" s="70">
        <v>11.3</v>
      </c>
      <c r="L24" s="70">
        <v>10</v>
      </c>
      <c r="M24" s="70">
        <v>2</v>
      </c>
      <c r="N24" s="70">
        <v>2</v>
      </c>
      <c r="O24" s="69">
        <v>0</v>
      </c>
      <c r="P24" s="69">
        <v>0</v>
      </c>
      <c r="Q24" s="68" t="s">
        <v>6156</v>
      </c>
      <c r="R24" s="69">
        <v>2</v>
      </c>
      <c r="S24" s="68"/>
      <c r="T24" s="68"/>
    </row>
    <row r="25" spans="1:20" x14ac:dyDescent="0.25">
      <c r="A25" s="69">
        <v>21</v>
      </c>
      <c r="B25" s="249" t="s">
        <v>6147</v>
      </c>
      <c r="C25" s="68" t="s">
        <v>5824</v>
      </c>
      <c r="D25" s="68" t="s">
        <v>6174</v>
      </c>
      <c r="E25" s="70">
        <v>8.3000000000000007</v>
      </c>
      <c r="F25" s="70">
        <v>18.3</v>
      </c>
      <c r="G25" s="69">
        <v>1</v>
      </c>
      <c r="H25" s="69">
        <v>1</v>
      </c>
      <c r="I25" s="68">
        <v>313</v>
      </c>
      <c r="J25" s="68"/>
      <c r="K25" s="70">
        <v>12.3</v>
      </c>
      <c r="L25" s="70">
        <v>10</v>
      </c>
      <c r="M25" s="70">
        <v>2</v>
      </c>
      <c r="N25" s="70">
        <v>2</v>
      </c>
      <c r="O25" s="69">
        <v>0</v>
      </c>
      <c r="P25" s="69">
        <v>0</v>
      </c>
      <c r="Q25" s="68" t="s">
        <v>6156</v>
      </c>
      <c r="R25" s="69">
        <v>2</v>
      </c>
      <c r="S25" s="68"/>
      <c r="T25" s="68"/>
    </row>
    <row r="26" spans="1:20" x14ac:dyDescent="0.25">
      <c r="A26" s="69">
        <v>22</v>
      </c>
      <c r="B26" s="249" t="s">
        <v>6147</v>
      </c>
      <c r="C26" s="68" t="s">
        <v>6175</v>
      </c>
      <c r="D26" s="68" t="s">
        <v>6176</v>
      </c>
      <c r="E26" s="70">
        <v>13.3</v>
      </c>
      <c r="F26" s="70">
        <v>10.15</v>
      </c>
      <c r="G26" s="69">
        <v>2</v>
      </c>
      <c r="H26" s="69">
        <v>2</v>
      </c>
      <c r="I26" s="68">
        <v>316</v>
      </c>
      <c r="J26" s="68"/>
      <c r="K26" s="70">
        <v>14.45</v>
      </c>
      <c r="L26" s="70">
        <v>13.15</v>
      </c>
      <c r="M26" s="70">
        <v>0</v>
      </c>
      <c r="N26" s="70">
        <v>0</v>
      </c>
      <c r="O26" s="69">
        <v>0</v>
      </c>
      <c r="P26" s="69">
        <v>0</v>
      </c>
      <c r="Q26" s="68" t="s">
        <v>4896</v>
      </c>
      <c r="R26" s="69">
        <v>3</v>
      </c>
      <c r="S26" s="68"/>
      <c r="T26" s="68"/>
    </row>
    <row r="27" spans="1:20" x14ac:dyDescent="0.25">
      <c r="A27" s="69">
        <v>23</v>
      </c>
      <c r="B27" s="249" t="s">
        <v>6147</v>
      </c>
      <c r="C27" s="68" t="s">
        <v>5826</v>
      </c>
      <c r="D27" s="68" t="s">
        <v>4934</v>
      </c>
      <c r="E27" s="70">
        <v>7.45</v>
      </c>
      <c r="F27" s="70">
        <v>19</v>
      </c>
      <c r="G27" s="69">
        <v>1</v>
      </c>
      <c r="H27" s="69">
        <v>1</v>
      </c>
      <c r="I27" s="68">
        <v>278</v>
      </c>
      <c r="J27" s="68"/>
      <c r="K27" s="70">
        <v>12.15</v>
      </c>
      <c r="L27" s="70">
        <v>10.199999999999999</v>
      </c>
      <c r="M27" s="70">
        <v>2.2999999999999998</v>
      </c>
      <c r="N27" s="70">
        <v>2.2999999999999998</v>
      </c>
      <c r="O27" s="69">
        <v>0</v>
      </c>
      <c r="P27" s="69">
        <v>0</v>
      </c>
      <c r="Q27" s="68" t="s">
        <v>6156</v>
      </c>
      <c r="R27" s="69">
        <v>2</v>
      </c>
      <c r="S27" s="68"/>
      <c r="T27" s="68"/>
    </row>
    <row r="28" spans="1:20" x14ac:dyDescent="0.25">
      <c r="A28" s="69">
        <v>24</v>
      </c>
      <c r="B28" s="249" t="s">
        <v>6147</v>
      </c>
      <c r="C28" s="68" t="s">
        <v>6177</v>
      </c>
      <c r="D28" s="68" t="s">
        <v>6178</v>
      </c>
      <c r="E28" s="70">
        <v>11.1</v>
      </c>
      <c r="F28" s="70">
        <v>10</v>
      </c>
      <c r="G28" s="69">
        <v>2</v>
      </c>
      <c r="H28" s="69">
        <v>2</v>
      </c>
      <c r="I28" s="68">
        <v>330</v>
      </c>
      <c r="J28" s="68"/>
      <c r="K28" s="70">
        <v>13.3</v>
      </c>
      <c r="L28" s="70">
        <v>11.45</v>
      </c>
      <c r="M28" s="70">
        <v>0</v>
      </c>
      <c r="N28" s="70">
        <v>0</v>
      </c>
      <c r="O28" s="69">
        <v>0</v>
      </c>
      <c r="P28" s="69">
        <v>0</v>
      </c>
      <c r="Q28" s="68" t="s">
        <v>6179</v>
      </c>
      <c r="R28" s="69">
        <v>4</v>
      </c>
      <c r="S28" s="68"/>
      <c r="T28" s="68"/>
    </row>
    <row r="29" spans="1:20" x14ac:dyDescent="0.25">
      <c r="A29" s="69">
        <v>25</v>
      </c>
      <c r="B29" s="249" t="s">
        <v>6147</v>
      </c>
      <c r="C29" s="68" t="s">
        <v>6180</v>
      </c>
      <c r="D29" s="68" t="s">
        <v>6181</v>
      </c>
      <c r="E29" s="70">
        <v>8</v>
      </c>
      <c r="F29" s="70">
        <v>12.3</v>
      </c>
      <c r="G29" s="69">
        <v>2</v>
      </c>
      <c r="H29" s="69">
        <v>2</v>
      </c>
      <c r="I29" s="68">
        <v>334</v>
      </c>
      <c r="J29" s="68"/>
      <c r="K29" s="70">
        <v>14.5</v>
      </c>
      <c r="L29" s="70">
        <v>11.3</v>
      </c>
      <c r="M29" s="70">
        <v>0</v>
      </c>
      <c r="N29" s="70">
        <v>0</v>
      </c>
      <c r="O29" s="69">
        <v>0</v>
      </c>
      <c r="P29" s="69">
        <v>0</v>
      </c>
      <c r="Q29" s="68" t="s">
        <v>6181</v>
      </c>
      <c r="R29" s="69">
        <v>4</v>
      </c>
      <c r="S29" s="68"/>
      <c r="T29" s="68"/>
    </row>
    <row r="30" spans="1:20" x14ac:dyDescent="0.25">
      <c r="A30" s="69">
        <v>26</v>
      </c>
      <c r="B30" s="249" t="s">
        <v>6147</v>
      </c>
      <c r="C30" s="68" t="s">
        <v>5831</v>
      </c>
      <c r="D30" s="68" t="s">
        <v>4896</v>
      </c>
      <c r="E30" s="70">
        <v>9</v>
      </c>
      <c r="F30" s="70">
        <v>19.3</v>
      </c>
      <c r="G30" s="69">
        <v>1</v>
      </c>
      <c r="H30" s="69">
        <v>1</v>
      </c>
      <c r="I30" s="68">
        <v>306</v>
      </c>
      <c r="J30" s="68"/>
      <c r="K30" s="70">
        <v>12.3</v>
      </c>
      <c r="L30" s="70">
        <v>10</v>
      </c>
      <c r="M30" s="70">
        <v>2</v>
      </c>
      <c r="N30" s="70">
        <v>2</v>
      </c>
      <c r="O30" s="69">
        <v>0</v>
      </c>
      <c r="P30" s="69">
        <v>0</v>
      </c>
      <c r="Q30" s="68" t="s">
        <v>6156</v>
      </c>
      <c r="R30" s="69">
        <v>2</v>
      </c>
      <c r="S30" s="68"/>
      <c r="T30" s="68"/>
    </row>
    <row r="31" spans="1:20" ht="15.75" x14ac:dyDescent="0.25">
      <c r="A31" s="69"/>
      <c r="B31" s="247" t="s">
        <v>6182</v>
      </c>
      <c r="C31" s="250">
        <v>18</v>
      </c>
      <c r="D31" s="68"/>
      <c r="E31" s="70"/>
      <c r="F31" s="70"/>
      <c r="G31" s="250">
        <f>SUM(G18:G30)</f>
        <v>26</v>
      </c>
      <c r="H31" s="250">
        <f>SUM(H18:H30)</f>
        <v>23</v>
      </c>
      <c r="I31" s="253">
        <f>SUM(I18:I30)</f>
        <v>5409</v>
      </c>
      <c r="J31" s="68"/>
      <c r="K31" s="70"/>
      <c r="L31" s="70"/>
      <c r="M31" s="70"/>
      <c r="N31" s="70"/>
      <c r="O31" s="250">
        <f>SUM(O18:O30)</f>
        <v>0</v>
      </c>
      <c r="P31" s="250">
        <f>SUM(P18:P30)</f>
        <v>0</v>
      </c>
      <c r="Q31" s="68"/>
      <c r="R31" s="250">
        <f>SUM(R18:R30)</f>
        <v>33</v>
      </c>
      <c r="S31" s="68"/>
      <c r="T31" s="68"/>
    </row>
    <row r="32" spans="1:20" ht="15.75" x14ac:dyDescent="0.25">
      <c r="A32" s="254"/>
      <c r="B32" s="255"/>
      <c r="C32" s="256"/>
      <c r="D32" s="257"/>
      <c r="E32" s="65"/>
      <c r="F32" s="65"/>
      <c r="G32" s="256"/>
      <c r="H32" s="256"/>
      <c r="I32" s="258"/>
      <c r="J32" s="257"/>
      <c r="K32" s="65"/>
      <c r="L32" s="65"/>
      <c r="M32" s="65"/>
      <c r="N32" s="65"/>
      <c r="O32" s="256"/>
      <c r="P32" s="256"/>
      <c r="Q32" s="257"/>
      <c r="R32" s="256"/>
      <c r="S32" s="257"/>
      <c r="T32" s="653" t="s">
        <v>6183</v>
      </c>
    </row>
    <row r="33" spans="1:20" ht="15.75" x14ac:dyDescent="0.25">
      <c r="A33" s="239" t="s">
        <v>6126</v>
      </c>
      <c r="B33" s="761" t="s">
        <v>6127</v>
      </c>
      <c r="C33" s="762" t="s">
        <v>6018</v>
      </c>
      <c r="D33" s="259" t="s">
        <v>5783</v>
      </c>
      <c r="E33" s="260" t="s">
        <v>5934</v>
      </c>
      <c r="F33" s="260" t="s">
        <v>6128</v>
      </c>
      <c r="G33" s="763" t="s">
        <v>6129</v>
      </c>
      <c r="H33" s="764"/>
      <c r="I33" s="260" t="s">
        <v>5790</v>
      </c>
      <c r="J33" s="260" t="s">
        <v>6130</v>
      </c>
      <c r="K33" s="259" t="s">
        <v>6020</v>
      </c>
      <c r="L33" s="259" t="s">
        <v>6131</v>
      </c>
      <c r="M33" s="766" t="s">
        <v>6132</v>
      </c>
      <c r="N33" s="767"/>
      <c r="O33" s="759" t="s">
        <v>6133</v>
      </c>
      <c r="P33" s="760"/>
      <c r="Q33" s="260" t="s">
        <v>6134</v>
      </c>
      <c r="R33" s="375" t="s">
        <v>7755</v>
      </c>
      <c r="S33" s="261" t="s">
        <v>6136</v>
      </c>
      <c r="T33" s="237" t="s">
        <v>5933</v>
      </c>
    </row>
    <row r="34" spans="1:20" ht="15.75" thickBot="1" x14ac:dyDescent="0.3">
      <c r="A34" s="54" t="s">
        <v>5793</v>
      </c>
      <c r="B34" s="709"/>
      <c r="C34" s="758"/>
      <c r="D34" s="240"/>
      <c r="E34" s="162"/>
      <c r="F34" s="241"/>
      <c r="G34" s="242" t="s">
        <v>5798</v>
      </c>
      <c r="H34" s="240" t="s">
        <v>5936</v>
      </c>
      <c r="I34" s="162" t="s">
        <v>5784</v>
      </c>
      <c r="J34" s="162" t="s">
        <v>6096</v>
      </c>
      <c r="K34" s="240" t="s">
        <v>5800</v>
      </c>
      <c r="L34" s="240" t="s">
        <v>5800</v>
      </c>
      <c r="M34" s="243" t="s">
        <v>5798</v>
      </c>
      <c r="N34" s="244" t="s">
        <v>5936</v>
      </c>
      <c r="O34" s="243" t="s">
        <v>5798</v>
      </c>
      <c r="P34" s="244" t="s">
        <v>5936</v>
      </c>
      <c r="Q34" s="245" t="s">
        <v>6137</v>
      </c>
      <c r="R34" s="240" t="s">
        <v>6138</v>
      </c>
      <c r="S34" s="162" t="s">
        <v>5793</v>
      </c>
      <c r="T34" s="240"/>
    </row>
    <row r="35" spans="1:20" ht="15.75" thickTop="1" x14ac:dyDescent="0.25">
      <c r="A35" s="69"/>
      <c r="B35" s="247" t="s">
        <v>6184</v>
      </c>
      <c r="C35" s="68"/>
      <c r="D35" s="68"/>
      <c r="E35" s="70"/>
      <c r="F35" s="70"/>
      <c r="G35" s="69"/>
      <c r="H35" s="69"/>
      <c r="I35" s="68"/>
      <c r="J35" s="68"/>
      <c r="K35" s="70"/>
      <c r="L35" s="70"/>
      <c r="M35" s="70"/>
      <c r="N35" s="70"/>
      <c r="O35" s="69"/>
      <c r="P35" s="69"/>
      <c r="Q35" s="68"/>
      <c r="R35" s="69"/>
      <c r="S35" s="68"/>
      <c r="T35" s="62"/>
    </row>
    <row r="36" spans="1:20" x14ac:dyDescent="0.25">
      <c r="A36" s="69">
        <v>27</v>
      </c>
      <c r="B36" s="247" t="s">
        <v>6185</v>
      </c>
      <c r="C36" s="68" t="s">
        <v>6186</v>
      </c>
      <c r="D36" s="74" t="s">
        <v>6187</v>
      </c>
      <c r="E36" s="70">
        <v>11.2</v>
      </c>
      <c r="F36" s="70">
        <v>10.1</v>
      </c>
      <c r="G36" s="69">
        <v>2</v>
      </c>
      <c r="H36" s="69">
        <v>2</v>
      </c>
      <c r="I36" s="68">
        <v>222</v>
      </c>
      <c r="J36" s="68"/>
      <c r="K36" s="70">
        <v>14.35</v>
      </c>
      <c r="L36" s="70">
        <v>12.5</v>
      </c>
      <c r="M36" s="70">
        <v>0</v>
      </c>
      <c r="N36" s="70">
        <v>0</v>
      </c>
      <c r="O36" s="69">
        <v>0</v>
      </c>
      <c r="P36" s="69">
        <v>0</v>
      </c>
      <c r="Q36" s="68" t="s">
        <v>6188</v>
      </c>
      <c r="R36" s="69">
        <v>8</v>
      </c>
      <c r="S36" s="68"/>
      <c r="T36" s="68"/>
    </row>
    <row r="37" spans="1:20" x14ac:dyDescent="0.25">
      <c r="A37" s="69">
        <v>28</v>
      </c>
      <c r="B37" s="249" t="s">
        <v>6147</v>
      </c>
      <c r="C37" s="68" t="s">
        <v>6189</v>
      </c>
      <c r="D37" s="74" t="s">
        <v>7756</v>
      </c>
      <c r="E37" s="70">
        <v>13.35</v>
      </c>
      <c r="F37" s="70">
        <v>12.15</v>
      </c>
      <c r="G37" s="69">
        <v>2</v>
      </c>
      <c r="H37" s="69">
        <v>2</v>
      </c>
      <c r="I37" s="68">
        <f>131+123</f>
        <v>254</v>
      </c>
      <c r="J37" s="68"/>
      <c r="K37" s="70">
        <v>12.05</v>
      </c>
      <c r="L37" s="70">
        <v>10.15</v>
      </c>
      <c r="M37" s="70">
        <v>0</v>
      </c>
      <c r="N37" s="70">
        <v>0</v>
      </c>
      <c r="O37" s="69">
        <v>0</v>
      </c>
      <c r="P37" s="69">
        <v>0</v>
      </c>
      <c r="Q37" s="68" t="s">
        <v>5376</v>
      </c>
      <c r="R37" s="69">
        <v>12</v>
      </c>
      <c r="S37" s="68"/>
      <c r="T37" s="68"/>
    </row>
    <row r="38" spans="1:20" x14ac:dyDescent="0.25">
      <c r="A38" s="69">
        <v>29</v>
      </c>
      <c r="B38" s="249" t="s">
        <v>6147</v>
      </c>
      <c r="C38" s="68" t="s">
        <v>6190</v>
      </c>
      <c r="D38" s="68" t="s">
        <v>6191</v>
      </c>
      <c r="E38" s="70">
        <v>13</v>
      </c>
      <c r="F38" s="70">
        <v>10.3</v>
      </c>
      <c r="G38" s="69">
        <v>2</v>
      </c>
      <c r="H38" s="69">
        <v>2</v>
      </c>
      <c r="I38" s="68">
        <v>284</v>
      </c>
      <c r="J38" s="68"/>
      <c r="K38" s="70">
        <v>12.45</v>
      </c>
      <c r="L38" s="70">
        <v>10.199999999999999</v>
      </c>
      <c r="M38" s="70">
        <v>0</v>
      </c>
      <c r="N38" s="70">
        <v>0</v>
      </c>
      <c r="O38" s="69">
        <v>0</v>
      </c>
      <c r="P38" s="69">
        <v>0</v>
      </c>
      <c r="Q38" s="68" t="s">
        <v>6192</v>
      </c>
      <c r="R38" s="69">
        <v>6</v>
      </c>
      <c r="S38" s="68"/>
      <c r="T38" s="68"/>
    </row>
    <row r="39" spans="1:20" x14ac:dyDescent="0.25">
      <c r="A39" s="69">
        <v>30</v>
      </c>
      <c r="B39" s="249" t="s">
        <v>6147</v>
      </c>
      <c r="C39" s="68" t="s">
        <v>6193</v>
      </c>
      <c r="D39" s="68" t="s">
        <v>6191</v>
      </c>
      <c r="E39" s="70">
        <v>13.45</v>
      </c>
      <c r="F39" s="70">
        <v>12</v>
      </c>
      <c r="G39" s="69">
        <v>2</v>
      </c>
      <c r="H39" s="69">
        <v>2</v>
      </c>
      <c r="I39" s="68">
        <v>362</v>
      </c>
      <c r="J39" s="68"/>
      <c r="K39" s="70">
        <v>12</v>
      </c>
      <c r="L39" s="70">
        <v>11</v>
      </c>
      <c r="M39" s="70">
        <v>0</v>
      </c>
      <c r="N39" s="70">
        <v>0</v>
      </c>
      <c r="O39" s="69">
        <v>0</v>
      </c>
      <c r="P39" s="69">
        <v>0</v>
      </c>
      <c r="Q39" s="68" t="s">
        <v>6194</v>
      </c>
      <c r="R39" s="69">
        <v>6</v>
      </c>
      <c r="S39" s="68"/>
      <c r="T39" s="68"/>
    </row>
    <row r="40" spans="1:20" x14ac:dyDescent="0.25">
      <c r="A40" s="69">
        <v>31</v>
      </c>
      <c r="B40" s="249" t="s">
        <v>6147</v>
      </c>
      <c r="C40" s="68" t="s">
        <v>6195</v>
      </c>
      <c r="D40" s="68" t="s">
        <v>6191</v>
      </c>
      <c r="E40" s="70">
        <v>13</v>
      </c>
      <c r="F40" s="70">
        <v>12.15</v>
      </c>
      <c r="G40" s="69">
        <v>2</v>
      </c>
      <c r="H40" s="69">
        <v>2</v>
      </c>
      <c r="I40" s="68">
        <v>316</v>
      </c>
      <c r="J40" s="68"/>
      <c r="K40" s="70">
        <v>13.3</v>
      </c>
      <c r="L40" s="70">
        <v>12.35</v>
      </c>
      <c r="M40" s="70">
        <v>0</v>
      </c>
      <c r="N40" s="70">
        <v>0</v>
      </c>
      <c r="O40" s="69">
        <v>0</v>
      </c>
      <c r="P40" s="69">
        <v>0</v>
      </c>
      <c r="Q40" s="68" t="s">
        <v>6194</v>
      </c>
      <c r="R40" s="69">
        <v>5</v>
      </c>
      <c r="S40" s="68"/>
      <c r="T40" s="68"/>
    </row>
    <row r="41" spans="1:20" x14ac:dyDescent="0.25">
      <c r="A41" s="69">
        <v>32</v>
      </c>
      <c r="B41" s="249" t="s">
        <v>6147</v>
      </c>
      <c r="C41" s="68" t="s">
        <v>6196</v>
      </c>
      <c r="D41" s="68" t="s">
        <v>6191</v>
      </c>
      <c r="E41" s="70">
        <v>12.3</v>
      </c>
      <c r="F41" s="70">
        <v>12.45</v>
      </c>
      <c r="G41" s="69">
        <v>2</v>
      </c>
      <c r="H41" s="69">
        <v>2</v>
      </c>
      <c r="I41" s="68">
        <v>300</v>
      </c>
      <c r="J41" s="68"/>
      <c r="K41" s="70">
        <v>13</v>
      </c>
      <c r="L41" s="70">
        <v>11.3</v>
      </c>
      <c r="M41" s="70">
        <v>0</v>
      </c>
      <c r="N41" s="70">
        <v>0</v>
      </c>
      <c r="O41" s="69">
        <v>0</v>
      </c>
      <c r="P41" s="69">
        <v>0</v>
      </c>
      <c r="Q41" s="68" t="s">
        <v>6194</v>
      </c>
      <c r="R41" s="69">
        <v>4</v>
      </c>
      <c r="S41" s="68"/>
      <c r="T41" s="68"/>
    </row>
    <row r="42" spans="1:20" x14ac:dyDescent="0.25">
      <c r="A42" s="69">
        <v>33</v>
      </c>
      <c r="B42" s="249" t="s">
        <v>6147</v>
      </c>
      <c r="C42" s="68" t="s">
        <v>6197</v>
      </c>
      <c r="D42" s="68" t="s">
        <v>6191</v>
      </c>
      <c r="E42" s="70">
        <v>13</v>
      </c>
      <c r="F42" s="70">
        <v>14</v>
      </c>
      <c r="G42" s="69">
        <v>2</v>
      </c>
      <c r="H42" s="69">
        <v>2</v>
      </c>
      <c r="I42" s="68">
        <v>282</v>
      </c>
      <c r="J42" s="68"/>
      <c r="K42" s="70">
        <v>14.2</v>
      </c>
      <c r="L42" s="70">
        <v>11.45</v>
      </c>
      <c r="M42" s="70">
        <v>0</v>
      </c>
      <c r="N42" s="70">
        <v>0</v>
      </c>
      <c r="O42" s="69">
        <v>0</v>
      </c>
      <c r="P42" s="69">
        <v>0</v>
      </c>
      <c r="Q42" s="68" t="s">
        <v>6194</v>
      </c>
      <c r="R42" s="69">
        <v>8</v>
      </c>
      <c r="S42" s="68"/>
      <c r="T42" s="68"/>
    </row>
    <row r="43" spans="1:20" x14ac:dyDescent="0.25">
      <c r="A43" s="69">
        <v>34</v>
      </c>
      <c r="B43" s="249" t="s">
        <v>6147</v>
      </c>
      <c r="C43" s="68" t="s">
        <v>6198</v>
      </c>
      <c r="D43" s="68" t="s">
        <v>6199</v>
      </c>
      <c r="E43" s="70">
        <v>15.1</v>
      </c>
      <c r="F43" s="70">
        <v>13.4</v>
      </c>
      <c r="G43" s="69">
        <v>2</v>
      </c>
      <c r="H43" s="69">
        <v>2</v>
      </c>
      <c r="I43" s="68">
        <v>323</v>
      </c>
      <c r="J43" s="68"/>
      <c r="K43" s="70">
        <v>13.2</v>
      </c>
      <c r="L43" s="70">
        <v>11.55</v>
      </c>
      <c r="M43" s="70">
        <v>0</v>
      </c>
      <c r="N43" s="70">
        <v>0</v>
      </c>
      <c r="O43" s="69">
        <v>0</v>
      </c>
      <c r="P43" s="69">
        <v>0</v>
      </c>
      <c r="Q43" s="68" t="s">
        <v>6200</v>
      </c>
      <c r="R43" s="69">
        <v>6</v>
      </c>
      <c r="S43" s="68"/>
      <c r="T43" s="68"/>
    </row>
    <row r="44" spans="1:20" x14ac:dyDescent="0.25">
      <c r="A44" s="69">
        <v>35</v>
      </c>
      <c r="B44" s="249" t="s">
        <v>6147</v>
      </c>
      <c r="C44" s="68" t="s">
        <v>6201</v>
      </c>
      <c r="D44" s="68" t="s">
        <v>6202</v>
      </c>
      <c r="E44" s="70">
        <v>13</v>
      </c>
      <c r="F44" s="70">
        <v>11.45</v>
      </c>
      <c r="G44" s="69">
        <v>2</v>
      </c>
      <c r="H44" s="69">
        <v>2</v>
      </c>
      <c r="I44" s="68">
        <v>200</v>
      </c>
      <c r="J44" s="68"/>
      <c r="K44" s="70">
        <v>12.15</v>
      </c>
      <c r="L44" s="70">
        <v>9.0500000000000007</v>
      </c>
      <c r="M44" s="70">
        <v>0</v>
      </c>
      <c r="N44" s="70">
        <v>0</v>
      </c>
      <c r="O44" s="69">
        <v>0</v>
      </c>
      <c r="P44" s="69">
        <v>0</v>
      </c>
      <c r="Q44" s="68" t="s">
        <v>6202</v>
      </c>
      <c r="R44" s="69">
        <v>6</v>
      </c>
      <c r="S44" s="68"/>
      <c r="T44" s="68"/>
    </row>
    <row r="45" spans="1:20" x14ac:dyDescent="0.25">
      <c r="A45" s="69">
        <v>36</v>
      </c>
      <c r="B45" s="249" t="s">
        <v>6147</v>
      </c>
      <c r="C45" s="68" t="s">
        <v>6203</v>
      </c>
      <c r="D45" s="68" t="s">
        <v>6204</v>
      </c>
      <c r="E45" s="70">
        <v>10</v>
      </c>
      <c r="F45" s="70">
        <v>9.15</v>
      </c>
      <c r="G45" s="69">
        <v>2</v>
      </c>
      <c r="H45" s="69">
        <v>2</v>
      </c>
      <c r="I45" s="68">
        <v>272</v>
      </c>
      <c r="J45" s="68"/>
      <c r="K45" s="70">
        <v>12.3</v>
      </c>
      <c r="L45" s="70">
        <v>9.5</v>
      </c>
      <c r="M45" s="70">
        <v>0</v>
      </c>
      <c r="N45" s="70">
        <v>0</v>
      </c>
      <c r="O45" s="69">
        <v>0</v>
      </c>
      <c r="P45" s="69">
        <v>0</v>
      </c>
      <c r="Q45" s="68" t="s">
        <v>6205</v>
      </c>
      <c r="R45" s="69">
        <v>4</v>
      </c>
      <c r="S45" s="68"/>
      <c r="T45" s="68"/>
    </row>
    <row r="46" spans="1:20" x14ac:dyDescent="0.25">
      <c r="A46" s="69">
        <v>37</v>
      </c>
      <c r="B46" s="249" t="s">
        <v>6147</v>
      </c>
      <c r="C46" s="68" t="s">
        <v>6206</v>
      </c>
      <c r="D46" s="68" t="s">
        <v>6207</v>
      </c>
      <c r="E46" s="70">
        <v>12</v>
      </c>
      <c r="F46" s="70">
        <v>10.5</v>
      </c>
      <c r="G46" s="69">
        <v>2</v>
      </c>
      <c r="H46" s="69">
        <v>2</v>
      </c>
      <c r="I46" s="68">
        <v>318</v>
      </c>
      <c r="J46" s="68"/>
      <c r="K46" s="70">
        <v>13.25</v>
      </c>
      <c r="L46" s="70">
        <v>11.4</v>
      </c>
      <c r="M46" s="70">
        <v>0</v>
      </c>
      <c r="N46" s="70">
        <v>0</v>
      </c>
      <c r="O46" s="69">
        <v>0</v>
      </c>
      <c r="P46" s="69">
        <v>0</v>
      </c>
      <c r="Q46" s="68" t="s">
        <v>5139</v>
      </c>
      <c r="R46" s="69">
        <v>6</v>
      </c>
      <c r="S46" s="68"/>
      <c r="T46" s="68"/>
    </row>
    <row r="47" spans="1:20" x14ac:dyDescent="0.25">
      <c r="A47" s="69">
        <v>38</v>
      </c>
      <c r="B47" s="249" t="s">
        <v>6147</v>
      </c>
      <c r="C47" s="68" t="s">
        <v>6372</v>
      </c>
      <c r="D47" s="68" t="s">
        <v>6208</v>
      </c>
      <c r="E47" s="70">
        <v>11.3</v>
      </c>
      <c r="F47" s="70">
        <v>10.35</v>
      </c>
      <c r="G47" s="69">
        <v>2</v>
      </c>
      <c r="H47" s="69">
        <v>2</v>
      </c>
      <c r="I47" s="68">
        <v>268</v>
      </c>
      <c r="J47" s="68"/>
      <c r="K47" s="70">
        <v>14.25</v>
      </c>
      <c r="L47" s="70">
        <v>10.3</v>
      </c>
      <c r="M47" s="70">
        <v>0</v>
      </c>
      <c r="N47" s="70">
        <v>0</v>
      </c>
      <c r="O47" s="69">
        <v>0</v>
      </c>
      <c r="P47" s="69">
        <v>0</v>
      </c>
      <c r="Q47" s="68" t="s">
        <v>6209</v>
      </c>
      <c r="R47" s="69">
        <v>6</v>
      </c>
      <c r="S47" s="68"/>
      <c r="T47" s="68"/>
    </row>
    <row r="48" spans="1:20" x14ac:dyDescent="0.25">
      <c r="A48" s="69">
        <v>39</v>
      </c>
      <c r="B48" s="249" t="s">
        <v>6147</v>
      </c>
      <c r="C48" s="68" t="s">
        <v>6210</v>
      </c>
      <c r="D48" s="68" t="s">
        <v>6211</v>
      </c>
      <c r="E48" s="70">
        <v>12.35</v>
      </c>
      <c r="F48" s="70">
        <v>11.05</v>
      </c>
      <c r="G48" s="69">
        <v>2</v>
      </c>
      <c r="H48" s="69">
        <v>2</v>
      </c>
      <c r="I48" s="68">
        <v>240</v>
      </c>
      <c r="J48" s="68"/>
      <c r="K48" s="70">
        <v>12.25</v>
      </c>
      <c r="L48" s="70">
        <v>10</v>
      </c>
      <c r="M48" s="70">
        <v>0</v>
      </c>
      <c r="N48" s="70">
        <v>0</v>
      </c>
      <c r="O48" s="69">
        <v>0</v>
      </c>
      <c r="P48" s="69">
        <v>0</v>
      </c>
      <c r="Q48" s="74" t="s">
        <v>6212</v>
      </c>
      <c r="R48" s="69">
        <v>8</v>
      </c>
      <c r="S48" s="68"/>
      <c r="T48" s="68"/>
    </row>
    <row r="49" spans="1:20" x14ac:dyDescent="0.25">
      <c r="A49" s="69">
        <v>40</v>
      </c>
      <c r="B49" s="249" t="s">
        <v>6147</v>
      </c>
      <c r="C49" s="68" t="s">
        <v>6213</v>
      </c>
      <c r="D49" s="68" t="s">
        <v>6214</v>
      </c>
      <c r="E49" s="70">
        <v>9.4</v>
      </c>
      <c r="F49" s="70">
        <v>7.25</v>
      </c>
      <c r="G49" s="69">
        <v>2</v>
      </c>
      <c r="H49" s="69">
        <v>2</v>
      </c>
      <c r="I49" s="68">
        <v>283</v>
      </c>
      <c r="J49" s="68"/>
      <c r="K49" s="70">
        <v>12.15</v>
      </c>
      <c r="L49" s="70">
        <v>10.45</v>
      </c>
      <c r="M49" s="70">
        <v>0</v>
      </c>
      <c r="N49" s="70">
        <v>0</v>
      </c>
      <c r="O49" s="69">
        <v>0</v>
      </c>
      <c r="P49" s="69">
        <v>0</v>
      </c>
      <c r="Q49" s="68" t="s">
        <v>6215</v>
      </c>
      <c r="R49" s="69">
        <v>4</v>
      </c>
      <c r="S49" s="68"/>
      <c r="T49" s="68"/>
    </row>
    <row r="50" spans="1:20" x14ac:dyDescent="0.25">
      <c r="A50" s="69">
        <v>41</v>
      </c>
      <c r="B50" s="249" t="s">
        <v>6147</v>
      </c>
      <c r="C50" s="68" t="s">
        <v>6385</v>
      </c>
      <c r="D50" s="68" t="s">
        <v>6216</v>
      </c>
      <c r="E50" s="70">
        <v>11.3</v>
      </c>
      <c r="F50" s="70">
        <v>10.45</v>
      </c>
      <c r="G50" s="69">
        <v>2</v>
      </c>
      <c r="H50" s="69">
        <v>2</v>
      </c>
      <c r="I50" s="68">
        <v>229</v>
      </c>
      <c r="J50" s="68"/>
      <c r="K50" s="70">
        <v>12.55</v>
      </c>
      <c r="L50" s="70">
        <v>11.15</v>
      </c>
      <c r="M50" s="70">
        <v>0</v>
      </c>
      <c r="N50" s="70">
        <v>0</v>
      </c>
      <c r="O50" s="69">
        <v>0</v>
      </c>
      <c r="P50" s="69">
        <v>0</v>
      </c>
      <c r="Q50" s="68" t="s">
        <v>6217</v>
      </c>
      <c r="R50" s="69">
        <v>8</v>
      </c>
      <c r="S50" s="68"/>
      <c r="T50" s="68"/>
    </row>
    <row r="51" spans="1:20" x14ac:dyDescent="0.25">
      <c r="A51" s="69">
        <v>42</v>
      </c>
      <c r="B51" s="249" t="s">
        <v>6147</v>
      </c>
      <c r="C51" s="68" t="s">
        <v>6218</v>
      </c>
      <c r="D51" s="68" t="s">
        <v>6216</v>
      </c>
      <c r="E51" s="70">
        <v>12.15</v>
      </c>
      <c r="F51" s="70">
        <v>11.05</v>
      </c>
      <c r="G51" s="69">
        <v>2</v>
      </c>
      <c r="H51" s="69">
        <v>2</v>
      </c>
      <c r="I51" s="68">
        <v>254</v>
      </c>
      <c r="J51" s="68"/>
      <c r="K51" s="70">
        <v>11.2</v>
      </c>
      <c r="L51" s="70">
        <v>10.050000000000001</v>
      </c>
      <c r="M51" s="70">
        <v>0</v>
      </c>
      <c r="N51" s="70">
        <v>0</v>
      </c>
      <c r="O51" s="69">
        <v>0</v>
      </c>
      <c r="P51" s="69">
        <v>0</v>
      </c>
      <c r="Q51" s="68" t="s">
        <v>6217</v>
      </c>
      <c r="R51" s="69">
        <v>8</v>
      </c>
      <c r="S51" s="68"/>
      <c r="T51" s="68"/>
    </row>
    <row r="52" spans="1:20" x14ac:dyDescent="0.25">
      <c r="A52" s="69">
        <v>43</v>
      </c>
      <c r="B52" s="249" t="s">
        <v>6147</v>
      </c>
      <c r="C52" s="68" t="s">
        <v>6219</v>
      </c>
      <c r="D52" s="68" t="s">
        <v>6220</v>
      </c>
      <c r="E52" s="70">
        <v>13.05</v>
      </c>
      <c r="F52" s="70">
        <v>11.55</v>
      </c>
      <c r="G52" s="69">
        <v>2</v>
      </c>
      <c r="H52" s="69">
        <v>2</v>
      </c>
      <c r="I52" s="68">
        <v>232</v>
      </c>
      <c r="J52" s="68"/>
      <c r="K52" s="70">
        <v>12.15</v>
      </c>
      <c r="L52" s="70">
        <v>10</v>
      </c>
      <c r="M52" s="70">
        <v>0</v>
      </c>
      <c r="N52" s="70">
        <v>0</v>
      </c>
      <c r="O52" s="69">
        <v>0</v>
      </c>
      <c r="P52" s="69">
        <v>0</v>
      </c>
      <c r="Q52" s="68" t="s">
        <v>6220</v>
      </c>
      <c r="R52" s="69">
        <v>8</v>
      </c>
      <c r="S52" s="68"/>
      <c r="T52" s="68"/>
    </row>
    <row r="53" spans="1:20" x14ac:dyDescent="0.25">
      <c r="A53" s="69">
        <v>44</v>
      </c>
      <c r="B53" s="249" t="s">
        <v>6147</v>
      </c>
      <c r="C53" s="68" t="s">
        <v>6221</v>
      </c>
      <c r="D53" s="68" t="s">
        <v>6222</v>
      </c>
      <c r="E53" s="70">
        <v>13.3</v>
      </c>
      <c r="F53" s="70">
        <v>11.3</v>
      </c>
      <c r="G53" s="69">
        <v>2</v>
      </c>
      <c r="H53" s="69">
        <v>2</v>
      </c>
      <c r="I53" s="68">
        <v>266</v>
      </c>
      <c r="J53" s="68"/>
      <c r="K53" s="70">
        <v>13</v>
      </c>
      <c r="L53" s="70">
        <v>11.3</v>
      </c>
      <c r="M53" s="70">
        <v>0</v>
      </c>
      <c r="N53" s="70">
        <v>0</v>
      </c>
      <c r="O53" s="69">
        <v>0</v>
      </c>
      <c r="P53" s="69">
        <v>0</v>
      </c>
      <c r="Q53" s="68" t="s">
        <v>6222</v>
      </c>
      <c r="R53" s="69">
        <v>7</v>
      </c>
      <c r="S53" s="68"/>
      <c r="T53" s="68"/>
    </row>
    <row r="54" spans="1:20" x14ac:dyDescent="0.25">
      <c r="A54" s="69">
        <v>45</v>
      </c>
      <c r="B54" s="249" t="s">
        <v>6147</v>
      </c>
      <c r="C54" s="68" t="s">
        <v>6223</v>
      </c>
      <c r="D54" s="68" t="s">
        <v>6224</v>
      </c>
      <c r="E54" s="70">
        <v>10.25</v>
      </c>
      <c r="F54" s="70">
        <v>9.4499999999999993</v>
      </c>
      <c r="G54" s="69">
        <v>2</v>
      </c>
      <c r="H54" s="69">
        <v>2</v>
      </c>
      <c r="I54" s="68">
        <v>282</v>
      </c>
      <c r="J54" s="68"/>
      <c r="K54" s="70">
        <v>13.4</v>
      </c>
      <c r="L54" s="70">
        <v>11.15</v>
      </c>
      <c r="M54" s="70">
        <v>0</v>
      </c>
      <c r="N54" s="70">
        <v>0</v>
      </c>
      <c r="O54" s="69">
        <v>0</v>
      </c>
      <c r="P54" s="69">
        <v>0</v>
      </c>
      <c r="Q54" s="68" t="s">
        <v>5308</v>
      </c>
      <c r="R54" s="69">
        <v>6</v>
      </c>
      <c r="S54" s="68"/>
      <c r="T54" s="68"/>
    </row>
    <row r="55" spans="1:20" x14ac:dyDescent="0.25">
      <c r="A55" s="69">
        <v>46</v>
      </c>
      <c r="B55" s="249" t="s">
        <v>6147</v>
      </c>
      <c r="C55" s="68" t="s">
        <v>6225</v>
      </c>
      <c r="D55" s="68" t="s">
        <v>6226</v>
      </c>
      <c r="E55" s="70">
        <v>11.3</v>
      </c>
      <c r="F55" s="70">
        <v>10.3</v>
      </c>
      <c r="G55" s="69">
        <v>2</v>
      </c>
      <c r="H55" s="69">
        <v>2</v>
      </c>
      <c r="I55" s="68">
        <v>245</v>
      </c>
      <c r="J55" s="68"/>
      <c r="K55" s="70">
        <v>11.45</v>
      </c>
      <c r="L55" s="70">
        <v>11.25</v>
      </c>
      <c r="M55" s="70">
        <v>0</v>
      </c>
      <c r="N55" s="70">
        <v>0</v>
      </c>
      <c r="O55" s="69">
        <v>0</v>
      </c>
      <c r="P55" s="69">
        <v>0</v>
      </c>
      <c r="Q55" s="68" t="s">
        <v>5139</v>
      </c>
      <c r="R55" s="69">
        <v>7</v>
      </c>
      <c r="S55" s="68"/>
      <c r="T55" s="68"/>
    </row>
    <row r="56" spans="1:20" x14ac:dyDescent="0.25">
      <c r="A56" s="69">
        <v>47</v>
      </c>
      <c r="B56" s="249" t="s">
        <v>6147</v>
      </c>
      <c r="C56" s="68" t="s">
        <v>6227</v>
      </c>
      <c r="D56" s="68" t="s">
        <v>6228</v>
      </c>
      <c r="E56" s="70">
        <v>12.15</v>
      </c>
      <c r="F56" s="70">
        <v>11.05</v>
      </c>
      <c r="G56" s="69">
        <v>2</v>
      </c>
      <c r="H56" s="69">
        <v>2</v>
      </c>
      <c r="I56" s="68">
        <v>251</v>
      </c>
      <c r="J56" s="68"/>
      <c r="K56" s="70">
        <v>12.55</v>
      </c>
      <c r="L56" s="70">
        <v>10.15</v>
      </c>
      <c r="M56" s="70">
        <v>0</v>
      </c>
      <c r="N56" s="70">
        <v>0</v>
      </c>
      <c r="O56" s="69">
        <v>0</v>
      </c>
      <c r="P56" s="69">
        <v>0</v>
      </c>
      <c r="Q56" s="68" t="s">
        <v>6228</v>
      </c>
      <c r="R56" s="69">
        <v>9</v>
      </c>
      <c r="S56" s="68"/>
      <c r="T56" s="68"/>
    </row>
    <row r="57" spans="1:20" x14ac:dyDescent="0.25">
      <c r="A57" s="69">
        <v>48</v>
      </c>
      <c r="B57" s="249" t="s">
        <v>6147</v>
      </c>
      <c r="C57" s="68" t="s">
        <v>6229</v>
      </c>
      <c r="D57" s="68" t="s">
        <v>4992</v>
      </c>
      <c r="E57" s="70">
        <v>11.4</v>
      </c>
      <c r="F57" s="70">
        <v>11.3</v>
      </c>
      <c r="G57" s="69">
        <v>2</v>
      </c>
      <c r="H57" s="69">
        <v>2</v>
      </c>
      <c r="I57" s="68">
        <v>232</v>
      </c>
      <c r="J57" s="68"/>
      <c r="K57" s="68">
        <v>13.45</v>
      </c>
      <c r="L57" s="70">
        <v>11.3</v>
      </c>
      <c r="M57" s="70">
        <v>0</v>
      </c>
      <c r="N57" s="70">
        <v>0</v>
      </c>
      <c r="O57" s="69">
        <v>0</v>
      </c>
      <c r="P57" s="69">
        <v>0</v>
      </c>
      <c r="Q57" s="68" t="s">
        <v>4992</v>
      </c>
      <c r="R57" s="69">
        <v>8</v>
      </c>
      <c r="S57" s="68"/>
      <c r="T57" s="68"/>
    </row>
    <row r="58" spans="1:20" x14ac:dyDescent="0.25">
      <c r="A58" s="69">
        <v>49</v>
      </c>
      <c r="B58" s="249" t="s">
        <v>6147</v>
      </c>
      <c r="C58" s="262" t="s">
        <v>6230</v>
      </c>
      <c r="D58" s="68" t="s">
        <v>5209</v>
      </c>
      <c r="E58" s="70">
        <v>11.45</v>
      </c>
      <c r="F58" s="70">
        <v>11.45</v>
      </c>
      <c r="G58" s="69">
        <v>2</v>
      </c>
      <c r="H58" s="69">
        <v>2</v>
      </c>
      <c r="I58" s="68">
        <v>264</v>
      </c>
      <c r="J58" s="68"/>
      <c r="K58" s="70">
        <v>15.4</v>
      </c>
      <c r="L58" s="70">
        <v>12.25</v>
      </c>
      <c r="M58" s="70">
        <v>0</v>
      </c>
      <c r="N58" s="70">
        <v>0</v>
      </c>
      <c r="O58" s="69">
        <v>0</v>
      </c>
      <c r="P58" s="69">
        <v>0</v>
      </c>
      <c r="Q58" s="68" t="s">
        <v>5209</v>
      </c>
      <c r="R58" s="69">
        <v>6</v>
      </c>
      <c r="S58" s="68"/>
      <c r="T58" s="68"/>
    </row>
    <row r="59" spans="1:20" x14ac:dyDescent="0.25">
      <c r="A59" s="69">
        <v>50</v>
      </c>
      <c r="B59" s="249" t="s">
        <v>6147</v>
      </c>
      <c r="C59" s="262" t="s">
        <v>6231</v>
      </c>
      <c r="D59" s="68" t="s">
        <v>5352</v>
      </c>
      <c r="E59" s="70">
        <v>10.4</v>
      </c>
      <c r="F59" s="70">
        <v>9.3000000000000007</v>
      </c>
      <c r="G59" s="69">
        <v>2</v>
      </c>
      <c r="H59" s="69">
        <v>2</v>
      </c>
      <c r="I59" s="68">
        <v>251</v>
      </c>
      <c r="J59" s="68"/>
      <c r="K59" s="70">
        <v>12.5</v>
      </c>
      <c r="L59" s="70">
        <v>10</v>
      </c>
      <c r="M59" s="70">
        <v>0</v>
      </c>
      <c r="N59" s="70">
        <v>0</v>
      </c>
      <c r="O59" s="69">
        <v>0</v>
      </c>
      <c r="P59" s="69">
        <v>0</v>
      </c>
      <c r="Q59" s="68" t="s">
        <v>5352</v>
      </c>
      <c r="R59" s="69">
        <v>5</v>
      </c>
      <c r="S59" s="68"/>
      <c r="T59" s="68"/>
    </row>
    <row r="60" spans="1:20" x14ac:dyDescent="0.25">
      <c r="A60" s="69">
        <v>51</v>
      </c>
      <c r="B60" s="249" t="s">
        <v>6147</v>
      </c>
      <c r="C60" s="262" t="s">
        <v>6232</v>
      </c>
      <c r="D60" s="68" t="s">
        <v>6233</v>
      </c>
      <c r="E60" s="70">
        <v>10.45</v>
      </c>
      <c r="F60" s="70">
        <v>9.3000000000000007</v>
      </c>
      <c r="G60" s="69">
        <v>2</v>
      </c>
      <c r="H60" s="69">
        <v>2</v>
      </c>
      <c r="I60" s="68">
        <v>264</v>
      </c>
      <c r="J60" s="68"/>
      <c r="K60" s="70">
        <v>16</v>
      </c>
      <c r="L60" s="70">
        <v>11.45</v>
      </c>
      <c r="M60" s="70">
        <v>0</v>
      </c>
      <c r="N60" s="70">
        <v>0</v>
      </c>
      <c r="O60" s="69">
        <v>0</v>
      </c>
      <c r="P60" s="69">
        <v>0</v>
      </c>
      <c r="Q60" s="68" t="s">
        <v>6234</v>
      </c>
      <c r="R60" s="69">
        <v>5</v>
      </c>
      <c r="S60" s="68"/>
      <c r="T60" s="68"/>
    </row>
    <row r="61" spans="1:20" x14ac:dyDescent="0.25">
      <c r="A61" s="69">
        <v>52</v>
      </c>
      <c r="B61" s="249" t="s">
        <v>6147</v>
      </c>
      <c r="C61" s="262" t="s">
        <v>6235</v>
      </c>
      <c r="D61" s="68" t="s">
        <v>6236</v>
      </c>
      <c r="E61" s="70">
        <v>13.3</v>
      </c>
      <c r="F61" s="70">
        <v>11.55</v>
      </c>
      <c r="G61" s="69">
        <v>2</v>
      </c>
      <c r="H61" s="69">
        <v>2</v>
      </c>
      <c r="I61" s="68">
        <v>196</v>
      </c>
      <c r="J61" s="68"/>
      <c r="K61" s="70">
        <v>12.25</v>
      </c>
      <c r="L61" s="70">
        <v>9.3000000000000007</v>
      </c>
      <c r="M61" s="70">
        <v>0</v>
      </c>
      <c r="N61" s="70">
        <v>0</v>
      </c>
      <c r="O61" s="69">
        <v>0</v>
      </c>
      <c r="P61" s="69">
        <v>0</v>
      </c>
      <c r="Q61" s="68" t="s">
        <v>5867</v>
      </c>
      <c r="R61" s="69">
        <v>6</v>
      </c>
      <c r="S61" s="68"/>
      <c r="T61" s="68"/>
    </row>
    <row r="62" spans="1:20" x14ac:dyDescent="0.25">
      <c r="A62" s="69">
        <v>53</v>
      </c>
      <c r="B62" s="249" t="s">
        <v>6147</v>
      </c>
      <c r="C62" s="262" t="s">
        <v>6237</v>
      </c>
      <c r="D62" s="68" t="s">
        <v>6238</v>
      </c>
      <c r="E62" s="70">
        <v>11.55</v>
      </c>
      <c r="F62" s="70">
        <v>10.3</v>
      </c>
      <c r="G62" s="69">
        <v>2</v>
      </c>
      <c r="H62" s="69">
        <v>2</v>
      </c>
      <c r="I62" s="68">
        <v>248</v>
      </c>
      <c r="J62" s="68"/>
      <c r="K62" s="70">
        <v>13.45</v>
      </c>
      <c r="L62" s="70">
        <v>12.45</v>
      </c>
      <c r="M62" s="70">
        <v>0</v>
      </c>
      <c r="N62" s="70">
        <v>0</v>
      </c>
      <c r="O62" s="69">
        <v>0</v>
      </c>
      <c r="P62" s="69">
        <v>0</v>
      </c>
      <c r="Q62" s="68" t="s">
        <v>6194</v>
      </c>
      <c r="R62" s="69">
        <v>8</v>
      </c>
      <c r="S62" s="68"/>
      <c r="T62" s="68"/>
    </row>
    <row r="63" spans="1:20" x14ac:dyDescent="0.25">
      <c r="A63" s="69">
        <v>54</v>
      </c>
      <c r="B63" s="249" t="s">
        <v>6147</v>
      </c>
      <c r="C63" s="262" t="s">
        <v>5869</v>
      </c>
      <c r="D63" s="68" t="s">
        <v>5030</v>
      </c>
      <c r="E63" s="70">
        <v>7</v>
      </c>
      <c r="F63" s="70">
        <v>12.45</v>
      </c>
      <c r="G63" s="69">
        <v>1</v>
      </c>
      <c r="H63" s="69">
        <v>1</v>
      </c>
      <c r="I63" s="68">
        <v>154</v>
      </c>
      <c r="J63" s="68"/>
      <c r="K63" s="70">
        <v>6.3</v>
      </c>
      <c r="L63" s="70">
        <v>5.15</v>
      </c>
      <c r="M63" s="70">
        <v>0</v>
      </c>
      <c r="N63" s="70">
        <v>0</v>
      </c>
      <c r="O63" s="69">
        <v>0</v>
      </c>
      <c r="P63" s="69">
        <v>0</v>
      </c>
      <c r="Q63" s="68" t="s">
        <v>6194</v>
      </c>
      <c r="R63" s="69">
        <v>5</v>
      </c>
      <c r="S63" s="68"/>
      <c r="T63" s="68"/>
    </row>
    <row r="64" spans="1:20" x14ac:dyDescent="0.25">
      <c r="A64" s="69">
        <v>55</v>
      </c>
      <c r="B64" s="249" t="s">
        <v>6147</v>
      </c>
      <c r="C64" s="262" t="s">
        <v>6239</v>
      </c>
      <c r="D64" s="68" t="s">
        <v>6240</v>
      </c>
      <c r="E64" s="70">
        <v>11</v>
      </c>
      <c r="F64" s="70">
        <v>9.0500000000000007</v>
      </c>
      <c r="G64" s="69">
        <v>2</v>
      </c>
      <c r="H64" s="69">
        <v>2</v>
      </c>
      <c r="I64" s="68">
        <v>252</v>
      </c>
      <c r="J64" s="68"/>
      <c r="K64" s="70">
        <v>13.35</v>
      </c>
      <c r="L64" s="70">
        <v>10.4</v>
      </c>
      <c r="M64" s="70">
        <v>0</v>
      </c>
      <c r="N64" s="70">
        <v>0</v>
      </c>
      <c r="O64" s="69">
        <v>0</v>
      </c>
      <c r="P64" s="69">
        <v>0</v>
      </c>
      <c r="Q64" s="68" t="s">
        <v>6241</v>
      </c>
      <c r="R64" s="69">
        <v>5</v>
      </c>
      <c r="S64" s="68"/>
      <c r="T64" s="68"/>
    </row>
    <row r="65" spans="1:20" x14ac:dyDescent="0.25">
      <c r="A65" s="69">
        <v>56</v>
      </c>
      <c r="B65" s="249" t="s">
        <v>6147</v>
      </c>
      <c r="C65" s="262" t="s">
        <v>6242</v>
      </c>
      <c r="D65" s="68" t="s">
        <v>5376</v>
      </c>
      <c r="E65" s="70">
        <v>13.4</v>
      </c>
      <c r="F65" s="70">
        <v>12</v>
      </c>
      <c r="G65" s="69">
        <v>2</v>
      </c>
      <c r="H65" s="69">
        <v>2</v>
      </c>
      <c r="I65" s="68">
        <v>220</v>
      </c>
      <c r="J65" s="68"/>
      <c r="K65" s="70">
        <v>12.1</v>
      </c>
      <c r="L65" s="70">
        <v>8</v>
      </c>
      <c r="M65" s="70">
        <v>0</v>
      </c>
      <c r="N65" s="70">
        <v>0</v>
      </c>
      <c r="O65" s="69">
        <v>0</v>
      </c>
      <c r="P65" s="69">
        <v>0</v>
      </c>
      <c r="Q65" s="68" t="s">
        <v>5374</v>
      </c>
      <c r="R65" s="69">
        <v>10</v>
      </c>
      <c r="S65" s="68"/>
      <c r="T65" s="68"/>
    </row>
    <row r="66" spans="1:20" x14ac:dyDescent="0.25">
      <c r="A66" s="69">
        <v>57</v>
      </c>
      <c r="B66" s="249" t="s">
        <v>6147</v>
      </c>
      <c r="C66" s="262" t="s">
        <v>6243</v>
      </c>
      <c r="D66" s="68" t="s">
        <v>6244</v>
      </c>
      <c r="E66" s="70">
        <v>12.15</v>
      </c>
      <c r="F66" s="70">
        <v>10.4</v>
      </c>
      <c r="G66" s="69">
        <v>2</v>
      </c>
      <c r="H66" s="69">
        <v>2</v>
      </c>
      <c r="I66" s="68">
        <v>232</v>
      </c>
      <c r="J66" s="68"/>
      <c r="K66" s="70">
        <v>10.25</v>
      </c>
      <c r="L66" s="70">
        <v>9.1</v>
      </c>
      <c r="M66" s="70">
        <v>0</v>
      </c>
      <c r="N66" s="70">
        <v>0</v>
      </c>
      <c r="O66" s="69">
        <v>0</v>
      </c>
      <c r="P66" s="69">
        <v>0</v>
      </c>
      <c r="Q66" s="68" t="s">
        <v>6222</v>
      </c>
      <c r="R66" s="69">
        <v>7</v>
      </c>
      <c r="S66" s="68"/>
      <c r="T66" s="68"/>
    </row>
    <row r="67" spans="1:20" x14ac:dyDescent="0.25">
      <c r="A67" s="69"/>
      <c r="B67" s="247"/>
      <c r="C67" s="262"/>
      <c r="D67" s="68"/>
      <c r="E67" s="70"/>
      <c r="F67" s="70"/>
      <c r="G67" s="69"/>
      <c r="H67" s="69"/>
      <c r="I67" s="68"/>
      <c r="J67" s="68"/>
      <c r="K67" s="70"/>
      <c r="L67" s="70"/>
      <c r="M67" s="70"/>
      <c r="N67" s="70"/>
      <c r="O67" s="69"/>
      <c r="P67" s="69"/>
      <c r="Q67" s="68"/>
      <c r="R67" s="69"/>
      <c r="S67" s="68"/>
      <c r="T67" s="68"/>
    </row>
    <row r="68" spans="1:20" ht="15.75" x14ac:dyDescent="0.25">
      <c r="A68" s="254"/>
      <c r="B68" s="255"/>
      <c r="C68" s="256"/>
      <c r="D68" s="257"/>
      <c r="E68" s="65"/>
      <c r="F68" s="65"/>
      <c r="G68" s="256"/>
      <c r="H68" s="256"/>
      <c r="I68" s="258"/>
      <c r="J68" s="257"/>
      <c r="K68" s="65"/>
      <c r="L68" s="65"/>
      <c r="M68" s="65"/>
      <c r="N68" s="65"/>
      <c r="O68" s="256"/>
      <c r="P68" s="256"/>
      <c r="Q68" s="257"/>
      <c r="R68" s="256"/>
      <c r="S68" s="257"/>
      <c r="T68" s="653" t="s">
        <v>6245</v>
      </c>
    </row>
    <row r="69" spans="1:20" ht="15.75" x14ac:dyDescent="0.25">
      <c r="A69" s="239" t="s">
        <v>6126</v>
      </c>
      <c r="B69" s="761" t="s">
        <v>6127</v>
      </c>
      <c r="C69" s="762" t="s">
        <v>6018</v>
      </c>
      <c r="D69" s="259" t="s">
        <v>5783</v>
      </c>
      <c r="E69" s="260" t="s">
        <v>5934</v>
      </c>
      <c r="F69" s="260" t="s">
        <v>6128</v>
      </c>
      <c r="G69" s="763" t="s">
        <v>6129</v>
      </c>
      <c r="H69" s="764"/>
      <c r="I69" s="260" t="s">
        <v>5790</v>
      </c>
      <c r="J69" s="260" t="s">
        <v>6130</v>
      </c>
      <c r="K69" s="259" t="s">
        <v>6020</v>
      </c>
      <c r="L69" s="259" t="s">
        <v>6131</v>
      </c>
      <c r="M69" s="766" t="s">
        <v>6132</v>
      </c>
      <c r="N69" s="767"/>
      <c r="O69" s="759" t="s">
        <v>6133</v>
      </c>
      <c r="P69" s="760"/>
      <c r="Q69" s="260" t="s">
        <v>6134</v>
      </c>
      <c r="R69" s="375" t="s">
        <v>7755</v>
      </c>
      <c r="S69" s="261" t="s">
        <v>6136</v>
      </c>
      <c r="T69" s="237" t="s">
        <v>5933</v>
      </c>
    </row>
    <row r="70" spans="1:20" ht="15.75" thickBot="1" x14ac:dyDescent="0.3">
      <c r="A70" s="54" t="s">
        <v>5793</v>
      </c>
      <c r="B70" s="709"/>
      <c r="C70" s="758"/>
      <c r="D70" s="240"/>
      <c r="E70" s="162"/>
      <c r="F70" s="241"/>
      <c r="G70" s="242" t="s">
        <v>5798</v>
      </c>
      <c r="H70" s="240" t="s">
        <v>5936</v>
      </c>
      <c r="I70" s="162" t="s">
        <v>5784</v>
      </c>
      <c r="J70" s="162" t="s">
        <v>6096</v>
      </c>
      <c r="K70" s="240" t="s">
        <v>5800</v>
      </c>
      <c r="L70" s="240" t="s">
        <v>5800</v>
      </c>
      <c r="M70" s="243" t="s">
        <v>5798</v>
      </c>
      <c r="N70" s="244" t="s">
        <v>5936</v>
      </c>
      <c r="O70" s="243" t="s">
        <v>5798</v>
      </c>
      <c r="P70" s="244" t="s">
        <v>5936</v>
      </c>
      <c r="Q70" s="245" t="s">
        <v>6137</v>
      </c>
      <c r="R70" s="240" t="s">
        <v>6138</v>
      </c>
      <c r="S70" s="162" t="s">
        <v>5793</v>
      </c>
      <c r="T70" s="240"/>
    </row>
    <row r="71" spans="1:20" ht="15.75" thickTop="1" x14ac:dyDescent="0.25">
      <c r="A71" s="69">
        <v>58</v>
      </c>
      <c r="B71" s="249" t="s">
        <v>6147</v>
      </c>
      <c r="C71" s="262" t="s">
        <v>5888</v>
      </c>
      <c r="D71" s="68" t="s">
        <v>6246</v>
      </c>
      <c r="E71" s="70">
        <v>7.35</v>
      </c>
      <c r="F71" s="70">
        <v>18.05</v>
      </c>
      <c r="G71" s="69">
        <v>1</v>
      </c>
      <c r="H71" s="69">
        <v>1</v>
      </c>
      <c r="I71" s="68">
        <v>236</v>
      </c>
      <c r="J71" s="68"/>
      <c r="K71" s="70">
        <v>10.5</v>
      </c>
      <c r="L71" s="70">
        <v>10</v>
      </c>
      <c r="M71" s="70">
        <v>2</v>
      </c>
      <c r="N71" s="70">
        <v>2</v>
      </c>
      <c r="O71" s="69">
        <v>0</v>
      </c>
      <c r="P71" s="69">
        <v>0</v>
      </c>
      <c r="Q71" s="68" t="s">
        <v>6194</v>
      </c>
      <c r="R71" s="69">
        <v>8</v>
      </c>
      <c r="S71" s="68"/>
      <c r="T71" s="68"/>
    </row>
    <row r="72" spans="1:20" x14ac:dyDescent="0.25">
      <c r="A72" s="69">
        <v>59</v>
      </c>
      <c r="B72" s="249" t="s">
        <v>6147</v>
      </c>
      <c r="C72" s="262" t="s">
        <v>5889</v>
      </c>
      <c r="D72" s="68" t="s">
        <v>6247</v>
      </c>
      <c r="E72" s="70">
        <v>7.2</v>
      </c>
      <c r="F72" s="70">
        <v>17.55</v>
      </c>
      <c r="G72" s="69">
        <v>1</v>
      </c>
      <c r="H72" s="69">
        <v>1</v>
      </c>
      <c r="I72" s="68">
        <v>198</v>
      </c>
      <c r="J72" s="68"/>
      <c r="K72" s="68">
        <v>11.35</v>
      </c>
      <c r="L72" s="70">
        <v>10</v>
      </c>
      <c r="M72" s="70">
        <v>2</v>
      </c>
      <c r="N72" s="70">
        <v>2</v>
      </c>
      <c r="O72" s="69">
        <v>0</v>
      </c>
      <c r="P72" s="69">
        <v>0</v>
      </c>
      <c r="Q72" s="68" t="s">
        <v>6194</v>
      </c>
      <c r="R72" s="69">
        <v>8</v>
      </c>
      <c r="S72" s="68"/>
      <c r="T72" s="68"/>
    </row>
    <row r="73" spans="1:20" x14ac:dyDescent="0.25">
      <c r="A73" s="69">
        <v>60</v>
      </c>
      <c r="B73" s="249" t="s">
        <v>6147</v>
      </c>
      <c r="C73" s="262" t="s">
        <v>5912</v>
      </c>
      <c r="D73" s="68" t="s">
        <v>6248</v>
      </c>
      <c r="E73" s="70">
        <v>7.45</v>
      </c>
      <c r="F73" s="70">
        <v>17.25</v>
      </c>
      <c r="G73" s="69">
        <v>1</v>
      </c>
      <c r="H73" s="69">
        <v>1</v>
      </c>
      <c r="I73" s="68">
        <v>224</v>
      </c>
      <c r="J73" s="68"/>
      <c r="K73" s="68">
        <v>11.15</v>
      </c>
      <c r="L73" s="70">
        <v>10</v>
      </c>
      <c r="M73" s="70">
        <v>2</v>
      </c>
      <c r="N73" s="70">
        <v>2</v>
      </c>
      <c r="O73" s="69">
        <v>0</v>
      </c>
      <c r="P73" s="69">
        <v>0</v>
      </c>
      <c r="Q73" s="68" t="s">
        <v>6194</v>
      </c>
      <c r="R73" s="69">
        <v>8</v>
      </c>
      <c r="S73" s="68"/>
      <c r="T73" s="68"/>
    </row>
    <row r="74" spans="1:20" x14ac:dyDescent="0.25">
      <c r="A74" s="69">
        <v>61</v>
      </c>
      <c r="B74" s="249" t="s">
        <v>6147</v>
      </c>
      <c r="C74" s="68" t="s">
        <v>6249</v>
      </c>
      <c r="D74" s="68" t="s">
        <v>6250</v>
      </c>
      <c r="E74" s="70">
        <v>11.25</v>
      </c>
      <c r="F74" s="70">
        <v>10.4</v>
      </c>
      <c r="G74" s="69">
        <v>2</v>
      </c>
      <c r="H74" s="69">
        <v>2</v>
      </c>
      <c r="I74" s="68">
        <v>269</v>
      </c>
      <c r="J74" s="68"/>
      <c r="K74" s="68">
        <v>12.1</v>
      </c>
      <c r="L74" s="70">
        <v>11</v>
      </c>
      <c r="M74" s="70">
        <v>0</v>
      </c>
      <c r="N74" s="70">
        <v>0</v>
      </c>
      <c r="O74" s="69">
        <v>0</v>
      </c>
      <c r="P74" s="69">
        <v>0</v>
      </c>
      <c r="Q74" s="68" t="s">
        <v>6251</v>
      </c>
      <c r="R74" s="69">
        <v>8</v>
      </c>
      <c r="S74" s="68"/>
      <c r="T74" s="68"/>
    </row>
    <row r="75" spans="1:20" x14ac:dyDescent="0.25">
      <c r="A75" s="69">
        <v>62</v>
      </c>
      <c r="B75" s="249" t="s">
        <v>6147</v>
      </c>
      <c r="C75" s="68" t="s">
        <v>6252</v>
      </c>
      <c r="D75" s="68" t="s">
        <v>6253</v>
      </c>
      <c r="E75" s="70">
        <v>10.45</v>
      </c>
      <c r="F75" s="70">
        <v>9.5</v>
      </c>
      <c r="G75" s="69">
        <v>2</v>
      </c>
      <c r="H75" s="69">
        <v>2</v>
      </c>
      <c r="I75" s="68">
        <v>260</v>
      </c>
      <c r="J75" s="68"/>
      <c r="K75" s="68">
        <v>13.45</v>
      </c>
      <c r="L75" s="70">
        <v>10.3</v>
      </c>
      <c r="M75" s="70">
        <v>0</v>
      </c>
      <c r="N75" s="70">
        <v>0</v>
      </c>
      <c r="O75" s="69">
        <v>0</v>
      </c>
      <c r="P75" s="69">
        <v>0</v>
      </c>
      <c r="Q75" s="68" t="s">
        <v>6253</v>
      </c>
      <c r="R75" s="69">
        <v>6</v>
      </c>
      <c r="S75" s="68"/>
      <c r="T75" s="68"/>
    </row>
    <row r="76" spans="1:20" x14ac:dyDescent="0.25">
      <c r="A76" s="69">
        <v>63</v>
      </c>
      <c r="B76" s="249" t="s">
        <v>6147</v>
      </c>
      <c r="C76" s="68" t="s">
        <v>5914</v>
      </c>
      <c r="D76" s="68" t="s">
        <v>6254</v>
      </c>
      <c r="E76" s="70">
        <v>6</v>
      </c>
      <c r="F76" s="70">
        <v>15</v>
      </c>
      <c r="G76" s="69">
        <v>1</v>
      </c>
      <c r="H76" s="69">
        <v>0</v>
      </c>
      <c r="I76" s="68">
        <v>136</v>
      </c>
      <c r="J76" s="68"/>
      <c r="K76" s="68">
        <v>9.4499999999999993</v>
      </c>
      <c r="L76" s="70">
        <v>5.45</v>
      </c>
      <c r="M76" s="70">
        <v>0</v>
      </c>
      <c r="N76" s="70">
        <v>0</v>
      </c>
      <c r="O76" s="69">
        <v>0</v>
      </c>
      <c r="P76" s="69">
        <v>0</v>
      </c>
      <c r="Q76" s="68" t="s">
        <v>4547</v>
      </c>
      <c r="R76" s="69">
        <v>6</v>
      </c>
      <c r="S76" s="68"/>
      <c r="T76" s="68"/>
    </row>
    <row r="77" spans="1:20" x14ac:dyDescent="0.25">
      <c r="A77" s="69">
        <v>64</v>
      </c>
      <c r="B77" s="249" t="s">
        <v>6147</v>
      </c>
      <c r="C77" s="68" t="s">
        <v>6255</v>
      </c>
      <c r="D77" s="68" t="s">
        <v>6256</v>
      </c>
      <c r="E77" s="70">
        <v>11.5</v>
      </c>
      <c r="F77" s="70">
        <v>11</v>
      </c>
      <c r="G77" s="69">
        <v>2</v>
      </c>
      <c r="H77" s="69">
        <v>2</v>
      </c>
      <c r="I77" s="68">
        <v>282</v>
      </c>
      <c r="J77" s="68"/>
      <c r="K77" s="70">
        <v>13.4</v>
      </c>
      <c r="L77" s="70">
        <v>11.3</v>
      </c>
      <c r="M77" s="70">
        <v>0</v>
      </c>
      <c r="N77" s="70">
        <v>0</v>
      </c>
      <c r="O77" s="69">
        <v>0</v>
      </c>
      <c r="P77" s="69">
        <v>0</v>
      </c>
      <c r="Q77" s="68" t="s">
        <v>6256</v>
      </c>
      <c r="R77" s="69">
        <v>6</v>
      </c>
      <c r="S77" s="68"/>
      <c r="T77" s="68"/>
    </row>
    <row r="78" spans="1:20" x14ac:dyDescent="0.25">
      <c r="A78" s="69">
        <v>65</v>
      </c>
      <c r="B78" s="249" t="s">
        <v>6147</v>
      </c>
      <c r="C78" s="68" t="s">
        <v>6257</v>
      </c>
      <c r="D78" s="68" t="s">
        <v>6258</v>
      </c>
      <c r="E78" s="70">
        <v>12.1</v>
      </c>
      <c r="F78" s="70">
        <v>11.3</v>
      </c>
      <c r="G78" s="69">
        <v>2</v>
      </c>
      <c r="H78" s="69">
        <v>2</v>
      </c>
      <c r="I78" s="68">
        <v>248</v>
      </c>
      <c r="J78" s="68"/>
      <c r="K78" s="70">
        <v>13.3</v>
      </c>
      <c r="L78" s="70">
        <v>10.15</v>
      </c>
      <c r="M78" s="70">
        <v>0</v>
      </c>
      <c r="N78" s="70">
        <v>0</v>
      </c>
      <c r="O78" s="69">
        <v>0</v>
      </c>
      <c r="P78" s="69">
        <v>0</v>
      </c>
      <c r="Q78" s="68" t="s">
        <v>6259</v>
      </c>
      <c r="R78" s="69">
        <v>6</v>
      </c>
      <c r="S78" s="68"/>
      <c r="T78" s="68"/>
    </row>
    <row r="79" spans="1:20" x14ac:dyDescent="0.25">
      <c r="A79" s="69">
        <v>66</v>
      </c>
      <c r="B79" s="249" t="s">
        <v>6147</v>
      </c>
      <c r="C79" s="68" t="s">
        <v>5916</v>
      </c>
      <c r="D79" s="68" t="s">
        <v>6260</v>
      </c>
      <c r="E79" s="70">
        <v>7</v>
      </c>
      <c r="F79" s="70">
        <v>17.45</v>
      </c>
      <c r="G79" s="69">
        <v>1</v>
      </c>
      <c r="H79" s="69">
        <v>1</v>
      </c>
      <c r="I79" s="68">
        <v>146</v>
      </c>
      <c r="J79" s="68"/>
      <c r="K79" s="70">
        <v>13</v>
      </c>
      <c r="L79" s="70">
        <v>9</v>
      </c>
      <c r="M79" s="70">
        <v>1</v>
      </c>
      <c r="N79" s="70">
        <v>1</v>
      </c>
      <c r="O79" s="69">
        <v>0</v>
      </c>
      <c r="P79" s="69">
        <v>0</v>
      </c>
      <c r="Q79" s="68" t="s">
        <v>6194</v>
      </c>
      <c r="R79" s="69">
        <v>8</v>
      </c>
      <c r="S79" s="68"/>
      <c r="T79" s="68"/>
    </row>
    <row r="80" spans="1:20" x14ac:dyDescent="0.25">
      <c r="A80" s="69">
        <v>67</v>
      </c>
      <c r="B80" s="249" t="s">
        <v>6147</v>
      </c>
      <c r="C80" s="68" t="s">
        <v>5917</v>
      </c>
      <c r="D80" s="68" t="s">
        <v>6261</v>
      </c>
      <c r="E80" s="70">
        <v>6.3</v>
      </c>
      <c r="F80" s="70">
        <v>15</v>
      </c>
      <c r="G80" s="69">
        <v>1</v>
      </c>
      <c r="H80" s="69">
        <v>0</v>
      </c>
      <c r="I80" s="68">
        <v>80</v>
      </c>
      <c r="J80" s="68"/>
      <c r="K80" s="70">
        <v>8</v>
      </c>
      <c r="L80" s="70">
        <v>3.3</v>
      </c>
      <c r="M80" s="70">
        <v>0</v>
      </c>
      <c r="N80" s="70">
        <v>0</v>
      </c>
      <c r="O80" s="69">
        <v>0</v>
      </c>
      <c r="P80" s="69">
        <v>0</v>
      </c>
      <c r="Q80" s="68" t="s">
        <v>6262</v>
      </c>
      <c r="R80" s="69">
        <v>2</v>
      </c>
      <c r="S80" s="68"/>
      <c r="T80" s="68"/>
    </row>
    <row r="81" spans="1:20" ht="15.75" x14ac:dyDescent="0.25">
      <c r="A81" s="69"/>
      <c r="B81" s="247" t="s">
        <v>6263</v>
      </c>
      <c r="C81" s="250">
        <v>41</v>
      </c>
      <c r="D81" s="263"/>
      <c r="E81" s="264"/>
      <c r="F81" s="264"/>
      <c r="G81" s="250">
        <f>SUM(G36:G80)</f>
        <v>75</v>
      </c>
      <c r="H81" s="250">
        <f t="shared" ref="H81:I81" si="2">SUM(H36:H80)</f>
        <v>73</v>
      </c>
      <c r="I81" s="253">
        <f t="shared" si="2"/>
        <v>10075</v>
      </c>
      <c r="J81" s="263"/>
      <c r="K81" s="264"/>
      <c r="L81" s="264"/>
      <c r="M81" s="264"/>
      <c r="N81" s="264"/>
      <c r="O81" s="250">
        <f t="shared" ref="O81:R81" si="3">SUM(O36:O80)</f>
        <v>0</v>
      </c>
      <c r="P81" s="250">
        <f t="shared" si="3"/>
        <v>0</v>
      </c>
      <c r="Q81" s="263"/>
      <c r="R81" s="250">
        <f t="shared" si="3"/>
        <v>273</v>
      </c>
      <c r="S81" s="68"/>
      <c r="T81" s="68"/>
    </row>
    <row r="82" spans="1:20" ht="15.75" x14ac:dyDescent="0.25">
      <c r="A82" s="69"/>
      <c r="B82" s="247"/>
      <c r="C82" s="250"/>
      <c r="D82" s="68"/>
      <c r="E82" s="70"/>
      <c r="F82" s="70"/>
      <c r="G82" s="69"/>
      <c r="H82" s="69"/>
      <c r="I82" s="68"/>
      <c r="J82" s="68"/>
      <c r="K82" s="70"/>
      <c r="L82" s="70"/>
      <c r="M82" s="70"/>
      <c r="N82" s="70"/>
      <c r="O82" s="68"/>
      <c r="P82" s="68"/>
      <c r="Q82" s="68"/>
      <c r="R82" s="69"/>
      <c r="S82" s="68"/>
      <c r="T82" s="68"/>
    </row>
    <row r="83" spans="1:20" x14ac:dyDescent="0.25">
      <c r="A83" s="69"/>
      <c r="B83" s="247" t="s">
        <v>6264</v>
      </c>
      <c r="C83" s="68"/>
      <c r="D83" s="68"/>
      <c r="E83" s="70"/>
      <c r="F83" s="70"/>
      <c r="G83" s="69"/>
      <c r="H83" s="69"/>
      <c r="I83" s="68"/>
      <c r="J83" s="68"/>
      <c r="K83" s="70"/>
      <c r="L83" s="70"/>
      <c r="M83" s="70"/>
      <c r="N83" s="70"/>
      <c r="O83" s="68"/>
      <c r="P83" s="68"/>
      <c r="Q83" s="68"/>
      <c r="R83" s="69"/>
      <c r="S83" s="68"/>
      <c r="T83" s="68"/>
    </row>
    <row r="84" spans="1:20" x14ac:dyDescent="0.25">
      <c r="A84" s="69">
        <v>68</v>
      </c>
      <c r="B84" s="247" t="s">
        <v>6265</v>
      </c>
      <c r="C84" s="68" t="s">
        <v>6266</v>
      </c>
      <c r="D84" s="68" t="s">
        <v>6267</v>
      </c>
      <c r="E84" s="70">
        <v>12</v>
      </c>
      <c r="F84" s="70">
        <v>11.3</v>
      </c>
      <c r="G84" s="69">
        <v>2</v>
      </c>
      <c r="H84" s="69">
        <v>2</v>
      </c>
      <c r="I84" s="68">
        <v>319</v>
      </c>
      <c r="J84" s="68"/>
      <c r="K84" s="70">
        <v>15</v>
      </c>
      <c r="L84" s="70">
        <v>11</v>
      </c>
      <c r="M84" s="70">
        <v>0</v>
      </c>
      <c r="N84" s="70">
        <v>0</v>
      </c>
      <c r="O84" s="69">
        <v>0</v>
      </c>
      <c r="P84" s="69">
        <v>0</v>
      </c>
      <c r="Q84" s="68" t="s">
        <v>6156</v>
      </c>
      <c r="R84" s="69">
        <v>10</v>
      </c>
      <c r="S84" s="68"/>
      <c r="T84" s="68"/>
    </row>
    <row r="85" spans="1:20" x14ac:dyDescent="0.25">
      <c r="A85" s="69">
        <v>69</v>
      </c>
      <c r="B85" s="249" t="s">
        <v>6147</v>
      </c>
      <c r="C85" s="68" t="s">
        <v>6268</v>
      </c>
      <c r="D85" s="68" t="s">
        <v>6267</v>
      </c>
      <c r="E85" s="70">
        <v>12.1</v>
      </c>
      <c r="F85" s="70">
        <v>11.4</v>
      </c>
      <c r="G85" s="69">
        <v>2</v>
      </c>
      <c r="H85" s="69">
        <v>2</v>
      </c>
      <c r="I85" s="68">
        <v>310</v>
      </c>
      <c r="J85" s="68"/>
      <c r="K85" s="70">
        <v>15</v>
      </c>
      <c r="L85" s="70">
        <v>11</v>
      </c>
      <c r="M85" s="70">
        <v>0</v>
      </c>
      <c r="N85" s="70">
        <v>0</v>
      </c>
      <c r="O85" s="69">
        <v>0</v>
      </c>
      <c r="P85" s="69">
        <v>0</v>
      </c>
      <c r="Q85" s="68" t="s">
        <v>6156</v>
      </c>
      <c r="R85" s="69">
        <v>10</v>
      </c>
      <c r="S85" s="68"/>
      <c r="T85" s="68"/>
    </row>
    <row r="86" spans="1:20" x14ac:dyDescent="0.25">
      <c r="A86" s="69">
        <v>70</v>
      </c>
      <c r="B86" s="249" t="s">
        <v>6147</v>
      </c>
      <c r="C86" s="68" t="s">
        <v>6269</v>
      </c>
      <c r="D86" s="68" t="s">
        <v>6267</v>
      </c>
      <c r="E86" s="70">
        <v>12.2</v>
      </c>
      <c r="F86" s="70">
        <v>11.5</v>
      </c>
      <c r="G86" s="69">
        <v>2</v>
      </c>
      <c r="H86" s="69">
        <v>2</v>
      </c>
      <c r="I86" s="68">
        <v>310</v>
      </c>
      <c r="J86" s="68"/>
      <c r="K86" s="70">
        <v>15</v>
      </c>
      <c r="L86" s="70">
        <v>11</v>
      </c>
      <c r="M86" s="70">
        <v>0</v>
      </c>
      <c r="N86" s="70">
        <v>0</v>
      </c>
      <c r="O86" s="69">
        <v>0</v>
      </c>
      <c r="P86" s="69">
        <v>0</v>
      </c>
      <c r="Q86" s="68" t="s">
        <v>6156</v>
      </c>
      <c r="R86" s="69">
        <v>10</v>
      </c>
      <c r="S86" s="68"/>
      <c r="T86" s="68"/>
    </row>
    <row r="87" spans="1:20" x14ac:dyDescent="0.25">
      <c r="A87" s="69">
        <v>71</v>
      </c>
      <c r="B87" s="249" t="s">
        <v>6147</v>
      </c>
      <c r="C87" s="68" t="s">
        <v>6270</v>
      </c>
      <c r="D87" s="68" t="s">
        <v>6267</v>
      </c>
      <c r="E87" s="70">
        <v>14.4</v>
      </c>
      <c r="F87" s="70">
        <v>12.1</v>
      </c>
      <c r="G87" s="69">
        <v>2</v>
      </c>
      <c r="H87" s="69">
        <v>2</v>
      </c>
      <c r="I87" s="68">
        <v>310</v>
      </c>
      <c r="J87" s="68"/>
      <c r="K87" s="70">
        <v>12</v>
      </c>
      <c r="L87" s="70">
        <v>11.45</v>
      </c>
      <c r="M87" s="70">
        <v>0</v>
      </c>
      <c r="N87" s="70">
        <v>0</v>
      </c>
      <c r="O87" s="69">
        <v>0</v>
      </c>
      <c r="P87" s="69">
        <v>0</v>
      </c>
      <c r="Q87" s="68" t="s">
        <v>6156</v>
      </c>
      <c r="R87" s="69">
        <v>10</v>
      </c>
      <c r="S87" s="68"/>
      <c r="T87" s="68"/>
    </row>
    <row r="88" spans="1:20" x14ac:dyDescent="0.25">
      <c r="A88" s="69">
        <v>72</v>
      </c>
      <c r="B88" s="249" t="s">
        <v>6147</v>
      </c>
      <c r="C88" s="68" t="s">
        <v>6271</v>
      </c>
      <c r="D88" s="68" t="s">
        <v>6267</v>
      </c>
      <c r="E88" s="70">
        <v>12.5</v>
      </c>
      <c r="F88" s="70">
        <v>12.2</v>
      </c>
      <c r="G88" s="69">
        <v>2</v>
      </c>
      <c r="H88" s="69">
        <v>2</v>
      </c>
      <c r="I88" s="68">
        <v>310</v>
      </c>
      <c r="J88" s="68"/>
      <c r="K88" s="70">
        <v>15</v>
      </c>
      <c r="L88" s="70">
        <v>11.45</v>
      </c>
      <c r="M88" s="70">
        <v>0</v>
      </c>
      <c r="N88" s="70">
        <v>0</v>
      </c>
      <c r="O88" s="69">
        <v>0</v>
      </c>
      <c r="P88" s="69">
        <v>0</v>
      </c>
      <c r="Q88" s="68" t="s">
        <v>6156</v>
      </c>
      <c r="R88" s="69">
        <v>10</v>
      </c>
      <c r="S88" s="68"/>
      <c r="T88" s="68"/>
    </row>
    <row r="89" spans="1:20" x14ac:dyDescent="0.25">
      <c r="A89" s="69">
        <v>73</v>
      </c>
      <c r="B89" s="249" t="s">
        <v>6147</v>
      </c>
      <c r="C89" s="68" t="s">
        <v>6272</v>
      </c>
      <c r="D89" s="68" t="s">
        <v>6267</v>
      </c>
      <c r="E89" s="70">
        <v>13</v>
      </c>
      <c r="F89" s="70">
        <v>12.3</v>
      </c>
      <c r="G89" s="69">
        <v>2</v>
      </c>
      <c r="H89" s="69">
        <v>2</v>
      </c>
      <c r="I89" s="68">
        <v>310</v>
      </c>
      <c r="J89" s="68"/>
      <c r="K89" s="70">
        <v>15</v>
      </c>
      <c r="L89" s="70">
        <v>11</v>
      </c>
      <c r="M89" s="70">
        <v>0</v>
      </c>
      <c r="N89" s="70">
        <v>0</v>
      </c>
      <c r="O89" s="69">
        <v>0</v>
      </c>
      <c r="P89" s="69">
        <v>0</v>
      </c>
      <c r="Q89" s="68" t="s">
        <v>6156</v>
      </c>
      <c r="R89" s="69">
        <v>10</v>
      </c>
      <c r="S89" s="68"/>
      <c r="T89" s="68"/>
    </row>
    <row r="90" spans="1:20" x14ac:dyDescent="0.25">
      <c r="A90" s="69">
        <v>74</v>
      </c>
      <c r="B90" s="249" t="s">
        <v>6147</v>
      </c>
      <c r="C90" s="68" t="s">
        <v>6273</v>
      </c>
      <c r="D90" s="68" t="s">
        <v>6267</v>
      </c>
      <c r="E90" s="70">
        <v>13.1</v>
      </c>
      <c r="F90" s="70">
        <v>11.15</v>
      </c>
      <c r="G90" s="69">
        <v>2</v>
      </c>
      <c r="H90" s="69">
        <v>2</v>
      </c>
      <c r="I90" s="68">
        <v>319</v>
      </c>
      <c r="J90" s="68"/>
      <c r="K90" s="70">
        <v>15.2</v>
      </c>
      <c r="L90" s="70">
        <v>11</v>
      </c>
      <c r="M90" s="70">
        <v>0</v>
      </c>
      <c r="N90" s="70">
        <v>0</v>
      </c>
      <c r="O90" s="69">
        <v>0</v>
      </c>
      <c r="P90" s="69">
        <v>0</v>
      </c>
      <c r="Q90" s="68" t="s">
        <v>6156</v>
      </c>
      <c r="R90" s="69">
        <v>10</v>
      </c>
      <c r="S90" s="68"/>
      <c r="T90" s="68"/>
    </row>
    <row r="91" spans="1:20" x14ac:dyDescent="0.25">
      <c r="A91" s="69">
        <v>75</v>
      </c>
      <c r="B91" s="249" t="s">
        <v>6147</v>
      </c>
      <c r="C91" s="68" t="s">
        <v>6274</v>
      </c>
      <c r="D91" s="68" t="s">
        <v>6267</v>
      </c>
      <c r="E91" s="70">
        <v>13.2</v>
      </c>
      <c r="F91" s="70">
        <v>10.3</v>
      </c>
      <c r="G91" s="69">
        <v>2</v>
      </c>
      <c r="H91" s="69">
        <v>2</v>
      </c>
      <c r="I91" s="68">
        <v>302</v>
      </c>
      <c r="J91" s="68"/>
      <c r="K91" s="70">
        <v>15.4</v>
      </c>
      <c r="L91" s="70">
        <v>11.2</v>
      </c>
      <c r="M91" s="70">
        <v>0</v>
      </c>
      <c r="N91" s="70">
        <v>0</v>
      </c>
      <c r="O91" s="69">
        <v>0</v>
      </c>
      <c r="P91" s="69">
        <v>0</v>
      </c>
      <c r="Q91" s="68" t="s">
        <v>6156</v>
      </c>
      <c r="R91" s="69">
        <v>10</v>
      </c>
      <c r="S91" s="68"/>
      <c r="T91" s="68"/>
    </row>
    <row r="92" spans="1:20" x14ac:dyDescent="0.25">
      <c r="A92" s="69">
        <v>76</v>
      </c>
      <c r="B92" s="249" t="s">
        <v>6147</v>
      </c>
      <c r="C92" s="68" t="s">
        <v>5879</v>
      </c>
      <c r="D92" s="68" t="s">
        <v>6267</v>
      </c>
      <c r="E92" s="70">
        <v>6.3</v>
      </c>
      <c r="F92" s="70">
        <v>12.4</v>
      </c>
      <c r="G92" s="69">
        <v>1</v>
      </c>
      <c r="H92" s="69">
        <v>1</v>
      </c>
      <c r="I92" s="68">
        <v>153</v>
      </c>
      <c r="J92" s="68"/>
      <c r="K92" s="70">
        <v>6.55</v>
      </c>
      <c r="L92" s="70">
        <v>6.25</v>
      </c>
      <c r="M92" s="70">
        <v>0</v>
      </c>
      <c r="N92" s="70">
        <v>0</v>
      </c>
      <c r="O92" s="69">
        <v>0</v>
      </c>
      <c r="P92" s="69">
        <v>0</v>
      </c>
      <c r="Q92" s="68" t="s">
        <v>6156</v>
      </c>
      <c r="R92" s="69">
        <v>5</v>
      </c>
      <c r="S92" s="68"/>
      <c r="T92" s="68"/>
    </row>
    <row r="93" spans="1:20" x14ac:dyDescent="0.25">
      <c r="A93" s="69">
        <v>77</v>
      </c>
      <c r="B93" s="249" t="s">
        <v>6147</v>
      </c>
      <c r="C93" s="68" t="s">
        <v>6275</v>
      </c>
      <c r="D93" s="68" t="s">
        <v>6267</v>
      </c>
      <c r="E93" s="70">
        <v>13</v>
      </c>
      <c r="F93" s="70">
        <v>13</v>
      </c>
      <c r="G93" s="69">
        <v>2</v>
      </c>
      <c r="H93" s="69">
        <v>2</v>
      </c>
      <c r="I93" s="68">
        <v>288</v>
      </c>
      <c r="J93" s="68"/>
      <c r="K93" s="70">
        <v>16</v>
      </c>
      <c r="L93" s="70">
        <v>12.3</v>
      </c>
      <c r="M93" s="70">
        <v>0</v>
      </c>
      <c r="N93" s="70">
        <v>0</v>
      </c>
      <c r="O93" s="69">
        <v>0</v>
      </c>
      <c r="P93" s="69">
        <v>0</v>
      </c>
      <c r="Q93" s="68" t="s">
        <v>6156</v>
      </c>
      <c r="R93" s="69">
        <v>10</v>
      </c>
      <c r="S93" s="68"/>
      <c r="T93" s="68"/>
    </row>
    <row r="94" spans="1:20" ht="15.75" x14ac:dyDescent="0.25">
      <c r="A94" s="69"/>
      <c r="B94" s="247" t="s">
        <v>6276</v>
      </c>
      <c r="C94" s="250">
        <v>10</v>
      </c>
      <c r="D94" s="68"/>
      <c r="E94" s="70"/>
      <c r="F94" s="70"/>
      <c r="G94" s="250">
        <f>SUM(G84:G93)</f>
        <v>19</v>
      </c>
      <c r="H94" s="250">
        <f>SUM(H84:H93)</f>
        <v>19</v>
      </c>
      <c r="I94" s="253">
        <f>SUM(I84:I93)</f>
        <v>2931</v>
      </c>
      <c r="J94" s="68"/>
      <c r="K94" s="70"/>
      <c r="L94" s="70"/>
      <c r="M94" s="70"/>
      <c r="N94" s="70"/>
      <c r="O94" s="250">
        <f>SUM(O84:O93)</f>
        <v>0</v>
      </c>
      <c r="P94" s="250">
        <f>SUM(P84:P93)</f>
        <v>0</v>
      </c>
      <c r="Q94" s="68"/>
      <c r="R94" s="250">
        <f>SUM(R84:R93)</f>
        <v>95</v>
      </c>
      <c r="S94" s="68"/>
      <c r="T94" s="68"/>
    </row>
    <row r="95" spans="1:20" ht="15.75" x14ac:dyDescent="0.25">
      <c r="A95" s="69"/>
      <c r="B95" s="68"/>
      <c r="C95" s="250"/>
      <c r="D95" s="68"/>
      <c r="E95" s="70"/>
      <c r="F95" s="70"/>
      <c r="G95" s="69"/>
      <c r="H95" s="69"/>
      <c r="I95" s="68"/>
      <c r="J95" s="68"/>
      <c r="K95" s="70"/>
      <c r="L95" s="70"/>
      <c r="M95" s="70"/>
      <c r="N95" s="70"/>
      <c r="O95" s="68"/>
      <c r="P95" s="68"/>
      <c r="Q95" s="68"/>
      <c r="R95" s="69"/>
      <c r="S95" s="68"/>
      <c r="T95" s="68"/>
    </row>
    <row r="96" spans="1:20" x14ac:dyDescent="0.25">
      <c r="A96" s="69">
        <v>78</v>
      </c>
      <c r="B96" s="247" t="s">
        <v>6277</v>
      </c>
      <c r="C96" s="68" t="s">
        <v>6278</v>
      </c>
      <c r="D96" s="68" t="s">
        <v>6279</v>
      </c>
      <c r="E96" s="70">
        <v>11.5</v>
      </c>
      <c r="F96" s="70">
        <v>11.2</v>
      </c>
      <c r="G96" s="69">
        <v>2</v>
      </c>
      <c r="H96" s="69">
        <v>2</v>
      </c>
      <c r="I96" s="68">
        <v>300</v>
      </c>
      <c r="J96" s="68"/>
      <c r="K96" s="70">
        <v>15</v>
      </c>
      <c r="L96" s="70">
        <v>11</v>
      </c>
      <c r="M96" s="70">
        <v>0</v>
      </c>
      <c r="N96" s="70">
        <v>0</v>
      </c>
      <c r="O96" s="69">
        <v>0</v>
      </c>
      <c r="P96" s="69">
        <v>0</v>
      </c>
      <c r="Q96" s="68" t="s">
        <v>6156</v>
      </c>
      <c r="R96" s="69">
        <v>10</v>
      </c>
      <c r="S96" s="68"/>
      <c r="T96" s="68"/>
    </row>
    <row r="97" spans="1:20" x14ac:dyDescent="0.25">
      <c r="A97" s="69">
        <v>79</v>
      </c>
      <c r="B97" s="249" t="s">
        <v>6147</v>
      </c>
      <c r="C97" s="68" t="s">
        <v>6280</v>
      </c>
      <c r="D97" s="68" t="s">
        <v>6279</v>
      </c>
      <c r="E97" s="70">
        <v>12.2</v>
      </c>
      <c r="F97" s="70">
        <v>11.5</v>
      </c>
      <c r="G97" s="69">
        <v>2</v>
      </c>
      <c r="H97" s="69">
        <v>2</v>
      </c>
      <c r="I97" s="68">
        <v>308</v>
      </c>
      <c r="J97" s="68"/>
      <c r="K97" s="70">
        <v>15</v>
      </c>
      <c r="L97" s="70">
        <v>11</v>
      </c>
      <c r="M97" s="70">
        <v>0</v>
      </c>
      <c r="N97" s="70">
        <v>0</v>
      </c>
      <c r="O97" s="69">
        <v>0</v>
      </c>
      <c r="P97" s="69">
        <v>0</v>
      </c>
      <c r="Q97" s="68" t="s">
        <v>6156</v>
      </c>
      <c r="R97" s="69">
        <v>10</v>
      </c>
      <c r="S97" s="68"/>
      <c r="T97" s="68"/>
    </row>
    <row r="98" spans="1:20" x14ac:dyDescent="0.25">
      <c r="A98" s="69">
        <v>80</v>
      </c>
      <c r="B98" s="249" t="s">
        <v>6147</v>
      </c>
      <c r="C98" s="68" t="s">
        <v>6281</v>
      </c>
      <c r="D98" s="68" t="s">
        <v>6279</v>
      </c>
      <c r="E98" s="70">
        <v>12.5</v>
      </c>
      <c r="F98" s="70">
        <v>12.2</v>
      </c>
      <c r="G98" s="69">
        <v>2</v>
      </c>
      <c r="H98" s="69">
        <v>2</v>
      </c>
      <c r="I98" s="68">
        <v>311</v>
      </c>
      <c r="J98" s="68"/>
      <c r="K98" s="70">
        <v>14.55</v>
      </c>
      <c r="L98" s="70">
        <v>11</v>
      </c>
      <c r="M98" s="70">
        <v>0</v>
      </c>
      <c r="N98" s="70">
        <v>0</v>
      </c>
      <c r="O98" s="69">
        <v>0</v>
      </c>
      <c r="P98" s="69">
        <v>0</v>
      </c>
      <c r="Q98" s="68" t="s">
        <v>6156</v>
      </c>
      <c r="R98" s="69">
        <v>10</v>
      </c>
      <c r="S98" s="68"/>
      <c r="T98" s="68"/>
    </row>
    <row r="99" spans="1:20" ht="15.75" x14ac:dyDescent="0.25">
      <c r="A99" s="69"/>
      <c r="B99" s="247" t="s">
        <v>6282</v>
      </c>
      <c r="C99" s="250">
        <v>3</v>
      </c>
      <c r="D99" s="68"/>
      <c r="E99" s="70"/>
      <c r="F99" s="70"/>
      <c r="G99" s="250">
        <f>SUM(G96:G98)</f>
        <v>6</v>
      </c>
      <c r="H99" s="250">
        <f>SUM(H96:H98)</f>
        <v>6</v>
      </c>
      <c r="I99" s="253">
        <f>SUM(I96:I98)</f>
        <v>919</v>
      </c>
      <c r="J99" s="68"/>
      <c r="K99" s="70"/>
      <c r="L99" s="70"/>
      <c r="M99" s="70"/>
      <c r="N99" s="70"/>
      <c r="O99" s="250">
        <f>SUM(O96:O98)</f>
        <v>0</v>
      </c>
      <c r="P99" s="250">
        <f>SUM(P96:P98)</f>
        <v>0</v>
      </c>
      <c r="Q99" s="68"/>
      <c r="R99" s="250">
        <f>SUM(R96:R98)</f>
        <v>30</v>
      </c>
      <c r="S99" s="68"/>
      <c r="T99" s="68"/>
    </row>
    <row r="100" spans="1:20" ht="15.75" x14ac:dyDescent="0.25">
      <c r="A100" s="265"/>
      <c r="B100" s="266"/>
      <c r="C100" s="267"/>
      <c r="D100" s="207"/>
      <c r="E100" s="268"/>
      <c r="F100" s="268"/>
      <c r="G100" s="265"/>
      <c r="H100" s="265"/>
      <c r="I100" s="207"/>
      <c r="J100" s="207"/>
      <c r="K100" s="268"/>
      <c r="L100" s="268"/>
      <c r="M100" s="268"/>
      <c r="N100" s="268"/>
      <c r="O100" s="207"/>
      <c r="P100" s="207"/>
      <c r="Q100" s="207"/>
      <c r="R100" s="265"/>
      <c r="S100" s="207"/>
      <c r="T100" s="207"/>
    </row>
    <row r="101" spans="1:20" ht="15.75" x14ac:dyDescent="0.25">
      <c r="A101" s="254"/>
      <c r="B101" s="255"/>
      <c r="C101" s="256"/>
      <c r="D101" s="257"/>
      <c r="E101" s="65"/>
      <c r="F101" s="65"/>
      <c r="G101" s="254"/>
      <c r="H101" s="254"/>
      <c r="I101" s="257"/>
      <c r="J101" s="257"/>
      <c r="K101" s="65"/>
      <c r="L101" s="65"/>
      <c r="M101" s="65"/>
      <c r="N101" s="65"/>
      <c r="O101" s="257"/>
      <c r="P101" s="257"/>
      <c r="Q101" s="257"/>
      <c r="R101" s="254"/>
      <c r="S101" s="257"/>
      <c r="T101" s="618" t="s">
        <v>6283</v>
      </c>
    </row>
    <row r="102" spans="1:20" ht="15.75" x14ac:dyDescent="0.25">
      <c r="A102" s="239" t="s">
        <v>6126</v>
      </c>
      <c r="B102" s="761" t="s">
        <v>6127</v>
      </c>
      <c r="C102" s="762" t="s">
        <v>6018</v>
      </c>
      <c r="D102" s="259" t="s">
        <v>5783</v>
      </c>
      <c r="E102" s="260" t="s">
        <v>5934</v>
      </c>
      <c r="F102" s="260" t="s">
        <v>6128</v>
      </c>
      <c r="G102" s="763" t="s">
        <v>6129</v>
      </c>
      <c r="H102" s="764"/>
      <c r="I102" s="260" t="s">
        <v>5790</v>
      </c>
      <c r="J102" s="260" t="s">
        <v>6130</v>
      </c>
      <c r="K102" s="259" t="s">
        <v>6020</v>
      </c>
      <c r="L102" s="259" t="s">
        <v>6131</v>
      </c>
      <c r="M102" s="766" t="s">
        <v>6132</v>
      </c>
      <c r="N102" s="767"/>
      <c r="O102" s="759" t="s">
        <v>6133</v>
      </c>
      <c r="P102" s="760"/>
      <c r="Q102" s="260" t="s">
        <v>6134</v>
      </c>
      <c r="R102" s="375" t="s">
        <v>7755</v>
      </c>
      <c r="S102" s="261" t="s">
        <v>6136</v>
      </c>
      <c r="T102" s="259" t="s">
        <v>5933</v>
      </c>
    </row>
    <row r="103" spans="1:20" ht="15.75" thickBot="1" x14ac:dyDescent="0.3">
      <c r="A103" s="54" t="s">
        <v>5793</v>
      </c>
      <c r="B103" s="709"/>
      <c r="C103" s="758"/>
      <c r="D103" s="240"/>
      <c r="E103" s="162"/>
      <c r="F103" s="241"/>
      <c r="G103" s="242" t="s">
        <v>5798</v>
      </c>
      <c r="H103" s="240" t="s">
        <v>5936</v>
      </c>
      <c r="I103" s="162" t="s">
        <v>5784</v>
      </c>
      <c r="J103" s="162" t="s">
        <v>6096</v>
      </c>
      <c r="K103" s="240" t="s">
        <v>5800</v>
      </c>
      <c r="L103" s="240" t="s">
        <v>5800</v>
      </c>
      <c r="M103" s="243" t="s">
        <v>5798</v>
      </c>
      <c r="N103" s="244" t="s">
        <v>5936</v>
      </c>
      <c r="O103" s="243" t="s">
        <v>5798</v>
      </c>
      <c r="P103" s="244" t="s">
        <v>5936</v>
      </c>
      <c r="Q103" s="245" t="s">
        <v>6137</v>
      </c>
      <c r="R103" s="240" t="s">
        <v>6138</v>
      </c>
      <c r="S103" s="162" t="s">
        <v>5793</v>
      </c>
      <c r="T103" s="240"/>
    </row>
    <row r="104" spans="1:20" ht="15.75" thickTop="1" x14ac:dyDescent="0.25">
      <c r="A104" s="69"/>
      <c r="B104" s="247" t="s">
        <v>6284</v>
      </c>
      <c r="C104" s="68"/>
      <c r="D104" s="68"/>
      <c r="E104" s="68"/>
      <c r="F104" s="68"/>
      <c r="G104" s="69"/>
      <c r="H104" s="69"/>
      <c r="I104" s="68"/>
      <c r="J104" s="68"/>
      <c r="K104" s="70"/>
      <c r="L104" s="70"/>
      <c r="M104" s="70"/>
      <c r="N104" s="70"/>
      <c r="O104" s="68"/>
      <c r="P104" s="68"/>
      <c r="Q104" s="68"/>
      <c r="R104" s="69"/>
      <c r="S104" s="68"/>
      <c r="T104" s="654"/>
    </row>
    <row r="105" spans="1:20" x14ac:dyDescent="0.25">
      <c r="A105" s="69">
        <v>81</v>
      </c>
      <c r="B105" s="247" t="s">
        <v>6285</v>
      </c>
      <c r="C105" s="68" t="s">
        <v>6286</v>
      </c>
      <c r="D105" s="68" t="s">
        <v>6287</v>
      </c>
      <c r="E105" s="70">
        <v>12.3</v>
      </c>
      <c r="F105" s="70">
        <v>11</v>
      </c>
      <c r="G105" s="69">
        <v>2</v>
      </c>
      <c r="H105" s="69">
        <v>0</v>
      </c>
      <c r="I105" s="68">
        <v>300</v>
      </c>
      <c r="J105" s="68">
        <v>6</v>
      </c>
      <c r="K105" s="70">
        <v>13.25</v>
      </c>
      <c r="L105" s="70">
        <v>10</v>
      </c>
      <c r="M105" s="70">
        <v>0</v>
      </c>
      <c r="N105" s="70">
        <v>0</v>
      </c>
      <c r="O105" s="69">
        <v>0</v>
      </c>
      <c r="P105" s="69">
        <v>0</v>
      </c>
      <c r="Q105" s="68" t="s">
        <v>6288</v>
      </c>
      <c r="R105" s="69">
        <v>10</v>
      </c>
      <c r="S105" s="68"/>
      <c r="T105" s="68"/>
    </row>
    <row r="106" spans="1:20" x14ac:dyDescent="0.25">
      <c r="A106" s="69">
        <v>82</v>
      </c>
      <c r="B106" s="249" t="s">
        <v>6147</v>
      </c>
      <c r="C106" s="68" t="s">
        <v>5883</v>
      </c>
      <c r="D106" s="88" t="s">
        <v>6289</v>
      </c>
      <c r="E106" s="70">
        <v>7</v>
      </c>
      <c r="F106" s="70">
        <v>14.45</v>
      </c>
      <c r="G106" s="69">
        <v>1</v>
      </c>
      <c r="H106" s="69">
        <v>0</v>
      </c>
      <c r="I106" s="68">
        <v>158</v>
      </c>
      <c r="J106" s="68"/>
      <c r="K106" s="70">
        <v>8.3000000000000007</v>
      </c>
      <c r="L106" s="70">
        <v>6.45</v>
      </c>
      <c r="M106" s="70">
        <v>0</v>
      </c>
      <c r="N106" s="70">
        <v>0</v>
      </c>
      <c r="O106" s="69">
        <v>0</v>
      </c>
      <c r="P106" s="69">
        <v>0</v>
      </c>
      <c r="Q106" s="68" t="s">
        <v>6156</v>
      </c>
      <c r="R106" s="69">
        <v>6</v>
      </c>
      <c r="S106" s="68"/>
      <c r="T106" s="68"/>
    </row>
    <row r="107" spans="1:20" x14ac:dyDescent="0.25">
      <c r="A107" s="69">
        <v>83</v>
      </c>
      <c r="B107" s="249" t="s">
        <v>6147</v>
      </c>
      <c r="C107" s="68" t="s">
        <v>6290</v>
      </c>
      <c r="D107" s="68" t="s">
        <v>6267</v>
      </c>
      <c r="E107" s="70">
        <v>10</v>
      </c>
      <c r="F107" s="70">
        <v>10</v>
      </c>
      <c r="G107" s="69">
        <v>2</v>
      </c>
      <c r="H107" s="69">
        <v>0</v>
      </c>
      <c r="I107" s="68">
        <v>319</v>
      </c>
      <c r="J107" s="68"/>
      <c r="K107" s="70">
        <v>17.3</v>
      </c>
      <c r="L107" s="70">
        <v>11.3</v>
      </c>
      <c r="M107" s="70">
        <v>0</v>
      </c>
      <c r="N107" s="70">
        <v>0</v>
      </c>
      <c r="O107" s="69">
        <v>0</v>
      </c>
      <c r="P107" s="69">
        <v>0</v>
      </c>
      <c r="Q107" s="68" t="s">
        <v>6156</v>
      </c>
      <c r="R107" s="69">
        <v>10</v>
      </c>
      <c r="S107" s="68"/>
      <c r="T107" s="68"/>
    </row>
    <row r="108" spans="1:20" x14ac:dyDescent="0.25">
      <c r="A108" s="69">
        <v>84</v>
      </c>
      <c r="B108" s="249" t="s">
        <v>6147</v>
      </c>
      <c r="C108" s="68" t="s">
        <v>6291</v>
      </c>
      <c r="D108" s="68" t="s">
        <v>6267</v>
      </c>
      <c r="E108" s="70">
        <v>10.15</v>
      </c>
      <c r="F108" s="70">
        <v>10</v>
      </c>
      <c r="G108" s="69">
        <v>2</v>
      </c>
      <c r="H108" s="69">
        <v>0</v>
      </c>
      <c r="I108" s="68">
        <v>310</v>
      </c>
      <c r="J108" s="68"/>
      <c r="K108" s="70">
        <v>17.3</v>
      </c>
      <c r="L108" s="70">
        <v>11.3</v>
      </c>
      <c r="M108" s="70">
        <v>0</v>
      </c>
      <c r="N108" s="70">
        <v>0</v>
      </c>
      <c r="O108" s="69">
        <v>0</v>
      </c>
      <c r="P108" s="69">
        <v>0</v>
      </c>
      <c r="Q108" s="68" t="s">
        <v>6156</v>
      </c>
      <c r="R108" s="69">
        <v>10</v>
      </c>
      <c r="S108" s="68"/>
      <c r="T108" s="68"/>
    </row>
    <row r="109" spans="1:20" x14ac:dyDescent="0.25">
      <c r="A109" s="69">
        <v>85</v>
      </c>
      <c r="B109" s="249" t="s">
        <v>6147</v>
      </c>
      <c r="C109" s="68" t="s">
        <v>6292</v>
      </c>
      <c r="D109" s="68" t="s">
        <v>6267</v>
      </c>
      <c r="E109" s="70">
        <v>10.3</v>
      </c>
      <c r="F109" s="70">
        <v>10.3</v>
      </c>
      <c r="G109" s="69">
        <v>2</v>
      </c>
      <c r="H109" s="69">
        <v>0</v>
      </c>
      <c r="I109" s="68">
        <v>326</v>
      </c>
      <c r="J109" s="68"/>
      <c r="K109" s="70">
        <v>17.3</v>
      </c>
      <c r="L109" s="70">
        <v>11.3</v>
      </c>
      <c r="M109" s="70">
        <v>0</v>
      </c>
      <c r="N109" s="70">
        <v>0</v>
      </c>
      <c r="O109" s="69">
        <v>0</v>
      </c>
      <c r="P109" s="69">
        <v>0</v>
      </c>
      <c r="Q109" s="68" t="s">
        <v>6156</v>
      </c>
      <c r="R109" s="69">
        <v>10</v>
      </c>
      <c r="S109" s="68"/>
      <c r="T109" s="68"/>
    </row>
    <row r="110" spans="1:20" x14ac:dyDescent="0.25">
      <c r="A110" s="69">
        <v>86</v>
      </c>
      <c r="B110" s="249" t="s">
        <v>6147</v>
      </c>
      <c r="C110" s="68" t="s">
        <v>6293</v>
      </c>
      <c r="D110" s="68" t="s">
        <v>6267</v>
      </c>
      <c r="E110" s="70">
        <v>10.45</v>
      </c>
      <c r="F110" s="70">
        <v>10.45</v>
      </c>
      <c r="G110" s="69">
        <v>2</v>
      </c>
      <c r="H110" s="69">
        <v>0</v>
      </c>
      <c r="I110" s="68">
        <v>310</v>
      </c>
      <c r="J110" s="68"/>
      <c r="K110" s="70">
        <v>16.149999999999999</v>
      </c>
      <c r="L110" s="70">
        <v>10.45</v>
      </c>
      <c r="M110" s="70">
        <v>0</v>
      </c>
      <c r="N110" s="70">
        <v>0</v>
      </c>
      <c r="O110" s="69">
        <v>0</v>
      </c>
      <c r="P110" s="69">
        <v>0</v>
      </c>
      <c r="Q110" s="68" t="s">
        <v>6156</v>
      </c>
      <c r="R110" s="69">
        <v>10</v>
      </c>
      <c r="S110" s="68"/>
      <c r="T110" s="68"/>
    </row>
    <row r="111" spans="1:20" x14ac:dyDescent="0.25">
      <c r="A111" s="69">
        <v>87</v>
      </c>
      <c r="B111" s="249" t="s">
        <v>6147</v>
      </c>
      <c r="C111" s="68" t="s">
        <v>6294</v>
      </c>
      <c r="D111" s="68" t="s">
        <v>6267</v>
      </c>
      <c r="E111" s="70">
        <v>11</v>
      </c>
      <c r="F111" s="70">
        <v>11</v>
      </c>
      <c r="G111" s="69">
        <v>2</v>
      </c>
      <c r="H111" s="69">
        <v>0</v>
      </c>
      <c r="I111" s="68">
        <v>288</v>
      </c>
      <c r="J111" s="68"/>
      <c r="K111" s="70">
        <v>16</v>
      </c>
      <c r="L111" s="70">
        <v>11.3</v>
      </c>
      <c r="M111" s="70">
        <v>0</v>
      </c>
      <c r="N111" s="70">
        <v>0</v>
      </c>
      <c r="O111" s="69">
        <v>0</v>
      </c>
      <c r="P111" s="69">
        <v>0</v>
      </c>
      <c r="Q111" s="68" t="s">
        <v>6156</v>
      </c>
      <c r="R111" s="69">
        <v>10</v>
      </c>
      <c r="S111" s="68"/>
      <c r="T111" s="68"/>
    </row>
    <row r="112" spans="1:20" x14ac:dyDescent="0.25">
      <c r="A112" s="69">
        <v>88</v>
      </c>
      <c r="B112" s="249" t="s">
        <v>6147</v>
      </c>
      <c r="C112" s="68" t="s">
        <v>6295</v>
      </c>
      <c r="D112" s="68" t="s">
        <v>6267</v>
      </c>
      <c r="E112" s="70">
        <v>11.15</v>
      </c>
      <c r="F112" s="70">
        <v>11.15</v>
      </c>
      <c r="G112" s="69">
        <v>2</v>
      </c>
      <c r="H112" s="69">
        <v>0</v>
      </c>
      <c r="I112" s="68">
        <v>310</v>
      </c>
      <c r="J112" s="68"/>
      <c r="K112" s="70">
        <v>17</v>
      </c>
      <c r="L112" s="70">
        <v>11.3</v>
      </c>
      <c r="M112" s="70">
        <v>0</v>
      </c>
      <c r="N112" s="70">
        <v>0</v>
      </c>
      <c r="O112" s="69">
        <v>0</v>
      </c>
      <c r="P112" s="69">
        <v>0</v>
      </c>
      <c r="Q112" s="68" t="s">
        <v>6156</v>
      </c>
      <c r="R112" s="69">
        <v>10</v>
      </c>
      <c r="S112" s="68"/>
      <c r="T112" s="68"/>
    </row>
    <row r="113" spans="1:20" x14ac:dyDescent="0.25">
      <c r="A113" s="69">
        <v>89</v>
      </c>
      <c r="B113" s="249" t="s">
        <v>6147</v>
      </c>
      <c r="C113" s="68" t="s">
        <v>6296</v>
      </c>
      <c r="D113" s="68" t="s">
        <v>6267</v>
      </c>
      <c r="E113" s="70">
        <v>11.3</v>
      </c>
      <c r="F113" s="70">
        <v>11.3</v>
      </c>
      <c r="G113" s="69">
        <v>2</v>
      </c>
      <c r="H113" s="69">
        <v>0</v>
      </c>
      <c r="I113" s="68">
        <v>310</v>
      </c>
      <c r="J113" s="68"/>
      <c r="K113" s="70">
        <v>17</v>
      </c>
      <c r="L113" s="70">
        <v>11.3</v>
      </c>
      <c r="M113" s="70">
        <v>0</v>
      </c>
      <c r="N113" s="70">
        <v>0</v>
      </c>
      <c r="O113" s="69">
        <v>0</v>
      </c>
      <c r="P113" s="69">
        <v>0</v>
      </c>
      <c r="Q113" s="68" t="s">
        <v>6156</v>
      </c>
      <c r="R113" s="69">
        <v>10</v>
      </c>
      <c r="S113" s="68"/>
      <c r="T113" s="68"/>
    </row>
    <row r="114" spans="1:20" x14ac:dyDescent="0.25">
      <c r="A114" s="69">
        <v>90</v>
      </c>
      <c r="B114" s="249" t="s">
        <v>6147</v>
      </c>
      <c r="C114" s="68" t="s">
        <v>6297</v>
      </c>
      <c r="D114" s="68" t="s">
        <v>6267</v>
      </c>
      <c r="E114" s="70">
        <v>11.45</v>
      </c>
      <c r="F114" s="70">
        <v>11</v>
      </c>
      <c r="G114" s="69">
        <v>2</v>
      </c>
      <c r="H114" s="69">
        <v>0</v>
      </c>
      <c r="I114" s="68">
        <v>288</v>
      </c>
      <c r="J114" s="68"/>
      <c r="K114" s="70">
        <v>16.149999999999999</v>
      </c>
      <c r="L114" s="70">
        <v>11.3</v>
      </c>
      <c r="M114" s="70">
        <v>0</v>
      </c>
      <c r="N114" s="70">
        <v>0</v>
      </c>
      <c r="O114" s="69">
        <v>0</v>
      </c>
      <c r="P114" s="69">
        <v>0</v>
      </c>
      <c r="Q114" s="68" t="s">
        <v>6156</v>
      </c>
      <c r="R114" s="69">
        <v>10</v>
      </c>
      <c r="S114" s="68"/>
      <c r="T114" s="68"/>
    </row>
    <row r="115" spans="1:20" x14ac:dyDescent="0.25">
      <c r="A115" s="69">
        <v>91</v>
      </c>
      <c r="B115" s="249" t="s">
        <v>6147</v>
      </c>
      <c r="C115" s="68" t="s">
        <v>6298</v>
      </c>
      <c r="D115" s="68" t="s">
        <v>6267</v>
      </c>
      <c r="E115" s="70">
        <v>12</v>
      </c>
      <c r="F115" s="70">
        <v>12</v>
      </c>
      <c r="G115" s="69">
        <v>2</v>
      </c>
      <c r="H115" s="69">
        <v>0</v>
      </c>
      <c r="I115" s="68">
        <v>310</v>
      </c>
      <c r="J115" s="68"/>
      <c r="K115" s="70">
        <v>17.3</v>
      </c>
      <c r="L115" s="70">
        <v>11.3</v>
      </c>
      <c r="M115" s="70">
        <v>0</v>
      </c>
      <c r="N115" s="70">
        <v>0</v>
      </c>
      <c r="O115" s="69">
        <v>0</v>
      </c>
      <c r="P115" s="69">
        <v>0</v>
      </c>
      <c r="Q115" s="68" t="s">
        <v>6156</v>
      </c>
      <c r="R115" s="69">
        <v>10</v>
      </c>
      <c r="S115" s="68"/>
      <c r="T115" s="68"/>
    </row>
    <row r="116" spans="1:20" x14ac:dyDescent="0.25">
      <c r="A116" s="69">
        <v>92</v>
      </c>
      <c r="B116" s="249" t="s">
        <v>6147</v>
      </c>
      <c r="C116" s="68" t="s">
        <v>6299</v>
      </c>
      <c r="D116" s="68" t="s">
        <v>6267</v>
      </c>
      <c r="E116" s="70">
        <v>12.15</v>
      </c>
      <c r="F116" s="70">
        <v>12.15</v>
      </c>
      <c r="G116" s="69">
        <v>2</v>
      </c>
      <c r="H116" s="69">
        <v>0</v>
      </c>
      <c r="I116" s="68">
        <v>310</v>
      </c>
      <c r="J116" s="68"/>
      <c r="K116" s="70">
        <v>17.3</v>
      </c>
      <c r="L116" s="70">
        <v>11.3</v>
      </c>
      <c r="M116" s="70">
        <v>0</v>
      </c>
      <c r="N116" s="70">
        <v>0</v>
      </c>
      <c r="O116" s="69">
        <v>0</v>
      </c>
      <c r="P116" s="69">
        <v>0</v>
      </c>
      <c r="Q116" s="68" t="s">
        <v>6156</v>
      </c>
      <c r="R116" s="69">
        <v>10</v>
      </c>
      <c r="S116" s="68"/>
      <c r="T116" s="68"/>
    </row>
    <row r="117" spans="1:20" x14ac:dyDescent="0.25">
      <c r="A117" s="69">
        <v>93</v>
      </c>
      <c r="B117" s="249" t="s">
        <v>6147</v>
      </c>
      <c r="C117" s="68" t="s">
        <v>6300</v>
      </c>
      <c r="D117" s="68" t="s">
        <v>6267</v>
      </c>
      <c r="E117" s="70">
        <v>12.3</v>
      </c>
      <c r="F117" s="70">
        <v>12.3</v>
      </c>
      <c r="G117" s="69">
        <v>2</v>
      </c>
      <c r="H117" s="69">
        <v>0</v>
      </c>
      <c r="I117" s="68">
        <v>310</v>
      </c>
      <c r="J117" s="68"/>
      <c r="K117" s="70">
        <v>17.3</v>
      </c>
      <c r="L117" s="70">
        <v>11.3</v>
      </c>
      <c r="M117" s="70">
        <v>0</v>
      </c>
      <c r="N117" s="70">
        <v>0</v>
      </c>
      <c r="O117" s="69">
        <v>0</v>
      </c>
      <c r="P117" s="69">
        <v>0</v>
      </c>
      <c r="Q117" s="68" t="s">
        <v>6156</v>
      </c>
      <c r="R117" s="69">
        <v>10</v>
      </c>
      <c r="S117" s="68"/>
      <c r="T117" s="68"/>
    </row>
    <row r="118" spans="1:20" x14ac:dyDescent="0.25">
      <c r="A118" s="69">
        <v>94</v>
      </c>
      <c r="B118" s="249" t="s">
        <v>6147</v>
      </c>
      <c r="C118" s="68" t="s">
        <v>6301</v>
      </c>
      <c r="D118" s="68" t="s">
        <v>6267</v>
      </c>
      <c r="E118" s="70">
        <v>12.45</v>
      </c>
      <c r="F118" s="70">
        <v>12.45</v>
      </c>
      <c r="G118" s="69">
        <v>2</v>
      </c>
      <c r="H118" s="69">
        <v>0</v>
      </c>
      <c r="I118" s="68">
        <v>254</v>
      </c>
      <c r="J118" s="68"/>
      <c r="K118" s="70">
        <v>17.3</v>
      </c>
      <c r="L118" s="70">
        <v>11.3</v>
      </c>
      <c r="M118" s="70">
        <v>0</v>
      </c>
      <c r="N118" s="70">
        <v>0</v>
      </c>
      <c r="O118" s="69">
        <v>0</v>
      </c>
      <c r="P118" s="69">
        <v>0</v>
      </c>
      <c r="Q118" s="68" t="s">
        <v>6156</v>
      </c>
      <c r="R118" s="69">
        <v>8</v>
      </c>
      <c r="S118" s="68"/>
      <c r="T118" s="68"/>
    </row>
    <row r="119" spans="1:20" x14ac:dyDescent="0.25">
      <c r="A119" s="69">
        <v>95</v>
      </c>
      <c r="B119" s="249" t="s">
        <v>6147</v>
      </c>
      <c r="C119" s="68" t="s">
        <v>6302</v>
      </c>
      <c r="D119" s="68" t="s">
        <v>6267</v>
      </c>
      <c r="E119" s="70">
        <v>13</v>
      </c>
      <c r="F119" s="70">
        <v>13</v>
      </c>
      <c r="G119" s="69">
        <v>2</v>
      </c>
      <c r="H119" s="69">
        <v>0</v>
      </c>
      <c r="I119" s="68">
        <v>310</v>
      </c>
      <c r="J119" s="68"/>
      <c r="K119" s="70">
        <v>17.3</v>
      </c>
      <c r="L119" s="70">
        <v>11.3</v>
      </c>
      <c r="M119" s="70">
        <v>0</v>
      </c>
      <c r="N119" s="70">
        <v>0</v>
      </c>
      <c r="O119" s="69">
        <v>0</v>
      </c>
      <c r="P119" s="69">
        <v>0</v>
      </c>
      <c r="Q119" s="68" t="s">
        <v>6156</v>
      </c>
      <c r="R119" s="69">
        <v>10</v>
      </c>
      <c r="S119" s="68"/>
      <c r="T119" s="68"/>
    </row>
    <row r="120" spans="1:20" x14ac:dyDescent="0.25">
      <c r="A120" s="69">
        <v>96</v>
      </c>
      <c r="B120" s="249" t="s">
        <v>6147</v>
      </c>
      <c r="C120" s="68" t="s">
        <v>5904</v>
      </c>
      <c r="D120" s="68" t="s">
        <v>6267</v>
      </c>
      <c r="E120" s="70">
        <v>6.3</v>
      </c>
      <c r="F120" s="70">
        <v>17.3</v>
      </c>
      <c r="G120" s="69">
        <v>1</v>
      </c>
      <c r="H120" s="69">
        <v>0</v>
      </c>
      <c r="I120" s="68">
        <v>186</v>
      </c>
      <c r="J120" s="68"/>
      <c r="K120" s="70">
        <v>11.45</v>
      </c>
      <c r="L120" s="70">
        <v>6.45</v>
      </c>
      <c r="M120" s="70">
        <v>0</v>
      </c>
      <c r="N120" s="70">
        <v>0</v>
      </c>
      <c r="O120" s="69">
        <v>0</v>
      </c>
      <c r="P120" s="69">
        <v>0</v>
      </c>
      <c r="Q120" s="68" t="s">
        <v>6156</v>
      </c>
      <c r="R120" s="69">
        <v>6</v>
      </c>
      <c r="S120" s="68"/>
      <c r="T120" s="68"/>
    </row>
    <row r="121" spans="1:20" x14ac:dyDescent="0.25">
      <c r="A121" s="69">
        <v>97</v>
      </c>
      <c r="B121" s="249" t="s">
        <v>6147</v>
      </c>
      <c r="C121" s="68" t="s">
        <v>5905</v>
      </c>
      <c r="D121" s="68" t="s">
        <v>6267</v>
      </c>
      <c r="E121" s="70">
        <v>6.45</v>
      </c>
      <c r="F121" s="70">
        <v>17.45</v>
      </c>
      <c r="G121" s="69">
        <v>1</v>
      </c>
      <c r="H121" s="69">
        <v>0</v>
      </c>
      <c r="I121" s="68">
        <v>186</v>
      </c>
      <c r="J121" s="68"/>
      <c r="K121" s="70">
        <v>11.45</v>
      </c>
      <c r="L121" s="70">
        <v>6.45</v>
      </c>
      <c r="M121" s="70">
        <v>0</v>
      </c>
      <c r="N121" s="70">
        <v>0</v>
      </c>
      <c r="O121" s="69">
        <v>0</v>
      </c>
      <c r="P121" s="69">
        <v>0</v>
      </c>
      <c r="Q121" s="68" t="s">
        <v>6156</v>
      </c>
      <c r="R121" s="69">
        <v>6</v>
      </c>
      <c r="S121" s="68"/>
      <c r="T121" s="68"/>
    </row>
    <row r="122" spans="1:20" x14ac:dyDescent="0.25">
      <c r="A122" s="69">
        <v>98</v>
      </c>
      <c r="B122" s="249" t="s">
        <v>6147</v>
      </c>
      <c r="C122" s="68" t="s">
        <v>5906</v>
      </c>
      <c r="D122" s="68" t="s">
        <v>6267</v>
      </c>
      <c r="E122" s="70">
        <v>7</v>
      </c>
      <c r="F122" s="70">
        <v>18</v>
      </c>
      <c r="G122" s="69">
        <v>1</v>
      </c>
      <c r="H122" s="69">
        <v>0</v>
      </c>
      <c r="I122" s="68">
        <v>186</v>
      </c>
      <c r="J122" s="68"/>
      <c r="K122" s="70">
        <v>11.45</v>
      </c>
      <c r="L122" s="70">
        <v>6.45</v>
      </c>
      <c r="M122" s="70">
        <v>0</v>
      </c>
      <c r="N122" s="70">
        <v>0</v>
      </c>
      <c r="O122" s="69">
        <v>0</v>
      </c>
      <c r="P122" s="69">
        <v>0</v>
      </c>
      <c r="Q122" s="68" t="s">
        <v>6156</v>
      </c>
      <c r="R122" s="69">
        <v>6</v>
      </c>
      <c r="S122" s="68"/>
      <c r="T122" s="68"/>
    </row>
    <row r="123" spans="1:20" x14ac:dyDescent="0.25">
      <c r="A123" s="69">
        <v>99</v>
      </c>
      <c r="B123" s="249" t="s">
        <v>6147</v>
      </c>
      <c r="C123" s="68" t="s">
        <v>5907</v>
      </c>
      <c r="D123" s="68" t="s">
        <v>6267</v>
      </c>
      <c r="E123" s="70">
        <v>7</v>
      </c>
      <c r="F123" s="70">
        <v>18</v>
      </c>
      <c r="G123" s="69">
        <v>1</v>
      </c>
      <c r="H123" s="69">
        <v>0</v>
      </c>
      <c r="I123" s="68">
        <v>186</v>
      </c>
      <c r="J123" s="68"/>
      <c r="K123" s="70">
        <v>11.45</v>
      </c>
      <c r="L123" s="70">
        <v>6.45</v>
      </c>
      <c r="M123" s="70">
        <v>0</v>
      </c>
      <c r="N123" s="70">
        <v>0</v>
      </c>
      <c r="O123" s="69">
        <v>0</v>
      </c>
      <c r="P123" s="69">
        <v>0</v>
      </c>
      <c r="Q123" s="68" t="s">
        <v>6156</v>
      </c>
      <c r="R123" s="69">
        <v>6</v>
      </c>
      <c r="S123" s="68"/>
      <c r="T123" s="68"/>
    </row>
    <row r="124" spans="1:20" x14ac:dyDescent="0.25">
      <c r="A124" s="69">
        <v>100</v>
      </c>
      <c r="B124" s="249" t="s">
        <v>6147</v>
      </c>
      <c r="C124" s="68" t="s">
        <v>5908</v>
      </c>
      <c r="D124" s="68" t="s">
        <v>6267</v>
      </c>
      <c r="E124" s="70">
        <v>7</v>
      </c>
      <c r="F124" s="70">
        <v>18</v>
      </c>
      <c r="G124" s="69">
        <v>1</v>
      </c>
      <c r="H124" s="69">
        <v>0</v>
      </c>
      <c r="I124" s="68">
        <v>186</v>
      </c>
      <c r="J124" s="68"/>
      <c r="K124" s="70">
        <v>11.45</v>
      </c>
      <c r="L124" s="70">
        <v>6.45</v>
      </c>
      <c r="M124" s="70">
        <v>0</v>
      </c>
      <c r="N124" s="70">
        <v>0</v>
      </c>
      <c r="O124" s="69">
        <v>0</v>
      </c>
      <c r="P124" s="69">
        <v>0</v>
      </c>
      <c r="Q124" s="68" t="s">
        <v>6156</v>
      </c>
      <c r="R124" s="69">
        <v>6</v>
      </c>
      <c r="S124" s="68"/>
      <c r="T124" s="68"/>
    </row>
    <row r="125" spans="1:20" x14ac:dyDescent="0.25">
      <c r="A125" s="69">
        <v>101</v>
      </c>
      <c r="B125" s="249" t="s">
        <v>6147</v>
      </c>
      <c r="C125" s="68" t="s">
        <v>5918</v>
      </c>
      <c r="D125" s="88" t="s">
        <v>6303</v>
      </c>
      <c r="E125" s="70">
        <v>8.3000000000000007</v>
      </c>
      <c r="F125" s="70">
        <v>18.5</v>
      </c>
      <c r="G125" s="69">
        <v>1</v>
      </c>
      <c r="H125" s="69">
        <v>0</v>
      </c>
      <c r="I125" s="68">
        <v>186</v>
      </c>
      <c r="J125" s="68"/>
      <c r="K125" s="70">
        <v>11.2</v>
      </c>
      <c r="L125" s="70">
        <v>6.45</v>
      </c>
      <c r="M125" s="70">
        <v>0</v>
      </c>
      <c r="N125" s="70">
        <v>0</v>
      </c>
      <c r="O125" s="69">
        <v>0</v>
      </c>
      <c r="P125" s="69">
        <v>0</v>
      </c>
      <c r="Q125" s="68" t="s">
        <v>6156</v>
      </c>
      <c r="R125" s="69">
        <v>6</v>
      </c>
      <c r="S125" s="68"/>
      <c r="T125" s="68"/>
    </row>
    <row r="126" spans="1:20" x14ac:dyDescent="0.25">
      <c r="A126" s="69">
        <v>102</v>
      </c>
      <c r="B126" s="249" t="s">
        <v>6147</v>
      </c>
      <c r="C126" s="68" t="s">
        <v>6304</v>
      </c>
      <c r="D126" s="88" t="s">
        <v>6305</v>
      </c>
      <c r="E126" s="70">
        <v>12.3</v>
      </c>
      <c r="F126" s="70">
        <v>12</v>
      </c>
      <c r="G126" s="69">
        <v>2</v>
      </c>
      <c r="H126" s="69">
        <v>0</v>
      </c>
      <c r="I126" s="68">
        <v>290</v>
      </c>
      <c r="J126" s="68"/>
      <c r="K126" s="70">
        <v>15.3</v>
      </c>
      <c r="L126" s="70">
        <v>11.3</v>
      </c>
      <c r="M126" s="70">
        <v>0</v>
      </c>
      <c r="N126" s="70">
        <v>0</v>
      </c>
      <c r="O126" s="69">
        <v>0</v>
      </c>
      <c r="P126" s="69">
        <v>0</v>
      </c>
      <c r="Q126" s="68" t="s">
        <v>6156</v>
      </c>
      <c r="R126" s="69">
        <v>8</v>
      </c>
      <c r="S126" s="68"/>
      <c r="T126" s="68"/>
    </row>
    <row r="127" spans="1:20" ht="15.75" x14ac:dyDescent="0.25">
      <c r="A127" s="69"/>
      <c r="B127" s="247" t="s">
        <v>6306</v>
      </c>
      <c r="C127" s="250">
        <v>22</v>
      </c>
      <c r="D127" s="88"/>
      <c r="E127" s="70"/>
      <c r="F127" s="70"/>
      <c r="G127" s="250">
        <f>SUM(G105:G126)</f>
        <v>37</v>
      </c>
      <c r="H127" s="250">
        <f>SUM(H105:H126)</f>
        <v>0</v>
      </c>
      <c r="I127" s="253">
        <f>SUM(I105:I126)</f>
        <v>5819</v>
      </c>
      <c r="J127" s="68"/>
      <c r="K127" s="70"/>
      <c r="L127" s="70"/>
      <c r="M127" s="70"/>
      <c r="N127" s="70"/>
      <c r="O127" s="250">
        <f>SUM(O105:O126)</f>
        <v>0</v>
      </c>
      <c r="P127" s="250">
        <f>SUM(P105:P126)</f>
        <v>0</v>
      </c>
      <c r="Q127" s="68"/>
      <c r="R127" s="250">
        <f>SUM(R105:R126)</f>
        <v>188</v>
      </c>
      <c r="S127" s="68"/>
      <c r="T127" s="68"/>
    </row>
    <row r="128" spans="1:20" ht="15.75" x14ac:dyDescent="0.25">
      <c r="A128" s="69"/>
      <c r="B128" s="247"/>
      <c r="C128" s="250"/>
      <c r="D128" s="88"/>
      <c r="E128" s="70"/>
      <c r="F128" s="70"/>
      <c r="G128" s="69"/>
      <c r="H128" s="69"/>
      <c r="I128" s="68"/>
      <c r="J128" s="68"/>
      <c r="K128" s="70"/>
      <c r="L128" s="70"/>
      <c r="M128" s="70"/>
      <c r="N128" s="70"/>
      <c r="O128" s="68"/>
      <c r="P128" s="68"/>
      <c r="Q128" s="68"/>
      <c r="R128" s="69"/>
      <c r="S128" s="68"/>
      <c r="T128" s="68"/>
    </row>
    <row r="129" spans="1:20" x14ac:dyDescent="0.25">
      <c r="A129" s="69">
        <v>103</v>
      </c>
      <c r="B129" s="247" t="s">
        <v>6307</v>
      </c>
      <c r="C129" s="68" t="s">
        <v>6308</v>
      </c>
      <c r="D129" s="68" t="s">
        <v>6279</v>
      </c>
      <c r="E129" s="70">
        <v>9.3000000000000007</v>
      </c>
      <c r="F129" s="70">
        <v>9.3000000000000007</v>
      </c>
      <c r="G129" s="69">
        <v>2</v>
      </c>
      <c r="H129" s="69">
        <v>0</v>
      </c>
      <c r="I129" s="68">
        <v>280</v>
      </c>
      <c r="J129" s="68"/>
      <c r="K129" s="70">
        <v>16.3</v>
      </c>
      <c r="L129" s="70">
        <v>11.3</v>
      </c>
      <c r="M129" s="70">
        <v>0</v>
      </c>
      <c r="N129" s="70">
        <v>0</v>
      </c>
      <c r="O129" s="69">
        <v>0</v>
      </c>
      <c r="P129" s="69">
        <v>0</v>
      </c>
      <c r="Q129" s="68" t="s">
        <v>6156</v>
      </c>
      <c r="R129" s="69">
        <v>10</v>
      </c>
      <c r="S129" s="68"/>
      <c r="T129" s="68"/>
    </row>
    <row r="130" spans="1:20" x14ac:dyDescent="0.25">
      <c r="A130" s="69">
        <v>104</v>
      </c>
      <c r="B130" s="249" t="s">
        <v>6147</v>
      </c>
      <c r="C130" s="68" t="s">
        <v>6309</v>
      </c>
      <c r="D130" s="68" t="s">
        <v>6279</v>
      </c>
      <c r="E130" s="70">
        <v>9.4499999999999993</v>
      </c>
      <c r="F130" s="70">
        <v>9.4499999999999993</v>
      </c>
      <c r="G130" s="69">
        <v>2</v>
      </c>
      <c r="H130" s="69">
        <v>0</v>
      </c>
      <c r="I130" s="68">
        <v>280</v>
      </c>
      <c r="J130" s="68"/>
      <c r="K130" s="70">
        <v>16.3</v>
      </c>
      <c r="L130" s="70">
        <v>11.3</v>
      </c>
      <c r="M130" s="70">
        <v>0</v>
      </c>
      <c r="N130" s="70">
        <v>0</v>
      </c>
      <c r="O130" s="69">
        <v>0</v>
      </c>
      <c r="P130" s="69">
        <v>0</v>
      </c>
      <c r="Q130" s="68" t="s">
        <v>6156</v>
      </c>
      <c r="R130" s="69">
        <v>10</v>
      </c>
      <c r="S130" s="68"/>
      <c r="T130" s="68"/>
    </row>
    <row r="131" spans="1:20" x14ac:dyDescent="0.25">
      <c r="A131" s="69">
        <v>105</v>
      </c>
      <c r="B131" s="249" t="s">
        <v>6147</v>
      </c>
      <c r="C131" s="68" t="s">
        <v>6310</v>
      </c>
      <c r="D131" s="68" t="s">
        <v>6279</v>
      </c>
      <c r="E131" s="70">
        <v>10</v>
      </c>
      <c r="F131" s="70">
        <v>10</v>
      </c>
      <c r="G131" s="69">
        <v>2</v>
      </c>
      <c r="H131" s="69">
        <v>0</v>
      </c>
      <c r="I131" s="68">
        <v>280</v>
      </c>
      <c r="J131" s="68"/>
      <c r="K131" s="70">
        <v>16.3</v>
      </c>
      <c r="L131" s="70">
        <v>11.3</v>
      </c>
      <c r="M131" s="70">
        <v>0</v>
      </c>
      <c r="N131" s="70">
        <v>0</v>
      </c>
      <c r="O131" s="69">
        <v>0</v>
      </c>
      <c r="P131" s="69">
        <v>0</v>
      </c>
      <c r="Q131" s="68" t="s">
        <v>6156</v>
      </c>
      <c r="R131" s="69">
        <v>10</v>
      </c>
      <c r="S131" s="68"/>
      <c r="T131" s="68"/>
    </row>
    <row r="132" spans="1:20" x14ac:dyDescent="0.25">
      <c r="A132" s="69">
        <v>106</v>
      </c>
      <c r="B132" s="249" t="s">
        <v>6147</v>
      </c>
      <c r="C132" s="68" t="s">
        <v>6311</v>
      </c>
      <c r="D132" s="68" t="s">
        <v>6279</v>
      </c>
      <c r="E132" s="70">
        <v>10.15</v>
      </c>
      <c r="F132" s="70">
        <v>10</v>
      </c>
      <c r="G132" s="69">
        <v>2</v>
      </c>
      <c r="H132" s="69">
        <v>0</v>
      </c>
      <c r="I132" s="68">
        <v>280</v>
      </c>
      <c r="J132" s="68"/>
      <c r="K132" s="70">
        <v>16.3</v>
      </c>
      <c r="L132" s="70">
        <v>11.3</v>
      </c>
      <c r="M132" s="70">
        <v>0</v>
      </c>
      <c r="N132" s="70">
        <v>0</v>
      </c>
      <c r="O132" s="69">
        <v>0</v>
      </c>
      <c r="P132" s="69">
        <v>0</v>
      </c>
      <c r="Q132" s="68" t="s">
        <v>6312</v>
      </c>
      <c r="R132" s="69">
        <v>10</v>
      </c>
      <c r="S132" s="68"/>
      <c r="T132" s="68"/>
    </row>
    <row r="133" spans="1:20" x14ac:dyDescent="0.25">
      <c r="A133" s="69">
        <v>107</v>
      </c>
      <c r="B133" s="249" t="s">
        <v>6147</v>
      </c>
      <c r="C133" s="68" t="s">
        <v>5910</v>
      </c>
      <c r="D133" s="68" t="s">
        <v>6279</v>
      </c>
      <c r="E133" s="70">
        <v>7</v>
      </c>
      <c r="F133" s="70">
        <v>18</v>
      </c>
      <c r="G133" s="69">
        <v>1</v>
      </c>
      <c r="H133" s="69">
        <v>0</v>
      </c>
      <c r="I133" s="68">
        <v>168</v>
      </c>
      <c r="J133" s="68"/>
      <c r="K133" s="70">
        <v>11.45</v>
      </c>
      <c r="L133" s="70">
        <v>6.45</v>
      </c>
      <c r="M133" s="70">
        <v>0</v>
      </c>
      <c r="N133" s="70">
        <v>0</v>
      </c>
      <c r="O133" s="69">
        <v>0</v>
      </c>
      <c r="P133" s="69">
        <v>0</v>
      </c>
      <c r="Q133" s="68" t="s">
        <v>6156</v>
      </c>
      <c r="R133" s="69">
        <v>6</v>
      </c>
      <c r="S133" s="68"/>
      <c r="T133" s="68"/>
    </row>
    <row r="134" spans="1:20" x14ac:dyDescent="0.25">
      <c r="A134" s="69">
        <v>108</v>
      </c>
      <c r="B134" s="249" t="s">
        <v>6147</v>
      </c>
      <c r="C134" s="68" t="s">
        <v>5911</v>
      </c>
      <c r="D134" s="68" t="s">
        <v>6279</v>
      </c>
      <c r="E134" s="70">
        <v>7.15</v>
      </c>
      <c r="F134" s="70">
        <v>18.149999999999999</v>
      </c>
      <c r="G134" s="69">
        <v>1</v>
      </c>
      <c r="H134" s="69">
        <v>0</v>
      </c>
      <c r="I134" s="68">
        <v>168</v>
      </c>
      <c r="J134" s="68"/>
      <c r="K134" s="70">
        <v>11.45</v>
      </c>
      <c r="L134" s="70">
        <v>6.45</v>
      </c>
      <c r="M134" s="70">
        <v>0</v>
      </c>
      <c r="N134" s="70">
        <v>0</v>
      </c>
      <c r="O134" s="69">
        <v>0</v>
      </c>
      <c r="P134" s="69">
        <v>0</v>
      </c>
      <c r="Q134" s="68" t="s">
        <v>6156</v>
      </c>
      <c r="R134" s="69">
        <v>6</v>
      </c>
      <c r="S134" s="68"/>
      <c r="T134" s="68"/>
    </row>
    <row r="135" spans="1:20" ht="15.75" x14ac:dyDescent="0.25">
      <c r="A135" s="69"/>
      <c r="B135" s="247" t="s">
        <v>6313</v>
      </c>
      <c r="C135" s="250">
        <v>6</v>
      </c>
      <c r="D135" s="68"/>
      <c r="E135" s="70"/>
      <c r="F135" s="70"/>
      <c r="G135" s="250">
        <f>SUM(G129:G134)</f>
        <v>10</v>
      </c>
      <c r="H135" s="250">
        <f t="shared" ref="H135:I135" si="4">SUM(H129:H134)</f>
        <v>0</v>
      </c>
      <c r="I135" s="253">
        <f t="shared" si="4"/>
        <v>1456</v>
      </c>
      <c r="J135" s="247"/>
      <c r="K135" s="269"/>
      <c r="L135" s="269"/>
      <c r="M135" s="269"/>
      <c r="N135" s="269"/>
      <c r="O135" s="250">
        <f t="shared" ref="O135:P135" si="5">SUM(O129:O134)</f>
        <v>0</v>
      </c>
      <c r="P135" s="250">
        <f t="shared" si="5"/>
        <v>0</v>
      </c>
      <c r="Q135" s="247"/>
      <c r="R135" s="250">
        <f>SUM(R129:R134)</f>
        <v>52</v>
      </c>
      <c r="S135" s="68"/>
      <c r="T135" s="68"/>
    </row>
    <row r="136" spans="1:20" ht="15.75" x14ac:dyDescent="0.25">
      <c r="A136" s="265"/>
      <c r="B136" s="266"/>
      <c r="C136" s="267"/>
      <c r="D136" s="207"/>
      <c r="E136" s="268"/>
      <c r="F136" s="268"/>
      <c r="G136" s="267"/>
      <c r="H136" s="267"/>
      <c r="I136" s="270"/>
      <c r="J136" s="266"/>
      <c r="K136" s="271"/>
      <c r="L136" s="271"/>
      <c r="M136" s="271"/>
      <c r="N136" s="271"/>
      <c r="O136" s="267"/>
      <c r="P136" s="267"/>
      <c r="Q136" s="266"/>
      <c r="R136" s="267"/>
      <c r="S136" s="207"/>
      <c r="T136" s="207"/>
    </row>
    <row r="137" spans="1:20" ht="15.75" x14ac:dyDescent="0.25">
      <c r="A137" s="254"/>
      <c r="B137" s="255"/>
      <c r="C137" s="256"/>
      <c r="D137" s="257"/>
      <c r="E137" s="65"/>
      <c r="F137" s="65"/>
      <c r="G137" s="254"/>
      <c r="H137" s="254"/>
      <c r="I137" s="257"/>
      <c r="J137" s="257"/>
      <c r="K137" s="65"/>
      <c r="L137" s="65"/>
      <c r="M137" s="65"/>
      <c r="N137" s="65"/>
      <c r="O137" s="257"/>
      <c r="P137" s="257"/>
      <c r="Q137" s="257"/>
      <c r="R137" s="254"/>
      <c r="S137" s="257"/>
      <c r="T137" s="618" t="s">
        <v>6314</v>
      </c>
    </row>
    <row r="138" spans="1:20" ht="15.75" x14ac:dyDescent="0.25">
      <c r="A138" s="239" t="s">
        <v>6126</v>
      </c>
      <c r="B138" s="761" t="s">
        <v>6127</v>
      </c>
      <c r="C138" s="762" t="s">
        <v>6018</v>
      </c>
      <c r="D138" s="259" t="s">
        <v>5783</v>
      </c>
      <c r="E138" s="260" t="s">
        <v>5934</v>
      </c>
      <c r="F138" s="260" t="s">
        <v>6128</v>
      </c>
      <c r="G138" s="763" t="s">
        <v>6129</v>
      </c>
      <c r="H138" s="764"/>
      <c r="I138" s="260" t="s">
        <v>5790</v>
      </c>
      <c r="J138" s="260" t="s">
        <v>6130</v>
      </c>
      <c r="K138" s="259" t="s">
        <v>6020</v>
      </c>
      <c r="L138" s="259" t="s">
        <v>6131</v>
      </c>
      <c r="M138" s="766" t="s">
        <v>6132</v>
      </c>
      <c r="N138" s="767"/>
      <c r="O138" s="759" t="s">
        <v>6133</v>
      </c>
      <c r="P138" s="760"/>
      <c r="Q138" s="260" t="s">
        <v>6134</v>
      </c>
      <c r="R138" s="375" t="s">
        <v>7755</v>
      </c>
      <c r="S138" s="261" t="s">
        <v>6136</v>
      </c>
      <c r="T138" s="259" t="s">
        <v>5933</v>
      </c>
    </row>
    <row r="139" spans="1:20" ht="15.75" thickBot="1" x14ac:dyDescent="0.3">
      <c r="A139" s="54" t="s">
        <v>5793</v>
      </c>
      <c r="B139" s="709"/>
      <c r="C139" s="758"/>
      <c r="D139" s="240"/>
      <c r="E139" s="162"/>
      <c r="F139" s="241"/>
      <c r="G139" s="242" t="s">
        <v>5798</v>
      </c>
      <c r="H139" s="240" t="s">
        <v>5936</v>
      </c>
      <c r="I139" s="162" t="s">
        <v>5784</v>
      </c>
      <c r="J139" s="162" t="s">
        <v>6096</v>
      </c>
      <c r="K139" s="240" t="s">
        <v>5800</v>
      </c>
      <c r="L139" s="240" t="s">
        <v>5800</v>
      </c>
      <c r="M139" s="243" t="s">
        <v>5798</v>
      </c>
      <c r="N139" s="244" t="s">
        <v>5936</v>
      </c>
      <c r="O139" s="243" t="s">
        <v>5798</v>
      </c>
      <c r="P139" s="244" t="s">
        <v>5936</v>
      </c>
      <c r="Q139" s="245" t="s">
        <v>6137</v>
      </c>
      <c r="R139" s="240" t="s">
        <v>6138</v>
      </c>
      <c r="S139" s="162" t="s">
        <v>5793</v>
      </c>
      <c r="T139" s="240"/>
    </row>
    <row r="140" spans="1:20" ht="15.75" thickTop="1" x14ac:dyDescent="0.25">
      <c r="A140" s="69">
        <v>109</v>
      </c>
      <c r="B140" s="247" t="s">
        <v>6315</v>
      </c>
      <c r="C140" s="68" t="s">
        <v>6316</v>
      </c>
      <c r="D140" s="68" t="s">
        <v>6317</v>
      </c>
      <c r="E140" s="70">
        <v>13</v>
      </c>
      <c r="F140" s="70">
        <v>12.1</v>
      </c>
      <c r="G140" s="69">
        <v>2</v>
      </c>
      <c r="H140" s="69">
        <v>0</v>
      </c>
      <c r="I140" s="68">
        <v>240</v>
      </c>
      <c r="J140" s="68"/>
      <c r="K140" s="70">
        <v>16.3</v>
      </c>
      <c r="L140" s="70">
        <v>11.5</v>
      </c>
      <c r="M140" s="70">
        <v>0</v>
      </c>
      <c r="N140" s="70">
        <v>0</v>
      </c>
      <c r="O140" s="69">
        <v>0</v>
      </c>
      <c r="P140" s="69">
        <v>0</v>
      </c>
      <c r="Q140" s="68" t="s">
        <v>6188</v>
      </c>
      <c r="R140" s="69">
        <v>12</v>
      </c>
      <c r="S140" s="68"/>
      <c r="T140" s="68"/>
    </row>
    <row r="141" spans="1:20" x14ac:dyDescent="0.25">
      <c r="A141" s="69">
        <v>110</v>
      </c>
      <c r="B141" s="249" t="s">
        <v>6147</v>
      </c>
      <c r="C141" s="68" t="s">
        <v>5829</v>
      </c>
      <c r="D141" s="68" t="s">
        <v>6317</v>
      </c>
      <c r="E141" s="70">
        <v>7.3</v>
      </c>
      <c r="F141" s="70">
        <v>19.3</v>
      </c>
      <c r="G141" s="69">
        <v>1</v>
      </c>
      <c r="H141" s="69">
        <v>0</v>
      </c>
      <c r="I141" s="68">
        <v>196</v>
      </c>
      <c r="J141" s="68"/>
      <c r="K141" s="70">
        <v>12</v>
      </c>
      <c r="L141" s="70">
        <v>7.3</v>
      </c>
      <c r="M141" s="70">
        <v>0</v>
      </c>
      <c r="N141" s="70">
        <v>0</v>
      </c>
      <c r="O141" s="69">
        <v>0</v>
      </c>
      <c r="P141" s="69">
        <v>0</v>
      </c>
      <c r="Q141" s="68" t="s">
        <v>6156</v>
      </c>
      <c r="R141" s="69">
        <v>9</v>
      </c>
      <c r="S141" s="68"/>
      <c r="T141" s="68"/>
    </row>
    <row r="142" spans="1:20" x14ac:dyDescent="0.25">
      <c r="A142" s="69">
        <v>111</v>
      </c>
      <c r="B142" s="249" t="s">
        <v>6147</v>
      </c>
      <c r="C142" s="68" t="s">
        <v>6318</v>
      </c>
      <c r="D142" s="68" t="s">
        <v>6317</v>
      </c>
      <c r="E142" s="70">
        <v>14</v>
      </c>
      <c r="F142" s="70">
        <v>12.5</v>
      </c>
      <c r="G142" s="69">
        <v>2</v>
      </c>
      <c r="H142" s="69">
        <v>0</v>
      </c>
      <c r="I142" s="68">
        <v>240</v>
      </c>
      <c r="J142" s="68"/>
      <c r="K142" s="70">
        <v>14.3</v>
      </c>
      <c r="L142" s="70">
        <v>10.45</v>
      </c>
      <c r="M142" s="70">
        <v>0</v>
      </c>
      <c r="N142" s="70">
        <v>0</v>
      </c>
      <c r="O142" s="69">
        <v>0</v>
      </c>
      <c r="P142" s="69">
        <v>0</v>
      </c>
      <c r="Q142" s="68" t="s">
        <v>6188</v>
      </c>
      <c r="R142" s="69">
        <v>12</v>
      </c>
      <c r="S142" s="68"/>
      <c r="T142" s="68"/>
    </row>
    <row r="143" spans="1:20" x14ac:dyDescent="0.25">
      <c r="A143" s="47">
        <v>112</v>
      </c>
      <c r="B143" s="249" t="s">
        <v>6147</v>
      </c>
      <c r="C143" s="68" t="s">
        <v>6319</v>
      </c>
      <c r="D143" s="68" t="s">
        <v>6317</v>
      </c>
      <c r="E143" s="70">
        <v>15</v>
      </c>
      <c r="F143" s="70">
        <v>13.5</v>
      </c>
      <c r="G143" s="69">
        <v>2</v>
      </c>
      <c r="H143" s="69">
        <v>0</v>
      </c>
      <c r="I143" s="68">
        <v>240</v>
      </c>
      <c r="J143" s="68"/>
      <c r="K143" s="70">
        <v>14.2</v>
      </c>
      <c r="L143" s="70">
        <v>10.3</v>
      </c>
      <c r="M143" s="70">
        <v>0</v>
      </c>
      <c r="N143" s="70">
        <v>0</v>
      </c>
      <c r="O143" s="69">
        <v>0</v>
      </c>
      <c r="P143" s="69">
        <v>0</v>
      </c>
      <c r="Q143" s="68" t="s">
        <v>6156</v>
      </c>
      <c r="R143" s="69">
        <v>12</v>
      </c>
      <c r="S143" s="68"/>
      <c r="T143" s="68"/>
    </row>
    <row r="144" spans="1:20" ht="15.75" x14ac:dyDescent="0.25">
      <c r="A144" s="69"/>
      <c r="B144" s="247" t="s">
        <v>6320</v>
      </c>
      <c r="C144" s="250">
        <v>4</v>
      </c>
      <c r="D144" s="68"/>
      <c r="E144" s="70"/>
      <c r="F144" s="70"/>
      <c r="G144" s="250">
        <f>SUM(G140:G143)</f>
        <v>7</v>
      </c>
      <c r="H144" s="250">
        <f>SUM(H140:H143)</f>
        <v>0</v>
      </c>
      <c r="I144" s="253">
        <f>SUM(I140:I143)</f>
        <v>916</v>
      </c>
      <c r="J144" s="68"/>
      <c r="K144" s="70"/>
      <c r="L144" s="70"/>
      <c r="M144" s="70"/>
      <c r="N144" s="70"/>
      <c r="O144" s="250">
        <f t="shared" ref="O144:P144" si="6">SUM(O140:O143)</f>
        <v>0</v>
      </c>
      <c r="P144" s="250">
        <f t="shared" si="6"/>
        <v>0</v>
      </c>
      <c r="Q144" s="68"/>
      <c r="R144" s="250">
        <f>SUM(R140:R143)</f>
        <v>45</v>
      </c>
      <c r="S144" s="68"/>
      <c r="T144" s="68"/>
    </row>
    <row r="145" spans="1:32" ht="15.75" x14ac:dyDescent="0.25">
      <c r="A145" s="69"/>
      <c r="B145" s="247"/>
      <c r="C145" s="250"/>
      <c r="D145" s="68"/>
      <c r="E145" s="70"/>
      <c r="F145" s="70"/>
      <c r="G145" s="69"/>
      <c r="H145" s="69"/>
      <c r="I145" s="68"/>
      <c r="J145" s="68"/>
      <c r="K145" s="70"/>
      <c r="L145" s="70"/>
      <c r="M145" s="70"/>
      <c r="N145" s="70"/>
      <c r="O145" s="68"/>
      <c r="P145" s="68"/>
      <c r="Q145" s="68"/>
      <c r="R145" s="69"/>
      <c r="S145" s="68"/>
      <c r="T145" s="68"/>
    </row>
    <row r="146" spans="1:32" x14ac:dyDescent="0.25">
      <c r="A146" s="69"/>
      <c r="B146" s="81" t="s">
        <v>6321</v>
      </c>
      <c r="C146" s="68"/>
      <c r="D146" s="74" t="s">
        <v>6267</v>
      </c>
      <c r="E146" s="70">
        <v>14</v>
      </c>
      <c r="F146" s="70">
        <v>22</v>
      </c>
      <c r="G146" s="69">
        <v>0</v>
      </c>
      <c r="H146" s="69">
        <v>1</v>
      </c>
      <c r="I146" s="68"/>
      <c r="J146" s="68"/>
      <c r="K146" s="272">
        <v>8</v>
      </c>
      <c r="L146" s="272">
        <v>8</v>
      </c>
      <c r="M146" s="70"/>
      <c r="N146" s="70"/>
      <c r="O146" s="69">
        <v>0</v>
      </c>
      <c r="P146" s="69">
        <v>0</v>
      </c>
      <c r="Q146" s="68" t="s">
        <v>6156</v>
      </c>
      <c r="R146" s="69">
        <v>0</v>
      </c>
      <c r="S146" s="68"/>
      <c r="T146" s="68"/>
    </row>
    <row r="147" spans="1:32" x14ac:dyDescent="0.25">
      <c r="A147" s="69"/>
      <c r="B147" s="81" t="s">
        <v>6321</v>
      </c>
      <c r="C147" s="68"/>
      <c r="D147" s="74" t="s">
        <v>6267</v>
      </c>
      <c r="E147" s="70">
        <v>6</v>
      </c>
      <c r="F147" s="70">
        <v>14</v>
      </c>
      <c r="G147" s="69">
        <v>0</v>
      </c>
      <c r="H147" s="69">
        <v>1</v>
      </c>
      <c r="I147" s="68"/>
      <c r="J147" s="68"/>
      <c r="K147" s="272">
        <v>8</v>
      </c>
      <c r="L147" s="272">
        <v>8</v>
      </c>
      <c r="M147" s="70"/>
      <c r="N147" s="70"/>
      <c r="O147" s="69">
        <v>0</v>
      </c>
      <c r="P147" s="69">
        <v>0</v>
      </c>
      <c r="Q147" s="75" t="s">
        <v>5818</v>
      </c>
      <c r="R147" s="69">
        <v>0</v>
      </c>
      <c r="S147" s="68"/>
      <c r="T147" s="68"/>
    </row>
    <row r="148" spans="1:32" x14ac:dyDescent="0.25">
      <c r="A148" s="69"/>
      <c r="B148" s="81" t="s">
        <v>6321</v>
      </c>
      <c r="C148" s="68"/>
      <c r="D148" s="74" t="s">
        <v>6267</v>
      </c>
      <c r="E148" s="70">
        <v>8</v>
      </c>
      <c r="F148" s="70">
        <v>18</v>
      </c>
      <c r="G148" s="69">
        <v>0</v>
      </c>
      <c r="H148" s="69">
        <v>1</v>
      </c>
      <c r="I148" s="68"/>
      <c r="J148" s="68"/>
      <c r="K148" s="272">
        <v>10</v>
      </c>
      <c r="L148" s="272">
        <v>8</v>
      </c>
      <c r="M148" s="70"/>
      <c r="N148" s="70"/>
      <c r="O148" s="69">
        <v>0</v>
      </c>
      <c r="P148" s="69">
        <v>0</v>
      </c>
      <c r="Q148" s="75" t="s">
        <v>5818</v>
      </c>
      <c r="R148" s="69">
        <v>0</v>
      </c>
      <c r="S148" s="68"/>
      <c r="T148" s="68"/>
    </row>
    <row r="149" spans="1:32" x14ac:dyDescent="0.25">
      <c r="A149" s="69"/>
      <c r="B149" s="81" t="s">
        <v>6321</v>
      </c>
      <c r="C149" s="68"/>
      <c r="D149" s="74" t="s">
        <v>6322</v>
      </c>
      <c r="E149" s="70">
        <v>14</v>
      </c>
      <c r="F149" s="70">
        <v>22</v>
      </c>
      <c r="G149" s="69">
        <v>0</v>
      </c>
      <c r="H149" s="69">
        <v>1</v>
      </c>
      <c r="I149" s="68"/>
      <c r="J149" s="68"/>
      <c r="K149" s="272">
        <v>8</v>
      </c>
      <c r="L149" s="272">
        <v>8</v>
      </c>
      <c r="M149" s="70"/>
      <c r="N149" s="70"/>
      <c r="O149" s="69">
        <v>0</v>
      </c>
      <c r="P149" s="69">
        <v>0</v>
      </c>
      <c r="Q149" s="68" t="s">
        <v>6156</v>
      </c>
      <c r="R149" s="69">
        <v>0</v>
      </c>
      <c r="S149" s="68"/>
      <c r="T149" s="68"/>
    </row>
    <row r="150" spans="1:32" x14ac:dyDescent="0.25">
      <c r="A150" s="69"/>
      <c r="B150" s="81" t="s">
        <v>6321</v>
      </c>
      <c r="C150" s="68"/>
      <c r="D150" s="74" t="s">
        <v>6322</v>
      </c>
      <c r="E150" s="70">
        <v>6</v>
      </c>
      <c r="F150" s="70">
        <v>14</v>
      </c>
      <c r="G150" s="69">
        <v>0</v>
      </c>
      <c r="H150" s="69">
        <v>1</v>
      </c>
      <c r="I150" s="68"/>
      <c r="J150" s="68"/>
      <c r="K150" s="272">
        <v>8</v>
      </c>
      <c r="L150" s="272">
        <v>8</v>
      </c>
      <c r="M150" s="70"/>
      <c r="N150" s="70"/>
      <c r="O150" s="69">
        <v>0</v>
      </c>
      <c r="P150" s="69">
        <v>0</v>
      </c>
      <c r="Q150" s="75" t="s">
        <v>5818</v>
      </c>
      <c r="R150" s="69">
        <v>0</v>
      </c>
      <c r="S150" s="68"/>
      <c r="T150" s="68"/>
    </row>
    <row r="151" spans="1:32" x14ac:dyDescent="0.25">
      <c r="A151" s="69"/>
      <c r="B151" s="81" t="s">
        <v>6321</v>
      </c>
      <c r="C151" s="68"/>
      <c r="D151" s="68" t="s">
        <v>6323</v>
      </c>
      <c r="E151" s="70">
        <v>14</v>
      </c>
      <c r="F151" s="70">
        <v>22</v>
      </c>
      <c r="G151" s="69">
        <v>0</v>
      </c>
      <c r="H151" s="69">
        <v>1</v>
      </c>
      <c r="I151" s="68"/>
      <c r="J151" s="68"/>
      <c r="K151" s="272">
        <v>8</v>
      </c>
      <c r="L151" s="272">
        <v>8</v>
      </c>
      <c r="M151" s="70"/>
      <c r="N151" s="70"/>
      <c r="O151" s="69">
        <v>0</v>
      </c>
      <c r="P151" s="69">
        <v>0</v>
      </c>
      <c r="Q151" s="68" t="s">
        <v>6188</v>
      </c>
      <c r="R151" s="69">
        <v>0</v>
      </c>
      <c r="S151" s="68"/>
      <c r="T151" s="68"/>
    </row>
    <row r="152" spans="1:32" x14ac:dyDescent="0.25">
      <c r="A152" s="69"/>
      <c r="B152" s="81" t="s">
        <v>6321</v>
      </c>
      <c r="C152" s="68"/>
      <c r="D152" s="68" t="s">
        <v>6323</v>
      </c>
      <c r="E152" s="70">
        <v>6</v>
      </c>
      <c r="F152" s="70">
        <v>14</v>
      </c>
      <c r="G152" s="69">
        <v>0</v>
      </c>
      <c r="H152" s="69">
        <v>1</v>
      </c>
      <c r="I152" s="68"/>
      <c r="J152" s="68"/>
      <c r="K152" s="272">
        <v>8</v>
      </c>
      <c r="L152" s="272">
        <v>8</v>
      </c>
      <c r="M152" s="70"/>
      <c r="N152" s="70"/>
      <c r="O152" s="69">
        <v>0</v>
      </c>
      <c r="P152" s="69">
        <v>0</v>
      </c>
      <c r="Q152" s="75" t="s">
        <v>5818</v>
      </c>
      <c r="R152" s="69">
        <v>0</v>
      </c>
      <c r="S152" s="68"/>
      <c r="T152" s="68"/>
    </row>
    <row r="153" spans="1:32" ht="15.75" x14ac:dyDescent="0.25">
      <c r="A153" s="69"/>
      <c r="B153" s="247" t="s">
        <v>6324</v>
      </c>
      <c r="C153" s="68"/>
      <c r="D153" s="68"/>
      <c r="E153" s="68"/>
      <c r="F153" s="68"/>
      <c r="G153" s="250">
        <f>SUM(G146:G152)</f>
        <v>0</v>
      </c>
      <c r="H153" s="250">
        <f>SUM(H146:H152)</f>
        <v>7</v>
      </c>
      <c r="I153" s="68"/>
      <c r="J153" s="68"/>
      <c r="K153" s="68"/>
      <c r="L153" s="68"/>
      <c r="M153" s="70"/>
      <c r="N153" s="70"/>
      <c r="O153" s="250">
        <f t="shared" ref="O153:R153" si="7">SUM(O146:O152)</f>
        <v>0</v>
      </c>
      <c r="P153" s="250">
        <f t="shared" si="7"/>
        <v>0</v>
      </c>
      <c r="Q153" s="68"/>
      <c r="R153" s="250">
        <f t="shared" si="7"/>
        <v>0</v>
      </c>
      <c r="S153" s="68"/>
      <c r="T153" s="68"/>
    </row>
    <row r="154" spans="1:32" x14ac:dyDescent="0.25">
      <c r="A154" s="69"/>
      <c r="B154" s="24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70"/>
      <c r="N154" s="70"/>
      <c r="O154" s="68"/>
      <c r="P154" s="68"/>
      <c r="Q154" s="68"/>
      <c r="R154" s="68"/>
      <c r="S154" s="68"/>
      <c r="T154" s="68"/>
    </row>
    <row r="155" spans="1:32" ht="15.75" x14ac:dyDescent="0.25">
      <c r="A155" s="247" t="s">
        <v>6325</v>
      </c>
      <c r="B155" s="68"/>
      <c r="C155" s="250">
        <f>+C144+C135+C127+C99+C94+C81+C31+C16+C11</f>
        <v>112</v>
      </c>
      <c r="D155" s="68"/>
      <c r="E155" s="68"/>
      <c r="F155" s="68"/>
      <c r="G155" s="250">
        <f>+G144+G135+G127+G99+G94+G81+G31+G16+G11</f>
        <v>188</v>
      </c>
      <c r="H155" s="250">
        <f>+H144+H135+H127+H99+H94+H81+H31+H16+H11</f>
        <v>127</v>
      </c>
      <c r="I155" s="250">
        <f>+I144+I135+I127+I99+I94+I81+I31+I16+I11</f>
        <v>31754</v>
      </c>
      <c r="J155" s="68"/>
      <c r="K155" s="68"/>
      <c r="L155" s="68"/>
      <c r="M155" s="68"/>
      <c r="N155" s="68"/>
      <c r="O155" s="250">
        <f>+O144+O135+O127+O99+O94+O81+O31+O16+O11</f>
        <v>0</v>
      </c>
      <c r="P155" s="250">
        <f>+P144+P135+P127+P99+P94+P81+P31+P16+P11</f>
        <v>0</v>
      </c>
      <c r="Q155" s="68"/>
      <c r="R155" s="250">
        <f>+R144+R135+R127+R99+R94+R81+R31+R16+R11</f>
        <v>726</v>
      </c>
      <c r="S155" s="68"/>
      <c r="T155" s="68"/>
    </row>
    <row r="159" spans="1:32" x14ac:dyDescent="0.25">
      <c r="A159" t="s">
        <v>6326</v>
      </c>
    </row>
    <row r="160" spans="1:32" ht="18.75" x14ac:dyDescent="0.3">
      <c r="A160"/>
      <c r="W160" s="765" t="s">
        <v>6327</v>
      </c>
      <c r="X160" s="765"/>
      <c r="Y160" s="765"/>
      <c r="Z160" s="765"/>
      <c r="AA160" s="765"/>
      <c r="AB160" s="765"/>
      <c r="AC160" s="765"/>
      <c r="AD160" s="765"/>
      <c r="AE160" s="765"/>
      <c r="AF160" s="765"/>
    </row>
    <row r="161" spans="1:34" ht="18.75" x14ac:dyDescent="0.3">
      <c r="A161"/>
      <c r="W161" s="765" t="s">
        <v>6328</v>
      </c>
      <c r="X161" s="765"/>
      <c r="Y161" s="765"/>
      <c r="Z161" s="765"/>
      <c r="AA161" s="765"/>
      <c r="AB161" s="765"/>
      <c r="AC161" s="765"/>
      <c r="AD161" s="765"/>
      <c r="AE161" s="765"/>
      <c r="AF161" s="765"/>
    </row>
    <row r="162" spans="1:34" ht="15.75" thickBot="1" x14ac:dyDescent="0.3">
      <c r="A162" t="s">
        <v>6326</v>
      </c>
    </row>
    <row r="163" spans="1:34" ht="45" customHeight="1" x14ac:dyDescent="0.25">
      <c r="A163"/>
      <c r="W163" s="273" t="s">
        <v>6329</v>
      </c>
      <c r="X163" s="274" t="s">
        <v>6330</v>
      </c>
      <c r="Y163" s="275" t="s">
        <v>6331</v>
      </c>
      <c r="Z163" s="276" t="s">
        <v>6332</v>
      </c>
      <c r="AA163" s="377"/>
      <c r="AB163" s="277" t="s">
        <v>6333</v>
      </c>
      <c r="AC163" s="275" t="s">
        <v>6334</v>
      </c>
      <c r="AD163" s="275" t="s">
        <v>6335</v>
      </c>
      <c r="AE163" s="275" t="s">
        <v>6336</v>
      </c>
      <c r="AF163" s="276" t="s">
        <v>6337</v>
      </c>
    </row>
    <row r="164" spans="1:34" ht="30" customHeight="1" x14ac:dyDescent="0.25">
      <c r="A164"/>
      <c r="W164" s="278" t="s">
        <v>6338</v>
      </c>
      <c r="X164" s="279">
        <v>112</v>
      </c>
      <c r="Y164" s="279">
        <v>188</v>
      </c>
      <c r="Z164" s="280">
        <v>134</v>
      </c>
      <c r="AB164" s="281" t="s">
        <v>6139</v>
      </c>
      <c r="AC164" s="69">
        <f>4+4+18</f>
        <v>26</v>
      </c>
      <c r="AD164" s="69">
        <f>0+8+26</f>
        <v>34</v>
      </c>
      <c r="AE164" s="69">
        <f>6+0+23</f>
        <v>29</v>
      </c>
      <c r="AF164" s="282">
        <f>5409+1615+2614</f>
        <v>9638</v>
      </c>
    </row>
    <row r="165" spans="1:34" ht="30" customHeight="1" x14ac:dyDescent="0.25">
      <c r="A165" t="s">
        <v>6326</v>
      </c>
      <c r="W165" s="281" t="s">
        <v>6339</v>
      </c>
      <c r="X165" s="69"/>
      <c r="Y165" s="69">
        <v>31</v>
      </c>
      <c r="Z165" s="283">
        <v>22</v>
      </c>
      <c r="AB165" s="281" t="s">
        <v>6340</v>
      </c>
      <c r="AC165" s="69">
        <v>41</v>
      </c>
      <c r="AD165" s="69">
        <v>75</v>
      </c>
      <c r="AE165" s="69">
        <v>73</v>
      </c>
      <c r="AF165" s="282">
        <v>10075</v>
      </c>
    </row>
    <row r="166" spans="1:34" ht="30" customHeight="1" x14ac:dyDescent="0.25">
      <c r="A166"/>
      <c r="W166" s="281" t="s">
        <v>6341</v>
      </c>
      <c r="X166" s="69"/>
      <c r="Y166" s="284">
        <f>SUM(Y164:Y165)*10%</f>
        <v>21.900000000000002</v>
      </c>
      <c r="Z166" s="285">
        <f>SUM(Z164:Z165)*10%</f>
        <v>15.600000000000001</v>
      </c>
      <c r="AB166" s="281" t="s">
        <v>6342</v>
      </c>
      <c r="AC166" s="69">
        <v>10</v>
      </c>
      <c r="AD166" s="69">
        <v>19</v>
      </c>
      <c r="AE166" s="69">
        <v>19</v>
      </c>
      <c r="AF166" s="282">
        <v>2931</v>
      </c>
    </row>
    <row r="167" spans="1:34" ht="30" customHeight="1" x14ac:dyDescent="0.25">
      <c r="A167"/>
      <c r="W167" s="278" t="s">
        <v>6343</v>
      </c>
      <c r="X167" s="286">
        <f>SUM(X164:X166)</f>
        <v>112</v>
      </c>
      <c r="Y167" s="286">
        <f>SUM(Y164:Y166)</f>
        <v>240.9</v>
      </c>
      <c r="Z167" s="287">
        <f>SUM(Z164:Z166)</f>
        <v>171.6</v>
      </c>
      <c r="AB167" s="281" t="s">
        <v>6344</v>
      </c>
      <c r="AC167" s="69">
        <v>3</v>
      </c>
      <c r="AD167" s="69">
        <v>6</v>
      </c>
      <c r="AE167" s="69">
        <v>6</v>
      </c>
      <c r="AF167" s="282">
        <v>919</v>
      </c>
    </row>
    <row r="168" spans="1:34" ht="30" customHeight="1" x14ac:dyDescent="0.25">
      <c r="A168" t="s">
        <v>6326</v>
      </c>
      <c r="W168" s="281" t="s">
        <v>6345</v>
      </c>
      <c r="X168" s="69"/>
      <c r="Y168" s="69">
        <v>17</v>
      </c>
      <c r="Z168" s="283">
        <v>21</v>
      </c>
      <c r="AB168" s="281" t="s">
        <v>6346</v>
      </c>
      <c r="AC168" s="69">
        <v>22</v>
      </c>
      <c r="AD168" s="69">
        <v>37</v>
      </c>
      <c r="AE168" s="69">
        <v>3</v>
      </c>
      <c r="AF168" s="282">
        <v>5819</v>
      </c>
    </row>
    <row r="169" spans="1:34" ht="30" customHeight="1" x14ac:dyDescent="0.25">
      <c r="A169"/>
      <c r="W169" s="281" t="s">
        <v>6347</v>
      </c>
      <c r="X169" s="69"/>
      <c r="Y169" s="69">
        <v>2</v>
      </c>
      <c r="Z169" s="283">
        <v>1</v>
      </c>
      <c r="AB169" s="281" t="s">
        <v>6348</v>
      </c>
      <c r="AC169" s="69">
        <v>6</v>
      </c>
      <c r="AD169" s="69">
        <v>10</v>
      </c>
      <c r="AE169" s="69">
        <v>2</v>
      </c>
      <c r="AF169" s="282">
        <v>1456</v>
      </c>
    </row>
    <row r="170" spans="1:34" ht="30" customHeight="1" x14ac:dyDescent="0.25">
      <c r="A170"/>
      <c r="W170" s="281" t="s">
        <v>6349</v>
      </c>
      <c r="X170" s="69"/>
      <c r="Y170" s="69">
        <v>4</v>
      </c>
      <c r="Z170" s="283">
        <v>2</v>
      </c>
      <c r="AB170" s="281" t="s">
        <v>6350</v>
      </c>
      <c r="AC170" s="69">
        <v>4</v>
      </c>
      <c r="AD170" s="69">
        <v>7</v>
      </c>
      <c r="AE170" s="69">
        <v>2</v>
      </c>
      <c r="AF170" s="282">
        <v>916</v>
      </c>
    </row>
    <row r="171" spans="1:34" ht="30" customHeight="1" x14ac:dyDescent="0.25">
      <c r="A171" t="s">
        <v>6326</v>
      </c>
      <c r="W171" s="281" t="s">
        <v>6351</v>
      </c>
      <c r="X171" s="69"/>
      <c r="Y171" s="69">
        <v>0</v>
      </c>
      <c r="Z171" s="283">
        <v>0</v>
      </c>
      <c r="AB171" s="278" t="s">
        <v>6338</v>
      </c>
      <c r="AC171" s="279">
        <f>SUM(AC164:AC170)</f>
        <v>112</v>
      </c>
      <c r="AD171" s="279">
        <f t="shared" ref="AD171:AE171" si="8">SUM(AD164:AD170)</f>
        <v>188</v>
      </c>
      <c r="AE171" s="279">
        <f t="shared" si="8"/>
        <v>134</v>
      </c>
      <c r="AF171" s="247">
        <f>SUM(AF164:AF170)</f>
        <v>31754</v>
      </c>
    </row>
    <row r="172" spans="1:34" ht="30" customHeight="1" thickBot="1" x14ac:dyDescent="0.3">
      <c r="A172"/>
      <c r="W172" s="278" t="s">
        <v>6343</v>
      </c>
      <c r="X172" s="286">
        <f>SUM(X167:X171)</f>
        <v>112</v>
      </c>
      <c r="Y172" s="286">
        <f>SUM(Y167:Y171)</f>
        <v>263.89999999999998</v>
      </c>
      <c r="Z172" s="287">
        <f>SUM(Z167:Z171)</f>
        <v>195.6</v>
      </c>
      <c r="AB172" s="288" t="s">
        <v>6352</v>
      </c>
      <c r="AC172" s="289">
        <v>28</v>
      </c>
      <c r="AD172" s="289">
        <v>28</v>
      </c>
      <c r="AE172" s="289">
        <v>0</v>
      </c>
      <c r="AF172" s="290" t="s">
        <v>6353</v>
      </c>
      <c r="AH172" s="291"/>
    </row>
    <row r="173" spans="1:34" ht="30" customHeight="1" x14ac:dyDescent="0.25">
      <c r="A173"/>
      <c r="W173" s="281" t="s">
        <v>6354</v>
      </c>
      <c r="X173" s="69">
        <v>28</v>
      </c>
      <c r="Y173" s="69">
        <v>28</v>
      </c>
      <c r="Z173" s="283">
        <v>0</v>
      </c>
    </row>
    <row r="174" spans="1:34" ht="30" customHeight="1" x14ac:dyDescent="0.25">
      <c r="A174"/>
      <c r="W174" s="278" t="s">
        <v>6355</v>
      </c>
      <c r="X174" s="286">
        <f t="shared" ref="X174:Z174" si="9">SUM(X172:X173)</f>
        <v>140</v>
      </c>
      <c r="Y174" s="286">
        <f t="shared" si="9"/>
        <v>291.89999999999998</v>
      </c>
      <c r="Z174" s="287">
        <f t="shared" si="9"/>
        <v>195.6</v>
      </c>
      <c r="AB174" s="228"/>
      <c r="AC174" s="228"/>
      <c r="AD174" s="228"/>
      <c r="AE174" s="228"/>
      <c r="AF174" s="228"/>
    </row>
    <row r="175" spans="1:34" ht="30" customHeight="1" x14ac:dyDescent="0.25">
      <c r="A175"/>
      <c r="W175" s="281" t="s">
        <v>6356</v>
      </c>
      <c r="X175" s="69"/>
      <c r="Y175" s="69">
        <v>284</v>
      </c>
      <c r="Z175" s="283">
        <v>197</v>
      </c>
      <c r="AB175" s="228"/>
      <c r="AC175" s="228"/>
      <c r="AD175" s="228"/>
      <c r="AE175" s="228"/>
      <c r="AF175" s="228"/>
    </row>
    <row r="176" spans="1:34" ht="30" customHeight="1" thickBot="1" x14ac:dyDescent="0.3">
      <c r="A176"/>
      <c r="W176" s="292" t="s">
        <v>6357</v>
      </c>
      <c r="X176" s="293"/>
      <c r="Y176" s="294">
        <f>+Y175-Y174</f>
        <v>-7.8999999999999773</v>
      </c>
      <c r="Z176" s="295" t="s">
        <v>6358</v>
      </c>
      <c r="AB176" s="228"/>
      <c r="AC176" s="228"/>
      <c r="AD176" s="228"/>
      <c r="AE176" s="228"/>
      <c r="AF176" s="228"/>
    </row>
    <row r="177" spans="1:32" x14ac:dyDescent="0.25">
      <c r="A177" t="s">
        <v>6326</v>
      </c>
      <c r="W177" s="228"/>
      <c r="X177" s="228"/>
      <c r="Y177" s="228"/>
      <c r="Z177" s="228"/>
      <c r="AB177" s="228"/>
      <c r="AC177" s="228"/>
      <c r="AD177" s="228"/>
      <c r="AE177" s="228"/>
      <c r="AF177" s="228"/>
    </row>
  </sheetData>
  <customSheetViews>
    <customSheetView guid="{315BA204-48F2-4892-8B1E-93B49A9BC4C4}" scale="130" topLeftCell="A25">
      <selection activeCell="B9" sqref="B9"/>
      <pageMargins left="0.96" right="0.15748031496062992" top="0.6" bottom="0.43307086614173229" header="0.31496062992125984" footer="0.31496062992125984"/>
      <pageSetup paperSize="5" orientation="landscape" verticalDpi="300" r:id="rId1"/>
    </customSheetView>
  </customSheetViews>
  <mergeCells count="30">
    <mergeCell ref="W160:AF160"/>
    <mergeCell ref="W161:AF161"/>
    <mergeCell ref="B102:B103"/>
    <mergeCell ref="C102:C103"/>
    <mergeCell ref="G102:H102"/>
    <mergeCell ref="M102:N102"/>
    <mergeCell ref="O102:P102"/>
    <mergeCell ref="B138:B139"/>
    <mergeCell ref="C138:C139"/>
    <mergeCell ref="G138:H138"/>
    <mergeCell ref="M138:N138"/>
    <mergeCell ref="O138:P138"/>
    <mergeCell ref="B33:B34"/>
    <mergeCell ref="C33:C34"/>
    <mergeCell ref="G33:H33"/>
    <mergeCell ref="M33:N33"/>
    <mergeCell ref="O33:P33"/>
    <mergeCell ref="B69:B70"/>
    <mergeCell ref="C69:C70"/>
    <mergeCell ref="G69:H69"/>
    <mergeCell ref="M69:N69"/>
    <mergeCell ref="O69:P69"/>
    <mergeCell ref="A2:T2"/>
    <mergeCell ref="A3:T3"/>
    <mergeCell ref="A4:T4"/>
    <mergeCell ref="B6:B7"/>
    <mergeCell ref="C6:C7"/>
    <mergeCell ref="G6:H6"/>
    <mergeCell ref="M6:N6"/>
    <mergeCell ref="O6:P6"/>
  </mergeCells>
  <pageMargins left="0.96" right="0.15748031496062992" top="0.6" bottom="0.43307086614173229" header="0.31496062992125984" footer="0.31496062992125984"/>
  <pageSetup paperSize="5" orientation="landscape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181"/>
  <sheetViews>
    <sheetView workbookViewId="0">
      <pane ySplit="1" topLeftCell="A113" activePane="bottomLeft" state="frozen"/>
      <selection pane="bottomLeft" activeCell="K174" sqref="K174"/>
    </sheetView>
  </sheetViews>
  <sheetFormatPr defaultRowHeight="15" x14ac:dyDescent="0.25"/>
  <cols>
    <col min="1" max="6" width="9.140625" style="9"/>
    <col min="7" max="7" width="27.28515625" style="12" customWidth="1"/>
    <col min="8" max="8" width="12.140625" style="9" customWidth="1"/>
    <col min="9" max="9" width="19.140625" style="9" customWidth="1"/>
    <col min="10" max="10" width="9.140625" style="9"/>
    <col min="11" max="11" width="54.85546875" style="39" customWidth="1"/>
    <col min="12" max="12" width="21.140625" style="14" customWidth="1"/>
    <col min="13" max="15" width="9.140625" style="9"/>
    <col min="16" max="16" width="16.42578125" style="9" customWidth="1"/>
    <col min="17" max="17" width="16" style="9" customWidth="1"/>
    <col min="18" max="16384" width="9.140625" style="9"/>
  </cols>
  <sheetData>
    <row r="1" spans="1:22" s="5" customFormat="1" ht="15" customHeight="1" x14ac:dyDescent="0.25">
      <c r="A1" s="5" t="s">
        <v>5584</v>
      </c>
      <c r="B1" s="5" t="s">
        <v>5585</v>
      </c>
      <c r="C1" s="5" t="s">
        <v>5586</v>
      </c>
      <c r="D1" s="5" t="s">
        <v>5587</v>
      </c>
      <c r="E1" s="5" t="s">
        <v>5579</v>
      </c>
      <c r="F1" s="5" t="s">
        <v>5722</v>
      </c>
      <c r="G1" s="6" t="s">
        <v>5637</v>
      </c>
      <c r="H1" s="5" t="s">
        <v>5636</v>
      </c>
      <c r="I1" s="5" t="s">
        <v>5640</v>
      </c>
      <c r="J1" s="5" t="s">
        <v>5639</v>
      </c>
      <c r="K1" s="38" t="s">
        <v>5638</v>
      </c>
      <c r="L1" s="6" t="s">
        <v>5641</v>
      </c>
      <c r="O1" s="5">
        <f>COUNT(E2:E401)</f>
        <v>173</v>
      </c>
      <c r="P1" s="5" t="s">
        <v>5580</v>
      </c>
    </row>
    <row r="2" spans="1:22" ht="15" customHeight="1" x14ac:dyDescent="0.25">
      <c r="D2" s="9">
        <v>33</v>
      </c>
      <c r="E2" s="9">
        <v>1</v>
      </c>
    </row>
    <row r="3" spans="1:22" ht="15" customHeight="1" x14ac:dyDescent="0.25">
      <c r="A3" s="9">
        <v>20</v>
      </c>
      <c r="D3" s="9">
        <v>57</v>
      </c>
      <c r="E3" s="9">
        <v>2</v>
      </c>
    </row>
    <row r="4" spans="1:22" ht="15" customHeight="1" x14ac:dyDescent="0.25">
      <c r="A4" s="9">
        <v>55</v>
      </c>
      <c r="E4" s="9">
        <v>3</v>
      </c>
      <c r="J4" s="13"/>
      <c r="K4" s="37"/>
      <c r="V4" s="7"/>
    </row>
    <row r="5" spans="1:22" ht="15" customHeight="1" x14ac:dyDescent="0.25">
      <c r="A5" s="9">
        <v>22</v>
      </c>
      <c r="D5" s="9">
        <v>62</v>
      </c>
      <c r="E5" s="9">
        <v>4</v>
      </c>
    </row>
    <row r="6" spans="1:22" ht="15" customHeight="1" x14ac:dyDescent="0.25">
      <c r="A6" s="9">
        <v>12</v>
      </c>
      <c r="D6" s="9">
        <v>7</v>
      </c>
      <c r="E6" s="9">
        <v>5</v>
      </c>
    </row>
    <row r="7" spans="1:22" ht="15" customHeight="1" x14ac:dyDescent="0.25">
      <c r="C7" s="9">
        <v>51</v>
      </c>
      <c r="E7" s="9">
        <v>6</v>
      </c>
    </row>
    <row r="8" spans="1:22" ht="15" customHeight="1" x14ac:dyDescent="0.25">
      <c r="D8" s="9">
        <v>147</v>
      </c>
      <c r="E8" s="9">
        <v>7</v>
      </c>
    </row>
    <row r="9" spans="1:22" ht="15" customHeight="1" x14ac:dyDescent="0.25">
      <c r="D9" s="9">
        <v>37</v>
      </c>
      <c r="E9" s="9">
        <v>8</v>
      </c>
    </row>
    <row r="10" spans="1:22" ht="15" customHeight="1" x14ac:dyDescent="0.25">
      <c r="A10" s="30"/>
      <c r="B10" s="30"/>
      <c r="C10" s="30"/>
      <c r="D10" s="30"/>
      <c r="E10" s="30">
        <v>9</v>
      </c>
      <c r="F10" s="30"/>
      <c r="G10" s="31"/>
      <c r="H10" s="42"/>
      <c r="K10" s="42" t="s">
        <v>5734</v>
      </c>
    </row>
    <row r="11" spans="1:22" ht="15" customHeight="1" x14ac:dyDescent="0.25">
      <c r="A11" s="9">
        <v>105</v>
      </c>
      <c r="D11" s="9">
        <v>80</v>
      </c>
      <c r="E11" s="9">
        <v>10</v>
      </c>
    </row>
    <row r="12" spans="1:22" ht="15" customHeight="1" x14ac:dyDescent="0.25">
      <c r="C12" s="9">
        <v>6</v>
      </c>
      <c r="E12" s="9">
        <v>11</v>
      </c>
    </row>
    <row r="13" spans="1:22" ht="15" customHeight="1" x14ac:dyDescent="0.25">
      <c r="C13" s="9">
        <v>29</v>
      </c>
      <c r="E13" s="9">
        <v>12</v>
      </c>
    </row>
    <row r="14" spans="1:22" ht="15" customHeight="1" x14ac:dyDescent="0.25">
      <c r="C14" s="9">
        <v>1</v>
      </c>
      <c r="D14" s="9">
        <v>1</v>
      </c>
      <c r="E14" s="9">
        <v>13</v>
      </c>
    </row>
    <row r="15" spans="1:22" ht="15" customHeight="1" x14ac:dyDescent="0.25">
      <c r="C15" s="9">
        <v>19</v>
      </c>
      <c r="E15" s="9">
        <v>14</v>
      </c>
    </row>
    <row r="16" spans="1:22" ht="15" customHeight="1" x14ac:dyDescent="0.25">
      <c r="E16" s="9">
        <v>15</v>
      </c>
      <c r="J16" s="3"/>
      <c r="K16" s="8" t="s">
        <v>5750</v>
      </c>
    </row>
    <row r="17" spans="1:20" ht="15" customHeight="1" x14ac:dyDescent="0.25">
      <c r="E17" s="9">
        <v>16</v>
      </c>
      <c r="G17" s="32"/>
      <c r="J17" s="3"/>
      <c r="K17" s="42" t="s">
        <v>5734</v>
      </c>
    </row>
    <row r="18" spans="1:20" ht="15" customHeight="1" x14ac:dyDescent="0.25">
      <c r="A18" s="33"/>
      <c r="B18" s="33"/>
      <c r="C18" s="33">
        <v>43</v>
      </c>
      <c r="D18" s="33"/>
      <c r="E18" s="33">
        <v>17</v>
      </c>
      <c r="F18" s="33"/>
      <c r="G18" s="34"/>
      <c r="J18" s="3"/>
      <c r="K18" s="43"/>
    </row>
    <row r="19" spans="1:20" ht="15" customHeight="1" x14ac:dyDescent="0.25">
      <c r="C19" s="9">
        <v>23</v>
      </c>
      <c r="E19" s="9">
        <v>18</v>
      </c>
    </row>
    <row r="20" spans="1:20" ht="15" customHeight="1" x14ac:dyDescent="0.25">
      <c r="C20" s="9">
        <v>22</v>
      </c>
      <c r="E20" s="9">
        <v>19</v>
      </c>
    </row>
    <row r="21" spans="1:20" ht="15" customHeight="1" x14ac:dyDescent="0.25">
      <c r="C21" s="9">
        <v>34</v>
      </c>
      <c r="E21" s="9">
        <v>20</v>
      </c>
    </row>
    <row r="22" spans="1:20" ht="15" customHeight="1" x14ac:dyDescent="0.25">
      <c r="C22" s="9">
        <v>31</v>
      </c>
      <c r="E22" s="9">
        <v>21</v>
      </c>
    </row>
    <row r="23" spans="1:20" ht="15" customHeight="1" x14ac:dyDescent="0.25">
      <c r="C23" s="9">
        <v>7</v>
      </c>
      <c r="E23" s="9">
        <v>22</v>
      </c>
      <c r="K23" s="37"/>
    </row>
    <row r="24" spans="1:20" ht="15" customHeight="1" x14ac:dyDescent="0.25">
      <c r="C24" s="9">
        <v>20</v>
      </c>
      <c r="E24" s="9">
        <v>23</v>
      </c>
    </row>
    <row r="25" spans="1:20" ht="15" customHeight="1" x14ac:dyDescent="0.25">
      <c r="C25" s="9">
        <v>36</v>
      </c>
      <c r="E25" s="9">
        <v>24</v>
      </c>
    </row>
    <row r="26" spans="1:20" ht="15" customHeight="1" x14ac:dyDescent="0.25">
      <c r="D26" s="9">
        <v>159</v>
      </c>
      <c r="E26" s="9">
        <v>25</v>
      </c>
    </row>
    <row r="27" spans="1:20" ht="15" customHeight="1" x14ac:dyDescent="0.25">
      <c r="D27" s="9">
        <v>4</v>
      </c>
      <c r="E27" s="9">
        <v>26</v>
      </c>
      <c r="J27" s="3"/>
      <c r="K27" s="37"/>
      <c r="T27" s="7"/>
    </row>
    <row r="28" spans="1:20" ht="15" customHeight="1" x14ac:dyDescent="0.25">
      <c r="A28" s="30"/>
      <c r="B28" s="30"/>
      <c r="C28" s="30"/>
      <c r="D28" s="30">
        <v>6</v>
      </c>
      <c r="E28" s="30">
        <v>27</v>
      </c>
      <c r="F28" s="30"/>
      <c r="G28" s="31"/>
    </row>
    <row r="29" spans="1:20" ht="15" customHeight="1" x14ac:dyDescent="0.25">
      <c r="D29" s="9">
        <v>8</v>
      </c>
      <c r="E29" s="9">
        <v>28</v>
      </c>
      <c r="J29" s="3"/>
      <c r="K29" s="37"/>
      <c r="Q29" s="7"/>
    </row>
    <row r="30" spans="1:20" ht="15" customHeight="1" x14ac:dyDescent="0.25">
      <c r="D30" s="9">
        <v>10</v>
      </c>
      <c r="E30" s="9">
        <v>29</v>
      </c>
    </row>
    <row r="31" spans="1:20" ht="15" customHeight="1" x14ac:dyDescent="0.25">
      <c r="D31" s="9">
        <v>11</v>
      </c>
      <c r="E31" s="9">
        <v>30</v>
      </c>
    </row>
    <row r="32" spans="1:20" ht="15" customHeight="1" x14ac:dyDescent="0.25">
      <c r="D32" s="9">
        <v>12</v>
      </c>
      <c r="E32" s="9">
        <v>32</v>
      </c>
    </row>
    <row r="33" spans="1:17" ht="15" customHeight="1" x14ac:dyDescent="0.25">
      <c r="A33" s="9">
        <v>95</v>
      </c>
      <c r="D33" s="9">
        <v>68</v>
      </c>
      <c r="E33" s="9">
        <v>34</v>
      </c>
      <c r="K33" s="40" t="s">
        <v>5740</v>
      </c>
    </row>
    <row r="34" spans="1:17" ht="15" customHeight="1" x14ac:dyDescent="0.25">
      <c r="D34" s="9">
        <v>16</v>
      </c>
      <c r="E34" s="9">
        <v>35</v>
      </c>
    </row>
    <row r="35" spans="1:17" ht="15" customHeight="1" x14ac:dyDescent="0.25">
      <c r="D35" s="9">
        <v>18</v>
      </c>
      <c r="E35" s="9">
        <v>36</v>
      </c>
    </row>
    <row r="36" spans="1:17" ht="15" customHeight="1" x14ac:dyDescent="0.25">
      <c r="D36" s="9">
        <v>20</v>
      </c>
      <c r="E36" s="9">
        <v>37</v>
      </c>
      <c r="K36" s="37"/>
    </row>
    <row r="37" spans="1:17" ht="15" customHeight="1" x14ac:dyDescent="0.25">
      <c r="D37" s="9">
        <v>21</v>
      </c>
      <c r="E37" s="9">
        <v>38</v>
      </c>
      <c r="K37" s="37"/>
    </row>
    <row r="38" spans="1:17" ht="15" customHeight="1" x14ac:dyDescent="0.25">
      <c r="A38" s="30"/>
      <c r="B38" s="30"/>
      <c r="C38" s="30"/>
      <c r="D38" s="30"/>
      <c r="E38" s="30">
        <v>41</v>
      </c>
      <c r="F38" s="30"/>
      <c r="G38" s="31"/>
      <c r="J38" s="3"/>
      <c r="K38" s="41" t="s">
        <v>5748</v>
      </c>
      <c r="Q38" s="7" t="s">
        <v>5589</v>
      </c>
    </row>
    <row r="39" spans="1:17" ht="15" customHeight="1" x14ac:dyDescent="0.25">
      <c r="D39" s="9">
        <v>28</v>
      </c>
      <c r="E39" s="9">
        <v>44</v>
      </c>
    </row>
    <row r="40" spans="1:17" ht="15" customHeight="1" x14ac:dyDescent="0.25">
      <c r="A40" s="9">
        <v>37</v>
      </c>
      <c r="C40" s="9">
        <v>24</v>
      </c>
      <c r="D40" s="9">
        <v>78</v>
      </c>
      <c r="E40" s="9">
        <v>45</v>
      </c>
    </row>
    <row r="41" spans="1:17" ht="15" customHeight="1" x14ac:dyDescent="0.25">
      <c r="D41" s="9">
        <v>29</v>
      </c>
      <c r="E41" s="9">
        <v>46</v>
      </c>
    </row>
    <row r="42" spans="1:17" ht="15" customHeight="1" x14ac:dyDescent="0.25">
      <c r="D42" s="9">
        <v>90</v>
      </c>
      <c r="E42" s="9">
        <v>47</v>
      </c>
    </row>
    <row r="43" spans="1:17" ht="15" customHeight="1" x14ac:dyDescent="0.25">
      <c r="A43" s="30"/>
      <c r="B43" s="30"/>
      <c r="C43" s="30"/>
      <c r="D43" s="30"/>
      <c r="E43" s="30">
        <v>49</v>
      </c>
      <c r="F43" s="30"/>
      <c r="G43" s="31"/>
      <c r="K43" s="40" t="s">
        <v>5744</v>
      </c>
    </row>
    <row r="44" spans="1:17" ht="15" customHeight="1" x14ac:dyDescent="0.25">
      <c r="D44" s="9">
        <v>42</v>
      </c>
      <c r="E44" s="9">
        <v>51</v>
      </c>
    </row>
    <row r="45" spans="1:17" ht="15" customHeight="1" x14ac:dyDescent="0.25">
      <c r="D45" s="9">
        <v>101</v>
      </c>
      <c r="E45" s="9">
        <v>52</v>
      </c>
    </row>
    <row r="46" spans="1:17" ht="15" customHeight="1" x14ac:dyDescent="0.25">
      <c r="D46" s="9">
        <v>111</v>
      </c>
      <c r="E46" s="9">
        <v>54</v>
      </c>
      <c r="J46" s="5"/>
      <c r="K46" s="37"/>
    </row>
    <row r="47" spans="1:17" ht="15" customHeight="1" x14ac:dyDescent="0.25">
      <c r="D47" s="9">
        <v>119</v>
      </c>
      <c r="E47" s="9">
        <v>55</v>
      </c>
    </row>
    <row r="48" spans="1:17" ht="15" customHeight="1" x14ac:dyDescent="0.25">
      <c r="D48" s="9">
        <v>30</v>
      </c>
      <c r="E48" s="9">
        <v>56</v>
      </c>
    </row>
    <row r="49" spans="1:20" ht="15" customHeight="1" x14ac:dyDescent="0.25">
      <c r="D49" s="9">
        <v>155</v>
      </c>
      <c r="E49" s="9">
        <v>57</v>
      </c>
    </row>
    <row r="50" spans="1:20" ht="15" customHeight="1" x14ac:dyDescent="0.25">
      <c r="A50" s="9">
        <v>104</v>
      </c>
      <c r="B50" s="9">
        <v>140</v>
      </c>
      <c r="D50" s="9">
        <v>114</v>
      </c>
      <c r="E50" s="9">
        <v>59</v>
      </c>
      <c r="J50" s="3"/>
      <c r="K50" s="37"/>
      <c r="T50" s="7"/>
    </row>
    <row r="51" spans="1:20" ht="15" customHeight="1" x14ac:dyDescent="0.25">
      <c r="A51" s="30"/>
      <c r="B51" s="30"/>
      <c r="C51" s="30"/>
      <c r="D51" s="30"/>
      <c r="E51" s="30">
        <v>59</v>
      </c>
      <c r="F51" s="30"/>
      <c r="G51" s="31"/>
      <c r="K51" s="32" t="s">
        <v>5734</v>
      </c>
    </row>
    <row r="52" spans="1:20" ht="15" customHeight="1" x14ac:dyDescent="0.25">
      <c r="D52" s="9">
        <v>157</v>
      </c>
      <c r="E52" s="9">
        <v>60</v>
      </c>
    </row>
    <row r="53" spans="1:20" ht="15" customHeight="1" x14ac:dyDescent="0.25">
      <c r="A53" s="9">
        <v>84</v>
      </c>
      <c r="D53" s="9">
        <v>158</v>
      </c>
      <c r="E53" s="9">
        <v>61</v>
      </c>
    </row>
    <row r="54" spans="1:20" ht="15" customHeight="1" x14ac:dyDescent="0.25">
      <c r="D54" s="9">
        <v>121</v>
      </c>
      <c r="E54" s="9">
        <v>62</v>
      </c>
    </row>
    <row r="55" spans="1:20" ht="15" customHeight="1" x14ac:dyDescent="0.25">
      <c r="A55" s="9">
        <v>56</v>
      </c>
      <c r="D55" s="9">
        <v>123</v>
      </c>
      <c r="E55" s="9">
        <v>64</v>
      </c>
    </row>
    <row r="56" spans="1:20" ht="15" customHeight="1" x14ac:dyDescent="0.25">
      <c r="A56" s="9">
        <v>65</v>
      </c>
      <c r="B56" s="9">
        <v>102</v>
      </c>
      <c r="D56" s="9">
        <v>55</v>
      </c>
      <c r="E56" s="9">
        <v>65</v>
      </c>
    </row>
    <row r="57" spans="1:20" ht="15" customHeight="1" x14ac:dyDescent="0.25">
      <c r="A57" s="30"/>
      <c r="B57" s="30"/>
      <c r="C57" s="30"/>
      <c r="D57" s="30"/>
      <c r="E57" s="30">
        <v>66</v>
      </c>
      <c r="F57" s="30"/>
      <c r="G57" s="31"/>
      <c r="K57" s="32" t="s">
        <v>5734</v>
      </c>
    </row>
    <row r="58" spans="1:20" ht="15" customHeight="1" x14ac:dyDescent="0.25">
      <c r="D58" s="9">
        <v>79</v>
      </c>
      <c r="E58" s="9">
        <v>67</v>
      </c>
    </row>
    <row r="59" spans="1:20" ht="15" customHeight="1" x14ac:dyDescent="0.25">
      <c r="D59" s="9">
        <v>73</v>
      </c>
      <c r="E59" s="9">
        <v>68</v>
      </c>
    </row>
    <row r="60" spans="1:20" ht="15" customHeight="1" x14ac:dyDescent="0.25">
      <c r="B60" s="9">
        <v>54</v>
      </c>
      <c r="E60" s="9">
        <v>69</v>
      </c>
      <c r="J60" s="3"/>
      <c r="K60" s="37"/>
      <c r="T60" s="7" t="s">
        <v>5590</v>
      </c>
    </row>
    <row r="61" spans="1:20" ht="15" customHeight="1" x14ac:dyDescent="0.25">
      <c r="D61" s="9">
        <v>128</v>
      </c>
      <c r="E61" s="9">
        <v>70</v>
      </c>
    </row>
    <row r="62" spans="1:20" ht="15" customHeight="1" x14ac:dyDescent="0.25">
      <c r="D62" s="9">
        <v>63</v>
      </c>
      <c r="E62" s="9">
        <v>71</v>
      </c>
      <c r="K62" s="37"/>
    </row>
    <row r="63" spans="1:20" ht="15" customHeight="1" x14ac:dyDescent="0.25">
      <c r="C63" s="9">
        <v>12</v>
      </c>
      <c r="E63" s="9">
        <v>72</v>
      </c>
      <c r="J63" s="3"/>
      <c r="K63" s="37"/>
      <c r="R63" s="7"/>
    </row>
    <row r="64" spans="1:20" ht="15" customHeight="1" x14ac:dyDescent="0.25">
      <c r="A64" s="30"/>
      <c r="B64" s="30"/>
      <c r="C64" s="30">
        <v>37</v>
      </c>
      <c r="D64" s="30"/>
      <c r="E64" s="30">
        <v>73</v>
      </c>
      <c r="F64" s="30"/>
      <c r="G64" s="31"/>
      <c r="J64" s="3"/>
      <c r="K64" s="41" t="s">
        <v>5741</v>
      </c>
      <c r="Q64" s="7" t="s">
        <v>5591</v>
      </c>
    </row>
    <row r="65" spans="1:14" ht="15" customHeight="1" x14ac:dyDescent="0.25">
      <c r="E65" s="9">
        <v>74</v>
      </c>
      <c r="K65" s="41" t="s">
        <v>5743</v>
      </c>
    </row>
    <row r="66" spans="1:14" ht="15" customHeight="1" x14ac:dyDescent="0.25">
      <c r="D66" s="9">
        <v>15</v>
      </c>
      <c r="E66" s="9">
        <v>75</v>
      </c>
      <c r="K66" s="41" t="s">
        <v>5747</v>
      </c>
    </row>
    <row r="67" spans="1:14" ht="15" customHeight="1" x14ac:dyDescent="0.25">
      <c r="D67" s="9">
        <v>17</v>
      </c>
      <c r="E67" s="9">
        <v>76</v>
      </c>
    </row>
    <row r="68" spans="1:14" ht="15" customHeight="1" x14ac:dyDescent="0.25">
      <c r="D68" s="9">
        <v>23</v>
      </c>
      <c r="E68" s="9">
        <v>78</v>
      </c>
    </row>
    <row r="69" spans="1:14" ht="15" customHeight="1" x14ac:dyDescent="0.25">
      <c r="D69" s="9">
        <v>25</v>
      </c>
      <c r="E69" s="9">
        <v>79</v>
      </c>
    </row>
    <row r="70" spans="1:14" ht="15" customHeight="1" x14ac:dyDescent="0.25">
      <c r="D70" s="9">
        <v>26</v>
      </c>
      <c r="E70" s="9">
        <v>80</v>
      </c>
    </row>
    <row r="71" spans="1:14" ht="15" customHeight="1" x14ac:dyDescent="0.25">
      <c r="D71" s="9">
        <v>27</v>
      </c>
      <c r="E71" s="9">
        <v>81</v>
      </c>
    </row>
    <row r="72" spans="1:14" ht="15" customHeight="1" x14ac:dyDescent="0.25">
      <c r="D72" s="9">
        <v>34</v>
      </c>
      <c r="E72" s="9">
        <v>83</v>
      </c>
      <c r="N72" s="29"/>
    </row>
    <row r="73" spans="1:14" ht="15" customHeight="1" x14ac:dyDescent="0.25">
      <c r="A73" s="9">
        <v>5</v>
      </c>
      <c r="E73" s="9">
        <v>84</v>
      </c>
    </row>
    <row r="74" spans="1:14" ht="15" customHeight="1" x14ac:dyDescent="0.25">
      <c r="D74" s="9">
        <v>36</v>
      </c>
      <c r="E74" s="9">
        <v>85</v>
      </c>
    </row>
    <row r="75" spans="1:14" ht="15" customHeight="1" x14ac:dyDescent="0.25">
      <c r="D75" s="9">
        <v>38</v>
      </c>
      <c r="E75" s="9">
        <v>86</v>
      </c>
    </row>
    <row r="76" spans="1:14" ht="15" customHeight="1" x14ac:dyDescent="0.25">
      <c r="D76" s="9">
        <v>40</v>
      </c>
      <c r="E76" s="9">
        <v>87</v>
      </c>
    </row>
    <row r="77" spans="1:14" ht="15" customHeight="1" x14ac:dyDescent="0.25">
      <c r="D77" s="9">
        <v>41</v>
      </c>
      <c r="E77" s="9">
        <v>88</v>
      </c>
    </row>
    <row r="78" spans="1:14" ht="15" customHeight="1" x14ac:dyDescent="0.25">
      <c r="D78" s="9">
        <v>43</v>
      </c>
      <c r="E78" s="9">
        <v>89</v>
      </c>
    </row>
    <row r="79" spans="1:14" ht="15" customHeight="1" x14ac:dyDescent="0.25">
      <c r="D79" s="9">
        <v>54</v>
      </c>
      <c r="E79" s="9">
        <v>90</v>
      </c>
    </row>
    <row r="80" spans="1:14" ht="15" customHeight="1" x14ac:dyDescent="0.25">
      <c r="A80" s="9">
        <v>58</v>
      </c>
      <c r="D80" s="9">
        <v>88</v>
      </c>
      <c r="E80" s="9">
        <v>92</v>
      </c>
    </row>
    <row r="81" spans="1:15" ht="15" customHeight="1" x14ac:dyDescent="0.25">
      <c r="A81" s="9">
        <v>51</v>
      </c>
      <c r="D81" s="9">
        <v>61</v>
      </c>
      <c r="E81" s="9">
        <v>94</v>
      </c>
    </row>
    <row r="82" spans="1:15" ht="15" customHeight="1" x14ac:dyDescent="0.25">
      <c r="A82" s="9">
        <v>10</v>
      </c>
      <c r="D82" s="9">
        <v>59</v>
      </c>
      <c r="E82" s="9">
        <v>95</v>
      </c>
    </row>
    <row r="83" spans="1:15" ht="15" customHeight="1" x14ac:dyDescent="0.25">
      <c r="A83" s="9">
        <v>1</v>
      </c>
      <c r="D83" s="9">
        <v>66</v>
      </c>
      <c r="E83" s="9">
        <v>96</v>
      </c>
    </row>
    <row r="84" spans="1:15" ht="15" customHeight="1" x14ac:dyDescent="0.25">
      <c r="A84" s="9">
        <v>103</v>
      </c>
      <c r="D84" s="9">
        <v>67</v>
      </c>
      <c r="E84" s="9">
        <v>97</v>
      </c>
      <c r="I84" s="7"/>
      <c r="J84" s="3"/>
      <c r="K84" s="37"/>
    </row>
    <row r="85" spans="1:15" ht="15" customHeight="1" x14ac:dyDescent="0.25">
      <c r="B85" s="9">
        <v>66</v>
      </c>
      <c r="E85" s="9">
        <v>98</v>
      </c>
      <c r="K85" s="37"/>
      <c r="N85" s="8"/>
      <c r="O85" s="10"/>
    </row>
    <row r="86" spans="1:15" ht="15" customHeight="1" x14ac:dyDescent="0.25">
      <c r="D86" s="9">
        <v>83</v>
      </c>
      <c r="E86" s="9">
        <v>99</v>
      </c>
    </row>
    <row r="87" spans="1:15" ht="15" customHeight="1" x14ac:dyDescent="0.25">
      <c r="D87" s="9">
        <v>39</v>
      </c>
      <c r="E87" s="9">
        <v>100</v>
      </c>
    </row>
    <row r="88" spans="1:15" ht="15" customHeight="1" x14ac:dyDescent="0.25">
      <c r="D88" s="9">
        <v>71</v>
      </c>
      <c r="E88" s="9">
        <v>101</v>
      </c>
    </row>
    <row r="89" spans="1:15" ht="15" customHeight="1" x14ac:dyDescent="0.25">
      <c r="A89" s="30"/>
      <c r="B89" s="30"/>
      <c r="C89" s="30"/>
      <c r="D89" s="30">
        <v>72</v>
      </c>
      <c r="E89" s="30">
        <v>102</v>
      </c>
      <c r="F89" s="30"/>
      <c r="G89" s="31"/>
    </row>
    <row r="90" spans="1:15" ht="15" customHeight="1" x14ac:dyDescent="0.25">
      <c r="D90" s="9">
        <v>75</v>
      </c>
      <c r="E90" s="9">
        <v>104</v>
      </c>
    </row>
    <row r="91" spans="1:15" ht="15" customHeight="1" x14ac:dyDescent="0.25">
      <c r="D91" s="9">
        <v>77</v>
      </c>
      <c r="E91" s="9">
        <v>105</v>
      </c>
    </row>
    <row r="92" spans="1:15" ht="15" customHeight="1" x14ac:dyDescent="0.25">
      <c r="D92" s="9">
        <v>82</v>
      </c>
      <c r="E92" s="9">
        <v>106</v>
      </c>
    </row>
    <row r="93" spans="1:15" ht="15" customHeight="1" x14ac:dyDescent="0.25">
      <c r="D93" s="9">
        <v>85</v>
      </c>
      <c r="E93" s="9">
        <v>109</v>
      </c>
      <c r="J93" s="10"/>
      <c r="K93" s="37"/>
    </row>
    <row r="94" spans="1:15" ht="15" customHeight="1" x14ac:dyDescent="0.25">
      <c r="A94" s="30"/>
      <c r="B94" s="30"/>
      <c r="C94" s="30"/>
      <c r="D94" s="30">
        <v>87</v>
      </c>
      <c r="E94" s="30">
        <v>110</v>
      </c>
      <c r="F94" s="30"/>
      <c r="G94" s="31"/>
      <c r="K94" s="40" t="s">
        <v>5742</v>
      </c>
    </row>
    <row r="95" spans="1:15" ht="15" customHeight="1" x14ac:dyDescent="0.25">
      <c r="D95" s="9">
        <v>89</v>
      </c>
      <c r="E95" s="9">
        <v>111</v>
      </c>
    </row>
    <row r="96" spans="1:15" ht="15" customHeight="1" x14ac:dyDescent="0.25">
      <c r="A96" s="9">
        <v>24</v>
      </c>
      <c r="D96" s="9">
        <v>91</v>
      </c>
      <c r="E96" s="9">
        <v>113</v>
      </c>
    </row>
    <row r="97" spans="1:17" ht="15" customHeight="1" x14ac:dyDescent="0.25">
      <c r="D97" s="9">
        <v>94</v>
      </c>
      <c r="E97" s="9">
        <v>114</v>
      </c>
    </row>
    <row r="98" spans="1:17" ht="15" customHeight="1" x14ac:dyDescent="0.25">
      <c r="D98" s="9">
        <v>96</v>
      </c>
      <c r="E98" s="9">
        <v>123</v>
      </c>
      <c r="K98" s="37"/>
    </row>
    <row r="99" spans="1:17" ht="15" customHeight="1" x14ac:dyDescent="0.25">
      <c r="D99" s="9">
        <v>32</v>
      </c>
      <c r="E99" s="9">
        <v>124</v>
      </c>
    </row>
    <row r="100" spans="1:17" ht="15" customHeight="1" x14ac:dyDescent="0.25">
      <c r="D100" s="9">
        <v>99</v>
      </c>
      <c r="E100" s="9">
        <v>125</v>
      </c>
      <c r="J100" s="5"/>
      <c r="K100" s="37"/>
    </row>
    <row r="101" spans="1:17" ht="15" customHeight="1" x14ac:dyDescent="0.25">
      <c r="A101" s="45">
        <v>126</v>
      </c>
      <c r="B101" s="45"/>
      <c r="C101" s="45"/>
      <c r="D101" s="45"/>
      <c r="E101" s="45">
        <v>126</v>
      </c>
      <c r="F101" s="45"/>
      <c r="G101" s="31"/>
      <c r="J101" s="5"/>
      <c r="K101" s="40" t="s">
        <v>5752</v>
      </c>
      <c r="Q101" s="9" t="s">
        <v>5594</v>
      </c>
    </row>
    <row r="102" spans="1:17" ht="15" customHeight="1" x14ac:dyDescent="0.25">
      <c r="D102" s="9">
        <v>103</v>
      </c>
      <c r="E102" s="9">
        <v>127</v>
      </c>
    </row>
    <row r="103" spans="1:17" ht="15" customHeight="1" x14ac:dyDescent="0.25">
      <c r="D103" s="9">
        <v>104</v>
      </c>
      <c r="E103" s="9">
        <v>128</v>
      </c>
      <c r="J103" s="5"/>
      <c r="K103" s="37"/>
      <c r="Q103" s="9" t="s">
        <v>5595</v>
      </c>
    </row>
    <row r="104" spans="1:17" ht="15" customHeight="1" x14ac:dyDescent="0.25">
      <c r="A104" s="45"/>
      <c r="B104" s="45"/>
      <c r="C104" s="45"/>
      <c r="D104" s="45">
        <v>108</v>
      </c>
      <c r="E104" s="45">
        <v>129</v>
      </c>
      <c r="F104" s="30"/>
      <c r="G104" s="31"/>
      <c r="J104" s="5"/>
      <c r="K104" s="41"/>
      <c r="Q104" s="9" t="s">
        <v>5595</v>
      </c>
    </row>
    <row r="105" spans="1:17" ht="15" customHeight="1" x14ac:dyDescent="0.25">
      <c r="D105" s="9">
        <v>109</v>
      </c>
      <c r="E105" s="9">
        <v>130</v>
      </c>
    </row>
    <row r="106" spans="1:17" ht="15" customHeight="1" x14ac:dyDescent="0.25">
      <c r="D106" s="9">
        <v>112</v>
      </c>
      <c r="E106" s="9">
        <v>131</v>
      </c>
    </row>
    <row r="107" spans="1:17" ht="15" customHeight="1" x14ac:dyDescent="0.25">
      <c r="D107" s="9">
        <v>113</v>
      </c>
      <c r="E107" s="9">
        <v>132</v>
      </c>
    </row>
    <row r="108" spans="1:17" ht="15" customHeight="1" x14ac:dyDescent="0.25">
      <c r="D108" s="9">
        <v>116</v>
      </c>
      <c r="E108" s="9">
        <v>133</v>
      </c>
      <c r="J108" s="5"/>
      <c r="K108" s="37"/>
    </row>
    <row r="109" spans="1:17" ht="15" customHeight="1" x14ac:dyDescent="0.25">
      <c r="D109" s="9">
        <v>117</v>
      </c>
      <c r="E109" s="9">
        <v>134</v>
      </c>
    </row>
    <row r="110" spans="1:17" ht="15" customHeight="1" x14ac:dyDescent="0.25">
      <c r="D110" s="9">
        <v>118</v>
      </c>
      <c r="E110" s="9">
        <v>135</v>
      </c>
    </row>
    <row r="111" spans="1:17" ht="15" customHeight="1" x14ac:dyDescent="0.25">
      <c r="A111" s="45"/>
      <c r="B111" s="45"/>
      <c r="C111" s="45"/>
      <c r="D111" s="45">
        <v>134</v>
      </c>
      <c r="E111" s="45">
        <v>138</v>
      </c>
      <c r="F111" s="45"/>
      <c r="G111" s="45"/>
      <c r="J111" s="5"/>
      <c r="K111" s="44" t="s">
        <v>5749</v>
      </c>
    </row>
    <row r="112" spans="1:17" ht="15" customHeight="1" x14ac:dyDescent="0.25">
      <c r="D112" s="9">
        <v>129</v>
      </c>
      <c r="E112" s="9">
        <v>142</v>
      </c>
    </row>
    <row r="113" spans="1:20" ht="15" customHeight="1" x14ac:dyDescent="0.25">
      <c r="D113" s="9">
        <v>132</v>
      </c>
      <c r="E113" s="9">
        <v>143</v>
      </c>
    </row>
    <row r="114" spans="1:20" ht="15" customHeight="1" x14ac:dyDescent="0.25">
      <c r="D114" s="9">
        <v>133</v>
      </c>
      <c r="E114" s="9">
        <v>144</v>
      </c>
      <c r="K114" s="37"/>
    </row>
    <row r="115" spans="1:20" ht="15" customHeight="1" x14ac:dyDescent="0.25">
      <c r="D115" s="9">
        <v>135</v>
      </c>
      <c r="E115" s="9">
        <v>145</v>
      </c>
    </row>
    <row r="116" spans="1:20" ht="15" customHeight="1" x14ac:dyDescent="0.25">
      <c r="D116" s="9">
        <v>136</v>
      </c>
      <c r="E116" s="9">
        <v>146</v>
      </c>
    </row>
    <row r="117" spans="1:20" ht="15" customHeight="1" x14ac:dyDescent="0.25">
      <c r="D117" s="9">
        <v>84</v>
      </c>
      <c r="E117" s="9">
        <v>148</v>
      </c>
    </row>
    <row r="118" spans="1:20" ht="15" customHeight="1" x14ac:dyDescent="0.25">
      <c r="D118" s="9">
        <v>144</v>
      </c>
      <c r="E118" s="9">
        <v>149</v>
      </c>
    </row>
    <row r="119" spans="1:20" ht="15" customHeight="1" x14ac:dyDescent="0.25">
      <c r="D119" s="9">
        <v>146</v>
      </c>
      <c r="E119" s="9">
        <v>150</v>
      </c>
    </row>
    <row r="120" spans="1:20" ht="15" customHeight="1" x14ac:dyDescent="0.25">
      <c r="D120" s="9">
        <v>151</v>
      </c>
      <c r="E120" s="9">
        <v>151</v>
      </c>
    </row>
    <row r="121" spans="1:20" ht="15" customHeight="1" x14ac:dyDescent="0.25">
      <c r="A121" s="30"/>
      <c r="B121" s="30"/>
      <c r="C121" s="30"/>
      <c r="D121" s="30"/>
      <c r="E121" s="30">
        <v>152</v>
      </c>
      <c r="F121" s="30"/>
      <c r="G121" s="45" t="s">
        <v>5592</v>
      </c>
      <c r="K121" s="37" t="s">
        <v>5583</v>
      </c>
    </row>
    <row r="122" spans="1:20" ht="15" customHeight="1" x14ac:dyDescent="0.25">
      <c r="D122" s="9">
        <v>31</v>
      </c>
      <c r="E122" s="9">
        <v>153</v>
      </c>
    </row>
    <row r="123" spans="1:20" ht="15" customHeight="1" x14ac:dyDescent="0.25">
      <c r="C123" s="9">
        <v>64</v>
      </c>
      <c r="E123" s="9">
        <v>167</v>
      </c>
    </row>
    <row r="124" spans="1:20" ht="15" customHeight="1" x14ac:dyDescent="0.25">
      <c r="A124" s="9">
        <v>55</v>
      </c>
      <c r="B124" s="9">
        <v>86</v>
      </c>
      <c r="C124" s="9">
        <v>60</v>
      </c>
      <c r="D124" s="9">
        <v>88</v>
      </c>
      <c r="E124" s="9">
        <v>168</v>
      </c>
      <c r="K124" s="37"/>
      <c r="T124" s="7"/>
    </row>
    <row r="125" spans="1:20" ht="15" customHeight="1" x14ac:dyDescent="0.25">
      <c r="E125" s="9">
        <v>169</v>
      </c>
      <c r="K125" s="44" t="s">
        <v>5751</v>
      </c>
    </row>
    <row r="126" spans="1:20" ht="15" customHeight="1" x14ac:dyDescent="0.25">
      <c r="D126" s="9">
        <v>38</v>
      </c>
      <c r="E126" s="9">
        <v>170</v>
      </c>
      <c r="K126" s="37"/>
      <c r="R126" s="7" t="s">
        <v>5596</v>
      </c>
    </row>
    <row r="127" spans="1:20" ht="15" customHeight="1" x14ac:dyDescent="0.25">
      <c r="E127" s="9">
        <v>171</v>
      </c>
      <c r="K127" s="44" t="s">
        <v>5745</v>
      </c>
    </row>
    <row r="128" spans="1:20" ht="15" customHeight="1" x14ac:dyDescent="0.25">
      <c r="A128" s="9">
        <v>13</v>
      </c>
      <c r="C128" s="9">
        <v>7</v>
      </c>
      <c r="E128" s="9">
        <v>172</v>
      </c>
    </row>
    <row r="129" spans="1:12" ht="15" customHeight="1" x14ac:dyDescent="0.25">
      <c r="A129" s="30">
        <v>11</v>
      </c>
      <c r="B129" s="30"/>
      <c r="C129" s="30"/>
      <c r="D129" s="30"/>
      <c r="E129" s="30">
        <v>173</v>
      </c>
      <c r="F129" s="30"/>
      <c r="G129" s="31"/>
    </row>
    <row r="130" spans="1:12" ht="15" customHeight="1" x14ac:dyDescent="0.25">
      <c r="A130" s="9">
        <v>3</v>
      </c>
      <c r="E130" s="9">
        <v>174</v>
      </c>
      <c r="K130" s="37"/>
      <c r="L130" s="15"/>
    </row>
    <row r="131" spans="1:12" ht="15" customHeight="1" x14ac:dyDescent="0.25">
      <c r="A131" s="9">
        <v>27</v>
      </c>
      <c r="E131" s="9">
        <v>175</v>
      </c>
    </row>
    <row r="132" spans="1:12" ht="15" customHeight="1" x14ac:dyDescent="0.25">
      <c r="A132" s="9">
        <v>94</v>
      </c>
      <c r="C132" s="9">
        <v>30</v>
      </c>
      <c r="E132" s="9">
        <v>176</v>
      </c>
    </row>
    <row r="133" spans="1:12" ht="15" customHeight="1" x14ac:dyDescent="0.25">
      <c r="A133" s="9">
        <v>42</v>
      </c>
      <c r="E133" s="9">
        <v>182</v>
      </c>
    </row>
    <row r="134" spans="1:12" ht="15" customHeight="1" x14ac:dyDescent="0.25">
      <c r="A134" s="9">
        <v>21</v>
      </c>
      <c r="E134" s="9">
        <v>183</v>
      </c>
    </row>
    <row r="135" spans="1:12" ht="15" customHeight="1" x14ac:dyDescent="0.25">
      <c r="A135" s="9">
        <v>93</v>
      </c>
      <c r="E135" s="9">
        <v>184</v>
      </c>
    </row>
    <row r="136" spans="1:12" ht="15" customHeight="1" x14ac:dyDescent="0.25">
      <c r="A136" s="9">
        <v>48</v>
      </c>
      <c r="E136" s="9">
        <v>185</v>
      </c>
    </row>
    <row r="137" spans="1:12" ht="15" customHeight="1" x14ac:dyDescent="0.25">
      <c r="A137" s="9">
        <v>39</v>
      </c>
      <c r="C137" s="9">
        <v>30</v>
      </c>
      <c r="E137" s="9">
        <v>186</v>
      </c>
    </row>
    <row r="138" spans="1:12" ht="15" customHeight="1" x14ac:dyDescent="0.25">
      <c r="A138" s="9">
        <v>65</v>
      </c>
      <c r="E138" s="9">
        <v>187</v>
      </c>
    </row>
    <row r="139" spans="1:12" ht="15" customHeight="1" x14ac:dyDescent="0.25">
      <c r="A139" s="9">
        <v>9</v>
      </c>
      <c r="E139" s="9">
        <v>188</v>
      </c>
    </row>
    <row r="140" spans="1:12" ht="15" customHeight="1" x14ac:dyDescent="0.25">
      <c r="A140" s="9">
        <v>18</v>
      </c>
      <c r="E140" s="9">
        <v>189</v>
      </c>
    </row>
    <row r="141" spans="1:12" ht="15" customHeight="1" x14ac:dyDescent="0.25">
      <c r="A141" s="9">
        <v>33</v>
      </c>
      <c r="E141" s="9">
        <v>190</v>
      </c>
    </row>
    <row r="142" spans="1:12" ht="15" customHeight="1" x14ac:dyDescent="0.25">
      <c r="A142" s="9">
        <v>43</v>
      </c>
      <c r="E142" s="9">
        <v>191</v>
      </c>
    </row>
    <row r="143" spans="1:12" ht="15" customHeight="1" x14ac:dyDescent="0.25">
      <c r="A143" s="9">
        <v>44</v>
      </c>
      <c r="E143" s="9">
        <v>192</v>
      </c>
    </row>
    <row r="144" spans="1:12" ht="15" customHeight="1" x14ac:dyDescent="0.25">
      <c r="A144" s="9">
        <v>45</v>
      </c>
      <c r="E144" s="9">
        <v>193</v>
      </c>
    </row>
    <row r="145" spans="1:19" ht="15" customHeight="1" x14ac:dyDescent="0.25">
      <c r="A145" s="9">
        <v>46</v>
      </c>
      <c r="E145" s="9">
        <v>194</v>
      </c>
    </row>
    <row r="146" spans="1:19" ht="15" customHeight="1" x14ac:dyDescent="0.25">
      <c r="A146" s="9">
        <v>59</v>
      </c>
      <c r="E146" s="9">
        <v>195</v>
      </c>
    </row>
    <row r="147" spans="1:19" ht="15" customHeight="1" x14ac:dyDescent="0.25">
      <c r="A147" s="9">
        <v>62</v>
      </c>
      <c r="E147" s="9">
        <v>196</v>
      </c>
      <c r="K147" s="41"/>
    </row>
    <row r="148" spans="1:19" ht="15" customHeight="1" x14ac:dyDescent="0.25">
      <c r="A148" s="9">
        <v>63</v>
      </c>
      <c r="E148" s="9">
        <v>197</v>
      </c>
    </row>
    <row r="149" spans="1:19" ht="15" customHeight="1" x14ac:dyDescent="0.25">
      <c r="A149" s="9">
        <v>67</v>
      </c>
      <c r="E149" s="9">
        <v>198</v>
      </c>
      <c r="K149" s="37"/>
    </row>
    <row r="150" spans="1:19" ht="15" customHeight="1" x14ac:dyDescent="0.25">
      <c r="A150" s="9">
        <v>68</v>
      </c>
      <c r="E150" s="9">
        <v>199</v>
      </c>
      <c r="K150" s="41"/>
    </row>
    <row r="151" spans="1:19" ht="15" customHeight="1" x14ac:dyDescent="0.25">
      <c r="A151" s="9">
        <v>78</v>
      </c>
      <c r="E151" s="9">
        <v>200</v>
      </c>
    </row>
    <row r="152" spans="1:19" ht="15" customHeight="1" x14ac:dyDescent="0.25">
      <c r="A152" s="9">
        <v>87</v>
      </c>
      <c r="E152" s="9">
        <v>201</v>
      </c>
    </row>
    <row r="153" spans="1:19" ht="15" customHeight="1" x14ac:dyDescent="0.25">
      <c r="A153" s="9">
        <v>111</v>
      </c>
      <c r="D153" s="9">
        <v>49</v>
      </c>
      <c r="E153" s="9">
        <v>202</v>
      </c>
    </row>
    <row r="154" spans="1:19" ht="15" customHeight="1" x14ac:dyDescent="0.25">
      <c r="A154" s="9">
        <v>68</v>
      </c>
      <c r="E154" s="9">
        <v>203</v>
      </c>
      <c r="K154" s="37"/>
      <c r="S154" s="7"/>
    </row>
    <row r="155" spans="1:19" ht="15" customHeight="1" x14ac:dyDescent="0.25">
      <c r="A155" s="9">
        <v>41</v>
      </c>
      <c r="E155" s="9">
        <v>204</v>
      </c>
    </row>
    <row r="156" spans="1:19" ht="15" customHeight="1" x14ac:dyDescent="0.25">
      <c r="E156" s="9">
        <v>205</v>
      </c>
      <c r="K156" s="41" t="s">
        <v>5746</v>
      </c>
    </row>
    <row r="157" spans="1:19" ht="15" customHeight="1" x14ac:dyDescent="0.25">
      <c r="A157" s="9">
        <v>53</v>
      </c>
      <c r="E157" s="9">
        <v>206</v>
      </c>
    </row>
    <row r="158" spans="1:19" ht="15" customHeight="1" x14ac:dyDescent="0.25">
      <c r="A158" s="9">
        <v>60</v>
      </c>
      <c r="E158" s="9">
        <v>207</v>
      </c>
    </row>
    <row r="159" spans="1:19" ht="15" customHeight="1" x14ac:dyDescent="0.25">
      <c r="A159" s="9">
        <v>64</v>
      </c>
      <c r="E159" s="9">
        <v>208</v>
      </c>
    </row>
    <row r="160" spans="1:19" ht="15" customHeight="1" x14ac:dyDescent="0.25">
      <c r="A160" s="9">
        <v>73</v>
      </c>
      <c r="E160" s="9">
        <v>209</v>
      </c>
    </row>
    <row r="161" spans="1:17" ht="15" customHeight="1" x14ac:dyDescent="0.25">
      <c r="A161" s="9">
        <v>82</v>
      </c>
      <c r="E161" s="9">
        <v>210</v>
      </c>
    </row>
    <row r="162" spans="1:17" ht="15" customHeight="1" x14ac:dyDescent="0.25">
      <c r="A162" s="9">
        <v>86</v>
      </c>
      <c r="E162" s="9">
        <v>211</v>
      </c>
    </row>
    <row r="163" spans="1:17" ht="15" customHeight="1" x14ac:dyDescent="0.25">
      <c r="A163" s="9">
        <v>90</v>
      </c>
      <c r="E163" s="9">
        <v>212</v>
      </c>
    </row>
    <row r="164" spans="1:17" ht="15" customHeight="1" x14ac:dyDescent="0.25">
      <c r="A164" s="9">
        <v>91</v>
      </c>
      <c r="E164" s="9">
        <v>213</v>
      </c>
    </row>
    <row r="165" spans="1:17" ht="15" customHeight="1" x14ac:dyDescent="0.25">
      <c r="A165" s="30"/>
      <c r="B165" s="30"/>
      <c r="C165" s="30"/>
      <c r="D165" s="30"/>
      <c r="E165" s="30">
        <v>214</v>
      </c>
      <c r="F165" s="30"/>
      <c r="G165" s="31"/>
      <c r="K165" s="41" t="s">
        <v>5747</v>
      </c>
      <c r="Q165" s="7" t="s">
        <v>5593</v>
      </c>
    </row>
    <row r="166" spans="1:17" ht="15" customHeight="1" x14ac:dyDescent="0.25">
      <c r="E166" s="9">
        <v>215</v>
      </c>
      <c r="K166" s="41" t="s">
        <v>5747</v>
      </c>
    </row>
    <row r="167" spans="1:17" ht="15" customHeight="1" x14ac:dyDescent="0.25">
      <c r="A167" s="9">
        <v>102</v>
      </c>
      <c r="E167" s="9">
        <v>216</v>
      </c>
      <c r="K167" s="41"/>
      <c r="Q167" s="7"/>
    </row>
    <row r="168" spans="1:17" ht="15" customHeight="1" x14ac:dyDescent="0.25">
      <c r="A168" s="9">
        <v>109</v>
      </c>
      <c r="D168" s="9">
        <v>5</v>
      </c>
      <c r="E168" s="9">
        <v>217</v>
      </c>
    </row>
    <row r="169" spans="1:17" ht="15" customHeight="1" x14ac:dyDescent="0.25">
      <c r="A169" s="9">
        <v>110</v>
      </c>
      <c r="E169" s="9">
        <v>218</v>
      </c>
    </row>
    <row r="170" spans="1:17" ht="15" customHeight="1" x14ac:dyDescent="0.25">
      <c r="A170" s="9">
        <v>124</v>
      </c>
      <c r="E170" s="9">
        <v>219</v>
      </c>
      <c r="K170" s="37"/>
      <c r="Q170" s="7"/>
    </row>
    <row r="171" spans="1:17" ht="15" customHeight="1" x14ac:dyDescent="0.25">
      <c r="A171" s="9">
        <v>125</v>
      </c>
      <c r="D171" s="9">
        <v>44</v>
      </c>
      <c r="E171" s="9">
        <v>220</v>
      </c>
    </row>
    <row r="172" spans="1:17" ht="15" customHeight="1" x14ac:dyDescent="0.25">
      <c r="A172" s="9">
        <v>25</v>
      </c>
      <c r="E172" s="9">
        <v>221</v>
      </c>
    </row>
    <row r="173" spans="1:17" ht="15" customHeight="1" x14ac:dyDescent="0.25">
      <c r="A173" s="9">
        <v>26</v>
      </c>
      <c r="B173" s="9">
        <v>121</v>
      </c>
      <c r="E173" s="9">
        <v>222</v>
      </c>
      <c r="K173" s="37"/>
    </row>
    <row r="174" spans="1:17" ht="15" customHeight="1" x14ac:dyDescent="0.25">
      <c r="A174" s="9">
        <v>71</v>
      </c>
      <c r="E174" s="9">
        <v>223</v>
      </c>
    </row>
    <row r="175" spans="1:17" x14ac:dyDescent="0.25">
      <c r="B175" s="9">
        <v>35</v>
      </c>
      <c r="C175" s="9">
        <v>25</v>
      </c>
    </row>
    <row r="176" spans="1:17" x14ac:dyDescent="0.25">
      <c r="B176" s="9">
        <v>34</v>
      </c>
      <c r="C176" s="9">
        <v>50</v>
      </c>
    </row>
    <row r="177" spans="2:4" x14ac:dyDescent="0.25">
      <c r="B177" s="9">
        <v>10</v>
      </c>
      <c r="D177" s="9">
        <v>150</v>
      </c>
    </row>
    <row r="179" spans="2:4" x14ac:dyDescent="0.25">
      <c r="B179" s="29"/>
    </row>
    <row r="180" spans="2:4" x14ac:dyDescent="0.25">
      <c r="B180" s="29"/>
    </row>
    <row r="181" spans="2:4" x14ac:dyDescent="0.25">
      <c r="B181" s="29"/>
    </row>
  </sheetData>
  <autoFilter ref="A1:P174">
    <sortState ref="A2:H252">
      <sortCondition ref="E2:E252"/>
    </sortState>
  </autoFilter>
  <customSheetViews>
    <customSheetView guid="{315BA204-48F2-4892-8B1E-93B49A9BC4C4}" showAutoFilter="1">
      <pane ySplit="1" topLeftCell="A113" activePane="bottomLeft" state="frozen"/>
      <selection pane="bottomLeft" activeCell="K174" sqref="K174"/>
      <pageMargins left="0.7" right="0.7" top="0.75" bottom="0.75" header="0.3" footer="0.3"/>
      <pageSetup orientation="portrait" horizontalDpi="300" verticalDpi="300" r:id="rId1"/>
      <autoFilter ref="A1:P174">
        <sortState ref="A2:H252">
          <sortCondition ref="E2:E252"/>
        </sortState>
      </autoFilter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Vasco Dpt</vt:lpstr>
      <vt:lpstr>Prv Dpt</vt:lpstr>
      <vt:lpstr>Pnj Dpt.</vt:lpstr>
      <vt:lpstr>Mrg Dpt</vt:lpstr>
      <vt:lpstr>Vsd Summary</vt:lpstr>
      <vt:lpstr>Prv Summary</vt:lpstr>
      <vt:lpstr>Pnj Summary</vt:lpstr>
      <vt:lpstr>Mrg Summary</vt:lpstr>
      <vt:lpstr>TOMAKE</vt:lpstr>
      <vt:lpstr>Codes</vt:lpstr>
      <vt:lpstr>Dashboard</vt:lpstr>
      <vt:lpstr>Modified</vt:lpstr>
      <vt:lpstr>tara</vt:lpstr>
      <vt:lpstr>etm_routes</vt:lpstr>
      <vt:lpstr>etm_route_stages</vt:lpstr>
      <vt:lpstr>tara!Extract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Ganthe</dc:creator>
  <cp:lastModifiedBy>Yash Ganthe</cp:lastModifiedBy>
  <cp:lastPrinted>2017-03-21T09:57:55Z</cp:lastPrinted>
  <dcterms:created xsi:type="dcterms:W3CDTF">2016-09-24T09:15:09Z</dcterms:created>
  <dcterms:modified xsi:type="dcterms:W3CDTF">2017-06-19T09:28:36Z</dcterms:modified>
</cp:coreProperties>
</file>